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Monitor'!$Y$23:$Y$46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Monitor'!$W$23:$W$46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78" i="26" l="1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O35" i="13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A34" i="29"/>
  <c r="T34" i="29"/>
  <c r="S34" i="29"/>
  <c r="AA23" i="28" l="1" a="1"/>
  <c r="AA24" i="28" s="1"/>
  <c r="AA23" i="28"/>
  <c r="AA30" i="28"/>
  <c r="AA31" i="28"/>
  <c r="AA38" i="28"/>
  <c r="AA39" i="28"/>
  <c r="AA46" i="28"/>
  <c r="AF23" i="26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3" i="28"/>
  <c r="C10" i="28"/>
  <c r="C6" i="28"/>
  <c r="C5" i="28"/>
  <c r="C16" i="28"/>
  <c r="C15" i="28"/>
  <c r="C4" i="28"/>
  <c r="C13" i="28"/>
  <c r="C7" i="28"/>
  <c r="C9" i="28"/>
  <c r="C14" i="28"/>
  <c r="C8" i="28"/>
  <c r="C12" i="28"/>
  <c r="C11" i="28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D3" i="29"/>
  <c r="D5" i="28"/>
  <c r="D3" i="27"/>
  <c r="D5" i="27"/>
  <c r="D4" i="28"/>
  <c r="D4" i="27"/>
  <c r="D5" i="29"/>
  <c r="D4" i="29"/>
  <c r="D3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D13" i="28" l="1"/>
  <c r="D13" i="27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AA50" i="27"/>
  <c r="AA64" i="27"/>
  <c r="AA43" i="27"/>
  <c r="AA31" i="27"/>
  <c r="AA36" i="27"/>
  <c r="AA47" i="27"/>
  <c r="AA79" i="13"/>
  <c r="AA66" i="13"/>
  <c r="AA63" i="13"/>
  <c r="AA77" i="13"/>
  <c r="AA61" i="13"/>
  <c r="AA287" i="26"/>
  <c r="AA232" i="26"/>
  <c r="AA320" i="26"/>
  <c r="AA154" i="26"/>
  <c r="AA210" i="26"/>
  <c r="AA401" i="26"/>
  <c r="AA99" i="26"/>
  <c r="AA355" i="26"/>
  <c r="AA137" i="26"/>
  <c r="AA285" i="26"/>
  <c r="AA190" i="26"/>
  <c r="AA381" i="26"/>
  <c r="AA103" i="26"/>
  <c r="AA359" i="26"/>
  <c r="AA181" i="26"/>
  <c r="AA301" i="26"/>
  <c r="AA222" i="26"/>
  <c r="AA209" i="26"/>
  <c r="AA250" i="26"/>
  <c r="AA299" i="26"/>
  <c r="AA260" i="26"/>
  <c r="AA348" i="26"/>
  <c r="AA202" i="26"/>
  <c r="AA354" i="26"/>
  <c r="AA98" i="26"/>
  <c r="AA253" i="26"/>
  <c r="AA303" i="26"/>
  <c r="AA268" i="26"/>
  <c r="AA356" i="26"/>
  <c r="AA288" i="26"/>
  <c r="AA211" i="26"/>
  <c r="AA337" i="26"/>
  <c r="AA321" i="26"/>
  <c r="AA183" i="26"/>
  <c r="AA225" i="26"/>
  <c r="AA91" i="26"/>
  <c r="AA347" i="26"/>
  <c r="AA126" i="26"/>
  <c r="AA50" i="26"/>
  <c r="AA61" i="26"/>
  <c r="AA39" i="29"/>
  <c r="L17" i="22"/>
  <c r="AA79" i="26"/>
  <c r="AA344" i="26"/>
  <c r="AA136" i="26"/>
  <c r="AA215" i="26"/>
  <c r="AA261" i="26"/>
  <c r="AA58" i="26"/>
  <c r="AA75" i="26"/>
  <c r="AA65" i="29"/>
  <c r="AA54" i="29"/>
  <c r="T54" i="29"/>
  <c r="AA45" i="26"/>
  <c r="AA42" i="29"/>
  <c r="AA96" i="26"/>
  <c r="AA220" i="26"/>
  <c r="AA177" i="26"/>
  <c r="AA376" i="26"/>
  <c r="AA339" i="26"/>
  <c r="AA311" i="26"/>
  <c r="AA200" i="26"/>
  <c r="AA57" i="26"/>
  <c r="L19" i="22"/>
  <c r="AA41" i="29"/>
  <c r="AA83" i="13"/>
  <c r="AA328" i="26"/>
  <c r="AA186" i="26"/>
  <c r="AA233" i="26"/>
  <c r="AA124" i="26"/>
  <c r="AA332" i="26"/>
  <c r="AA283" i="26"/>
  <c r="AA67" i="26"/>
  <c r="J17" i="22"/>
  <c r="K19" i="22"/>
  <c r="AA28" i="27"/>
  <c r="AA62" i="27"/>
  <c r="AA57" i="27"/>
  <c r="AA67" i="27"/>
  <c r="AA27" i="27"/>
  <c r="AA42" i="27"/>
  <c r="AA65" i="13"/>
  <c r="AA68" i="13"/>
  <c r="AA92" i="13"/>
  <c r="AA88" i="13"/>
  <c r="AA71" i="13"/>
  <c r="AA319" i="26"/>
  <c r="AA308" i="26"/>
  <c r="AA400" i="26"/>
  <c r="AA298" i="26"/>
  <c r="AA246" i="26"/>
  <c r="AA360" i="26"/>
  <c r="AA131" i="26"/>
  <c r="AA387" i="26"/>
  <c r="AA293" i="26"/>
  <c r="AA157" i="26"/>
  <c r="AA390" i="26"/>
  <c r="AA329" i="26"/>
  <c r="AA135" i="26"/>
  <c r="AA391" i="26"/>
  <c r="AA309" i="26"/>
  <c r="AA165" i="26"/>
  <c r="AA142" i="26"/>
  <c r="AA386" i="26"/>
  <c r="AA274" i="26"/>
  <c r="AA331" i="26"/>
  <c r="AA336" i="26"/>
  <c r="AA193" i="26"/>
  <c r="AA362" i="26"/>
  <c r="AA213" i="26"/>
  <c r="AA335" i="26"/>
  <c r="AA243" i="26"/>
  <c r="AA379" i="26"/>
  <c r="AA73" i="26"/>
  <c r="AA36" i="29"/>
  <c r="AA42" i="26"/>
  <c r="AA51" i="29"/>
  <c r="AA366" i="26"/>
  <c r="AA106" i="26"/>
  <c r="AA85" i="26"/>
  <c r="AA118" i="26"/>
  <c r="AA361" i="26"/>
  <c r="AA60" i="29"/>
  <c r="AA70" i="13"/>
  <c r="AA334" i="26"/>
  <c r="AA170" i="26"/>
  <c r="AA378" i="26"/>
  <c r="AA239" i="26"/>
  <c r="AA375" i="26"/>
  <c r="AA54" i="26"/>
  <c r="AA52" i="29"/>
  <c r="AA32" i="27"/>
  <c r="AA39" i="27"/>
  <c r="AA34" i="27"/>
  <c r="AA49" i="27"/>
  <c r="AA58" i="27"/>
  <c r="AA48" i="27"/>
  <c r="AA94" i="13"/>
  <c r="AA72" i="13"/>
  <c r="AA85" i="13"/>
  <c r="AA73" i="13"/>
  <c r="AA95" i="26"/>
  <c r="AA351" i="26"/>
  <c r="AA392" i="26"/>
  <c r="AA273" i="26"/>
  <c r="AA158" i="26"/>
  <c r="AA206" i="26"/>
  <c r="AA304" i="26"/>
  <c r="AA163" i="26"/>
  <c r="AA396" i="26"/>
  <c r="AA100" i="26"/>
  <c r="AA369" i="26"/>
  <c r="AA393" i="26"/>
  <c r="AA286" i="26"/>
  <c r="AA167" i="26"/>
  <c r="AA133" i="26"/>
  <c r="AA104" i="26"/>
  <c r="AA81" i="26"/>
  <c r="AA166" i="26"/>
  <c r="AA278" i="26"/>
  <c r="AA107" i="26"/>
  <c r="AA363" i="26"/>
  <c r="AA201" i="26"/>
  <c r="AA313" i="26"/>
  <c r="AA254" i="26"/>
  <c r="AA269" i="26"/>
  <c r="AA262" i="26"/>
  <c r="AA111" i="26"/>
  <c r="AA367" i="26"/>
  <c r="AA217" i="26"/>
  <c r="AA125" i="26"/>
  <c r="AA350" i="26"/>
  <c r="AA275" i="26"/>
  <c r="AA204" i="26"/>
  <c r="AA248" i="26"/>
  <c r="AA247" i="26"/>
  <c r="AA144" i="26"/>
  <c r="AA155" i="26"/>
  <c r="AA372" i="26"/>
  <c r="AA88" i="26"/>
  <c r="AA302" i="26"/>
  <c r="AA389" i="26"/>
  <c r="AA49" i="26"/>
  <c r="AA71" i="26"/>
  <c r="AA53" i="26"/>
  <c r="I16" i="22"/>
  <c r="S36" i="29"/>
  <c r="AA212" i="26"/>
  <c r="AA189" i="26"/>
  <c r="AA84" i="26"/>
  <c r="AA62" i="26"/>
  <c r="AA80" i="26"/>
  <c r="AA240" i="26"/>
  <c r="AA340" i="26"/>
  <c r="AA228" i="26"/>
  <c r="AA236" i="26"/>
  <c r="AA224" i="26"/>
  <c r="AA67" i="29"/>
  <c r="S67" i="29" s="1"/>
  <c r="AA40" i="27"/>
  <c r="AA63" i="27"/>
  <c r="AA44" i="27"/>
  <c r="AA23" i="27"/>
  <c r="AA59" i="27"/>
  <c r="AA38" i="27"/>
  <c r="AA62" i="13"/>
  <c r="AA90" i="13"/>
  <c r="AA89" i="13"/>
  <c r="AA67" i="13"/>
  <c r="AA127" i="26"/>
  <c r="AA383" i="26"/>
  <c r="AA281" i="26"/>
  <c r="AA149" i="26"/>
  <c r="AA138" i="26"/>
  <c r="AA184" i="26"/>
  <c r="AA265" i="26"/>
  <c r="AA195" i="26"/>
  <c r="AA277" i="26"/>
  <c r="AA156" i="26"/>
  <c r="AA113" i="26"/>
  <c r="AA397" i="26"/>
  <c r="AA178" i="26"/>
  <c r="AA199" i="26"/>
  <c r="AA289" i="26"/>
  <c r="AA164" i="26"/>
  <c r="AA117" i="26"/>
  <c r="AA134" i="26"/>
  <c r="AA342" i="26"/>
  <c r="AA139" i="26"/>
  <c r="AA395" i="26"/>
  <c r="AA325" i="26"/>
  <c r="AA185" i="26"/>
  <c r="AA194" i="26"/>
  <c r="AA218" i="26"/>
  <c r="AA249" i="26"/>
  <c r="AA143" i="26"/>
  <c r="AA399" i="26"/>
  <c r="AA341" i="26"/>
  <c r="AA385" i="26"/>
  <c r="AA109" i="26"/>
  <c r="AA307" i="26"/>
  <c r="AA280" i="26"/>
  <c r="AA94" i="26"/>
  <c r="AA279" i="26"/>
  <c r="AA216" i="26"/>
  <c r="AA187" i="26"/>
  <c r="AA241" i="26"/>
  <c r="AA140" i="26"/>
  <c r="AA153" i="26"/>
  <c r="AA370" i="26"/>
  <c r="AA70" i="26"/>
  <c r="AA72" i="26"/>
  <c r="AA48" i="26"/>
  <c r="AA74" i="26"/>
  <c r="AC98" i="13"/>
  <c r="AA46" i="29"/>
  <c r="T46" i="29"/>
  <c r="K17" i="22"/>
  <c r="AA37" i="29"/>
  <c r="T37" i="29" s="1"/>
  <c r="K16" i="22"/>
  <c r="AA49" i="29"/>
  <c r="T49" i="29" s="1"/>
  <c r="D6" i="22"/>
  <c r="AA40" i="29"/>
  <c r="J16" i="22"/>
  <c r="AA68" i="27"/>
  <c r="AA54" i="27"/>
  <c r="AA56" i="27"/>
  <c r="AA51" i="27"/>
  <c r="AA46" i="27"/>
  <c r="AA66" i="27"/>
  <c r="AA81" i="13"/>
  <c r="AA78" i="13"/>
  <c r="AA87" i="13"/>
  <c r="AA82" i="13"/>
  <c r="AA159" i="26"/>
  <c r="AA384" i="26"/>
  <c r="AA92" i="26"/>
  <c r="AA333" i="26"/>
  <c r="AA114" i="26"/>
  <c r="AA345" i="26"/>
  <c r="AA145" i="26"/>
  <c r="AA169" i="26"/>
  <c r="AA296" i="26"/>
  <c r="AA231" i="26"/>
  <c r="AA368" i="26"/>
  <c r="AA112" i="26"/>
  <c r="AA242" i="26"/>
  <c r="AA120" i="26"/>
  <c r="AA352" i="26"/>
  <c r="AA338" i="26"/>
  <c r="AA65" i="26"/>
  <c r="K18" i="22"/>
  <c r="AA75" i="13"/>
  <c r="AA358" i="26"/>
  <c r="AA192" i="26"/>
  <c r="AA306" i="26"/>
  <c r="AA110" i="26"/>
  <c r="AA147" i="26"/>
  <c r="AA377" i="26"/>
  <c r="AA55" i="26"/>
  <c r="AA68" i="29"/>
  <c r="AA60" i="27"/>
  <c r="AA24" i="27"/>
  <c r="AA69" i="27"/>
  <c r="AA37" i="27"/>
  <c r="AA52" i="27"/>
  <c r="AA30" i="27"/>
  <c r="AA91" i="13"/>
  <c r="AA97" i="13"/>
  <c r="AA69" i="13"/>
  <c r="AA64" i="13"/>
  <c r="AA93" i="13"/>
  <c r="AA191" i="26"/>
  <c r="AA257" i="26"/>
  <c r="AA148" i="26"/>
  <c r="AA105" i="26"/>
  <c r="AA130" i="26"/>
  <c r="AA129" i="26"/>
  <c r="AA322" i="26"/>
  <c r="AA259" i="26"/>
  <c r="AA168" i="26"/>
  <c r="AA272" i="26"/>
  <c r="AA90" i="26"/>
  <c r="AA150" i="26"/>
  <c r="AA318" i="26"/>
  <c r="AA263" i="26"/>
  <c r="AA180" i="26"/>
  <c r="AA276" i="26"/>
  <c r="AA122" i="26"/>
  <c r="AA230" i="26"/>
  <c r="AA234" i="26"/>
  <c r="AA203" i="26"/>
  <c r="AA305" i="26"/>
  <c r="AA172" i="26"/>
  <c r="AA121" i="26"/>
  <c r="AA174" i="26"/>
  <c r="AA146" i="26"/>
  <c r="AA97" i="26"/>
  <c r="AA207" i="26"/>
  <c r="AA317" i="26"/>
  <c r="AA176" i="26"/>
  <c r="AA244" i="26"/>
  <c r="AA115" i="26"/>
  <c r="AA371" i="26"/>
  <c r="AA229" i="26"/>
  <c r="AA87" i="26"/>
  <c r="AA343" i="26"/>
  <c r="AA357" i="26"/>
  <c r="AA251" i="26"/>
  <c r="AA152" i="26"/>
  <c r="AA256" i="26"/>
  <c r="AA82" i="26"/>
  <c r="AA78" i="26"/>
  <c r="AA46" i="26"/>
  <c r="AA63" i="26"/>
  <c r="AA60" i="26"/>
  <c r="AA43" i="26"/>
  <c r="AA55" i="29"/>
  <c r="I18" i="22"/>
  <c r="AA59" i="29"/>
  <c r="L18" i="22"/>
  <c r="AA50" i="29"/>
  <c r="S50" i="29" s="1"/>
  <c r="S55" i="29"/>
  <c r="M16" i="22"/>
  <c r="L16" i="22"/>
  <c r="AA63" i="29"/>
  <c r="T63" i="29" s="1"/>
  <c r="AA41" i="27"/>
  <c r="AA70" i="27"/>
  <c r="AA33" i="27"/>
  <c r="AA65" i="27"/>
  <c r="AA29" i="27"/>
  <c r="AA53" i="27"/>
  <c r="AA84" i="13"/>
  <c r="AA223" i="26"/>
  <c r="AA208" i="26"/>
  <c r="AA161" i="26"/>
  <c r="AA291" i="26"/>
  <c r="AA295" i="26"/>
  <c r="AA235" i="26"/>
  <c r="AA365" i="26"/>
  <c r="AA353" i="26"/>
  <c r="AA312" i="26"/>
  <c r="AA64" i="26"/>
  <c r="AA38" i="29"/>
  <c r="AA45" i="27"/>
  <c r="AA55" i="27"/>
  <c r="AA61" i="27"/>
  <c r="AA25" i="27"/>
  <c r="AA35" i="27"/>
  <c r="AA26" i="27"/>
  <c r="AA74" i="13"/>
  <c r="AA80" i="13"/>
  <c r="AA86" i="13"/>
  <c r="AA95" i="13"/>
  <c r="AA96" i="13"/>
  <c r="AA255" i="26"/>
  <c r="AA160" i="26"/>
  <c r="AA264" i="26"/>
  <c r="AA86" i="26"/>
  <c r="AA382" i="26"/>
  <c r="AA290" i="26"/>
  <c r="AA297" i="26"/>
  <c r="AA323" i="26"/>
  <c r="AA316" i="26"/>
  <c r="AA141" i="26"/>
  <c r="AA314" i="26"/>
  <c r="AA310" i="26"/>
  <c r="AA266" i="26"/>
  <c r="AA327" i="26"/>
  <c r="AA324" i="26"/>
  <c r="AA173" i="26"/>
  <c r="AA330" i="26"/>
  <c r="AA373" i="26"/>
  <c r="AA132" i="26"/>
  <c r="AA267" i="26"/>
  <c r="AA188" i="26"/>
  <c r="AA284" i="26"/>
  <c r="AA374" i="26"/>
  <c r="AA294" i="26"/>
  <c r="AA93" i="26"/>
  <c r="AA270" i="26"/>
  <c r="AA271" i="26"/>
  <c r="AA196" i="26"/>
  <c r="AA292" i="26"/>
  <c r="AA326" i="26"/>
  <c r="AA179" i="26"/>
  <c r="AA205" i="26"/>
  <c r="AA221" i="26"/>
  <c r="AA151" i="26"/>
  <c r="AA364" i="26"/>
  <c r="AA182" i="26"/>
  <c r="AA315" i="26"/>
  <c r="AA300" i="26"/>
  <c r="AA388" i="26"/>
  <c r="AA282" i="26"/>
  <c r="AA51" i="26"/>
  <c r="AA77" i="26"/>
  <c r="AA41" i="26"/>
  <c r="AA44" i="26"/>
  <c r="AA59" i="26"/>
  <c r="M18" i="22"/>
  <c r="AA47" i="29"/>
  <c r="AA62" i="29"/>
  <c r="T62" i="29" s="1"/>
  <c r="AA56" i="29"/>
  <c r="S56" i="29" s="1"/>
  <c r="T36" i="29"/>
  <c r="M19" i="22"/>
  <c r="AA61" i="29"/>
  <c r="AA35" i="29"/>
  <c r="S35" i="29" s="1"/>
  <c r="S49" i="29"/>
  <c r="AA380" i="26"/>
  <c r="AA198" i="26"/>
  <c r="AA56" i="26"/>
  <c r="AA68" i="26"/>
  <c r="AA69" i="26"/>
  <c r="AA66" i="29"/>
  <c r="J18" i="22"/>
  <c r="M17" i="22"/>
  <c r="AA57" i="29"/>
  <c r="S57" i="29" s="1"/>
  <c r="I17" i="22"/>
  <c r="T35" i="29"/>
  <c r="S54" i="29"/>
  <c r="AA226" i="26"/>
  <c r="AA89" i="26"/>
  <c r="AA237" i="26"/>
  <c r="AA238" i="26"/>
  <c r="AA349" i="26"/>
  <c r="AA123" i="26"/>
  <c r="AA101" i="26"/>
  <c r="AA102" i="26"/>
  <c r="AA66" i="26"/>
  <c r="AA76" i="26"/>
  <c r="AA43" i="29"/>
  <c r="AA53" i="29"/>
  <c r="AA69" i="29"/>
  <c r="T69" i="29" s="1"/>
  <c r="AA44" i="29"/>
  <c r="AA45" i="29"/>
  <c r="AA48" i="29"/>
  <c r="S48" i="29" s="1"/>
  <c r="AA64" i="29"/>
  <c r="S63" i="29"/>
  <c r="AA227" i="26"/>
  <c r="AA108" i="26"/>
  <c r="AA197" i="26"/>
  <c r="AA171" i="26"/>
  <c r="AA214" i="26"/>
  <c r="AA175" i="26"/>
  <c r="AA83" i="26"/>
  <c r="AA398" i="26"/>
  <c r="AA219" i="26"/>
  <c r="AA346" i="26"/>
  <c r="AA47" i="26"/>
  <c r="I19" i="22"/>
  <c r="AA58" i="29"/>
  <c r="S44" i="29"/>
  <c r="AA76" i="13"/>
  <c r="AA394" i="26"/>
  <c r="AA258" i="26"/>
  <c r="AA252" i="26"/>
  <c r="AA116" i="26"/>
  <c r="AA128" i="26"/>
  <c r="AA245" i="26"/>
  <c r="AA119" i="26"/>
  <c r="AA162" i="26"/>
  <c r="AA52" i="26"/>
  <c r="T50" i="29"/>
  <c r="J19" i="22"/>
  <c r="S62" i="29"/>
  <c r="S69" i="29"/>
  <c r="S52" i="29"/>
  <c r="T52" i="29"/>
  <c r="T68" i="29"/>
  <c r="T38" i="29"/>
  <c r="S38" i="29"/>
  <c r="T66" i="29"/>
  <c r="S66" i="29"/>
  <c r="S43" i="29"/>
  <c r="T43" i="29"/>
  <c r="R66" i="27" l="1"/>
  <c r="R58" i="27"/>
  <c r="R50" i="27"/>
  <c r="R42" i="27"/>
  <c r="R34" i="27"/>
  <c r="R63" i="27"/>
  <c r="R47" i="27"/>
  <c r="R62" i="27"/>
  <c r="R54" i="27"/>
  <c r="R38" i="27"/>
  <c r="R69" i="27"/>
  <c r="R37" i="27"/>
  <c r="R60" i="27"/>
  <c r="R65" i="27"/>
  <c r="R57" i="27"/>
  <c r="R49" i="27"/>
  <c r="R41" i="27"/>
  <c r="R55" i="27"/>
  <c r="R39" i="27"/>
  <c r="R70" i="27"/>
  <c r="R46" i="27"/>
  <c r="R53" i="27"/>
  <c r="R52" i="27"/>
  <c r="R64" i="27"/>
  <c r="R56" i="27"/>
  <c r="R48" i="27"/>
  <c r="R40" i="27"/>
  <c r="R61" i="27"/>
  <c r="R44" i="27"/>
  <c r="R67" i="27"/>
  <c r="R59" i="27"/>
  <c r="R51" i="27"/>
  <c r="R43" i="27"/>
  <c r="R35" i="27"/>
  <c r="R45" i="27"/>
  <c r="R68" i="27"/>
  <c r="R36" i="27"/>
  <c r="R77" i="26"/>
  <c r="R73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44" i="26"/>
  <c r="R75" i="26"/>
  <c r="R67" i="26"/>
  <c r="R63" i="26"/>
  <c r="R59" i="26"/>
  <c r="R55" i="26"/>
  <c r="R51" i="26"/>
  <c r="R47" i="26"/>
  <c r="R74" i="26"/>
  <c r="R66" i="26"/>
  <c r="R62" i="26"/>
  <c r="R54" i="26"/>
  <c r="R46" i="26"/>
  <c r="R72" i="26"/>
  <c r="R71" i="26"/>
  <c r="R43" i="26"/>
  <c r="R70" i="26"/>
  <c r="R58" i="26"/>
  <c r="R50" i="26"/>
  <c r="R42" i="26"/>
  <c r="R34" i="29"/>
  <c r="R93" i="13"/>
  <c r="R85" i="13"/>
  <c r="R77" i="13"/>
  <c r="R69" i="13"/>
  <c r="R61" i="13"/>
  <c r="R92" i="13"/>
  <c r="R84" i="13"/>
  <c r="R76" i="13"/>
  <c r="R68" i="13"/>
  <c r="R88" i="13"/>
  <c r="R78" i="13"/>
  <c r="R66" i="13"/>
  <c r="R86" i="13"/>
  <c r="R64" i="13"/>
  <c r="R83" i="13"/>
  <c r="R63" i="13"/>
  <c r="R62" i="13"/>
  <c r="R81" i="13"/>
  <c r="R71" i="13"/>
  <c r="R90" i="13"/>
  <c r="R70" i="13"/>
  <c r="R67" i="13"/>
  <c r="R97" i="13"/>
  <c r="R87" i="13"/>
  <c r="R75" i="13"/>
  <c r="R65" i="13"/>
  <c r="R96" i="13"/>
  <c r="R74" i="13"/>
  <c r="R95" i="13"/>
  <c r="R73" i="13"/>
  <c r="R94" i="13"/>
  <c r="R72" i="13"/>
  <c r="R91" i="13"/>
  <c r="R80" i="13"/>
  <c r="R79" i="13"/>
  <c r="R89" i="13"/>
  <c r="R82" i="13"/>
  <c r="R33" i="27"/>
  <c r="R25" i="27"/>
  <c r="R32" i="27"/>
  <c r="R24" i="27"/>
  <c r="R31" i="27"/>
  <c r="R23" i="27"/>
  <c r="R29" i="27"/>
  <c r="R30" i="27"/>
  <c r="R28" i="27"/>
  <c r="R26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S64" i="29"/>
  <c r="AE102" i="13"/>
  <c r="S63" i="27"/>
  <c r="S45" i="27"/>
  <c r="S56" i="27"/>
  <c r="T56" i="29"/>
  <c r="S51" i="27"/>
  <c r="T48" i="29"/>
  <c r="S47" i="27"/>
  <c r="S61" i="27"/>
  <c r="S55" i="27"/>
  <c r="S44" i="27"/>
  <c r="T61" i="29"/>
  <c r="S62" i="27"/>
  <c r="S46" i="27"/>
  <c r="S66" i="27"/>
  <c r="S68" i="29"/>
  <c r="AE104" i="13"/>
  <c r="S48" i="27"/>
  <c r="S41" i="29"/>
  <c r="T67" i="29"/>
  <c r="S68" i="27"/>
  <c r="T39" i="29"/>
  <c r="S40" i="27"/>
  <c r="S49" i="27"/>
  <c r="S37" i="27"/>
  <c r="T45" i="29"/>
  <c r="T53" i="29"/>
  <c r="S54" i="27"/>
  <c r="S69" i="27"/>
  <c r="S43" i="27"/>
  <c r="S58" i="27"/>
  <c r="S65" i="27"/>
  <c r="S42" i="27"/>
  <c r="S34" i="27"/>
  <c r="S35" i="27"/>
  <c r="S57" i="27"/>
  <c r="S39" i="27"/>
  <c r="S67" i="27"/>
  <c r="S41" i="27"/>
  <c r="S53" i="27"/>
  <c r="S51" i="29"/>
  <c r="S70" i="27"/>
  <c r="S38" i="27"/>
  <c r="S65" i="29"/>
  <c r="S52" i="27"/>
  <c r="S36" i="27"/>
  <c r="T47" i="29"/>
  <c r="S60" i="27"/>
  <c r="S37" i="29"/>
  <c r="S64" i="27"/>
  <c r="S59" i="27"/>
  <c r="S50" i="27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1" i="13"/>
  <c r="C12" i="13"/>
  <c r="C10" i="13"/>
  <c r="C6" i="13"/>
  <c r="C3" i="13"/>
  <c r="C13" i="13"/>
  <c r="C14" i="13"/>
  <c r="C5" i="13"/>
  <c r="C16" i="13"/>
  <c r="C15" i="13"/>
  <c r="C7" i="13"/>
  <c r="C8" i="13"/>
  <c r="C4" i="13"/>
  <c r="C9" i="13"/>
  <c r="T60" i="27"/>
  <c r="S72" i="13"/>
  <c r="S46" i="29"/>
  <c r="S70" i="13"/>
  <c r="T49" i="27"/>
  <c r="S94" i="13"/>
  <c r="S60" i="26"/>
  <c r="S51" i="26"/>
  <c r="D5" i="13"/>
  <c r="T42" i="29"/>
  <c r="S47" i="29"/>
  <c r="T40" i="27"/>
  <c r="S71" i="26"/>
  <c r="L21" i="22"/>
  <c r="S96" i="13"/>
  <c r="S77" i="26"/>
  <c r="S63" i="13"/>
  <c r="T37" i="27"/>
  <c r="S39" i="29"/>
  <c r="S46" i="26"/>
  <c r="S92" i="13"/>
  <c r="T92" i="13" s="1"/>
  <c r="S86" i="13"/>
  <c r="T41" i="27"/>
  <c r="S59" i="29"/>
  <c r="D5" i="26"/>
  <c r="T55" i="29"/>
  <c r="T68" i="27"/>
  <c r="T34" i="27"/>
  <c r="S74" i="13"/>
  <c r="S50" i="26"/>
  <c r="T44" i="27"/>
  <c r="T57" i="27"/>
  <c r="T53" i="27"/>
  <c r="S90" i="13"/>
  <c r="T90" i="13" s="1"/>
  <c r="S67" i="13"/>
  <c r="S83" i="13"/>
  <c r="S42" i="26"/>
  <c r="S65" i="13"/>
  <c r="S41" i="26"/>
  <c r="S42" i="29"/>
  <c r="H5" i="21"/>
  <c r="T58" i="29"/>
  <c r="T35" i="27"/>
  <c r="T64" i="29"/>
  <c r="S76" i="26"/>
  <c r="S58" i="29"/>
  <c r="T47" i="27"/>
  <c r="T61" i="27"/>
  <c r="T48" i="27"/>
  <c r="S69" i="26"/>
  <c r="AE98" i="13"/>
  <c r="L4" i="21"/>
  <c r="T58" i="27"/>
  <c r="S53" i="29"/>
  <c r="S78" i="13"/>
  <c r="S71" i="13"/>
  <c r="T71" i="13" s="1"/>
  <c r="T96" i="13"/>
  <c r="S56" i="26"/>
  <c r="D4" i="26"/>
  <c r="S95" i="13"/>
  <c r="D5" i="21"/>
  <c r="S93" i="13"/>
  <c r="K4" i="21"/>
  <c r="S97" i="13"/>
  <c r="S84" i="13"/>
  <c r="S63" i="26"/>
  <c r="T59" i="29"/>
  <c r="S62" i="13"/>
  <c r="S76" i="13"/>
  <c r="T63" i="27"/>
  <c r="T55" i="27"/>
  <c r="M4" i="21"/>
  <c r="S60" i="29"/>
  <c r="J21" i="22"/>
  <c r="S88" i="13"/>
  <c r="S61" i="29"/>
  <c r="S66" i="26"/>
  <c r="J25" i="22"/>
  <c r="T65" i="27"/>
  <c r="S59" i="26"/>
  <c r="S70" i="26"/>
  <c r="S77" i="13"/>
  <c r="J22" i="22"/>
  <c r="T67" i="27"/>
  <c r="D4" i="13"/>
  <c r="S74" i="26"/>
  <c r="T41" i="26"/>
  <c r="S68" i="26"/>
  <c r="S91" i="13"/>
  <c r="T91" i="13" s="1"/>
  <c r="T51" i="27"/>
  <c r="T74" i="26"/>
  <c r="S55" i="26"/>
  <c r="S81" i="13"/>
  <c r="S53" i="26"/>
  <c r="T50" i="27"/>
  <c r="S80" i="13"/>
  <c r="S52" i="26"/>
  <c r="T60" i="29"/>
  <c r="S98" i="13"/>
  <c r="S40" i="29"/>
  <c r="T62" i="13"/>
  <c r="D3" i="26"/>
  <c r="T62" i="27"/>
  <c r="T84" i="13"/>
  <c r="S87" i="13"/>
  <c r="T77" i="13"/>
  <c r="T39" i="27"/>
  <c r="S65" i="26"/>
  <c r="T65" i="26" s="1"/>
  <c r="T43" i="27"/>
  <c r="S64" i="26"/>
  <c r="S89" i="13"/>
  <c r="S69" i="13"/>
  <c r="T70" i="27"/>
  <c r="S47" i="26"/>
  <c r="T52" i="27"/>
  <c r="R98" i="13"/>
  <c r="S85" i="13"/>
  <c r="S48" i="26"/>
  <c r="S73" i="13"/>
  <c r="S75" i="26"/>
  <c r="S72" i="26"/>
  <c r="S57" i="26"/>
  <c r="D3" i="13"/>
  <c r="T57" i="29"/>
  <c r="S58" i="26"/>
  <c r="S82" i="13"/>
  <c r="S66" i="13"/>
  <c r="T36" i="27"/>
  <c r="L22" i="22"/>
  <c r="T76" i="26"/>
  <c r="S62" i="26"/>
  <c r="T62" i="26" s="1"/>
  <c r="T41" i="29"/>
  <c r="T93" i="13"/>
  <c r="T54" i="27"/>
  <c r="T56" i="27"/>
  <c r="S61" i="26"/>
  <c r="T42" i="27"/>
  <c r="T58" i="26"/>
  <c r="T59" i="27"/>
  <c r="T76" i="13"/>
  <c r="S75" i="13"/>
  <c r="T69" i="27"/>
  <c r="J4" i="21"/>
  <c r="S73" i="26"/>
  <c r="T57" i="26"/>
  <c r="T64" i="27"/>
  <c r="T66" i="27"/>
  <c r="T65" i="29"/>
  <c r="L24" i="22"/>
  <c r="S79" i="13"/>
  <c r="T79" i="13" s="1"/>
  <c r="S45" i="26"/>
  <c r="T45" i="26" s="1"/>
  <c r="T40" i="29"/>
  <c r="T51" i="29"/>
  <c r="S54" i="26"/>
  <c r="S43" i="26"/>
  <c r="T97" i="13"/>
  <c r="S61" i="13"/>
  <c r="S67" i="26"/>
  <c r="S64" i="13"/>
  <c r="S68" i="13"/>
  <c r="T68" i="13" s="1"/>
  <c r="T53" i="26"/>
  <c r="S44" i="26"/>
  <c r="K21" i="22"/>
  <c r="L25" i="22"/>
  <c r="T70" i="13"/>
  <c r="S45" i="29"/>
  <c r="T44" i="29"/>
  <c r="T38" i="27"/>
  <c r="S49" i="26"/>
  <c r="F4" i="21"/>
  <c r="M21" i="22"/>
  <c r="T94" i="13"/>
  <c r="T72" i="13"/>
  <c r="T45" i="27"/>
  <c r="T85" i="13"/>
  <c r="T46" i="27"/>
  <c r="L23" i="22"/>
  <c r="J23" i="22"/>
  <c r="J24" i="22"/>
  <c r="K22" i="22"/>
  <c r="K25" i="22"/>
  <c r="K24" i="22"/>
  <c r="M23" i="22"/>
  <c r="M22" i="22"/>
  <c r="M25" i="22"/>
  <c r="D10" i="26" l="1"/>
  <c r="D12" i="26"/>
  <c r="D6" i="26"/>
  <c r="D13" i="26" s="1"/>
  <c r="D11" i="26"/>
  <c r="F9" i="13"/>
  <c r="M24" i="22"/>
  <c r="T82" i="13"/>
  <c r="T80" i="13"/>
  <c r="AE99" i="13"/>
  <c r="T86" i="13"/>
  <c r="AA98" i="13"/>
  <c r="T60" i="26"/>
  <c r="T51" i="26"/>
  <c r="K23" i="22"/>
  <c r="T72" i="26"/>
  <c r="T81" i="13"/>
  <c r="T69" i="26"/>
  <c r="T63" i="13"/>
  <c r="H6" i="21"/>
  <c r="T75" i="26"/>
  <c r="T48" i="26"/>
  <c r="T64" i="13"/>
  <c r="T73" i="13"/>
  <c r="T55" i="26"/>
  <c r="T65" i="13"/>
  <c r="T77" i="26"/>
  <c r="T44" i="26"/>
  <c r="T52" i="26"/>
  <c r="T63" i="26"/>
  <c r="T61" i="13"/>
  <c r="T47" i="26"/>
  <c r="T70" i="26"/>
  <c r="T42" i="26"/>
  <c r="T68" i="26"/>
  <c r="T46" i="26"/>
  <c r="T73" i="26"/>
  <c r="T69" i="13"/>
  <c r="T66" i="26"/>
  <c r="T83" i="13"/>
  <c r="T49" i="26"/>
  <c r="T67" i="26"/>
  <c r="T75" i="13"/>
  <c r="T89" i="13"/>
  <c r="T88" i="13"/>
  <c r="T67" i="13"/>
  <c r="T54" i="26"/>
  <c r="T43" i="26"/>
  <c r="T98" i="13"/>
  <c r="T61" i="26"/>
  <c r="T64" i="26"/>
  <c r="T95" i="13"/>
  <c r="T56" i="26"/>
  <c r="T66" i="13"/>
  <c r="T78" i="13"/>
  <c r="O36" i="13"/>
  <c r="D6" i="21"/>
  <c r="T50" i="26"/>
  <c r="T59" i="26"/>
  <c r="T87" i="13"/>
  <c r="T74" i="13"/>
  <c r="T71" i="26"/>
  <c r="D10" i="13" l="1"/>
  <c r="D6" i="13"/>
  <c r="D13" i="13" s="1"/>
  <c r="D12" i="13"/>
  <c r="D11" i="13"/>
  <c r="Q36" i="13" l="1"/>
  <c r="Q35" i="13"/>
  <c r="P36" i="13"/>
  <c r="P35" i="13"/>
  <c r="S99" i="13"/>
  <c r="AA99" i="13" s="1"/>
  <c r="O37" i="13"/>
  <c r="J5" i="21"/>
  <c r="J6" i="21"/>
  <c r="S24" i="27"/>
  <c r="M5" i="21"/>
  <c r="L6" i="21"/>
  <c r="K5" i="21"/>
  <c r="S25" i="27"/>
  <c r="D7" i="21"/>
  <c r="I6" i="21"/>
  <c r="P6" i="21"/>
  <c r="R99" i="13"/>
  <c r="F5" i="21"/>
  <c r="O6" i="21"/>
  <c r="Q6" i="21"/>
  <c r="S33" i="27"/>
  <c r="S27" i="27"/>
  <c r="S29" i="27"/>
  <c r="L5" i="21"/>
  <c r="S23" i="27"/>
  <c r="D8" i="21"/>
  <c r="E8" i="21" s="1"/>
  <c r="S32" i="27"/>
  <c r="F6" i="21"/>
  <c r="I4" i="21"/>
  <c r="S207" i="26"/>
  <c r="T29" i="26"/>
  <c r="T43" i="28"/>
  <c r="S184" i="26"/>
  <c r="S359" i="26"/>
  <c r="S270" i="26"/>
  <c r="S168" i="26"/>
  <c r="T168" i="26" s="1"/>
  <c r="T28" i="28"/>
  <c r="S192" i="26"/>
  <c r="R192" i="26" s="1"/>
  <c r="S367" i="26"/>
  <c r="R367" i="26"/>
  <c r="S392" i="26"/>
  <c r="S372" i="26"/>
  <c r="R372" i="26" s="1"/>
  <c r="T46" i="28"/>
  <c r="S341" i="26"/>
  <c r="S339" i="26"/>
  <c r="R339" i="26" s="1"/>
  <c r="S213" i="26"/>
  <c r="S366" i="26"/>
  <c r="R366" i="26" s="1"/>
  <c r="S276" i="26"/>
  <c r="R276" i="26"/>
  <c r="AB276" i="26" s="1"/>
  <c r="S260" i="26"/>
  <c r="R260" i="26" s="1"/>
  <c r="AE100" i="13"/>
  <c r="S30" i="27"/>
  <c r="M6" i="21"/>
  <c r="T34" i="13"/>
  <c r="S44" i="28"/>
  <c r="R44" i="28" s="1"/>
  <c r="S141" i="26"/>
  <c r="E5" i="21"/>
  <c r="S134" i="26"/>
  <c r="S234" i="26"/>
  <c r="S369" i="26"/>
  <c r="S314" i="26"/>
  <c r="R314" i="26" s="1"/>
  <c r="S146" i="26"/>
  <c r="R146" i="26" s="1"/>
  <c r="AB146" i="26" s="1"/>
  <c r="S267" i="26"/>
  <c r="R267" i="26" s="1"/>
  <c r="S242" i="26"/>
  <c r="T242" i="26" s="1"/>
  <c r="S205" i="26"/>
  <c r="R242" i="26"/>
  <c r="S149" i="26"/>
  <c r="T149" i="26" s="1"/>
  <c r="S218" i="26"/>
  <c r="R218" i="26" s="1"/>
  <c r="T341" i="26"/>
  <c r="S322" i="26"/>
  <c r="T322" i="26" s="1"/>
  <c r="S191" i="26"/>
  <c r="T24" i="28"/>
  <c r="S275" i="26"/>
  <c r="T207" i="26"/>
  <c r="T392" i="26"/>
  <c r="S119" i="26"/>
  <c r="S225" i="26"/>
  <c r="R225" i="26" s="1"/>
  <c r="S35" i="28"/>
  <c r="S291" i="26"/>
  <c r="S346" i="26"/>
  <c r="T346" i="26" s="1"/>
  <c r="E7" i="21"/>
  <c r="S273" i="26"/>
  <c r="R273" i="26" s="1"/>
  <c r="S217" i="26"/>
  <c r="T217" i="26" s="1"/>
  <c r="S116" i="26"/>
  <c r="R116" i="26" s="1"/>
  <c r="S31" i="27"/>
  <c r="S30" i="28"/>
  <c r="S256" i="26"/>
  <c r="S400" i="26"/>
  <c r="S106" i="26"/>
  <c r="S182" i="26"/>
  <c r="S283" i="26"/>
  <c r="S382" i="26"/>
  <c r="S176" i="26"/>
  <c r="R176" i="26" s="1"/>
  <c r="R30" i="28"/>
  <c r="S343" i="26"/>
  <c r="S109" i="26"/>
  <c r="T109" i="26" s="1"/>
  <c r="S329" i="26"/>
  <c r="T329" i="26" s="1"/>
  <c r="S203" i="26"/>
  <c r="R203" i="26" s="1"/>
  <c r="S398" i="26"/>
  <c r="R398" i="26" s="1"/>
  <c r="S285" i="26"/>
  <c r="T285" i="26" s="1"/>
  <c r="T33" i="26"/>
  <c r="S85" i="26"/>
  <c r="R85" i="26" s="1"/>
  <c r="AB85" i="26" s="1"/>
  <c r="T39" i="28"/>
  <c r="S327" i="26"/>
  <c r="S316" i="26"/>
  <c r="S174" i="26"/>
  <c r="T174" i="26" s="1"/>
  <c r="S132" i="26"/>
  <c r="S32" i="13"/>
  <c r="S130" i="26"/>
  <c r="S310" i="26"/>
  <c r="S290" i="26"/>
  <c r="T290" i="26" s="1"/>
  <c r="T38" i="26"/>
  <c r="T146" i="26"/>
  <c r="R275" i="26"/>
  <c r="R346" i="26"/>
  <c r="D9" i="21"/>
  <c r="R217" i="26"/>
  <c r="T327" i="26"/>
  <c r="R310" i="26"/>
  <c r="AB314" i="26"/>
  <c r="I5" i="21"/>
  <c r="T42" i="28"/>
  <c r="S186" i="26"/>
  <c r="T186" i="26" s="1"/>
  <c r="S376" i="26"/>
  <c r="S150" i="26"/>
  <c r="S169" i="26"/>
  <c r="T169" i="26" s="1"/>
  <c r="R150" i="26"/>
  <c r="T150" i="26"/>
  <c r="S363" i="26"/>
  <c r="R363" i="26" s="1"/>
  <c r="AE101" i="13"/>
  <c r="S386" i="26"/>
  <c r="S107" i="26"/>
  <c r="S344" i="26"/>
  <c r="S140" i="26"/>
  <c r="S370" i="26"/>
  <c r="S299" i="26"/>
  <c r="S29" i="13"/>
  <c r="S166" i="26"/>
  <c r="R166" i="26" s="1"/>
  <c r="S25" i="28"/>
  <c r="S395" i="26"/>
  <c r="R395" i="26" s="1"/>
  <c r="AB395" i="26" s="1"/>
  <c r="S347" i="26"/>
  <c r="S131" i="26"/>
  <c r="T44" i="28"/>
  <c r="S383" i="26"/>
  <c r="S331" i="26"/>
  <c r="R331" i="26" s="1"/>
  <c r="AB331" i="26" s="1"/>
  <c r="S215" i="26"/>
  <c r="S156" i="26"/>
  <c r="R156" i="26" s="1"/>
  <c r="S38" i="26"/>
  <c r="AB242" i="26"/>
  <c r="T339" i="26"/>
  <c r="AB150" i="26"/>
  <c r="T343" i="26"/>
  <c r="T85" i="26"/>
  <c r="T395" i="26"/>
  <c r="T347" i="26"/>
  <c r="AB275" i="26"/>
  <c r="AB346" i="26"/>
  <c r="D7" i="26"/>
  <c r="S123" i="26"/>
  <c r="S190" i="26"/>
  <c r="S262" i="26"/>
  <c r="R262" i="26" s="1"/>
  <c r="S122" i="26"/>
  <c r="T122" i="26" s="1"/>
  <c r="S297" i="26"/>
  <c r="S246" i="26"/>
  <c r="R246" i="26" s="1"/>
  <c r="S222" i="26"/>
  <c r="R222" i="26" s="1"/>
  <c r="S356" i="26"/>
  <c r="R356" i="26" s="1"/>
  <c r="S175" i="26"/>
  <c r="T175" i="26" s="1"/>
  <c r="S401" i="26"/>
  <c r="R401" i="26" s="1"/>
  <c r="AB401" i="26" s="1"/>
  <c r="S110" i="26"/>
  <c r="T110" i="26" s="1"/>
  <c r="S30" i="26"/>
  <c r="S199" i="26"/>
  <c r="S41" i="28"/>
  <c r="S338" i="26"/>
  <c r="S223" i="26"/>
  <c r="S189" i="26"/>
  <c r="T26" i="28"/>
  <c r="S330" i="26"/>
  <c r="S296" i="26"/>
  <c r="S89" i="26"/>
  <c r="S97" i="26"/>
  <c r="T31" i="13"/>
  <c r="T234" i="26"/>
  <c r="R322" i="26"/>
  <c r="AB322" i="26" s="1"/>
  <c r="S28" i="27"/>
  <c r="E4" i="21"/>
  <c r="R207" i="26"/>
  <c r="AB207" i="26" s="1"/>
  <c r="S288" i="26"/>
  <c r="T288" i="26" s="1"/>
  <c r="S155" i="26"/>
  <c r="S229" i="26"/>
  <c r="S219" i="26"/>
  <c r="N5" i="21"/>
  <c r="T213" i="26"/>
  <c r="AB367" i="26"/>
  <c r="S102" i="13"/>
  <c r="S334" i="26"/>
  <c r="R334" i="26" s="1"/>
  <c r="T24" i="13"/>
  <c r="S387" i="26"/>
  <c r="R387" i="26" s="1"/>
  <c r="T45" i="28"/>
  <c r="S154" i="26"/>
  <c r="S258" i="26"/>
  <c r="S100" i="26"/>
  <c r="R100" i="26" s="1"/>
  <c r="AB100" i="26" s="1"/>
  <c r="S389" i="26"/>
  <c r="R389" i="26" s="1"/>
  <c r="AB389" i="26" s="1"/>
  <c r="T28" i="13"/>
  <c r="S294" i="26"/>
  <c r="S92" i="26"/>
  <c r="S269" i="26"/>
  <c r="R269" i="26" s="1"/>
  <c r="S40" i="28"/>
  <c r="S313" i="26"/>
  <c r="T313" i="26" s="1"/>
  <c r="S84" i="26"/>
  <c r="S94" i="26"/>
  <c r="T94" i="26" s="1"/>
  <c r="S31" i="28"/>
  <c r="R256" i="26"/>
  <c r="AB256" i="26" s="1"/>
  <c r="T314" i="26"/>
  <c r="T372" i="26"/>
  <c r="R283" i="26"/>
  <c r="T366" i="26"/>
  <c r="T386" i="26"/>
  <c r="T273" i="26"/>
  <c r="T116" i="26"/>
  <c r="T25" i="27"/>
  <c r="T31" i="26"/>
  <c r="R186" i="26"/>
  <c r="AB186" i="26" s="1"/>
  <c r="S210" i="26"/>
  <c r="T34" i="26"/>
  <c r="H7" i="21"/>
  <c r="S171" i="26"/>
  <c r="S125" i="26"/>
  <c r="T125" i="26" s="1"/>
  <c r="T35" i="28"/>
  <c r="R102" i="13"/>
  <c r="S121" i="26"/>
  <c r="R121" i="26" s="1"/>
  <c r="P4" i="21"/>
  <c r="S227" i="26"/>
  <c r="T25" i="28"/>
  <c r="S303" i="26"/>
  <c r="R303" i="26" s="1"/>
  <c r="S318" i="26"/>
  <c r="T318" i="26" s="1"/>
  <c r="S82" i="26"/>
  <c r="T82" i="26" s="1"/>
  <c r="S355" i="26"/>
  <c r="T355" i="26" s="1"/>
  <c r="S26" i="26"/>
  <c r="S230" i="26"/>
  <c r="S251" i="26"/>
  <c r="S148" i="26"/>
  <c r="S33" i="13"/>
  <c r="S360" i="26"/>
  <c r="R360" i="26" s="1"/>
  <c r="S324" i="26"/>
  <c r="S163" i="26"/>
  <c r="S39" i="28"/>
  <c r="T256" i="26"/>
  <c r="R149" i="26"/>
  <c r="T283" i="26"/>
  <c r="R122" i="26"/>
  <c r="T260" i="26"/>
  <c r="T382" i="26"/>
  <c r="T107" i="26"/>
  <c r="K6" i="21"/>
  <c r="S126" i="26"/>
  <c r="R126" i="26" s="1"/>
  <c r="AB126" i="26" s="1"/>
  <c r="T267" i="26"/>
  <c r="S114" i="26"/>
  <c r="S280" i="26"/>
  <c r="S127" i="26"/>
  <c r="R127" i="26" s="1"/>
  <c r="AB127" i="26" s="1"/>
  <c r="AE103" i="13"/>
  <c r="S103" i="13" s="1"/>
  <c r="R103" i="13" s="1"/>
  <c r="S83" i="26"/>
  <c r="T83" i="26" s="1"/>
  <c r="S28" i="26"/>
  <c r="S136" i="26"/>
  <c r="R136" i="26" s="1"/>
  <c r="AB136" i="26" s="1"/>
  <c r="S26" i="28"/>
  <c r="S279" i="26"/>
  <c r="S105" i="26"/>
  <c r="S259" i="26"/>
  <c r="R259" i="26" s="1"/>
  <c r="S81" i="26"/>
  <c r="T81" i="26" s="1"/>
  <c r="S26" i="27"/>
  <c r="S42" i="28"/>
  <c r="S170" i="26"/>
  <c r="T170" i="26" s="1"/>
  <c r="S257" i="26"/>
  <c r="T257" i="26" s="1"/>
  <c r="T27" i="13"/>
  <c r="S263" i="26"/>
  <c r="T263" i="26" s="1"/>
  <c r="S286" i="26"/>
  <c r="T23" i="28"/>
  <c r="T363" i="26"/>
  <c r="F8" i="21"/>
  <c r="T334" i="26"/>
  <c r="R329" i="26"/>
  <c r="AB329" i="26" s="1"/>
  <c r="R110" i="26"/>
  <c r="R105" i="26"/>
  <c r="T223" i="26"/>
  <c r="T383" i="26"/>
  <c r="T360" i="26"/>
  <c r="R130" i="26"/>
  <c r="T310" i="26"/>
  <c r="AB260" i="26"/>
  <c r="E9" i="21"/>
  <c r="AB259" i="26"/>
  <c r="AB130" i="26"/>
  <c r="T296" i="26"/>
  <c r="AB149" i="26"/>
  <c r="AB387" i="26"/>
  <c r="AB303" i="26"/>
  <c r="AB269" i="26"/>
  <c r="P5" i="21"/>
  <c r="T31" i="28"/>
  <c r="T127" i="26"/>
  <c r="T121" i="26"/>
  <c r="T203" i="26"/>
  <c r="T199" i="26"/>
  <c r="T294" i="26"/>
  <c r="AB192" i="26"/>
  <c r="F7" i="21"/>
  <c r="T262" i="26"/>
  <c r="T176" i="26"/>
  <c r="T136" i="26"/>
  <c r="R299" i="26"/>
  <c r="AB299" i="26" s="1"/>
  <c r="T230" i="26"/>
  <c r="AB116" i="26"/>
  <c r="O4" i="21"/>
  <c r="T23" i="13"/>
  <c r="S99" i="26"/>
  <c r="S365" i="26"/>
  <c r="R365" i="26" s="1"/>
  <c r="AB365" i="26" s="1"/>
  <c r="S185" i="26"/>
  <c r="S28" i="13"/>
  <c r="S195" i="26"/>
  <c r="R195" i="26" s="1"/>
  <c r="S194" i="26"/>
  <c r="S23" i="28"/>
  <c r="T155" i="26"/>
  <c r="T225" i="26"/>
  <c r="R343" i="26"/>
  <c r="T356" i="26"/>
  <c r="T105" i="26"/>
  <c r="R223" i="26"/>
  <c r="AB223" i="26" s="1"/>
  <c r="R383" i="26"/>
  <c r="AB383" i="26" s="1"/>
  <c r="T331" i="26"/>
  <c r="T84" i="26"/>
  <c r="R290" i="26"/>
  <c r="AB290" i="26" s="1"/>
  <c r="AB372" i="26"/>
  <c r="AB176" i="26"/>
  <c r="AB343" i="26"/>
  <c r="AB121" i="26"/>
  <c r="AB222" i="26"/>
  <c r="AB110" i="26"/>
  <c r="AB156" i="26"/>
  <c r="Q4" i="21"/>
  <c r="T100" i="26"/>
  <c r="T286" i="26"/>
  <c r="R84" i="26"/>
  <c r="AB84" i="26" s="1"/>
  <c r="T156" i="26"/>
  <c r="AB363" i="26"/>
  <c r="AB217" i="26"/>
  <c r="AB195" i="26"/>
  <c r="AB360" i="26"/>
  <c r="S289" i="26"/>
  <c r="R297" i="26"/>
  <c r="AB297" i="26" s="1"/>
  <c r="T222" i="26"/>
  <c r="R370" i="26"/>
  <c r="T389" i="26"/>
  <c r="T316" i="26"/>
  <c r="R174" i="26"/>
  <c r="AB174" i="26" s="1"/>
  <c r="T330" i="26"/>
  <c r="R97" i="26"/>
  <c r="AB97" i="26" s="1"/>
  <c r="AB218" i="26"/>
  <c r="AB246" i="26"/>
  <c r="AB166" i="26"/>
  <c r="AB370" i="26"/>
  <c r="S377" i="26"/>
  <c r="R169" i="26"/>
  <c r="AB169" i="26" s="1"/>
  <c r="R170" i="26"/>
  <c r="AB170" i="26" s="1"/>
  <c r="R313" i="26"/>
  <c r="AB313" i="26" s="1"/>
  <c r="R94" i="26"/>
  <c r="AB94" i="26" s="1"/>
  <c r="F9" i="21"/>
  <c r="S167" i="26"/>
  <c r="S328" i="26"/>
  <c r="S351" i="26"/>
  <c r="S36" i="28"/>
  <c r="S87" i="26"/>
  <c r="T87" i="26" s="1"/>
  <c r="S391" i="26"/>
  <c r="R391" i="26" s="1"/>
  <c r="AB391" i="26" s="1"/>
  <c r="S277" i="26"/>
  <c r="S333" i="26"/>
  <c r="T333" i="26" s="1"/>
  <c r="R155" i="26"/>
  <c r="AB155" i="26" s="1"/>
  <c r="R386" i="26"/>
  <c r="AB386" i="26" s="1"/>
  <c r="R109" i="26"/>
  <c r="AB109" i="26" s="1"/>
  <c r="R163" i="26"/>
  <c r="AB163" i="26" s="1"/>
  <c r="AB339" i="26"/>
  <c r="S284" i="26"/>
  <c r="T284" i="26" s="1"/>
  <c r="S78" i="26"/>
  <c r="R279" i="26"/>
  <c r="AB122" i="26"/>
  <c r="S111" i="26"/>
  <c r="E6" i="21"/>
  <c r="T99" i="26"/>
  <c r="S298" i="26"/>
  <c r="T298" i="26" s="1"/>
  <c r="S40" i="26"/>
  <c r="S321" i="26"/>
  <c r="S301" i="26"/>
  <c r="S240" i="26"/>
  <c r="R240" i="26" s="1"/>
  <c r="AB240" i="26" s="1"/>
  <c r="O23" i="29"/>
  <c r="R168" i="26"/>
  <c r="AB168" i="26" s="1"/>
  <c r="T119" i="26"/>
  <c r="R382" i="26"/>
  <c r="AB382" i="26" s="1"/>
  <c r="T297" i="26"/>
  <c r="R107" i="26"/>
  <c r="AB107" i="26" s="1"/>
  <c r="T398" i="26"/>
  <c r="R82" i="26"/>
  <c r="T166" i="26"/>
  <c r="T391" i="26"/>
  <c r="R316" i="26"/>
  <c r="T92" i="26"/>
  <c r="R263" i="26"/>
  <c r="R301" i="26"/>
  <c r="AB301" i="26" s="1"/>
  <c r="R330" i="26"/>
  <c r="AB330" i="26" s="1"/>
  <c r="R286" i="26"/>
  <c r="R296" i="26"/>
  <c r="AB296" i="26" s="1"/>
  <c r="T240" i="26"/>
  <c r="R215" i="26"/>
  <c r="AB215" i="26" s="1"/>
  <c r="T163" i="26"/>
  <c r="AB283" i="26"/>
  <c r="S23" i="26"/>
  <c r="S145" i="26"/>
  <c r="R145" i="26" s="1"/>
  <c r="AB145" i="26" s="1"/>
  <c r="R119" i="26"/>
  <c r="AB119" i="26" s="1"/>
  <c r="R257" i="26"/>
  <c r="AB257" i="26" s="1"/>
  <c r="T259" i="26"/>
  <c r="R327" i="26"/>
  <c r="R92" i="26"/>
  <c r="AB92" i="26" s="1"/>
  <c r="T301" i="26"/>
  <c r="T215" i="26"/>
  <c r="AB279" i="26"/>
  <c r="S332" i="26"/>
  <c r="R298" i="26"/>
  <c r="AB298" i="26" s="1"/>
  <c r="R318" i="26"/>
  <c r="R347" i="26"/>
  <c r="AB347" i="26" s="1"/>
  <c r="R132" i="26"/>
  <c r="T130" i="26"/>
  <c r="AB203" i="26"/>
  <c r="AB310" i="26"/>
  <c r="T184" i="26"/>
  <c r="S295" i="26"/>
  <c r="S115" i="26"/>
  <c r="S179" i="26"/>
  <c r="S202" i="26"/>
  <c r="T33" i="13"/>
  <c r="S172" i="26"/>
  <c r="T126" i="26"/>
  <c r="T192" i="26"/>
  <c r="R125" i="26"/>
  <c r="AB125" i="26" s="1"/>
  <c r="R83" i="26"/>
  <c r="AB83" i="26" s="1"/>
  <c r="R284" i="26"/>
  <c r="AB284" i="26" s="1"/>
  <c r="R175" i="26"/>
  <c r="AB175" i="26" s="1"/>
  <c r="T370" i="26"/>
  <c r="T303" i="26"/>
  <c r="R285" i="26"/>
  <c r="AB285" i="26" s="1"/>
  <c r="R199" i="26"/>
  <c r="R355" i="26"/>
  <c r="AB355" i="26" s="1"/>
  <c r="T338" i="26"/>
  <c r="R294" i="26"/>
  <c r="AB294" i="26" s="1"/>
  <c r="R251" i="26"/>
  <c r="AB251" i="26" s="1"/>
  <c r="T131" i="26"/>
  <c r="T195" i="26"/>
  <c r="R377" i="26"/>
  <c r="AB377" i="26" s="1"/>
  <c r="R333" i="26"/>
  <c r="AB333" i="26" s="1"/>
  <c r="T145" i="26"/>
  <c r="R89" i="26"/>
  <c r="AB89" i="26" s="1"/>
  <c r="T97" i="26"/>
  <c r="AB262" i="26"/>
  <c r="AB225" i="26"/>
  <c r="AB273" i="26"/>
  <c r="AB356" i="26"/>
  <c r="AB398" i="26"/>
  <c r="AB318" i="26"/>
  <c r="AB199" i="26"/>
  <c r="AB327" i="26"/>
  <c r="AB316" i="26"/>
  <c r="AB286" i="26"/>
  <c r="R81" i="26"/>
  <c r="AB81" i="26" s="1"/>
  <c r="R338" i="26"/>
  <c r="AB338" i="26" s="1"/>
  <c r="R230" i="26"/>
  <c r="AB230" i="26" s="1"/>
  <c r="T251" i="26"/>
  <c r="R131" i="26"/>
  <c r="AB131" i="26" s="1"/>
  <c r="T269" i="26"/>
  <c r="T132" i="26"/>
  <c r="T377" i="26"/>
  <c r="AB366" i="26"/>
  <c r="D10" i="21"/>
  <c r="AB105" i="26"/>
  <c r="AB263" i="26"/>
  <c r="T34" i="28"/>
  <c r="S232" i="26"/>
  <c r="AB334" i="26"/>
  <c r="AB82" i="26"/>
  <c r="AB132" i="26"/>
  <c r="S143" i="26"/>
  <c r="T25" i="13"/>
  <c r="R35" i="28"/>
  <c r="S159" i="26"/>
  <c r="S180" i="26"/>
  <c r="S160" i="26"/>
  <c r="S30" i="13"/>
  <c r="S236" i="26"/>
  <c r="R234" i="26"/>
  <c r="AB234" i="26" s="1"/>
  <c r="R288" i="26"/>
  <c r="AB288" i="26" s="1"/>
  <c r="T218" i="26"/>
  <c r="T275" i="26"/>
  <c r="T246" i="26"/>
  <c r="T365" i="26"/>
  <c r="T387" i="26"/>
  <c r="T401" i="26"/>
  <c r="T279" i="26"/>
  <c r="T299" i="26"/>
  <c r="R87" i="26"/>
  <c r="AB87" i="26" s="1"/>
  <c r="T89" i="26"/>
  <c r="S357" i="26"/>
  <c r="T26" i="27"/>
  <c r="R23" i="28"/>
  <c r="S101" i="13"/>
  <c r="T30" i="27"/>
  <c r="T24" i="27"/>
  <c r="T27" i="27"/>
  <c r="T28" i="27"/>
  <c r="S100" i="13"/>
  <c r="R100" i="13" s="1"/>
  <c r="T32" i="27"/>
  <c r="R41" i="28"/>
  <c r="R25" i="28"/>
  <c r="T31" i="27"/>
  <c r="R42" i="28"/>
  <c r="AA102" i="13"/>
  <c r="T102" i="13" s="1"/>
  <c r="R26" i="28"/>
  <c r="AA103" i="13"/>
  <c r="T103" i="13" s="1"/>
  <c r="E10" i="21"/>
  <c r="T29" i="27"/>
  <c r="T33" i="27"/>
  <c r="R31" i="28"/>
  <c r="R39" i="28"/>
  <c r="R101" i="13"/>
  <c r="S104" i="13"/>
  <c r="R104" i="13"/>
  <c r="AA100" i="13"/>
  <c r="T100" i="13" s="1"/>
  <c r="AA101" i="13"/>
  <c r="T101" i="13" s="1"/>
  <c r="AA104" i="13"/>
  <c r="T104" i="13"/>
  <c r="S36" i="13"/>
  <c r="T36" i="13"/>
  <c r="S37" i="13"/>
  <c r="S35" i="13"/>
  <c r="S25" i="26"/>
  <c r="T41" i="28"/>
  <c r="S133" i="26"/>
  <c r="S147" i="26"/>
  <c r="S152" i="26"/>
  <c r="S281" i="26"/>
  <c r="S394" i="26"/>
  <c r="N4" i="21"/>
  <c r="S253" i="26"/>
  <c r="S212" i="26"/>
  <c r="S90" i="26"/>
  <c r="S252" i="26"/>
  <c r="S396" i="26"/>
  <c r="S31" i="26"/>
  <c r="S39" i="26"/>
  <c r="T29" i="28"/>
  <c r="S117" i="26"/>
  <c r="S292" i="26"/>
  <c r="S36" i="26"/>
  <c r="S43" i="28"/>
  <c r="R43" i="28" s="1"/>
  <c r="S196" i="26"/>
  <c r="S311" i="26"/>
  <c r="S326" i="26"/>
  <c r="T27" i="26"/>
  <c r="S158" i="26"/>
  <c r="S381" i="26"/>
  <c r="S323" i="26"/>
  <c r="S378" i="26"/>
  <c r="S27" i="28"/>
  <c r="R27" i="28" s="1"/>
  <c r="S118" i="26"/>
  <c r="S144" i="26"/>
  <c r="S364" i="26"/>
  <c r="S380" i="26"/>
  <c r="S231" i="26"/>
  <c r="S27" i="13"/>
  <c r="R27" i="13" s="1"/>
  <c r="S120" i="26"/>
  <c r="T32" i="28"/>
  <c r="S302" i="26"/>
  <c r="S374" i="26"/>
  <c r="S264" i="26"/>
  <c r="T28" i="26"/>
  <c r="S249" i="26"/>
  <c r="S46" i="28"/>
  <c r="R46" i="28" s="1"/>
  <c r="S233" i="26"/>
  <c r="S261" i="26"/>
  <c r="S38" i="28"/>
  <c r="R38" i="28" s="1"/>
  <c r="S325" i="26"/>
  <c r="S137" i="26"/>
  <c r="S362" i="26"/>
  <c r="S177" i="26"/>
  <c r="S37" i="28"/>
  <c r="R37" i="28" s="1"/>
  <c r="S211" i="26"/>
  <c r="S187" i="26"/>
  <c r="S354" i="26"/>
  <c r="S300" i="26"/>
  <c r="S29" i="28"/>
  <c r="R29" i="28" s="1"/>
  <c r="S80" i="26"/>
  <c r="S37" i="26"/>
  <c r="R37" i="26" s="1"/>
  <c r="T30" i="13"/>
  <c r="T36" i="28"/>
  <c r="S228" i="26"/>
  <c r="S255" i="26"/>
  <c r="S216" i="26"/>
  <c r="S342" i="26"/>
  <c r="S319" i="26"/>
  <c r="S32" i="28"/>
  <c r="R32" i="28" s="1"/>
  <c r="S183" i="26"/>
  <c r="S102" i="26"/>
  <c r="S153" i="26"/>
  <c r="S317" i="26"/>
  <c r="S368" i="26"/>
  <c r="T26" i="26"/>
  <c r="S33" i="26"/>
  <c r="S181" i="26"/>
  <c r="S79" i="26"/>
  <c r="S379" i="26"/>
  <c r="S31" i="13"/>
  <c r="S45" i="28"/>
  <c r="R45" i="28" s="1"/>
  <c r="S165" i="26"/>
  <c r="S128" i="26"/>
  <c r="S307" i="26"/>
  <c r="T32" i="13"/>
  <c r="S164" i="26"/>
  <c r="S349" i="26"/>
  <c r="S162" i="26"/>
  <c r="S335" i="26"/>
  <c r="T33" i="28"/>
  <c r="S157" i="26"/>
  <c r="S239" i="26"/>
  <c r="S352" i="26"/>
  <c r="S350" i="26"/>
  <c r="S221" i="26"/>
  <c r="T40" i="26"/>
  <c r="S272" i="26"/>
  <c r="S34" i="28"/>
  <c r="R34" i="28" s="1"/>
  <c r="S393" i="26"/>
  <c r="S93" i="26"/>
  <c r="S266" i="26"/>
  <c r="S274" i="26"/>
  <c r="S375" i="26"/>
  <c r="S200" i="26"/>
  <c r="S268" i="26"/>
  <c r="S353" i="26"/>
  <c r="S129" i="26"/>
  <c r="S29" i="26"/>
  <c r="R29" i="26" s="1"/>
  <c r="S88" i="26"/>
  <c r="S224" i="26"/>
  <c r="S345" i="26"/>
  <c r="S113" i="26"/>
  <c r="S271" i="26"/>
  <c r="T36" i="26"/>
  <c r="T37" i="26"/>
  <c r="S304" i="26"/>
  <c r="S245" i="26"/>
  <c r="S98" i="26"/>
  <c r="S27" i="26"/>
  <c r="T40" i="28"/>
  <c r="S135" i="26"/>
  <c r="S208" i="26"/>
  <c r="S336" i="26"/>
  <c r="T29" i="13"/>
  <c r="S103" i="26"/>
  <c r="S209" i="26"/>
  <c r="S265" i="26"/>
  <c r="T35" i="26"/>
  <c r="T30" i="28"/>
  <c r="S104" i="26"/>
  <c r="S226" i="26"/>
  <c r="S337" i="26"/>
  <c r="S178" i="26"/>
  <c r="S95" i="26"/>
  <c r="S34" i="13"/>
  <c r="R34" i="13" s="1"/>
  <c r="S237" i="26"/>
  <c r="S384" i="26"/>
  <c r="S86" i="26"/>
  <c r="T32" i="26"/>
  <c r="S243" i="26"/>
  <c r="S204" i="26"/>
  <c r="S358" i="26"/>
  <c r="S193" i="26"/>
  <c r="T39" i="26"/>
  <c r="S220" i="26"/>
  <c r="S320" i="26"/>
  <c r="S248" i="26"/>
  <c r="S25" i="13"/>
  <c r="R25" i="13" s="1"/>
  <c r="S34" i="26"/>
  <c r="R34" i="26" s="1"/>
  <c r="S312" i="26"/>
  <c r="S235" i="26"/>
  <c r="O59" i="13"/>
  <c r="S206" i="26"/>
  <c r="S348" i="26"/>
  <c r="T25" i="26"/>
  <c r="S198" i="26"/>
  <c r="S197" i="26"/>
  <c r="S371" i="26"/>
  <c r="S247" i="26"/>
  <c r="S388" i="26"/>
  <c r="S26" i="13"/>
  <c r="S24" i="28"/>
  <c r="R24" i="28" s="1"/>
  <c r="S315" i="26"/>
  <c r="S139" i="26"/>
  <c r="S287" i="26"/>
  <c r="S138" i="26"/>
  <c r="S385" i="26"/>
  <c r="T24" i="26"/>
  <c r="S33" i="28"/>
  <c r="S244" i="26"/>
  <c r="S108" i="26"/>
  <c r="S161" i="26"/>
  <c r="T23" i="26"/>
  <c r="T37" i="28"/>
  <c r="S340" i="26"/>
  <c r="S373" i="26"/>
  <c r="S305" i="26"/>
  <c r="S28" i="28"/>
  <c r="R28" i="28" s="1"/>
  <c r="S96" i="26"/>
  <c r="S91" i="26"/>
  <c r="S238" i="26"/>
  <c r="S35" i="26"/>
  <c r="S308" i="26"/>
  <c r="S142" i="26"/>
  <c r="S293" i="26"/>
  <c r="S306" i="26"/>
  <c r="S241" i="26"/>
  <c r="S188" i="26"/>
  <c r="S101" i="26"/>
  <c r="S24" i="13"/>
  <c r="R24" i="13" s="1"/>
  <c r="S278" i="26"/>
  <c r="S214" i="26"/>
  <c r="S390" i="26"/>
  <c r="S201" i="26"/>
  <c r="T30" i="26"/>
  <c r="S173" i="26"/>
  <c r="S361" i="26"/>
  <c r="S151" i="26"/>
  <c r="S32" i="26"/>
  <c r="R32" i="26" s="1"/>
  <c r="T27" i="28"/>
  <c r="S112" i="26"/>
  <c r="S399" i="26"/>
  <c r="S254" i="26"/>
  <c r="S282" i="26"/>
  <c r="T26" i="13"/>
  <c r="S397" i="26"/>
  <c r="S309" i="26"/>
  <c r="S250" i="26"/>
  <c r="S24" i="26"/>
  <c r="R24" i="26" s="1"/>
  <c r="S124" i="26"/>
  <c r="T38" i="28"/>
  <c r="S23" i="13"/>
  <c r="R23" i="13" s="1"/>
  <c r="R359" i="26"/>
  <c r="AB359" i="26" s="1"/>
  <c r="T270" i="26"/>
  <c r="R141" i="26"/>
  <c r="AB141" i="26" s="1"/>
  <c r="T141" i="26"/>
  <c r="R134" i="26"/>
  <c r="AB134" i="26" s="1"/>
  <c r="T369" i="26"/>
  <c r="R369" i="26"/>
  <c r="T205" i="26"/>
  <c r="R191" i="26"/>
  <c r="AB191" i="26" s="1"/>
  <c r="R291" i="26"/>
  <c r="AB291" i="26" s="1"/>
  <c r="T400" i="26"/>
  <c r="R400" i="26"/>
  <c r="AB400" i="26" s="1"/>
  <c r="R106" i="26"/>
  <c r="AB106" i="26" s="1"/>
  <c r="T106" i="26"/>
  <c r="T182" i="26"/>
  <c r="O5" i="21"/>
  <c r="Q5" i="21"/>
  <c r="T376" i="26"/>
  <c r="R344" i="26"/>
  <c r="AB344" i="26" s="1"/>
  <c r="T344" i="26"/>
  <c r="R140" i="26"/>
  <c r="AB140" i="26" s="1"/>
  <c r="T140" i="26"/>
  <c r="T123" i="26"/>
  <c r="R123" i="26"/>
  <c r="AB123" i="26" s="1"/>
  <c r="R190" i="26"/>
  <c r="AB190" i="26" s="1"/>
  <c r="T190" i="26"/>
  <c r="T189" i="26"/>
  <c r="R189" i="26"/>
  <c r="AB189" i="26" s="1"/>
  <c r="R229" i="26"/>
  <c r="AB229" i="26" s="1"/>
  <c r="T229" i="26"/>
  <c r="T219" i="26"/>
  <c r="R154" i="26"/>
  <c r="AB154" i="26" s="1"/>
  <c r="T154" i="26"/>
  <c r="T258" i="26"/>
  <c r="R258" i="26"/>
  <c r="AB258" i="26" s="1"/>
  <c r="T210" i="26"/>
  <c r="R210" i="26"/>
  <c r="AB210" i="26" s="1"/>
  <c r="K7" i="21"/>
  <c r="I7" i="21"/>
  <c r="H8" i="21"/>
  <c r="M7" i="21"/>
  <c r="J7" i="21"/>
  <c r="L7" i="21"/>
  <c r="R171" i="26"/>
  <c r="AB171" i="26" s="1"/>
  <c r="R227" i="26"/>
  <c r="AB227" i="26" s="1"/>
  <c r="T227" i="26"/>
  <c r="R148" i="26"/>
  <c r="AB148" i="26" s="1"/>
  <c r="T148" i="26"/>
  <c r="R324" i="26"/>
  <c r="AB324" i="26" s="1"/>
  <c r="T324" i="26"/>
  <c r="R114" i="26"/>
  <c r="AB114" i="26" s="1"/>
  <c r="T114" i="26"/>
  <c r="R280" i="26"/>
  <c r="AB280" i="26" s="1"/>
  <c r="T280" i="26"/>
  <c r="T185" i="26"/>
  <c r="R185" i="26"/>
  <c r="AB185" i="26" s="1"/>
  <c r="R194" i="26"/>
  <c r="AB194" i="26" s="1"/>
  <c r="T194" i="26"/>
  <c r="T289" i="26"/>
  <c r="R289" i="26"/>
  <c r="AB289" i="26" s="1"/>
  <c r="T167" i="26"/>
  <c r="R167" i="26"/>
  <c r="AB167" i="26" s="1"/>
  <c r="R328" i="26"/>
  <c r="AB328" i="26" s="1"/>
  <c r="T328" i="26"/>
  <c r="T351" i="26"/>
  <c r="R351" i="26"/>
  <c r="AB351" i="26" s="1"/>
  <c r="R277" i="26"/>
  <c r="AB277" i="26" s="1"/>
  <c r="T277" i="26"/>
  <c r="T78" i="26"/>
  <c r="R78" i="26"/>
  <c r="AB78" i="26" s="1"/>
  <c r="R111" i="26"/>
  <c r="AB111" i="26" s="1"/>
  <c r="T321" i="26"/>
  <c r="R321" i="26"/>
  <c r="AB321" i="26" s="1"/>
  <c r="S23" i="29"/>
  <c r="R332" i="26"/>
  <c r="AB332" i="26" s="1"/>
  <c r="T332" i="26"/>
  <c r="R295" i="26"/>
  <c r="AB295" i="26" s="1"/>
  <c r="T295" i="26"/>
  <c r="T115" i="26"/>
  <c r="R115" i="26"/>
  <c r="AB115" i="26" s="1"/>
  <c r="R179" i="26"/>
  <c r="AB179" i="26" s="1"/>
  <c r="T179" i="26"/>
  <c r="T202" i="26"/>
  <c r="R202" i="26"/>
  <c r="AB202" i="26" s="1"/>
  <c r="R172" i="26"/>
  <c r="AB172" i="26" s="1"/>
  <c r="T172" i="26"/>
  <c r="F10" i="21"/>
  <c r="D11" i="21"/>
  <c r="T232" i="26"/>
  <c r="R232" i="26"/>
  <c r="AB232" i="26" s="1"/>
  <c r="T143" i="26"/>
  <c r="R143" i="26"/>
  <c r="AB143" i="26" s="1"/>
  <c r="R159" i="26"/>
  <c r="AB159" i="26" s="1"/>
  <c r="T159" i="26"/>
  <c r="T180" i="26"/>
  <c r="R180" i="26"/>
  <c r="AB180" i="26" s="1"/>
  <c r="T160" i="26"/>
  <c r="R160" i="26"/>
  <c r="AB160" i="26" s="1"/>
  <c r="R236" i="26"/>
  <c r="AB236" i="26" s="1"/>
  <c r="T236" i="26"/>
  <c r="T357" i="26"/>
  <c r="R357" i="26"/>
  <c r="AB357" i="26" s="1"/>
  <c r="T35" i="13"/>
  <c r="R35" i="13"/>
  <c r="R133" i="26"/>
  <c r="AB133" i="26" s="1"/>
  <c r="T133" i="26"/>
  <c r="R147" i="26"/>
  <c r="AB147" i="26" s="1"/>
  <c r="T147" i="26"/>
  <c r="R152" i="26"/>
  <c r="AB152" i="26" s="1"/>
  <c r="T152" i="26"/>
  <c r="T281" i="26"/>
  <c r="R281" i="26"/>
  <c r="AB281" i="26" s="1"/>
  <c r="R394" i="26"/>
  <c r="AB394" i="26" s="1"/>
  <c r="T394" i="26"/>
  <c r="R253" i="26"/>
  <c r="AB253" i="26" s="1"/>
  <c r="T253" i="26"/>
  <c r="T212" i="26"/>
  <c r="R212" i="26"/>
  <c r="AB212" i="26" s="1"/>
  <c r="T90" i="26"/>
  <c r="R90" i="26"/>
  <c r="AB90" i="26" s="1"/>
  <c r="R252" i="26"/>
  <c r="AB252" i="26" s="1"/>
  <c r="T252" i="26"/>
  <c r="R396" i="26"/>
  <c r="AB396" i="26" s="1"/>
  <c r="T396" i="26"/>
  <c r="R117" i="26"/>
  <c r="AB117" i="26" s="1"/>
  <c r="T117" i="26"/>
  <c r="T292" i="26"/>
  <c r="R292" i="26"/>
  <c r="AB292" i="26" s="1"/>
  <c r="T196" i="26"/>
  <c r="R196" i="26"/>
  <c r="AB196" i="26" s="1"/>
  <c r="R311" i="26"/>
  <c r="AB311" i="26" s="1"/>
  <c r="T311" i="26"/>
  <c r="T326" i="26"/>
  <c r="R326" i="26"/>
  <c r="AB326" i="26" s="1"/>
  <c r="T158" i="26"/>
  <c r="R158" i="26"/>
  <c r="AB158" i="26" s="1"/>
  <c r="T381" i="26"/>
  <c r="R381" i="26"/>
  <c r="AB381" i="26" s="1"/>
  <c r="T323" i="26"/>
  <c r="R323" i="26"/>
  <c r="AB323" i="26" s="1"/>
  <c r="R378" i="26"/>
  <c r="AB378" i="26" s="1"/>
  <c r="T378" i="26"/>
  <c r="R118" i="26"/>
  <c r="AB118" i="26" s="1"/>
  <c r="T118" i="26"/>
  <c r="R144" i="26"/>
  <c r="AB144" i="26" s="1"/>
  <c r="T144" i="26"/>
  <c r="R364" i="26"/>
  <c r="AB364" i="26" s="1"/>
  <c r="T364" i="26"/>
  <c r="T380" i="26"/>
  <c r="R231" i="26"/>
  <c r="AB231" i="26" s="1"/>
  <c r="T231" i="26"/>
  <c r="R120" i="26"/>
  <c r="AB120" i="26" s="1"/>
  <c r="T120" i="26"/>
  <c r="T302" i="26"/>
  <c r="R302" i="26"/>
  <c r="AB302" i="26" s="1"/>
  <c r="R374" i="26"/>
  <c r="AB374" i="26" s="1"/>
  <c r="T374" i="26"/>
  <c r="T264" i="26"/>
  <c r="R249" i="26"/>
  <c r="AB249" i="26" s="1"/>
  <c r="T249" i="26"/>
  <c r="T233" i="26"/>
  <c r="R233" i="26"/>
  <c r="AB233" i="26" s="1"/>
  <c r="T261" i="26"/>
  <c r="R261" i="26"/>
  <c r="AB261" i="26" s="1"/>
  <c r="R325" i="26"/>
  <c r="AB325" i="26" s="1"/>
  <c r="R137" i="26"/>
  <c r="AB137" i="26" s="1"/>
  <c r="T137" i="26"/>
  <c r="T362" i="26"/>
  <c r="T177" i="26"/>
  <c r="R177" i="26"/>
  <c r="AB177" i="26" s="1"/>
  <c r="T211" i="26"/>
  <c r="T187" i="26"/>
  <c r="R187" i="26"/>
  <c r="AB187" i="26" s="1"/>
  <c r="R354" i="26"/>
  <c r="R300" i="26"/>
  <c r="AB300" i="26" s="1"/>
  <c r="T300" i="26"/>
  <c r="R80" i="26"/>
  <c r="AB80" i="26" s="1"/>
  <c r="T80" i="26"/>
  <c r="R228" i="26"/>
  <c r="AB228" i="26" s="1"/>
  <c r="T228" i="26"/>
  <c r="T255" i="26"/>
  <c r="R255" i="26"/>
  <c r="AB255" i="26" s="1"/>
  <c r="T216" i="26"/>
  <c r="R216" i="26"/>
  <c r="AB216" i="26" s="1"/>
  <c r="R342" i="26"/>
  <c r="AB342" i="26" s="1"/>
  <c r="T342" i="26"/>
  <c r="R319" i="26"/>
  <c r="AB319" i="26" s="1"/>
  <c r="T319" i="26"/>
  <c r="R183" i="26"/>
  <c r="AB183" i="26" s="1"/>
  <c r="T183" i="26"/>
  <c r="T102" i="26"/>
  <c r="R102" i="26"/>
  <c r="AB102" i="26" s="1"/>
  <c r="T153" i="26"/>
  <c r="R153" i="26"/>
  <c r="AB153" i="26" s="1"/>
  <c r="T317" i="26"/>
  <c r="R317" i="26"/>
  <c r="AB317" i="26" s="1"/>
  <c r="R368" i="26"/>
  <c r="AB368" i="26" s="1"/>
  <c r="T368" i="26"/>
  <c r="R181" i="26"/>
  <c r="AB181" i="26" s="1"/>
  <c r="T181" i="26"/>
  <c r="T79" i="26"/>
  <c r="R79" i="26"/>
  <c r="AB79" i="26" s="1"/>
  <c r="R379" i="26"/>
  <c r="AB379" i="26" s="1"/>
  <c r="T379" i="26"/>
  <c r="R165" i="26"/>
  <c r="AB165" i="26" s="1"/>
  <c r="T165" i="26"/>
  <c r="R128" i="26"/>
  <c r="AB128" i="26" s="1"/>
  <c r="T128" i="26"/>
  <c r="R307" i="26"/>
  <c r="AB307" i="26" s="1"/>
  <c r="T307" i="26"/>
  <c r="R164" i="26"/>
  <c r="AB164" i="26" s="1"/>
  <c r="T164" i="26"/>
  <c r="R349" i="26"/>
  <c r="AB349" i="26" s="1"/>
  <c r="T349" i="26"/>
  <c r="T162" i="26"/>
  <c r="R162" i="26"/>
  <c r="AB162" i="26" s="1"/>
  <c r="R335" i="26"/>
  <c r="AB335" i="26" s="1"/>
  <c r="T335" i="26"/>
  <c r="T157" i="26"/>
  <c r="R157" i="26"/>
  <c r="AB157" i="26" s="1"/>
  <c r="R239" i="26"/>
  <c r="AB239" i="26" s="1"/>
  <c r="T239" i="26"/>
  <c r="T352" i="26"/>
  <c r="R352" i="26"/>
  <c r="AB352" i="26" s="1"/>
  <c r="T350" i="26"/>
  <c r="R350" i="26"/>
  <c r="AB350" i="26" s="1"/>
  <c r="R221" i="26"/>
  <c r="AB221" i="26" s="1"/>
  <c r="T221" i="26"/>
  <c r="R272" i="26"/>
  <c r="AB272" i="26" s="1"/>
  <c r="T272" i="26"/>
  <c r="R393" i="26"/>
  <c r="AB393" i="26" s="1"/>
  <c r="T393" i="26"/>
  <c r="T93" i="26"/>
  <c r="R93" i="26"/>
  <c r="AB93" i="26" s="1"/>
  <c r="R266" i="26"/>
  <c r="AB266" i="26" s="1"/>
  <c r="T266" i="26"/>
  <c r="T274" i="26"/>
  <c r="R274" i="26"/>
  <c r="AB274" i="26" s="1"/>
  <c r="T375" i="26"/>
  <c r="R375" i="26"/>
  <c r="AB375" i="26" s="1"/>
  <c r="T200" i="26"/>
  <c r="R200" i="26"/>
  <c r="AB200" i="26" s="1"/>
  <c r="R268" i="26"/>
  <c r="AB268" i="26" s="1"/>
  <c r="T268" i="26"/>
  <c r="T353" i="26"/>
  <c r="T129" i="26"/>
  <c r="R129" i="26"/>
  <c r="AB129" i="26" s="1"/>
  <c r="R88" i="26"/>
  <c r="AB88" i="26" s="1"/>
  <c r="T88" i="26"/>
  <c r="T224" i="26"/>
  <c r="R345" i="26"/>
  <c r="AB345" i="26" s="1"/>
  <c r="T345" i="26"/>
  <c r="T113" i="26"/>
  <c r="R113" i="26"/>
  <c r="AB113" i="26" s="1"/>
  <c r="T271" i="26"/>
  <c r="R271" i="26"/>
  <c r="AB271" i="26" s="1"/>
  <c r="R304" i="26"/>
  <c r="AB304" i="26" s="1"/>
  <c r="T304" i="26"/>
  <c r="T245" i="26"/>
  <c r="R245" i="26"/>
  <c r="AB245" i="26" s="1"/>
  <c r="R98" i="26"/>
  <c r="AB98" i="26" s="1"/>
  <c r="T98" i="26"/>
  <c r="T135" i="26"/>
  <c r="R135" i="26"/>
  <c r="AB135" i="26" s="1"/>
  <c r="T208" i="26"/>
  <c r="R208" i="26"/>
  <c r="AB208" i="26" s="1"/>
  <c r="R336" i="26"/>
  <c r="AB336" i="26" s="1"/>
  <c r="T336" i="26"/>
  <c r="R103" i="26"/>
  <c r="AB103" i="26" s="1"/>
  <c r="T103" i="26"/>
  <c r="R209" i="26"/>
  <c r="AB209" i="26" s="1"/>
  <c r="T209" i="26"/>
  <c r="T265" i="26"/>
  <c r="R265" i="26"/>
  <c r="AB265" i="26" s="1"/>
  <c r="R104" i="26"/>
  <c r="AB104" i="26" s="1"/>
  <c r="T104" i="26"/>
  <c r="R226" i="26"/>
  <c r="AB226" i="26" s="1"/>
  <c r="T226" i="26"/>
  <c r="R337" i="26"/>
  <c r="AB337" i="26" s="1"/>
  <c r="T337" i="26"/>
  <c r="R178" i="26"/>
  <c r="AB178" i="26" s="1"/>
  <c r="T178" i="26"/>
  <c r="R95" i="26"/>
  <c r="AB95" i="26" s="1"/>
  <c r="T95" i="26"/>
  <c r="T237" i="26"/>
  <c r="R237" i="26"/>
  <c r="AB237" i="26" s="1"/>
  <c r="T384" i="26"/>
  <c r="R384" i="26"/>
  <c r="AB384" i="26" s="1"/>
  <c r="R86" i="26"/>
  <c r="AB86" i="26" s="1"/>
  <c r="T86" i="26"/>
  <c r="T243" i="26"/>
  <c r="R243" i="26"/>
  <c r="AB243" i="26" s="1"/>
  <c r="R204" i="26"/>
  <c r="AB204" i="26" s="1"/>
  <c r="T204" i="26"/>
  <c r="T358" i="26"/>
  <c r="R193" i="26"/>
  <c r="AB193" i="26" s="1"/>
  <c r="T193" i="26"/>
  <c r="T220" i="26"/>
  <c r="R320" i="26"/>
  <c r="AB320" i="26" s="1"/>
  <c r="T320" i="26"/>
  <c r="R248" i="26"/>
  <c r="AB248" i="26" s="1"/>
  <c r="T312" i="26"/>
  <c r="R312" i="26"/>
  <c r="AB312" i="26" s="1"/>
  <c r="R235" i="26"/>
  <c r="AB235" i="26" s="1"/>
  <c r="T235" i="26"/>
  <c r="S59" i="13"/>
  <c r="T59" i="13" s="1"/>
  <c r="O60" i="13"/>
  <c r="R206" i="26"/>
  <c r="AB206" i="26" s="1"/>
  <c r="T206" i="26"/>
  <c r="R348" i="26"/>
  <c r="AB348" i="26" s="1"/>
  <c r="T348" i="26"/>
  <c r="R198" i="26"/>
  <c r="AB198" i="26" s="1"/>
  <c r="T198" i="26"/>
  <c r="T197" i="26"/>
  <c r="R197" i="26"/>
  <c r="AB197" i="26" s="1"/>
  <c r="T371" i="26"/>
  <c r="R371" i="26"/>
  <c r="AB371" i="26" s="1"/>
  <c r="R247" i="26"/>
  <c r="AB247" i="26" s="1"/>
  <c r="T247" i="26"/>
  <c r="R388" i="26"/>
  <c r="AB388" i="26" s="1"/>
  <c r="T388" i="26"/>
  <c r="T315" i="26"/>
  <c r="R315" i="26"/>
  <c r="AB315" i="26" s="1"/>
  <c r="T139" i="26"/>
  <c r="R139" i="26"/>
  <c r="AB139" i="26" s="1"/>
  <c r="R287" i="26"/>
  <c r="AB287" i="26" s="1"/>
  <c r="T287" i="26"/>
  <c r="T138" i="26"/>
  <c r="R138" i="26"/>
  <c r="AB138" i="26" s="1"/>
  <c r="T385" i="26"/>
  <c r="R385" i="26"/>
  <c r="AB385" i="26" s="1"/>
  <c r="T244" i="26"/>
  <c r="R244" i="26"/>
  <c r="AB244" i="26" s="1"/>
  <c r="T108" i="26"/>
  <c r="R108" i="26"/>
  <c r="AB108" i="26" s="1"/>
  <c r="R161" i="26"/>
  <c r="AB161" i="26" s="1"/>
  <c r="T161" i="26"/>
  <c r="T340" i="26"/>
  <c r="R340" i="26"/>
  <c r="AB340" i="26" s="1"/>
  <c r="R373" i="26"/>
  <c r="AB373" i="26" s="1"/>
  <c r="T373" i="26"/>
  <c r="T305" i="26"/>
  <c r="R305" i="26"/>
  <c r="AB305" i="26" s="1"/>
  <c r="R96" i="26"/>
  <c r="AB96" i="26" s="1"/>
  <c r="T96" i="26"/>
  <c r="T91" i="26"/>
  <c r="R91" i="26"/>
  <c r="AB91" i="26" s="1"/>
  <c r="T238" i="26"/>
  <c r="R238" i="26"/>
  <c r="AB238" i="26" s="1"/>
  <c r="T308" i="26"/>
  <c r="R308" i="26"/>
  <c r="AB308" i="26" s="1"/>
  <c r="R142" i="26"/>
  <c r="AB142" i="26" s="1"/>
  <c r="T142" i="26"/>
  <c r="T293" i="26"/>
  <c r="R293" i="26"/>
  <c r="AB293" i="26" s="1"/>
  <c r="T306" i="26"/>
  <c r="R306" i="26"/>
  <c r="AB306" i="26" s="1"/>
  <c r="R241" i="26"/>
  <c r="AB241" i="26" s="1"/>
  <c r="T241" i="26"/>
  <c r="R188" i="26"/>
  <c r="AB188" i="26" s="1"/>
  <c r="T101" i="26"/>
  <c r="R101" i="26"/>
  <c r="AB101" i="26" s="1"/>
  <c r="R278" i="26"/>
  <c r="AB278" i="26" s="1"/>
  <c r="R214" i="26"/>
  <c r="AB214" i="26" s="1"/>
  <c r="T214" i="26"/>
  <c r="R390" i="26"/>
  <c r="AB390" i="26" s="1"/>
  <c r="T390" i="26"/>
  <c r="R201" i="26"/>
  <c r="AB201" i="26" s="1"/>
  <c r="R173" i="26"/>
  <c r="AB173" i="26" s="1"/>
  <c r="T173" i="26"/>
  <c r="R361" i="26"/>
  <c r="AB361" i="26" s="1"/>
  <c r="T361" i="26"/>
  <c r="R151" i="26"/>
  <c r="AB151" i="26" s="1"/>
  <c r="T151" i="26"/>
  <c r="T112" i="26"/>
  <c r="R112" i="26"/>
  <c r="AB112" i="26" s="1"/>
  <c r="R399" i="26"/>
  <c r="AB399" i="26" s="1"/>
  <c r="T254" i="26"/>
  <c r="R254" i="26"/>
  <c r="AB254" i="26" s="1"/>
  <c r="T282" i="26"/>
  <c r="R282" i="26"/>
  <c r="AB282" i="26" s="1"/>
  <c r="R397" i="26"/>
  <c r="AB397" i="26" s="1"/>
  <c r="T397" i="26"/>
  <c r="T309" i="26"/>
  <c r="R250" i="26"/>
  <c r="AB250" i="26" s="1"/>
  <c r="T250" i="26"/>
  <c r="R124" i="26"/>
  <c r="AB124" i="26" s="1"/>
  <c r="T124" i="26"/>
  <c r="Q7" i="21"/>
  <c r="O7" i="21"/>
  <c r="N7" i="21"/>
  <c r="P7" i="21"/>
  <c r="L8" i="21"/>
  <c r="K8" i="21"/>
  <c r="I8" i="21"/>
  <c r="M8" i="21"/>
  <c r="J8" i="21"/>
  <c r="H9" i="21"/>
  <c r="T23" i="29"/>
  <c r="R23" i="29"/>
  <c r="O24" i="29"/>
  <c r="D12" i="21"/>
  <c r="F11" i="21"/>
  <c r="E11" i="21"/>
  <c r="S60" i="13"/>
  <c r="Q8" i="21"/>
  <c r="P8" i="21"/>
  <c r="N8" i="21"/>
  <c r="O8" i="21"/>
  <c r="L9" i="21"/>
  <c r="H10" i="21"/>
  <c r="K9" i="21"/>
  <c r="I9" i="21"/>
  <c r="M9" i="21"/>
  <c r="J9" i="21"/>
  <c r="S24" i="29"/>
  <c r="D13" i="21"/>
  <c r="F12" i="21"/>
  <c r="E12" i="21"/>
  <c r="T60" i="13"/>
  <c r="R60" i="13"/>
  <c r="M10" i="21"/>
  <c r="L10" i="21"/>
  <c r="I10" i="21"/>
  <c r="J10" i="21"/>
  <c r="H11" i="21"/>
  <c r="K10" i="21"/>
  <c r="N9" i="21"/>
  <c r="Q9" i="21"/>
  <c r="P9" i="21"/>
  <c r="O9" i="21"/>
  <c r="O25" i="29"/>
  <c r="R24" i="29"/>
  <c r="T24" i="29"/>
  <c r="AA24" i="29" s="1"/>
  <c r="D14" i="21"/>
  <c r="F13" i="21"/>
  <c r="E13" i="21"/>
  <c r="P10" i="21"/>
  <c r="N10" i="21"/>
  <c r="O10" i="21"/>
  <c r="Q10" i="21"/>
  <c r="H12" i="21"/>
  <c r="J11" i="21"/>
  <c r="L11" i="21"/>
  <c r="K11" i="21"/>
  <c r="I11" i="21"/>
  <c r="M11" i="21"/>
  <c r="S25" i="29"/>
  <c r="D15" i="21"/>
  <c r="F14" i="21"/>
  <c r="E14" i="21"/>
  <c r="I12" i="21"/>
  <c r="J12" i="21"/>
  <c r="M12" i="21"/>
  <c r="H13" i="21"/>
  <c r="L12" i="21"/>
  <c r="K12" i="21"/>
  <c r="O11" i="21"/>
  <c r="N11" i="21"/>
  <c r="P11" i="21"/>
  <c r="Q11" i="21"/>
  <c r="T25" i="29"/>
  <c r="R25" i="29"/>
  <c r="O26" i="29"/>
  <c r="D16" i="21"/>
  <c r="E15" i="21"/>
  <c r="F15" i="21"/>
  <c r="P12" i="21"/>
  <c r="N12" i="21"/>
  <c r="Q12" i="21"/>
  <c r="O12" i="21"/>
  <c r="H14" i="21"/>
  <c r="I13" i="21"/>
  <c r="K13" i="21"/>
  <c r="M13" i="21"/>
  <c r="L13" i="21"/>
  <c r="J13" i="21"/>
  <c r="S26" i="29"/>
  <c r="E16" i="21"/>
  <c r="F16" i="21"/>
  <c r="D17" i="21"/>
  <c r="H15" i="21"/>
  <c r="M14" i="21"/>
  <c r="K14" i="21"/>
  <c r="L14" i="21"/>
  <c r="I14" i="21"/>
  <c r="J14" i="21"/>
  <c r="O13" i="21"/>
  <c r="P13" i="21"/>
  <c r="N13" i="21"/>
  <c r="Q13" i="21"/>
  <c r="R26" i="29"/>
  <c r="O27" i="29"/>
  <c r="T26" i="29"/>
  <c r="D18" i="21"/>
  <c r="F17" i="21"/>
  <c r="E17" i="21"/>
  <c r="H16" i="21"/>
  <c r="J15" i="21"/>
  <c r="K15" i="21"/>
  <c r="M15" i="21"/>
  <c r="I15" i="21"/>
  <c r="L15" i="21"/>
  <c r="Q14" i="21"/>
  <c r="P14" i="21"/>
  <c r="O14" i="21"/>
  <c r="N14" i="21"/>
  <c r="S27" i="29"/>
  <c r="E18" i="21"/>
  <c r="D19" i="21"/>
  <c r="F18" i="21"/>
  <c r="H17" i="21"/>
  <c r="I16" i="21"/>
  <c r="J16" i="21"/>
  <c r="L16" i="21"/>
  <c r="K16" i="21"/>
  <c r="M16" i="21"/>
  <c r="O15" i="21"/>
  <c r="Q15" i="21"/>
  <c r="P15" i="21"/>
  <c r="N15" i="21"/>
  <c r="R27" i="29"/>
  <c r="O28" i="29"/>
  <c r="T27" i="29"/>
  <c r="AA27" i="29" s="1"/>
  <c r="D20" i="21"/>
  <c r="F19" i="21"/>
  <c r="E19" i="21"/>
  <c r="H18" i="21"/>
  <c r="L17" i="21"/>
  <c r="M17" i="21"/>
  <c r="J17" i="21"/>
  <c r="K17" i="21"/>
  <c r="I17" i="21"/>
  <c r="P16" i="21"/>
  <c r="O16" i="21"/>
  <c r="Q16" i="21"/>
  <c r="N16" i="21"/>
  <c r="S28" i="29"/>
  <c r="E20" i="21"/>
  <c r="F20" i="21"/>
  <c r="H19" i="21"/>
  <c r="K18" i="21"/>
  <c r="I18" i="21"/>
  <c r="L18" i="21"/>
  <c r="M18" i="21"/>
  <c r="J18" i="21"/>
  <c r="P17" i="21"/>
  <c r="O17" i="21"/>
  <c r="N17" i="21"/>
  <c r="Q17" i="21"/>
  <c r="R28" i="29"/>
  <c r="O29" i="29"/>
  <c r="T28" i="29"/>
  <c r="AA28" i="29" s="1"/>
  <c r="H20" i="21"/>
  <c r="J19" i="21"/>
  <c r="L19" i="21"/>
  <c r="M19" i="21"/>
  <c r="K19" i="21"/>
  <c r="I19" i="21"/>
  <c r="P18" i="21"/>
  <c r="Q18" i="21"/>
  <c r="N18" i="21"/>
  <c r="O18" i="21"/>
  <c r="S29" i="29"/>
  <c r="H21" i="21"/>
  <c r="I20" i="21"/>
  <c r="L20" i="21"/>
  <c r="M20" i="21"/>
  <c r="J20" i="21"/>
  <c r="K20" i="21"/>
  <c r="Q19" i="21"/>
  <c r="O19" i="21"/>
  <c r="P19" i="21"/>
  <c r="N19" i="21"/>
  <c r="R29" i="29"/>
  <c r="O30" i="29"/>
  <c r="T29" i="29"/>
  <c r="AA29" i="29" s="1"/>
  <c r="H22" i="21"/>
  <c r="I21" i="21"/>
  <c r="L21" i="21"/>
  <c r="J21" i="21"/>
  <c r="M21" i="21"/>
  <c r="K21" i="21"/>
  <c r="P20" i="21"/>
  <c r="N20" i="21"/>
  <c r="Q20" i="21"/>
  <c r="O20" i="21"/>
  <c r="S30" i="29"/>
  <c r="L22" i="21"/>
  <c r="K22" i="21"/>
  <c r="J22" i="21"/>
  <c r="I22" i="21"/>
  <c r="H23" i="21"/>
  <c r="M22" i="21"/>
  <c r="O21" i="21"/>
  <c r="Q21" i="21"/>
  <c r="P21" i="21"/>
  <c r="N21" i="21"/>
  <c r="T30" i="29"/>
  <c r="AA30" i="29" s="1"/>
  <c r="O31" i="29"/>
  <c r="R30" i="29"/>
  <c r="N22" i="21"/>
  <c r="P22" i="21"/>
  <c r="Q22" i="21"/>
  <c r="O22" i="21"/>
  <c r="H24" i="21"/>
  <c r="L23" i="21"/>
  <c r="M23" i="21"/>
  <c r="K23" i="21"/>
  <c r="J23" i="21"/>
  <c r="I23" i="21"/>
  <c r="S31" i="29"/>
  <c r="M24" i="21"/>
  <c r="K24" i="21"/>
  <c r="L24" i="21"/>
  <c r="J24" i="21"/>
  <c r="I24" i="21"/>
  <c r="P23" i="21"/>
  <c r="Q23" i="21"/>
  <c r="O23" i="21"/>
  <c r="N23" i="21"/>
  <c r="O32" i="29"/>
  <c r="T31" i="29"/>
  <c r="R31" i="29"/>
  <c r="Q24" i="21"/>
  <c r="N24" i="21"/>
  <c r="O24" i="21"/>
  <c r="P24" i="21"/>
  <c r="P31" i="29" l="1"/>
  <c r="P30" i="29"/>
  <c r="P29" i="29"/>
  <c r="P28" i="29"/>
  <c r="P27" i="29"/>
  <c r="P26" i="29"/>
  <c r="P25" i="29"/>
  <c r="P24" i="29"/>
  <c r="P60" i="13"/>
  <c r="Q60" i="13"/>
  <c r="Q59" i="13"/>
  <c r="P23" i="29"/>
  <c r="D14" i="26"/>
  <c r="D8" i="26"/>
  <c r="E3" i="29"/>
  <c r="E4" i="28"/>
  <c r="E7" i="27"/>
  <c r="E14" i="13"/>
  <c r="E8" i="13"/>
  <c r="E9" i="28"/>
  <c r="E13" i="13"/>
  <c r="E7" i="28"/>
  <c r="E13" i="27"/>
  <c r="E3" i="28"/>
  <c r="E9" i="13"/>
  <c r="E6" i="13"/>
  <c r="E11" i="26"/>
  <c r="E4" i="13"/>
  <c r="E15" i="13"/>
  <c r="E14" i="26"/>
  <c r="E6" i="29"/>
  <c r="E11" i="13"/>
  <c r="E16" i="27"/>
  <c r="E10" i="27"/>
  <c r="E15" i="27"/>
  <c r="E6" i="27"/>
  <c r="E12" i="13"/>
  <c r="E5" i="27"/>
  <c r="E7" i="26"/>
  <c r="E12" i="27"/>
  <c r="E13" i="28"/>
  <c r="E13" i="26"/>
  <c r="E8" i="27"/>
  <c r="E4" i="26"/>
  <c r="E15" i="26"/>
  <c r="E4" i="29"/>
  <c r="E11" i="28"/>
  <c r="E14" i="28"/>
  <c r="E11" i="27"/>
  <c r="E7" i="13"/>
  <c r="E3" i="27"/>
  <c r="E7" i="29"/>
  <c r="E8" i="29"/>
  <c r="E16" i="13"/>
  <c r="E14" i="27"/>
  <c r="E3" i="13"/>
  <c r="E6" i="26"/>
  <c r="E9" i="27"/>
  <c r="E8" i="28"/>
  <c r="E16" i="28"/>
  <c r="E9" i="29"/>
  <c r="E10" i="13"/>
  <c r="E6" i="28"/>
  <c r="E12" i="26"/>
  <c r="E5" i="26"/>
  <c r="E16" i="26"/>
  <c r="E15" i="28"/>
  <c r="E3" i="26"/>
  <c r="E5" i="13"/>
  <c r="E10" i="28"/>
  <c r="E9" i="26"/>
  <c r="E4" i="27"/>
  <c r="E10" i="26"/>
  <c r="E12" i="28"/>
  <c r="E8" i="26"/>
  <c r="E5" i="28"/>
  <c r="E5" i="29"/>
  <c r="Q37" i="13"/>
  <c r="P37" i="13"/>
  <c r="P32" i="29"/>
  <c r="P59" i="13"/>
  <c r="T399" i="26"/>
  <c r="T248" i="26"/>
  <c r="T354" i="26"/>
  <c r="R31" i="26"/>
  <c r="R36" i="28"/>
  <c r="R219" i="26"/>
  <c r="AB219" i="26" s="1"/>
  <c r="R182" i="26"/>
  <c r="AB182" i="26" s="1"/>
  <c r="R341" i="26"/>
  <c r="AB341" i="26" s="1"/>
  <c r="S32" i="29"/>
  <c r="R220" i="26"/>
  <c r="AB220" i="26" s="1"/>
  <c r="R211" i="26"/>
  <c r="AB211" i="26" s="1"/>
  <c r="R28" i="13"/>
  <c r="R30" i="26"/>
  <c r="T291" i="26"/>
  <c r="T37" i="13"/>
  <c r="T278" i="26"/>
  <c r="R358" i="26"/>
  <c r="AB358" i="26" s="1"/>
  <c r="R37" i="13"/>
  <c r="T367" i="26"/>
  <c r="T99" i="13"/>
  <c r="T188" i="26"/>
  <c r="R27" i="26"/>
  <c r="T325" i="26"/>
  <c r="R28" i="26"/>
  <c r="R205" i="26"/>
  <c r="AB205" i="26" s="1"/>
  <c r="R36" i="13"/>
  <c r="AA26" i="29"/>
  <c r="R35" i="26"/>
  <c r="R224" i="26"/>
  <c r="AB224" i="26" s="1"/>
  <c r="R264" i="26"/>
  <c r="AB264" i="26" s="1"/>
  <c r="R33" i="13"/>
  <c r="R38" i="26"/>
  <c r="AB267" i="26"/>
  <c r="R380" i="26"/>
  <c r="AB380" i="26" s="1"/>
  <c r="R26" i="26"/>
  <c r="T134" i="26"/>
  <c r="O33" i="29"/>
  <c r="R31" i="13"/>
  <c r="T171" i="26"/>
  <c r="T111" i="26"/>
  <c r="R213" i="26"/>
  <c r="AB213" i="26" s="1"/>
  <c r="S33" i="29"/>
  <c r="T201" i="26"/>
  <c r="R25" i="26"/>
  <c r="R392" i="26"/>
  <c r="AB392" i="26" s="1"/>
  <c r="AA23" i="29"/>
  <c r="R362" i="26"/>
  <c r="AB362" i="26" s="1"/>
  <c r="R99" i="26"/>
  <c r="AB99" i="26" s="1"/>
  <c r="T191" i="26"/>
  <c r="D21" i="21"/>
  <c r="F21" i="21" s="1"/>
  <c r="R30" i="13"/>
  <c r="R270" i="26"/>
  <c r="AB270" i="26" s="1"/>
  <c r="D7" i="13"/>
  <c r="R23" i="26"/>
  <c r="T359" i="26"/>
  <c r="AB354" i="26"/>
  <c r="R353" i="26"/>
  <c r="AB353" i="26" s="1"/>
  <c r="R26" i="13"/>
  <c r="R40" i="26"/>
  <c r="T276" i="26"/>
  <c r="H25" i="21"/>
  <c r="R309" i="26"/>
  <c r="AB309" i="26" s="1"/>
  <c r="R33" i="26"/>
  <c r="R39" i="26"/>
  <c r="R32" i="13"/>
  <c r="O38" i="13"/>
  <c r="R32" i="29"/>
  <c r="R33" i="28"/>
  <c r="R29" i="13"/>
  <c r="R184" i="26"/>
  <c r="AB184" i="26" s="1"/>
  <c r="T23" i="27"/>
  <c r="AA31" i="29"/>
  <c r="AB369" i="26"/>
  <c r="R36" i="26"/>
  <c r="R376" i="26"/>
  <c r="AB376" i="26" s="1"/>
  <c r="N6" i="21"/>
  <c r="T32" i="29"/>
  <c r="AA25" i="29"/>
  <c r="R40" i="28"/>
  <c r="R59" i="13"/>
  <c r="R33" i="29"/>
  <c r="T33" i="29"/>
  <c r="K25" i="21"/>
  <c r="M25" i="21"/>
  <c r="I25" i="21"/>
  <c r="J25" i="21"/>
  <c r="L25" i="21"/>
  <c r="S38" i="13"/>
  <c r="O39" i="13"/>
  <c r="O25" i="21"/>
  <c r="N25" i="21"/>
  <c r="P25" i="21"/>
  <c r="Q25" i="21"/>
  <c r="R38" i="13"/>
  <c r="T38" i="13"/>
  <c r="S39" i="13"/>
  <c r="O40" i="13"/>
  <c r="R39" i="13"/>
  <c r="T39" i="13"/>
  <c r="S40" i="13"/>
  <c r="O41" i="13"/>
  <c r="R40" i="13"/>
  <c r="T40" i="13"/>
  <c r="S41" i="13"/>
  <c r="O42" i="13"/>
  <c r="R41" i="13"/>
  <c r="S42" i="13"/>
  <c r="O43" i="13"/>
  <c r="R42" i="13"/>
  <c r="T42" i="13"/>
  <c r="S43" i="13"/>
  <c r="O44" i="13"/>
  <c r="T43" i="13"/>
  <c r="R43" i="13"/>
  <c r="S44" i="13"/>
  <c r="O45" i="13"/>
  <c r="R44" i="13"/>
  <c r="S45" i="13"/>
  <c r="O46" i="13"/>
  <c r="R45" i="13"/>
  <c r="T45" i="13"/>
  <c r="S46" i="13"/>
  <c r="O47" i="13"/>
  <c r="T46" i="13"/>
  <c r="R46" i="13"/>
  <c r="S47" i="13"/>
  <c r="O48" i="13"/>
  <c r="R47" i="13"/>
  <c r="S48" i="13"/>
  <c r="O49" i="13"/>
  <c r="R48" i="13"/>
  <c r="T48" i="13"/>
  <c r="O50" i="13"/>
  <c r="Q49" i="13" l="1"/>
  <c r="P49" i="13"/>
  <c r="P48" i="13"/>
  <c r="Q48" i="13"/>
  <c r="Q47" i="13"/>
  <c r="P47" i="13"/>
  <c r="Q46" i="13"/>
  <c r="P46" i="13"/>
  <c r="P45" i="13"/>
  <c r="Q45" i="13"/>
  <c r="P44" i="13"/>
  <c r="Q44" i="13"/>
  <c r="P43" i="13"/>
  <c r="Q43" i="13"/>
  <c r="P42" i="13"/>
  <c r="Q42" i="13"/>
  <c r="Q41" i="13"/>
  <c r="P41" i="13"/>
  <c r="Q40" i="13"/>
  <c r="P40" i="13"/>
  <c r="Q39" i="13"/>
  <c r="P39" i="13"/>
  <c r="P38" i="13"/>
  <c r="Q38" i="13"/>
  <c r="D14" i="13"/>
  <c r="D8" i="13"/>
  <c r="D15" i="26"/>
  <c r="D9" i="26"/>
  <c r="D16" i="26" s="1"/>
  <c r="P33" i="29"/>
  <c r="Q50" i="13"/>
  <c r="P50" i="13"/>
  <c r="S50" i="13"/>
  <c r="R50" i="13" s="1"/>
  <c r="D22" i="21"/>
  <c r="F22" i="21" s="1"/>
  <c r="AA32" i="29"/>
  <c r="S49" i="13"/>
  <c r="T44" i="13"/>
  <c r="AA33" i="29"/>
  <c r="E22" i="21"/>
  <c r="T50" i="13"/>
  <c r="T41" i="13"/>
  <c r="O51" i="13"/>
  <c r="T47" i="13"/>
  <c r="E21" i="21"/>
  <c r="H26" i="21"/>
  <c r="T49" i="13"/>
  <c r="L26" i="21"/>
  <c r="I26" i="21"/>
  <c r="J26" i="21"/>
  <c r="M26" i="21"/>
  <c r="O26" i="21"/>
  <c r="N26" i="21"/>
  <c r="P26" i="21"/>
  <c r="Q26" i="21"/>
  <c r="D15" i="13" l="1"/>
  <c r="D9" i="13"/>
  <c r="D16" i="13" s="1"/>
  <c r="P51" i="13"/>
  <c r="Q51" i="13"/>
  <c r="K26" i="21"/>
  <c r="S51" i="13"/>
  <c r="R49" i="13"/>
  <c r="D23" i="21"/>
  <c r="O52" i="13"/>
  <c r="F23" i="21"/>
  <c r="S52" i="13"/>
  <c r="T51" i="13"/>
  <c r="H27" i="21"/>
  <c r="R51" i="13"/>
  <c r="J27" i="21"/>
  <c r="T52" i="13"/>
  <c r="I27" i="21"/>
  <c r="K27" i="21"/>
  <c r="M27" i="21"/>
  <c r="P27" i="21"/>
  <c r="N27" i="21"/>
  <c r="Q27" i="21"/>
  <c r="O27" i="21"/>
  <c r="Q52" i="13" l="1"/>
  <c r="P52" i="13"/>
  <c r="D24" i="21"/>
  <c r="E23" i="21"/>
  <c r="F24" i="21"/>
  <c r="H28" i="21"/>
  <c r="I28" i="21"/>
  <c r="R52" i="13"/>
  <c r="E24" i="21"/>
  <c r="N28" i="21"/>
  <c r="L27" i="21"/>
  <c r="J28" i="21"/>
  <c r="K28" i="21"/>
  <c r="O28" i="21"/>
  <c r="O53" i="13"/>
  <c r="L28" i="21"/>
  <c r="P28" i="21"/>
  <c r="Q53" i="13" l="1"/>
  <c r="P53" i="13"/>
  <c r="Q28" i="21"/>
  <c r="M28" i="21"/>
  <c r="O54" i="13"/>
  <c r="S54" i="13"/>
  <c r="S53" i="13"/>
  <c r="R54" i="13"/>
  <c r="H29" i="21"/>
  <c r="D25" i="21"/>
  <c r="L29" i="21"/>
  <c r="E25" i="21"/>
  <c r="K29" i="21"/>
  <c r="F25" i="21"/>
  <c r="R53" i="13"/>
  <c r="T53" i="13"/>
  <c r="M29" i="21"/>
  <c r="I29" i="21"/>
  <c r="J29" i="21"/>
  <c r="Q29" i="21"/>
  <c r="O29" i="21"/>
  <c r="N29" i="21"/>
  <c r="P29" i="21"/>
  <c r="P54" i="13" l="1"/>
  <c r="Q54" i="13"/>
  <c r="T54" i="13"/>
  <c r="D26" i="21"/>
  <c r="E26" i="21"/>
  <c r="F26" i="21"/>
  <c r="O55" i="13"/>
  <c r="H30" i="21"/>
  <c r="L30" i="21"/>
  <c r="M30" i="21"/>
  <c r="I30" i="21"/>
  <c r="J30" i="21"/>
  <c r="K30" i="21"/>
  <c r="P30" i="21"/>
  <c r="N30" i="21"/>
  <c r="O30" i="21"/>
  <c r="Q30" i="21"/>
  <c r="Q55" i="13" l="1"/>
  <c r="P55" i="13"/>
  <c r="S55" i="13"/>
  <c r="T55" i="13" s="1"/>
  <c r="H31" i="21"/>
  <c r="L31" i="21" s="1"/>
  <c r="D27" i="21"/>
  <c r="J31" i="21"/>
  <c r="E27" i="21"/>
  <c r="M31" i="21"/>
  <c r="F27" i="21"/>
  <c r="K31" i="21"/>
  <c r="I31" i="21"/>
  <c r="O56" i="13"/>
  <c r="S56" i="13" s="1"/>
  <c r="R56" i="13" s="1"/>
  <c r="R55" i="13"/>
  <c r="N31" i="21"/>
  <c r="P31" i="21"/>
  <c r="Q31" i="21"/>
  <c r="O31" i="21"/>
  <c r="P56" i="13" l="1"/>
  <c r="Q56" i="13"/>
  <c r="T56" i="13"/>
  <c r="D28" i="21"/>
  <c r="O57" i="13"/>
  <c r="H32" i="21"/>
  <c r="I32" i="21"/>
  <c r="P32" i="21" s="1"/>
  <c r="O32" i="21"/>
  <c r="N32" i="21"/>
  <c r="Q32" i="21"/>
  <c r="F28" i="21"/>
  <c r="J32" i="21"/>
  <c r="L32" i="21"/>
  <c r="K32" i="21"/>
  <c r="M32" i="21"/>
  <c r="P57" i="13" l="1"/>
  <c r="Q57" i="13"/>
  <c r="E28" i="21"/>
  <c r="D29" i="21"/>
  <c r="O58" i="13"/>
  <c r="S57" i="13"/>
  <c r="E29" i="21"/>
  <c r="H33" i="21"/>
  <c r="I33" i="21"/>
  <c r="R57" i="13"/>
  <c r="P33" i="21"/>
  <c r="T57" i="13"/>
  <c r="M33" i="21"/>
  <c r="J33" i="21"/>
  <c r="H34" i="21"/>
  <c r="K33" i="21"/>
  <c r="L33" i="21"/>
  <c r="N33" i="21"/>
  <c r="Q33" i="21"/>
  <c r="J34" i="21"/>
  <c r="M34" i="21"/>
  <c r="K34" i="21"/>
  <c r="I34" i="21"/>
  <c r="L34" i="21"/>
  <c r="P34" i="21"/>
  <c r="Q34" i="21"/>
  <c r="O34" i="21"/>
  <c r="N34" i="21"/>
  <c r="Q58" i="13" l="1"/>
  <c r="P58" i="13"/>
  <c r="O33" i="21"/>
  <c r="S58" i="13"/>
  <c r="F29" i="21"/>
  <c r="H35" i="21"/>
  <c r="D30" i="21"/>
  <c r="L35" i="21"/>
  <c r="T58" i="13"/>
  <c r="R58" i="13"/>
  <c r="H36" i="21"/>
  <c r="J35" i="21"/>
  <c r="K35" i="21"/>
  <c r="I35" i="21"/>
  <c r="M35" i="21"/>
  <c r="F30" i="21"/>
  <c r="D31" i="21"/>
  <c r="E30" i="21"/>
  <c r="H37" i="21"/>
  <c r="M36" i="21"/>
  <c r="L36" i="21"/>
  <c r="I36" i="21"/>
  <c r="J36" i="21"/>
  <c r="K36" i="21"/>
  <c r="Q35" i="21"/>
  <c r="O35" i="21"/>
  <c r="P35" i="21"/>
  <c r="N35" i="21"/>
  <c r="E31" i="21"/>
  <c r="F31" i="21"/>
  <c r="D32" i="21"/>
  <c r="M37" i="21"/>
  <c r="J37" i="21"/>
  <c r="I37" i="21"/>
  <c r="L37" i="21"/>
  <c r="H38" i="21"/>
  <c r="K37" i="21"/>
  <c r="O36" i="21"/>
  <c r="P36" i="21"/>
  <c r="Q36" i="21"/>
  <c r="N36" i="21"/>
  <c r="F32" i="21"/>
  <c r="D33" i="21"/>
  <c r="E32" i="21"/>
  <c r="N37" i="21"/>
  <c r="P37" i="21"/>
  <c r="Q37" i="21"/>
  <c r="O37" i="21"/>
  <c r="K38" i="21"/>
  <c r="H39" i="21"/>
  <c r="J38" i="21"/>
  <c r="M38" i="21"/>
  <c r="L38" i="21"/>
  <c r="I38" i="21"/>
  <c r="F33" i="21"/>
  <c r="E33" i="21"/>
  <c r="D34" i="21"/>
  <c r="K39" i="21"/>
  <c r="J39" i="21"/>
  <c r="L39" i="21"/>
  <c r="I39" i="21"/>
  <c r="M39" i="21"/>
  <c r="H40" i="21"/>
  <c r="Q38" i="21"/>
  <c r="P38" i="21"/>
  <c r="O38" i="21"/>
  <c r="N38" i="21"/>
  <c r="E34" i="21"/>
  <c r="F34" i="21"/>
  <c r="D35" i="21"/>
  <c r="P39" i="21"/>
  <c r="N39" i="21"/>
  <c r="Q39" i="21"/>
  <c r="O39" i="21"/>
  <c r="H41" i="21"/>
  <c r="L40" i="21"/>
  <c r="J40" i="21"/>
  <c r="I40" i="21"/>
  <c r="M40" i="21"/>
  <c r="K40" i="21"/>
  <c r="D36" i="21"/>
  <c r="F35" i="21"/>
  <c r="E35" i="21"/>
  <c r="K41" i="21"/>
  <c r="M41" i="21"/>
  <c r="L41" i="21"/>
  <c r="J41" i="21"/>
  <c r="H42" i="21"/>
  <c r="I41" i="21"/>
  <c r="Q40" i="21"/>
  <c r="O40" i="21"/>
  <c r="N40" i="21"/>
  <c r="P40" i="21"/>
  <c r="F36" i="21"/>
  <c r="D37" i="21"/>
  <c r="E36" i="21"/>
  <c r="J42" i="21"/>
  <c r="L42" i="21"/>
  <c r="M42" i="21"/>
  <c r="I42" i="21"/>
  <c r="H43" i="21"/>
  <c r="K42" i="21"/>
  <c r="Q41" i="21"/>
  <c r="O41" i="21"/>
  <c r="N41" i="21"/>
  <c r="P41" i="21"/>
  <c r="F37" i="21"/>
  <c r="E37" i="21"/>
  <c r="D38" i="21"/>
  <c r="P42" i="21"/>
  <c r="Q42" i="21"/>
  <c r="O42" i="21"/>
  <c r="N42" i="21"/>
  <c r="M43" i="21"/>
  <c r="L43" i="21"/>
  <c r="K43" i="21"/>
  <c r="I43" i="21"/>
  <c r="J43" i="21"/>
  <c r="H44" i="21"/>
  <c r="F38" i="21"/>
  <c r="E38" i="21"/>
  <c r="D39" i="21"/>
  <c r="N43" i="21"/>
  <c r="Q43" i="21"/>
  <c r="P43" i="21"/>
  <c r="O43" i="21"/>
  <c r="L44" i="21"/>
  <c r="I44" i="21"/>
  <c r="K44" i="21"/>
  <c r="M44" i="21"/>
  <c r="H45" i="21"/>
  <c r="J44" i="21"/>
  <c r="F39" i="21"/>
  <c r="E39" i="21"/>
  <c r="D40" i="21"/>
  <c r="N44" i="21"/>
  <c r="Q44" i="21"/>
  <c r="O44" i="21"/>
  <c r="P44" i="21"/>
  <c r="M45" i="21"/>
  <c r="I45" i="21"/>
  <c r="H46" i="21"/>
  <c r="K45" i="21"/>
  <c r="L45" i="21"/>
  <c r="J45" i="21"/>
  <c r="F40" i="21"/>
  <c r="E40" i="21"/>
  <c r="D41" i="21"/>
  <c r="P45" i="21"/>
  <c r="N45" i="21"/>
  <c r="Q45" i="21"/>
  <c r="O45" i="21"/>
  <c r="J46" i="21"/>
  <c r="L46" i="21"/>
  <c r="M46" i="21"/>
  <c r="I46" i="21"/>
  <c r="K46" i="21"/>
  <c r="H47" i="21"/>
  <c r="F41" i="21"/>
  <c r="D42" i="21"/>
  <c r="E41" i="21"/>
  <c r="N46" i="21"/>
  <c r="P46" i="21"/>
  <c r="O46" i="21"/>
  <c r="Q46" i="21"/>
  <c r="K47" i="21"/>
  <c r="L47" i="21"/>
  <c r="I47" i="21"/>
  <c r="M47" i="21"/>
  <c r="H48" i="21"/>
  <c r="J47" i="21"/>
  <c r="F42" i="21"/>
  <c r="D43" i="21"/>
  <c r="E42" i="21"/>
  <c r="O47" i="21"/>
  <c r="Q47" i="21"/>
  <c r="N47" i="21"/>
  <c r="P47" i="21"/>
  <c r="M48" i="21"/>
  <c r="J48" i="21"/>
  <c r="H49" i="21"/>
  <c r="I48" i="21"/>
  <c r="K48" i="21"/>
  <c r="L48" i="21"/>
  <c r="F43" i="21"/>
  <c r="D44" i="21"/>
  <c r="E43" i="21"/>
  <c r="M49" i="21"/>
  <c r="L49" i="21"/>
  <c r="I49" i="21"/>
  <c r="K49" i="21"/>
  <c r="J49" i="21"/>
  <c r="H50" i="21"/>
  <c r="N48" i="21"/>
  <c r="P48" i="21"/>
  <c r="Q48" i="21"/>
  <c r="O48" i="21"/>
  <c r="F44" i="21"/>
  <c r="E44" i="21"/>
  <c r="D45" i="21"/>
  <c r="Q49" i="21"/>
  <c r="O49" i="21"/>
  <c r="P49" i="21"/>
  <c r="N49" i="21"/>
  <c r="M50" i="21"/>
  <c r="L50" i="21"/>
  <c r="K50" i="21"/>
  <c r="H51" i="21"/>
  <c r="I50" i="21"/>
  <c r="J50" i="21"/>
  <c r="D46" i="21"/>
  <c r="F45" i="21"/>
  <c r="E45" i="21"/>
  <c r="H52" i="21"/>
  <c r="J51" i="21"/>
  <c r="I51" i="21"/>
  <c r="M51" i="21"/>
  <c r="K51" i="21"/>
  <c r="L51" i="21"/>
  <c r="N50" i="21"/>
  <c r="P50" i="21"/>
  <c r="O50" i="21"/>
  <c r="Q50" i="21"/>
  <c r="F46" i="21"/>
  <c r="D47" i="21"/>
  <c r="E46" i="21"/>
  <c r="I52" i="21"/>
  <c r="H53" i="21"/>
  <c r="L52" i="21"/>
  <c r="K52" i="21"/>
  <c r="J52" i="21"/>
  <c r="M52" i="21"/>
  <c r="Q51" i="21"/>
  <c r="P51" i="21"/>
  <c r="O51" i="21"/>
  <c r="N51" i="21"/>
  <c r="E47" i="21"/>
  <c r="F47" i="21"/>
  <c r="D48" i="21"/>
  <c r="O52" i="21"/>
  <c r="N52" i="21"/>
  <c r="P52" i="21"/>
  <c r="Q52" i="21"/>
  <c r="H54" i="21"/>
  <c r="L53" i="21"/>
  <c r="K53" i="21"/>
  <c r="M53" i="21"/>
  <c r="J53" i="21"/>
  <c r="I53" i="21"/>
  <c r="F48" i="21"/>
  <c r="D49" i="21"/>
  <c r="E48" i="21"/>
  <c r="M54" i="21"/>
  <c r="L54" i="21"/>
  <c r="J54" i="21"/>
  <c r="H55" i="21"/>
  <c r="I54" i="21"/>
  <c r="K54" i="21"/>
  <c r="O53" i="21"/>
  <c r="N53" i="21"/>
  <c r="Q53" i="21"/>
  <c r="P53" i="21"/>
  <c r="D50" i="21"/>
  <c r="F49" i="21"/>
  <c r="E49" i="21"/>
  <c r="L55" i="21"/>
  <c r="J55" i="21"/>
  <c r="K55" i="21"/>
  <c r="M55" i="21"/>
  <c r="H56" i="21"/>
  <c r="I55" i="21"/>
  <c r="N54" i="21"/>
  <c r="P54" i="21"/>
  <c r="Q54" i="21"/>
  <c r="O54" i="21"/>
  <c r="E50" i="21"/>
  <c r="F50" i="21"/>
  <c r="D51" i="21"/>
  <c r="M56" i="21"/>
  <c r="K56" i="21"/>
  <c r="H57" i="21"/>
  <c r="L56" i="21"/>
  <c r="I56" i="21"/>
  <c r="J56" i="21"/>
  <c r="Q55" i="21"/>
  <c r="P55" i="21"/>
  <c r="N55" i="21"/>
  <c r="O55" i="21"/>
  <c r="F51" i="21"/>
  <c r="E51" i="21"/>
  <c r="D52" i="21"/>
  <c r="H58" i="21"/>
  <c r="I57" i="21"/>
  <c r="L57" i="21"/>
  <c r="J57" i="21"/>
  <c r="K57" i="21"/>
  <c r="M57" i="21"/>
  <c r="Q56" i="21"/>
  <c r="O56" i="21"/>
  <c r="N56" i="21"/>
  <c r="P56" i="21"/>
  <c r="F52" i="21"/>
  <c r="D53" i="21"/>
  <c r="E52" i="21"/>
  <c r="K58" i="21"/>
  <c r="J58" i="21"/>
  <c r="H59" i="21"/>
  <c r="M58" i="21"/>
  <c r="I58" i="21"/>
  <c r="L58" i="21"/>
  <c r="O57" i="21"/>
  <c r="N57" i="21"/>
  <c r="P57" i="21"/>
  <c r="Q57" i="21"/>
  <c r="F53" i="21"/>
  <c r="E53" i="21"/>
  <c r="D54" i="21"/>
  <c r="M59" i="21"/>
  <c r="K59" i="21"/>
  <c r="H60" i="21"/>
  <c r="J59" i="21"/>
  <c r="I59" i="21"/>
  <c r="L59" i="21"/>
  <c r="P58" i="21"/>
  <c r="O58" i="21"/>
  <c r="N58" i="21"/>
  <c r="Q58" i="21"/>
  <c r="F54" i="21"/>
  <c r="E54" i="21"/>
  <c r="D55" i="21"/>
  <c r="H61" i="21"/>
  <c r="I60" i="21"/>
  <c r="J60" i="21"/>
  <c r="K60" i="21"/>
  <c r="L60" i="21"/>
  <c r="M60" i="21"/>
  <c r="P59" i="21"/>
  <c r="Q59" i="21"/>
  <c r="N59" i="21"/>
  <c r="O59" i="21"/>
  <c r="D56" i="21"/>
  <c r="E55" i="21"/>
  <c r="F55" i="21"/>
  <c r="J61" i="21"/>
  <c r="K61" i="21"/>
  <c r="M61" i="21"/>
  <c r="L61" i="21"/>
  <c r="I61" i="21"/>
  <c r="H62" i="21"/>
  <c r="N60" i="21"/>
  <c r="P60" i="21"/>
  <c r="O60" i="21"/>
  <c r="Q60" i="21"/>
  <c r="F56" i="21"/>
  <c r="D57" i="21"/>
  <c r="E56" i="21"/>
  <c r="O61" i="21"/>
  <c r="Q61" i="21"/>
  <c r="N61" i="21"/>
  <c r="P61" i="21"/>
  <c r="H63" i="21"/>
  <c r="M62" i="21"/>
  <c r="J62" i="21"/>
  <c r="K62" i="21"/>
  <c r="I62" i="21"/>
  <c r="L62" i="21"/>
  <c r="E57" i="21"/>
  <c r="D58" i="21"/>
  <c r="F57" i="21"/>
  <c r="H64" i="21"/>
  <c r="M63" i="21"/>
  <c r="K63" i="21"/>
  <c r="J63" i="21"/>
  <c r="I63" i="21"/>
  <c r="L63" i="21"/>
  <c r="P62" i="21"/>
  <c r="N62" i="21"/>
  <c r="Q62" i="21"/>
  <c r="O62" i="21"/>
  <c r="F58" i="21"/>
  <c r="D59" i="21"/>
  <c r="E58" i="21"/>
  <c r="J64" i="21"/>
  <c r="M64" i="21"/>
  <c r="K64" i="21"/>
  <c r="I64" i="21"/>
  <c r="L64" i="21"/>
  <c r="H65" i="21"/>
  <c r="O63" i="21"/>
  <c r="N63" i="21"/>
  <c r="Q63" i="21"/>
  <c r="P63" i="21"/>
  <c r="E59" i="21"/>
  <c r="D60" i="21"/>
  <c r="F59" i="21"/>
  <c r="N64" i="21"/>
  <c r="O64" i="21"/>
  <c r="P64" i="21"/>
  <c r="Q64" i="21"/>
  <c r="I65" i="21"/>
  <c r="L65" i="21"/>
  <c r="M65" i="21"/>
  <c r="K65" i="21"/>
  <c r="J65" i="21"/>
  <c r="H66" i="21"/>
  <c r="F60" i="21"/>
  <c r="D61" i="21"/>
  <c r="E60" i="21"/>
  <c r="Q65" i="21"/>
  <c r="N65" i="21"/>
  <c r="O65" i="21"/>
  <c r="P65" i="21"/>
  <c r="K66" i="21"/>
  <c r="L66" i="21"/>
  <c r="J66" i="21"/>
  <c r="I66" i="21"/>
  <c r="H67" i="21"/>
  <c r="M66" i="21"/>
  <c r="E61" i="21"/>
  <c r="F61" i="21"/>
  <c r="D62" i="21"/>
  <c r="N66" i="21"/>
  <c r="O66" i="21"/>
  <c r="P66" i="21"/>
  <c r="Q66" i="21"/>
  <c r="K67" i="21"/>
  <c r="J67" i="21"/>
  <c r="I67" i="21"/>
  <c r="L67" i="21"/>
  <c r="H68" i="21"/>
  <c r="M67" i="21"/>
  <c r="F62" i="21"/>
  <c r="D63" i="21"/>
  <c r="E62" i="21"/>
  <c r="O67" i="21"/>
  <c r="Q67" i="21"/>
  <c r="N67" i="21"/>
  <c r="P67" i="21"/>
  <c r="L68" i="21"/>
  <c r="M68" i="21"/>
  <c r="J68" i="21"/>
  <c r="K68" i="21"/>
  <c r="H69" i="21"/>
  <c r="I68" i="21"/>
  <c r="F63" i="21"/>
  <c r="D64" i="21"/>
  <c r="E63" i="21"/>
  <c r="L69" i="21"/>
  <c r="H70" i="21"/>
  <c r="J69" i="21"/>
  <c r="M69" i="21"/>
  <c r="K69" i="21"/>
  <c r="I69" i="21"/>
  <c r="P68" i="21"/>
  <c r="O68" i="21"/>
  <c r="N68" i="21"/>
  <c r="Q68" i="21"/>
  <c r="F64" i="21"/>
  <c r="D65" i="21"/>
  <c r="E64" i="21"/>
  <c r="J70" i="21"/>
  <c r="K70" i="21"/>
  <c r="L70" i="21"/>
  <c r="I70" i="21"/>
  <c r="H71" i="21"/>
  <c r="M70" i="21"/>
  <c r="N69" i="21"/>
  <c r="O69" i="21"/>
  <c r="Q69" i="21"/>
  <c r="P69" i="21"/>
  <c r="D66" i="21"/>
  <c r="F65" i="21"/>
  <c r="E65" i="21"/>
  <c r="O70" i="21"/>
  <c r="N70" i="21"/>
  <c r="P70" i="21"/>
  <c r="Q70" i="21"/>
  <c r="M71" i="21"/>
  <c r="K71" i="21"/>
  <c r="H72" i="21"/>
  <c r="L71" i="21"/>
  <c r="I71" i="21"/>
  <c r="J71" i="21"/>
  <c r="E66" i="21"/>
  <c r="D67" i="21"/>
  <c r="F66" i="21"/>
  <c r="I72" i="21"/>
  <c r="L72" i="21"/>
  <c r="J72" i="21"/>
  <c r="H73" i="21"/>
  <c r="M72" i="21"/>
  <c r="K72" i="21"/>
  <c r="Q71" i="21"/>
  <c r="N71" i="21"/>
  <c r="O71" i="21"/>
  <c r="P71" i="21"/>
  <c r="D68" i="21"/>
  <c r="E67" i="21"/>
  <c r="F67" i="21"/>
  <c r="Q72" i="21"/>
  <c r="P72" i="21"/>
  <c r="O72" i="21"/>
  <c r="N72" i="21"/>
  <c r="J73" i="21"/>
  <c r="L73" i="21"/>
  <c r="K73" i="21"/>
  <c r="I73" i="21"/>
  <c r="M73" i="21"/>
  <c r="H74" i="21"/>
  <c r="F68" i="21"/>
  <c r="D69" i="21"/>
  <c r="E68" i="21"/>
  <c r="O73" i="21"/>
  <c r="P73" i="21"/>
  <c r="N73" i="21"/>
  <c r="Q73" i="21"/>
  <c r="I74" i="21"/>
  <c r="K74" i="21"/>
  <c r="H75" i="21"/>
  <c r="J74" i="21"/>
  <c r="M74" i="21"/>
  <c r="L74" i="21"/>
  <c r="D70" i="21"/>
  <c r="F69" i="21"/>
  <c r="E69" i="21"/>
  <c r="Q74" i="21"/>
  <c r="P74" i="21"/>
  <c r="O74" i="21"/>
  <c r="N74" i="21"/>
  <c r="K75" i="21"/>
  <c r="I75" i="21"/>
  <c r="J75" i="21"/>
  <c r="H76" i="21"/>
  <c r="M75" i="21"/>
  <c r="L75" i="21"/>
  <c r="F70" i="21"/>
  <c r="D71" i="21"/>
  <c r="E70" i="21"/>
  <c r="P75" i="21"/>
  <c r="O75" i="21"/>
  <c r="Q75" i="21"/>
  <c r="N75" i="21"/>
  <c r="I76" i="21"/>
  <c r="L76" i="21"/>
  <c r="H77" i="21"/>
  <c r="K76" i="21"/>
  <c r="J76" i="21"/>
  <c r="M76" i="21"/>
  <c r="D72" i="21"/>
  <c r="F71" i="21"/>
  <c r="E71" i="21"/>
  <c r="Q76" i="21"/>
  <c r="P76" i="21"/>
  <c r="N76" i="21"/>
  <c r="O76" i="21"/>
  <c r="H78" i="21"/>
  <c r="L77" i="21"/>
  <c r="M77" i="21"/>
  <c r="J77" i="21"/>
  <c r="I77" i="21"/>
  <c r="K77" i="21"/>
  <c r="E72" i="21"/>
  <c r="D73" i="21"/>
  <c r="F72" i="21"/>
  <c r="H79" i="21"/>
  <c r="M78" i="21"/>
  <c r="K78" i="21"/>
  <c r="L78" i="21"/>
  <c r="I78" i="21"/>
  <c r="J78" i="21"/>
  <c r="Q77" i="21"/>
  <c r="O77" i="21"/>
  <c r="P77" i="21"/>
  <c r="N77" i="21"/>
  <c r="D74" i="21"/>
  <c r="F73" i="21"/>
  <c r="E73" i="21"/>
  <c r="I79" i="21"/>
  <c r="K79" i="21"/>
  <c r="L79" i="21"/>
  <c r="J79" i="21"/>
  <c r="M79" i="21"/>
  <c r="H80" i="21"/>
  <c r="N78" i="21"/>
  <c r="Q78" i="21"/>
  <c r="P78" i="21"/>
  <c r="O78" i="21"/>
  <c r="E74" i="21"/>
  <c r="F74" i="21"/>
  <c r="D75" i="21"/>
  <c r="P79" i="21"/>
  <c r="N79" i="21"/>
  <c r="Q79" i="21"/>
  <c r="O79" i="21"/>
  <c r="I80" i="21"/>
  <c r="L80" i="21"/>
  <c r="J80" i="21"/>
  <c r="K80" i="21"/>
  <c r="H81" i="21"/>
  <c r="M80" i="21"/>
  <c r="D76" i="21"/>
  <c r="F75" i="21"/>
  <c r="E75" i="21"/>
  <c r="O80" i="21"/>
  <c r="N80" i="21"/>
  <c r="P80" i="21"/>
  <c r="I81" i="21"/>
  <c r="L81" i="21"/>
  <c r="J81" i="21"/>
  <c r="M81" i="21"/>
  <c r="K81" i="21"/>
  <c r="H82" i="21"/>
  <c r="F76" i="21"/>
  <c r="D77" i="21"/>
  <c r="E76" i="21"/>
  <c r="O81" i="21"/>
  <c r="P81" i="21"/>
  <c r="N81" i="21"/>
  <c r="Q81" i="21"/>
  <c r="J82" i="21"/>
  <c r="M82" i="21"/>
  <c r="K82" i="21"/>
  <c r="I82" i="21"/>
  <c r="H83" i="21"/>
  <c r="L82" i="21"/>
  <c r="D78" i="21"/>
  <c r="F77" i="21"/>
  <c r="E77" i="21"/>
  <c r="N82" i="21"/>
  <c r="Q82" i="21"/>
  <c r="O82" i="21"/>
  <c r="P82" i="21"/>
  <c r="J83" i="21"/>
  <c r="H84" i="21"/>
  <c r="K83" i="21"/>
  <c r="I83" i="21"/>
  <c r="L83" i="21"/>
  <c r="M83" i="21"/>
  <c r="D79" i="21"/>
  <c r="E78" i="21"/>
  <c r="F78" i="21"/>
  <c r="H85" i="21"/>
  <c r="J84" i="21"/>
  <c r="L84" i="21"/>
  <c r="K84" i="21"/>
  <c r="I84" i="21"/>
  <c r="M84" i="21"/>
  <c r="Q83" i="21"/>
  <c r="O83" i="21"/>
  <c r="N83" i="21"/>
  <c r="P83" i="21"/>
  <c r="F79" i="21"/>
  <c r="D80" i="21"/>
  <c r="E79" i="21"/>
  <c r="L85" i="21"/>
  <c r="I85" i="21"/>
  <c r="M85" i="21"/>
  <c r="J85" i="21"/>
  <c r="K85" i="21"/>
  <c r="H86" i="21"/>
  <c r="Q84" i="21"/>
  <c r="N84" i="21"/>
  <c r="P84" i="21"/>
  <c r="O84" i="21"/>
  <c r="F80" i="21"/>
  <c r="D81" i="21"/>
  <c r="E80" i="21"/>
  <c r="O85" i="21"/>
  <c r="N85" i="21"/>
  <c r="Q85" i="21"/>
  <c r="P85" i="21"/>
  <c r="H87" i="21"/>
  <c r="M86" i="21"/>
  <c r="K86" i="21"/>
  <c r="J86" i="21"/>
  <c r="I86" i="21"/>
  <c r="L86" i="21"/>
  <c r="E81" i="21"/>
  <c r="D82" i="21"/>
  <c r="F81" i="21"/>
  <c r="K87" i="21"/>
  <c r="H88" i="21"/>
  <c r="M87" i="21"/>
  <c r="J87" i="21"/>
  <c r="L87" i="21"/>
  <c r="I87" i="21"/>
  <c r="P86" i="21"/>
  <c r="O86" i="21"/>
  <c r="N86" i="21"/>
  <c r="Q86" i="21"/>
  <c r="F82" i="21"/>
  <c r="E82" i="21"/>
  <c r="D83" i="21"/>
  <c r="J88" i="21"/>
  <c r="M88" i="21"/>
  <c r="L88" i="21"/>
  <c r="I88" i="21"/>
  <c r="H89" i="21"/>
  <c r="K88" i="21"/>
  <c r="Q87" i="21"/>
  <c r="O87" i="21"/>
  <c r="P87" i="21"/>
  <c r="N87" i="21"/>
  <c r="E83" i="21"/>
  <c r="D84" i="21"/>
  <c r="F83" i="21"/>
  <c r="N88" i="21"/>
  <c r="Q88" i="21"/>
  <c r="P88" i="21"/>
  <c r="O88" i="21"/>
  <c r="H90" i="21"/>
  <c r="M89" i="21"/>
  <c r="L89" i="21"/>
  <c r="J89" i="21"/>
  <c r="K89" i="21"/>
  <c r="I89" i="21"/>
  <c r="E84" i="21"/>
  <c r="F84" i="21"/>
  <c r="D85" i="21"/>
  <c r="I90" i="21"/>
  <c r="K90" i="21"/>
  <c r="M90" i="21"/>
  <c r="H91" i="21"/>
  <c r="L90" i="21"/>
  <c r="J90" i="21"/>
  <c r="Q89" i="21"/>
  <c r="P89" i="21"/>
  <c r="O89" i="21"/>
  <c r="N89" i="21"/>
  <c r="D86" i="21"/>
  <c r="E85" i="21"/>
  <c r="F85" i="21"/>
  <c r="Q90" i="21"/>
  <c r="P90" i="21"/>
  <c r="O90" i="21"/>
  <c r="N90" i="21"/>
  <c r="J91" i="21"/>
  <c r="L91" i="21"/>
  <c r="H92" i="21"/>
  <c r="K91" i="21"/>
  <c r="M91" i="21"/>
  <c r="I91" i="21"/>
  <c r="F86" i="21"/>
  <c r="D87" i="21"/>
  <c r="E86" i="21"/>
  <c r="J92" i="21"/>
  <c r="H93" i="21"/>
  <c r="L92" i="21"/>
  <c r="M92" i="21"/>
  <c r="K92" i="21"/>
  <c r="I92" i="21"/>
  <c r="O91" i="21"/>
  <c r="N91" i="21"/>
  <c r="Q91" i="21"/>
  <c r="P91" i="21"/>
  <c r="D88" i="21"/>
  <c r="F87" i="21"/>
  <c r="E87" i="21"/>
  <c r="K93" i="21"/>
  <c r="I93" i="21"/>
  <c r="L93" i="21"/>
  <c r="J93" i="21"/>
  <c r="H94" i="21"/>
  <c r="M93" i="21"/>
  <c r="N92" i="21"/>
  <c r="P92" i="21"/>
  <c r="O92" i="21"/>
  <c r="Q92" i="21"/>
  <c r="E88" i="21"/>
  <c r="D89" i="21"/>
  <c r="F88" i="21"/>
  <c r="O93" i="21"/>
  <c r="P93" i="21"/>
  <c r="Q93" i="21"/>
  <c r="N93" i="21"/>
  <c r="H95" i="21"/>
  <c r="L94" i="21"/>
  <c r="J94" i="21"/>
  <c r="I94" i="21"/>
  <c r="K94" i="21"/>
  <c r="M94" i="21"/>
  <c r="D90" i="21"/>
  <c r="F89" i="21"/>
  <c r="E89" i="21"/>
  <c r="J95" i="21"/>
  <c r="H96" i="21"/>
  <c r="L95" i="21"/>
  <c r="M95" i="21"/>
  <c r="K95" i="21"/>
  <c r="I95" i="21"/>
  <c r="O94" i="21"/>
  <c r="N94" i="21"/>
  <c r="P94" i="21"/>
  <c r="Q94" i="21"/>
  <c r="E90" i="21"/>
  <c r="D91" i="21"/>
  <c r="F90" i="21"/>
  <c r="H97" i="21"/>
  <c r="J96" i="21"/>
  <c r="M96" i="21"/>
  <c r="L96" i="21"/>
  <c r="K96" i="21"/>
  <c r="I96" i="21"/>
  <c r="N95" i="21"/>
  <c r="Q95" i="21"/>
  <c r="O95" i="21"/>
  <c r="P95" i="21"/>
  <c r="E91" i="21"/>
  <c r="D92" i="21"/>
  <c r="F91" i="21"/>
  <c r="H98" i="21"/>
  <c r="K97" i="21"/>
  <c r="M97" i="21"/>
  <c r="J97" i="21"/>
  <c r="I97" i="21"/>
  <c r="L97" i="21"/>
  <c r="P96" i="21"/>
  <c r="N96" i="21"/>
  <c r="Q96" i="21"/>
  <c r="O96" i="21"/>
  <c r="D93" i="21"/>
  <c r="E92" i="21"/>
  <c r="F92" i="21"/>
  <c r="H99" i="21"/>
  <c r="L98" i="21"/>
  <c r="K98" i="21"/>
  <c r="M98" i="21"/>
  <c r="J98" i="21"/>
  <c r="I98" i="21"/>
  <c r="P97" i="21"/>
  <c r="N97" i="21"/>
  <c r="O97" i="21"/>
  <c r="Q97" i="21"/>
  <c r="D94" i="21"/>
  <c r="F93" i="21"/>
  <c r="E93" i="21"/>
  <c r="J99" i="21"/>
  <c r="K99" i="21"/>
  <c r="L99" i="21"/>
  <c r="I99" i="21"/>
  <c r="M99" i="21"/>
  <c r="H100" i="21"/>
  <c r="O98" i="21"/>
  <c r="P98" i="21"/>
  <c r="N98" i="21"/>
  <c r="Q98" i="21"/>
  <c r="F94" i="21"/>
  <c r="E94" i="21"/>
  <c r="D95" i="21"/>
  <c r="P99" i="21"/>
  <c r="Q99" i="21"/>
  <c r="O99" i="21"/>
  <c r="N99" i="21"/>
  <c r="H101" i="21"/>
  <c r="L100" i="21"/>
  <c r="J100" i="21"/>
  <c r="I100" i="21"/>
  <c r="K100" i="21"/>
  <c r="M100" i="21"/>
  <c r="D96" i="21"/>
  <c r="E95" i="21"/>
  <c r="F95" i="21"/>
  <c r="K101" i="21"/>
  <c r="M101" i="21"/>
  <c r="J101" i="21"/>
  <c r="H102" i="21"/>
  <c r="L101" i="21"/>
  <c r="I101" i="21"/>
  <c r="O100" i="21"/>
  <c r="N100" i="21"/>
  <c r="P100" i="21"/>
  <c r="Q100" i="21"/>
  <c r="F96" i="21"/>
  <c r="E96" i="21"/>
  <c r="D97" i="21"/>
  <c r="I102" i="21"/>
  <c r="K102" i="21"/>
  <c r="H103" i="21"/>
  <c r="M102" i="21"/>
  <c r="L102" i="21"/>
  <c r="J102" i="21"/>
  <c r="N101" i="21"/>
  <c r="Q101" i="21"/>
  <c r="O101" i="21"/>
  <c r="P101" i="21"/>
  <c r="F97" i="21"/>
  <c r="D98" i="21"/>
  <c r="E97" i="21"/>
  <c r="P102" i="21"/>
  <c r="N102" i="21"/>
  <c r="O102" i="21"/>
  <c r="Q102" i="21"/>
  <c r="J103" i="21"/>
  <c r="I103" i="21"/>
  <c r="L103" i="21"/>
  <c r="M103" i="21"/>
  <c r="H104" i="21"/>
  <c r="K103" i="21"/>
  <c r="F98" i="21"/>
  <c r="E98" i="21"/>
  <c r="D99" i="21"/>
  <c r="N103" i="21"/>
  <c r="P103" i="21"/>
  <c r="Q103" i="21"/>
  <c r="O103" i="21"/>
  <c r="H105" i="21"/>
  <c r="K104" i="21"/>
  <c r="L104" i="21"/>
  <c r="J104" i="21"/>
  <c r="I104" i="21"/>
  <c r="M104" i="21"/>
  <c r="D100" i="21"/>
  <c r="F99" i="21"/>
  <c r="E99" i="21"/>
  <c r="I105" i="21"/>
  <c r="M105" i="21"/>
  <c r="L105" i="21"/>
  <c r="K105" i="21"/>
  <c r="H106" i="21"/>
  <c r="J105" i="21"/>
  <c r="N104" i="21"/>
  <c r="P104" i="21"/>
  <c r="O104" i="21"/>
  <c r="Q104" i="21"/>
  <c r="F100" i="21"/>
  <c r="D101" i="21"/>
  <c r="E100" i="21"/>
  <c r="O105" i="21"/>
  <c r="Q105" i="21"/>
  <c r="P105" i="21"/>
  <c r="N105" i="21"/>
  <c r="L106" i="21"/>
  <c r="I106" i="21"/>
  <c r="M106" i="21"/>
  <c r="J106" i="21"/>
  <c r="K106" i="21"/>
  <c r="H107" i="21"/>
  <c r="D102" i="21"/>
  <c r="E101" i="21"/>
  <c r="F101" i="21"/>
  <c r="Q106" i="21"/>
  <c r="P106" i="21"/>
  <c r="N106" i="21"/>
  <c r="O106" i="21"/>
  <c r="M107" i="21"/>
  <c r="K107" i="21"/>
  <c r="J107" i="21"/>
  <c r="I107" i="21"/>
  <c r="L107" i="21"/>
  <c r="H108" i="21"/>
  <c r="F102" i="21"/>
  <c r="D103" i="21"/>
  <c r="E102" i="21"/>
  <c r="N107" i="21"/>
  <c r="O107" i="21"/>
  <c r="Q107" i="21"/>
  <c r="P107" i="21"/>
  <c r="L108" i="21"/>
  <c r="I108" i="21"/>
  <c r="H109" i="21"/>
  <c r="M108" i="21"/>
  <c r="K108" i="21"/>
  <c r="J108" i="21"/>
  <c r="E103" i="21"/>
  <c r="F103" i="21"/>
  <c r="D104" i="21"/>
  <c r="N108" i="21"/>
  <c r="P108" i="21"/>
  <c r="Q108" i="21"/>
  <c r="O108" i="21"/>
  <c r="K109" i="21"/>
  <c r="J109" i="21"/>
  <c r="I109" i="21"/>
  <c r="H110" i="21"/>
  <c r="M109" i="21"/>
  <c r="L109" i="21"/>
  <c r="F104" i="21"/>
  <c r="D105" i="21"/>
  <c r="E104" i="21"/>
  <c r="O109" i="21"/>
  <c r="P109" i="21"/>
  <c r="Q109" i="21"/>
  <c r="N109" i="21"/>
  <c r="M110" i="21"/>
  <c r="H111" i="21"/>
  <c r="J110" i="21"/>
  <c r="L110" i="21"/>
  <c r="I110" i="21"/>
  <c r="K110" i="21"/>
  <c r="E105" i="21"/>
  <c r="D106" i="21"/>
  <c r="F105" i="21"/>
  <c r="I111" i="21"/>
  <c r="L111" i="21"/>
  <c r="M111" i="21"/>
  <c r="H112" i="21"/>
  <c r="J111" i="21"/>
  <c r="K111" i="21"/>
  <c r="P110" i="21"/>
  <c r="O110" i="21"/>
  <c r="N110" i="21"/>
  <c r="Q110" i="21"/>
  <c r="F106" i="21"/>
  <c r="D107" i="21"/>
  <c r="E106" i="21"/>
  <c r="P111" i="21"/>
  <c r="N111" i="21"/>
  <c r="O111" i="21"/>
  <c r="Q111" i="21"/>
  <c r="H113" i="21"/>
  <c r="J112" i="21"/>
  <c r="I112" i="21"/>
  <c r="M112" i="21"/>
  <c r="K112" i="21"/>
  <c r="L112" i="21"/>
  <c r="D108" i="21"/>
  <c r="E107" i="21"/>
  <c r="F107" i="21"/>
  <c r="L113" i="21"/>
  <c r="K113" i="21"/>
  <c r="H114" i="21"/>
  <c r="M113" i="21"/>
  <c r="I113" i="21"/>
  <c r="J113" i="21"/>
  <c r="Q112" i="21"/>
  <c r="P112" i="21"/>
  <c r="O112" i="21"/>
  <c r="N112" i="21"/>
  <c r="F108" i="21"/>
  <c r="E108" i="21"/>
  <c r="D109" i="21"/>
  <c r="K114" i="21"/>
  <c r="I114" i="21"/>
  <c r="M114" i="21"/>
  <c r="J114" i="21"/>
  <c r="H115" i="21"/>
  <c r="L114" i="21"/>
  <c r="N113" i="21"/>
  <c r="O113" i="21"/>
  <c r="P113" i="21"/>
  <c r="Q113" i="21"/>
  <c r="D110" i="21"/>
  <c r="E109" i="21"/>
  <c r="F109" i="21"/>
  <c r="P114" i="21"/>
  <c r="N114" i="21"/>
  <c r="O114" i="21"/>
  <c r="Q114" i="21"/>
  <c r="L115" i="21"/>
  <c r="M115" i="21"/>
  <c r="K115" i="21"/>
  <c r="J115" i="21"/>
  <c r="H116" i="21"/>
  <c r="I115" i="21"/>
  <c r="E110" i="21"/>
  <c r="D111" i="21"/>
  <c r="F110" i="21"/>
  <c r="M116" i="21"/>
  <c r="L116" i="21"/>
  <c r="J116" i="21"/>
  <c r="I116" i="21"/>
  <c r="H117" i="21"/>
  <c r="K116" i="21"/>
  <c r="N115" i="21"/>
  <c r="P115" i="21"/>
  <c r="Q115" i="21"/>
  <c r="O115" i="21"/>
  <c r="F111" i="21"/>
  <c r="D112" i="21"/>
  <c r="E111" i="21"/>
  <c r="Q116" i="21"/>
  <c r="P116" i="21"/>
  <c r="N116" i="21"/>
  <c r="O116" i="21"/>
  <c r="L117" i="21"/>
  <c r="J117" i="21"/>
  <c r="I117" i="21"/>
  <c r="M117" i="21"/>
  <c r="K117" i="21"/>
  <c r="H118" i="21"/>
  <c r="E112" i="21"/>
  <c r="D113" i="21"/>
  <c r="F112" i="21"/>
  <c r="Q117" i="21"/>
  <c r="O117" i="21"/>
  <c r="N117" i="21"/>
  <c r="P117" i="21"/>
  <c r="K118" i="21"/>
  <c r="H119" i="21"/>
  <c r="I118" i="21"/>
  <c r="L118" i="21"/>
  <c r="M118" i="21"/>
  <c r="J118" i="21"/>
  <c r="E113" i="21"/>
  <c r="D114" i="21"/>
  <c r="F113" i="21"/>
  <c r="J119" i="21"/>
  <c r="L119" i="21"/>
  <c r="M119" i="21"/>
  <c r="K119" i="21"/>
  <c r="H120" i="21"/>
  <c r="I119" i="21"/>
  <c r="Q118" i="21"/>
  <c r="N118" i="21"/>
  <c r="O118" i="21"/>
  <c r="P118" i="21"/>
  <c r="D115" i="21"/>
  <c r="E114" i="21"/>
  <c r="F114" i="21"/>
  <c r="M120" i="21"/>
  <c r="J120" i="21"/>
  <c r="K120" i="21"/>
  <c r="H121" i="21"/>
  <c r="I120" i="21"/>
  <c r="L120" i="21"/>
  <c r="N119" i="21"/>
  <c r="P119" i="21"/>
  <c r="O119" i="21"/>
  <c r="Q119" i="21"/>
  <c r="F115" i="21"/>
  <c r="E115" i="21"/>
  <c r="D116" i="21"/>
  <c r="M121" i="21"/>
  <c r="J121" i="21"/>
  <c r="H122" i="21"/>
  <c r="K121" i="21"/>
  <c r="I121" i="21"/>
  <c r="L121" i="21"/>
  <c r="Q120" i="21"/>
  <c r="N120" i="21"/>
  <c r="P120" i="21"/>
  <c r="O120" i="21"/>
  <c r="F116" i="21"/>
  <c r="D117" i="21"/>
  <c r="E116" i="21"/>
  <c r="I122" i="21"/>
  <c r="M122" i="21"/>
  <c r="H123" i="21"/>
  <c r="L122" i="21"/>
  <c r="K122" i="21"/>
  <c r="J122" i="21"/>
  <c r="O121" i="21"/>
  <c r="Q121" i="21"/>
  <c r="P121" i="21"/>
  <c r="N121" i="21"/>
  <c r="F117" i="21"/>
  <c r="E117" i="21"/>
  <c r="D118" i="21"/>
  <c r="Q122" i="21"/>
  <c r="O122" i="21"/>
  <c r="P122" i="21"/>
  <c r="N122" i="21"/>
  <c r="M123" i="21"/>
  <c r="L123" i="21"/>
  <c r="I123" i="21"/>
  <c r="K123" i="21"/>
  <c r="J123" i="21"/>
  <c r="H124" i="21"/>
  <c r="F118" i="21"/>
  <c r="D119" i="21"/>
  <c r="E118" i="21"/>
  <c r="N123" i="21"/>
  <c r="Q123" i="21"/>
  <c r="O123" i="21"/>
  <c r="P123" i="21"/>
  <c r="H125" i="21"/>
  <c r="M124" i="21"/>
  <c r="K124" i="21"/>
  <c r="I124" i="21"/>
  <c r="J124" i="21"/>
  <c r="L124" i="21"/>
  <c r="E119" i="21"/>
  <c r="F119" i="21"/>
  <c r="D120" i="21"/>
  <c r="M125" i="21"/>
  <c r="K125" i="21"/>
  <c r="L125" i="21"/>
  <c r="H126" i="21"/>
  <c r="J125" i="21"/>
  <c r="I125" i="21"/>
  <c r="O124" i="21"/>
  <c r="N124" i="21"/>
  <c r="P124" i="21"/>
  <c r="Q124" i="21"/>
  <c r="D121" i="21"/>
  <c r="E120" i="21"/>
  <c r="F120" i="21"/>
  <c r="L126" i="21"/>
  <c r="H127" i="21"/>
  <c r="M126" i="21"/>
  <c r="J126" i="21"/>
  <c r="I126" i="21"/>
  <c r="K126" i="21"/>
  <c r="N125" i="21"/>
  <c r="Q125" i="21"/>
  <c r="P125" i="21"/>
  <c r="O125" i="21"/>
  <c r="F121" i="21"/>
  <c r="E121" i="21"/>
  <c r="D122" i="21"/>
  <c r="M127" i="21"/>
  <c r="L127" i="21"/>
  <c r="J127" i="21"/>
  <c r="K127" i="21"/>
  <c r="H128" i="21"/>
  <c r="I127" i="21"/>
  <c r="Q126" i="21"/>
  <c r="O126" i="21"/>
  <c r="P126" i="21"/>
  <c r="N126" i="21"/>
  <c r="F122" i="21"/>
  <c r="E122" i="21"/>
  <c r="D123" i="21"/>
  <c r="H129" i="21"/>
  <c r="K128" i="21"/>
  <c r="J128" i="21"/>
  <c r="L128" i="21"/>
  <c r="I128" i="21"/>
  <c r="M128" i="21"/>
  <c r="P127" i="21"/>
  <c r="Q127" i="21"/>
  <c r="O127" i="21"/>
  <c r="N127" i="21"/>
  <c r="D124" i="21"/>
  <c r="E123" i="21"/>
  <c r="F123" i="21"/>
  <c r="I129" i="21"/>
  <c r="L129" i="21"/>
  <c r="J129" i="21"/>
  <c r="H130" i="21"/>
  <c r="K129" i="21"/>
  <c r="M129" i="21"/>
  <c r="N128" i="21"/>
  <c r="O128" i="21"/>
  <c r="Q128" i="21"/>
  <c r="P128" i="21"/>
  <c r="F124" i="21"/>
  <c r="E124" i="21"/>
  <c r="D125" i="21"/>
  <c r="Q129" i="21"/>
  <c r="N129" i="21"/>
  <c r="P129" i="21"/>
  <c r="O129" i="21"/>
  <c r="I130" i="21"/>
  <c r="J130" i="21"/>
  <c r="L130" i="21"/>
  <c r="K130" i="21"/>
  <c r="M130" i="21"/>
  <c r="H131" i="21"/>
  <c r="D126" i="21"/>
  <c r="E125" i="21"/>
  <c r="F125" i="21"/>
  <c r="N130" i="21"/>
  <c r="Q130" i="21"/>
  <c r="O130" i="21"/>
  <c r="P130" i="21"/>
  <c r="L131" i="21"/>
  <c r="H132" i="21"/>
  <c r="M131" i="21"/>
  <c r="I131" i="21"/>
  <c r="J131" i="21"/>
  <c r="K131" i="21"/>
  <c r="E126" i="21"/>
  <c r="F126" i="21"/>
  <c r="D127" i="21"/>
  <c r="M132" i="21"/>
  <c r="K132" i="21"/>
  <c r="H133" i="21"/>
  <c r="L132" i="21"/>
  <c r="J132" i="21"/>
  <c r="I132" i="21"/>
  <c r="P131" i="21"/>
  <c r="O131" i="21"/>
  <c r="N131" i="21"/>
  <c r="Q131" i="21"/>
  <c r="E127" i="21"/>
  <c r="F127" i="21"/>
  <c r="D128" i="21"/>
  <c r="M133" i="21"/>
  <c r="I133" i="21"/>
  <c r="J133" i="21"/>
  <c r="K133" i="21"/>
  <c r="H134" i="21"/>
  <c r="L133" i="21"/>
  <c r="N132" i="21"/>
  <c r="Q132" i="21"/>
  <c r="P132" i="21"/>
  <c r="O132" i="21"/>
  <c r="E128" i="21"/>
  <c r="D129" i="21"/>
  <c r="F128" i="21"/>
  <c r="O133" i="21"/>
  <c r="P133" i="21"/>
  <c r="N133" i="21"/>
  <c r="Q133" i="21"/>
  <c r="H135" i="21"/>
  <c r="J134" i="21"/>
  <c r="I134" i="21"/>
  <c r="K134" i="21"/>
  <c r="M134" i="21"/>
  <c r="L134" i="21"/>
  <c r="E129" i="21"/>
  <c r="D130" i="21"/>
  <c r="F129" i="21"/>
  <c r="M135" i="21"/>
  <c r="H136" i="21"/>
  <c r="K135" i="21"/>
  <c r="I135" i="21"/>
  <c r="L135" i="21"/>
  <c r="J135" i="21"/>
  <c r="O134" i="21"/>
  <c r="N134" i="21"/>
  <c r="P134" i="21"/>
  <c r="Q134" i="21"/>
  <c r="F130" i="21"/>
  <c r="D131" i="21"/>
  <c r="E130" i="21"/>
  <c r="M136" i="21"/>
  <c r="J136" i="21"/>
  <c r="L136" i="21"/>
  <c r="K136" i="21"/>
  <c r="H137" i="21"/>
  <c r="I136" i="21"/>
  <c r="O135" i="21"/>
  <c r="N135" i="21"/>
  <c r="P135" i="21"/>
  <c r="Q135" i="21"/>
  <c r="F131" i="21"/>
  <c r="D132" i="21"/>
  <c r="E131" i="21"/>
  <c r="L137" i="21"/>
  <c r="J137" i="21"/>
  <c r="K137" i="21"/>
  <c r="M137" i="21"/>
  <c r="H138" i="21"/>
  <c r="I137" i="21"/>
  <c r="Q136" i="21"/>
  <c r="N136" i="21"/>
  <c r="P136" i="21"/>
  <c r="O136" i="21"/>
  <c r="E132" i="21"/>
  <c r="F132" i="21"/>
  <c r="D133" i="21"/>
  <c r="L138" i="21"/>
  <c r="K138" i="21"/>
  <c r="M138" i="21"/>
  <c r="J138" i="21"/>
  <c r="I138" i="21"/>
  <c r="H139" i="21"/>
  <c r="Q137" i="21"/>
  <c r="O137" i="21"/>
  <c r="P137" i="21"/>
  <c r="N137" i="21"/>
  <c r="E133" i="21"/>
  <c r="F133" i="21"/>
  <c r="D134" i="21"/>
  <c r="N138" i="21"/>
  <c r="Q138" i="21"/>
  <c r="O138" i="21"/>
  <c r="P138" i="21"/>
  <c r="H140" i="21"/>
  <c r="I139" i="21"/>
  <c r="L139" i="21"/>
  <c r="J139" i="21"/>
  <c r="M139" i="21"/>
  <c r="K139" i="21"/>
  <c r="F134" i="21"/>
  <c r="E134" i="21"/>
  <c r="D135" i="21"/>
  <c r="I140" i="21"/>
  <c r="H141" i="21"/>
  <c r="M140" i="21"/>
  <c r="K140" i="21"/>
  <c r="J140" i="21"/>
  <c r="L140" i="21"/>
  <c r="P139" i="21"/>
  <c r="N139" i="21"/>
  <c r="Q139" i="21"/>
  <c r="O139" i="21"/>
  <c r="D136" i="21"/>
  <c r="F135" i="21"/>
  <c r="E135" i="21"/>
  <c r="O140" i="21"/>
  <c r="P140" i="21"/>
  <c r="Q140" i="21"/>
  <c r="N140" i="21"/>
  <c r="H142" i="21"/>
  <c r="I141" i="21"/>
  <c r="K141" i="21"/>
  <c r="M141" i="21"/>
  <c r="L141" i="21"/>
  <c r="J141" i="21"/>
  <c r="D137" i="21"/>
  <c r="E136" i="21"/>
  <c r="F136" i="21"/>
  <c r="I142" i="21"/>
  <c r="L142" i="21"/>
  <c r="J142" i="21"/>
  <c r="M142" i="21"/>
  <c r="H143" i="21"/>
  <c r="K142" i="21"/>
  <c r="O141" i="21"/>
  <c r="P141" i="21"/>
  <c r="Q141" i="21"/>
  <c r="N141" i="21"/>
  <c r="D138" i="21"/>
  <c r="E137" i="21"/>
  <c r="F137" i="21"/>
  <c r="N142" i="21"/>
  <c r="Q142" i="21"/>
  <c r="P142" i="21"/>
  <c r="O142" i="21"/>
  <c r="M143" i="21"/>
  <c r="J143" i="21"/>
  <c r="I143" i="21"/>
  <c r="K143" i="21"/>
  <c r="H144" i="21"/>
  <c r="L143" i="21"/>
  <c r="F138" i="21"/>
  <c r="E138" i="21"/>
  <c r="D139" i="21"/>
  <c r="P143" i="21"/>
  <c r="N143" i="21"/>
  <c r="O143" i="21"/>
  <c r="Q143" i="21"/>
  <c r="H145" i="21"/>
  <c r="K144" i="21"/>
  <c r="M144" i="21"/>
  <c r="I144" i="21"/>
  <c r="L144" i="21"/>
  <c r="J144" i="21"/>
  <c r="E139" i="21"/>
  <c r="F139" i="21"/>
  <c r="D140" i="21"/>
  <c r="H146" i="21"/>
  <c r="L145" i="21"/>
  <c r="I145" i="21"/>
  <c r="M145" i="21"/>
  <c r="J145" i="21"/>
  <c r="K145" i="21"/>
  <c r="P144" i="21"/>
  <c r="Q144" i="21"/>
  <c r="O144" i="21"/>
  <c r="N144" i="21"/>
  <c r="E140" i="21"/>
  <c r="F140" i="21"/>
  <c r="D141" i="21"/>
  <c r="H147" i="21"/>
  <c r="J146" i="21"/>
  <c r="L146" i="21"/>
  <c r="I146" i="21"/>
  <c r="M146" i="21"/>
  <c r="K146" i="21"/>
  <c r="Q145" i="21"/>
  <c r="P145" i="21"/>
  <c r="O145" i="21"/>
  <c r="N145" i="21"/>
  <c r="D142" i="21"/>
  <c r="F141" i="21"/>
  <c r="E141" i="21"/>
  <c r="L147" i="21"/>
  <c r="I147" i="21"/>
  <c r="J147" i="21"/>
  <c r="H148" i="21"/>
  <c r="M147" i="21"/>
  <c r="K147" i="21"/>
  <c r="O146" i="21"/>
  <c r="Q146" i="21"/>
  <c r="N146" i="21"/>
  <c r="P146" i="21"/>
  <c r="F142" i="21"/>
  <c r="D143" i="21"/>
  <c r="E142" i="21"/>
  <c r="O147" i="21"/>
  <c r="P147" i="21"/>
  <c r="N147" i="21"/>
  <c r="Q147" i="21"/>
  <c r="L148" i="21"/>
  <c r="K148" i="21"/>
  <c r="I148" i="21"/>
  <c r="H149" i="21"/>
  <c r="J148" i="21"/>
  <c r="M148" i="21"/>
  <c r="F143" i="21"/>
  <c r="D144" i="21"/>
  <c r="E143" i="21"/>
  <c r="O148" i="21"/>
  <c r="P148" i="21"/>
  <c r="N148" i="21"/>
  <c r="Q148" i="21"/>
  <c r="K149" i="21"/>
  <c r="J149" i="21"/>
  <c r="H150" i="21"/>
  <c r="I149" i="21"/>
  <c r="L149" i="21"/>
  <c r="M149" i="21"/>
  <c r="F144" i="21"/>
  <c r="D145" i="21"/>
  <c r="E144" i="21"/>
  <c r="J150" i="21"/>
  <c r="M150" i="21"/>
  <c r="I150" i="21"/>
  <c r="L150" i="21"/>
  <c r="H151" i="21"/>
  <c r="K150" i="21"/>
  <c r="O149" i="21"/>
  <c r="Q149" i="21"/>
  <c r="N149" i="21"/>
  <c r="P149" i="21"/>
  <c r="F145" i="21"/>
  <c r="E145" i="21"/>
  <c r="D146" i="21"/>
  <c r="O150" i="21"/>
  <c r="P150" i="21"/>
  <c r="Q150" i="21"/>
  <c r="N150" i="21"/>
  <c r="J151" i="21"/>
  <c r="H152" i="21"/>
  <c r="L151" i="21"/>
  <c r="I151" i="21"/>
  <c r="M151" i="21"/>
  <c r="K151" i="21"/>
  <c r="E146" i="21"/>
  <c r="F146" i="21"/>
  <c r="D147" i="21"/>
  <c r="M152" i="21"/>
  <c r="K152" i="21"/>
  <c r="L152" i="21"/>
  <c r="J152" i="21"/>
  <c r="I152" i="21"/>
  <c r="H153" i="21"/>
  <c r="Q151" i="21"/>
  <c r="P151" i="21"/>
  <c r="O151" i="21"/>
  <c r="N151" i="21"/>
  <c r="F147" i="21"/>
  <c r="D148" i="21"/>
  <c r="E147" i="21"/>
  <c r="Q152" i="21"/>
  <c r="O152" i="21"/>
  <c r="P152" i="21"/>
  <c r="N152" i="21"/>
  <c r="M153" i="21"/>
  <c r="J153" i="21"/>
  <c r="I153" i="21"/>
  <c r="K153" i="21"/>
  <c r="H154" i="21"/>
  <c r="L153" i="21"/>
  <c r="F148" i="21"/>
  <c r="E148" i="21"/>
  <c r="D149" i="21"/>
  <c r="N153" i="21"/>
  <c r="P153" i="21"/>
  <c r="Q153" i="21"/>
  <c r="O153" i="21"/>
  <c r="L154" i="21"/>
  <c r="H155" i="21"/>
  <c r="J154" i="21"/>
  <c r="I154" i="21"/>
  <c r="K154" i="21"/>
  <c r="M154" i="21"/>
  <c r="E149" i="21"/>
  <c r="D150" i="21"/>
  <c r="F149" i="21"/>
  <c r="L155" i="21"/>
  <c r="J155" i="21"/>
  <c r="M155" i="21"/>
  <c r="I155" i="21"/>
  <c r="K155" i="21"/>
  <c r="H156" i="21"/>
  <c r="Q154" i="21"/>
  <c r="P154" i="21"/>
  <c r="N154" i="21"/>
  <c r="O154" i="21"/>
  <c r="D151" i="21"/>
  <c r="E150" i="21"/>
  <c r="F150" i="21"/>
  <c r="P155" i="21"/>
  <c r="Q155" i="21"/>
  <c r="N155" i="21"/>
  <c r="O155" i="21"/>
  <c r="K156" i="21"/>
  <c r="L156" i="21"/>
  <c r="I156" i="21"/>
  <c r="H157" i="21"/>
  <c r="M156" i="21"/>
  <c r="J156" i="21"/>
  <c r="F151" i="21"/>
  <c r="E151" i="21"/>
  <c r="D152" i="21"/>
  <c r="O156" i="21"/>
  <c r="Q156" i="21"/>
  <c r="P156" i="21"/>
  <c r="N156" i="21"/>
  <c r="J157" i="21"/>
  <c r="I157" i="21"/>
  <c r="M157" i="21"/>
  <c r="L157" i="21"/>
  <c r="K157" i="21"/>
  <c r="H158" i="21"/>
  <c r="E152" i="21"/>
  <c r="F152" i="21"/>
  <c r="D153" i="21"/>
  <c r="Q157" i="21"/>
  <c r="N157" i="21"/>
  <c r="P157" i="21"/>
  <c r="O157" i="21"/>
  <c r="M158" i="21"/>
  <c r="K158" i="21"/>
  <c r="L158" i="21"/>
  <c r="H159" i="21"/>
  <c r="J158" i="21"/>
  <c r="I158" i="21"/>
  <c r="E153" i="21"/>
  <c r="F153" i="21"/>
  <c r="D154" i="21"/>
  <c r="M159" i="21"/>
  <c r="H160" i="21"/>
  <c r="I159" i="21"/>
  <c r="J159" i="21"/>
  <c r="L159" i="21"/>
  <c r="K159" i="21"/>
  <c r="N158" i="21"/>
  <c r="P158" i="21"/>
  <c r="Q158" i="21"/>
  <c r="O158" i="21"/>
  <c r="D155" i="21"/>
  <c r="E154" i="21"/>
  <c r="F154" i="21"/>
  <c r="J160" i="21"/>
  <c r="M160" i="21"/>
  <c r="I160" i="21"/>
  <c r="H161" i="21"/>
  <c r="L160" i="21"/>
  <c r="K160" i="21"/>
  <c r="P159" i="21"/>
  <c r="O159" i="21"/>
  <c r="N159" i="21"/>
  <c r="Q159" i="21"/>
  <c r="E155" i="21"/>
  <c r="D156" i="21"/>
  <c r="F155" i="21"/>
  <c r="N160" i="21"/>
  <c r="O160" i="21"/>
  <c r="Q160" i="21"/>
  <c r="P160" i="21"/>
  <c r="L161" i="21"/>
  <c r="J161" i="21"/>
  <c r="K161" i="21"/>
  <c r="H162" i="21"/>
  <c r="M161" i="21"/>
  <c r="I161" i="21"/>
  <c r="E156" i="21"/>
  <c r="F156" i="21"/>
  <c r="D157" i="21"/>
  <c r="J162" i="21"/>
  <c r="I162" i="21"/>
  <c r="L162" i="21"/>
  <c r="M162" i="21"/>
  <c r="K162" i="21"/>
  <c r="H163" i="21"/>
  <c r="N161" i="21"/>
  <c r="Q161" i="21"/>
  <c r="P161" i="21"/>
  <c r="O161" i="21"/>
  <c r="F157" i="21"/>
  <c r="E157" i="21"/>
  <c r="D158" i="21"/>
  <c r="O162" i="21"/>
  <c r="P162" i="21"/>
  <c r="N162" i="21"/>
  <c r="Q162" i="21"/>
  <c r="H164" i="21"/>
  <c r="I163" i="21"/>
  <c r="J163" i="21"/>
  <c r="L163" i="21"/>
  <c r="M163" i="21"/>
  <c r="K163" i="21"/>
  <c r="F158" i="21"/>
  <c r="E158" i="21"/>
  <c r="D159" i="21"/>
  <c r="I164" i="21"/>
  <c r="L164" i="21"/>
  <c r="J164" i="21"/>
  <c r="M164" i="21"/>
  <c r="H165" i="21"/>
  <c r="K164" i="21"/>
  <c r="N163" i="21"/>
  <c r="P163" i="21"/>
  <c r="Q163" i="21"/>
  <c r="O163" i="21"/>
  <c r="D160" i="21"/>
  <c r="F159" i="21"/>
  <c r="E159" i="21"/>
  <c r="N164" i="21"/>
  <c r="O164" i="21"/>
  <c r="Q164" i="21"/>
  <c r="P164" i="21"/>
  <c r="K165" i="21"/>
  <c r="L165" i="21"/>
  <c r="M165" i="21"/>
  <c r="I165" i="21"/>
  <c r="H166" i="21"/>
  <c r="J165" i="21"/>
  <c r="F160" i="21"/>
  <c r="D161" i="21"/>
  <c r="E160" i="21"/>
  <c r="P165" i="21"/>
  <c r="O165" i="21"/>
  <c r="Q165" i="21"/>
  <c r="N165" i="21"/>
  <c r="L166" i="21"/>
  <c r="H167" i="21"/>
  <c r="J166" i="21"/>
  <c r="K166" i="21"/>
  <c r="I166" i="21"/>
  <c r="M166" i="21"/>
  <c r="D162" i="21"/>
  <c r="E161" i="21"/>
  <c r="F161" i="21"/>
  <c r="I167" i="21"/>
  <c r="L167" i="21"/>
  <c r="K167" i="21"/>
  <c r="J167" i="21"/>
  <c r="M167" i="21"/>
  <c r="H168" i="21"/>
  <c r="O166" i="21"/>
  <c r="Q166" i="21"/>
  <c r="P166" i="21"/>
  <c r="N166" i="21"/>
  <c r="E162" i="21"/>
  <c r="F162" i="21"/>
  <c r="D163" i="21"/>
  <c r="Q167" i="21"/>
  <c r="P167" i="21"/>
  <c r="N167" i="21"/>
  <c r="O167" i="21"/>
  <c r="J168" i="21"/>
  <c r="M168" i="21"/>
  <c r="I168" i="21"/>
  <c r="H169" i="21"/>
  <c r="L168" i="21"/>
  <c r="K168" i="21"/>
  <c r="F163" i="21"/>
  <c r="D164" i="21"/>
  <c r="E163" i="21"/>
  <c r="Q168" i="21"/>
  <c r="N168" i="21"/>
  <c r="O168" i="21"/>
  <c r="P168" i="21"/>
  <c r="L169" i="21"/>
  <c r="M169" i="21"/>
  <c r="I169" i="21"/>
  <c r="H170" i="21"/>
  <c r="K169" i="21"/>
  <c r="J169" i="21"/>
  <c r="E164" i="21"/>
  <c r="F164" i="21"/>
  <c r="D165" i="21"/>
  <c r="Q169" i="21"/>
  <c r="O169" i="21"/>
  <c r="P169" i="21"/>
  <c r="N169" i="21"/>
  <c r="J170" i="21"/>
  <c r="M170" i="21"/>
  <c r="K170" i="21"/>
  <c r="L170" i="21"/>
  <c r="H171" i="21"/>
  <c r="I170" i="21"/>
  <c r="E165" i="21"/>
  <c r="F165" i="21"/>
  <c r="D166" i="21"/>
  <c r="M171" i="21"/>
  <c r="L171" i="21"/>
  <c r="J171" i="21"/>
  <c r="I171" i="21"/>
  <c r="K171" i="21"/>
  <c r="H172" i="21"/>
  <c r="Q170" i="21"/>
  <c r="P170" i="21"/>
  <c r="N170" i="21"/>
  <c r="O170" i="21"/>
  <c r="F166" i="21"/>
  <c r="D167" i="21"/>
  <c r="E166" i="21"/>
  <c r="N171" i="21"/>
  <c r="P171" i="21"/>
  <c r="Q171" i="21"/>
  <c r="O171" i="21"/>
  <c r="H173" i="21"/>
  <c r="M172" i="21"/>
  <c r="L172" i="21"/>
  <c r="K172" i="21"/>
  <c r="J172" i="21"/>
  <c r="I172" i="21"/>
  <c r="E167" i="21"/>
  <c r="D168" i="21"/>
  <c r="F167" i="21"/>
  <c r="L173" i="21"/>
  <c r="J173" i="21"/>
  <c r="M173" i="21"/>
  <c r="I173" i="21"/>
  <c r="K173" i="21"/>
  <c r="H174" i="21"/>
  <c r="O172" i="21"/>
  <c r="N172" i="21"/>
  <c r="P172" i="21"/>
  <c r="Q172" i="21"/>
  <c r="E168" i="21"/>
  <c r="D169" i="21"/>
  <c r="F168" i="21"/>
  <c r="N173" i="21"/>
  <c r="Q173" i="21"/>
  <c r="O173" i="21"/>
  <c r="P173" i="21"/>
  <c r="J174" i="21"/>
  <c r="K174" i="21"/>
  <c r="H175" i="21"/>
  <c r="L174" i="21"/>
  <c r="M174" i="21"/>
  <c r="I174" i="21"/>
  <c r="D170" i="21"/>
  <c r="E169" i="21"/>
  <c r="F169" i="21"/>
  <c r="M175" i="21"/>
  <c r="J175" i="21"/>
  <c r="I175" i="21"/>
  <c r="K175" i="21"/>
  <c r="H176" i="21"/>
  <c r="L175" i="21"/>
  <c r="O174" i="21"/>
  <c r="P174" i="21"/>
  <c r="N174" i="21"/>
  <c r="Q174" i="21"/>
  <c r="F170" i="21"/>
  <c r="D171" i="21"/>
  <c r="E170" i="21"/>
  <c r="Q175" i="21"/>
  <c r="O175" i="21"/>
  <c r="N175" i="21"/>
  <c r="P175" i="21"/>
  <c r="M176" i="21"/>
  <c r="L176" i="21"/>
  <c r="K176" i="21"/>
  <c r="H177" i="21"/>
  <c r="I176" i="21"/>
  <c r="J176" i="21"/>
  <c r="D172" i="21"/>
  <c r="F171" i="21"/>
  <c r="E171" i="21"/>
  <c r="M177" i="21"/>
  <c r="H178" i="21"/>
  <c r="J177" i="21"/>
  <c r="K177" i="21"/>
  <c r="I177" i="21"/>
  <c r="L177" i="21"/>
  <c r="N176" i="21"/>
  <c r="O176" i="21"/>
  <c r="P176" i="21"/>
  <c r="Q176" i="21"/>
  <c r="E172" i="21"/>
  <c r="D173" i="21"/>
  <c r="F172" i="21"/>
  <c r="H179" i="21"/>
  <c r="I178" i="21"/>
  <c r="K178" i="21"/>
  <c r="M178" i="21"/>
  <c r="J178" i="21"/>
  <c r="L178" i="21"/>
  <c r="Q177" i="21"/>
  <c r="N177" i="21"/>
  <c r="P177" i="21"/>
  <c r="O177" i="21"/>
  <c r="F173" i="21"/>
  <c r="D174" i="21"/>
  <c r="E173" i="21"/>
  <c r="H180" i="21"/>
  <c r="I179" i="21"/>
  <c r="M179" i="21"/>
  <c r="L179" i="21"/>
  <c r="J179" i="21"/>
  <c r="K179" i="21"/>
  <c r="N178" i="21"/>
  <c r="O178" i="21"/>
  <c r="Q178" i="21"/>
  <c r="P178" i="21"/>
  <c r="E174" i="21"/>
  <c r="F174" i="21"/>
  <c r="D175" i="21"/>
  <c r="K180" i="21"/>
  <c r="M180" i="21"/>
  <c r="H181" i="21"/>
  <c r="I180" i="21"/>
  <c r="J180" i="21"/>
  <c r="L180" i="21"/>
  <c r="O179" i="21"/>
  <c r="P179" i="21"/>
  <c r="Q179" i="21"/>
  <c r="N179" i="21"/>
  <c r="F175" i="21"/>
  <c r="D176" i="21"/>
  <c r="E175" i="21"/>
  <c r="M181" i="21"/>
  <c r="I181" i="21"/>
  <c r="J181" i="21"/>
  <c r="H182" i="21"/>
  <c r="K181" i="21"/>
  <c r="L181" i="21"/>
  <c r="O180" i="21"/>
  <c r="Q180" i="21"/>
  <c r="N180" i="21"/>
  <c r="P180" i="21"/>
  <c r="E176" i="21"/>
  <c r="F176" i="21"/>
  <c r="D177" i="21"/>
  <c r="Q181" i="21"/>
  <c r="P181" i="21"/>
  <c r="N181" i="21"/>
  <c r="O181" i="21"/>
  <c r="L182" i="21"/>
  <c r="M182" i="21"/>
  <c r="I182" i="21"/>
  <c r="J182" i="21"/>
  <c r="H183" i="21"/>
  <c r="K182" i="21"/>
  <c r="E177" i="21"/>
  <c r="D178" i="21"/>
  <c r="F177" i="21"/>
  <c r="O182" i="21"/>
  <c r="P182" i="21"/>
  <c r="N182" i="21"/>
  <c r="Q182" i="21"/>
  <c r="H184" i="21"/>
  <c r="L183" i="21"/>
  <c r="J183" i="21"/>
  <c r="M183" i="21"/>
  <c r="I183" i="21"/>
  <c r="K183" i="21"/>
  <c r="D179" i="21"/>
  <c r="F178" i="21"/>
  <c r="E178" i="21"/>
  <c r="J184" i="21"/>
  <c r="K184" i="21"/>
  <c r="I184" i="21"/>
  <c r="H185" i="21"/>
  <c r="L184" i="21"/>
  <c r="M184" i="21"/>
  <c r="O183" i="21"/>
  <c r="P183" i="21"/>
  <c r="Q183" i="21"/>
  <c r="N183" i="21"/>
  <c r="F179" i="21"/>
  <c r="D180" i="21"/>
  <c r="E179" i="21"/>
  <c r="Q184" i="21"/>
  <c r="O184" i="21"/>
  <c r="P184" i="21"/>
  <c r="N184" i="21"/>
  <c r="H186" i="21"/>
  <c r="L185" i="21"/>
  <c r="J185" i="21"/>
  <c r="K185" i="21"/>
  <c r="I185" i="21"/>
  <c r="M185" i="21"/>
  <c r="D181" i="21"/>
  <c r="F180" i="21"/>
  <c r="E180" i="21"/>
  <c r="M186" i="21"/>
  <c r="H187" i="21"/>
  <c r="L186" i="21"/>
  <c r="I186" i="21"/>
  <c r="J186" i="21"/>
  <c r="K186" i="21"/>
  <c r="P185" i="21"/>
  <c r="N185" i="21"/>
  <c r="Q185" i="21"/>
  <c r="O185" i="21"/>
  <c r="F181" i="21"/>
  <c r="D182" i="21"/>
  <c r="E181" i="21"/>
  <c r="I187" i="21"/>
  <c r="H188" i="21"/>
  <c r="J187" i="21"/>
  <c r="K187" i="21"/>
  <c r="L187" i="21"/>
  <c r="M187" i="21"/>
  <c r="O186" i="21"/>
  <c r="P186" i="21"/>
  <c r="N186" i="21"/>
  <c r="Q186" i="21"/>
  <c r="E182" i="21"/>
  <c r="D183" i="21"/>
  <c r="F182" i="21"/>
  <c r="N187" i="21"/>
  <c r="O187" i="21"/>
  <c r="Q187" i="21"/>
  <c r="P187" i="21"/>
  <c r="L188" i="21"/>
  <c r="J188" i="21"/>
  <c r="K188" i="21"/>
  <c r="H189" i="21"/>
  <c r="M188" i="21"/>
  <c r="I188" i="21"/>
  <c r="E183" i="21"/>
  <c r="D184" i="21"/>
  <c r="F183" i="21"/>
  <c r="I189" i="21"/>
  <c r="M189" i="21"/>
  <c r="L189" i="21"/>
  <c r="K189" i="21"/>
  <c r="H190" i="21"/>
  <c r="J189" i="21"/>
  <c r="O188" i="21"/>
  <c r="N188" i="21"/>
  <c r="Q188" i="21"/>
  <c r="P188" i="21"/>
  <c r="D185" i="21"/>
  <c r="F184" i="21"/>
  <c r="E184" i="21"/>
  <c r="Q189" i="21"/>
  <c r="P189" i="21"/>
  <c r="O189" i="21"/>
  <c r="N189" i="21"/>
  <c r="M190" i="21"/>
  <c r="H191" i="21"/>
  <c r="K190" i="21"/>
  <c r="I190" i="21"/>
  <c r="L190" i="21"/>
  <c r="J190" i="21"/>
  <c r="F185" i="21"/>
  <c r="D186" i="21"/>
  <c r="E185" i="21"/>
  <c r="M191" i="21"/>
  <c r="K191" i="21"/>
  <c r="J191" i="21"/>
  <c r="I191" i="21"/>
  <c r="L191" i="21"/>
  <c r="H192" i="21"/>
  <c r="O190" i="21"/>
  <c r="Q190" i="21"/>
  <c r="N190" i="21"/>
  <c r="P190" i="21"/>
  <c r="E186" i="21"/>
  <c r="F186" i="21"/>
  <c r="D187" i="21"/>
  <c r="N191" i="21"/>
  <c r="O191" i="21"/>
  <c r="Q191" i="21"/>
  <c r="P191" i="21"/>
  <c r="M192" i="21"/>
  <c r="L192" i="21"/>
  <c r="I192" i="21"/>
  <c r="J192" i="21"/>
  <c r="K192" i="21"/>
  <c r="H193" i="21"/>
  <c r="F187" i="21"/>
  <c r="E187" i="21"/>
  <c r="D188" i="21"/>
  <c r="N192" i="21"/>
  <c r="O192" i="21"/>
  <c r="P192" i="21"/>
  <c r="Q192" i="21"/>
  <c r="J193" i="21"/>
  <c r="H194" i="21"/>
  <c r="L193" i="21"/>
  <c r="K193" i="21"/>
  <c r="M193" i="21"/>
  <c r="I193" i="21"/>
  <c r="E188" i="21"/>
  <c r="F188" i="21"/>
  <c r="D189" i="21"/>
  <c r="J194" i="21"/>
  <c r="I194" i="21"/>
  <c r="K194" i="21"/>
  <c r="H195" i="21"/>
  <c r="L194" i="21"/>
  <c r="M194" i="21"/>
  <c r="Q193" i="21"/>
  <c r="P193" i="21"/>
  <c r="N193" i="21"/>
  <c r="O193" i="21"/>
  <c r="F189" i="21"/>
  <c r="D190" i="21"/>
  <c r="E189" i="21"/>
  <c r="Q194" i="21"/>
  <c r="O194" i="21"/>
  <c r="N194" i="21"/>
  <c r="P194" i="21"/>
  <c r="K195" i="21"/>
  <c r="M195" i="21"/>
  <c r="J195" i="21"/>
  <c r="H196" i="21"/>
  <c r="L195" i="21"/>
  <c r="I195" i="21"/>
  <c r="F190" i="21"/>
  <c r="D191" i="21"/>
  <c r="E190" i="21"/>
  <c r="L196" i="21"/>
  <c r="K196" i="21"/>
  <c r="J196" i="21"/>
  <c r="I196" i="21"/>
  <c r="H197" i="21"/>
  <c r="M196" i="21"/>
  <c r="N195" i="21"/>
  <c r="Q195" i="21"/>
  <c r="P195" i="21"/>
  <c r="O195" i="21"/>
  <c r="F191" i="21"/>
  <c r="E191" i="21"/>
  <c r="D192" i="21"/>
  <c r="Q196" i="21"/>
  <c r="N196" i="21"/>
  <c r="P196" i="21"/>
  <c r="O196" i="21"/>
  <c r="K197" i="21"/>
  <c r="J197" i="21"/>
  <c r="I197" i="21"/>
  <c r="M197" i="21"/>
  <c r="H198" i="21"/>
  <c r="L197" i="21"/>
  <c r="E192" i="21"/>
  <c r="F192" i="21"/>
  <c r="D193" i="21"/>
  <c r="Q197" i="21"/>
  <c r="O197" i="21"/>
  <c r="N197" i="21"/>
  <c r="P197" i="21"/>
  <c r="J198" i="21"/>
  <c r="K198" i="21"/>
  <c r="L198" i="21"/>
  <c r="M198" i="21"/>
  <c r="I198" i="21"/>
  <c r="H199" i="21"/>
  <c r="F193" i="21"/>
  <c r="E193" i="21"/>
  <c r="D194" i="21"/>
  <c r="O198" i="21"/>
  <c r="N198" i="21"/>
  <c r="P198" i="21"/>
  <c r="Q198" i="21"/>
  <c r="J199" i="21"/>
  <c r="I199" i="21"/>
  <c r="H200" i="21"/>
  <c r="M199" i="21"/>
  <c r="L199" i="21"/>
  <c r="K199" i="21"/>
  <c r="E194" i="21"/>
  <c r="F194" i="21"/>
  <c r="D195" i="21"/>
  <c r="N199" i="21"/>
  <c r="P199" i="21"/>
  <c r="Q199" i="21"/>
  <c r="O199" i="21"/>
  <c r="H201" i="21"/>
  <c r="K200" i="21"/>
  <c r="L200" i="21"/>
  <c r="J200" i="21"/>
  <c r="M200" i="21"/>
  <c r="I200" i="21"/>
  <c r="E195" i="21"/>
  <c r="D196" i="21"/>
  <c r="F195" i="21"/>
  <c r="L201" i="21"/>
  <c r="K201" i="21"/>
  <c r="H202" i="21"/>
  <c r="J201" i="21"/>
  <c r="I201" i="21"/>
  <c r="M201" i="21"/>
  <c r="O200" i="21"/>
  <c r="N200" i="21"/>
  <c r="P200" i="21"/>
  <c r="Q200" i="21"/>
  <c r="D197" i="21"/>
  <c r="F196" i="21"/>
  <c r="E196" i="21"/>
  <c r="K202" i="21"/>
  <c r="I202" i="21"/>
  <c r="H203" i="21"/>
  <c r="M202" i="21"/>
  <c r="L202" i="21"/>
  <c r="J202" i="21"/>
  <c r="N201" i="21"/>
  <c r="Q201" i="21"/>
  <c r="P201" i="21"/>
  <c r="O201" i="21"/>
  <c r="F197" i="21"/>
  <c r="E197" i="21"/>
  <c r="D198" i="21"/>
  <c r="N202" i="21"/>
  <c r="P202" i="21"/>
  <c r="Q202" i="21"/>
  <c r="O202" i="21"/>
  <c r="H204" i="21"/>
  <c r="I203" i="21"/>
  <c r="K203" i="21"/>
  <c r="J203" i="21"/>
  <c r="L203" i="21"/>
  <c r="M203" i="21"/>
  <c r="D199" i="21"/>
  <c r="E198" i="21"/>
  <c r="F198" i="21"/>
  <c r="J204" i="21"/>
  <c r="H205" i="21"/>
  <c r="I204" i="21"/>
  <c r="L204" i="21"/>
  <c r="K204" i="21"/>
  <c r="M204" i="21"/>
  <c r="O203" i="21"/>
  <c r="P203" i="21"/>
  <c r="N203" i="21"/>
  <c r="Q203" i="21"/>
  <c r="E199" i="21"/>
  <c r="F199" i="21"/>
  <c r="D200" i="21"/>
  <c r="J205" i="21"/>
  <c r="L205" i="21"/>
  <c r="M205" i="21"/>
  <c r="K205" i="21"/>
  <c r="I205" i="21"/>
  <c r="H206" i="21"/>
  <c r="N204" i="21"/>
  <c r="P204" i="21"/>
  <c r="O204" i="21"/>
  <c r="Q204" i="21"/>
  <c r="F200" i="21"/>
  <c r="E200" i="21"/>
  <c r="D201" i="21"/>
  <c r="N205" i="21"/>
  <c r="Q205" i="21"/>
  <c r="P205" i="21"/>
  <c r="O205" i="21"/>
  <c r="J206" i="21"/>
  <c r="I206" i="21"/>
  <c r="H207" i="21"/>
  <c r="K206" i="21"/>
  <c r="M206" i="21"/>
  <c r="L206" i="21"/>
  <c r="E201" i="21"/>
  <c r="F201" i="21"/>
  <c r="D202" i="21"/>
  <c r="P206" i="21"/>
  <c r="Q206" i="21"/>
  <c r="O206" i="21"/>
  <c r="N206" i="21"/>
  <c r="J207" i="21"/>
  <c r="L207" i="21"/>
  <c r="H208" i="21"/>
  <c r="K207" i="21"/>
  <c r="M207" i="21"/>
  <c r="I207" i="21"/>
  <c r="D203" i="21"/>
  <c r="E202" i="21"/>
  <c r="F202" i="21"/>
  <c r="J208" i="21"/>
  <c r="L208" i="21"/>
  <c r="K208" i="21"/>
  <c r="M208" i="21"/>
  <c r="I208" i="21"/>
  <c r="H209" i="21"/>
  <c r="Q207" i="21"/>
  <c r="N207" i="21"/>
  <c r="O207" i="21"/>
  <c r="P207" i="21"/>
  <c r="E203" i="21"/>
  <c r="F203" i="21"/>
  <c r="D204" i="21"/>
  <c r="P208" i="21"/>
  <c r="O208" i="21"/>
  <c r="N208" i="21"/>
  <c r="Q208" i="21"/>
  <c r="M209" i="21"/>
  <c r="H210" i="21"/>
  <c r="L209" i="21"/>
  <c r="J209" i="21"/>
  <c r="I209" i="21"/>
  <c r="K209" i="21"/>
  <c r="E204" i="21"/>
  <c r="D205" i="21"/>
  <c r="F204" i="21"/>
  <c r="M210" i="21"/>
  <c r="L210" i="21"/>
  <c r="I210" i="21"/>
  <c r="H211" i="21"/>
  <c r="J210" i="21"/>
  <c r="K210" i="21"/>
  <c r="N209" i="21"/>
  <c r="O209" i="21"/>
  <c r="Q209" i="21"/>
  <c r="P209" i="21"/>
  <c r="E205" i="21"/>
  <c r="D206" i="21"/>
  <c r="F205" i="21"/>
  <c r="O210" i="21"/>
  <c r="N210" i="21"/>
  <c r="Q210" i="21"/>
  <c r="P210" i="21"/>
  <c r="L211" i="21"/>
  <c r="K211" i="21"/>
  <c r="M211" i="21"/>
  <c r="I211" i="21"/>
  <c r="H212" i="21"/>
  <c r="J211" i="21"/>
  <c r="E206" i="21"/>
  <c r="F206" i="21"/>
  <c r="D207" i="21"/>
  <c r="N211" i="21"/>
  <c r="P211" i="21"/>
  <c r="Q211" i="21"/>
  <c r="O211" i="21"/>
  <c r="K212" i="21"/>
  <c r="J212" i="21"/>
  <c r="I212" i="21"/>
  <c r="L212" i="21"/>
  <c r="M212" i="21"/>
  <c r="H213" i="21"/>
  <c r="F207" i="21"/>
  <c r="D208" i="21"/>
  <c r="E207" i="21"/>
  <c r="Q212" i="21"/>
  <c r="N212" i="21"/>
  <c r="P212" i="21"/>
  <c r="O212" i="21"/>
  <c r="I213" i="21"/>
  <c r="H214" i="21"/>
  <c r="L213" i="21"/>
  <c r="K213" i="21"/>
  <c r="J213" i="21"/>
  <c r="M213" i="21"/>
  <c r="F208" i="21"/>
  <c r="D209" i="21"/>
  <c r="E208" i="21"/>
  <c r="P213" i="21"/>
  <c r="O213" i="21"/>
  <c r="N213" i="21"/>
  <c r="Q213" i="21"/>
  <c r="M214" i="21"/>
  <c r="K214" i="21"/>
  <c r="H215" i="21"/>
  <c r="J214" i="21"/>
  <c r="I214" i="21"/>
  <c r="L214" i="21"/>
  <c r="E209" i="21"/>
  <c r="F209" i="21"/>
  <c r="D210" i="21"/>
  <c r="K215" i="21"/>
  <c r="I215" i="21"/>
  <c r="H216" i="21"/>
  <c r="M215" i="21"/>
  <c r="L215" i="21"/>
  <c r="J215" i="21"/>
  <c r="O214" i="21"/>
  <c r="P214" i="21"/>
  <c r="Q214" i="21"/>
  <c r="N214" i="21"/>
  <c r="E210" i="21"/>
  <c r="F210" i="21"/>
  <c r="D211" i="21"/>
  <c r="O215" i="21"/>
  <c r="Q215" i="21"/>
  <c r="P215" i="21"/>
  <c r="N215" i="21"/>
  <c r="M216" i="21"/>
  <c r="H217" i="21"/>
  <c r="I216" i="21"/>
  <c r="J216" i="21"/>
  <c r="L216" i="21"/>
  <c r="K216" i="21"/>
  <c r="F211" i="21"/>
  <c r="E211" i="21"/>
  <c r="D212" i="21"/>
  <c r="L217" i="21"/>
  <c r="H218" i="21"/>
  <c r="M217" i="21"/>
  <c r="I217" i="21"/>
  <c r="K217" i="21"/>
  <c r="J217" i="21"/>
  <c r="Q216" i="21"/>
  <c r="O216" i="21"/>
  <c r="P216" i="21"/>
  <c r="N216" i="21"/>
  <c r="E212" i="21"/>
  <c r="F212" i="21"/>
  <c r="D213" i="21"/>
  <c r="K218" i="21"/>
  <c r="M218" i="21"/>
  <c r="I218" i="21"/>
  <c r="J218" i="21"/>
  <c r="L218" i="21"/>
  <c r="H219" i="21"/>
  <c r="O217" i="21"/>
  <c r="P217" i="21"/>
  <c r="N217" i="21"/>
  <c r="Q217" i="21"/>
  <c r="E213" i="21"/>
  <c r="D214" i="21"/>
  <c r="F213" i="21"/>
  <c r="Q218" i="21"/>
  <c r="P218" i="21"/>
  <c r="O218" i="21"/>
  <c r="N218" i="21"/>
  <c r="L219" i="21"/>
  <c r="M219" i="21"/>
  <c r="I219" i="21"/>
  <c r="H220" i="21"/>
  <c r="J219" i="21"/>
  <c r="K219" i="21"/>
  <c r="E214" i="21"/>
  <c r="D215" i="21"/>
  <c r="F214" i="21"/>
  <c r="P219" i="21"/>
  <c r="N219" i="21"/>
  <c r="Q219" i="21"/>
  <c r="O219" i="21"/>
  <c r="M220" i="21"/>
  <c r="L220" i="21"/>
  <c r="K220" i="21"/>
  <c r="H221" i="21"/>
  <c r="J220" i="21"/>
  <c r="I220" i="21"/>
  <c r="F215" i="21"/>
  <c r="E215" i="21"/>
  <c r="D216" i="21"/>
  <c r="K221" i="21"/>
  <c r="I221" i="21"/>
  <c r="H222" i="21"/>
  <c r="J221" i="21"/>
  <c r="L221" i="21"/>
  <c r="M221" i="21"/>
  <c r="Q220" i="21"/>
  <c r="N220" i="21"/>
  <c r="P220" i="21"/>
  <c r="O220" i="21"/>
  <c r="D217" i="21"/>
  <c r="E216" i="21"/>
  <c r="F216" i="21"/>
  <c r="P221" i="21"/>
  <c r="Q221" i="21"/>
  <c r="O221" i="21"/>
  <c r="N221" i="21"/>
  <c r="K222" i="21"/>
  <c r="I222" i="21"/>
  <c r="J222" i="21"/>
  <c r="M222" i="21"/>
  <c r="L222" i="21"/>
  <c r="H223" i="21"/>
  <c r="E217" i="21"/>
  <c r="F217" i="21"/>
  <c r="D218" i="21"/>
  <c r="P222" i="21"/>
  <c r="O222" i="21"/>
  <c r="Q222" i="21"/>
  <c r="N222" i="21"/>
  <c r="H224" i="21"/>
  <c r="I223" i="21"/>
  <c r="M223" i="21"/>
  <c r="K223" i="21"/>
  <c r="J223" i="21"/>
  <c r="L223" i="21"/>
  <c r="F218" i="21"/>
  <c r="E218" i="21"/>
  <c r="D219" i="21"/>
  <c r="K224" i="21"/>
  <c r="I224" i="21"/>
  <c r="M224" i="21"/>
  <c r="L224" i="21"/>
  <c r="J224" i="21"/>
  <c r="H225" i="21"/>
  <c r="N223" i="21"/>
  <c r="Q223" i="21"/>
  <c r="O223" i="21"/>
  <c r="P223" i="21"/>
  <c r="E219" i="21"/>
  <c r="D220" i="21"/>
  <c r="F219" i="21"/>
  <c r="O224" i="21"/>
  <c r="Q224" i="21"/>
  <c r="N224" i="21"/>
  <c r="P224" i="21"/>
  <c r="M225" i="21"/>
  <c r="J225" i="21"/>
  <c r="K225" i="21"/>
  <c r="H226" i="21"/>
  <c r="L225" i="21"/>
  <c r="I225" i="21"/>
  <c r="F220" i="21"/>
  <c r="D221" i="21"/>
  <c r="E220" i="21"/>
  <c r="K226" i="21"/>
  <c r="H227" i="21"/>
  <c r="J226" i="21"/>
  <c r="I226" i="21"/>
  <c r="L226" i="21"/>
  <c r="M226" i="21"/>
  <c r="P225" i="21"/>
  <c r="Q225" i="21"/>
  <c r="O225" i="21"/>
  <c r="N225" i="21"/>
  <c r="F221" i="21"/>
  <c r="D222" i="21"/>
  <c r="E221" i="21"/>
  <c r="H228" i="21"/>
  <c r="L227" i="21"/>
  <c r="K227" i="21"/>
  <c r="J227" i="21"/>
  <c r="M227" i="21"/>
  <c r="I227" i="21"/>
  <c r="N226" i="21"/>
  <c r="P226" i="21"/>
  <c r="Q226" i="21"/>
  <c r="O226" i="21"/>
  <c r="D223" i="21"/>
  <c r="E222" i="21"/>
  <c r="F222" i="21"/>
  <c r="J228" i="21"/>
  <c r="K228" i="21"/>
  <c r="L228" i="21"/>
  <c r="I228" i="21"/>
  <c r="M228" i="21"/>
  <c r="H229" i="21"/>
  <c r="P227" i="21"/>
  <c r="N227" i="21"/>
  <c r="Q227" i="21"/>
  <c r="O227" i="21"/>
  <c r="F223" i="21"/>
  <c r="E223" i="21"/>
  <c r="D224" i="21"/>
  <c r="Q228" i="21"/>
  <c r="O228" i="21"/>
  <c r="N228" i="21"/>
  <c r="P228" i="21"/>
  <c r="M229" i="21"/>
  <c r="K229" i="21"/>
  <c r="H230" i="21"/>
  <c r="I229" i="21"/>
  <c r="L229" i="21"/>
  <c r="J229" i="21"/>
  <c r="F224" i="21"/>
  <c r="D225" i="21"/>
  <c r="E224" i="21"/>
  <c r="H231" i="21"/>
  <c r="I230" i="21"/>
  <c r="M230" i="21"/>
  <c r="K230" i="21"/>
  <c r="J230" i="21"/>
  <c r="L230" i="21"/>
  <c r="O229" i="21"/>
  <c r="Q229" i="21"/>
  <c r="N229" i="21"/>
  <c r="P229" i="21"/>
  <c r="F225" i="21"/>
  <c r="D226" i="21"/>
  <c r="E225" i="21"/>
  <c r="H232" i="21"/>
  <c r="I231" i="21"/>
  <c r="L231" i="21"/>
  <c r="J231" i="21"/>
  <c r="K231" i="21"/>
  <c r="M231" i="21"/>
  <c r="O230" i="21"/>
  <c r="P230" i="21"/>
  <c r="N230" i="21"/>
  <c r="Q230" i="21"/>
  <c r="F226" i="21"/>
  <c r="D227" i="21"/>
  <c r="E226" i="21"/>
  <c r="J232" i="21"/>
  <c r="K232" i="21"/>
  <c r="M232" i="21"/>
  <c r="I232" i="21"/>
  <c r="L232" i="21"/>
  <c r="H233" i="21"/>
  <c r="N231" i="21"/>
  <c r="P231" i="21"/>
  <c r="O231" i="21"/>
  <c r="Q231" i="21"/>
  <c r="F227" i="21"/>
  <c r="E227" i="21"/>
  <c r="D228" i="21"/>
  <c r="Q232" i="21"/>
  <c r="P232" i="21"/>
  <c r="O232" i="21"/>
  <c r="N232" i="21"/>
  <c r="M233" i="21"/>
  <c r="I233" i="21"/>
  <c r="H234" i="21"/>
  <c r="L233" i="21"/>
  <c r="J233" i="21"/>
  <c r="K233" i="21"/>
  <c r="E228" i="21"/>
  <c r="F228" i="21"/>
  <c r="D229" i="21"/>
  <c r="O233" i="21"/>
  <c r="Q233" i="21"/>
  <c r="P233" i="21"/>
  <c r="N233" i="21"/>
  <c r="I234" i="21"/>
  <c r="K234" i="21"/>
  <c r="H235" i="21"/>
  <c r="J234" i="21"/>
  <c r="M234" i="21"/>
  <c r="L234" i="21"/>
  <c r="D230" i="21"/>
  <c r="F229" i="21"/>
  <c r="E229" i="21"/>
  <c r="Q234" i="21"/>
  <c r="O234" i="21"/>
  <c r="N234" i="21"/>
  <c r="P234" i="21"/>
  <c r="L235" i="21"/>
  <c r="J235" i="21"/>
  <c r="K235" i="21"/>
  <c r="M235" i="21"/>
  <c r="H236" i="21"/>
  <c r="I235" i="21"/>
  <c r="F230" i="21"/>
  <c r="D231" i="21"/>
  <c r="E230" i="21"/>
  <c r="I236" i="21"/>
  <c r="M236" i="21"/>
  <c r="L236" i="21"/>
  <c r="K236" i="21"/>
  <c r="J236" i="21"/>
  <c r="H237" i="21"/>
  <c r="P235" i="21"/>
  <c r="O235" i="21"/>
  <c r="N235" i="21"/>
  <c r="Q235" i="21"/>
  <c r="F231" i="21"/>
  <c r="E231" i="21"/>
  <c r="D232" i="21"/>
  <c r="P236" i="21"/>
  <c r="Q236" i="21"/>
  <c r="N236" i="21"/>
  <c r="O236" i="21"/>
  <c r="I237" i="21"/>
  <c r="J237" i="21"/>
  <c r="H238" i="21"/>
  <c r="K237" i="21"/>
  <c r="L237" i="21"/>
  <c r="M237" i="21"/>
  <c r="E232" i="21"/>
  <c r="D233" i="21"/>
  <c r="F232" i="21"/>
  <c r="N237" i="21"/>
  <c r="Q237" i="21"/>
  <c r="P237" i="21"/>
  <c r="O237" i="21"/>
  <c r="K238" i="21"/>
  <c r="I238" i="21"/>
  <c r="L238" i="21"/>
  <c r="M238" i="21"/>
  <c r="H239" i="21"/>
  <c r="J238" i="21"/>
  <c r="D234" i="21"/>
  <c r="E233" i="21"/>
  <c r="F233" i="21"/>
  <c r="Q238" i="21"/>
  <c r="O238" i="21"/>
  <c r="P238" i="21"/>
  <c r="N238" i="21"/>
  <c r="J239" i="21"/>
  <c r="H240" i="21"/>
  <c r="M239" i="21"/>
  <c r="L239" i="21"/>
  <c r="K239" i="21"/>
  <c r="I239" i="21"/>
  <c r="D235" i="21"/>
  <c r="F234" i="21"/>
  <c r="E234" i="21"/>
  <c r="L240" i="21"/>
  <c r="M240" i="21"/>
  <c r="H241" i="21"/>
  <c r="J240" i="21"/>
  <c r="I240" i="21"/>
  <c r="K240" i="21"/>
  <c r="N239" i="21"/>
  <c r="Q239" i="21"/>
  <c r="O239" i="21"/>
  <c r="P239" i="21"/>
  <c r="E235" i="21"/>
  <c r="F235" i="21"/>
  <c r="D236" i="21"/>
  <c r="M241" i="21"/>
  <c r="K241" i="21"/>
  <c r="J241" i="21"/>
  <c r="I241" i="21"/>
  <c r="H242" i="21"/>
  <c r="L241" i="21"/>
  <c r="N240" i="21"/>
  <c r="Q240" i="21"/>
  <c r="P240" i="21"/>
  <c r="O240" i="21"/>
  <c r="E236" i="21"/>
  <c r="F236" i="21"/>
  <c r="D237" i="21"/>
  <c r="N241" i="21"/>
  <c r="O241" i="21"/>
  <c r="Q241" i="21"/>
  <c r="P241" i="21"/>
  <c r="M242" i="21"/>
  <c r="H243" i="21"/>
  <c r="L242" i="21"/>
  <c r="I242" i="21"/>
  <c r="J242" i="21"/>
  <c r="K242" i="21"/>
  <c r="D238" i="21"/>
  <c r="E237" i="21"/>
  <c r="F237" i="21"/>
  <c r="M243" i="21"/>
  <c r="J243" i="21"/>
  <c r="K243" i="21"/>
  <c r="H244" i="21"/>
  <c r="I243" i="21"/>
  <c r="L243" i="21"/>
  <c r="O242" i="21"/>
  <c r="N242" i="21"/>
  <c r="P242" i="21"/>
  <c r="Q242" i="21"/>
  <c r="F238" i="21"/>
  <c r="E238" i="21"/>
  <c r="D239" i="21"/>
  <c r="K244" i="21"/>
  <c r="H245" i="21"/>
  <c r="L244" i="21"/>
  <c r="M244" i="21"/>
  <c r="I244" i="21"/>
  <c r="J244" i="21"/>
  <c r="N243" i="21"/>
  <c r="Q243" i="21"/>
  <c r="P243" i="21"/>
  <c r="O243" i="21"/>
  <c r="E239" i="21"/>
  <c r="F239" i="21"/>
  <c r="D240" i="21"/>
  <c r="I245" i="21"/>
  <c r="M245" i="21"/>
  <c r="H246" i="21"/>
  <c r="K245" i="21"/>
  <c r="J245" i="21"/>
  <c r="L245" i="21"/>
  <c r="P244" i="21"/>
  <c r="Q244" i="21"/>
  <c r="N244" i="21"/>
  <c r="O244" i="21"/>
  <c r="F240" i="21"/>
  <c r="E240" i="21"/>
  <c r="D241" i="21"/>
  <c r="Q245" i="21"/>
  <c r="P245" i="21"/>
  <c r="O245" i="21"/>
  <c r="N245" i="21"/>
  <c r="L246" i="21"/>
  <c r="I246" i="21"/>
  <c r="K246" i="21"/>
  <c r="J246" i="21"/>
  <c r="H247" i="21"/>
  <c r="M246" i="21"/>
  <c r="E241" i="21"/>
  <c r="F241" i="21"/>
  <c r="D242" i="21"/>
  <c r="N246" i="21"/>
  <c r="Q246" i="21"/>
  <c r="P246" i="21"/>
  <c r="O246" i="21"/>
  <c r="I247" i="21"/>
  <c r="M247" i="21"/>
  <c r="J247" i="21"/>
  <c r="L247" i="21"/>
  <c r="K247" i="21"/>
  <c r="H248" i="21"/>
  <c r="E242" i="21"/>
  <c r="D243" i="21"/>
  <c r="F242" i="21"/>
  <c r="O247" i="21"/>
  <c r="Q247" i="21"/>
  <c r="P247" i="21"/>
  <c r="N247" i="21"/>
  <c r="K248" i="21"/>
  <c r="H249" i="21"/>
  <c r="I248" i="21"/>
  <c r="L248" i="21"/>
  <c r="M248" i="21"/>
  <c r="J248" i="21"/>
  <c r="E243" i="21"/>
  <c r="D244" i="21"/>
  <c r="F243" i="21"/>
  <c r="H250" i="21"/>
  <c r="J249" i="21"/>
  <c r="M249" i="21"/>
  <c r="K249" i="21"/>
  <c r="I249" i="21"/>
  <c r="L249" i="21"/>
  <c r="Q248" i="21"/>
  <c r="O248" i="21"/>
  <c r="N248" i="21"/>
  <c r="P248" i="21"/>
  <c r="F244" i="21"/>
  <c r="D245" i="21"/>
  <c r="E244" i="21"/>
  <c r="K250" i="21"/>
  <c r="M250" i="21"/>
  <c r="L250" i="21"/>
  <c r="H251" i="21"/>
  <c r="I250" i="21"/>
  <c r="J250" i="21"/>
  <c r="O249" i="21"/>
  <c r="Q249" i="21"/>
  <c r="N249" i="21"/>
  <c r="P249" i="21"/>
  <c r="D246" i="21"/>
  <c r="F245" i="21"/>
  <c r="E245" i="21"/>
  <c r="I251" i="21"/>
  <c r="L251" i="21"/>
  <c r="J251" i="21"/>
  <c r="K251" i="21"/>
  <c r="H252" i="21"/>
  <c r="M251" i="21"/>
  <c r="O250" i="21"/>
  <c r="N250" i="21"/>
  <c r="P250" i="21"/>
  <c r="Q250" i="21"/>
  <c r="E246" i="21"/>
  <c r="D247" i="21"/>
  <c r="F246" i="21"/>
  <c r="O251" i="21"/>
  <c r="Q251" i="21"/>
  <c r="P251" i="21"/>
  <c r="N251" i="21"/>
  <c r="J252" i="21"/>
  <c r="K252" i="21"/>
  <c r="H253" i="21"/>
  <c r="L252" i="21"/>
  <c r="I252" i="21"/>
  <c r="M252" i="21"/>
  <c r="F247" i="21"/>
  <c r="D248" i="21"/>
  <c r="E247" i="21"/>
  <c r="L253" i="21"/>
  <c r="K253" i="21"/>
  <c r="J253" i="21"/>
  <c r="M253" i="21"/>
  <c r="I253" i="21"/>
  <c r="H254" i="21"/>
  <c r="P252" i="21"/>
  <c r="N252" i="21"/>
  <c r="O252" i="21"/>
  <c r="Q252" i="21"/>
  <c r="E248" i="21"/>
  <c r="F248" i="21"/>
  <c r="D249" i="21"/>
  <c r="Q253" i="21"/>
  <c r="N253" i="21"/>
  <c r="O253" i="21"/>
  <c r="P253" i="21"/>
  <c r="I254" i="21"/>
  <c r="K254" i="21"/>
  <c r="L254" i="21"/>
  <c r="M254" i="21"/>
  <c r="J254" i="21"/>
  <c r="H255" i="21"/>
  <c r="E249" i="21"/>
  <c r="F249" i="21"/>
  <c r="D250" i="21"/>
  <c r="N254" i="21"/>
  <c r="Q254" i="21"/>
  <c r="P254" i="21"/>
  <c r="O254" i="21"/>
  <c r="J255" i="21"/>
  <c r="L255" i="21"/>
  <c r="I255" i="21"/>
  <c r="H256" i="21"/>
  <c r="K255" i="21"/>
  <c r="M255" i="21"/>
  <c r="E250" i="21"/>
  <c r="F250" i="21"/>
  <c r="D251" i="21"/>
  <c r="N255" i="21"/>
  <c r="O255" i="21"/>
  <c r="Q255" i="21"/>
  <c r="P255" i="21"/>
  <c r="L256" i="21"/>
  <c r="I256" i="21"/>
  <c r="M256" i="21"/>
  <c r="H257" i="21"/>
  <c r="K256" i="21"/>
  <c r="J256" i="21"/>
  <c r="D252" i="21"/>
  <c r="E251" i="21"/>
  <c r="F251" i="21"/>
  <c r="Q256" i="21"/>
  <c r="P256" i="21"/>
  <c r="O256" i="21"/>
  <c r="N256" i="21"/>
  <c r="H258" i="21"/>
  <c r="J257" i="21"/>
  <c r="M257" i="21"/>
  <c r="I257" i="21"/>
  <c r="K257" i="21"/>
  <c r="L257" i="21"/>
  <c r="E252" i="21"/>
  <c r="D253" i="21"/>
  <c r="F252" i="21"/>
  <c r="M258" i="21"/>
  <c r="J258" i="21"/>
  <c r="H259" i="21"/>
  <c r="L258" i="21"/>
  <c r="K258" i="21"/>
  <c r="I258" i="21"/>
  <c r="Q257" i="21"/>
  <c r="P257" i="21"/>
  <c r="O257" i="21"/>
  <c r="N257" i="21"/>
  <c r="E253" i="21"/>
  <c r="D254" i="21"/>
  <c r="F253" i="21"/>
  <c r="H260" i="21"/>
  <c r="L259" i="21"/>
  <c r="J259" i="21"/>
  <c r="I259" i="21"/>
  <c r="K259" i="21"/>
  <c r="M259" i="21"/>
  <c r="Q258" i="21"/>
  <c r="P258" i="21"/>
  <c r="O258" i="21"/>
  <c r="N258" i="21"/>
  <c r="E254" i="21"/>
  <c r="F254" i="21"/>
  <c r="D255" i="21"/>
  <c r="K260" i="21"/>
  <c r="H261" i="21"/>
  <c r="I260" i="21"/>
  <c r="J260" i="21"/>
  <c r="L260" i="21"/>
  <c r="M260" i="21"/>
  <c r="Q259" i="21"/>
  <c r="N259" i="21"/>
  <c r="O259" i="21"/>
  <c r="P259" i="21"/>
  <c r="D256" i="21"/>
  <c r="E255" i="21"/>
  <c r="F255" i="21"/>
  <c r="M261" i="21"/>
  <c r="L261" i="21"/>
  <c r="K261" i="21"/>
  <c r="I261" i="21"/>
  <c r="H262" i="21"/>
  <c r="J261" i="21"/>
  <c r="O260" i="21"/>
  <c r="Q260" i="21"/>
  <c r="P260" i="21"/>
  <c r="N260" i="21"/>
  <c r="F256" i="21"/>
  <c r="D257" i="21"/>
  <c r="E256" i="21"/>
  <c r="O261" i="21"/>
  <c r="P261" i="21"/>
  <c r="N261" i="21"/>
  <c r="Q261" i="21"/>
  <c r="L262" i="21"/>
  <c r="H263" i="21"/>
  <c r="I262" i="21"/>
  <c r="J262" i="21"/>
  <c r="K262" i="21"/>
  <c r="M262" i="21"/>
  <c r="D258" i="21"/>
  <c r="E257" i="21"/>
  <c r="F257" i="21"/>
  <c r="K263" i="21"/>
  <c r="L263" i="21"/>
  <c r="I263" i="21"/>
  <c r="J263" i="21"/>
  <c r="H264" i="21"/>
  <c r="M263" i="21"/>
  <c r="P262" i="21"/>
  <c r="Q262" i="21"/>
  <c r="N262" i="21"/>
  <c r="O262" i="21"/>
  <c r="E258" i="21"/>
  <c r="F258" i="21"/>
  <c r="D259" i="21"/>
  <c r="Q263" i="21"/>
  <c r="O263" i="21"/>
  <c r="P263" i="21"/>
  <c r="N263" i="21"/>
  <c r="L264" i="21"/>
  <c r="H265" i="21"/>
  <c r="M264" i="21"/>
  <c r="J264" i="21"/>
  <c r="K264" i="21"/>
  <c r="I264" i="21"/>
  <c r="E259" i="21"/>
  <c r="D260" i="21"/>
  <c r="F259" i="21"/>
  <c r="J265" i="21"/>
  <c r="H266" i="21"/>
  <c r="K265" i="21"/>
  <c r="L265" i="21"/>
  <c r="I265" i="21"/>
  <c r="M265" i="21"/>
  <c r="Q264" i="21"/>
  <c r="N264" i="21"/>
  <c r="P264" i="21"/>
  <c r="O264" i="21"/>
  <c r="F260" i="21"/>
  <c r="D261" i="21"/>
  <c r="E260" i="21"/>
  <c r="K266" i="21"/>
  <c r="I266" i="21"/>
  <c r="M266" i="21"/>
  <c r="L266" i="21"/>
  <c r="H267" i="21"/>
  <c r="J266" i="21"/>
  <c r="N265" i="21"/>
  <c r="O265" i="21"/>
  <c r="Q265" i="21"/>
  <c r="P265" i="21"/>
  <c r="F261" i="21"/>
  <c r="E261" i="21"/>
  <c r="D262" i="21"/>
  <c r="P266" i="21"/>
  <c r="N266" i="21"/>
  <c r="O266" i="21"/>
  <c r="Q266" i="21"/>
  <c r="H268" i="21"/>
  <c r="I267" i="21"/>
  <c r="J267" i="21"/>
  <c r="K267" i="21"/>
  <c r="M267" i="21"/>
  <c r="L267" i="21"/>
  <c r="F262" i="21"/>
  <c r="D263" i="21"/>
  <c r="E262" i="21"/>
  <c r="J268" i="21"/>
  <c r="M268" i="21"/>
  <c r="I268" i="21"/>
  <c r="K268" i="21"/>
  <c r="H269" i="21"/>
  <c r="L268" i="21"/>
  <c r="O267" i="21"/>
  <c r="P267" i="21"/>
  <c r="N267" i="21"/>
  <c r="Q267" i="21"/>
  <c r="D264" i="21"/>
  <c r="F263" i="21"/>
  <c r="E263" i="21"/>
  <c r="Q268" i="21"/>
  <c r="N268" i="21"/>
  <c r="P268" i="21"/>
  <c r="O268" i="21"/>
  <c r="J269" i="21"/>
  <c r="K269" i="21"/>
  <c r="L269" i="21"/>
  <c r="H270" i="21"/>
  <c r="I269" i="21"/>
  <c r="M269" i="21"/>
  <c r="F264" i="21"/>
  <c r="E264" i="21"/>
  <c r="D265" i="21"/>
  <c r="M270" i="21"/>
  <c r="L270" i="21"/>
  <c r="K270" i="21"/>
  <c r="I270" i="21"/>
  <c r="J270" i="21"/>
  <c r="H271" i="21"/>
  <c r="P269" i="21"/>
  <c r="Q269" i="21"/>
  <c r="O269" i="21"/>
  <c r="N269" i="21"/>
  <c r="D266" i="21"/>
  <c r="E265" i="21"/>
  <c r="F265" i="21"/>
  <c r="N270" i="21"/>
  <c r="O270" i="21"/>
  <c r="Q270" i="21"/>
  <c r="P270" i="21"/>
  <c r="J271" i="21"/>
  <c r="H272" i="21"/>
  <c r="K271" i="21"/>
  <c r="M271" i="21"/>
  <c r="I271" i="21"/>
  <c r="L271" i="21"/>
  <c r="E266" i="21"/>
  <c r="F266" i="21"/>
  <c r="D267" i="21"/>
  <c r="M272" i="21"/>
  <c r="I272" i="21"/>
  <c r="J272" i="21"/>
  <c r="H273" i="21"/>
  <c r="K272" i="21"/>
  <c r="L272" i="21"/>
  <c r="P271" i="21"/>
  <c r="N271" i="21"/>
  <c r="O271" i="21"/>
  <c r="Q271" i="21"/>
  <c r="D268" i="21"/>
  <c r="F267" i="21"/>
  <c r="E267" i="21"/>
  <c r="O272" i="21"/>
  <c r="N272" i="21"/>
  <c r="Q272" i="21"/>
  <c r="P272" i="21"/>
  <c r="H274" i="21"/>
  <c r="K273" i="21"/>
  <c r="M273" i="21"/>
  <c r="J273" i="21"/>
  <c r="I273" i="21"/>
  <c r="L273" i="21"/>
  <c r="D269" i="21"/>
  <c r="F268" i="21"/>
  <c r="E268" i="21"/>
  <c r="H275" i="21"/>
  <c r="L274" i="21"/>
  <c r="J274" i="21"/>
  <c r="I274" i="21"/>
  <c r="K274" i="21"/>
  <c r="M274" i="21"/>
  <c r="Q273" i="21"/>
  <c r="P273" i="21"/>
  <c r="N273" i="21"/>
  <c r="O273" i="21"/>
  <c r="F269" i="21"/>
  <c r="E269" i="21"/>
  <c r="D270" i="21"/>
  <c r="M275" i="21"/>
  <c r="J275" i="21"/>
  <c r="L275" i="21"/>
  <c r="H276" i="21"/>
  <c r="K275" i="21"/>
  <c r="I275" i="21"/>
  <c r="P274" i="21"/>
  <c r="N274" i="21"/>
  <c r="O274" i="21"/>
  <c r="Q274" i="21"/>
  <c r="F270" i="21"/>
  <c r="E270" i="21"/>
  <c r="D271" i="21"/>
  <c r="I276" i="21"/>
  <c r="L276" i="21"/>
  <c r="J276" i="21"/>
  <c r="K276" i="21"/>
  <c r="H277" i="21"/>
  <c r="M276" i="21"/>
  <c r="P275" i="21"/>
  <c r="Q275" i="21"/>
  <c r="N275" i="21"/>
  <c r="O275" i="21"/>
  <c r="D272" i="21"/>
  <c r="F271" i="21"/>
  <c r="E271" i="21"/>
  <c r="N276" i="21"/>
  <c r="P276" i="21"/>
  <c r="Q276" i="21"/>
  <c r="O276" i="21"/>
  <c r="J277" i="21"/>
  <c r="M277" i="21"/>
  <c r="L277" i="21"/>
  <c r="I277" i="21"/>
  <c r="K277" i="21"/>
  <c r="H278" i="21"/>
  <c r="F272" i="21"/>
  <c r="E272" i="21"/>
  <c r="D273" i="21"/>
  <c r="N277" i="21"/>
  <c r="Q277" i="21"/>
  <c r="P277" i="21"/>
  <c r="O277" i="21"/>
  <c r="J278" i="21"/>
  <c r="M278" i="21"/>
  <c r="K278" i="21"/>
  <c r="I278" i="21"/>
  <c r="L278" i="21"/>
  <c r="H279" i="21"/>
  <c r="E273" i="21"/>
  <c r="F273" i="21"/>
  <c r="D274" i="21"/>
  <c r="O278" i="21"/>
  <c r="Q278" i="21"/>
  <c r="N278" i="21"/>
  <c r="P278" i="21"/>
  <c r="I279" i="21"/>
  <c r="H280" i="21"/>
  <c r="L279" i="21"/>
  <c r="K279" i="21"/>
  <c r="M279" i="21"/>
  <c r="J279" i="21"/>
  <c r="D275" i="21"/>
  <c r="F274" i="21"/>
  <c r="E274" i="21"/>
  <c r="O279" i="21"/>
  <c r="N279" i="21"/>
  <c r="P279" i="21"/>
  <c r="Q279" i="21"/>
  <c r="M280" i="21"/>
  <c r="H281" i="21"/>
  <c r="I280" i="21"/>
  <c r="J280" i="21"/>
  <c r="K280" i="21"/>
  <c r="L280" i="21"/>
  <c r="D276" i="21"/>
  <c r="E275" i="21"/>
  <c r="F275" i="21"/>
  <c r="M281" i="21"/>
  <c r="J281" i="21"/>
  <c r="L281" i="21"/>
  <c r="I281" i="21"/>
  <c r="H282" i="21"/>
  <c r="K281" i="21"/>
  <c r="O280" i="21"/>
  <c r="P280" i="21"/>
  <c r="Q280" i="21"/>
  <c r="N280" i="21"/>
  <c r="F276" i="21"/>
  <c r="E276" i="21"/>
  <c r="D277" i="21"/>
  <c r="O281" i="21"/>
  <c r="P281" i="21"/>
  <c r="N281" i="21"/>
  <c r="Q281" i="21"/>
  <c r="I282" i="21"/>
  <c r="M282" i="21"/>
  <c r="K282" i="21"/>
  <c r="L282" i="21"/>
  <c r="H283" i="21"/>
  <c r="J282" i="21"/>
  <c r="F277" i="21"/>
  <c r="D278" i="21"/>
  <c r="E277" i="21"/>
  <c r="O282" i="21"/>
  <c r="Q282" i="21"/>
  <c r="P282" i="21"/>
  <c r="N282" i="21"/>
  <c r="J283" i="21"/>
  <c r="H284" i="21"/>
  <c r="K283" i="21"/>
  <c r="L283" i="21"/>
  <c r="I283" i="21"/>
  <c r="M283" i="21"/>
  <c r="E278" i="21"/>
  <c r="F278" i="21"/>
  <c r="D279" i="21"/>
  <c r="J284" i="21"/>
  <c r="H285" i="21"/>
  <c r="I284" i="21"/>
  <c r="L284" i="21"/>
  <c r="K284" i="21"/>
  <c r="M284" i="21"/>
  <c r="O283" i="21"/>
  <c r="Q283" i="21"/>
  <c r="P283" i="21"/>
  <c r="N283" i="21"/>
  <c r="E279" i="21"/>
  <c r="D280" i="21"/>
  <c r="F279" i="21"/>
  <c r="I285" i="21"/>
  <c r="J285" i="21"/>
  <c r="M285" i="21"/>
  <c r="H286" i="21"/>
  <c r="K285" i="21"/>
  <c r="L285" i="21"/>
  <c r="O284" i="21"/>
  <c r="Q284" i="21"/>
  <c r="P284" i="21"/>
  <c r="N284" i="21"/>
  <c r="D281" i="21"/>
  <c r="E280" i="21"/>
  <c r="F280" i="21"/>
  <c r="O285" i="21"/>
  <c r="P285" i="21"/>
  <c r="Q285" i="21"/>
  <c r="N285" i="21"/>
  <c r="M286" i="21"/>
  <c r="K286" i="21"/>
  <c r="H287" i="21"/>
  <c r="J286" i="21"/>
  <c r="I286" i="21"/>
  <c r="L286" i="21"/>
  <c r="E281" i="21"/>
  <c r="D282" i="21"/>
  <c r="F281" i="21"/>
  <c r="L287" i="21"/>
  <c r="M287" i="21"/>
  <c r="J287" i="21"/>
  <c r="H288" i="21"/>
  <c r="K287" i="21"/>
  <c r="I287" i="21"/>
  <c r="Q286" i="21"/>
  <c r="N286" i="21"/>
  <c r="O286" i="21"/>
  <c r="P286" i="21"/>
  <c r="F282" i="21"/>
  <c r="E282" i="21"/>
  <c r="D283" i="21"/>
  <c r="M288" i="21"/>
  <c r="I288" i="21"/>
  <c r="J288" i="21"/>
  <c r="L288" i="21"/>
  <c r="K288" i="21"/>
  <c r="H289" i="21"/>
  <c r="O287" i="21"/>
  <c r="Q287" i="21"/>
  <c r="N287" i="21"/>
  <c r="P287" i="21"/>
  <c r="F283" i="21"/>
  <c r="E283" i="21"/>
  <c r="D284" i="21"/>
  <c r="Q288" i="21"/>
  <c r="O288" i="21"/>
  <c r="P288" i="21"/>
  <c r="N288" i="21"/>
  <c r="H290" i="21"/>
  <c r="I289" i="21"/>
  <c r="K289" i="21"/>
  <c r="J289" i="21"/>
  <c r="M289" i="21"/>
  <c r="L289" i="21"/>
  <c r="E284" i="21"/>
  <c r="F284" i="21"/>
  <c r="D285" i="21"/>
  <c r="M290" i="21"/>
  <c r="J290" i="21"/>
  <c r="I290" i="21"/>
  <c r="H291" i="21"/>
  <c r="L290" i="21"/>
  <c r="K290" i="21"/>
  <c r="Q289" i="21"/>
  <c r="N289" i="21"/>
  <c r="O289" i="21"/>
  <c r="P289" i="21"/>
  <c r="F285" i="21"/>
  <c r="E285" i="21"/>
  <c r="D286" i="21"/>
  <c r="O290" i="21"/>
  <c r="Q290" i="21"/>
  <c r="P290" i="21"/>
  <c r="N290" i="21"/>
  <c r="M291" i="21"/>
  <c r="H292" i="21"/>
  <c r="K291" i="21"/>
  <c r="J291" i="21"/>
  <c r="L291" i="21"/>
  <c r="I291" i="21"/>
  <c r="E286" i="21"/>
  <c r="F286" i="21"/>
  <c r="D287" i="21"/>
  <c r="J292" i="21"/>
  <c r="K292" i="21"/>
  <c r="M292" i="21"/>
  <c r="H293" i="21"/>
  <c r="I292" i="21"/>
  <c r="L292" i="21"/>
  <c r="N291" i="21"/>
  <c r="P291" i="21"/>
  <c r="O291" i="21"/>
  <c r="Q291" i="21"/>
  <c r="F287" i="21"/>
  <c r="D288" i="21"/>
  <c r="E287" i="21"/>
  <c r="L293" i="21"/>
  <c r="H294" i="21"/>
  <c r="K293" i="21"/>
  <c r="I293" i="21"/>
  <c r="M293" i="21"/>
  <c r="J293" i="21"/>
  <c r="N292" i="21"/>
  <c r="P292" i="21"/>
  <c r="Q292" i="21"/>
  <c r="O292" i="21"/>
  <c r="F288" i="21"/>
  <c r="E288" i="21"/>
  <c r="D289" i="21"/>
  <c r="L294" i="21"/>
  <c r="I294" i="21"/>
  <c r="K294" i="21"/>
  <c r="J294" i="21"/>
  <c r="H295" i="21"/>
  <c r="M294" i="21"/>
  <c r="Q293" i="21"/>
  <c r="N293" i="21"/>
  <c r="O293" i="21"/>
  <c r="P293" i="21"/>
  <c r="F289" i="21"/>
  <c r="E289" i="21"/>
  <c r="D290" i="21"/>
  <c r="N294" i="21"/>
  <c r="Q294" i="21"/>
  <c r="P294" i="21"/>
  <c r="O294" i="21"/>
  <c r="M295" i="21"/>
  <c r="K295" i="21"/>
  <c r="I295" i="21"/>
  <c r="H296" i="21"/>
  <c r="J295" i="21"/>
  <c r="L295" i="21"/>
  <c r="D291" i="21"/>
  <c r="F290" i="21"/>
  <c r="E290" i="21"/>
  <c r="N295" i="21"/>
  <c r="O295" i="21"/>
  <c r="Q295" i="21"/>
  <c r="P295" i="21"/>
  <c r="H297" i="21"/>
  <c r="I296" i="21"/>
  <c r="K296" i="21"/>
  <c r="M296" i="21"/>
  <c r="L296" i="21"/>
  <c r="J296" i="21"/>
  <c r="E291" i="21"/>
  <c r="D292" i="21"/>
  <c r="F291" i="21"/>
  <c r="M297" i="21"/>
  <c r="K297" i="21"/>
  <c r="J297" i="21"/>
  <c r="L297" i="21"/>
  <c r="I297" i="21"/>
  <c r="H298" i="21"/>
  <c r="Q296" i="21"/>
  <c r="O296" i="21"/>
  <c r="N296" i="21"/>
  <c r="P296" i="21"/>
  <c r="E292" i="21"/>
  <c r="F292" i="21"/>
  <c r="D293" i="21"/>
  <c r="O297" i="21"/>
  <c r="Q297" i="21"/>
  <c r="P297" i="21"/>
  <c r="N297" i="21"/>
  <c r="H299" i="21"/>
  <c r="L298" i="21"/>
  <c r="J298" i="21"/>
  <c r="K298" i="21"/>
  <c r="M298" i="21"/>
  <c r="I298" i="21"/>
  <c r="E293" i="21"/>
  <c r="D294" i="21"/>
  <c r="F293" i="21"/>
  <c r="L299" i="21"/>
  <c r="H300" i="21"/>
  <c r="M299" i="21"/>
  <c r="I299" i="21"/>
  <c r="K299" i="21"/>
  <c r="J299" i="21"/>
  <c r="Q298" i="21"/>
  <c r="N298" i="21"/>
  <c r="O298" i="21"/>
  <c r="P298" i="21"/>
  <c r="E294" i="21"/>
  <c r="D295" i="21"/>
  <c r="F294" i="21"/>
  <c r="K300" i="21"/>
  <c r="J300" i="21"/>
  <c r="I300" i="21"/>
  <c r="H301" i="21"/>
  <c r="M300" i="21"/>
  <c r="L300" i="21"/>
  <c r="O299" i="21"/>
  <c r="P299" i="21"/>
  <c r="N299" i="21"/>
  <c r="Q299" i="21"/>
  <c r="F295" i="21"/>
  <c r="E295" i="21"/>
  <c r="D296" i="21"/>
  <c r="Q300" i="21"/>
  <c r="P300" i="21"/>
  <c r="N300" i="21"/>
  <c r="O300" i="21"/>
  <c r="I301" i="21"/>
  <c r="J301" i="21"/>
  <c r="L301" i="21"/>
  <c r="K301" i="21"/>
  <c r="M301" i="21"/>
  <c r="H302" i="21"/>
  <c r="E296" i="21"/>
  <c r="F296" i="21"/>
  <c r="D297" i="21"/>
  <c r="N301" i="21"/>
  <c r="P301" i="21"/>
  <c r="O301" i="21"/>
  <c r="Q301" i="21"/>
  <c r="H303" i="21"/>
  <c r="J302" i="21"/>
  <c r="K302" i="21"/>
  <c r="I302" i="21"/>
  <c r="M302" i="21"/>
  <c r="L302" i="21"/>
  <c r="E297" i="21"/>
  <c r="F297" i="21"/>
  <c r="D298" i="21"/>
  <c r="L303" i="21"/>
  <c r="I303" i="21"/>
  <c r="M303" i="21"/>
  <c r="J303" i="21"/>
  <c r="H304" i="21"/>
  <c r="K303" i="21"/>
  <c r="Q302" i="21"/>
  <c r="N302" i="21"/>
  <c r="O302" i="21"/>
  <c r="P302" i="21"/>
  <c r="D299" i="21"/>
  <c r="F298" i="21"/>
  <c r="E298" i="21"/>
  <c r="P303" i="21"/>
  <c r="Q303" i="21"/>
  <c r="O303" i="21"/>
  <c r="N303" i="21"/>
  <c r="M304" i="21"/>
  <c r="J304" i="21"/>
  <c r="K304" i="21"/>
  <c r="H305" i="21"/>
  <c r="L304" i="21"/>
  <c r="I304" i="21"/>
  <c r="E299" i="21"/>
  <c r="F299" i="21"/>
  <c r="D300" i="21"/>
  <c r="L305" i="21"/>
  <c r="I305" i="21"/>
  <c r="J305" i="21"/>
  <c r="M305" i="21"/>
  <c r="H306" i="21"/>
  <c r="K305" i="21"/>
  <c r="P304" i="21"/>
  <c r="Q304" i="21"/>
  <c r="O304" i="21"/>
  <c r="N304" i="21"/>
  <c r="E300" i="21"/>
  <c r="D301" i="21"/>
  <c r="F300" i="21"/>
  <c r="Q305" i="21"/>
  <c r="N305" i="21"/>
  <c r="P305" i="21"/>
  <c r="O305" i="21"/>
  <c r="K306" i="21"/>
  <c r="I306" i="21"/>
  <c r="H307" i="21"/>
  <c r="J306" i="21"/>
  <c r="M306" i="21"/>
  <c r="L306" i="21"/>
  <c r="F301" i="21"/>
  <c r="E301" i="21"/>
  <c r="D302" i="21"/>
  <c r="O306" i="21"/>
  <c r="P306" i="21"/>
  <c r="Q306" i="21"/>
  <c r="N306" i="21"/>
  <c r="J307" i="21"/>
  <c r="L307" i="21"/>
  <c r="K307" i="21"/>
  <c r="M307" i="21"/>
  <c r="I307" i="21"/>
  <c r="H308" i="21"/>
  <c r="E302" i="21"/>
  <c r="F302" i="21"/>
  <c r="D303" i="21"/>
  <c r="Q307" i="21"/>
  <c r="N307" i="21"/>
  <c r="O307" i="21"/>
  <c r="P307" i="21"/>
  <c r="J308" i="21"/>
  <c r="M308" i="21"/>
  <c r="L308" i="21"/>
  <c r="K308" i="21"/>
  <c r="I308" i="21"/>
  <c r="H309" i="21"/>
  <c r="D304" i="21"/>
  <c r="E303" i="21"/>
  <c r="F303" i="21"/>
  <c r="O308" i="21"/>
  <c r="Q308" i="21"/>
  <c r="N308" i="21"/>
  <c r="P308" i="21"/>
  <c r="I309" i="21"/>
  <c r="L309" i="21"/>
  <c r="J309" i="21"/>
  <c r="M309" i="21"/>
  <c r="H310" i="21"/>
  <c r="K309" i="21"/>
  <c r="F304" i="21"/>
  <c r="D305" i="21"/>
  <c r="E304" i="21"/>
  <c r="O309" i="21"/>
  <c r="Q309" i="21"/>
  <c r="P309" i="21"/>
  <c r="N309" i="21"/>
  <c r="L310" i="21"/>
  <c r="M310" i="21"/>
  <c r="H311" i="21"/>
  <c r="I310" i="21"/>
  <c r="J310" i="21"/>
  <c r="K310" i="21"/>
  <c r="F305" i="21"/>
  <c r="D306" i="21"/>
  <c r="E305" i="21"/>
  <c r="K311" i="21"/>
  <c r="L311" i="21"/>
  <c r="I311" i="21"/>
  <c r="M311" i="21"/>
  <c r="H312" i="21"/>
  <c r="J311" i="21"/>
  <c r="O310" i="21"/>
  <c r="Q310" i="21"/>
  <c r="P310" i="21"/>
  <c r="N310" i="21"/>
  <c r="E306" i="21"/>
  <c r="F306" i="21"/>
  <c r="D307" i="21"/>
  <c r="Q311" i="21"/>
  <c r="O311" i="21"/>
  <c r="N311" i="21"/>
  <c r="P311" i="21"/>
  <c r="J312" i="21"/>
  <c r="H313" i="21"/>
  <c r="M312" i="21"/>
  <c r="K312" i="21"/>
  <c r="L312" i="21"/>
  <c r="I312" i="21"/>
  <c r="E307" i="21"/>
  <c r="F307" i="21"/>
  <c r="D308" i="21"/>
  <c r="J313" i="21"/>
  <c r="L313" i="21"/>
  <c r="K313" i="21"/>
  <c r="M313" i="21"/>
  <c r="H314" i="21"/>
  <c r="I313" i="21"/>
  <c r="O312" i="21"/>
  <c r="P312" i="21"/>
  <c r="Q312" i="21"/>
  <c r="N312" i="21"/>
  <c r="E308" i="21"/>
  <c r="D309" i="21"/>
  <c r="F308" i="21"/>
  <c r="M314" i="21"/>
  <c r="K314" i="21"/>
  <c r="I314" i="21"/>
  <c r="J314" i="21"/>
  <c r="L314" i="21"/>
  <c r="H315" i="21"/>
  <c r="N313" i="21"/>
  <c r="Q313" i="21"/>
  <c r="P313" i="21"/>
  <c r="O313" i="21"/>
  <c r="F309" i="21"/>
  <c r="E309" i="21"/>
  <c r="D310" i="21"/>
  <c r="P314" i="21"/>
  <c r="N314" i="21"/>
  <c r="O314" i="21"/>
  <c r="Q314" i="21"/>
  <c r="L315" i="21"/>
  <c r="J315" i="21"/>
  <c r="H316" i="21"/>
  <c r="M315" i="21"/>
  <c r="K315" i="21"/>
  <c r="I315" i="21"/>
  <c r="E310" i="21"/>
  <c r="F310" i="21"/>
  <c r="D311" i="21"/>
  <c r="J316" i="21"/>
  <c r="H317" i="21"/>
  <c r="K316" i="21"/>
  <c r="L316" i="21"/>
  <c r="M316" i="21"/>
  <c r="I316" i="21"/>
  <c r="Q315" i="21"/>
  <c r="P315" i="21"/>
  <c r="N315" i="21"/>
  <c r="O315" i="21"/>
  <c r="D312" i="21"/>
  <c r="F311" i="21"/>
  <c r="E311" i="21"/>
  <c r="L317" i="21"/>
  <c r="I317" i="21"/>
  <c r="J317" i="21"/>
  <c r="K317" i="21"/>
  <c r="H318" i="21"/>
  <c r="M317" i="21"/>
  <c r="Q316" i="21"/>
  <c r="N316" i="21"/>
  <c r="O316" i="21"/>
  <c r="P316" i="21"/>
  <c r="E312" i="21"/>
  <c r="F312" i="21"/>
  <c r="D313" i="21"/>
  <c r="Q317" i="21"/>
  <c r="N317" i="21"/>
  <c r="O317" i="21"/>
  <c r="P317" i="21"/>
  <c r="H319" i="21"/>
  <c r="K318" i="21"/>
  <c r="J318" i="21"/>
  <c r="M318" i="21"/>
  <c r="L318" i="21"/>
  <c r="I318" i="21"/>
  <c r="E313" i="21"/>
  <c r="D314" i="21"/>
  <c r="F313" i="21"/>
  <c r="J319" i="21"/>
  <c r="M319" i="21"/>
  <c r="H320" i="21"/>
  <c r="I319" i="21"/>
  <c r="K319" i="21"/>
  <c r="L319" i="21"/>
  <c r="N318" i="21"/>
  <c r="Q318" i="21"/>
  <c r="O318" i="21"/>
  <c r="P318" i="21"/>
  <c r="E314" i="21"/>
  <c r="F314" i="21"/>
  <c r="D315" i="21"/>
  <c r="M320" i="21"/>
  <c r="J320" i="21"/>
  <c r="I320" i="21"/>
  <c r="L320" i="21"/>
  <c r="H321" i="21"/>
  <c r="K320" i="21"/>
  <c r="Q319" i="21"/>
  <c r="P319" i="21"/>
  <c r="N319" i="21"/>
  <c r="O319" i="21"/>
  <c r="D316" i="21"/>
  <c r="E315" i="21"/>
  <c r="F315" i="21"/>
  <c r="O320" i="21"/>
  <c r="Q320" i="21"/>
  <c r="P320" i="21"/>
  <c r="N320" i="21"/>
  <c r="L321" i="21"/>
  <c r="H322" i="21"/>
  <c r="J321" i="21"/>
  <c r="K321" i="21"/>
  <c r="I321" i="21"/>
  <c r="M321" i="21"/>
  <c r="E316" i="21"/>
  <c r="D317" i="21"/>
  <c r="F316" i="21"/>
  <c r="L322" i="21"/>
  <c r="I322" i="21"/>
  <c r="H323" i="21"/>
  <c r="J322" i="21"/>
  <c r="K322" i="21"/>
  <c r="M322" i="21"/>
  <c r="P321" i="21"/>
  <c r="O321" i="21"/>
  <c r="N321" i="21"/>
  <c r="Q321" i="21"/>
  <c r="E317" i="21"/>
  <c r="D318" i="21"/>
  <c r="F317" i="21"/>
  <c r="O322" i="21"/>
  <c r="Q322" i="21"/>
  <c r="N322" i="21"/>
  <c r="P322" i="21"/>
  <c r="L323" i="21"/>
  <c r="J323" i="21"/>
  <c r="M323" i="21"/>
  <c r="H324" i="21"/>
  <c r="I323" i="21"/>
  <c r="K323" i="21"/>
  <c r="E318" i="21"/>
  <c r="F318" i="21"/>
  <c r="D319" i="21"/>
  <c r="K324" i="21"/>
  <c r="J324" i="21"/>
  <c r="M324" i="21"/>
  <c r="I324" i="21"/>
  <c r="H325" i="21"/>
  <c r="L324" i="21"/>
  <c r="N323" i="21"/>
  <c r="Q323" i="21"/>
  <c r="P323" i="21"/>
  <c r="O323" i="21"/>
  <c r="D320" i="21"/>
  <c r="E319" i="21"/>
  <c r="F319" i="21"/>
  <c r="Q324" i="21"/>
  <c r="N324" i="21"/>
  <c r="O324" i="21"/>
  <c r="P324" i="21"/>
  <c r="L325" i="21"/>
  <c r="J325" i="21"/>
  <c r="K325" i="21"/>
  <c r="M325" i="21"/>
  <c r="H326" i="21"/>
  <c r="I325" i="21"/>
  <c r="F320" i="21"/>
  <c r="D321" i="21"/>
  <c r="E320" i="21"/>
  <c r="L326" i="21"/>
  <c r="I326" i="21"/>
  <c r="K326" i="21"/>
  <c r="M326" i="21"/>
  <c r="J326" i="21"/>
  <c r="H327" i="21"/>
  <c r="Q325" i="21"/>
  <c r="P325" i="21"/>
  <c r="N325" i="21"/>
  <c r="O325" i="21"/>
  <c r="D322" i="21"/>
  <c r="F321" i="21"/>
  <c r="E321" i="21"/>
  <c r="N326" i="21"/>
  <c r="Q326" i="21"/>
  <c r="P326" i="21"/>
  <c r="O326" i="21"/>
  <c r="K327" i="21"/>
  <c r="I327" i="21"/>
  <c r="L327" i="21"/>
  <c r="M327" i="21"/>
  <c r="J327" i="21"/>
  <c r="H328" i="21"/>
  <c r="E322" i="21"/>
  <c r="D323" i="21"/>
  <c r="F322" i="21"/>
  <c r="P327" i="21"/>
  <c r="N327" i="21"/>
  <c r="O327" i="21"/>
  <c r="Q327" i="21"/>
  <c r="J328" i="21"/>
  <c r="M328" i="21"/>
  <c r="I328" i="21"/>
  <c r="K328" i="21"/>
  <c r="H329" i="21"/>
  <c r="L328" i="21"/>
  <c r="D324" i="21"/>
  <c r="F323" i="21"/>
  <c r="E323" i="21"/>
  <c r="Q328" i="21"/>
  <c r="N328" i="21"/>
  <c r="P328" i="21"/>
  <c r="O328" i="21"/>
  <c r="H330" i="21"/>
  <c r="K329" i="21"/>
  <c r="I329" i="21"/>
  <c r="L329" i="21"/>
  <c r="M329" i="21"/>
  <c r="J329" i="21"/>
  <c r="D325" i="21"/>
  <c r="F324" i="21"/>
  <c r="E324" i="21"/>
  <c r="I330" i="21"/>
  <c r="K330" i="21"/>
  <c r="H331" i="21"/>
  <c r="M330" i="21"/>
  <c r="J330" i="21"/>
  <c r="L330" i="21"/>
  <c r="N329" i="21"/>
  <c r="P329" i="21"/>
  <c r="Q329" i="21"/>
  <c r="O329" i="21"/>
  <c r="E325" i="21"/>
  <c r="F325" i="21"/>
  <c r="D326" i="21"/>
  <c r="N330" i="21"/>
  <c r="P330" i="21"/>
  <c r="Q330" i="21"/>
  <c r="O330" i="21"/>
  <c r="K331" i="21"/>
  <c r="J331" i="21"/>
  <c r="I331" i="21"/>
  <c r="L331" i="21"/>
  <c r="H332" i="21"/>
  <c r="M331" i="21"/>
  <c r="E326" i="21"/>
  <c r="F326" i="21"/>
  <c r="D327" i="21"/>
  <c r="O331" i="21"/>
  <c r="N331" i="21"/>
  <c r="Q331" i="21"/>
  <c r="P331" i="21"/>
  <c r="K332" i="21"/>
  <c r="M332" i="21"/>
  <c r="I332" i="21"/>
  <c r="L332" i="21"/>
  <c r="H333" i="21"/>
  <c r="J332" i="21"/>
  <c r="F327" i="21"/>
  <c r="E327" i="21"/>
  <c r="D328" i="21"/>
  <c r="P332" i="21"/>
  <c r="O332" i="21"/>
  <c r="Q332" i="21"/>
  <c r="N332" i="21"/>
  <c r="I333" i="21"/>
  <c r="K333" i="21"/>
  <c r="L333" i="21"/>
  <c r="M333" i="21"/>
  <c r="J333" i="21"/>
  <c r="H334" i="21"/>
  <c r="F328" i="21"/>
  <c r="D329" i="21"/>
  <c r="E328" i="21"/>
  <c r="O333" i="21"/>
  <c r="Q333" i="21"/>
  <c r="N333" i="21"/>
  <c r="P333" i="21"/>
  <c r="I334" i="21"/>
  <c r="H335" i="21"/>
  <c r="L334" i="21"/>
  <c r="K334" i="21"/>
  <c r="M334" i="21"/>
  <c r="J334" i="21"/>
  <c r="F329" i="21"/>
  <c r="D330" i="21"/>
  <c r="E329" i="21"/>
  <c r="Q334" i="21"/>
  <c r="O334" i="21"/>
  <c r="N334" i="21"/>
  <c r="P334" i="21"/>
  <c r="M335" i="21"/>
  <c r="K335" i="21"/>
  <c r="J335" i="21"/>
  <c r="L335" i="21"/>
  <c r="H336" i="21"/>
  <c r="I335" i="21"/>
  <c r="F330" i="21"/>
  <c r="D331" i="21"/>
  <c r="E330" i="21"/>
  <c r="I336" i="21"/>
  <c r="K336" i="21"/>
  <c r="H337" i="21"/>
  <c r="J336" i="21"/>
  <c r="L336" i="21"/>
  <c r="M336" i="21"/>
  <c r="Q335" i="21"/>
  <c r="P335" i="21"/>
  <c r="O335" i="21"/>
  <c r="N335" i="21"/>
  <c r="E331" i="21"/>
  <c r="F331" i="21"/>
  <c r="D332" i="21"/>
  <c r="P336" i="21"/>
  <c r="N336" i="21"/>
  <c r="O336" i="21"/>
  <c r="Q336" i="21"/>
  <c r="K337" i="21"/>
  <c r="L337" i="21"/>
  <c r="H338" i="21"/>
  <c r="I337" i="21"/>
  <c r="J337" i="21"/>
  <c r="M337" i="21"/>
  <c r="E332" i="21"/>
  <c r="D333" i="21"/>
  <c r="F332" i="21"/>
  <c r="K338" i="21"/>
  <c r="H339" i="21"/>
  <c r="M338" i="21"/>
  <c r="L338" i="21"/>
  <c r="I338" i="21"/>
  <c r="J338" i="21"/>
  <c r="P337" i="21"/>
  <c r="N337" i="21"/>
  <c r="Q337" i="21"/>
  <c r="O337" i="21"/>
  <c r="F333" i="21"/>
  <c r="E333" i="21"/>
  <c r="D334" i="21"/>
  <c r="K339" i="21"/>
  <c r="J339" i="21"/>
  <c r="H340" i="21"/>
  <c r="M339" i="21"/>
  <c r="L339" i="21"/>
  <c r="I339" i="21"/>
  <c r="Q338" i="21"/>
  <c r="O338" i="21"/>
  <c r="N338" i="21"/>
  <c r="P338" i="21"/>
  <c r="F334" i="21"/>
  <c r="E334" i="21"/>
  <c r="D335" i="21"/>
  <c r="L340" i="21"/>
  <c r="K340" i="21"/>
  <c r="J340" i="21"/>
  <c r="H341" i="21"/>
  <c r="I340" i="21"/>
  <c r="M340" i="21"/>
  <c r="P339" i="21"/>
  <c r="N339" i="21"/>
  <c r="Q339" i="21"/>
  <c r="O339" i="21"/>
  <c r="E335" i="21"/>
  <c r="F335" i="21"/>
  <c r="D336" i="21"/>
  <c r="H342" i="21"/>
  <c r="L341" i="21"/>
  <c r="J341" i="21"/>
  <c r="M341" i="21"/>
  <c r="K341" i="21"/>
  <c r="I341" i="21"/>
  <c r="N340" i="21"/>
  <c r="Q340" i="21"/>
  <c r="O340" i="21"/>
  <c r="P340" i="21"/>
  <c r="E336" i="21"/>
  <c r="F336" i="21"/>
  <c r="D337" i="21"/>
  <c r="J342" i="21"/>
  <c r="K342" i="21"/>
  <c r="I342" i="21"/>
  <c r="L342" i="21"/>
  <c r="H343" i="21"/>
  <c r="M342" i="21"/>
  <c r="P341" i="21"/>
  <c r="Q341" i="21"/>
  <c r="O341" i="21"/>
  <c r="N341" i="21"/>
  <c r="D338" i="21"/>
  <c r="F337" i="21"/>
  <c r="E337" i="21"/>
  <c r="P342" i="21"/>
  <c r="N342" i="21"/>
  <c r="Q342" i="21"/>
  <c r="O342" i="21"/>
  <c r="M343" i="21"/>
  <c r="L343" i="21"/>
  <c r="J343" i="21"/>
  <c r="K343" i="21"/>
  <c r="H344" i="21"/>
  <c r="I343" i="21"/>
  <c r="D339" i="21"/>
  <c r="E338" i="21"/>
  <c r="F338" i="21"/>
  <c r="L344" i="21"/>
  <c r="K344" i="21"/>
  <c r="M344" i="21"/>
  <c r="H345" i="21"/>
  <c r="J344" i="21"/>
  <c r="I344" i="21"/>
  <c r="Q343" i="21"/>
  <c r="P343" i="21"/>
  <c r="N343" i="21"/>
  <c r="O343" i="21"/>
  <c r="D340" i="21"/>
  <c r="F339" i="21"/>
  <c r="E339" i="21"/>
  <c r="M345" i="21"/>
  <c r="K345" i="21"/>
  <c r="I345" i="21"/>
  <c r="J345" i="21"/>
  <c r="H346" i="21"/>
  <c r="L345" i="21"/>
  <c r="P344" i="21"/>
  <c r="O344" i="21"/>
  <c r="Q344" i="21"/>
  <c r="N344" i="21"/>
  <c r="F340" i="21"/>
  <c r="D341" i="21"/>
  <c r="E340" i="21"/>
  <c r="P345" i="21"/>
  <c r="O345" i="21"/>
  <c r="N345" i="21"/>
  <c r="Q345" i="21"/>
  <c r="K346" i="21"/>
  <c r="J346" i="21"/>
  <c r="I346" i="21"/>
  <c r="H347" i="21"/>
  <c r="M346" i="21"/>
  <c r="L346" i="21"/>
  <c r="F341" i="21"/>
  <c r="E341" i="21"/>
  <c r="D342" i="21"/>
  <c r="N346" i="21"/>
  <c r="O346" i="21"/>
  <c r="P346" i="21"/>
  <c r="Q346" i="21"/>
  <c r="I347" i="21"/>
  <c r="K347" i="21"/>
  <c r="H348" i="21"/>
  <c r="M347" i="21"/>
  <c r="J347" i="21"/>
  <c r="L347" i="21"/>
  <c r="F342" i="21"/>
  <c r="D343" i="21"/>
  <c r="E342" i="21"/>
  <c r="O347" i="21"/>
  <c r="P347" i="21"/>
  <c r="N347" i="21"/>
  <c r="Q347" i="21"/>
  <c r="K348" i="21"/>
  <c r="M348" i="21"/>
  <c r="J348" i="21"/>
  <c r="L348" i="21"/>
  <c r="I348" i="21"/>
  <c r="H349" i="21"/>
  <c r="E343" i="21"/>
  <c r="F343" i="21"/>
  <c r="D344" i="21"/>
  <c r="O348" i="21"/>
  <c r="Q348" i="21"/>
  <c r="P348" i="21"/>
  <c r="N348" i="21"/>
  <c r="J349" i="21"/>
  <c r="L349" i="21"/>
  <c r="H350" i="21"/>
  <c r="I349" i="21"/>
  <c r="M349" i="21"/>
  <c r="K349" i="21"/>
  <c r="E344" i="21"/>
  <c r="F344" i="21"/>
  <c r="D345" i="21"/>
  <c r="L350" i="21"/>
  <c r="H351" i="21"/>
  <c r="M350" i="21"/>
  <c r="J350" i="21"/>
  <c r="I350" i="21"/>
  <c r="K350" i="21"/>
  <c r="Q349" i="21"/>
  <c r="O349" i="21"/>
  <c r="N349" i="21"/>
  <c r="P349" i="21"/>
  <c r="F345" i="21"/>
  <c r="E345" i="21"/>
  <c r="D346" i="21"/>
  <c r="L351" i="21"/>
  <c r="H352" i="21"/>
  <c r="M351" i="21"/>
  <c r="I351" i="21"/>
  <c r="K351" i="21"/>
  <c r="J351" i="21"/>
  <c r="P350" i="21"/>
  <c r="O350" i="21"/>
  <c r="N350" i="21"/>
  <c r="Q350" i="21"/>
  <c r="E346" i="21"/>
  <c r="D347" i="21"/>
  <c r="F346" i="21"/>
  <c r="K352" i="21"/>
  <c r="M352" i="21"/>
  <c r="L352" i="21"/>
  <c r="I352" i="21"/>
  <c r="H353" i="21"/>
  <c r="J352" i="21"/>
  <c r="O351" i="21"/>
  <c r="P351" i="21"/>
  <c r="Q351" i="21"/>
  <c r="N351" i="21"/>
  <c r="F347" i="21"/>
  <c r="D348" i="21"/>
  <c r="E347" i="21"/>
  <c r="O352" i="21"/>
  <c r="N352" i="21"/>
  <c r="P352" i="21"/>
  <c r="Q352" i="21"/>
  <c r="J353" i="21"/>
  <c r="L353" i="21"/>
  <c r="H354" i="21"/>
  <c r="M353" i="21"/>
  <c r="I353" i="21"/>
  <c r="K353" i="21"/>
  <c r="E348" i="21"/>
  <c r="F348" i="21"/>
  <c r="D349" i="21"/>
  <c r="L354" i="21"/>
  <c r="M354" i="21"/>
  <c r="H355" i="21"/>
  <c r="K354" i="21"/>
  <c r="I354" i="21"/>
  <c r="J354" i="21"/>
  <c r="O353" i="21"/>
  <c r="Q353" i="21"/>
  <c r="N353" i="21"/>
  <c r="P353" i="21"/>
  <c r="E349" i="21"/>
  <c r="F349" i="21"/>
  <c r="D350" i="21"/>
  <c r="H356" i="21"/>
  <c r="I355" i="21"/>
  <c r="K355" i="21"/>
  <c r="J355" i="21"/>
  <c r="L355" i="21"/>
  <c r="M355" i="21"/>
  <c r="P354" i="21"/>
  <c r="O354" i="21"/>
  <c r="Q354" i="21"/>
  <c r="N354" i="21"/>
  <c r="E350" i="21"/>
  <c r="D351" i="21"/>
  <c r="F350" i="21"/>
  <c r="J356" i="21"/>
  <c r="L356" i="21"/>
  <c r="I356" i="21"/>
  <c r="K356" i="21"/>
  <c r="M356" i="21"/>
  <c r="H357" i="21"/>
  <c r="O355" i="21"/>
  <c r="Q355" i="21"/>
  <c r="P355" i="21"/>
  <c r="N355" i="21"/>
  <c r="D352" i="21"/>
  <c r="E351" i="21"/>
  <c r="F351" i="21"/>
  <c r="P356" i="21"/>
  <c r="N356" i="21"/>
  <c r="Q356" i="21"/>
  <c r="O356" i="21"/>
  <c r="M357" i="21"/>
  <c r="H358" i="21"/>
  <c r="L357" i="21"/>
  <c r="K357" i="21"/>
  <c r="J357" i="21"/>
  <c r="I357" i="21"/>
  <c r="F352" i="21"/>
  <c r="E352" i="21"/>
  <c r="D353" i="21"/>
  <c r="J358" i="21"/>
  <c r="I358" i="21"/>
  <c r="H359" i="21"/>
  <c r="K358" i="21"/>
  <c r="L358" i="21"/>
  <c r="M358" i="21"/>
  <c r="P357" i="21"/>
  <c r="Q357" i="21"/>
  <c r="N357" i="21"/>
  <c r="O357" i="21"/>
  <c r="F353" i="21"/>
  <c r="D354" i="21"/>
  <c r="E353" i="21"/>
  <c r="N358" i="21"/>
  <c r="Q358" i="21"/>
  <c r="P358" i="21"/>
  <c r="O358" i="21"/>
  <c r="K359" i="21"/>
  <c r="J359" i="21"/>
  <c r="L359" i="21"/>
  <c r="I359" i="21"/>
  <c r="M359" i="21"/>
  <c r="H360" i="21"/>
  <c r="F354" i="21"/>
  <c r="D355" i="21"/>
  <c r="E354" i="21"/>
  <c r="O359" i="21"/>
  <c r="P359" i="21"/>
  <c r="Q359" i="21"/>
  <c r="N359" i="21"/>
  <c r="K360" i="21"/>
  <c r="J360" i="21"/>
  <c r="L360" i="21"/>
  <c r="M360" i="21"/>
  <c r="I360" i="21"/>
  <c r="H361" i="21"/>
  <c r="F355" i="21"/>
  <c r="E355" i="21"/>
  <c r="D356" i="21"/>
  <c r="Q360" i="21"/>
  <c r="O360" i="21"/>
  <c r="N360" i="21"/>
  <c r="P360" i="21"/>
  <c r="K361" i="21"/>
  <c r="I361" i="21"/>
  <c r="M361" i="21"/>
  <c r="H362" i="21"/>
  <c r="J361" i="21"/>
  <c r="L361" i="21"/>
  <c r="D357" i="21"/>
  <c r="E356" i="21"/>
  <c r="F356" i="21"/>
  <c r="P361" i="21"/>
  <c r="O361" i="21"/>
  <c r="N361" i="21"/>
  <c r="Q361" i="21"/>
  <c r="M362" i="21"/>
  <c r="I362" i="21"/>
  <c r="J362" i="21"/>
  <c r="K362" i="21"/>
  <c r="L362" i="21"/>
  <c r="H363" i="21"/>
  <c r="E357" i="21"/>
  <c r="D358" i="21"/>
  <c r="F357" i="21"/>
  <c r="P362" i="21"/>
  <c r="Q362" i="21"/>
  <c r="O362" i="21"/>
  <c r="N362" i="21"/>
  <c r="K363" i="21"/>
  <c r="I363" i="21"/>
  <c r="L363" i="21"/>
  <c r="M363" i="21"/>
  <c r="J363" i="21"/>
  <c r="H364" i="21"/>
  <c r="F358" i="21"/>
  <c r="E358" i="21"/>
  <c r="D359" i="21"/>
  <c r="O363" i="21"/>
  <c r="N363" i="21"/>
  <c r="P363" i="21"/>
  <c r="Q363" i="21"/>
  <c r="J364" i="21"/>
  <c r="M364" i="21"/>
  <c r="H365" i="21"/>
  <c r="K364" i="21"/>
  <c r="I364" i="21"/>
  <c r="L364" i="21"/>
  <c r="E359" i="21"/>
  <c r="D360" i="21"/>
  <c r="F359" i="21"/>
  <c r="L365" i="21"/>
  <c r="H366" i="21"/>
  <c r="J365" i="21"/>
  <c r="I365" i="21"/>
  <c r="K365" i="21"/>
  <c r="M365" i="21"/>
  <c r="Q364" i="21"/>
  <c r="P364" i="21"/>
  <c r="N364" i="21"/>
  <c r="O364" i="21"/>
  <c r="D361" i="21"/>
  <c r="F360" i="21"/>
  <c r="E360" i="21"/>
  <c r="M366" i="21"/>
  <c r="J366" i="21"/>
  <c r="H367" i="21"/>
  <c r="L366" i="21"/>
  <c r="K366" i="21"/>
  <c r="I366" i="21"/>
  <c r="Q365" i="21"/>
  <c r="O365" i="21"/>
  <c r="P365" i="21"/>
  <c r="N365" i="21"/>
  <c r="E361" i="21"/>
  <c r="D362" i="21"/>
  <c r="F361" i="21"/>
  <c r="J367" i="21"/>
  <c r="L367" i="21"/>
  <c r="I367" i="21"/>
  <c r="K367" i="21"/>
  <c r="M367" i="21"/>
  <c r="H368" i="21"/>
  <c r="P366" i="21"/>
  <c r="N366" i="21"/>
  <c r="Q366" i="21"/>
  <c r="O366" i="21"/>
  <c r="D363" i="21"/>
  <c r="E362" i="21"/>
  <c r="F362" i="21"/>
  <c r="Q367" i="21"/>
  <c r="N367" i="21"/>
  <c r="P367" i="21"/>
  <c r="O367" i="21"/>
  <c r="L368" i="21"/>
  <c r="I368" i="21"/>
  <c r="K368" i="21"/>
  <c r="H369" i="21"/>
  <c r="J368" i="21"/>
  <c r="M368" i="21"/>
  <c r="D364" i="21"/>
  <c r="E363" i="21"/>
  <c r="F363" i="21"/>
  <c r="Q368" i="21"/>
  <c r="N368" i="21"/>
  <c r="P368" i="21"/>
  <c r="O368" i="21"/>
  <c r="L369" i="21"/>
  <c r="K369" i="21"/>
  <c r="I369" i="21"/>
  <c r="H370" i="21"/>
  <c r="M369" i="21"/>
  <c r="J369" i="21"/>
  <c r="E364" i="21"/>
  <c r="F364" i="21"/>
  <c r="D365" i="21"/>
  <c r="O369" i="21"/>
  <c r="Q369" i="21"/>
  <c r="N369" i="21"/>
  <c r="P369" i="21"/>
  <c r="L370" i="21"/>
  <c r="J370" i="21"/>
  <c r="H371" i="21"/>
  <c r="I370" i="21"/>
  <c r="K370" i="21"/>
  <c r="M370" i="21"/>
  <c r="E365" i="21"/>
  <c r="D366" i="21"/>
  <c r="F365" i="21"/>
  <c r="J371" i="21"/>
  <c r="M371" i="21"/>
  <c r="I371" i="21"/>
  <c r="K371" i="21"/>
  <c r="H372" i="21"/>
  <c r="L371" i="21"/>
  <c r="O370" i="21"/>
  <c r="Q370" i="21"/>
  <c r="N370" i="21"/>
  <c r="P370" i="21"/>
  <c r="D367" i="21"/>
  <c r="E366" i="21"/>
  <c r="F366" i="21"/>
  <c r="P371" i="21"/>
  <c r="N371" i="21"/>
  <c r="Q371" i="21"/>
  <c r="O371" i="21"/>
  <c r="I372" i="21"/>
  <c r="H373" i="21"/>
  <c r="J372" i="21"/>
  <c r="K372" i="21"/>
  <c r="L372" i="21"/>
  <c r="M372" i="21"/>
  <c r="F367" i="21"/>
  <c r="E367" i="21"/>
  <c r="D368" i="21"/>
  <c r="P372" i="21"/>
  <c r="Q372" i="21"/>
  <c r="N372" i="21"/>
  <c r="O372" i="21"/>
  <c r="H374" i="21"/>
  <c r="I373" i="21"/>
  <c r="M373" i="21"/>
  <c r="J373" i="21"/>
  <c r="K373" i="21"/>
  <c r="L373" i="21"/>
  <c r="F368" i="21"/>
  <c r="E368" i="21"/>
  <c r="D369" i="21"/>
  <c r="I374" i="21"/>
  <c r="L374" i="21"/>
  <c r="M374" i="21"/>
  <c r="K374" i="21"/>
  <c r="H375" i="21"/>
  <c r="J374" i="21"/>
  <c r="P373" i="21"/>
  <c r="N373" i="21"/>
  <c r="O373" i="21"/>
  <c r="Q373" i="21"/>
  <c r="E369" i="21"/>
  <c r="F369" i="21"/>
  <c r="D370" i="21"/>
  <c r="O374" i="21"/>
  <c r="Q374" i="21"/>
  <c r="P374" i="21"/>
  <c r="N374" i="21"/>
  <c r="M375" i="21"/>
  <c r="L375" i="21"/>
  <c r="I375" i="21"/>
  <c r="H376" i="21"/>
  <c r="J375" i="21"/>
  <c r="K375" i="21"/>
  <c r="F370" i="21"/>
  <c r="D371" i="21"/>
  <c r="E370" i="21"/>
  <c r="N375" i="21"/>
  <c r="O375" i="21"/>
  <c r="P375" i="21"/>
  <c r="Q375" i="21"/>
  <c r="M376" i="21"/>
  <c r="H377" i="21"/>
  <c r="L376" i="21"/>
  <c r="I376" i="21"/>
  <c r="K376" i="21"/>
  <c r="J376" i="21"/>
  <c r="E371" i="21"/>
  <c r="D372" i="21"/>
  <c r="F371" i="21"/>
  <c r="H378" i="21"/>
  <c r="I377" i="21"/>
  <c r="K377" i="21"/>
  <c r="J377" i="21"/>
  <c r="M377" i="21"/>
  <c r="L377" i="21"/>
  <c r="O376" i="21"/>
  <c r="N376" i="21"/>
  <c r="P376" i="21"/>
  <c r="Q376" i="21"/>
  <c r="E372" i="21"/>
  <c r="D373" i="21"/>
  <c r="F372" i="21"/>
  <c r="K378" i="21"/>
  <c r="J378" i="21"/>
  <c r="H379" i="21"/>
  <c r="L378" i="21"/>
  <c r="I378" i="21"/>
  <c r="M378" i="21"/>
  <c r="P377" i="21"/>
  <c r="O377" i="21"/>
  <c r="Q377" i="21"/>
  <c r="N377" i="21"/>
  <c r="D374" i="21"/>
  <c r="F373" i="21"/>
  <c r="E373" i="21"/>
  <c r="I379" i="21"/>
  <c r="M379" i="21"/>
  <c r="J379" i="21"/>
  <c r="L379" i="21"/>
  <c r="H380" i="21"/>
  <c r="K379" i="21"/>
  <c r="P378" i="21"/>
  <c r="Q378" i="21"/>
  <c r="N378" i="21"/>
  <c r="O378" i="21"/>
  <c r="D375" i="21"/>
  <c r="F374" i="21"/>
  <c r="E374" i="21"/>
  <c r="O379" i="21"/>
  <c r="Q379" i="21"/>
  <c r="P379" i="21"/>
  <c r="N379" i="21"/>
  <c r="J380" i="21"/>
  <c r="I380" i="21"/>
  <c r="K380" i="21"/>
  <c r="H381" i="21"/>
  <c r="L380" i="21"/>
  <c r="M380" i="21"/>
  <c r="F375" i="21"/>
  <c r="D376" i="21"/>
  <c r="E375" i="21"/>
  <c r="O380" i="21"/>
  <c r="P380" i="21"/>
  <c r="Q380" i="21"/>
  <c r="N380" i="21"/>
  <c r="L381" i="21"/>
  <c r="I381" i="21"/>
  <c r="H382" i="21"/>
  <c r="K381" i="21"/>
  <c r="M381" i="21"/>
  <c r="J381" i="21"/>
  <c r="F376" i="21"/>
  <c r="D377" i="21"/>
  <c r="E376" i="21"/>
  <c r="P381" i="21"/>
  <c r="N381" i="21"/>
  <c r="Q381" i="21"/>
  <c r="O381" i="21"/>
  <c r="K382" i="21"/>
  <c r="J382" i="21"/>
  <c r="H383" i="21"/>
  <c r="I382" i="21"/>
  <c r="L382" i="21"/>
  <c r="M382" i="21"/>
  <c r="E377" i="21"/>
  <c r="D378" i="21"/>
  <c r="F377" i="21"/>
  <c r="J383" i="21"/>
  <c r="L383" i="21"/>
  <c r="M383" i="21"/>
  <c r="H384" i="21"/>
  <c r="I383" i="21"/>
  <c r="K383" i="21"/>
  <c r="O382" i="21"/>
  <c r="P382" i="21"/>
  <c r="N382" i="21"/>
  <c r="Q382" i="21"/>
  <c r="E378" i="21"/>
  <c r="F378" i="21"/>
  <c r="D379" i="21"/>
  <c r="I384" i="21"/>
  <c r="J384" i="21"/>
  <c r="H385" i="21"/>
  <c r="L384" i="21"/>
  <c r="K384" i="21"/>
  <c r="M384" i="21"/>
  <c r="N383" i="21"/>
  <c r="P383" i="21"/>
  <c r="O383" i="21"/>
  <c r="Q383" i="21"/>
  <c r="F379" i="21"/>
  <c r="D380" i="21"/>
  <c r="E379" i="21"/>
  <c r="Q384" i="21"/>
  <c r="N384" i="21"/>
  <c r="P384" i="21"/>
  <c r="O384" i="21"/>
  <c r="H386" i="21"/>
  <c r="J385" i="21"/>
  <c r="K385" i="21"/>
  <c r="I385" i="21"/>
  <c r="M385" i="21"/>
  <c r="L385" i="21"/>
  <c r="D381" i="21"/>
  <c r="E380" i="21"/>
  <c r="F380" i="21"/>
  <c r="I386" i="21"/>
  <c r="J386" i="21"/>
  <c r="L386" i="21"/>
  <c r="M386" i="21"/>
  <c r="H387" i="21"/>
  <c r="K386" i="21"/>
  <c r="O385" i="21"/>
  <c r="N385" i="21"/>
  <c r="P385" i="21"/>
  <c r="Q385" i="21"/>
  <c r="E381" i="21"/>
  <c r="F381" i="21"/>
  <c r="D382" i="21"/>
  <c r="Q386" i="21"/>
  <c r="N386" i="21"/>
  <c r="O386" i="21"/>
  <c r="M387" i="21"/>
  <c r="K387" i="21"/>
  <c r="L387" i="21"/>
  <c r="J387" i="21"/>
  <c r="I387" i="21"/>
  <c r="H388" i="21"/>
  <c r="E382" i="21"/>
  <c r="F382" i="21"/>
  <c r="D383" i="21"/>
  <c r="Q387" i="21"/>
  <c r="O387" i="21"/>
  <c r="P387" i="21"/>
  <c r="N387" i="21"/>
  <c r="L388" i="21"/>
  <c r="I388" i="21"/>
  <c r="K388" i="21"/>
  <c r="H389" i="21"/>
  <c r="M388" i="21"/>
  <c r="J388" i="21"/>
  <c r="F383" i="21"/>
  <c r="E383" i="21"/>
  <c r="D384" i="21"/>
  <c r="P388" i="21"/>
  <c r="N388" i="21"/>
  <c r="O388" i="21"/>
  <c r="Q388" i="21"/>
  <c r="K389" i="21"/>
  <c r="M389" i="21"/>
  <c r="H390" i="21"/>
  <c r="J389" i="21"/>
  <c r="L389" i="21"/>
  <c r="I389" i="21"/>
  <c r="D385" i="21"/>
  <c r="F384" i="21"/>
  <c r="E384" i="21"/>
  <c r="J390" i="21"/>
  <c r="M390" i="21"/>
  <c r="H391" i="21"/>
  <c r="I390" i="21"/>
  <c r="K390" i="21"/>
  <c r="L390" i="21"/>
  <c r="O389" i="21"/>
  <c r="Q389" i="21"/>
  <c r="N389" i="21"/>
  <c r="P389" i="21"/>
  <c r="D386" i="21"/>
  <c r="F385" i="21"/>
  <c r="E385" i="21"/>
  <c r="J391" i="21"/>
  <c r="K391" i="21"/>
  <c r="M391" i="21"/>
  <c r="I391" i="21"/>
  <c r="H392" i="21"/>
  <c r="L391" i="21"/>
  <c r="N390" i="21"/>
  <c r="Q390" i="21"/>
  <c r="P390" i="21"/>
  <c r="O390" i="21"/>
  <c r="E386" i="21"/>
  <c r="D387" i="21"/>
  <c r="F386" i="21"/>
  <c r="N391" i="21"/>
  <c r="Q391" i="21"/>
  <c r="O391" i="21"/>
  <c r="P391" i="21"/>
  <c r="J392" i="21"/>
  <c r="H393" i="21"/>
  <c r="L392" i="21"/>
  <c r="K392" i="21"/>
  <c r="M392" i="21"/>
  <c r="I392" i="21"/>
  <c r="F387" i="21"/>
  <c r="E387" i="21"/>
  <c r="D388" i="21"/>
  <c r="L393" i="21"/>
  <c r="J393" i="21"/>
  <c r="I393" i="21"/>
  <c r="H394" i="21"/>
  <c r="K393" i="21"/>
  <c r="M393" i="21"/>
  <c r="N392" i="21"/>
  <c r="P392" i="21"/>
  <c r="Q392" i="21"/>
  <c r="O392" i="21"/>
  <c r="E388" i="21"/>
  <c r="D389" i="21"/>
  <c r="F388" i="21"/>
  <c r="Q393" i="21"/>
  <c r="P393" i="21"/>
  <c r="N393" i="21"/>
  <c r="O393" i="21"/>
  <c r="K394" i="21"/>
  <c r="J394" i="21"/>
  <c r="I394" i="21"/>
  <c r="H395" i="21"/>
  <c r="M394" i="21"/>
  <c r="L394" i="21"/>
  <c r="E389" i="21"/>
  <c r="F389" i="21"/>
  <c r="D390" i="21"/>
  <c r="Q394" i="21"/>
  <c r="O394" i="21"/>
  <c r="N394" i="21"/>
  <c r="P394" i="21"/>
  <c r="I395" i="21"/>
  <c r="L395" i="21"/>
  <c r="J395" i="21"/>
  <c r="M395" i="21"/>
  <c r="H396" i="21"/>
  <c r="K395" i="21"/>
  <c r="F390" i="21"/>
  <c r="E390" i="21"/>
  <c r="D391" i="21"/>
  <c r="P395" i="21"/>
  <c r="Q395" i="21"/>
  <c r="O395" i="21"/>
  <c r="N395" i="21"/>
  <c r="L396" i="21"/>
  <c r="H397" i="21"/>
  <c r="J396" i="21"/>
  <c r="M396" i="21"/>
  <c r="K396" i="21"/>
  <c r="I396" i="21"/>
  <c r="F391" i="21"/>
  <c r="E391" i="21"/>
  <c r="D392" i="21"/>
  <c r="L397" i="21"/>
  <c r="K397" i="21"/>
  <c r="J397" i="21"/>
  <c r="H398" i="21"/>
  <c r="M397" i="21"/>
  <c r="I397" i="21"/>
  <c r="Q396" i="21"/>
  <c r="O396" i="21"/>
  <c r="N396" i="21"/>
  <c r="P396" i="21"/>
  <c r="F392" i="21"/>
  <c r="E392" i="21"/>
  <c r="D393" i="21"/>
  <c r="M398" i="21"/>
  <c r="I398" i="21"/>
  <c r="J398" i="21"/>
  <c r="H399" i="21"/>
  <c r="K398" i="21"/>
  <c r="L398" i="21"/>
  <c r="Q397" i="21"/>
  <c r="O397" i="21"/>
  <c r="P397" i="21"/>
  <c r="N397" i="21"/>
  <c r="E393" i="21"/>
  <c r="F393" i="21"/>
  <c r="D394" i="21"/>
  <c r="Q398" i="21"/>
  <c r="P398" i="21"/>
  <c r="N398" i="21"/>
  <c r="O398" i="21"/>
  <c r="M399" i="21"/>
  <c r="K399" i="21"/>
  <c r="I399" i="21"/>
  <c r="L399" i="21"/>
  <c r="J399" i="21"/>
  <c r="H400" i="21"/>
  <c r="F394" i="21"/>
  <c r="D395" i="21"/>
  <c r="E394" i="21"/>
  <c r="Q399" i="21"/>
  <c r="O399" i="21"/>
  <c r="N399" i="21"/>
  <c r="P399" i="21"/>
  <c r="L400" i="21"/>
  <c r="K400" i="21"/>
  <c r="I400" i="21"/>
  <c r="J400" i="21"/>
  <c r="M400" i="21"/>
  <c r="H401" i="21"/>
  <c r="D396" i="21"/>
  <c r="E395" i="21"/>
  <c r="F395" i="21"/>
  <c r="Q400" i="21"/>
  <c r="N400" i="21"/>
  <c r="O400" i="21"/>
  <c r="P400" i="21"/>
  <c r="H402" i="21"/>
  <c r="M401" i="21"/>
  <c r="J401" i="21"/>
  <c r="L401" i="21"/>
  <c r="K401" i="21"/>
  <c r="I401" i="21"/>
  <c r="E396" i="21"/>
  <c r="F396" i="21"/>
  <c r="D397" i="21"/>
  <c r="J402" i="21"/>
  <c r="K402" i="21"/>
  <c r="M402" i="21"/>
  <c r="L402" i="21"/>
  <c r="H403" i="21"/>
  <c r="I402" i="21"/>
  <c r="Q401" i="21"/>
  <c r="N401" i="21"/>
  <c r="P401" i="21"/>
  <c r="O401" i="21"/>
  <c r="F397" i="21"/>
  <c r="E397" i="21"/>
  <c r="D398" i="21"/>
  <c r="L403" i="21"/>
  <c r="H404" i="21"/>
  <c r="M403" i="21"/>
  <c r="I403" i="21"/>
  <c r="K403" i="21"/>
  <c r="J403" i="21"/>
  <c r="O402" i="21"/>
  <c r="N402" i="21"/>
  <c r="P402" i="21"/>
  <c r="Q402" i="21"/>
  <c r="F398" i="21"/>
  <c r="E398" i="21"/>
  <c r="D399" i="21"/>
  <c r="M404" i="21"/>
  <c r="H405" i="21"/>
  <c r="L404" i="21"/>
  <c r="K404" i="21"/>
  <c r="I404" i="21"/>
  <c r="J404" i="21"/>
  <c r="N403" i="21"/>
  <c r="O403" i="21"/>
  <c r="P403" i="21"/>
  <c r="Q403" i="21"/>
  <c r="E399" i="21"/>
  <c r="D400" i="21"/>
  <c r="F399" i="21"/>
  <c r="I405" i="21"/>
  <c r="M405" i="21"/>
  <c r="K405" i="21"/>
  <c r="J405" i="21"/>
  <c r="H406" i="21"/>
  <c r="L405" i="21"/>
  <c r="N404" i="21"/>
  <c r="Q404" i="21"/>
  <c r="P404" i="21"/>
  <c r="O404" i="21"/>
  <c r="F400" i="21"/>
  <c r="D401" i="21"/>
  <c r="E400" i="21"/>
  <c r="Q405" i="21"/>
  <c r="N405" i="21"/>
  <c r="O405" i="21"/>
  <c r="P405" i="21"/>
  <c r="H407" i="21"/>
  <c r="M406" i="21"/>
  <c r="I406" i="21"/>
  <c r="K406" i="21"/>
  <c r="J406" i="21"/>
  <c r="L406" i="21"/>
  <c r="F401" i="21"/>
  <c r="D402" i="21"/>
  <c r="E401" i="21"/>
  <c r="L407" i="21"/>
  <c r="M407" i="21"/>
  <c r="H408" i="21"/>
  <c r="I407" i="21"/>
  <c r="K407" i="21"/>
  <c r="J407" i="21"/>
  <c r="N406" i="21"/>
  <c r="Q406" i="21"/>
  <c r="P406" i="21"/>
  <c r="O406" i="21"/>
  <c r="E402" i="21"/>
  <c r="F402" i="21"/>
  <c r="D403" i="21"/>
  <c r="I408" i="21"/>
  <c r="K408" i="21"/>
  <c r="H409" i="21"/>
  <c r="M408" i="21"/>
  <c r="J408" i="21"/>
  <c r="L408" i="21"/>
  <c r="N407" i="21"/>
  <c r="P407" i="21"/>
  <c r="O407" i="21"/>
  <c r="Q407" i="21"/>
  <c r="F403" i="21"/>
  <c r="E403" i="21"/>
  <c r="D404" i="21"/>
  <c r="Q408" i="21"/>
  <c r="P408" i="21"/>
  <c r="N408" i="21"/>
  <c r="O408" i="21"/>
  <c r="I409" i="21"/>
  <c r="J409" i="21"/>
  <c r="K409" i="21"/>
  <c r="M409" i="21"/>
  <c r="L409" i="21"/>
  <c r="H410" i="21"/>
  <c r="F404" i="21"/>
  <c r="D405" i="21"/>
  <c r="E404" i="21"/>
  <c r="Q409" i="21"/>
  <c r="N409" i="21"/>
  <c r="P409" i="21"/>
  <c r="O409" i="21"/>
  <c r="M410" i="21"/>
  <c r="J410" i="21"/>
  <c r="L410" i="21"/>
  <c r="H411" i="21"/>
  <c r="I410" i="21"/>
  <c r="K410" i="21"/>
  <c r="F405" i="21"/>
  <c r="E405" i="21"/>
  <c r="D406" i="21"/>
  <c r="K411" i="21"/>
  <c r="M411" i="21"/>
  <c r="I411" i="21"/>
  <c r="L411" i="21"/>
  <c r="H412" i="21"/>
  <c r="J411" i="21"/>
  <c r="Q410" i="21"/>
  <c r="P410" i="21"/>
  <c r="N410" i="21"/>
  <c r="O410" i="21"/>
  <c r="D407" i="21"/>
  <c r="F406" i="21"/>
  <c r="E406" i="21"/>
  <c r="N411" i="21"/>
  <c r="P411" i="21"/>
  <c r="O411" i="21"/>
  <c r="Q411" i="21"/>
  <c r="H413" i="21"/>
  <c r="L412" i="21"/>
  <c r="M412" i="21"/>
  <c r="I412" i="21"/>
  <c r="K412" i="21"/>
  <c r="J412" i="21"/>
  <c r="F407" i="21"/>
  <c r="D408" i="21"/>
  <c r="E407" i="21"/>
  <c r="L413" i="21"/>
  <c r="M413" i="21"/>
  <c r="I413" i="21"/>
  <c r="H414" i="21"/>
  <c r="J413" i="21"/>
  <c r="K413" i="21"/>
  <c r="N412" i="21"/>
  <c r="Q412" i="21"/>
  <c r="O412" i="21"/>
  <c r="P412" i="21"/>
  <c r="D409" i="21"/>
  <c r="E408" i="21"/>
  <c r="F408" i="21"/>
  <c r="N413" i="21"/>
  <c r="P413" i="21"/>
  <c r="Q413" i="21"/>
  <c r="O413" i="21"/>
  <c r="I414" i="21"/>
  <c r="L414" i="21"/>
  <c r="J414" i="21"/>
  <c r="H415" i="21"/>
  <c r="K414" i="21"/>
  <c r="M414" i="21"/>
  <c r="E409" i="21"/>
  <c r="F409" i="21"/>
  <c r="D410" i="21"/>
  <c r="Q414" i="21"/>
  <c r="P414" i="21"/>
  <c r="N414" i="21"/>
  <c r="O414" i="21"/>
  <c r="J415" i="21"/>
  <c r="H416" i="21"/>
  <c r="L415" i="21"/>
  <c r="K415" i="21"/>
  <c r="M415" i="21"/>
  <c r="I415" i="21"/>
  <c r="D411" i="21"/>
  <c r="E410" i="21"/>
  <c r="F410" i="21"/>
  <c r="H417" i="21"/>
  <c r="M416" i="21"/>
  <c r="L416" i="21"/>
  <c r="K416" i="21"/>
  <c r="I416" i="21"/>
  <c r="J416" i="21"/>
  <c r="Q415" i="21"/>
  <c r="O415" i="21"/>
  <c r="N415" i="21"/>
  <c r="P415" i="21"/>
  <c r="E411" i="21"/>
  <c r="F411" i="21"/>
  <c r="D412" i="21"/>
  <c r="K417" i="21"/>
  <c r="J417" i="21"/>
  <c r="M417" i="21"/>
  <c r="I417" i="21"/>
  <c r="H418" i="21"/>
  <c r="L417" i="21"/>
  <c r="Q416" i="21"/>
  <c r="N416" i="21"/>
  <c r="P416" i="21"/>
  <c r="O416" i="21"/>
  <c r="D413" i="21"/>
  <c r="F412" i="21"/>
  <c r="E412" i="21"/>
  <c r="O417" i="21"/>
  <c r="Q417" i="21"/>
  <c r="P417" i="21"/>
  <c r="N417" i="21"/>
  <c r="I418" i="21"/>
  <c r="J418" i="21"/>
  <c r="H419" i="21"/>
  <c r="M418" i="21"/>
  <c r="L418" i="21"/>
  <c r="K418" i="21"/>
  <c r="E413" i="21"/>
  <c r="F413" i="21"/>
  <c r="D414" i="21"/>
  <c r="N418" i="21"/>
  <c r="P418" i="21"/>
  <c r="Q418" i="21"/>
  <c r="J419" i="21"/>
  <c r="H420" i="21"/>
  <c r="M419" i="21"/>
  <c r="K419" i="21"/>
  <c r="L419" i="21"/>
  <c r="I419" i="21"/>
  <c r="F414" i="21"/>
  <c r="E414" i="21"/>
  <c r="D415" i="21"/>
  <c r="J420" i="21"/>
  <c r="M420" i="21"/>
  <c r="K420" i="21"/>
  <c r="I420" i="21"/>
  <c r="L420" i="21"/>
  <c r="H421" i="21"/>
  <c r="N419" i="21"/>
  <c r="Q419" i="21"/>
  <c r="P419" i="21"/>
  <c r="O419" i="21"/>
  <c r="F415" i="21"/>
  <c r="E415" i="21"/>
  <c r="D416" i="21"/>
  <c r="O420" i="21"/>
  <c r="P420" i="21"/>
  <c r="N420" i="21"/>
  <c r="Q420" i="21"/>
  <c r="L421" i="21"/>
  <c r="J421" i="21"/>
  <c r="K421" i="21"/>
  <c r="I421" i="21"/>
  <c r="H422" i="21"/>
  <c r="M421" i="21"/>
  <c r="F416" i="21"/>
  <c r="E416" i="21"/>
  <c r="D417" i="21"/>
  <c r="Q421" i="21"/>
  <c r="N421" i="21"/>
  <c r="P421" i="21"/>
  <c r="O421" i="21"/>
  <c r="M422" i="21"/>
  <c r="H423" i="21"/>
  <c r="I422" i="21"/>
  <c r="K422" i="21"/>
  <c r="L422" i="21"/>
  <c r="J422" i="21"/>
  <c r="F417" i="21"/>
  <c r="D418" i="21"/>
  <c r="E417" i="21"/>
  <c r="M423" i="21"/>
  <c r="L423" i="21"/>
  <c r="K423" i="21"/>
  <c r="J423" i="21"/>
  <c r="H424" i="21"/>
  <c r="I423" i="21"/>
  <c r="P422" i="21"/>
  <c r="N422" i="21"/>
  <c r="Q422" i="21"/>
  <c r="O422" i="21"/>
  <c r="F418" i="21"/>
  <c r="D419" i="21"/>
  <c r="E418" i="21"/>
  <c r="L424" i="21"/>
  <c r="J424" i="21"/>
  <c r="K424" i="21"/>
  <c r="H425" i="21"/>
  <c r="M424" i="21"/>
  <c r="I424" i="21"/>
  <c r="O423" i="21"/>
  <c r="P423" i="21"/>
  <c r="N423" i="21"/>
  <c r="Q423" i="21"/>
  <c r="F419" i="21"/>
  <c r="E419" i="21"/>
  <c r="D420" i="21"/>
  <c r="J425" i="21"/>
  <c r="I425" i="21"/>
  <c r="K425" i="21"/>
  <c r="L425" i="21"/>
  <c r="M425" i="21"/>
  <c r="H426" i="21"/>
  <c r="P424" i="21"/>
  <c r="N424" i="21"/>
  <c r="Q424" i="21"/>
  <c r="O424" i="21"/>
  <c r="E420" i="21"/>
  <c r="D421" i="21"/>
  <c r="F420" i="21"/>
  <c r="O425" i="21"/>
  <c r="N425" i="21"/>
  <c r="P425" i="21"/>
  <c r="Q425" i="21"/>
  <c r="I426" i="21"/>
  <c r="J426" i="21"/>
  <c r="M426" i="21"/>
  <c r="L426" i="21"/>
  <c r="H427" i="21"/>
  <c r="K426" i="21"/>
  <c r="E421" i="21"/>
  <c r="D422" i="21"/>
  <c r="F421" i="21"/>
  <c r="N426" i="21"/>
  <c r="Q426" i="21"/>
  <c r="P426" i="21"/>
  <c r="O426" i="21"/>
  <c r="K427" i="21"/>
  <c r="L427" i="21"/>
  <c r="H428" i="21"/>
  <c r="I427" i="21"/>
  <c r="J427" i="21"/>
  <c r="M427" i="21"/>
  <c r="F422" i="21"/>
  <c r="E422" i="21"/>
  <c r="D423" i="21"/>
  <c r="H429" i="21"/>
  <c r="L428" i="21"/>
  <c r="M428" i="21"/>
  <c r="I428" i="21"/>
  <c r="J428" i="21"/>
  <c r="K428" i="21"/>
  <c r="O427" i="21"/>
  <c r="N427" i="21"/>
  <c r="P427" i="21"/>
  <c r="Q427" i="21"/>
  <c r="E423" i="21"/>
  <c r="D424" i="21"/>
  <c r="F423" i="21"/>
  <c r="L429" i="21"/>
  <c r="K429" i="21"/>
  <c r="M429" i="21"/>
  <c r="I429" i="21"/>
  <c r="H430" i="21"/>
  <c r="J429" i="21"/>
  <c r="N428" i="21"/>
  <c r="Q428" i="21"/>
  <c r="O428" i="21"/>
  <c r="P428" i="21"/>
  <c r="F424" i="21"/>
  <c r="D425" i="21"/>
  <c r="E424" i="21"/>
  <c r="Q429" i="21"/>
  <c r="P429" i="21"/>
  <c r="O429" i="21"/>
  <c r="N429" i="21"/>
  <c r="K430" i="21"/>
  <c r="M430" i="21"/>
  <c r="H431" i="21"/>
  <c r="L430" i="21"/>
  <c r="I430" i="21"/>
  <c r="J430" i="21"/>
  <c r="D426" i="21"/>
  <c r="F425" i="21"/>
  <c r="E425" i="21"/>
  <c r="K431" i="21"/>
  <c r="H432" i="21"/>
  <c r="I431" i="21"/>
  <c r="L431" i="21"/>
  <c r="J431" i="21"/>
  <c r="M431" i="21"/>
  <c r="P430" i="21"/>
  <c r="Q430" i="21"/>
  <c r="O430" i="21"/>
  <c r="N430" i="21"/>
  <c r="E426" i="21"/>
  <c r="D427" i="21"/>
  <c r="F426" i="21"/>
  <c r="H433" i="21"/>
  <c r="L432" i="21"/>
  <c r="J432" i="21"/>
  <c r="M432" i="21"/>
  <c r="K432" i="21"/>
  <c r="I432" i="21"/>
  <c r="N431" i="21"/>
  <c r="Q431" i="21"/>
  <c r="O431" i="21"/>
  <c r="P431" i="21"/>
  <c r="E427" i="21"/>
  <c r="F427" i="21"/>
  <c r="D428" i="21"/>
  <c r="M433" i="21"/>
  <c r="H434" i="21"/>
  <c r="I433" i="21"/>
  <c r="K433" i="21"/>
  <c r="J433" i="21"/>
  <c r="L433" i="21"/>
  <c r="O432" i="21"/>
  <c r="N432" i="21"/>
  <c r="P432" i="21"/>
  <c r="Q432" i="21"/>
  <c r="F428" i="21"/>
  <c r="E428" i="21"/>
  <c r="D429" i="21"/>
  <c r="J434" i="21"/>
  <c r="H435" i="21"/>
  <c r="L434" i="21"/>
  <c r="K434" i="21"/>
  <c r="M434" i="21"/>
  <c r="I434" i="21"/>
  <c r="P433" i="21"/>
  <c r="N433" i="21"/>
  <c r="O433" i="21"/>
  <c r="Q433" i="21"/>
  <c r="D430" i="21"/>
  <c r="E429" i="21"/>
  <c r="F429" i="21"/>
  <c r="K435" i="21"/>
  <c r="M435" i="21"/>
  <c r="J435" i="21"/>
  <c r="L435" i="21"/>
  <c r="H436" i="21"/>
  <c r="I435" i="21"/>
  <c r="O434" i="21"/>
  <c r="N434" i="21"/>
  <c r="Q434" i="21"/>
  <c r="P434" i="21"/>
  <c r="E430" i="21"/>
  <c r="D431" i="21"/>
  <c r="F430" i="21"/>
  <c r="K436" i="21"/>
  <c r="L436" i="21"/>
  <c r="J436" i="21"/>
  <c r="H437" i="21"/>
  <c r="I436" i="21"/>
  <c r="M436" i="21"/>
  <c r="Q435" i="21"/>
  <c r="O435" i="21"/>
  <c r="N435" i="21"/>
  <c r="P435" i="21"/>
  <c r="D432" i="21"/>
  <c r="F431" i="21"/>
  <c r="E431" i="21"/>
  <c r="J437" i="21"/>
  <c r="I437" i="21"/>
  <c r="K437" i="21"/>
  <c r="L437" i="21"/>
  <c r="H438" i="21"/>
  <c r="M437" i="21"/>
  <c r="O436" i="21"/>
  <c r="Q436" i="21"/>
  <c r="N436" i="21"/>
  <c r="P436" i="21"/>
  <c r="F432" i="21"/>
  <c r="D433" i="21"/>
  <c r="E432" i="21"/>
  <c r="P437" i="21"/>
  <c r="N437" i="21"/>
  <c r="O437" i="21"/>
  <c r="Q437" i="21"/>
  <c r="I438" i="21"/>
  <c r="H439" i="21"/>
  <c r="K438" i="21"/>
  <c r="L438" i="21"/>
  <c r="J438" i="21"/>
  <c r="M438" i="21"/>
  <c r="F433" i="21"/>
  <c r="E433" i="21"/>
  <c r="D434" i="21"/>
  <c r="P438" i="21"/>
  <c r="Q438" i="21"/>
  <c r="N438" i="21"/>
  <c r="O438" i="21"/>
  <c r="H440" i="21"/>
  <c r="J439" i="21"/>
  <c r="L439" i="21"/>
  <c r="I439" i="21"/>
  <c r="K439" i="21"/>
  <c r="M439" i="21"/>
  <c r="E434" i="21"/>
  <c r="D435" i="21"/>
  <c r="F434" i="21"/>
  <c r="J440" i="21"/>
  <c r="L440" i="21"/>
  <c r="I440" i="21"/>
  <c r="M440" i="21"/>
  <c r="K440" i="21"/>
  <c r="H441" i="21"/>
  <c r="N439" i="21"/>
  <c r="O439" i="21"/>
  <c r="Q439" i="21"/>
  <c r="P439" i="21"/>
  <c r="D436" i="21"/>
  <c r="E435" i="21"/>
  <c r="F435" i="21"/>
  <c r="Q440" i="21"/>
  <c r="P440" i="21"/>
  <c r="N440" i="21"/>
  <c r="O440" i="21"/>
  <c r="M441" i="21"/>
  <c r="K441" i="21"/>
  <c r="I441" i="21"/>
  <c r="J441" i="21"/>
  <c r="H442" i="21"/>
  <c r="L441" i="21"/>
  <c r="E436" i="21"/>
  <c r="D437" i="21"/>
  <c r="F436" i="21"/>
  <c r="N441" i="21"/>
  <c r="P441" i="21"/>
  <c r="O441" i="21"/>
  <c r="Q441" i="21"/>
  <c r="J442" i="21"/>
  <c r="M442" i="21"/>
  <c r="I442" i="21"/>
  <c r="L442" i="21"/>
  <c r="H443" i="21"/>
  <c r="K442" i="21"/>
  <c r="E437" i="21"/>
  <c r="F437" i="21"/>
  <c r="D438" i="21"/>
  <c r="P442" i="21"/>
  <c r="N442" i="21"/>
  <c r="O442" i="21"/>
  <c r="Q442" i="21"/>
  <c r="J443" i="21"/>
  <c r="K443" i="21"/>
  <c r="L443" i="21"/>
  <c r="I443" i="21"/>
  <c r="H444" i="21"/>
  <c r="M443" i="21"/>
  <c r="E438" i="21"/>
  <c r="F438" i="21"/>
  <c r="D439" i="21"/>
  <c r="O443" i="21"/>
  <c r="P443" i="21"/>
  <c r="N443" i="21"/>
  <c r="Q443" i="21"/>
  <c r="K444" i="21"/>
  <c r="I444" i="21"/>
  <c r="L444" i="21"/>
  <c r="M444" i="21"/>
  <c r="J444" i="21"/>
  <c r="H445" i="21"/>
  <c r="E439" i="21"/>
  <c r="F439" i="21"/>
  <c r="D440" i="21"/>
  <c r="N444" i="21"/>
  <c r="P444" i="21"/>
  <c r="O444" i="21"/>
  <c r="Q444" i="21"/>
  <c r="M445" i="21"/>
  <c r="H446" i="21"/>
  <c r="L445" i="21"/>
  <c r="K445" i="21"/>
  <c r="J445" i="21"/>
  <c r="I445" i="21"/>
  <c r="F440" i="21"/>
  <c r="E440" i="21"/>
  <c r="D441" i="21"/>
  <c r="J446" i="21"/>
  <c r="K446" i="21"/>
  <c r="M446" i="21"/>
  <c r="I446" i="21"/>
  <c r="H447" i="21"/>
  <c r="L446" i="21"/>
  <c r="O445" i="21"/>
  <c r="Q445" i="21"/>
  <c r="P445" i="21"/>
  <c r="N445" i="21"/>
  <c r="F441" i="21"/>
  <c r="E441" i="21"/>
  <c r="D442" i="21"/>
  <c r="P446" i="21"/>
  <c r="Q446" i="21"/>
  <c r="N446" i="21"/>
  <c r="O446" i="21"/>
  <c r="J447" i="21"/>
  <c r="L447" i="21"/>
  <c r="M447" i="21"/>
  <c r="I447" i="21"/>
  <c r="K447" i="21"/>
  <c r="H448" i="21"/>
  <c r="F442" i="21"/>
  <c r="E442" i="21"/>
  <c r="D443" i="21"/>
  <c r="P447" i="21"/>
  <c r="O447" i="21"/>
  <c r="Q447" i="21"/>
  <c r="N447" i="21"/>
  <c r="I448" i="21"/>
  <c r="L448" i="21"/>
  <c r="M448" i="21"/>
  <c r="J448" i="21"/>
  <c r="K448" i="21"/>
  <c r="H449" i="21"/>
  <c r="E443" i="21"/>
  <c r="D444" i="21"/>
  <c r="F443" i="21"/>
  <c r="N448" i="21"/>
  <c r="Q448" i="21"/>
  <c r="O448" i="21"/>
  <c r="P448" i="21"/>
  <c r="L449" i="21"/>
  <c r="M449" i="21"/>
  <c r="K449" i="21"/>
  <c r="J449" i="21"/>
  <c r="H450" i="21"/>
  <c r="I449" i="21"/>
  <c r="D445" i="21"/>
  <c r="F444" i="21"/>
  <c r="E444" i="21"/>
  <c r="H451" i="21"/>
  <c r="K450" i="21"/>
  <c r="M450" i="21"/>
  <c r="J450" i="21"/>
  <c r="L450" i="21"/>
  <c r="I450" i="21"/>
  <c r="Q449" i="21"/>
  <c r="O449" i="21"/>
  <c r="P449" i="21"/>
  <c r="N449" i="21"/>
  <c r="E445" i="21"/>
  <c r="F445" i="21"/>
  <c r="D446" i="21"/>
  <c r="K451" i="21"/>
  <c r="J451" i="21"/>
  <c r="H452" i="21"/>
  <c r="M451" i="21"/>
  <c r="I451" i="21"/>
  <c r="L451" i="21"/>
  <c r="P450" i="21"/>
  <c r="O450" i="21"/>
  <c r="N450" i="21"/>
  <c r="Q450" i="21"/>
  <c r="D447" i="21"/>
  <c r="E446" i="21"/>
  <c r="F446" i="21"/>
  <c r="L452" i="21"/>
  <c r="M452" i="21"/>
  <c r="J452" i="21"/>
  <c r="K452" i="21"/>
  <c r="I452" i="21"/>
  <c r="H453" i="21"/>
  <c r="O451" i="21"/>
  <c r="Q451" i="21"/>
  <c r="N451" i="21"/>
  <c r="P451" i="21"/>
  <c r="F447" i="21"/>
  <c r="E447" i="21"/>
  <c r="D448" i="21"/>
  <c r="Q452" i="21"/>
  <c r="P452" i="21"/>
  <c r="N452" i="21"/>
  <c r="O452" i="21"/>
  <c r="J453" i="21"/>
  <c r="M453" i="21"/>
  <c r="K453" i="21"/>
  <c r="I453" i="21"/>
  <c r="L453" i="21"/>
  <c r="H454" i="21"/>
  <c r="E448" i="21"/>
  <c r="F448" i="21"/>
  <c r="D449" i="21"/>
  <c r="N453" i="21"/>
  <c r="P453" i="21"/>
  <c r="Q453" i="21"/>
  <c r="O453" i="21"/>
  <c r="I454" i="21"/>
  <c r="K454" i="21"/>
  <c r="M454" i="21"/>
  <c r="L454" i="21"/>
  <c r="H455" i="21"/>
  <c r="J454" i="21"/>
  <c r="F449" i="21"/>
  <c r="E449" i="21"/>
  <c r="D450" i="21"/>
  <c r="P454" i="21"/>
  <c r="O454" i="21"/>
  <c r="N454" i="21"/>
  <c r="Q454" i="21"/>
  <c r="L455" i="21"/>
  <c r="H456" i="21"/>
  <c r="M455" i="21"/>
  <c r="K455" i="21"/>
  <c r="J455" i="21"/>
  <c r="I455" i="21"/>
  <c r="F450" i="21"/>
  <c r="D451" i="21"/>
  <c r="E450" i="21"/>
  <c r="J456" i="21"/>
  <c r="I456" i="21"/>
  <c r="K456" i="21"/>
  <c r="H457" i="21"/>
  <c r="M456" i="21"/>
  <c r="L456" i="21"/>
  <c r="P455" i="21"/>
  <c r="N455" i="21"/>
  <c r="O455" i="21"/>
  <c r="Q455" i="21"/>
  <c r="D452" i="21"/>
  <c r="F451" i="21"/>
  <c r="E451" i="21"/>
  <c r="N456" i="21"/>
  <c r="O456" i="21"/>
  <c r="Q456" i="21"/>
  <c r="P456" i="21"/>
  <c r="L457" i="21"/>
  <c r="M457" i="21"/>
  <c r="I457" i="21"/>
  <c r="H458" i="21"/>
  <c r="K457" i="21"/>
  <c r="J457" i="21"/>
  <c r="D453" i="21"/>
  <c r="F452" i="21"/>
  <c r="E452" i="21"/>
  <c r="Q457" i="21"/>
  <c r="N457" i="21"/>
  <c r="P457" i="21"/>
  <c r="O457" i="21"/>
  <c r="H459" i="21"/>
  <c r="L458" i="21"/>
  <c r="M458" i="21"/>
  <c r="I458" i="21"/>
  <c r="J458" i="21"/>
  <c r="K458" i="21"/>
  <c r="F453" i="21"/>
  <c r="E453" i="21"/>
  <c r="D454" i="21"/>
  <c r="M459" i="21"/>
  <c r="L459" i="21"/>
  <c r="H460" i="21"/>
  <c r="I459" i="21"/>
  <c r="K459" i="21"/>
  <c r="J459" i="21"/>
  <c r="N458" i="21"/>
  <c r="P458" i="21"/>
  <c r="O458" i="21"/>
  <c r="Q458" i="21"/>
  <c r="D455" i="21"/>
  <c r="E454" i="21"/>
  <c r="F454" i="21"/>
  <c r="K460" i="21"/>
  <c r="I460" i="21"/>
  <c r="H461" i="21"/>
  <c r="M460" i="21"/>
  <c r="L460" i="21"/>
  <c r="J460" i="21"/>
  <c r="Q459" i="21"/>
  <c r="O459" i="21"/>
  <c r="P459" i="21"/>
  <c r="N459" i="21"/>
  <c r="E455" i="21"/>
  <c r="F455" i="21"/>
  <c r="D456" i="21"/>
  <c r="N460" i="21"/>
  <c r="P460" i="21"/>
  <c r="Q460" i="21"/>
  <c r="O460" i="21"/>
  <c r="J461" i="21"/>
  <c r="K461" i="21"/>
  <c r="I461" i="21"/>
  <c r="H462" i="21"/>
  <c r="L461" i="21"/>
  <c r="M461" i="21"/>
  <c r="D457" i="21"/>
  <c r="F456" i="21"/>
  <c r="E456" i="21"/>
  <c r="Q461" i="21"/>
  <c r="O461" i="21"/>
  <c r="N461" i="21"/>
  <c r="P461" i="21"/>
  <c r="M462" i="21"/>
  <c r="J462" i="21"/>
  <c r="L462" i="21"/>
  <c r="H463" i="21"/>
  <c r="K462" i="21"/>
  <c r="I462" i="21"/>
  <c r="E457" i="21"/>
  <c r="F457" i="21"/>
  <c r="D458" i="21"/>
  <c r="J463" i="21"/>
  <c r="H464" i="21"/>
  <c r="K463" i="21"/>
  <c r="I463" i="21"/>
  <c r="M463" i="21"/>
  <c r="L463" i="21"/>
  <c r="N462" i="21"/>
  <c r="Q462" i="21"/>
  <c r="P462" i="21"/>
  <c r="O462" i="21"/>
  <c r="E458" i="21"/>
  <c r="D459" i="21"/>
  <c r="F458" i="21"/>
  <c r="K464" i="21"/>
  <c r="H465" i="21"/>
  <c r="J464" i="21"/>
  <c r="I464" i="21"/>
  <c r="M464" i="21"/>
  <c r="L464" i="21"/>
  <c r="Q463" i="21"/>
  <c r="O463" i="21"/>
  <c r="N463" i="21"/>
  <c r="P463" i="21"/>
  <c r="E459" i="21"/>
  <c r="F459" i="21"/>
  <c r="D460" i="21"/>
  <c r="J465" i="21"/>
  <c r="I465" i="21"/>
  <c r="H466" i="21"/>
  <c r="M465" i="21"/>
  <c r="L465" i="21"/>
  <c r="K465" i="21"/>
  <c r="Q464" i="21"/>
  <c r="P464" i="21"/>
  <c r="O464" i="21"/>
  <c r="N464" i="21"/>
  <c r="E460" i="21"/>
  <c r="D461" i="21"/>
  <c r="F460" i="21"/>
  <c r="P465" i="21"/>
  <c r="N465" i="21"/>
  <c r="O465" i="21"/>
  <c r="Q465" i="21"/>
  <c r="I466" i="21"/>
  <c r="J466" i="21"/>
  <c r="L466" i="21"/>
  <c r="H467" i="21"/>
  <c r="K466" i="21"/>
  <c r="M466" i="21"/>
  <c r="E461" i="21"/>
  <c r="D462" i="21"/>
  <c r="F461" i="21"/>
  <c r="P466" i="21"/>
  <c r="N466" i="21"/>
  <c r="Q466" i="21"/>
  <c r="O466" i="21"/>
  <c r="M467" i="21"/>
  <c r="K467" i="21"/>
  <c r="J467" i="21"/>
  <c r="I467" i="21"/>
  <c r="L467" i="21"/>
  <c r="H468" i="21"/>
  <c r="E462" i="21"/>
  <c r="F462" i="21"/>
  <c r="D463" i="21"/>
  <c r="Q467" i="21"/>
  <c r="O467" i="21"/>
  <c r="N467" i="21"/>
  <c r="P467" i="21"/>
  <c r="J468" i="21"/>
  <c r="M468" i="21"/>
  <c r="L468" i="21"/>
  <c r="H469" i="21"/>
  <c r="I468" i="21"/>
  <c r="K468" i="21"/>
  <c r="E463" i="21"/>
  <c r="F463" i="21"/>
  <c r="D464" i="21"/>
  <c r="K469" i="21"/>
  <c r="L469" i="21"/>
  <c r="J469" i="21"/>
  <c r="I469" i="21"/>
  <c r="M469" i="21"/>
  <c r="H470" i="21"/>
  <c r="O468" i="21"/>
  <c r="N468" i="21"/>
  <c r="P468" i="21"/>
  <c r="Q468" i="21"/>
  <c r="F464" i="21"/>
  <c r="E464" i="21"/>
  <c r="D465" i="21"/>
  <c r="N469" i="21"/>
  <c r="P469" i="21"/>
  <c r="Q469" i="21"/>
  <c r="O469" i="21"/>
  <c r="J470" i="21"/>
  <c r="K470" i="21"/>
  <c r="M470" i="21"/>
  <c r="L470" i="21"/>
  <c r="H471" i="21"/>
  <c r="I470" i="21"/>
  <c r="F465" i="21"/>
  <c r="D466" i="21"/>
  <c r="E465" i="21"/>
  <c r="I471" i="21"/>
  <c r="H472" i="21"/>
  <c r="J471" i="21"/>
  <c r="M471" i="21"/>
  <c r="K471" i="21"/>
  <c r="L471" i="21"/>
  <c r="Q470" i="21"/>
  <c r="O470" i="21"/>
  <c r="P470" i="21"/>
  <c r="N470" i="21"/>
  <c r="E466" i="21"/>
  <c r="D467" i="21"/>
  <c r="F466" i="21"/>
  <c r="O471" i="21"/>
  <c r="N471" i="21"/>
  <c r="P471" i="21"/>
  <c r="Q471" i="21"/>
  <c r="J472" i="21"/>
  <c r="K472" i="21"/>
  <c r="M472" i="21"/>
  <c r="I472" i="21"/>
  <c r="L472" i="21"/>
  <c r="H473" i="21"/>
  <c r="F467" i="21"/>
  <c r="D468" i="21"/>
  <c r="E467" i="21"/>
  <c r="N472" i="21"/>
  <c r="Q472" i="21"/>
  <c r="O472" i="21"/>
  <c r="P472" i="21"/>
  <c r="I473" i="21"/>
  <c r="H474" i="21"/>
  <c r="J473" i="21"/>
  <c r="M473" i="21"/>
  <c r="K473" i="21"/>
  <c r="L473" i="21"/>
  <c r="E468" i="21"/>
  <c r="D469" i="21"/>
  <c r="F468" i="21"/>
  <c r="N473" i="21"/>
  <c r="P473" i="21"/>
  <c r="O473" i="21"/>
  <c r="Q473" i="21"/>
  <c r="M474" i="21"/>
  <c r="L474" i="21"/>
  <c r="J474" i="21"/>
  <c r="I474" i="21"/>
  <c r="H475" i="21"/>
  <c r="K474" i="21"/>
  <c r="F469" i="21"/>
  <c r="E469" i="21"/>
  <c r="D470" i="21"/>
  <c r="N474" i="21"/>
  <c r="P474" i="21"/>
  <c r="O474" i="21"/>
  <c r="Q474" i="21"/>
  <c r="K475" i="21"/>
  <c r="H476" i="21"/>
  <c r="M475" i="21"/>
  <c r="J475" i="21"/>
  <c r="I475" i="21"/>
  <c r="L475" i="21"/>
  <c r="F470" i="21"/>
  <c r="E470" i="21"/>
  <c r="D471" i="21"/>
  <c r="J476" i="21"/>
  <c r="I476" i="21"/>
  <c r="M476" i="21"/>
  <c r="K476" i="21"/>
  <c r="L476" i="21"/>
  <c r="H477" i="21"/>
  <c r="Q475" i="21"/>
  <c r="O475" i="21"/>
  <c r="N475" i="21"/>
  <c r="P475" i="21"/>
  <c r="F471" i="21"/>
  <c r="E471" i="21"/>
  <c r="D472" i="21"/>
  <c r="Q476" i="21"/>
  <c r="P476" i="21"/>
  <c r="N476" i="21"/>
  <c r="O476" i="21"/>
  <c r="H478" i="21"/>
  <c r="I477" i="21"/>
  <c r="K477" i="21"/>
  <c r="M477" i="21"/>
  <c r="L477" i="21"/>
  <c r="J477" i="21"/>
  <c r="E472" i="21"/>
  <c r="F472" i="21"/>
  <c r="D473" i="21"/>
  <c r="I478" i="21"/>
  <c r="J478" i="21"/>
  <c r="M478" i="21"/>
  <c r="L478" i="21"/>
  <c r="H479" i="21"/>
  <c r="K478" i="21"/>
  <c r="Q477" i="21"/>
  <c r="O477" i="21"/>
  <c r="P477" i="21"/>
  <c r="N477" i="21"/>
  <c r="F473" i="21"/>
  <c r="E473" i="21"/>
  <c r="D474" i="21"/>
  <c r="O478" i="21"/>
  <c r="Q478" i="21"/>
  <c r="P478" i="21"/>
  <c r="N478" i="21"/>
  <c r="M479" i="21"/>
  <c r="H480" i="21"/>
  <c r="L479" i="21"/>
  <c r="I479" i="21"/>
  <c r="J479" i="21"/>
  <c r="K479" i="21"/>
  <c r="E474" i="21"/>
  <c r="F474" i="21"/>
  <c r="D475" i="21"/>
  <c r="I480" i="21"/>
  <c r="M480" i="21"/>
  <c r="L480" i="21"/>
  <c r="H481" i="21"/>
  <c r="J480" i="21"/>
  <c r="K480" i="21"/>
  <c r="P479" i="21"/>
  <c r="Q479" i="21"/>
  <c r="O479" i="21"/>
  <c r="N479" i="21"/>
  <c r="E475" i="21"/>
  <c r="D476" i="21"/>
  <c r="F475" i="21"/>
  <c r="Q480" i="21"/>
  <c r="O480" i="21"/>
  <c r="N480" i="21"/>
  <c r="P480" i="21"/>
  <c r="K481" i="21"/>
  <c r="M481" i="21"/>
  <c r="H482" i="21"/>
  <c r="I481" i="21"/>
  <c r="J481" i="21"/>
  <c r="L481" i="21"/>
  <c r="F476" i="21"/>
  <c r="D477" i="21"/>
  <c r="E476" i="21"/>
  <c r="M482" i="21"/>
  <c r="L482" i="21"/>
  <c r="I482" i="21"/>
  <c r="K482" i="21"/>
  <c r="J482" i="21"/>
  <c r="H483" i="21"/>
  <c r="O481" i="21"/>
  <c r="Q481" i="21"/>
  <c r="N481" i="21"/>
  <c r="P481" i="21"/>
  <c r="F477" i="21"/>
  <c r="E477" i="21"/>
  <c r="D478" i="21"/>
  <c r="N482" i="21"/>
  <c r="Q482" i="21"/>
  <c r="O482" i="21"/>
  <c r="P482" i="21"/>
  <c r="J483" i="21"/>
  <c r="I483" i="21"/>
  <c r="H484" i="21"/>
  <c r="M483" i="21"/>
  <c r="K483" i="21"/>
  <c r="L483" i="21"/>
  <c r="E478" i="21"/>
  <c r="F478" i="21"/>
  <c r="D479" i="21"/>
  <c r="N483" i="21"/>
  <c r="P483" i="21"/>
  <c r="Q483" i="21"/>
  <c r="O483" i="21"/>
  <c r="I484" i="21"/>
  <c r="L484" i="21"/>
  <c r="J484" i="21"/>
  <c r="M484" i="21"/>
  <c r="H485" i="21"/>
  <c r="K484" i="21"/>
  <c r="D480" i="21"/>
  <c r="E479" i="21"/>
  <c r="F479" i="21"/>
  <c r="P484" i="21"/>
  <c r="N484" i="21"/>
  <c r="O484" i="21"/>
  <c r="Q484" i="21"/>
  <c r="H486" i="21"/>
  <c r="K485" i="21"/>
  <c r="L485" i="21"/>
  <c r="J485" i="21"/>
  <c r="I485" i="21"/>
  <c r="M485" i="21"/>
  <c r="D481" i="21"/>
  <c r="E480" i="21"/>
  <c r="F480" i="21"/>
  <c r="M486" i="21"/>
  <c r="I486" i="21"/>
  <c r="K486" i="21"/>
  <c r="H487" i="21"/>
  <c r="J486" i="21"/>
  <c r="L486" i="21"/>
  <c r="P485" i="21"/>
  <c r="N485" i="21"/>
  <c r="Q485" i="21"/>
  <c r="O485" i="21"/>
  <c r="E481" i="21"/>
  <c r="D482" i="21"/>
  <c r="F481" i="21"/>
  <c r="P486" i="21"/>
  <c r="N486" i="21"/>
  <c r="Q486" i="21"/>
  <c r="O486" i="21"/>
  <c r="M487" i="21"/>
  <c r="L487" i="21"/>
  <c r="H488" i="21"/>
  <c r="K487" i="21"/>
  <c r="I487" i="21"/>
  <c r="J487" i="21"/>
  <c r="D483" i="21"/>
  <c r="F482" i="21"/>
  <c r="E482" i="21"/>
  <c r="J488" i="21"/>
  <c r="L488" i="21"/>
  <c r="M488" i="21"/>
  <c r="H489" i="21"/>
  <c r="I488" i="21"/>
  <c r="K488" i="21"/>
  <c r="Q487" i="21"/>
  <c r="N487" i="21"/>
  <c r="O487" i="21"/>
  <c r="P487" i="21"/>
  <c r="E483" i="21"/>
  <c r="F483" i="21"/>
  <c r="D484" i="21"/>
  <c r="I489" i="21"/>
  <c r="H490" i="21"/>
  <c r="J489" i="21"/>
  <c r="K489" i="21"/>
  <c r="M489" i="21"/>
  <c r="L489" i="21"/>
  <c r="O488" i="21"/>
  <c r="P488" i="21"/>
  <c r="Q488" i="21"/>
  <c r="N488" i="21"/>
  <c r="D485" i="21"/>
  <c r="E484" i="21"/>
  <c r="F484" i="21"/>
  <c r="P489" i="21"/>
  <c r="O489" i="21"/>
  <c r="Q489" i="21"/>
  <c r="N489" i="21"/>
  <c r="L490" i="21"/>
  <c r="H491" i="21"/>
  <c r="I490" i="21"/>
  <c r="K490" i="21"/>
  <c r="M490" i="21"/>
  <c r="J490" i="21"/>
  <c r="E485" i="21"/>
  <c r="D486" i="21"/>
  <c r="F485" i="21"/>
  <c r="J491" i="21"/>
  <c r="K491" i="21"/>
  <c r="L491" i="21"/>
  <c r="M491" i="21"/>
  <c r="H492" i="21"/>
  <c r="I491" i="21"/>
  <c r="N490" i="21"/>
  <c r="O490" i="21"/>
  <c r="Q490" i="21"/>
  <c r="P490" i="21"/>
  <c r="D487" i="21"/>
  <c r="F486" i="21"/>
  <c r="E486" i="21"/>
  <c r="K492" i="21"/>
  <c r="J492" i="21"/>
  <c r="M492" i="21"/>
  <c r="L492" i="21"/>
  <c r="H493" i="21"/>
  <c r="I492" i="21"/>
  <c r="P491" i="21"/>
  <c r="Q491" i="21"/>
  <c r="N491" i="21"/>
  <c r="O491" i="21"/>
  <c r="F487" i="21"/>
  <c r="D488" i="21"/>
  <c r="E487" i="21"/>
  <c r="K493" i="21"/>
  <c r="M493" i="21"/>
  <c r="H494" i="21"/>
  <c r="L493" i="21"/>
  <c r="J493" i="21"/>
  <c r="I493" i="21"/>
  <c r="P492" i="21"/>
  <c r="O492" i="21"/>
  <c r="Q492" i="21"/>
  <c r="N492" i="21"/>
  <c r="E488" i="21"/>
  <c r="D489" i="21"/>
  <c r="F488" i="21"/>
  <c r="M494" i="21"/>
  <c r="K494" i="21"/>
  <c r="L494" i="21"/>
  <c r="H495" i="21"/>
  <c r="I494" i="21"/>
  <c r="J494" i="21"/>
  <c r="N493" i="21"/>
  <c r="P493" i="21"/>
  <c r="Q493" i="21"/>
  <c r="O493" i="21"/>
  <c r="F489" i="21"/>
  <c r="D490" i="21"/>
  <c r="E489" i="21"/>
  <c r="I495" i="21"/>
  <c r="L495" i="21"/>
  <c r="M495" i="21"/>
  <c r="J495" i="21"/>
  <c r="K495" i="21"/>
  <c r="H496" i="21"/>
  <c r="O494" i="21"/>
  <c r="Q494" i="21"/>
  <c r="N494" i="21"/>
  <c r="P494" i="21"/>
  <c r="E490" i="21"/>
  <c r="F490" i="21"/>
  <c r="D491" i="21"/>
  <c r="O495" i="21"/>
  <c r="P495" i="21"/>
  <c r="Q495" i="21"/>
  <c r="N495" i="21"/>
  <c r="J496" i="21"/>
  <c r="H497" i="21"/>
  <c r="L496" i="21"/>
  <c r="M496" i="21"/>
  <c r="I496" i="21"/>
  <c r="K496" i="21"/>
  <c r="D492" i="21"/>
  <c r="E491" i="21"/>
  <c r="F491" i="21"/>
  <c r="L497" i="21"/>
  <c r="M497" i="21"/>
  <c r="H498" i="21"/>
  <c r="I497" i="21"/>
  <c r="J497" i="21"/>
  <c r="K497" i="21"/>
  <c r="O496" i="21"/>
  <c r="N496" i="21"/>
  <c r="P496" i="21"/>
  <c r="Q496" i="21"/>
  <c r="E492" i="21"/>
  <c r="D493" i="21"/>
  <c r="F492" i="21"/>
  <c r="I498" i="21"/>
  <c r="H499" i="21"/>
  <c r="J498" i="21"/>
  <c r="M498" i="21"/>
  <c r="K498" i="21"/>
  <c r="L498" i="21"/>
  <c r="P497" i="21"/>
  <c r="Q497" i="21"/>
  <c r="N497" i="21"/>
  <c r="O497" i="21"/>
  <c r="D494" i="21"/>
  <c r="E493" i="21"/>
  <c r="F493" i="21"/>
  <c r="P498" i="21"/>
  <c r="O498" i="21"/>
  <c r="N498" i="21"/>
  <c r="Q498" i="21"/>
  <c r="M499" i="21"/>
  <c r="K499" i="21"/>
  <c r="I499" i="21"/>
  <c r="J499" i="21"/>
  <c r="H500" i="21"/>
  <c r="L499" i="21"/>
  <c r="F494" i="21"/>
  <c r="D495" i="21"/>
  <c r="E494" i="21"/>
  <c r="N499" i="21"/>
  <c r="P499" i="21"/>
  <c r="Q499" i="21"/>
  <c r="O499" i="21"/>
  <c r="M500" i="21"/>
  <c r="L500" i="21"/>
  <c r="I500" i="21"/>
  <c r="K500" i="21"/>
  <c r="J500" i="21"/>
  <c r="H501" i="21"/>
  <c r="E495" i="21"/>
  <c r="F495" i="21"/>
  <c r="D496" i="21"/>
  <c r="O500" i="21"/>
  <c r="N500" i="21"/>
  <c r="P500" i="21"/>
  <c r="Q500" i="21"/>
  <c r="J501" i="21"/>
  <c r="I501" i="21"/>
  <c r="K501" i="21"/>
  <c r="M501" i="21"/>
  <c r="L501" i="21"/>
  <c r="H502" i="21"/>
  <c r="E496" i="21"/>
  <c r="D497" i="21"/>
  <c r="F496" i="21"/>
  <c r="N501" i="21"/>
  <c r="Q501" i="21"/>
  <c r="O501" i="21"/>
  <c r="P501" i="21"/>
  <c r="I502" i="21"/>
  <c r="J502" i="21"/>
  <c r="L502" i="21"/>
  <c r="K502" i="21"/>
  <c r="H503" i="21"/>
  <c r="M502" i="21"/>
  <c r="F497" i="21"/>
  <c r="E497" i="21"/>
  <c r="D498" i="21"/>
  <c r="Q502" i="21"/>
  <c r="O502" i="21"/>
  <c r="N502" i="21"/>
  <c r="P502" i="21"/>
  <c r="K503" i="21"/>
  <c r="H504" i="21"/>
  <c r="L503" i="21"/>
  <c r="M503" i="21"/>
  <c r="I503" i="21"/>
  <c r="J503" i="21"/>
  <c r="F498" i="21"/>
  <c r="E498" i="21"/>
  <c r="D499" i="21"/>
  <c r="I504" i="21"/>
  <c r="K504" i="21"/>
  <c r="M504" i="21"/>
  <c r="H505" i="21"/>
  <c r="L504" i="21"/>
  <c r="J504" i="21"/>
  <c r="P503" i="21"/>
  <c r="N503" i="21"/>
  <c r="Q503" i="21"/>
  <c r="O503" i="21"/>
  <c r="F499" i="21"/>
  <c r="E499" i="21"/>
  <c r="D500" i="21"/>
  <c r="N504" i="21"/>
  <c r="O504" i="21"/>
  <c r="P504" i="21"/>
  <c r="Q504" i="21"/>
  <c r="L505" i="21"/>
  <c r="M505" i="21"/>
  <c r="K505" i="21"/>
  <c r="I505" i="21"/>
  <c r="H506" i="21"/>
  <c r="J505" i="21"/>
  <c r="E500" i="21"/>
  <c r="D501" i="21"/>
  <c r="F500" i="21"/>
  <c r="O505" i="21"/>
  <c r="N505" i="21"/>
  <c r="P505" i="21"/>
  <c r="Q505" i="21"/>
  <c r="H507" i="21"/>
  <c r="J506" i="21"/>
  <c r="L506" i="21"/>
  <c r="M506" i="21"/>
  <c r="I506" i="21"/>
  <c r="K506" i="21"/>
  <c r="F501" i="21"/>
  <c r="D502" i="21"/>
  <c r="E501" i="21"/>
  <c r="M507" i="21"/>
  <c r="I507" i="21"/>
  <c r="L507" i="21"/>
  <c r="H508" i="21"/>
  <c r="J507" i="21"/>
  <c r="K507" i="21"/>
  <c r="O506" i="21"/>
  <c r="P506" i="21"/>
  <c r="Q506" i="21"/>
  <c r="N506" i="21"/>
  <c r="F502" i="21"/>
  <c r="E502" i="21"/>
  <c r="D503" i="21"/>
  <c r="N507" i="21"/>
  <c r="O507" i="21"/>
  <c r="Q507" i="21"/>
  <c r="P507" i="21"/>
  <c r="L508" i="21"/>
  <c r="K508" i="21"/>
  <c r="M508" i="21"/>
  <c r="H509" i="21"/>
  <c r="J508" i="21"/>
  <c r="I508" i="21"/>
  <c r="E503" i="21"/>
  <c r="F503" i="21"/>
  <c r="D504" i="21"/>
  <c r="L509" i="21"/>
  <c r="K509" i="21"/>
  <c r="I509" i="21"/>
  <c r="J509" i="21"/>
  <c r="M509" i="21"/>
  <c r="H510" i="21"/>
  <c r="N508" i="21"/>
  <c r="Q508" i="21"/>
  <c r="O508" i="21"/>
  <c r="P508" i="21"/>
  <c r="D505" i="21"/>
  <c r="E504" i="21"/>
  <c r="F504" i="21"/>
  <c r="Q509" i="21"/>
  <c r="N509" i="21"/>
  <c r="O509" i="21"/>
  <c r="P509" i="21"/>
  <c r="J510" i="21"/>
  <c r="K510" i="21"/>
  <c r="M510" i="21"/>
  <c r="H511" i="21"/>
  <c r="I510" i="21"/>
  <c r="L510" i="21"/>
  <c r="F505" i="21"/>
  <c r="D506" i="21"/>
  <c r="E505" i="21"/>
  <c r="I511" i="21"/>
  <c r="H512" i="21"/>
  <c r="J511" i="21"/>
  <c r="L511" i="21"/>
  <c r="M511" i="21"/>
  <c r="K511" i="21"/>
  <c r="Q510" i="21"/>
  <c r="N510" i="21"/>
  <c r="O510" i="21"/>
  <c r="P510" i="21"/>
  <c r="D507" i="21"/>
  <c r="F506" i="21"/>
  <c r="E506" i="21"/>
  <c r="Q511" i="21"/>
  <c r="O511" i="21"/>
  <c r="P511" i="21"/>
  <c r="N511" i="21"/>
  <c r="K512" i="21"/>
  <c r="L512" i="21"/>
  <c r="J512" i="21"/>
  <c r="I512" i="21"/>
  <c r="M512" i="21"/>
  <c r="H513" i="21"/>
  <c r="D508" i="21"/>
  <c r="F507" i="21"/>
  <c r="E507" i="21"/>
  <c r="Q512" i="21"/>
  <c r="P512" i="21"/>
  <c r="N512" i="21"/>
  <c r="O512" i="21"/>
  <c r="H514" i="21"/>
  <c r="I513" i="21"/>
  <c r="K513" i="21"/>
  <c r="M513" i="21"/>
  <c r="J513" i="21"/>
  <c r="L513" i="21"/>
  <c r="E508" i="21"/>
  <c r="D509" i="21"/>
  <c r="F508" i="21"/>
  <c r="K514" i="21"/>
  <c r="H515" i="21"/>
  <c r="M514" i="21"/>
  <c r="J514" i="21"/>
  <c r="L514" i="21"/>
  <c r="I514" i="21"/>
  <c r="O513" i="21"/>
  <c r="N513" i="21"/>
  <c r="P513" i="21"/>
  <c r="Q513" i="21"/>
  <c r="D510" i="21"/>
  <c r="E509" i="21"/>
  <c r="F509" i="21"/>
  <c r="K515" i="21"/>
  <c r="L515" i="21"/>
  <c r="H516" i="21"/>
  <c r="I515" i="21"/>
  <c r="J515" i="21"/>
  <c r="M515" i="21"/>
  <c r="Q514" i="21"/>
  <c r="N514" i="21"/>
  <c r="O514" i="21"/>
  <c r="P514" i="21"/>
  <c r="E510" i="21"/>
  <c r="D511" i="21"/>
  <c r="F510" i="21"/>
  <c r="I516" i="21"/>
  <c r="K516" i="21"/>
  <c r="M516" i="21"/>
  <c r="L516" i="21"/>
  <c r="J516" i="21"/>
  <c r="H517" i="21"/>
  <c r="Q515" i="21"/>
  <c r="O515" i="21"/>
  <c r="P515" i="21"/>
  <c r="N515" i="21"/>
  <c r="E511" i="21"/>
  <c r="D512" i="21"/>
  <c r="F511" i="21"/>
  <c r="O516" i="21"/>
  <c r="N516" i="21"/>
  <c r="P516" i="21"/>
  <c r="Q516" i="21"/>
  <c r="L517" i="21"/>
  <c r="J517" i="21"/>
  <c r="K517" i="21"/>
  <c r="H518" i="21"/>
  <c r="M517" i="21"/>
  <c r="I517" i="21"/>
  <c r="F512" i="21"/>
  <c r="E512" i="21"/>
  <c r="D513" i="21"/>
  <c r="J518" i="21"/>
  <c r="M518" i="21"/>
  <c r="L518" i="21"/>
  <c r="K518" i="21"/>
  <c r="H519" i="21"/>
  <c r="I518" i="21"/>
  <c r="P517" i="21"/>
  <c r="N517" i="21"/>
  <c r="O517" i="21"/>
  <c r="Q517" i="21"/>
  <c r="E513" i="21"/>
  <c r="D514" i="21"/>
  <c r="F513" i="21"/>
  <c r="I519" i="21"/>
  <c r="K519" i="21"/>
  <c r="M519" i="21"/>
  <c r="J519" i="21"/>
  <c r="H520" i="21"/>
  <c r="L519" i="21"/>
  <c r="P518" i="21"/>
  <c r="Q518" i="21"/>
  <c r="O518" i="21"/>
  <c r="N518" i="21"/>
  <c r="E514" i="21"/>
  <c r="F514" i="21"/>
  <c r="D515" i="21"/>
  <c r="O519" i="21"/>
  <c r="Q519" i="21"/>
  <c r="P519" i="21"/>
  <c r="N519" i="21"/>
  <c r="J520" i="21"/>
  <c r="L520" i="21"/>
  <c r="H521" i="21"/>
  <c r="M520" i="21"/>
  <c r="K520" i="21"/>
  <c r="I520" i="21"/>
  <c r="E515" i="21"/>
  <c r="D516" i="21"/>
  <c r="F515" i="21"/>
  <c r="I521" i="21"/>
  <c r="H522" i="21"/>
  <c r="K521" i="21"/>
  <c r="J521" i="21"/>
  <c r="L521" i="21"/>
  <c r="M521" i="21"/>
  <c r="O520" i="21"/>
  <c r="P520" i="21"/>
  <c r="N520" i="21"/>
  <c r="Q520" i="21"/>
  <c r="F516" i="21"/>
  <c r="D517" i="21"/>
  <c r="E516" i="21"/>
  <c r="O521" i="21"/>
  <c r="N521" i="21"/>
  <c r="Q521" i="21"/>
  <c r="P521" i="21"/>
  <c r="M522" i="21"/>
  <c r="H523" i="21"/>
  <c r="J522" i="21"/>
  <c r="K522" i="21"/>
  <c r="I522" i="21"/>
  <c r="L522" i="21"/>
  <c r="E517" i="21"/>
  <c r="D518" i="21"/>
  <c r="F517" i="21"/>
  <c r="M523" i="21"/>
  <c r="L523" i="21"/>
  <c r="I523" i="21"/>
  <c r="H524" i="21"/>
  <c r="K523" i="21"/>
  <c r="J523" i="21"/>
  <c r="P522" i="21"/>
  <c r="Q522" i="21"/>
  <c r="O522" i="21"/>
  <c r="N522" i="21"/>
  <c r="F518" i="21"/>
  <c r="D519" i="21"/>
  <c r="E518" i="21"/>
  <c r="Q523" i="21"/>
  <c r="O523" i="21"/>
  <c r="N523" i="21"/>
  <c r="P523" i="21"/>
  <c r="M524" i="21"/>
  <c r="J524" i="21"/>
  <c r="L524" i="21"/>
  <c r="K524" i="21"/>
  <c r="H525" i="21"/>
  <c r="I524" i="21"/>
  <c r="E519" i="21"/>
  <c r="D520" i="21"/>
  <c r="F519" i="21"/>
  <c r="H526" i="21"/>
  <c r="M525" i="21"/>
  <c r="L525" i="21"/>
  <c r="K525" i="21"/>
  <c r="I525" i="21"/>
  <c r="J525" i="21"/>
  <c r="O524" i="21"/>
  <c r="Q524" i="21"/>
  <c r="N524" i="21"/>
  <c r="P524" i="21"/>
  <c r="D521" i="21"/>
  <c r="E520" i="21"/>
  <c r="F520" i="21"/>
  <c r="J526" i="21"/>
  <c r="L526" i="21"/>
  <c r="K526" i="21"/>
  <c r="H527" i="21"/>
  <c r="I526" i="21"/>
  <c r="M526" i="21"/>
  <c r="Q525" i="21"/>
  <c r="N525" i="21"/>
  <c r="P525" i="21"/>
  <c r="O525" i="21"/>
  <c r="F521" i="21"/>
  <c r="E521" i="21"/>
  <c r="D522" i="21"/>
  <c r="M527" i="21"/>
  <c r="K527" i="21"/>
  <c r="H528" i="21"/>
  <c r="L527" i="21"/>
  <c r="J527" i="21"/>
  <c r="I527" i="21"/>
  <c r="P526" i="21"/>
  <c r="O526" i="21"/>
  <c r="N526" i="21"/>
  <c r="Q526" i="21"/>
  <c r="E522" i="21"/>
  <c r="D523" i="21"/>
  <c r="F522" i="21"/>
  <c r="H529" i="21"/>
  <c r="L528" i="21"/>
  <c r="J528" i="21"/>
  <c r="M528" i="21"/>
  <c r="K528" i="21"/>
  <c r="I528" i="21"/>
  <c r="O527" i="21"/>
  <c r="P527" i="21"/>
  <c r="N527" i="21"/>
  <c r="Q527" i="21"/>
  <c r="D524" i="21"/>
  <c r="F523" i="21"/>
  <c r="E523" i="21"/>
  <c r="I529" i="21"/>
  <c r="H530" i="21"/>
  <c r="M529" i="21"/>
  <c r="K529" i="21"/>
  <c r="J529" i="21"/>
  <c r="L529" i="21"/>
  <c r="N528" i="21"/>
  <c r="P528" i="21"/>
  <c r="O528" i="21"/>
  <c r="Q528" i="21"/>
  <c r="E524" i="21"/>
  <c r="D525" i="21"/>
  <c r="F524" i="21"/>
  <c r="N529" i="21"/>
  <c r="P529" i="21"/>
  <c r="Q529" i="21"/>
  <c r="O529" i="21"/>
  <c r="H531" i="21"/>
  <c r="K530" i="21"/>
  <c r="M530" i="21"/>
  <c r="L530" i="21"/>
  <c r="I530" i="21"/>
  <c r="J530" i="21"/>
  <c r="F525" i="21"/>
  <c r="E525" i="21"/>
  <c r="D526" i="21"/>
  <c r="L531" i="21"/>
  <c r="J531" i="21"/>
  <c r="H532" i="21"/>
  <c r="I531" i="21"/>
  <c r="K531" i="21"/>
  <c r="M531" i="21"/>
  <c r="O530" i="21"/>
  <c r="Q530" i="21"/>
  <c r="N530" i="21"/>
  <c r="P530" i="21"/>
  <c r="E526" i="21"/>
  <c r="D527" i="21"/>
  <c r="F526" i="21"/>
  <c r="I532" i="21"/>
  <c r="K532" i="21"/>
  <c r="L532" i="21"/>
  <c r="H533" i="21"/>
  <c r="J532" i="21"/>
  <c r="M532" i="21"/>
  <c r="P531" i="21"/>
  <c r="O531" i="21"/>
  <c r="N531" i="21"/>
  <c r="Q531" i="21"/>
  <c r="D528" i="21"/>
  <c r="F527" i="21"/>
  <c r="E527" i="21"/>
  <c r="P532" i="21"/>
  <c r="O532" i="21"/>
  <c r="Q532" i="21"/>
  <c r="N532" i="21"/>
  <c r="H534" i="21"/>
  <c r="I533" i="21"/>
  <c r="L533" i="21"/>
  <c r="K533" i="21"/>
  <c r="J533" i="21"/>
  <c r="M533" i="21"/>
  <c r="F528" i="21"/>
  <c r="D529" i="21"/>
  <c r="E528" i="21"/>
  <c r="M534" i="21"/>
  <c r="K534" i="21"/>
  <c r="L534" i="21"/>
  <c r="J534" i="21"/>
  <c r="H535" i="21"/>
  <c r="I534" i="21"/>
  <c r="Q533" i="21"/>
  <c r="N533" i="21"/>
  <c r="P533" i="21"/>
  <c r="O533" i="21"/>
  <c r="F529" i="21"/>
  <c r="E529" i="21"/>
  <c r="D530" i="21"/>
  <c r="I535" i="21"/>
  <c r="J535" i="21"/>
  <c r="M535" i="21"/>
  <c r="H536" i="21"/>
  <c r="L535" i="21"/>
  <c r="K535" i="21"/>
  <c r="O534" i="21"/>
  <c r="P534" i="21"/>
  <c r="N534" i="21"/>
  <c r="Q534" i="21"/>
  <c r="F530" i="21"/>
  <c r="D531" i="21"/>
  <c r="E530" i="21"/>
  <c r="O535" i="21"/>
  <c r="P535" i="21"/>
  <c r="N535" i="21"/>
  <c r="Q535" i="21"/>
  <c r="H537" i="21"/>
  <c r="J536" i="21"/>
  <c r="I536" i="21"/>
  <c r="M536" i="21"/>
  <c r="L536" i="21"/>
  <c r="K536" i="21"/>
  <c r="E531" i="21"/>
  <c r="F531" i="21"/>
  <c r="D532" i="21"/>
  <c r="L537" i="21"/>
  <c r="K537" i="21"/>
  <c r="H538" i="21"/>
  <c r="J537" i="21"/>
  <c r="M537" i="21"/>
  <c r="I537" i="21"/>
  <c r="N536" i="21"/>
  <c r="P536" i="21"/>
  <c r="Q536" i="21"/>
  <c r="O536" i="21"/>
  <c r="E532" i="21"/>
  <c r="D533" i="21"/>
  <c r="F532" i="21"/>
  <c r="L538" i="21"/>
  <c r="H539" i="21"/>
  <c r="J538" i="21"/>
  <c r="K538" i="21"/>
  <c r="M538" i="21"/>
  <c r="I538" i="21"/>
  <c r="N537" i="21"/>
  <c r="O537" i="21"/>
  <c r="Q537" i="21"/>
  <c r="P537" i="21"/>
  <c r="E533" i="21"/>
  <c r="F533" i="21"/>
  <c r="D534" i="21"/>
  <c r="L539" i="21"/>
  <c r="H540" i="21"/>
  <c r="K539" i="21"/>
  <c r="J539" i="21"/>
  <c r="M539" i="21"/>
  <c r="I539" i="21"/>
  <c r="P538" i="21"/>
  <c r="N538" i="21"/>
  <c r="Q538" i="21"/>
  <c r="O538" i="21"/>
  <c r="E534" i="21"/>
  <c r="D535" i="21"/>
  <c r="F534" i="21"/>
  <c r="K540" i="21"/>
  <c r="L540" i="21"/>
  <c r="H541" i="21"/>
  <c r="J540" i="21"/>
  <c r="I540" i="21"/>
  <c r="M540" i="21"/>
  <c r="O539" i="21"/>
  <c r="N539" i="21"/>
  <c r="Q539" i="21"/>
  <c r="P539" i="21"/>
  <c r="F535" i="21"/>
  <c r="D536" i="21"/>
  <c r="E535" i="21"/>
  <c r="K541" i="21"/>
  <c r="H542" i="21"/>
  <c r="J541" i="21"/>
  <c r="L541" i="21"/>
  <c r="I541" i="21"/>
  <c r="M541" i="21"/>
  <c r="N540" i="21"/>
  <c r="P540" i="21"/>
  <c r="Q540" i="21"/>
  <c r="O540" i="21"/>
  <c r="F536" i="21"/>
  <c r="E536" i="21"/>
  <c r="D537" i="21"/>
  <c r="K542" i="21"/>
  <c r="I542" i="21"/>
  <c r="L542" i="21"/>
  <c r="H543" i="21"/>
  <c r="J542" i="21"/>
  <c r="M542" i="21"/>
  <c r="N541" i="21"/>
  <c r="O541" i="21"/>
  <c r="P541" i="21"/>
  <c r="Q541" i="21"/>
  <c r="F537" i="21"/>
  <c r="D538" i="21"/>
  <c r="E537" i="21"/>
  <c r="Q542" i="21"/>
  <c r="N542" i="21"/>
  <c r="P542" i="21"/>
  <c r="O542" i="21"/>
  <c r="M543" i="21"/>
  <c r="K543" i="21"/>
  <c r="J543" i="21"/>
  <c r="L543" i="21"/>
  <c r="H544" i="21"/>
  <c r="I543" i="21"/>
  <c r="E538" i="21"/>
  <c r="F538" i="21"/>
  <c r="D539" i="21"/>
  <c r="M544" i="21"/>
  <c r="K544" i="21"/>
  <c r="H545" i="21"/>
  <c r="J544" i="21"/>
  <c r="L544" i="21"/>
  <c r="I544" i="21"/>
  <c r="N543" i="21"/>
  <c r="Q543" i="21"/>
  <c r="O543" i="21"/>
  <c r="P543" i="21"/>
  <c r="E539" i="21"/>
  <c r="D540" i="21"/>
  <c r="F539" i="21"/>
  <c r="I545" i="21"/>
  <c r="L545" i="21"/>
  <c r="M545" i="21"/>
  <c r="H546" i="21"/>
  <c r="K545" i="21"/>
  <c r="J545" i="21"/>
  <c r="P544" i="21"/>
  <c r="O544" i="21"/>
  <c r="Q544" i="21"/>
  <c r="N544" i="21"/>
  <c r="D541" i="21"/>
  <c r="E540" i="21"/>
  <c r="F540" i="21"/>
  <c r="N545" i="21"/>
  <c r="Q545" i="21"/>
  <c r="P545" i="21"/>
  <c r="O545" i="21"/>
  <c r="K546" i="21"/>
  <c r="I546" i="21"/>
  <c r="H547" i="21"/>
  <c r="M546" i="21"/>
  <c r="L546" i="21"/>
  <c r="J546" i="21"/>
  <c r="F541" i="21"/>
  <c r="E541" i="21"/>
  <c r="D542" i="21"/>
  <c r="Q546" i="21"/>
  <c r="O546" i="21"/>
  <c r="N546" i="21"/>
  <c r="P546" i="21"/>
  <c r="H548" i="21"/>
  <c r="K547" i="21"/>
  <c r="L547" i="21"/>
  <c r="I547" i="21"/>
  <c r="M547" i="21"/>
  <c r="J547" i="21"/>
  <c r="E542" i="21"/>
  <c r="F542" i="21"/>
  <c r="D543" i="21"/>
  <c r="H549" i="21"/>
  <c r="J548" i="21"/>
  <c r="M548" i="21"/>
  <c r="I548" i="21"/>
  <c r="L548" i="21"/>
  <c r="K548" i="21"/>
  <c r="P547" i="21"/>
  <c r="N547" i="21"/>
  <c r="Q547" i="21"/>
  <c r="O547" i="21"/>
  <c r="F543" i="21"/>
  <c r="D544" i="21"/>
  <c r="E543" i="21"/>
  <c r="L549" i="21"/>
  <c r="H550" i="21"/>
  <c r="M549" i="21"/>
  <c r="K549" i="21"/>
  <c r="J549" i="21"/>
  <c r="I549" i="21"/>
  <c r="P548" i="21"/>
  <c r="Q548" i="21"/>
  <c r="N548" i="21"/>
  <c r="O548" i="21"/>
  <c r="F544" i="21"/>
  <c r="E544" i="21"/>
  <c r="D545" i="21"/>
  <c r="I550" i="21"/>
  <c r="J550" i="21"/>
  <c r="H551" i="21"/>
  <c r="M550" i="21"/>
  <c r="K550" i="21"/>
  <c r="L550" i="21"/>
  <c r="P549" i="21"/>
  <c r="N549" i="21"/>
  <c r="O549" i="21"/>
  <c r="Q549" i="21"/>
  <c r="F545" i="21"/>
  <c r="D546" i="21"/>
  <c r="E545" i="21"/>
  <c r="N550" i="21"/>
  <c r="P550" i="21"/>
  <c r="Q550" i="21"/>
  <c r="K551" i="21"/>
  <c r="M551" i="21"/>
  <c r="H552" i="21"/>
  <c r="L551" i="21"/>
  <c r="J551" i="21"/>
  <c r="I551" i="21"/>
  <c r="D547" i="21"/>
  <c r="F546" i="21"/>
  <c r="E546" i="21"/>
  <c r="I552" i="21"/>
  <c r="L552" i="21"/>
  <c r="H553" i="21"/>
  <c r="K552" i="21"/>
  <c r="J552" i="21"/>
  <c r="M552" i="21"/>
  <c r="N551" i="21"/>
  <c r="O551" i="21"/>
  <c r="Q551" i="21"/>
  <c r="P551" i="21"/>
  <c r="D548" i="21"/>
  <c r="F547" i="21"/>
  <c r="E547" i="21"/>
  <c r="P552" i="21"/>
  <c r="Q552" i="21"/>
  <c r="N552" i="21"/>
  <c r="O552" i="21"/>
  <c r="K553" i="21"/>
  <c r="H554" i="21"/>
  <c r="M553" i="21"/>
  <c r="I553" i="21"/>
  <c r="L553" i="21"/>
  <c r="J553" i="21"/>
  <c r="E548" i="21"/>
  <c r="F548" i="21"/>
  <c r="D549" i="21"/>
  <c r="J554" i="21"/>
  <c r="K554" i="21"/>
  <c r="M554" i="21"/>
  <c r="L554" i="21"/>
  <c r="H555" i="21"/>
  <c r="I554" i="21"/>
  <c r="P553" i="21"/>
  <c r="O553" i="21"/>
  <c r="Q553" i="21"/>
  <c r="N553" i="21"/>
  <c r="E549" i="21"/>
  <c r="F549" i="21"/>
  <c r="D550" i="21"/>
  <c r="I555" i="21"/>
  <c r="H556" i="21"/>
  <c r="M555" i="21"/>
  <c r="K555" i="21"/>
  <c r="L555" i="21"/>
  <c r="J555" i="21"/>
  <c r="Q554" i="21"/>
  <c r="O554" i="21"/>
  <c r="P554" i="21"/>
  <c r="N554" i="21"/>
  <c r="E550" i="21"/>
  <c r="F550" i="21"/>
  <c r="D551" i="21"/>
  <c r="P555" i="21"/>
  <c r="O555" i="21"/>
  <c r="Q555" i="21"/>
  <c r="N555" i="21"/>
  <c r="K556" i="21"/>
  <c r="M556" i="21"/>
  <c r="I556" i="21"/>
  <c r="L556" i="21"/>
  <c r="H557" i="21"/>
  <c r="J556" i="21"/>
  <c r="F551" i="21"/>
  <c r="E551" i="21"/>
  <c r="D552" i="21"/>
  <c r="Q556" i="21"/>
  <c r="N556" i="21"/>
  <c r="O556" i="21"/>
  <c r="P556" i="21"/>
  <c r="L557" i="21"/>
  <c r="J557" i="21"/>
  <c r="I557" i="21"/>
  <c r="M557" i="21"/>
  <c r="H558" i="21"/>
  <c r="K557" i="21"/>
  <c r="F552" i="21"/>
  <c r="D553" i="21"/>
  <c r="E552" i="21"/>
  <c r="N557" i="21"/>
  <c r="O557" i="21"/>
  <c r="Q557" i="21"/>
  <c r="P557" i="21"/>
  <c r="L558" i="21"/>
  <c r="M558" i="21"/>
  <c r="J558" i="21"/>
  <c r="I558" i="21"/>
  <c r="H559" i="21"/>
  <c r="K558" i="21"/>
  <c r="F553" i="21"/>
  <c r="E553" i="21"/>
  <c r="D554" i="21"/>
  <c r="Q558" i="21"/>
  <c r="N558" i="21"/>
  <c r="O558" i="21"/>
  <c r="P558" i="21"/>
  <c r="M559" i="21"/>
  <c r="H560" i="21"/>
  <c r="L559" i="21"/>
  <c r="J559" i="21"/>
  <c r="K559" i="21"/>
  <c r="I559" i="21"/>
  <c r="D555" i="21"/>
  <c r="E554" i="21"/>
  <c r="F554" i="21"/>
  <c r="K560" i="21"/>
  <c r="J560" i="21"/>
  <c r="M560" i="21"/>
  <c r="L560" i="21"/>
  <c r="I560" i="21"/>
  <c r="H561" i="21"/>
  <c r="N559" i="21"/>
  <c r="P559" i="21"/>
  <c r="O559" i="21"/>
  <c r="Q559" i="21"/>
  <c r="D556" i="21"/>
  <c r="F555" i="21"/>
  <c r="E555" i="21"/>
  <c r="N560" i="21"/>
  <c r="O560" i="21"/>
  <c r="Q560" i="21"/>
  <c r="P560" i="21"/>
  <c r="J561" i="21"/>
  <c r="K561" i="21"/>
  <c r="H562" i="21"/>
  <c r="I561" i="21"/>
  <c r="L561" i="21"/>
  <c r="M561" i="21"/>
  <c r="E556" i="21"/>
  <c r="F556" i="21"/>
  <c r="D557" i="21"/>
  <c r="K562" i="21"/>
  <c r="J562" i="21"/>
  <c r="I562" i="21"/>
  <c r="M562" i="21"/>
  <c r="L562" i="21"/>
  <c r="H563" i="21"/>
  <c r="Q561" i="21"/>
  <c r="O561" i="21"/>
  <c r="P561" i="21"/>
  <c r="N561" i="21"/>
  <c r="F557" i="21"/>
  <c r="E557" i="21"/>
  <c r="D558" i="21"/>
  <c r="N562" i="21"/>
  <c r="O562" i="21"/>
  <c r="P562" i="21"/>
  <c r="Q562" i="21"/>
  <c r="I563" i="21"/>
  <c r="K563" i="21"/>
  <c r="L563" i="21"/>
  <c r="H564" i="21"/>
  <c r="M563" i="21"/>
  <c r="J563" i="21"/>
  <c r="E558" i="21"/>
  <c r="D559" i="21"/>
  <c r="F558" i="21"/>
  <c r="P563" i="21"/>
  <c r="O563" i="21"/>
  <c r="N563" i="21"/>
  <c r="Q563" i="21"/>
  <c r="K564" i="21"/>
  <c r="M564" i="21"/>
  <c r="L564" i="21"/>
  <c r="H565" i="21"/>
  <c r="J564" i="21"/>
  <c r="I564" i="21"/>
  <c r="F559" i="21"/>
  <c r="E559" i="21"/>
  <c r="D560" i="21"/>
  <c r="J565" i="21"/>
  <c r="K565" i="21"/>
  <c r="H566" i="21"/>
  <c r="I565" i="21"/>
  <c r="M565" i="21"/>
  <c r="L565" i="21"/>
  <c r="Q564" i="21"/>
  <c r="N564" i="21"/>
  <c r="P564" i="21"/>
  <c r="O564" i="21"/>
  <c r="E560" i="21"/>
  <c r="D561" i="21"/>
  <c r="F560" i="21"/>
  <c r="K566" i="21"/>
  <c r="L566" i="21"/>
  <c r="M566" i="21"/>
  <c r="I566" i="21"/>
  <c r="H567" i="21"/>
  <c r="J566" i="21"/>
  <c r="O565" i="21"/>
  <c r="N565" i="21"/>
  <c r="Q565" i="21"/>
  <c r="P565" i="21"/>
  <c r="F561" i="21"/>
  <c r="E561" i="21"/>
  <c r="D562" i="21"/>
  <c r="P566" i="21"/>
  <c r="N566" i="21"/>
  <c r="O566" i="21"/>
  <c r="Q566" i="21"/>
  <c r="M567" i="21"/>
  <c r="J567" i="21"/>
  <c r="H568" i="21"/>
  <c r="L567" i="21"/>
  <c r="K567" i="21"/>
  <c r="I567" i="21"/>
  <c r="E562" i="21"/>
  <c r="F562" i="21"/>
  <c r="D563" i="21"/>
  <c r="L568" i="21"/>
  <c r="K568" i="21"/>
  <c r="M568" i="21"/>
  <c r="I568" i="21"/>
  <c r="J568" i="21"/>
  <c r="H569" i="21"/>
  <c r="Q567" i="21"/>
  <c r="N567" i="21"/>
  <c r="P567" i="21"/>
  <c r="O567" i="21"/>
  <c r="E563" i="21"/>
  <c r="F563" i="21"/>
  <c r="D564" i="21"/>
  <c r="P568" i="21"/>
  <c r="N568" i="21"/>
  <c r="O568" i="21"/>
  <c r="Q568" i="21"/>
  <c r="L569" i="21"/>
  <c r="M569" i="21"/>
  <c r="H570" i="21"/>
  <c r="K569" i="21"/>
  <c r="J569" i="21"/>
  <c r="I569" i="21"/>
  <c r="E564" i="21"/>
  <c r="F564" i="21"/>
  <c r="D565" i="21"/>
  <c r="I570" i="21"/>
  <c r="J570" i="21"/>
  <c r="L570" i="21"/>
  <c r="M570" i="21"/>
  <c r="H571" i="21"/>
  <c r="K570" i="21"/>
  <c r="P569" i="21"/>
  <c r="O569" i="21"/>
  <c r="Q569" i="21"/>
  <c r="N569" i="21"/>
  <c r="F565" i="21"/>
  <c r="E565" i="21"/>
  <c r="D566" i="21"/>
  <c r="P570" i="21"/>
  <c r="O570" i="21"/>
  <c r="N570" i="21"/>
  <c r="Q570" i="21"/>
  <c r="M571" i="21"/>
  <c r="L571" i="21"/>
  <c r="J571" i="21"/>
  <c r="I571" i="21"/>
  <c r="K571" i="21"/>
  <c r="H572" i="21"/>
  <c r="D567" i="21"/>
  <c r="E566" i="21"/>
  <c r="F566" i="21"/>
  <c r="Q571" i="21"/>
  <c r="P571" i="21"/>
  <c r="N571" i="21"/>
  <c r="O571" i="21"/>
  <c r="M572" i="21"/>
  <c r="K572" i="21"/>
  <c r="J572" i="21"/>
  <c r="L572" i="21"/>
  <c r="I572" i="21"/>
  <c r="H573" i="21"/>
  <c r="E567" i="21"/>
  <c r="F567" i="21"/>
  <c r="D568" i="21"/>
  <c r="Q572" i="21"/>
  <c r="O572" i="21"/>
  <c r="P572" i="21"/>
  <c r="N572" i="21"/>
  <c r="K573" i="21"/>
  <c r="H574" i="21"/>
  <c r="J573" i="21"/>
  <c r="I573" i="21"/>
  <c r="L573" i="21"/>
  <c r="M573" i="21"/>
  <c r="E568" i="21"/>
  <c r="D569" i="21"/>
  <c r="F568" i="21"/>
  <c r="L574" i="21"/>
  <c r="I574" i="21"/>
  <c r="K574" i="21"/>
  <c r="H575" i="21"/>
  <c r="M574" i="21"/>
  <c r="J574" i="21"/>
  <c r="P573" i="21"/>
  <c r="Q573" i="21"/>
  <c r="O573" i="21"/>
  <c r="N573" i="21"/>
  <c r="F569" i="21"/>
  <c r="D570" i="21"/>
  <c r="E569" i="21"/>
  <c r="N574" i="21"/>
  <c r="O574" i="21"/>
  <c r="P574" i="21"/>
  <c r="Q574" i="21"/>
  <c r="I575" i="21"/>
  <c r="H576" i="21"/>
  <c r="K575" i="21"/>
  <c r="J575" i="21"/>
  <c r="L575" i="21"/>
  <c r="M575" i="21"/>
  <c r="E570" i="21"/>
  <c r="F570" i="21"/>
  <c r="D571" i="21"/>
  <c r="N575" i="21"/>
  <c r="O575" i="21"/>
  <c r="P575" i="21"/>
  <c r="Q575" i="21"/>
  <c r="M576" i="21"/>
  <c r="K576" i="21"/>
  <c r="J576" i="21"/>
  <c r="H577" i="21"/>
  <c r="I576" i="21"/>
  <c r="L576" i="21"/>
  <c r="F571" i="21"/>
  <c r="D572" i="21"/>
  <c r="E571" i="21"/>
  <c r="M577" i="21"/>
  <c r="J577" i="21"/>
  <c r="H578" i="21"/>
  <c r="I577" i="21"/>
  <c r="L577" i="21"/>
  <c r="K577" i="21"/>
  <c r="P576" i="21"/>
  <c r="Q576" i="21"/>
  <c r="O576" i="21"/>
  <c r="N576" i="21"/>
  <c r="E572" i="21"/>
  <c r="D573" i="21"/>
  <c r="F572" i="21"/>
  <c r="K578" i="21"/>
  <c r="L578" i="21"/>
  <c r="H579" i="21"/>
  <c r="M578" i="21"/>
  <c r="J578" i="21"/>
  <c r="I578" i="21"/>
  <c r="Q577" i="21"/>
  <c r="N577" i="21"/>
  <c r="P577" i="21"/>
  <c r="O577" i="21"/>
  <c r="E573" i="21"/>
  <c r="F573" i="21"/>
  <c r="D574" i="21"/>
  <c r="H580" i="21"/>
  <c r="M579" i="21"/>
  <c r="I579" i="21"/>
  <c r="L579" i="21"/>
  <c r="K579" i="21"/>
  <c r="J579" i="21"/>
  <c r="P578" i="21"/>
  <c r="O578" i="21"/>
  <c r="Q578" i="21"/>
  <c r="N578" i="21"/>
  <c r="E574" i="21"/>
  <c r="D575" i="21"/>
  <c r="F574" i="21"/>
  <c r="M580" i="21"/>
  <c r="H581" i="21"/>
  <c r="K580" i="21"/>
  <c r="L580" i="21"/>
  <c r="I580" i="21"/>
  <c r="J580" i="21"/>
  <c r="Q579" i="21"/>
  <c r="P579" i="21"/>
  <c r="N579" i="21"/>
  <c r="O579" i="21"/>
  <c r="F575" i="21"/>
  <c r="E575" i="21"/>
  <c r="D576" i="21"/>
  <c r="K581" i="21"/>
  <c r="H582" i="21"/>
  <c r="I581" i="21"/>
  <c r="J581" i="21"/>
  <c r="L581" i="21"/>
  <c r="M581" i="21"/>
  <c r="Q580" i="21"/>
  <c r="N580" i="21"/>
  <c r="O580" i="21"/>
  <c r="P580" i="21"/>
  <c r="E576" i="21"/>
  <c r="D577" i="21"/>
  <c r="F576" i="21"/>
  <c r="M582" i="21"/>
  <c r="H583" i="21"/>
  <c r="J582" i="21"/>
  <c r="I582" i="21"/>
  <c r="L582" i="21"/>
  <c r="K582" i="21"/>
  <c r="P581" i="21"/>
  <c r="O581" i="21"/>
  <c r="N581" i="21"/>
  <c r="Q581" i="21"/>
  <c r="F577" i="21"/>
  <c r="D578" i="21"/>
  <c r="E577" i="21"/>
  <c r="K583" i="21"/>
  <c r="H584" i="21"/>
  <c r="M583" i="21"/>
  <c r="I583" i="21"/>
  <c r="L583" i="21"/>
  <c r="J583" i="21"/>
  <c r="N582" i="21"/>
  <c r="Q582" i="21"/>
  <c r="O582" i="21"/>
  <c r="P582" i="21"/>
  <c r="F578" i="21"/>
  <c r="D579" i="21"/>
  <c r="E578" i="21"/>
  <c r="K584" i="21"/>
  <c r="L584" i="21"/>
  <c r="M584" i="21"/>
  <c r="I584" i="21"/>
  <c r="H585" i="21"/>
  <c r="J584" i="21"/>
  <c r="P583" i="21"/>
  <c r="O583" i="21"/>
  <c r="Q583" i="21"/>
  <c r="N583" i="21"/>
  <c r="D580" i="21"/>
  <c r="E579" i="21"/>
  <c r="F579" i="21"/>
  <c r="O584" i="21"/>
  <c r="P584" i="21"/>
  <c r="N584" i="21"/>
  <c r="Q584" i="21"/>
  <c r="I585" i="21"/>
  <c r="K585" i="21"/>
  <c r="L585" i="21"/>
  <c r="H586" i="21"/>
  <c r="J585" i="21"/>
  <c r="M585" i="21"/>
  <c r="D581" i="21"/>
  <c r="E580" i="21"/>
  <c r="F580" i="21"/>
  <c r="N585" i="21"/>
  <c r="O585" i="21"/>
  <c r="P585" i="21"/>
  <c r="Q585" i="21"/>
  <c r="K586" i="21"/>
  <c r="L586" i="21"/>
  <c r="I586" i="21"/>
  <c r="H587" i="21"/>
  <c r="J586" i="21"/>
  <c r="M586" i="21"/>
  <c r="F581" i="21"/>
  <c r="D582" i="21"/>
  <c r="E581" i="21"/>
  <c r="P586" i="21"/>
  <c r="O586" i="21"/>
  <c r="N586" i="21"/>
  <c r="Q586" i="21"/>
  <c r="M587" i="21"/>
  <c r="L587" i="21"/>
  <c r="K587" i="21"/>
  <c r="I587" i="21"/>
  <c r="H588" i="21"/>
  <c r="J587" i="21"/>
  <c r="D583" i="21"/>
  <c r="E582" i="21"/>
  <c r="F582" i="21"/>
  <c r="Q587" i="21"/>
  <c r="P587" i="21"/>
  <c r="O587" i="21"/>
  <c r="N587" i="21"/>
  <c r="J588" i="21"/>
  <c r="L588" i="21"/>
  <c r="M588" i="21"/>
  <c r="H589" i="21"/>
  <c r="I588" i="21"/>
  <c r="K588" i="21"/>
  <c r="E583" i="21"/>
  <c r="F583" i="21"/>
  <c r="D584" i="21"/>
  <c r="J589" i="21"/>
  <c r="M589" i="21"/>
  <c r="K589" i="21"/>
  <c r="H590" i="21"/>
  <c r="L589" i="21"/>
  <c r="I589" i="21"/>
  <c r="O588" i="21"/>
  <c r="P588" i="21"/>
  <c r="N588" i="21"/>
  <c r="Q588" i="21"/>
  <c r="F584" i="21"/>
  <c r="D585" i="21"/>
  <c r="E584" i="21"/>
  <c r="H591" i="21"/>
  <c r="J590" i="21"/>
  <c r="I590" i="21"/>
  <c r="L590" i="21"/>
  <c r="K590" i="21"/>
  <c r="M590" i="21"/>
  <c r="P589" i="21"/>
  <c r="Q589" i="21"/>
  <c r="N589" i="21"/>
  <c r="O589" i="21"/>
  <c r="E585" i="21"/>
  <c r="F585" i="21"/>
  <c r="D586" i="21"/>
  <c r="L591" i="21"/>
  <c r="H592" i="21"/>
  <c r="I591" i="21"/>
  <c r="M591" i="21"/>
  <c r="J591" i="21"/>
  <c r="K591" i="21"/>
  <c r="P590" i="21"/>
  <c r="O590" i="21"/>
  <c r="Q590" i="21"/>
  <c r="N590" i="21"/>
  <c r="D587" i="21"/>
  <c r="E586" i="21"/>
  <c r="F586" i="21"/>
  <c r="L592" i="21"/>
  <c r="M592" i="21"/>
  <c r="I592" i="21"/>
  <c r="K592" i="21"/>
  <c r="H593" i="21"/>
  <c r="J592" i="21"/>
  <c r="N591" i="21"/>
  <c r="O591" i="21"/>
  <c r="Q591" i="21"/>
  <c r="P591" i="21"/>
  <c r="E587" i="21"/>
  <c r="F587" i="21"/>
  <c r="D588" i="21"/>
  <c r="N592" i="21"/>
  <c r="P592" i="21"/>
  <c r="Q592" i="21"/>
  <c r="O592" i="21"/>
  <c r="L593" i="21"/>
  <c r="K593" i="21"/>
  <c r="H594" i="21"/>
  <c r="J593" i="21"/>
  <c r="M593" i="21"/>
  <c r="I593" i="21"/>
  <c r="E588" i="21"/>
  <c r="F588" i="21"/>
  <c r="D589" i="21"/>
  <c r="I594" i="21"/>
  <c r="L594" i="21"/>
  <c r="K594" i="21"/>
  <c r="J594" i="21"/>
  <c r="M594" i="21"/>
  <c r="H595" i="21"/>
  <c r="Q593" i="21"/>
  <c r="N593" i="21"/>
  <c r="O593" i="21"/>
  <c r="P593" i="21"/>
  <c r="D590" i="21"/>
  <c r="E589" i="21"/>
  <c r="F589" i="21"/>
  <c r="Q594" i="21"/>
  <c r="N594" i="21"/>
  <c r="O594" i="21"/>
  <c r="P594" i="21"/>
  <c r="L595" i="21"/>
  <c r="I595" i="21"/>
  <c r="H596" i="21"/>
  <c r="M595" i="21"/>
  <c r="J595" i="21"/>
  <c r="K595" i="21"/>
  <c r="F590" i="21"/>
  <c r="E590" i="21"/>
  <c r="D591" i="21"/>
  <c r="Q595" i="21"/>
  <c r="N595" i="21"/>
  <c r="O595" i="21"/>
  <c r="P595" i="21"/>
  <c r="I596" i="21"/>
  <c r="J596" i="21"/>
  <c r="K596" i="21"/>
  <c r="M596" i="21"/>
  <c r="H597" i="21"/>
  <c r="L596" i="21"/>
  <c r="F591" i="21"/>
  <c r="D592" i="21"/>
  <c r="E591" i="21"/>
  <c r="Q596" i="21"/>
  <c r="P596" i="21"/>
  <c r="O596" i="21"/>
  <c r="N596" i="21"/>
  <c r="I597" i="21"/>
  <c r="M597" i="21"/>
  <c r="L597" i="21"/>
  <c r="K597" i="21"/>
  <c r="H598" i="21"/>
  <c r="J597" i="21"/>
  <c r="F592" i="21"/>
  <c r="D593" i="21"/>
  <c r="E592" i="21"/>
  <c r="Q597" i="21"/>
  <c r="P597" i="21"/>
  <c r="N597" i="21"/>
  <c r="O597" i="21"/>
  <c r="I598" i="21"/>
  <c r="K598" i="21"/>
  <c r="J598" i="21"/>
  <c r="M598" i="21"/>
  <c r="L598" i="21"/>
  <c r="H599" i="21"/>
  <c r="D594" i="21"/>
  <c r="F593" i="21"/>
  <c r="E593" i="21"/>
  <c r="N598" i="21"/>
  <c r="O598" i="21"/>
  <c r="Q598" i="21"/>
  <c r="P598" i="21"/>
  <c r="M599" i="21"/>
  <c r="I599" i="21"/>
  <c r="H600" i="21"/>
  <c r="K599" i="21"/>
  <c r="L599" i="21"/>
  <c r="J599" i="21"/>
  <c r="F594" i="21"/>
  <c r="D595" i="21"/>
  <c r="E594" i="21"/>
  <c r="Q599" i="21"/>
  <c r="P599" i="21"/>
  <c r="O599" i="21"/>
  <c r="N599" i="21"/>
  <c r="L600" i="21"/>
  <c r="K600" i="21"/>
  <c r="I600" i="21"/>
  <c r="M600" i="21"/>
  <c r="J600" i="21"/>
  <c r="H601" i="21"/>
  <c r="F595" i="21"/>
  <c r="D596" i="21"/>
  <c r="E595" i="21"/>
  <c r="O600" i="21"/>
  <c r="P600" i="21"/>
  <c r="Q600" i="21"/>
  <c r="N600" i="21"/>
  <c r="J601" i="21"/>
  <c r="L601" i="21"/>
  <c r="H602" i="21"/>
  <c r="K601" i="21"/>
  <c r="I601" i="21"/>
  <c r="M601" i="21"/>
  <c r="F596" i="21"/>
  <c r="E596" i="21"/>
  <c r="D597" i="21"/>
  <c r="L602" i="21"/>
  <c r="K602" i="21"/>
  <c r="H603" i="21"/>
  <c r="J602" i="21"/>
  <c r="I602" i="21"/>
  <c r="M602" i="21"/>
  <c r="N601" i="21"/>
  <c r="P601" i="21"/>
  <c r="O601" i="21"/>
  <c r="Q601" i="21"/>
  <c r="E597" i="21"/>
  <c r="F597" i="21"/>
  <c r="D598" i="21"/>
  <c r="M603" i="21"/>
  <c r="L603" i="21"/>
  <c r="I603" i="21"/>
  <c r="K603" i="21"/>
  <c r="H604" i="21"/>
  <c r="J603" i="21"/>
  <c r="P602" i="21"/>
  <c r="O602" i="21"/>
  <c r="N602" i="21"/>
  <c r="Q602" i="21"/>
  <c r="D599" i="21"/>
  <c r="F598" i="21"/>
  <c r="E598" i="21"/>
  <c r="Q603" i="21"/>
  <c r="N603" i="21"/>
  <c r="O603" i="21"/>
  <c r="P603" i="21"/>
  <c r="J604" i="21"/>
  <c r="I604" i="21"/>
  <c r="K604" i="21"/>
  <c r="H605" i="21"/>
  <c r="L604" i="21"/>
  <c r="M604" i="21"/>
  <c r="D600" i="21"/>
  <c r="E599" i="21"/>
  <c r="F599" i="21"/>
  <c r="N604" i="21"/>
  <c r="P604" i="21"/>
  <c r="O604" i="21"/>
  <c r="Q604" i="21"/>
  <c r="H606" i="21"/>
  <c r="J605" i="21"/>
  <c r="M605" i="21"/>
  <c r="I605" i="21"/>
  <c r="K605" i="21"/>
  <c r="L605" i="21"/>
  <c r="E600" i="21"/>
  <c r="D601" i="21"/>
  <c r="F600" i="21"/>
  <c r="H607" i="21"/>
  <c r="M606" i="21"/>
  <c r="L606" i="21"/>
  <c r="I606" i="21"/>
  <c r="J606" i="21"/>
  <c r="K606" i="21"/>
  <c r="N605" i="21"/>
  <c r="O605" i="21"/>
  <c r="Q605" i="21"/>
  <c r="P605" i="21"/>
  <c r="D602" i="21"/>
  <c r="F601" i="21"/>
  <c r="E601" i="21"/>
  <c r="J607" i="21"/>
  <c r="I607" i="21"/>
  <c r="K607" i="21"/>
  <c r="M607" i="21"/>
  <c r="L607" i="21"/>
  <c r="H608" i="21"/>
  <c r="N606" i="21"/>
  <c r="Q606" i="21"/>
  <c r="P606" i="21"/>
  <c r="O606" i="21"/>
  <c r="F602" i="21"/>
  <c r="E602" i="21"/>
  <c r="D603" i="21"/>
  <c r="N607" i="21"/>
  <c r="O607" i="21"/>
  <c r="Q607" i="21"/>
  <c r="P607" i="21"/>
  <c r="L608" i="21"/>
  <c r="H609" i="21"/>
  <c r="K608" i="21"/>
  <c r="I608" i="21"/>
  <c r="M608" i="21"/>
  <c r="J608" i="21"/>
  <c r="F603" i="21"/>
  <c r="D604" i="21"/>
  <c r="E603" i="21"/>
  <c r="I609" i="21"/>
  <c r="M609" i="21"/>
  <c r="H610" i="21"/>
  <c r="K609" i="21"/>
  <c r="J609" i="21"/>
  <c r="L609" i="21"/>
  <c r="Q608" i="21"/>
  <c r="P608" i="21"/>
  <c r="N608" i="21"/>
  <c r="O608" i="21"/>
  <c r="F604" i="21"/>
  <c r="E604" i="21"/>
  <c r="D605" i="21"/>
  <c r="O609" i="21"/>
  <c r="P609" i="21"/>
  <c r="Q609" i="21"/>
  <c r="N609" i="21"/>
  <c r="I610" i="21"/>
  <c r="M610" i="21"/>
  <c r="L610" i="21"/>
  <c r="J610" i="21"/>
  <c r="K610" i="21"/>
  <c r="H611" i="21"/>
  <c r="F605" i="21"/>
  <c r="E605" i="21"/>
  <c r="D606" i="21"/>
  <c r="Q610" i="21"/>
  <c r="O610" i="21"/>
  <c r="P610" i="21"/>
  <c r="N610" i="21"/>
  <c r="K611" i="21"/>
  <c r="H612" i="21"/>
  <c r="L611" i="21"/>
  <c r="M611" i="21"/>
  <c r="I611" i="21"/>
  <c r="J611" i="21"/>
  <c r="D607" i="21"/>
  <c r="F606" i="21"/>
  <c r="E606" i="21"/>
  <c r="I612" i="21"/>
  <c r="J612" i="21"/>
  <c r="L612" i="21"/>
  <c r="M612" i="21"/>
  <c r="H613" i="21"/>
  <c r="K612" i="21"/>
  <c r="O611" i="21"/>
  <c r="Q611" i="21"/>
  <c r="N611" i="21"/>
  <c r="P611" i="21"/>
  <c r="D608" i="21"/>
  <c r="F607" i="21"/>
  <c r="E607" i="21"/>
  <c r="Q612" i="21"/>
  <c r="P612" i="21"/>
  <c r="N612" i="21"/>
  <c r="O612" i="21"/>
  <c r="H614" i="21"/>
  <c r="L613" i="21"/>
  <c r="K613" i="21"/>
  <c r="J613" i="21"/>
  <c r="I613" i="21"/>
  <c r="M613" i="21"/>
  <c r="D609" i="21"/>
  <c r="F608" i="21"/>
  <c r="E608" i="21"/>
  <c r="L614" i="21"/>
  <c r="K614" i="21"/>
  <c r="H615" i="21"/>
  <c r="J614" i="21"/>
  <c r="M614" i="21"/>
  <c r="I614" i="21"/>
  <c r="Q613" i="21"/>
  <c r="P613" i="21"/>
  <c r="N613" i="21"/>
  <c r="O613" i="21"/>
  <c r="D610" i="21"/>
  <c r="E609" i="21"/>
  <c r="F609" i="21"/>
  <c r="J615" i="21"/>
  <c r="I615" i="21"/>
  <c r="M615" i="21"/>
  <c r="H616" i="21"/>
  <c r="K615" i="21"/>
  <c r="L615" i="21"/>
  <c r="N614" i="21"/>
  <c r="Q614" i="21"/>
  <c r="P614" i="21"/>
  <c r="O614" i="21"/>
  <c r="E610" i="21"/>
  <c r="F610" i="21"/>
  <c r="D611" i="21"/>
  <c r="N615" i="21"/>
  <c r="O615" i="21"/>
  <c r="P615" i="21"/>
  <c r="Q615" i="21"/>
  <c r="H617" i="21"/>
  <c r="J616" i="21"/>
  <c r="L616" i="21"/>
  <c r="M616" i="21"/>
  <c r="I616" i="21"/>
  <c r="K616" i="21"/>
  <c r="F611" i="21"/>
  <c r="E611" i="21"/>
  <c r="D612" i="21"/>
  <c r="L617" i="21"/>
  <c r="I617" i="21"/>
  <c r="K617" i="21"/>
  <c r="M617" i="21"/>
  <c r="H618" i="21"/>
  <c r="J617" i="21"/>
  <c r="P616" i="21"/>
  <c r="O616" i="21"/>
  <c r="N616" i="21"/>
  <c r="Q616" i="21"/>
  <c r="E612" i="21"/>
  <c r="F612" i="21"/>
  <c r="D613" i="21"/>
  <c r="Q617" i="21"/>
  <c r="O617" i="21"/>
  <c r="P617" i="21"/>
  <c r="N617" i="21"/>
  <c r="M618" i="21"/>
  <c r="J618" i="21"/>
  <c r="L618" i="21"/>
  <c r="I618" i="21"/>
  <c r="H619" i="21"/>
  <c r="K618" i="21"/>
  <c r="D614" i="21"/>
  <c r="F613" i="21"/>
  <c r="E613" i="21"/>
  <c r="N618" i="21"/>
  <c r="O618" i="21"/>
  <c r="Q618" i="21"/>
  <c r="P618" i="21"/>
  <c r="H620" i="21"/>
  <c r="K619" i="21"/>
  <c r="M619" i="21"/>
  <c r="L619" i="21"/>
  <c r="I619" i="21"/>
  <c r="J619" i="21"/>
  <c r="F614" i="21"/>
  <c r="E614" i="21"/>
  <c r="D615" i="21"/>
  <c r="I620" i="21"/>
  <c r="J620" i="21"/>
  <c r="H621" i="21"/>
  <c r="K620" i="21"/>
  <c r="L620" i="21"/>
  <c r="M620" i="21"/>
  <c r="O619" i="21"/>
  <c r="P619" i="21"/>
  <c r="N619" i="21"/>
  <c r="Q619" i="21"/>
  <c r="D616" i="21"/>
  <c r="E615" i="21"/>
  <c r="F615" i="21"/>
  <c r="Q620" i="21"/>
  <c r="N620" i="21"/>
  <c r="P620" i="21"/>
  <c r="O620" i="21"/>
  <c r="H622" i="21"/>
  <c r="J621" i="21"/>
  <c r="K621" i="21"/>
  <c r="I621" i="21"/>
  <c r="L621" i="21"/>
  <c r="M621" i="21"/>
  <c r="D617" i="21"/>
  <c r="F616" i="21"/>
  <c r="E616" i="21"/>
  <c r="I622" i="21"/>
  <c r="H623" i="21"/>
  <c r="K622" i="21"/>
  <c r="M622" i="21"/>
  <c r="J622" i="21"/>
  <c r="L622" i="21"/>
  <c r="Q621" i="21"/>
  <c r="P621" i="21"/>
  <c r="N621" i="21"/>
  <c r="O621" i="21"/>
  <c r="D618" i="21"/>
  <c r="E617" i="21"/>
  <c r="F617" i="21"/>
  <c r="O622" i="21"/>
  <c r="Q622" i="21"/>
  <c r="N622" i="21"/>
  <c r="P622" i="21"/>
  <c r="L623" i="21"/>
  <c r="M623" i="21"/>
  <c r="H624" i="21"/>
  <c r="I623" i="21"/>
  <c r="K623" i="21"/>
  <c r="J623" i="21"/>
  <c r="D619" i="21"/>
  <c r="F618" i="21"/>
  <c r="E618" i="21"/>
  <c r="J624" i="21"/>
  <c r="I624" i="21"/>
  <c r="K624" i="21"/>
  <c r="M624" i="21"/>
  <c r="L624" i="21"/>
  <c r="H625" i="21"/>
  <c r="P623" i="21"/>
  <c r="N623" i="21"/>
  <c r="Q623" i="21"/>
  <c r="O623" i="21"/>
  <c r="E619" i="21"/>
  <c r="F619" i="21"/>
  <c r="D620" i="21"/>
  <c r="N624" i="21"/>
  <c r="O624" i="21"/>
  <c r="P624" i="21"/>
  <c r="Q624" i="21"/>
  <c r="L625" i="21"/>
  <c r="H626" i="21"/>
  <c r="J625" i="21"/>
  <c r="M625" i="21"/>
  <c r="I625" i="21"/>
  <c r="K625" i="21"/>
  <c r="D621" i="21"/>
  <c r="F620" i="21"/>
  <c r="E620" i="21"/>
  <c r="I626" i="21"/>
  <c r="H627" i="21"/>
  <c r="J626" i="21"/>
  <c r="K626" i="21"/>
  <c r="L626" i="21"/>
  <c r="M626" i="21"/>
  <c r="P625" i="21"/>
  <c r="O625" i="21"/>
  <c r="N625" i="21"/>
  <c r="Q625" i="21"/>
  <c r="F621" i="21"/>
  <c r="E621" i="21"/>
  <c r="D622" i="21"/>
  <c r="Q626" i="21"/>
  <c r="P626" i="21"/>
  <c r="O626" i="21"/>
  <c r="N626" i="21"/>
  <c r="M627" i="21"/>
  <c r="J627" i="21"/>
  <c r="K627" i="21"/>
  <c r="I627" i="21"/>
  <c r="L627" i="21"/>
  <c r="H628" i="21"/>
  <c r="D623" i="21"/>
  <c r="E622" i="21"/>
  <c r="F622" i="21"/>
  <c r="Q627" i="21"/>
  <c r="P627" i="21"/>
  <c r="N627" i="21"/>
  <c r="O627" i="21"/>
  <c r="K628" i="21"/>
  <c r="H629" i="21"/>
  <c r="J628" i="21"/>
  <c r="I628" i="21"/>
  <c r="L628" i="21"/>
  <c r="M628" i="21"/>
  <c r="D624" i="21"/>
  <c r="F623" i="21"/>
  <c r="E623" i="21"/>
  <c r="H630" i="21"/>
  <c r="M629" i="21"/>
  <c r="J629" i="21"/>
  <c r="K629" i="21"/>
  <c r="L629" i="21"/>
  <c r="I629" i="21"/>
  <c r="P628" i="21"/>
  <c r="Q628" i="21"/>
  <c r="O628" i="21"/>
  <c r="N628" i="21"/>
  <c r="D625" i="21"/>
  <c r="F624" i="21"/>
  <c r="E624" i="21"/>
  <c r="K630" i="21"/>
  <c r="L630" i="21"/>
  <c r="I630" i="21"/>
  <c r="J630" i="21"/>
  <c r="M630" i="21"/>
  <c r="H631" i="21"/>
  <c r="Q629" i="21"/>
  <c r="P629" i="21"/>
  <c r="N629" i="21"/>
  <c r="O629" i="21"/>
  <c r="D626" i="21"/>
  <c r="E625" i="21"/>
  <c r="F625" i="21"/>
  <c r="P630" i="21"/>
  <c r="N630" i="21"/>
  <c r="O630" i="21"/>
  <c r="Q630" i="21"/>
  <c r="I631" i="21"/>
  <c r="K631" i="21"/>
  <c r="J631" i="21"/>
  <c r="H632" i="21"/>
  <c r="M631" i="21"/>
  <c r="L631" i="21"/>
  <c r="F626" i="21"/>
  <c r="E626" i="21"/>
  <c r="D627" i="21"/>
  <c r="N631" i="21"/>
  <c r="Q631" i="21"/>
  <c r="P631" i="21"/>
  <c r="O631" i="21"/>
  <c r="I632" i="21"/>
  <c r="K632" i="21"/>
  <c r="J632" i="21"/>
  <c r="M632" i="21"/>
  <c r="H633" i="21"/>
  <c r="L632" i="21"/>
  <c r="D628" i="21"/>
  <c r="F627" i="21"/>
  <c r="E627" i="21"/>
  <c r="Q632" i="21"/>
  <c r="N632" i="21"/>
  <c r="O632" i="21"/>
  <c r="P632" i="21"/>
  <c r="I633" i="21"/>
  <c r="L633" i="21"/>
  <c r="M633" i="21"/>
  <c r="H634" i="21"/>
  <c r="J633" i="21"/>
  <c r="K633" i="21"/>
  <c r="F628" i="21"/>
  <c r="D629" i="21"/>
  <c r="E628" i="21"/>
  <c r="O633" i="21"/>
  <c r="Q633" i="21"/>
  <c r="N633" i="21"/>
  <c r="P633" i="21"/>
  <c r="K634" i="21"/>
  <c r="J634" i="21"/>
  <c r="H635" i="21"/>
  <c r="M634" i="21"/>
  <c r="L634" i="21"/>
  <c r="I634" i="21"/>
  <c r="E629" i="21"/>
  <c r="F629" i="21"/>
  <c r="D630" i="21"/>
  <c r="M635" i="21"/>
  <c r="H636" i="21"/>
  <c r="J635" i="21"/>
  <c r="K635" i="21"/>
  <c r="I635" i="21"/>
  <c r="L635" i="21"/>
  <c r="P634" i="21"/>
  <c r="N634" i="21"/>
  <c r="Q634" i="21"/>
  <c r="O634" i="21"/>
  <c r="F630" i="21"/>
  <c r="D631" i="21"/>
  <c r="E630" i="21"/>
  <c r="I636" i="21"/>
  <c r="M636" i="21"/>
  <c r="J636" i="21"/>
  <c r="H637" i="21"/>
  <c r="L636" i="21"/>
  <c r="K636" i="21"/>
  <c r="O635" i="21"/>
  <c r="Q635" i="21"/>
  <c r="N635" i="21"/>
  <c r="P635" i="21"/>
  <c r="F631" i="21"/>
  <c r="D632" i="21"/>
  <c r="E631" i="21"/>
  <c r="Q636" i="21"/>
  <c r="N636" i="21"/>
  <c r="O636" i="21"/>
  <c r="P636" i="21"/>
  <c r="M637" i="21"/>
  <c r="I637" i="21"/>
  <c r="L637" i="21"/>
  <c r="K637" i="21"/>
  <c r="J637" i="21"/>
  <c r="H638" i="21"/>
  <c r="F632" i="21"/>
  <c r="D633" i="21"/>
  <c r="E632" i="21"/>
  <c r="Q637" i="21"/>
  <c r="P637" i="21"/>
  <c r="N637" i="21"/>
  <c r="O637" i="21"/>
  <c r="L638" i="21"/>
  <c r="M638" i="21"/>
  <c r="J638" i="21"/>
  <c r="K638" i="21"/>
  <c r="H639" i="21"/>
  <c r="I638" i="21"/>
  <c r="E633" i="21"/>
  <c r="D634" i="21"/>
  <c r="F633" i="21"/>
  <c r="K639" i="21"/>
  <c r="M639" i="21"/>
  <c r="L639" i="21"/>
  <c r="I639" i="21"/>
  <c r="H640" i="21"/>
  <c r="J639" i="21"/>
  <c r="O638" i="21"/>
  <c r="Q638" i="21"/>
  <c r="N638" i="21"/>
  <c r="P638" i="21"/>
  <c r="E634" i="21"/>
  <c r="F634" i="21"/>
  <c r="D635" i="21"/>
  <c r="N639" i="21"/>
  <c r="P639" i="21"/>
  <c r="Q639" i="21"/>
  <c r="O639" i="21"/>
  <c r="L640" i="21"/>
  <c r="K640" i="21"/>
  <c r="J640" i="21"/>
  <c r="M640" i="21"/>
  <c r="I640" i="21"/>
  <c r="H641" i="21"/>
  <c r="F635" i="21"/>
  <c r="D636" i="21"/>
  <c r="E635" i="21"/>
  <c r="N640" i="21"/>
  <c r="P640" i="21"/>
  <c r="Q640" i="21"/>
  <c r="O640" i="21"/>
  <c r="M641" i="21"/>
  <c r="L641" i="21"/>
  <c r="H642" i="21"/>
  <c r="I641" i="21"/>
  <c r="K641" i="21"/>
  <c r="J641" i="21"/>
  <c r="D637" i="21"/>
  <c r="E636" i="21"/>
  <c r="F636" i="21"/>
  <c r="J642" i="21"/>
  <c r="H643" i="21"/>
  <c r="K642" i="21"/>
  <c r="I642" i="21"/>
  <c r="L642" i="21"/>
  <c r="M642" i="21"/>
  <c r="Q641" i="21"/>
  <c r="P641" i="21"/>
  <c r="O641" i="21"/>
  <c r="N641" i="21"/>
  <c r="D638" i="21"/>
  <c r="E637" i="21"/>
  <c r="F637" i="21"/>
  <c r="I643" i="21"/>
  <c r="H644" i="21"/>
  <c r="K643" i="21"/>
  <c r="L643" i="21"/>
  <c r="J643" i="21"/>
  <c r="M643" i="21"/>
  <c r="P642" i="21"/>
  <c r="Q642" i="21"/>
  <c r="O642" i="21"/>
  <c r="N642" i="21"/>
  <c r="E638" i="21"/>
  <c r="D639" i="21"/>
  <c r="F638" i="21"/>
  <c r="P643" i="21"/>
  <c r="O643" i="21"/>
  <c r="Q643" i="21"/>
  <c r="N643" i="21"/>
  <c r="H645" i="21"/>
  <c r="J644" i="21"/>
  <c r="K644" i="21"/>
  <c r="M644" i="21"/>
  <c r="L644" i="21"/>
  <c r="I644" i="21"/>
  <c r="F639" i="21"/>
  <c r="E639" i="21"/>
  <c r="D640" i="21"/>
  <c r="I645" i="21"/>
  <c r="K645" i="21"/>
  <c r="M645" i="21"/>
  <c r="H646" i="21"/>
  <c r="J645" i="21"/>
  <c r="L645" i="21"/>
  <c r="O644" i="21"/>
  <c r="P644" i="21"/>
  <c r="Q644" i="21"/>
  <c r="N644" i="21"/>
  <c r="F640" i="21"/>
  <c r="E640" i="21"/>
  <c r="D641" i="21"/>
  <c r="O645" i="21"/>
  <c r="Q645" i="21"/>
  <c r="N645" i="21"/>
  <c r="P645" i="21"/>
  <c r="M646" i="21"/>
  <c r="K646" i="21"/>
  <c r="J646" i="21"/>
  <c r="H647" i="21"/>
  <c r="I646" i="21"/>
  <c r="L646" i="21"/>
  <c r="D642" i="21"/>
  <c r="F641" i="21"/>
  <c r="E641" i="21"/>
  <c r="K647" i="21"/>
  <c r="I647" i="21"/>
  <c r="M647" i="21"/>
  <c r="H648" i="21"/>
  <c r="L647" i="21"/>
  <c r="J647" i="21"/>
  <c r="P646" i="21"/>
  <c r="N646" i="21"/>
  <c r="Q646" i="21"/>
  <c r="O646" i="21"/>
  <c r="F642" i="21"/>
  <c r="E642" i="21"/>
  <c r="D643" i="21"/>
  <c r="P647" i="21"/>
  <c r="N647" i="21"/>
  <c r="Q647" i="21"/>
  <c r="O647" i="21"/>
  <c r="L648" i="21"/>
  <c r="H649" i="21"/>
  <c r="K648" i="21"/>
  <c r="I648" i="21"/>
  <c r="J648" i="21"/>
  <c r="M648" i="21"/>
  <c r="E643" i="21"/>
  <c r="D644" i="21"/>
  <c r="F643" i="21"/>
  <c r="L649" i="21"/>
  <c r="M649" i="21"/>
  <c r="I649" i="21"/>
  <c r="K649" i="21"/>
  <c r="J649" i="21"/>
  <c r="H650" i="21"/>
  <c r="O648" i="21"/>
  <c r="Q648" i="21"/>
  <c r="P648" i="21"/>
  <c r="N648" i="21"/>
  <c r="D645" i="21"/>
  <c r="E644" i="21"/>
  <c r="F644" i="21"/>
  <c r="P649" i="21"/>
  <c r="N649" i="21"/>
  <c r="Q649" i="21"/>
  <c r="O649" i="21"/>
  <c r="M650" i="21"/>
  <c r="I650" i="21"/>
  <c r="H651" i="21"/>
  <c r="K650" i="21"/>
  <c r="L650" i="21"/>
  <c r="J650" i="21"/>
  <c r="D646" i="21"/>
  <c r="E645" i="21"/>
  <c r="F645" i="21"/>
  <c r="Q650" i="21"/>
  <c r="P650" i="21"/>
  <c r="N650" i="21"/>
  <c r="O650" i="21"/>
  <c r="L651" i="21"/>
  <c r="K651" i="21"/>
  <c r="M651" i="21"/>
  <c r="H652" i="21"/>
  <c r="I651" i="21"/>
  <c r="J651" i="21"/>
  <c r="D647" i="21"/>
  <c r="F646" i="21"/>
  <c r="E646" i="21"/>
  <c r="K652" i="21"/>
  <c r="M652" i="21"/>
  <c r="J652" i="21"/>
  <c r="I652" i="21"/>
  <c r="H653" i="21"/>
  <c r="L652" i="21"/>
  <c r="P651" i="21"/>
  <c r="O651" i="21"/>
  <c r="Q651" i="21"/>
  <c r="N651" i="21"/>
  <c r="E647" i="21"/>
  <c r="F647" i="21"/>
  <c r="D648" i="21"/>
  <c r="N652" i="21"/>
  <c r="O652" i="21"/>
  <c r="P652" i="21"/>
  <c r="Q652" i="21"/>
  <c r="I653" i="21"/>
  <c r="L653" i="21"/>
  <c r="M653" i="21"/>
  <c r="K653" i="21"/>
  <c r="J653" i="21"/>
  <c r="H654" i="21"/>
  <c r="F648" i="21"/>
  <c r="D649" i="21"/>
  <c r="E648" i="21"/>
  <c r="Q653" i="21"/>
  <c r="O653" i="21"/>
  <c r="N653" i="21"/>
  <c r="P653" i="21"/>
  <c r="H655" i="21"/>
  <c r="K654" i="21"/>
  <c r="I654" i="21"/>
  <c r="L654" i="21"/>
  <c r="M654" i="21"/>
  <c r="J654" i="21"/>
  <c r="E649" i="21"/>
  <c r="F649" i="21"/>
  <c r="D650" i="21"/>
  <c r="L655" i="21"/>
  <c r="K655" i="21"/>
  <c r="M655" i="21"/>
  <c r="I655" i="21"/>
  <c r="J655" i="21"/>
  <c r="H656" i="21"/>
  <c r="Q654" i="21"/>
  <c r="O654" i="21"/>
  <c r="P654" i="21"/>
  <c r="N654" i="21"/>
  <c r="E650" i="21"/>
  <c r="F650" i="21"/>
  <c r="D651" i="21"/>
  <c r="N655" i="21"/>
  <c r="P655" i="21"/>
  <c r="O655" i="21"/>
  <c r="Q655" i="21"/>
  <c r="M656" i="21"/>
  <c r="L656" i="21"/>
  <c r="J656" i="21"/>
  <c r="I656" i="21"/>
  <c r="K656" i="21"/>
  <c r="H657" i="21"/>
  <c r="F651" i="21"/>
  <c r="D652" i="21"/>
  <c r="E651" i="21"/>
  <c r="O656" i="21"/>
  <c r="N656" i="21"/>
  <c r="P656" i="21"/>
  <c r="Q656" i="21"/>
  <c r="M657" i="21"/>
  <c r="J657" i="21"/>
  <c r="L657" i="21"/>
  <c r="H658" i="21"/>
  <c r="I657" i="21"/>
  <c r="K657" i="21"/>
  <c r="D653" i="21"/>
  <c r="E652" i="21"/>
  <c r="F652" i="21"/>
  <c r="K658" i="21"/>
  <c r="M658" i="21"/>
  <c r="L658" i="21"/>
  <c r="J658" i="21"/>
  <c r="H659" i="21"/>
  <c r="I658" i="21"/>
  <c r="O657" i="21"/>
  <c r="Q657" i="21"/>
  <c r="N657" i="21"/>
  <c r="P657" i="21"/>
  <c r="D654" i="21"/>
  <c r="E653" i="21"/>
  <c r="F653" i="21"/>
  <c r="H660" i="21"/>
  <c r="M659" i="21"/>
  <c r="J659" i="21"/>
  <c r="K659" i="21"/>
  <c r="I659" i="21"/>
  <c r="L659" i="21"/>
  <c r="O658" i="21"/>
  <c r="P658" i="21"/>
  <c r="Q658" i="21"/>
  <c r="N658" i="21"/>
  <c r="D655" i="21"/>
  <c r="F654" i="21"/>
  <c r="E654" i="21"/>
  <c r="K660" i="21"/>
  <c r="I660" i="21"/>
  <c r="H661" i="21"/>
  <c r="L660" i="21"/>
  <c r="M660" i="21"/>
  <c r="J660" i="21"/>
  <c r="Q659" i="21"/>
  <c r="O659" i="21"/>
  <c r="P659" i="21"/>
  <c r="N659" i="21"/>
  <c r="E655" i="21"/>
  <c r="F655" i="21"/>
  <c r="D656" i="21"/>
  <c r="Q660" i="21"/>
  <c r="P660" i="21"/>
  <c r="N660" i="21"/>
  <c r="O660" i="21"/>
  <c r="I661" i="21"/>
  <c r="J661" i="21"/>
  <c r="M661" i="21"/>
  <c r="H662" i="21"/>
  <c r="K661" i="21"/>
  <c r="L661" i="21"/>
  <c r="E656" i="21"/>
  <c r="D657" i="21"/>
  <c r="F656" i="21"/>
  <c r="Q661" i="21"/>
  <c r="N661" i="21"/>
  <c r="O661" i="21"/>
  <c r="P661" i="21"/>
  <c r="I662" i="21"/>
  <c r="L662" i="21"/>
  <c r="H663" i="21"/>
  <c r="J662" i="21"/>
  <c r="K662" i="21"/>
  <c r="M662" i="21"/>
  <c r="F657" i="21"/>
  <c r="D658" i="21"/>
  <c r="E657" i="21"/>
  <c r="P662" i="21"/>
  <c r="O662" i="21"/>
  <c r="N662" i="21"/>
  <c r="Q662" i="21"/>
  <c r="H664" i="21"/>
  <c r="L663" i="21"/>
  <c r="I663" i="21"/>
  <c r="M663" i="21"/>
  <c r="J663" i="21"/>
  <c r="K663" i="21"/>
  <c r="F658" i="21"/>
  <c r="E658" i="21"/>
  <c r="D659" i="21"/>
  <c r="I664" i="21"/>
  <c r="K664" i="21"/>
  <c r="M664" i="21"/>
  <c r="J664" i="21"/>
  <c r="H665" i="21"/>
  <c r="L664" i="21"/>
  <c r="O663" i="21"/>
  <c r="Q663" i="21"/>
  <c r="P663" i="21"/>
  <c r="N663" i="21"/>
  <c r="E659" i="21"/>
  <c r="F659" i="21"/>
  <c r="D660" i="21"/>
  <c r="P664" i="21"/>
  <c r="Q664" i="21"/>
  <c r="O664" i="21"/>
  <c r="N664" i="21"/>
  <c r="I665" i="21"/>
  <c r="M665" i="21"/>
  <c r="J665" i="21"/>
  <c r="L665" i="21"/>
  <c r="H666" i="21"/>
  <c r="K665" i="21"/>
  <c r="F660" i="21"/>
  <c r="D661" i="21"/>
  <c r="E660" i="21"/>
  <c r="P665" i="21"/>
  <c r="O665" i="21"/>
  <c r="N665" i="21"/>
  <c r="Q665" i="21"/>
  <c r="J666" i="21"/>
  <c r="K666" i="21"/>
  <c r="M666" i="21"/>
  <c r="H667" i="21"/>
  <c r="I666" i="21"/>
  <c r="L666" i="21"/>
  <c r="D662" i="21"/>
  <c r="F661" i="21"/>
  <c r="E661" i="21"/>
  <c r="L667" i="21"/>
  <c r="M667" i="21"/>
  <c r="I667" i="21"/>
  <c r="J667" i="21"/>
  <c r="H668" i="21"/>
  <c r="K667" i="21"/>
  <c r="O666" i="21"/>
  <c r="Q666" i="21"/>
  <c r="N666" i="21"/>
  <c r="P666" i="21"/>
  <c r="E662" i="21"/>
  <c r="F662" i="21"/>
  <c r="D663" i="21"/>
  <c r="P667" i="21"/>
  <c r="Q667" i="21"/>
  <c r="O667" i="21"/>
  <c r="N667" i="21"/>
  <c r="M668" i="21"/>
  <c r="I668" i="21"/>
  <c r="H669" i="21"/>
  <c r="L668" i="21"/>
  <c r="J668" i="21"/>
  <c r="K668" i="21"/>
  <c r="E663" i="21"/>
  <c r="F663" i="21"/>
  <c r="D664" i="21"/>
  <c r="P668" i="21"/>
  <c r="O668" i="21"/>
  <c r="Q668" i="21"/>
  <c r="N668" i="21"/>
  <c r="J669" i="21"/>
  <c r="M669" i="21"/>
  <c r="I669" i="21"/>
  <c r="K669" i="21"/>
  <c r="H670" i="21"/>
  <c r="L669" i="21"/>
  <c r="D665" i="21"/>
  <c r="E664" i="21"/>
  <c r="F664" i="21"/>
  <c r="P669" i="21"/>
  <c r="Q669" i="21"/>
  <c r="N669" i="21"/>
  <c r="O669" i="21"/>
  <c r="J670" i="21"/>
  <c r="L670" i="21"/>
  <c r="K670" i="21"/>
  <c r="I670" i="21"/>
  <c r="H671" i="21"/>
  <c r="M670" i="21"/>
  <c r="F665" i="21"/>
  <c r="D666" i="21"/>
  <c r="E665" i="21"/>
  <c r="O670" i="21"/>
  <c r="N670" i="21"/>
  <c r="Q670" i="21"/>
  <c r="P670" i="21"/>
  <c r="K671" i="21"/>
  <c r="H672" i="21"/>
  <c r="L671" i="21"/>
  <c r="J671" i="21"/>
  <c r="I671" i="21"/>
  <c r="M671" i="21"/>
  <c r="E666" i="21"/>
  <c r="F666" i="21"/>
  <c r="D667" i="21"/>
  <c r="M672" i="21"/>
  <c r="J672" i="21"/>
  <c r="H673" i="21"/>
  <c r="L672" i="21"/>
  <c r="I672" i="21"/>
  <c r="K672" i="21"/>
  <c r="P671" i="21"/>
  <c r="O671" i="21"/>
  <c r="N671" i="21"/>
  <c r="Q671" i="21"/>
  <c r="E667" i="21"/>
  <c r="F667" i="21"/>
  <c r="D668" i="21"/>
  <c r="L673" i="21"/>
  <c r="I673" i="21"/>
  <c r="H674" i="21"/>
  <c r="J673" i="21"/>
  <c r="M673" i="21"/>
  <c r="K673" i="21"/>
  <c r="O672" i="21"/>
  <c r="P672" i="21"/>
  <c r="Q672" i="21"/>
  <c r="N672" i="21"/>
  <c r="D669" i="21"/>
  <c r="E668" i="21"/>
  <c r="F668" i="21"/>
  <c r="Q673" i="21"/>
  <c r="O673" i="21"/>
  <c r="P673" i="21"/>
  <c r="N673" i="21"/>
  <c r="I674" i="21"/>
  <c r="J674" i="21"/>
  <c r="K674" i="21"/>
  <c r="M674" i="21"/>
  <c r="L674" i="21"/>
  <c r="H675" i="21"/>
  <c r="F669" i="21"/>
  <c r="D670" i="21"/>
  <c r="E669" i="21"/>
  <c r="N674" i="21"/>
  <c r="P674" i="21"/>
  <c r="Q674" i="21"/>
  <c r="O674" i="21"/>
  <c r="I675" i="21"/>
  <c r="L675" i="21"/>
  <c r="H676" i="21"/>
  <c r="J675" i="21"/>
  <c r="K675" i="21"/>
  <c r="M675" i="21"/>
  <c r="E670" i="21"/>
  <c r="D671" i="21"/>
  <c r="F670" i="21"/>
  <c r="O675" i="21"/>
  <c r="N675" i="21"/>
  <c r="P675" i="21"/>
  <c r="Q675" i="21"/>
  <c r="M676" i="21"/>
  <c r="H677" i="21"/>
  <c r="I676" i="21"/>
  <c r="L676" i="21"/>
  <c r="K676" i="21"/>
  <c r="J676" i="21"/>
  <c r="D672" i="21"/>
  <c r="F671" i="21"/>
  <c r="E671" i="21"/>
  <c r="M677" i="21"/>
  <c r="I677" i="21"/>
  <c r="H678" i="21"/>
  <c r="L677" i="21"/>
  <c r="K677" i="21"/>
  <c r="J677" i="21"/>
  <c r="P676" i="21"/>
  <c r="N676" i="21"/>
  <c r="Q676" i="21"/>
  <c r="O676" i="21"/>
  <c r="D673" i="21"/>
  <c r="F672" i="21"/>
  <c r="E672" i="21"/>
  <c r="N677" i="21"/>
  <c r="Q677" i="21"/>
  <c r="P677" i="21"/>
  <c r="O677" i="21"/>
  <c r="I678" i="21"/>
  <c r="M678" i="21"/>
  <c r="J678" i="21"/>
  <c r="H679" i="21"/>
  <c r="K678" i="21"/>
  <c r="L678" i="21"/>
  <c r="E673" i="21"/>
  <c r="F673" i="21"/>
  <c r="D674" i="21"/>
  <c r="O678" i="21"/>
  <c r="Q678" i="21"/>
  <c r="N678" i="21"/>
  <c r="P678" i="21"/>
  <c r="M679" i="21"/>
  <c r="L679" i="21"/>
  <c r="H680" i="21"/>
  <c r="I679" i="21"/>
  <c r="K679" i="21"/>
  <c r="J679" i="21"/>
  <c r="D675" i="21"/>
  <c r="E674" i="21"/>
  <c r="F674" i="21"/>
  <c r="L680" i="21"/>
  <c r="K680" i="21"/>
  <c r="H681" i="21"/>
  <c r="J680" i="21"/>
  <c r="M680" i="21"/>
  <c r="I680" i="21"/>
  <c r="Q679" i="21"/>
  <c r="N679" i="21"/>
  <c r="P679" i="21"/>
  <c r="O679" i="21"/>
  <c r="E675" i="21"/>
  <c r="F675" i="21"/>
  <c r="D676" i="21"/>
  <c r="M681" i="21"/>
  <c r="J681" i="21"/>
  <c r="L681" i="21"/>
  <c r="I681" i="21"/>
  <c r="H682" i="21"/>
  <c r="K681" i="21"/>
  <c r="P680" i="21"/>
  <c r="N680" i="21"/>
  <c r="O680" i="21"/>
  <c r="Q680" i="21"/>
  <c r="F676" i="21"/>
  <c r="E676" i="21"/>
  <c r="D677" i="21"/>
  <c r="Q681" i="21"/>
  <c r="N681" i="21"/>
  <c r="P681" i="21"/>
  <c r="O681" i="21"/>
  <c r="I682" i="21"/>
  <c r="M682" i="21"/>
  <c r="K682" i="21"/>
  <c r="L682" i="21"/>
  <c r="J682" i="21"/>
  <c r="H683" i="21"/>
  <c r="E677" i="21"/>
  <c r="D678" i="21"/>
  <c r="F677" i="21"/>
  <c r="Q682" i="21"/>
  <c r="O682" i="21"/>
  <c r="N682" i="21"/>
  <c r="P682" i="21"/>
  <c r="H684" i="21"/>
  <c r="K683" i="21"/>
  <c r="L683" i="21"/>
  <c r="J683" i="21"/>
  <c r="I683" i="21"/>
  <c r="M683" i="21"/>
  <c r="E678" i="21"/>
  <c r="D679" i="21"/>
  <c r="F678" i="21"/>
  <c r="J684" i="21"/>
  <c r="K684" i="21"/>
  <c r="I684" i="21"/>
  <c r="L684" i="21"/>
  <c r="H685" i="21"/>
  <c r="M684" i="21"/>
  <c r="P683" i="21"/>
  <c r="O683" i="21"/>
  <c r="Q683" i="21"/>
  <c r="N683" i="21"/>
  <c r="E679" i="21"/>
  <c r="D680" i="21"/>
  <c r="F679" i="21"/>
  <c r="P684" i="21"/>
  <c r="O684" i="21"/>
  <c r="N684" i="21"/>
  <c r="Q684" i="21"/>
  <c r="L685" i="21"/>
  <c r="M685" i="21"/>
  <c r="K685" i="21"/>
  <c r="H686" i="21"/>
  <c r="I685" i="21"/>
  <c r="J685" i="21"/>
  <c r="E680" i="21"/>
  <c r="F680" i="21"/>
  <c r="D681" i="21"/>
  <c r="L686" i="21"/>
  <c r="H687" i="21"/>
  <c r="J686" i="21"/>
  <c r="K686" i="21"/>
  <c r="I686" i="21"/>
  <c r="M686" i="21"/>
  <c r="Q685" i="21"/>
  <c r="O685" i="21"/>
  <c r="P685" i="21"/>
  <c r="N685" i="21"/>
  <c r="D682" i="21"/>
  <c r="F681" i="21"/>
  <c r="E681" i="21"/>
  <c r="I687" i="21"/>
  <c r="M687" i="21"/>
  <c r="J687" i="21"/>
  <c r="K687" i="21"/>
  <c r="L687" i="21"/>
  <c r="H688" i="21"/>
  <c r="P686" i="21"/>
  <c r="N686" i="21"/>
  <c r="O686" i="21"/>
  <c r="Q686" i="21"/>
  <c r="E682" i="21"/>
  <c r="F682" i="21"/>
  <c r="D683" i="21"/>
  <c r="O687" i="21"/>
  <c r="Q687" i="21"/>
  <c r="P687" i="21"/>
  <c r="N687" i="21"/>
  <c r="I688" i="21"/>
  <c r="K688" i="21"/>
  <c r="L688" i="21"/>
  <c r="H689" i="21"/>
  <c r="M688" i="21"/>
  <c r="J688" i="21"/>
  <c r="D684" i="21"/>
  <c r="E683" i="21"/>
  <c r="F683" i="21"/>
  <c r="O688" i="21"/>
  <c r="N688" i="21"/>
  <c r="P688" i="21"/>
  <c r="Q688" i="21"/>
  <c r="M689" i="21"/>
  <c r="J689" i="21"/>
  <c r="L689" i="21"/>
  <c r="K689" i="21"/>
  <c r="H690" i="21"/>
  <c r="I689" i="21"/>
  <c r="D685" i="21"/>
  <c r="F684" i="21"/>
  <c r="E684" i="21"/>
  <c r="J690" i="21"/>
  <c r="H691" i="21"/>
  <c r="K690" i="21"/>
  <c r="I690" i="21"/>
  <c r="L690" i="21"/>
  <c r="M690" i="21"/>
  <c r="P689" i="21"/>
  <c r="N689" i="21"/>
  <c r="Q689" i="21"/>
  <c r="O689" i="21"/>
  <c r="E685" i="21"/>
  <c r="D686" i="21"/>
  <c r="F685" i="21"/>
  <c r="I691" i="21"/>
  <c r="M691" i="21"/>
  <c r="J691" i="21"/>
  <c r="K691" i="21"/>
  <c r="H692" i="21"/>
  <c r="L691" i="21"/>
  <c r="P690" i="21"/>
  <c r="N690" i="21"/>
  <c r="Q690" i="21"/>
  <c r="O690" i="21"/>
  <c r="F686" i="21"/>
  <c r="E686" i="21"/>
  <c r="D687" i="21"/>
  <c r="O691" i="21"/>
  <c r="P691" i="21"/>
  <c r="Q691" i="21"/>
  <c r="N691" i="21"/>
  <c r="I692" i="21"/>
  <c r="M692" i="21"/>
  <c r="K692" i="21"/>
  <c r="H693" i="21"/>
  <c r="J692" i="21"/>
  <c r="L692" i="21"/>
  <c r="E687" i="21"/>
  <c r="D688" i="21"/>
  <c r="F687" i="21"/>
  <c r="O692" i="21"/>
  <c r="Q692" i="21"/>
  <c r="N692" i="21"/>
  <c r="P692" i="21"/>
  <c r="J693" i="21"/>
  <c r="H694" i="21"/>
  <c r="I693" i="21"/>
  <c r="M693" i="21"/>
  <c r="L693" i="21"/>
  <c r="K693" i="21"/>
  <c r="F688" i="21"/>
  <c r="E688" i="21"/>
  <c r="D689" i="21"/>
  <c r="J694" i="21"/>
  <c r="H695" i="21"/>
  <c r="M694" i="21"/>
  <c r="K694" i="21"/>
  <c r="L694" i="21"/>
  <c r="I694" i="21"/>
  <c r="Q693" i="21"/>
  <c r="P693" i="21"/>
  <c r="N693" i="21"/>
  <c r="O693" i="21"/>
  <c r="D690" i="21"/>
  <c r="E689" i="21"/>
  <c r="F689" i="21"/>
  <c r="K695" i="21"/>
  <c r="H696" i="21"/>
  <c r="J695" i="21"/>
  <c r="I695" i="21"/>
  <c r="L695" i="21"/>
  <c r="M695" i="21"/>
  <c r="P694" i="21"/>
  <c r="O694" i="21"/>
  <c r="N694" i="21"/>
  <c r="Q694" i="21"/>
  <c r="E690" i="21"/>
  <c r="D691" i="21"/>
  <c r="F690" i="21"/>
  <c r="J696" i="21"/>
  <c r="H697" i="21"/>
  <c r="I696" i="21"/>
  <c r="M696" i="21"/>
  <c r="L696" i="21"/>
  <c r="K696" i="21"/>
  <c r="O695" i="21"/>
  <c r="P695" i="21"/>
  <c r="Q695" i="21"/>
  <c r="N695" i="21"/>
  <c r="D692" i="21"/>
  <c r="E691" i="21"/>
  <c r="F691" i="21"/>
  <c r="K697" i="21"/>
  <c r="J697" i="21"/>
  <c r="I697" i="21"/>
  <c r="M697" i="21"/>
  <c r="L697" i="21"/>
  <c r="H698" i="21"/>
  <c r="P696" i="21"/>
  <c r="O696" i="21"/>
  <c r="Q696" i="21"/>
  <c r="N696" i="21"/>
  <c r="D693" i="21"/>
  <c r="F692" i="21"/>
  <c r="E692" i="21"/>
  <c r="O697" i="21"/>
  <c r="Q697" i="21"/>
  <c r="P697" i="21"/>
  <c r="N697" i="21"/>
  <c r="M698" i="21"/>
  <c r="L698" i="21"/>
  <c r="H699" i="21"/>
  <c r="K698" i="21"/>
  <c r="J698" i="21"/>
  <c r="I698" i="21"/>
  <c r="D694" i="21"/>
  <c r="E693" i="21"/>
  <c r="F693" i="21"/>
  <c r="M699" i="21"/>
  <c r="J699" i="21"/>
  <c r="K699" i="21"/>
  <c r="I699" i="21"/>
  <c r="L699" i="21"/>
  <c r="H700" i="21"/>
  <c r="N698" i="21"/>
  <c r="P698" i="21"/>
  <c r="Q698" i="21"/>
  <c r="O698" i="21"/>
  <c r="E694" i="21"/>
  <c r="D695" i="21"/>
  <c r="F694" i="21"/>
  <c r="P699" i="21"/>
  <c r="O699" i="21"/>
  <c r="N699" i="21"/>
  <c r="Q699" i="21"/>
  <c r="J700" i="21"/>
  <c r="K700" i="21"/>
  <c r="H701" i="21"/>
  <c r="M700" i="21"/>
  <c r="I700" i="21"/>
  <c r="L700" i="21"/>
  <c r="D696" i="21"/>
  <c r="E695" i="21"/>
  <c r="F695" i="21"/>
  <c r="H702" i="21"/>
  <c r="L701" i="21"/>
  <c r="M701" i="21"/>
  <c r="K701" i="21"/>
  <c r="I701" i="21"/>
  <c r="J701" i="21"/>
  <c r="Q700" i="21"/>
  <c r="O700" i="21"/>
  <c r="P700" i="21"/>
  <c r="N700" i="21"/>
  <c r="E696" i="21"/>
  <c r="D697" i="21"/>
  <c r="F696" i="21"/>
  <c r="L702" i="21"/>
  <c r="I702" i="21"/>
  <c r="K702" i="21"/>
  <c r="M702" i="21"/>
  <c r="J702" i="21"/>
  <c r="H703" i="21"/>
  <c r="O701" i="21"/>
  <c r="P701" i="21"/>
  <c r="Q701" i="21"/>
  <c r="N701" i="21"/>
  <c r="F697" i="21"/>
  <c r="E697" i="21"/>
  <c r="D698" i="21"/>
  <c r="P702" i="21"/>
  <c r="Q702" i="21"/>
  <c r="O702" i="21"/>
  <c r="N702" i="21"/>
  <c r="J703" i="21"/>
  <c r="H704" i="21"/>
  <c r="L703" i="21"/>
  <c r="M703" i="21"/>
  <c r="I703" i="21"/>
  <c r="K703" i="21"/>
  <c r="F698" i="21"/>
  <c r="D699" i="21"/>
  <c r="E698" i="21"/>
  <c r="I704" i="21"/>
  <c r="H705" i="21"/>
  <c r="K704" i="21"/>
  <c r="J704" i="21"/>
  <c r="M704" i="21"/>
  <c r="L704" i="21"/>
  <c r="O703" i="21"/>
  <c r="N703" i="21"/>
  <c r="P703" i="21"/>
  <c r="Q703" i="21"/>
  <c r="E699" i="21"/>
  <c r="F699" i="21"/>
  <c r="D700" i="21"/>
  <c r="O704" i="21"/>
  <c r="N704" i="21"/>
  <c r="P704" i="21"/>
  <c r="Q704" i="21"/>
  <c r="J705" i="21"/>
  <c r="H706" i="21"/>
  <c r="M705" i="21"/>
  <c r="I705" i="21"/>
  <c r="L705" i="21"/>
  <c r="K705" i="21"/>
  <c r="D701" i="21"/>
  <c r="F700" i="21"/>
  <c r="E700" i="21"/>
  <c r="L706" i="21"/>
  <c r="H707" i="21"/>
  <c r="I706" i="21"/>
  <c r="M706" i="21"/>
  <c r="K706" i="21"/>
  <c r="J706" i="21"/>
  <c r="O705" i="21"/>
  <c r="N705" i="21"/>
  <c r="P705" i="21"/>
  <c r="Q705" i="21"/>
  <c r="E701" i="21"/>
  <c r="F701" i="21"/>
  <c r="D702" i="21"/>
  <c r="I707" i="21"/>
  <c r="K707" i="21"/>
  <c r="M707" i="21"/>
  <c r="J707" i="21"/>
  <c r="H708" i="21"/>
  <c r="L707" i="21"/>
  <c r="O706" i="21"/>
  <c r="N706" i="21"/>
  <c r="Q706" i="21"/>
  <c r="P706" i="21"/>
  <c r="E702" i="21"/>
  <c r="D703" i="21"/>
  <c r="F702" i="21"/>
  <c r="O707" i="21"/>
  <c r="Q707" i="21"/>
  <c r="P707" i="21"/>
  <c r="N707" i="21"/>
  <c r="J708" i="21"/>
  <c r="I708" i="21"/>
  <c r="L708" i="21"/>
  <c r="H709" i="21"/>
  <c r="M708" i="21"/>
  <c r="K708" i="21"/>
  <c r="E703" i="21"/>
  <c r="D704" i="21"/>
  <c r="F703" i="21"/>
  <c r="P708" i="21"/>
  <c r="N708" i="21"/>
  <c r="O708" i="21"/>
  <c r="Q708" i="21"/>
  <c r="J709" i="21"/>
  <c r="I709" i="21"/>
  <c r="H710" i="21"/>
  <c r="L709" i="21"/>
  <c r="M709" i="21"/>
  <c r="K709" i="21"/>
  <c r="F704" i="21"/>
  <c r="D705" i="21"/>
  <c r="E704" i="21"/>
  <c r="Q709" i="21"/>
  <c r="N709" i="21"/>
  <c r="O709" i="21"/>
  <c r="P709" i="21"/>
  <c r="K710" i="21"/>
  <c r="I710" i="21"/>
  <c r="L710" i="21"/>
  <c r="M710" i="21"/>
  <c r="H711" i="21"/>
  <c r="J710" i="21"/>
  <c r="F705" i="21"/>
  <c r="E705" i="21"/>
  <c r="D706" i="21"/>
  <c r="N710" i="21"/>
  <c r="P710" i="21"/>
  <c r="O710" i="21"/>
  <c r="Q710" i="21"/>
  <c r="L711" i="21"/>
  <c r="J711" i="21"/>
  <c r="H712" i="21"/>
  <c r="M711" i="21"/>
  <c r="I711" i="21"/>
  <c r="K711" i="21"/>
  <c r="D707" i="21"/>
  <c r="F706" i="21"/>
  <c r="E706" i="21"/>
  <c r="K712" i="21"/>
  <c r="M712" i="21"/>
  <c r="I712" i="21"/>
  <c r="L712" i="21"/>
  <c r="H713" i="21"/>
  <c r="J712" i="21"/>
  <c r="N711" i="21"/>
  <c r="O711" i="21"/>
  <c r="P711" i="21"/>
  <c r="Q711" i="21"/>
  <c r="D708" i="21"/>
  <c r="E707" i="21"/>
  <c r="F707" i="21"/>
  <c r="O712" i="21"/>
  <c r="Q712" i="21"/>
  <c r="N712" i="21"/>
  <c r="P712" i="21"/>
  <c r="L713" i="21"/>
  <c r="M713" i="21"/>
  <c r="K713" i="21"/>
  <c r="H714" i="21"/>
  <c r="J713" i="21"/>
  <c r="I713" i="21"/>
  <c r="D709" i="21"/>
  <c r="F708" i="21"/>
  <c r="E708" i="21"/>
  <c r="L714" i="21"/>
  <c r="I714" i="21"/>
  <c r="K714" i="21"/>
  <c r="M714" i="21"/>
  <c r="J714" i="21"/>
  <c r="H715" i="21"/>
  <c r="N713" i="21"/>
  <c r="O713" i="21"/>
  <c r="Q713" i="21"/>
  <c r="P713" i="21"/>
  <c r="D710" i="21"/>
  <c r="E709" i="21"/>
  <c r="F709" i="21"/>
  <c r="N714" i="21"/>
  <c r="Q714" i="21"/>
  <c r="P714" i="21"/>
  <c r="O714" i="21"/>
  <c r="I715" i="21"/>
  <c r="L715" i="21"/>
  <c r="K715" i="21"/>
  <c r="M715" i="21"/>
  <c r="H716" i="21"/>
  <c r="J715" i="21"/>
  <c r="F710" i="21"/>
  <c r="E710" i="21"/>
  <c r="D711" i="21"/>
  <c r="N715" i="21"/>
  <c r="O715" i="21"/>
  <c r="P715" i="21"/>
  <c r="Q715" i="21"/>
  <c r="K716" i="21"/>
  <c r="L716" i="21"/>
  <c r="J716" i="21"/>
  <c r="H717" i="21"/>
  <c r="I716" i="21"/>
  <c r="M716" i="21"/>
  <c r="F711" i="21"/>
  <c r="E711" i="21"/>
  <c r="D712" i="21"/>
  <c r="L717" i="21"/>
  <c r="M717" i="21"/>
  <c r="H718" i="21"/>
  <c r="K717" i="21"/>
  <c r="I717" i="21"/>
  <c r="J717" i="21"/>
  <c r="N716" i="21"/>
  <c r="Q716" i="21"/>
  <c r="P716" i="21"/>
  <c r="O716" i="21"/>
  <c r="D713" i="21"/>
  <c r="E712" i="21"/>
  <c r="F712" i="21"/>
  <c r="H719" i="21"/>
  <c r="L718" i="21"/>
  <c r="K718" i="21"/>
  <c r="M718" i="21"/>
  <c r="J718" i="21"/>
  <c r="I718" i="21"/>
  <c r="N717" i="21"/>
  <c r="O717" i="21"/>
  <c r="P717" i="21"/>
  <c r="Q717" i="21"/>
  <c r="E713" i="21"/>
  <c r="D714" i="21"/>
  <c r="F713" i="21"/>
  <c r="I719" i="21"/>
  <c r="K719" i="21"/>
  <c r="J719" i="21"/>
  <c r="M719" i="21"/>
  <c r="L719" i="21"/>
  <c r="H720" i="21"/>
  <c r="O718" i="21"/>
  <c r="P718" i="21"/>
  <c r="N718" i="21"/>
  <c r="Q718" i="21"/>
  <c r="E714" i="21"/>
  <c r="D715" i="21"/>
  <c r="F714" i="21"/>
  <c r="N719" i="21"/>
  <c r="P719" i="21"/>
  <c r="O719" i="21"/>
  <c r="Q719" i="21"/>
  <c r="M720" i="21"/>
  <c r="L720" i="21"/>
  <c r="H721" i="21"/>
  <c r="I720" i="21"/>
  <c r="K720" i="21"/>
  <c r="J720" i="21"/>
  <c r="D716" i="21"/>
  <c r="F715" i="21"/>
  <c r="E715" i="21"/>
  <c r="H722" i="21"/>
  <c r="J721" i="21"/>
  <c r="M721" i="21"/>
  <c r="K721" i="21"/>
  <c r="L721" i="21"/>
  <c r="I721" i="21"/>
  <c r="O720" i="21"/>
  <c r="N720" i="21"/>
  <c r="P720" i="21"/>
  <c r="Q720" i="21"/>
  <c r="F716" i="21"/>
  <c r="D717" i="21"/>
  <c r="E716" i="21"/>
  <c r="L722" i="21"/>
  <c r="J722" i="21"/>
  <c r="H723" i="21"/>
  <c r="M722" i="21"/>
  <c r="I722" i="21"/>
  <c r="K722" i="21"/>
  <c r="P721" i="21"/>
  <c r="Q721" i="21"/>
  <c r="O721" i="21"/>
  <c r="N721" i="21"/>
  <c r="F717" i="21"/>
  <c r="E717" i="21"/>
  <c r="D718" i="21"/>
  <c r="K723" i="21"/>
  <c r="M723" i="21"/>
  <c r="H724" i="21"/>
  <c r="L723" i="21"/>
  <c r="J723" i="21"/>
  <c r="I723" i="21"/>
  <c r="O722" i="21"/>
  <c r="Q722" i="21"/>
  <c r="N722" i="21"/>
  <c r="P722" i="21"/>
  <c r="E718" i="21"/>
  <c r="D719" i="21"/>
  <c r="F718" i="21"/>
  <c r="L724" i="21"/>
  <c r="H725" i="21"/>
  <c r="J724" i="21"/>
  <c r="M724" i="21"/>
  <c r="I724" i="21"/>
  <c r="K724" i="21"/>
  <c r="P723" i="21"/>
  <c r="N723" i="21"/>
  <c r="Q723" i="21"/>
  <c r="O723" i="21"/>
  <c r="E719" i="21"/>
  <c r="F719" i="21"/>
  <c r="D720" i="21"/>
  <c r="I725" i="21"/>
  <c r="K725" i="21"/>
  <c r="J725" i="21"/>
  <c r="M725" i="21"/>
  <c r="L725" i="21"/>
  <c r="H726" i="21"/>
  <c r="N724" i="21"/>
  <c r="O724" i="21"/>
  <c r="P724" i="21"/>
  <c r="Q724" i="21"/>
  <c r="E720" i="21"/>
  <c r="D721" i="21"/>
  <c r="F720" i="21"/>
  <c r="Q725" i="21"/>
  <c r="N725" i="21"/>
  <c r="P725" i="21"/>
  <c r="O725" i="21"/>
  <c r="K726" i="21"/>
  <c r="H727" i="21"/>
  <c r="L726" i="21"/>
  <c r="I726" i="21"/>
  <c r="J726" i="21"/>
  <c r="M726" i="21"/>
  <c r="D722" i="21"/>
  <c r="E721" i="21"/>
  <c r="F721" i="21"/>
  <c r="K727" i="21"/>
  <c r="J727" i="21"/>
  <c r="L727" i="21"/>
  <c r="H728" i="21"/>
  <c r="I727" i="21"/>
  <c r="M727" i="21"/>
  <c r="O726" i="21"/>
  <c r="Q726" i="21"/>
  <c r="N726" i="21"/>
  <c r="P726" i="21"/>
  <c r="F722" i="21"/>
  <c r="E722" i="21"/>
  <c r="D723" i="21"/>
  <c r="L728" i="21"/>
  <c r="K728" i="21"/>
  <c r="I728" i="21"/>
  <c r="J728" i="21"/>
  <c r="M728" i="21"/>
  <c r="H729" i="21"/>
  <c r="O727" i="21"/>
  <c r="P727" i="21"/>
  <c r="Q727" i="21"/>
  <c r="N727" i="21"/>
  <c r="D724" i="21"/>
  <c r="E723" i="21"/>
  <c r="F723" i="21"/>
  <c r="P728" i="21"/>
  <c r="Q728" i="21"/>
  <c r="O728" i="21"/>
  <c r="N728" i="21"/>
  <c r="J729" i="21"/>
  <c r="L729" i="21"/>
  <c r="M729" i="21"/>
  <c r="H730" i="21"/>
  <c r="K729" i="21"/>
  <c r="I729" i="21"/>
  <c r="D725" i="21"/>
  <c r="E724" i="21"/>
  <c r="F724" i="21"/>
  <c r="M730" i="21"/>
  <c r="I730" i="21"/>
  <c r="H731" i="21"/>
  <c r="K730" i="21"/>
  <c r="J730" i="21"/>
  <c r="L730" i="21"/>
  <c r="Q729" i="21"/>
  <c r="O729" i="21"/>
  <c r="P729" i="21"/>
  <c r="N729" i="21"/>
  <c r="E725" i="21"/>
  <c r="F725" i="21"/>
  <c r="D726" i="21"/>
  <c r="N730" i="21"/>
  <c r="Q730" i="21"/>
  <c r="P730" i="21"/>
  <c r="O730" i="21"/>
  <c r="H732" i="21"/>
  <c r="I731" i="21"/>
  <c r="M731" i="21"/>
  <c r="K731" i="21"/>
  <c r="J731" i="21"/>
  <c r="L731" i="21"/>
  <c r="D727" i="21"/>
  <c r="F726" i="21"/>
  <c r="E726" i="21"/>
  <c r="M732" i="21"/>
  <c r="H733" i="21"/>
  <c r="L732" i="21"/>
  <c r="K732" i="21"/>
  <c r="J732" i="21"/>
  <c r="I732" i="21"/>
  <c r="Q731" i="21"/>
  <c r="P731" i="21"/>
  <c r="O731" i="21"/>
  <c r="N731" i="21"/>
  <c r="F727" i="21"/>
  <c r="E727" i="21"/>
  <c r="D728" i="21"/>
  <c r="I733" i="21"/>
  <c r="J733" i="21"/>
  <c r="H734" i="21"/>
  <c r="K733" i="21"/>
  <c r="L733" i="21"/>
  <c r="M733" i="21"/>
  <c r="Q732" i="21"/>
  <c r="P732" i="21"/>
  <c r="O732" i="21"/>
  <c r="N732" i="21"/>
  <c r="D729" i="21"/>
  <c r="F728" i="21"/>
  <c r="E728" i="21"/>
  <c r="Q733" i="21"/>
  <c r="O733" i="21"/>
  <c r="P733" i="21"/>
  <c r="N733" i="21"/>
  <c r="H735" i="21"/>
  <c r="L734" i="21"/>
  <c r="J734" i="21"/>
  <c r="K734" i="21"/>
  <c r="M734" i="21"/>
  <c r="I734" i="21"/>
  <c r="F729" i="21"/>
  <c r="D730" i="21"/>
  <c r="E729" i="21"/>
  <c r="H736" i="21"/>
  <c r="L735" i="21"/>
  <c r="M735" i="21"/>
  <c r="K735" i="21"/>
  <c r="I735" i="21"/>
  <c r="J735" i="21"/>
  <c r="O734" i="21"/>
  <c r="N734" i="21"/>
  <c r="P734" i="21"/>
  <c r="Q734" i="21"/>
  <c r="F730" i="21"/>
  <c r="E730" i="21"/>
  <c r="D731" i="21"/>
  <c r="H737" i="21"/>
  <c r="I736" i="21"/>
  <c r="K736" i="21"/>
  <c r="J736" i="21"/>
  <c r="M736" i="21"/>
  <c r="L736" i="21"/>
  <c r="Q735" i="21"/>
  <c r="N735" i="21"/>
  <c r="O735" i="21"/>
  <c r="P735" i="21"/>
  <c r="D732" i="21"/>
  <c r="E731" i="21"/>
  <c r="F731" i="21"/>
  <c r="L737" i="21"/>
  <c r="K737" i="21"/>
  <c r="J737" i="21"/>
  <c r="M737" i="21"/>
  <c r="I737" i="21"/>
  <c r="H738" i="21"/>
  <c r="P736" i="21"/>
  <c r="Q736" i="21"/>
  <c r="N736" i="21"/>
  <c r="O736" i="21"/>
  <c r="D733" i="21"/>
  <c r="E732" i="21"/>
  <c r="F732" i="21"/>
  <c r="Q737" i="21"/>
  <c r="O737" i="21"/>
  <c r="P737" i="21"/>
  <c r="N737" i="21"/>
  <c r="M738" i="21"/>
  <c r="H739" i="21"/>
  <c r="L738" i="21"/>
  <c r="K738" i="21"/>
  <c r="I738" i="21"/>
  <c r="J738" i="21"/>
  <c r="D734" i="21"/>
  <c r="F733" i="21"/>
  <c r="E733" i="21"/>
  <c r="K739" i="21"/>
  <c r="H740" i="21"/>
  <c r="L739" i="21"/>
  <c r="J739" i="21"/>
  <c r="I739" i="21"/>
  <c r="M739" i="21"/>
  <c r="Q738" i="21"/>
  <c r="N738" i="21"/>
  <c r="P738" i="21"/>
  <c r="O738" i="21"/>
  <c r="F734" i="21"/>
  <c r="E734" i="21"/>
  <c r="D735" i="21"/>
  <c r="L740" i="21"/>
  <c r="H741" i="21"/>
  <c r="J740" i="21"/>
  <c r="K740" i="21"/>
  <c r="M740" i="21"/>
  <c r="I740" i="21"/>
  <c r="P739" i="21"/>
  <c r="Q739" i="21"/>
  <c r="O739" i="21"/>
  <c r="N739" i="21"/>
  <c r="F735" i="21"/>
  <c r="E735" i="21"/>
  <c r="D736" i="21"/>
  <c r="K741" i="21"/>
  <c r="M741" i="21"/>
  <c r="I741" i="21"/>
  <c r="J741" i="21"/>
  <c r="H742" i="21"/>
  <c r="L741" i="21"/>
  <c r="N740" i="21"/>
  <c r="O740" i="21"/>
  <c r="P740" i="21"/>
  <c r="Q740" i="21"/>
  <c r="E736" i="21"/>
  <c r="F736" i="21"/>
  <c r="D737" i="21"/>
  <c r="O741" i="21"/>
  <c r="N741" i="21"/>
  <c r="Q741" i="21"/>
  <c r="P741" i="21"/>
  <c r="K742" i="21"/>
  <c r="I742" i="21"/>
  <c r="H743" i="21"/>
  <c r="J742" i="21"/>
  <c r="L742" i="21"/>
  <c r="M742" i="21"/>
  <c r="E737" i="21"/>
  <c r="F737" i="21"/>
  <c r="D738" i="21"/>
  <c r="P742" i="21"/>
  <c r="Q742" i="21"/>
  <c r="O742" i="21"/>
  <c r="N742" i="21"/>
  <c r="J743" i="21"/>
  <c r="I743" i="21"/>
  <c r="K743" i="21"/>
  <c r="L743" i="21"/>
  <c r="H744" i="21"/>
  <c r="M743" i="21"/>
  <c r="F738" i="21"/>
  <c r="E738" i="21"/>
  <c r="D739" i="21"/>
  <c r="N743" i="21"/>
  <c r="Q743" i="21"/>
  <c r="O743" i="21"/>
  <c r="P743" i="21"/>
  <c r="I744" i="21"/>
  <c r="M744" i="21"/>
  <c r="J744" i="21"/>
  <c r="L744" i="21"/>
  <c r="K744" i="21"/>
  <c r="H745" i="21"/>
  <c r="D740" i="21"/>
  <c r="F739" i="21"/>
  <c r="E739" i="21"/>
  <c r="P744" i="21"/>
  <c r="O744" i="21"/>
  <c r="Q744" i="21"/>
  <c r="N744" i="21"/>
  <c r="L745" i="21"/>
  <c r="M745" i="21"/>
  <c r="K745" i="21"/>
  <c r="J745" i="21"/>
  <c r="I745" i="21"/>
  <c r="H746" i="21"/>
  <c r="D741" i="21"/>
  <c r="E740" i="21"/>
  <c r="F740" i="21"/>
  <c r="O745" i="21"/>
  <c r="Q745" i="21"/>
  <c r="N745" i="21"/>
  <c r="P745" i="21"/>
  <c r="L746" i="21"/>
  <c r="I746" i="21"/>
  <c r="K746" i="21"/>
  <c r="J746" i="21"/>
  <c r="M746" i="21"/>
  <c r="H747" i="21"/>
  <c r="F741" i="21"/>
  <c r="D742" i="21"/>
  <c r="E741" i="21"/>
  <c r="N746" i="21"/>
  <c r="Q746" i="21"/>
  <c r="O746" i="21"/>
  <c r="P746" i="21"/>
  <c r="M747" i="21"/>
  <c r="L747" i="21"/>
  <c r="K747" i="21"/>
  <c r="I747" i="21"/>
  <c r="J747" i="21"/>
  <c r="H748" i="21"/>
  <c r="D743" i="21"/>
  <c r="F742" i="21"/>
  <c r="E742" i="21"/>
  <c r="O747" i="21"/>
  <c r="N747" i="21"/>
  <c r="P747" i="21"/>
  <c r="Q747" i="21"/>
  <c r="H749" i="21"/>
  <c r="L748" i="21"/>
  <c r="J748" i="21"/>
  <c r="M748" i="21"/>
  <c r="I748" i="21"/>
  <c r="K748" i="21"/>
  <c r="F743" i="21"/>
  <c r="E743" i="21"/>
  <c r="D744" i="21"/>
  <c r="H750" i="21"/>
  <c r="K749" i="21"/>
  <c r="I749" i="21"/>
  <c r="J749" i="21"/>
  <c r="M749" i="21"/>
  <c r="L749" i="21"/>
  <c r="O748" i="21"/>
  <c r="P748" i="21"/>
  <c r="N748" i="21"/>
  <c r="Q748" i="21"/>
  <c r="F744" i="21"/>
  <c r="D745" i="21"/>
  <c r="E744" i="21"/>
  <c r="H751" i="21"/>
  <c r="L750" i="21"/>
  <c r="M750" i="21"/>
  <c r="I750" i="21"/>
  <c r="J750" i="21"/>
  <c r="K750" i="21"/>
  <c r="N749" i="21"/>
  <c r="Q749" i="21"/>
  <c r="O749" i="21"/>
  <c r="P749" i="21"/>
  <c r="F745" i="21"/>
  <c r="D746" i="21"/>
  <c r="E745" i="21"/>
  <c r="H752" i="21"/>
  <c r="K751" i="21"/>
  <c r="J751" i="21"/>
  <c r="L751" i="21"/>
  <c r="M751" i="21"/>
  <c r="I751" i="21"/>
  <c r="N750" i="21"/>
  <c r="Q750" i="21"/>
  <c r="P750" i="21"/>
  <c r="O750" i="21"/>
  <c r="F746" i="21"/>
  <c r="E746" i="21"/>
  <c r="D747" i="21"/>
  <c r="J752" i="21"/>
  <c r="M752" i="21"/>
  <c r="I752" i="21"/>
  <c r="K752" i="21"/>
  <c r="H753" i="21"/>
  <c r="L752" i="21"/>
  <c r="Q751" i="21"/>
  <c r="P751" i="21"/>
  <c r="O751" i="21"/>
  <c r="N751" i="21"/>
  <c r="D748" i="21"/>
  <c r="E747" i="21"/>
  <c r="F747" i="21"/>
  <c r="N752" i="21"/>
  <c r="O752" i="21"/>
  <c r="Q752" i="21"/>
  <c r="P752" i="21"/>
  <c r="J753" i="21"/>
  <c r="L753" i="21"/>
  <c r="M753" i="21"/>
  <c r="H754" i="21"/>
  <c r="K753" i="21"/>
  <c r="I753" i="21"/>
  <c r="E748" i="21"/>
  <c r="D749" i="21"/>
  <c r="F748" i="21"/>
  <c r="L754" i="21"/>
  <c r="K754" i="21"/>
  <c r="J754" i="21"/>
  <c r="H755" i="21"/>
  <c r="I754" i="21"/>
  <c r="M754" i="21"/>
  <c r="O753" i="21"/>
  <c r="Q753" i="21"/>
  <c r="N753" i="21"/>
  <c r="P753" i="21"/>
  <c r="F749" i="21"/>
  <c r="E749" i="21"/>
  <c r="D750" i="21"/>
  <c r="M755" i="21"/>
  <c r="H756" i="21"/>
  <c r="I755" i="21"/>
  <c r="L755" i="21"/>
  <c r="J755" i="21"/>
  <c r="K755" i="21"/>
  <c r="N754" i="21"/>
  <c r="O754" i="21"/>
  <c r="Q754" i="21"/>
  <c r="P754" i="21"/>
  <c r="F750" i="21"/>
  <c r="D751" i="21"/>
  <c r="E750" i="21"/>
  <c r="H757" i="21"/>
  <c r="L756" i="21"/>
  <c r="M756" i="21"/>
  <c r="J756" i="21"/>
  <c r="I756" i="21"/>
  <c r="K756" i="21"/>
  <c r="N755" i="21"/>
  <c r="O755" i="21"/>
  <c r="P755" i="21"/>
  <c r="Q755" i="21"/>
  <c r="F751" i="21"/>
  <c r="D752" i="21"/>
  <c r="E751" i="21"/>
  <c r="L757" i="21"/>
  <c r="K757" i="21"/>
  <c r="I757" i="21"/>
  <c r="J757" i="21"/>
  <c r="M757" i="21"/>
  <c r="H758" i="21"/>
  <c r="O756" i="21"/>
  <c r="Q756" i="21"/>
  <c r="N756" i="21"/>
  <c r="P756" i="21"/>
  <c r="D753" i="21"/>
  <c r="E752" i="21"/>
  <c r="F752" i="21"/>
  <c r="N757" i="21"/>
  <c r="P757" i="21"/>
  <c r="Q757" i="21"/>
  <c r="O757" i="21"/>
  <c r="K758" i="21"/>
  <c r="I758" i="21"/>
  <c r="L758" i="21"/>
  <c r="M758" i="21"/>
  <c r="H759" i="21"/>
  <c r="J758" i="21"/>
  <c r="D754" i="21"/>
  <c r="F753" i="21"/>
  <c r="E753" i="21"/>
  <c r="Q758" i="21"/>
  <c r="P758" i="21"/>
  <c r="O758" i="21"/>
  <c r="N758" i="21"/>
  <c r="M759" i="21"/>
  <c r="H760" i="21"/>
  <c r="L759" i="21"/>
  <c r="K759" i="21"/>
  <c r="J759" i="21"/>
  <c r="I759" i="21"/>
  <c r="F754" i="21"/>
  <c r="E754" i="21"/>
  <c r="D755" i="21"/>
  <c r="I760" i="21"/>
  <c r="L760" i="21"/>
  <c r="K760" i="21"/>
  <c r="M760" i="21"/>
  <c r="J760" i="21"/>
  <c r="H761" i="21"/>
  <c r="Q759" i="21"/>
  <c r="N759" i="21"/>
  <c r="O759" i="21"/>
  <c r="P759" i="21"/>
  <c r="D756" i="21"/>
  <c r="E755" i="21"/>
  <c r="F755" i="21"/>
  <c r="O760" i="21"/>
  <c r="P760" i="21"/>
  <c r="N760" i="21"/>
  <c r="Q760" i="21"/>
  <c r="M761" i="21"/>
  <c r="H762" i="21"/>
  <c r="L761" i="21"/>
  <c r="J761" i="21"/>
  <c r="K761" i="21"/>
  <c r="I761" i="21"/>
  <c r="D757" i="21"/>
  <c r="F756" i="21"/>
  <c r="E756" i="21"/>
  <c r="M762" i="21"/>
  <c r="H763" i="21"/>
  <c r="K762" i="21"/>
  <c r="J762" i="21"/>
  <c r="L762" i="21"/>
  <c r="I762" i="21"/>
  <c r="N761" i="21"/>
  <c r="Q761" i="21"/>
  <c r="P761" i="21"/>
  <c r="O761" i="21"/>
  <c r="E757" i="21"/>
  <c r="F757" i="21"/>
  <c r="D758" i="21"/>
  <c r="H764" i="21"/>
  <c r="L763" i="21"/>
  <c r="K763" i="21"/>
  <c r="I763" i="21"/>
  <c r="J763" i="21"/>
  <c r="M763" i="21"/>
  <c r="Q762" i="21"/>
  <c r="P762" i="21"/>
  <c r="N762" i="21"/>
  <c r="O762" i="21"/>
  <c r="D759" i="21"/>
  <c r="E758" i="21"/>
  <c r="F758" i="21"/>
  <c r="M764" i="21"/>
  <c r="H765" i="21"/>
  <c r="K764" i="21"/>
  <c r="L764" i="21"/>
  <c r="J764" i="21"/>
  <c r="I764" i="21"/>
  <c r="P763" i="21"/>
  <c r="Q763" i="21"/>
  <c r="O763" i="21"/>
  <c r="N763" i="21"/>
  <c r="D760" i="21"/>
  <c r="E759" i="21"/>
  <c r="F759" i="21"/>
  <c r="H766" i="21"/>
  <c r="M765" i="21"/>
  <c r="L765" i="21"/>
  <c r="I765" i="21"/>
  <c r="J765" i="21"/>
  <c r="K765" i="21"/>
  <c r="N764" i="21"/>
  <c r="P764" i="21"/>
  <c r="Q764" i="21"/>
  <c r="O764" i="21"/>
  <c r="F760" i="21"/>
  <c r="D761" i="21"/>
  <c r="E760" i="21"/>
  <c r="H767" i="21"/>
  <c r="L766" i="21"/>
  <c r="K766" i="21"/>
  <c r="I766" i="21"/>
  <c r="M766" i="21"/>
  <c r="J766" i="21"/>
  <c r="O765" i="21"/>
  <c r="Q765" i="21"/>
  <c r="N765" i="21"/>
  <c r="P765" i="21"/>
  <c r="D762" i="21"/>
  <c r="F761" i="21"/>
  <c r="E761" i="21"/>
  <c r="J767" i="21"/>
  <c r="K767" i="21"/>
  <c r="I767" i="21"/>
  <c r="H768" i="21"/>
  <c r="M767" i="21"/>
  <c r="L767" i="21"/>
  <c r="O766" i="21"/>
  <c r="P766" i="21"/>
  <c r="N766" i="21"/>
  <c r="Q766" i="21"/>
  <c r="E762" i="21"/>
  <c r="F762" i="21"/>
  <c r="D763" i="21"/>
  <c r="Q767" i="21"/>
  <c r="P767" i="21"/>
  <c r="O767" i="21"/>
  <c r="N767" i="21"/>
  <c r="J768" i="21"/>
  <c r="M768" i="21"/>
  <c r="L768" i="21"/>
  <c r="H769" i="21"/>
  <c r="K768" i="21"/>
  <c r="I768" i="21"/>
  <c r="E763" i="21"/>
  <c r="D764" i="21"/>
  <c r="F763" i="21"/>
  <c r="M769" i="21"/>
  <c r="L769" i="21"/>
  <c r="H770" i="21"/>
  <c r="I769" i="21"/>
  <c r="J769" i="21"/>
  <c r="K769" i="21"/>
  <c r="N768" i="21"/>
  <c r="P768" i="21"/>
  <c r="O768" i="21"/>
  <c r="Q768" i="21"/>
  <c r="D765" i="21"/>
  <c r="E764" i="21"/>
  <c r="F764" i="21"/>
  <c r="L770" i="21"/>
  <c r="K770" i="21"/>
  <c r="M770" i="21"/>
  <c r="J770" i="21"/>
  <c r="H771" i="21"/>
  <c r="I770" i="21"/>
  <c r="N769" i="21"/>
  <c r="Q769" i="21"/>
  <c r="P769" i="21"/>
  <c r="O769" i="21"/>
  <c r="F765" i="21"/>
  <c r="E765" i="21"/>
  <c r="D766" i="21"/>
  <c r="M771" i="21"/>
  <c r="K771" i="21"/>
  <c r="J771" i="21"/>
  <c r="L771" i="21"/>
  <c r="H772" i="21"/>
  <c r="I771" i="21"/>
  <c r="N770" i="21"/>
  <c r="Q770" i="21"/>
  <c r="P770" i="21"/>
  <c r="O770" i="21"/>
  <c r="E766" i="21"/>
  <c r="F766" i="21"/>
  <c r="D767" i="21"/>
  <c r="M772" i="21"/>
  <c r="H773" i="21"/>
  <c r="J772" i="21"/>
  <c r="L772" i="21"/>
  <c r="K772" i="21"/>
  <c r="I772" i="21"/>
  <c r="O771" i="21"/>
  <c r="Q771" i="21"/>
  <c r="N771" i="21"/>
  <c r="P771" i="21"/>
  <c r="D768" i="21"/>
  <c r="F767" i="21"/>
  <c r="E767" i="21"/>
  <c r="K773" i="21"/>
  <c r="L773" i="21"/>
  <c r="I773" i="21"/>
  <c r="J773" i="21"/>
  <c r="M773" i="21"/>
  <c r="H774" i="21"/>
  <c r="Q772" i="21"/>
  <c r="P772" i="21"/>
  <c r="O772" i="21"/>
  <c r="N772" i="21"/>
  <c r="D769" i="21"/>
  <c r="F768" i="21"/>
  <c r="E768" i="21"/>
  <c r="N773" i="21"/>
  <c r="P773" i="21"/>
  <c r="Q773" i="21"/>
  <c r="O773" i="21"/>
  <c r="H775" i="21"/>
  <c r="L774" i="21"/>
  <c r="I774" i="21"/>
  <c r="M774" i="21"/>
  <c r="J774" i="21"/>
  <c r="K774" i="21"/>
  <c r="D770" i="21"/>
  <c r="F769" i="21"/>
  <c r="E769" i="21"/>
  <c r="L775" i="21"/>
  <c r="I775" i="21"/>
  <c r="H776" i="21"/>
  <c r="M775" i="21"/>
  <c r="K775" i="21"/>
  <c r="J775" i="21"/>
  <c r="N774" i="21"/>
  <c r="Q774" i="21"/>
  <c r="O774" i="21"/>
  <c r="P774" i="21"/>
  <c r="F770" i="21"/>
  <c r="E770" i="21"/>
  <c r="D771" i="21"/>
  <c r="O775" i="21"/>
  <c r="Q775" i="21"/>
  <c r="N775" i="21"/>
  <c r="P775" i="21"/>
  <c r="H777" i="21"/>
  <c r="K776" i="21"/>
  <c r="M776" i="21"/>
  <c r="L776" i="21"/>
  <c r="J776" i="21"/>
  <c r="I776" i="21"/>
  <c r="E771" i="21"/>
  <c r="D772" i="21"/>
  <c r="F771" i="21"/>
  <c r="K777" i="21"/>
  <c r="J777" i="21"/>
  <c r="L777" i="21"/>
  <c r="I777" i="21"/>
  <c r="H778" i="21"/>
  <c r="M777" i="21"/>
  <c r="P776" i="21"/>
  <c r="Q776" i="21"/>
  <c r="N776" i="21"/>
  <c r="O776" i="21"/>
  <c r="D773" i="21"/>
  <c r="E772" i="21"/>
  <c r="F772" i="21"/>
  <c r="P777" i="21"/>
  <c r="N777" i="21"/>
  <c r="Q777" i="21"/>
  <c r="O777" i="21"/>
  <c r="J778" i="21"/>
  <c r="M778" i="21"/>
  <c r="H779" i="21"/>
  <c r="K778" i="21"/>
  <c r="I778" i="21"/>
  <c r="L778" i="21"/>
  <c r="F773" i="21"/>
  <c r="E773" i="21"/>
  <c r="D774" i="21"/>
  <c r="J779" i="21"/>
  <c r="I779" i="21"/>
  <c r="H780" i="21"/>
  <c r="L779" i="21"/>
  <c r="M779" i="21"/>
  <c r="K779" i="21"/>
  <c r="N778" i="21"/>
  <c r="O778" i="21"/>
  <c r="Q778" i="21"/>
  <c r="P778" i="21"/>
  <c r="F774" i="21"/>
  <c r="E774" i="21"/>
  <c r="D775" i="21"/>
  <c r="P779" i="21"/>
  <c r="Q779" i="21"/>
  <c r="N779" i="21"/>
  <c r="O779" i="21"/>
  <c r="I780" i="21"/>
  <c r="H781" i="21"/>
  <c r="M780" i="21"/>
  <c r="J780" i="21"/>
  <c r="K780" i="21"/>
  <c r="L780" i="21"/>
  <c r="E775" i="21"/>
  <c r="F775" i="21"/>
  <c r="D776" i="21"/>
  <c r="O780" i="21"/>
  <c r="N780" i="21"/>
  <c r="P780" i="21"/>
  <c r="Q780" i="21"/>
  <c r="H782" i="21"/>
  <c r="J781" i="21"/>
  <c r="I781" i="21"/>
  <c r="K781" i="21"/>
  <c r="L781" i="21"/>
  <c r="M781" i="21"/>
  <c r="F776" i="21"/>
  <c r="E776" i="21"/>
  <c r="D777" i="21"/>
  <c r="J782" i="21"/>
  <c r="K782" i="21"/>
  <c r="M782" i="21"/>
  <c r="H783" i="21"/>
  <c r="L782" i="21"/>
  <c r="I782" i="21"/>
  <c r="N781" i="21"/>
  <c r="O781" i="21"/>
  <c r="P781" i="21"/>
  <c r="Q781" i="21"/>
  <c r="F777" i="21"/>
  <c r="E777" i="21"/>
  <c r="D778" i="21"/>
  <c r="J783" i="21"/>
  <c r="K783" i="21"/>
  <c r="I783" i="21"/>
  <c r="M783" i="21"/>
  <c r="L783" i="21"/>
  <c r="H784" i="21"/>
  <c r="Q782" i="21"/>
  <c r="N782" i="21"/>
  <c r="O782" i="21"/>
  <c r="P782" i="21"/>
  <c r="F778" i="21"/>
  <c r="E778" i="21"/>
  <c r="D779" i="21"/>
  <c r="Q783" i="21"/>
  <c r="P783" i="21"/>
  <c r="O783" i="21"/>
  <c r="N783" i="21"/>
  <c r="I784" i="21"/>
  <c r="M784" i="21"/>
  <c r="H785" i="21"/>
  <c r="L784" i="21"/>
  <c r="K784" i="21"/>
  <c r="J784" i="21"/>
  <c r="F779" i="21"/>
  <c r="D780" i="21"/>
  <c r="E779" i="21"/>
  <c r="P784" i="21"/>
  <c r="Q784" i="21"/>
  <c r="N784" i="21"/>
  <c r="O784" i="21"/>
  <c r="M785" i="21"/>
  <c r="L785" i="21"/>
  <c r="H786" i="21"/>
  <c r="I785" i="21"/>
  <c r="J785" i="21"/>
  <c r="K785" i="21"/>
  <c r="D781" i="21"/>
  <c r="F780" i="21"/>
  <c r="E780" i="21"/>
  <c r="J786" i="21"/>
  <c r="K786" i="21"/>
  <c r="I786" i="21"/>
  <c r="H787" i="21"/>
  <c r="L786" i="21"/>
  <c r="M786" i="21"/>
  <c r="P785" i="21"/>
  <c r="O785" i="21"/>
  <c r="Q785" i="21"/>
  <c r="N785" i="21"/>
  <c r="D782" i="21"/>
  <c r="E781" i="21"/>
  <c r="F781" i="21"/>
  <c r="Q786" i="21"/>
  <c r="O786" i="21"/>
  <c r="N786" i="21"/>
  <c r="P786" i="21"/>
  <c r="L787" i="21"/>
  <c r="K787" i="21"/>
  <c r="I787" i="21"/>
  <c r="H788" i="21"/>
  <c r="J787" i="21"/>
  <c r="M787" i="21"/>
  <c r="F782" i="21"/>
  <c r="D783" i="21"/>
  <c r="E782" i="21"/>
  <c r="O787" i="21"/>
  <c r="N787" i="21"/>
  <c r="Q787" i="21"/>
  <c r="P787" i="21"/>
  <c r="J788" i="21"/>
  <c r="I788" i="21"/>
  <c r="L788" i="21"/>
  <c r="M788" i="21"/>
  <c r="K788" i="21"/>
  <c r="H789" i="21"/>
  <c r="E783" i="21"/>
  <c r="F783" i="21"/>
  <c r="D784" i="21"/>
  <c r="P788" i="21"/>
  <c r="O788" i="21"/>
  <c r="N788" i="21"/>
  <c r="Q788" i="21"/>
  <c r="K789" i="21"/>
  <c r="J789" i="21"/>
  <c r="H790" i="21"/>
  <c r="L789" i="21"/>
  <c r="I789" i="21"/>
  <c r="M789" i="21"/>
  <c r="D785" i="21"/>
  <c r="E784" i="21"/>
  <c r="F784" i="21"/>
  <c r="I790" i="21"/>
  <c r="M790" i="21"/>
  <c r="K790" i="21"/>
  <c r="L790" i="21"/>
  <c r="J790" i="21"/>
  <c r="H791" i="21"/>
  <c r="N789" i="21"/>
  <c r="P789" i="21"/>
  <c r="Q789" i="21"/>
  <c r="O789" i="21"/>
  <c r="F785" i="21"/>
  <c r="D786" i="21"/>
  <c r="E785" i="21"/>
  <c r="Q790" i="21"/>
  <c r="N790" i="21"/>
  <c r="O790" i="21"/>
  <c r="P790" i="21"/>
  <c r="M791" i="21"/>
  <c r="L791" i="21"/>
  <c r="K791" i="21"/>
  <c r="H792" i="21"/>
  <c r="I791" i="21"/>
  <c r="J791" i="21"/>
  <c r="E786" i="21"/>
  <c r="F786" i="21"/>
  <c r="D787" i="21"/>
  <c r="I792" i="21"/>
  <c r="L792" i="21"/>
  <c r="M792" i="21"/>
  <c r="J792" i="21"/>
  <c r="K792" i="21"/>
  <c r="H793" i="21"/>
  <c r="N791" i="21"/>
  <c r="P791" i="21"/>
  <c r="O791" i="21"/>
  <c r="Q791" i="21"/>
  <c r="D788" i="21"/>
  <c r="E787" i="21"/>
  <c r="F787" i="21"/>
  <c r="O792" i="21"/>
  <c r="N792" i="21"/>
  <c r="Q792" i="21"/>
  <c r="P792" i="21"/>
  <c r="I793" i="21"/>
  <c r="M793" i="21"/>
  <c r="K793" i="21"/>
  <c r="J793" i="21"/>
  <c r="L793" i="21"/>
  <c r="H794" i="21"/>
  <c r="E788" i="21"/>
  <c r="F788" i="21"/>
  <c r="D789" i="21"/>
  <c r="N793" i="21"/>
  <c r="Q793" i="21"/>
  <c r="O793" i="21"/>
  <c r="P793" i="21"/>
  <c r="K794" i="21"/>
  <c r="I794" i="21"/>
  <c r="J794" i="21"/>
  <c r="M794" i="21"/>
  <c r="H795" i="21"/>
  <c r="L794" i="21"/>
  <c r="F789" i="21"/>
  <c r="E789" i="21"/>
  <c r="D790" i="21"/>
  <c r="P794" i="21"/>
  <c r="N794" i="21"/>
  <c r="Q794" i="21"/>
  <c r="O794" i="21"/>
  <c r="M795" i="21"/>
  <c r="J795" i="21"/>
  <c r="K795" i="21"/>
  <c r="I795" i="21"/>
  <c r="L795" i="21"/>
  <c r="H796" i="21"/>
  <c r="D791" i="21"/>
  <c r="E790" i="21"/>
  <c r="F790" i="21"/>
  <c r="O795" i="21"/>
  <c r="Q795" i="21"/>
  <c r="P795" i="21"/>
  <c r="N795" i="21"/>
  <c r="K796" i="21"/>
  <c r="H797" i="21"/>
  <c r="J796" i="21"/>
  <c r="L796" i="21"/>
  <c r="I796" i="21"/>
  <c r="M796" i="21"/>
  <c r="F791" i="21"/>
  <c r="D792" i="21"/>
  <c r="E791" i="21"/>
  <c r="I797" i="21"/>
  <c r="L797" i="21"/>
  <c r="H798" i="21"/>
  <c r="J797" i="21"/>
  <c r="M797" i="21"/>
  <c r="K797" i="21"/>
  <c r="Q796" i="21"/>
  <c r="O796" i="21"/>
  <c r="N796" i="21"/>
  <c r="P796" i="21"/>
  <c r="E792" i="21"/>
  <c r="F792" i="21"/>
  <c r="D793" i="21"/>
  <c r="P797" i="21"/>
  <c r="N797" i="21"/>
  <c r="O797" i="21"/>
  <c r="Q797" i="21"/>
  <c r="I798" i="21"/>
  <c r="J798" i="21"/>
  <c r="L798" i="21"/>
  <c r="M798" i="21"/>
  <c r="K798" i="21"/>
  <c r="H799" i="21"/>
  <c r="E793" i="21"/>
  <c r="F793" i="21"/>
  <c r="D794" i="21"/>
  <c r="O798" i="21"/>
  <c r="P798" i="21"/>
  <c r="Q798" i="21"/>
  <c r="N798" i="21"/>
  <c r="K799" i="21"/>
  <c r="H800" i="21"/>
  <c r="M799" i="21"/>
  <c r="L799" i="21"/>
  <c r="I799" i="21"/>
  <c r="J799" i="21"/>
  <c r="F794" i="21"/>
  <c r="D795" i="21"/>
  <c r="E794" i="21"/>
  <c r="K800" i="21"/>
  <c r="I800" i="21"/>
  <c r="L800" i="21"/>
  <c r="J800" i="21"/>
  <c r="H801" i="21"/>
  <c r="M800" i="21"/>
  <c r="O799" i="21"/>
  <c r="P799" i="21"/>
  <c r="N799" i="21"/>
  <c r="Q799" i="21"/>
  <c r="D796" i="21"/>
  <c r="F795" i="21"/>
  <c r="E795" i="21"/>
  <c r="N800" i="21"/>
  <c r="O800" i="21"/>
  <c r="Q800" i="21"/>
  <c r="P800" i="21"/>
  <c r="L801" i="21"/>
  <c r="H802" i="21"/>
  <c r="M801" i="21"/>
  <c r="J801" i="21"/>
  <c r="I801" i="21"/>
  <c r="K801" i="21"/>
  <c r="D797" i="21"/>
  <c r="F796" i="21"/>
  <c r="E796" i="21"/>
  <c r="H803" i="21"/>
  <c r="J802" i="21"/>
  <c r="K802" i="21"/>
  <c r="M802" i="21"/>
  <c r="L802" i="21"/>
  <c r="I802" i="21"/>
  <c r="P801" i="21"/>
  <c r="Q801" i="21"/>
  <c r="O801" i="21"/>
  <c r="N801" i="21"/>
  <c r="E797" i="21"/>
  <c r="F797" i="21"/>
  <c r="D798" i="21"/>
  <c r="J803" i="21"/>
  <c r="I803" i="21"/>
  <c r="L803" i="21"/>
  <c r="K803" i="21"/>
  <c r="H804" i="21"/>
  <c r="M803" i="21"/>
  <c r="O802" i="21"/>
  <c r="N802" i="21"/>
  <c r="P802" i="21"/>
  <c r="Q802" i="21"/>
  <c r="D799" i="21"/>
  <c r="F798" i="21"/>
  <c r="E798" i="21"/>
  <c r="N803" i="21"/>
  <c r="O803" i="21"/>
  <c r="Q803" i="21"/>
  <c r="P803" i="21"/>
  <c r="L804" i="21"/>
  <c r="I804" i="21"/>
  <c r="J804" i="21"/>
  <c r="K804" i="21"/>
  <c r="M804" i="21"/>
  <c r="H805" i="21"/>
  <c r="F799" i="21"/>
  <c r="D800" i="21"/>
  <c r="E799" i="21"/>
  <c r="P804" i="21"/>
  <c r="Q804" i="21"/>
  <c r="N804" i="21"/>
  <c r="O804" i="21"/>
  <c r="L805" i="21"/>
  <c r="K805" i="21"/>
  <c r="I805" i="21"/>
  <c r="H806" i="21"/>
  <c r="M805" i="21"/>
  <c r="J805" i="21"/>
  <c r="F800" i="21"/>
  <c r="D801" i="21"/>
  <c r="E800" i="21"/>
  <c r="N805" i="21"/>
  <c r="O805" i="21"/>
  <c r="Q805" i="21"/>
  <c r="P805" i="21"/>
  <c r="M806" i="21"/>
  <c r="I806" i="21"/>
  <c r="L806" i="21"/>
  <c r="K806" i="21"/>
  <c r="J806" i="21"/>
  <c r="H807" i="21"/>
  <c r="E801" i="21"/>
  <c r="D802" i="21"/>
  <c r="F801" i="21"/>
  <c r="O806" i="21"/>
  <c r="Q806" i="21"/>
  <c r="P806" i="21"/>
  <c r="N806" i="21"/>
  <c r="L807" i="21"/>
  <c r="M807" i="21"/>
  <c r="J807" i="21"/>
  <c r="K807" i="21"/>
  <c r="I807" i="21"/>
  <c r="H808" i="21"/>
  <c r="E802" i="21"/>
  <c r="D803" i="21"/>
  <c r="F802" i="21"/>
  <c r="N807" i="21"/>
  <c r="O807" i="21"/>
  <c r="P807" i="21"/>
  <c r="Q807" i="21"/>
  <c r="I808" i="21"/>
  <c r="L808" i="21"/>
  <c r="J808" i="21"/>
  <c r="H809" i="21"/>
  <c r="K808" i="21"/>
  <c r="M808" i="21"/>
  <c r="D804" i="21"/>
  <c r="F803" i="21"/>
  <c r="E803" i="21"/>
  <c r="N808" i="21"/>
  <c r="Q808" i="21"/>
  <c r="O808" i="21"/>
  <c r="P808" i="21"/>
  <c r="H810" i="21"/>
  <c r="L809" i="21"/>
  <c r="I809" i="21"/>
  <c r="J809" i="21"/>
  <c r="M809" i="21"/>
  <c r="K809" i="21"/>
  <c r="F804" i="21"/>
  <c r="D805" i="21"/>
  <c r="E804" i="21"/>
  <c r="L810" i="21"/>
  <c r="I810" i="21"/>
  <c r="M810" i="21"/>
  <c r="J810" i="21"/>
  <c r="K810" i="21"/>
  <c r="H811" i="21"/>
  <c r="Q809" i="21"/>
  <c r="O809" i="21"/>
  <c r="P809" i="21"/>
  <c r="N809" i="21"/>
  <c r="D806" i="21"/>
  <c r="F805" i="21"/>
  <c r="E805" i="21"/>
  <c r="Q810" i="21"/>
  <c r="P810" i="21"/>
  <c r="O810" i="21"/>
  <c r="N810" i="21"/>
  <c r="H812" i="21"/>
  <c r="I811" i="21"/>
  <c r="K811" i="21"/>
  <c r="J811" i="21"/>
  <c r="M811" i="21"/>
  <c r="L811" i="21"/>
  <c r="E806" i="21"/>
  <c r="D807" i="21"/>
  <c r="F806" i="21"/>
  <c r="K812" i="21"/>
  <c r="J812" i="21"/>
  <c r="H813" i="21"/>
  <c r="M812" i="21"/>
  <c r="L812" i="21"/>
  <c r="I812" i="21"/>
  <c r="P811" i="21"/>
  <c r="Q811" i="21"/>
  <c r="N811" i="21"/>
  <c r="O811" i="21"/>
  <c r="E807" i="21"/>
  <c r="F807" i="21"/>
  <c r="D808" i="21"/>
  <c r="L813" i="21"/>
  <c r="M813" i="21"/>
  <c r="J813" i="21"/>
  <c r="I813" i="21"/>
  <c r="K813" i="21"/>
  <c r="H814" i="21"/>
  <c r="Q812" i="21"/>
  <c r="O812" i="21"/>
  <c r="N812" i="21"/>
  <c r="P812" i="21"/>
  <c r="D809" i="21"/>
  <c r="E808" i="21"/>
  <c r="F808" i="21"/>
  <c r="O813" i="21"/>
  <c r="N813" i="21"/>
  <c r="P813" i="21"/>
  <c r="Q813" i="21"/>
  <c r="J814" i="21"/>
  <c r="I814" i="21"/>
  <c r="K814" i="21"/>
  <c r="L814" i="21"/>
  <c r="H815" i="21"/>
  <c r="M814" i="21"/>
  <c r="E809" i="21"/>
  <c r="F809" i="21"/>
  <c r="D810" i="21"/>
  <c r="O814" i="21"/>
  <c r="Q814" i="21"/>
  <c r="N814" i="21"/>
  <c r="P814" i="21"/>
  <c r="J815" i="21"/>
  <c r="H816" i="21"/>
  <c r="L815" i="21"/>
  <c r="M815" i="21"/>
  <c r="I815" i="21"/>
  <c r="K815" i="21"/>
  <c r="D811" i="21"/>
  <c r="F810" i="21"/>
  <c r="E810" i="21"/>
  <c r="L816" i="21"/>
  <c r="I816" i="21"/>
  <c r="M816" i="21"/>
  <c r="K816" i="21"/>
  <c r="J816" i="21"/>
  <c r="H817" i="21"/>
  <c r="O815" i="21"/>
  <c r="N815" i="21"/>
  <c r="Q815" i="21"/>
  <c r="P815" i="21"/>
  <c r="E811" i="21"/>
  <c r="D812" i="21"/>
  <c r="F811" i="21"/>
  <c r="Q816" i="21"/>
  <c r="O816" i="21"/>
  <c r="P816" i="21"/>
  <c r="N816" i="21"/>
  <c r="L817" i="21"/>
  <c r="J817" i="21"/>
  <c r="M817" i="21"/>
  <c r="K817" i="21"/>
  <c r="H818" i="21"/>
  <c r="I817" i="21"/>
  <c r="E812" i="21"/>
  <c r="F812" i="21"/>
  <c r="D813" i="21"/>
  <c r="K818" i="21"/>
  <c r="M818" i="21"/>
  <c r="J818" i="21"/>
  <c r="H819" i="21"/>
  <c r="I818" i="21"/>
  <c r="L818" i="21"/>
  <c r="N817" i="21"/>
  <c r="P817" i="21"/>
  <c r="Q817" i="21"/>
  <c r="O817" i="21"/>
  <c r="E813" i="21"/>
  <c r="F813" i="21"/>
  <c r="D814" i="21"/>
  <c r="I819" i="21"/>
  <c r="K819" i="21"/>
  <c r="M819" i="21"/>
  <c r="L819" i="21"/>
  <c r="H820" i="21"/>
  <c r="J819" i="21"/>
  <c r="P818" i="21"/>
  <c r="O818" i="21"/>
  <c r="Q818" i="21"/>
  <c r="N818" i="21"/>
  <c r="E814" i="21"/>
  <c r="D815" i="21"/>
  <c r="F814" i="21"/>
  <c r="N819" i="21"/>
  <c r="P819" i="21"/>
  <c r="O819" i="21"/>
  <c r="Q819" i="21"/>
  <c r="H821" i="21"/>
  <c r="J820" i="21"/>
  <c r="K820" i="21"/>
  <c r="I820" i="21"/>
  <c r="L820" i="21"/>
  <c r="M820" i="21"/>
  <c r="E815" i="21"/>
  <c r="F815" i="21"/>
  <c r="D816" i="21"/>
  <c r="L821" i="21"/>
  <c r="H822" i="21"/>
  <c r="I821" i="21"/>
  <c r="M821" i="21"/>
  <c r="J821" i="21"/>
  <c r="K821" i="21"/>
  <c r="N820" i="21"/>
  <c r="P820" i="21"/>
  <c r="O820" i="21"/>
  <c r="Q820" i="21"/>
  <c r="F816" i="21"/>
  <c r="E816" i="21"/>
  <c r="D817" i="21"/>
  <c r="K822" i="21"/>
  <c r="H823" i="21"/>
  <c r="L822" i="21"/>
  <c r="I822" i="21"/>
  <c r="J822" i="21"/>
  <c r="M822" i="21"/>
  <c r="Q821" i="21"/>
  <c r="P821" i="21"/>
  <c r="O821" i="21"/>
  <c r="N821" i="21"/>
  <c r="F817" i="21"/>
  <c r="D818" i="21"/>
  <c r="E817" i="21"/>
  <c r="M823" i="21"/>
  <c r="L823" i="21"/>
  <c r="K823" i="21"/>
  <c r="I823" i="21"/>
  <c r="J823" i="21"/>
  <c r="H824" i="21"/>
  <c r="P822" i="21"/>
  <c r="N822" i="21"/>
  <c r="O822" i="21"/>
  <c r="Q822" i="21"/>
  <c r="D819" i="21"/>
  <c r="E818" i="21"/>
  <c r="F818" i="21"/>
  <c r="N823" i="21"/>
  <c r="Q823" i="21"/>
  <c r="P823" i="21"/>
  <c r="O823" i="21"/>
  <c r="M824" i="21"/>
  <c r="L824" i="21"/>
  <c r="J824" i="21"/>
  <c r="K824" i="21"/>
  <c r="H825" i="21"/>
  <c r="I824" i="21"/>
  <c r="F819" i="21"/>
  <c r="E819" i="21"/>
  <c r="D820" i="21"/>
  <c r="H826" i="21"/>
  <c r="L825" i="21"/>
  <c r="J825" i="21"/>
  <c r="K825" i="21"/>
  <c r="I825" i="21"/>
  <c r="M825" i="21"/>
  <c r="O824" i="21"/>
  <c r="Q824" i="21"/>
  <c r="P824" i="21"/>
  <c r="N824" i="21"/>
  <c r="F820" i="21"/>
  <c r="D821" i="21"/>
  <c r="E820" i="21"/>
  <c r="L826" i="21"/>
  <c r="I826" i="21"/>
  <c r="H827" i="21"/>
  <c r="K826" i="21"/>
  <c r="M826" i="21"/>
  <c r="J826" i="21"/>
  <c r="P825" i="21"/>
  <c r="O825" i="21"/>
  <c r="Q825" i="21"/>
  <c r="N825" i="21"/>
  <c r="F821" i="21"/>
  <c r="E821" i="21"/>
  <c r="D822" i="21"/>
  <c r="Q826" i="21"/>
  <c r="P826" i="21"/>
  <c r="N826" i="21"/>
  <c r="O826" i="21"/>
  <c r="I827" i="21"/>
  <c r="M827" i="21"/>
  <c r="K827" i="21"/>
  <c r="L827" i="21"/>
  <c r="H828" i="21"/>
  <c r="J827" i="21"/>
  <c r="D823" i="21"/>
  <c r="F822" i="21"/>
  <c r="E822" i="21"/>
  <c r="O827" i="21"/>
  <c r="N827" i="21"/>
  <c r="Q827" i="21"/>
  <c r="P827" i="21"/>
  <c r="M828" i="21"/>
  <c r="K828" i="21"/>
  <c r="I828" i="21"/>
  <c r="L828" i="21"/>
  <c r="H829" i="21"/>
  <c r="J828" i="21"/>
  <c r="E823" i="21"/>
  <c r="F823" i="21"/>
  <c r="D824" i="21"/>
  <c r="Q828" i="21"/>
  <c r="P828" i="21"/>
  <c r="O828" i="21"/>
  <c r="N828" i="21"/>
  <c r="I829" i="21"/>
  <c r="L829" i="21"/>
  <c r="J829" i="21"/>
  <c r="M829" i="21"/>
  <c r="H830" i="21"/>
  <c r="K829" i="21"/>
  <c r="E824" i="21"/>
  <c r="D825" i="21"/>
  <c r="F824" i="21"/>
  <c r="P829" i="21"/>
  <c r="N829" i="21"/>
  <c r="Q829" i="21"/>
  <c r="O829" i="21"/>
  <c r="L830" i="21"/>
  <c r="J830" i="21"/>
  <c r="H831" i="21"/>
  <c r="I830" i="21"/>
  <c r="K830" i="21"/>
  <c r="M830" i="21"/>
  <c r="E825" i="21"/>
  <c r="D826" i="21"/>
  <c r="F825" i="21"/>
  <c r="H832" i="21"/>
  <c r="K831" i="21"/>
  <c r="I831" i="21"/>
  <c r="J831" i="21"/>
  <c r="L831" i="21"/>
  <c r="M831" i="21"/>
  <c r="Q830" i="21"/>
  <c r="O830" i="21"/>
  <c r="N830" i="21"/>
  <c r="P830" i="21"/>
  <c r="F826" i="21"/>
  <c r="D827" i="21"/>
  <c r="E826" i="21"/>
  <c r="M832" i="21"/>
  <c r="J832" i="21"/>
  <c r="I832" i="21"/>
  <c r="K832" i="21"/>
  <c r="L832" i="21"/>
  <c r="H833" i="21"/>
  <c r="N831" i="21"/>
  <c r="P831" i="21"/>
  <c r="O831" i="21"/>
  <c r="Q831" i="21"/>
  <c r="D828" i="21"/>
  <c r="F827" i="21"/>
  <c r="E827" i="21"/>
  <c r="Q832" i="21"/>
  <c r="N832" i="21"/>
  <c r="P832" i="21"/>
  <c r="O832" i="21"/>
  <c r="H834" i="21"/>
  <c r="M833" i="21"/>
  <c r="L833" i="21"/>
  <c r="J833" i="21"/>
  <c r="I833" i="21"/>
  <c r="K833" i="21"/>
  <c r="F828" i="21"/>
  <c r="D829" i="21"/>
  <c r="E828" i="21"/>
  <c r="M834" i="21"/>
  <c r="J834" i="21"/>
  <c r="L834" i="21"/>
  <c r="H835" i="21"/>
  <c r="I834" i="21"/>
  <c r="K834" i="21"/>
  <c r="P833" i="21"/>
  <c r="O833" i="21"/>
  <c r="N833" i="21"/>
  <c r="Q833" i="21"/>
  <c r="E829" i="21"/>
  <c r="F829" i="21"/>
  <c r="D830" i="21"/>
  <c r="L835" i="21"/>
  <c r="I835" i="21"/>
  <c r="H836" i="21"/>
  <c r="M835" i="21"/>
  <c r="J835" i="21"/>
  <c r="K835" i="21"/>
  <c r="N834" i="21"/>
  <c r="O834" i="21"/>
  <c r="Q834" i="21"/>
  <c r="P834" i="21"/>
  <c r="D831" i="21"/>
  <c r="E830" i="21"/>
  <c r="F830" i="21"/>
  <c r="O835" i="21"/>
  <c r="N835" i="21"/>
  <c r="P835" i="21"/>
  <c r="Q835" i="21"/>
  <c r="H837" i="21"/>
  <c r="M836" i="21"/>
  <c r="L836" i="21"/>
  <c r="I836" i="21"/>
  <c r="J836" i="21"/>
  <c r="K836" i="21"/>
  <c r="D832" i="21"/>
  <c r="E831" i="21"/>
  <c r="F831" i="21"/>
  <c r="K837" i="21"/>
  <c r="H838" i="21"/>
  <c r="I837" i="21"/>
  <c r="M837" i="21"/>
  <c r="L837" i="21"/>
  <c r="J837" i="21"/>
  <c r="Q836" i="21"/>
  <c r="P836" i="21"/>
  <c r="N836" i="21"/>
  <c r="O836" i="21"/>
  <c r="F832" i="21"/>
  <c r="D833" i="21"/>
  <c r="E832" i="21"/>
  <c r="K838" i="21"/>
  <c r="I838" i="21"/>
  <c r="M838" i="21"/>
  <c r="J838" i="21"/>
  <c r="H839" i="21"/>
  <c r="L838" i="21"/>
  <c r="N837" i="21"/>
  <c r="O837" i="21"/>
  <c r="P837" i="21"/>
  <c r="Q837" i="21"/>
  <c r="E833" i="21"/>
  <c r="F833" i="21"/>
  <c r="D834" i="21"/>
  <c r="N838" i="21"/>
  <c r="O838" i="21"/>
  <c r="Q838" i="21"/>
  <c r="P838" i="21"/>
  <c r="M839" i="21"/>
  <c r="L839" i="21"/>
  <c r="H840" i="21"/>
  <c r="J839" i="21"/>
  <c r="I839" i="21"/>
  <c r="K839" i="21"/>
  <c r="E834" i="21"/>
  <c r="D835" i="21"/>
  <c r="F834" i="21"/>
  <c r="K840" i="21"/>
  <c r="J840" i="21"/>
  <c r="I840" i="21"/>
  <c r="L840" i="21"/>
  <c r="H841" i="21"/>
  <c r="M840" i="21"/>
  <c r="N839" i="21"/>
  <c r="O839" i="21"/>
  <c r="P839" i="21"/>
  <c r="Q839" i="21"/>
  <c r="D836" i="21"/>
  <c r="E835" i="21"/>
  <c r="F835" i="21"/>
  <c r="O840" i="21"/>
  <c r="N840" i="21"/>
  <c r="P840" i="21"/>
  <c r="Q840" i="21"/>
  <c r="L841" i="21"/>
  <c r="J841" i="21"/>
  <c r="H842" i="21"/>
  <c r="M841" i="21"/>
  <c r="K841" i="21"/>
  <c r="I841" i="21"/>
  <c r="E836" i="21"/>
  <c r="F836" i="21"/>
  <c r="D837" i="21"/>
  <c r="I842" i="21"/>
  <c r="H843" i="21"/>
  <c r="L842" i="21"/>
  <c r="K842" i="21"/>
  <c r="M842" i="21"/>
  <c r="J842" i="21"/>
  <c r="P841" i="21"/>
  <c r="Q841" i="21"/>
  <c r="N841" i="21"/>
  <c r="O841" i="21"/>
  <c r="D838" i="21"/>
  <c r="E837" i="21"/>
  <c r="F837" i="21"/>
  <c r="P842" i="21"/>
  <c r="O842" i="21"/>
  <c r="N842" i="21"/>
  <c r="Q842" i="21"/>
  <c r="K843" i="21"/>
  <c r="L843" i="21"/>
  <c r="H844" i="21"/>
  <c r="M843" i="21"/>
  <c r="J843" i="21"/>
  <c r="I843" i="21"/>
  <c r="F838" i="21"/>
  <c r="E838" i="21"/>
  <c r="D839" i="21"/>
  <c r="H845" i="21"/>
  <c r="M844" i="21"/>
  <c r="I844" i="21"/>
  <c r="K844" i="21"/>
  <c r="L844" i="21"/>
  <c r="J844" i="21"/>
  <c r="Q843" i="21"/>
  <c r="O843" i="21"/>
  <c r="N843" i="21"/>
  <c r="P843" i="21"/>
  <c r="D840" i="21"/>
  <c r="F839" i="21"/>
  <c r="E839" i="21"/>
  <c r="H846" i="21"/>
  <c r="I845" i="21"/>
  <c r="J845" i="21"/>
  <c r="K845" i="21"/>
  <c r="L845" i="21"/>
  <c r="M845" i="21"/>
  <c r="N844" i="21"/>
  <c r="O844" i="21"/>
  <c r="Q844" i="21"/>
  <c r="P844" i="21"/>
  <c r="D841" i="21"/>
  <c r="F840" i="21"/>
  <c r="E840" i="21"/>
  <c r="H847" i="21"/>
  <c r="K846" i="21"/>
  <c r="M846" i="21"/>
  <c r="J846" i="21"/>
  <c r="L846" i="21"/>
  <c r="I846" i="21"/>
  <c r="P845" i="21"/>
  <c r="N845" i="21"/>
  <c r="O845" i="21"/>
  <c r="Q845" i="21"/>
  <c r="E841" i="21"/>
  <c r="F841" i="21"/>
  <c r="D842" i="21"/>
  <c r="K847" i="21"/>
  <c r="H848" i="21"/>
  <c r="L847" i="21"/>
  <c r="J847" i="21"/>
  <c r="I847" i="21"/>
  <c r="M847" i="21"/>
  <c r="Q846" i="21"/>
  <c r="N846" i="21"/>
  <c r="P846" i="21"/>
  <c r="O846" i="21"/>
  <c r="D843" i="21"/>
  <c r="E842" i="21"/>
  <c r="F842" i="21"/>
  <c r="L848" i="21"/>
  <c r="J848" i="21"/>
  <c r="K848" i="21"/>
  <c r="I848" i="21"/>
  <c r="H849" i="21"/>
  <c r="M848" i="21"/>
  <c r="Q847" i="21"/>
  <c r="O847" i="21"/>
  <c r="P847" i="21"/>
  <c r="N847" i="21"/>
  <c r="E843" i="21"/>
  <c r="F843" i="21"/>
  <c r="D844" i="21"/>
  <c r="P848" i="21"/>
  <c r="O848" i="21"/>
  <c r="Q848" i="21"/>
  <c r="N848" i="21"/>
  <c r="M849" i="21"/>
  <c r="K849" i="21"/>
  <c r="H850" i="21"/>
  <c r="J849" i="21"/>
  <c r="I849" i="21"/>
  <c r="L849" i="21"/>
  <c r="F844" i="21"/>
  <c r="D845" i="21"/>
  <c r="E844" i="21"/>
  <c r="J850" i="21"/>
  <c r="H851" i="21"/>
  <c r="K850" i="21"/>
  <c r="M850" i="21"/>
  <c r="L850" i="21"/>
  <c r="I850" i="21"/>
  <c r="N849" i="21"/>
  <c r="O849" i="21"/>
  <c r="Q849" i="21"/>
  <c r="P849" i="21"/>
  <c r="F845" i="21"/>
  <c r="D846" i="21"/>
  <c r="E845" i="21"/>
  <c r="L851" i="21"/>
  <c r="I851" i="21"/>
  <c r="M851" i="21"/>
  <c r="J851" i="21"/>
  <c r="K851" i="21"/>
  <c r="H852" i="21"/>
  <c r="O850" i="21"/>
  <c r="P850" i="21"/>
  <c r="Q850" i="21"/>
  <c r="N850" i="21"/>
  <c r="D847" i="21"/>
  <c r="F846" i="21"/>
  <c r="E846" i="21"/>
  <c r="O851" i="21"/>
  <c r="P851" i="21"/>
  <c r="Q851" i="21"/>
  <c r="N851" i="21"/>
  <c r="M852" i="21"/>
  <c r="H853" i="21"/>
  <c r="I852" i="21"/>
  <c r="J852" i="21"/>
  <c r="K852" i="21"/>
  <c r="L852" i="21"/>
  <c r="E847" i="21"/>
  <c r="F847" i="21"/>
  <c r="D848" i="21"/>
  <c r="K853" i="21"/>
  <c r="H854" i="21"/>
  <c r="I853" i="21"/>
  <c r="M853" i="21"/>
  <c r="J853" i="21"/>
  <c r="L853" i="21"/>
  <c r="N852" i="21"/>
  <c r="P852" i="21"/>
  <c r="Q852" i="21"/>
  <c r="O852" i="21"/>
  <c r="F848" i="21"/>
  <c r="E848" i="21"/>
  <c r="D849" i="21"/>
  <c r="I854" i="21"/>
  <c r="J854" i="21"/>
  <c r="L854" i="21"/>
  <c r="M854" i="21"/>
  <c r="K854" i="21"/>
  <c r="H855" i="21"/>
  <c r="Q853" i="21"/>
  <c r="P853" i="21"/>
  <c r="O853" i="21"/>
  <c r="N853" i="21"/>
  <c r="F849" i="21"/>
  <c r="D850" i="21"/>
  <c r="E849" i="21"/>
  <c r="O854" i="21"/>
  <c r="Q854" i="21"/>
  <c r="N854" i="21"/>
  <c r="P854" i="21"/>
  <c r="M855" i="21"/>
  <c r="I855" i="21"/>
  <c r="H856" i="21"/>
  <c r="L855" i="21"/>
  <c r="J855" i="21"/>
  <c r="K855" i="21"/>
  <c r="F850" i="21"/>
  <c r="D851" i="21"/>
  <c r="E850" i="21"/>
  <c r="O855" i="21"/>
  <c r="P855" i="21"/>
  <c r="N855" i="21"/>
  <c r="Q855" i="21"/>
  <c r="L856" i="21"/>
  <c r="H857" i="21"/>
  <c r="I856" i="21"/>
  <c r="M856" i="21"/>
  <c r="K856" i="21"/>
  <c r="J856" i="21"/>
  <c r="E851" i="21"/>
  <c r="F851" i="21"/>
  <c r="D852" i="21"/>
  <c r="L857" i="21"/>
  <c r="H858" i="21"/>
  <c r="M857" i="21"/>
  <c r="K857" i="21"/>
  <c r="I857" i="21"/>
  <c r="J857" i="21"/>
  <c r="N856" i="21"/>
  <c r="P856" i="21"/>
  <c r="O856" i="21"/>
  <c r="Q856" i="21"/>
  <c r="E852" i="21"/>
  <c r="D853" i="21"/>
  <c r="F852" i="21"/>
  <c r="K858" i="21"/>
  <c r="L858" i="21"/>
  <c r="J858" i="21"/>
  <c r="H859" i="21"/>
  <c r="I858" i="21"/>
  <c r="M858" i="21"/>
  <c r="P857" i="21"/>
  <c r="Q857" i="21"/>
  <c r="N857" i="21"/>
  <c r="O857" i="21"/>
  <c r="F853" i="21"/>
  <c r="E853" i="21"/>
  <c r="D854" i="21"/>
  <c r="J859" i="21"/>
  <c r="I859" i="21"/>
  <c r="M859" i="21"/>
  <c r="K859" i="21"/>
  <c r="L859" i="21"/>
  <c r="H860" i="21"/>
  <c r="P858" i="21"/>
  <c r="Q858" i="21"/>
  <c r="N858" i="21"/>
  <c r="O858" i="21"/>
  <c r="D855" i="21"/>
  <c r="F854" i="21"/>
  <c r="E854" i="21"/>
  <c r="O859" i="21"/>
  <c r="N859" i="21"/>
  <c r="Q859" i="21"/>
  <c r="P859" i="21"/>
  <c r="H861" i="21"/>
  <c r="J860" i="21"/>
  <c r="K860" i="21"/>
  <c r="L860" i="21"/>
  <c r="M860" i="21"/>
  <c r="I860" i="21"/>
  <c r="D856" i="21"/>
  <c r="F855" i="21"/>
  <c r="E855" i="21"/>
  <c r="I861" i="21"/>
  <c r="L861" i="21"/>
  <c r="J861" i="21"/>
  <c r="H862" i="21"/>
  <c r="K861" i="21"/>
  <c r="M861" i="21"/>
  <c r="Q860" i="21"/>
  <c r="P860" i="21"/>
  <c r="O860" i="21"/>
  <c r="N860" i="21"/>
  <c r="E856" i="21"/>
  <c r="D857" i="21"/>
  <c r="F856" i="21"/>
  <c r="N861" i="21"/>
  <c r="O861" i="21"/>
  <c r="Q861" i="21"/>
  <c r="P861" i="21"/>
  <c r="L862" i="21"/>
  <c r="I862" i="21"/>
  <c r="J862" i="21"/>
  <c r="K862" i="21"/>
  <c r="H863" i="21"/>
  <c r="M862" i="21"/>
  <c r="D858" i="21"/>
  <c r="F857" i="21"/>
  <c r="E857" i="21"/>
  <c r="N862" i="21"/>
  <c r="Q862" i="21"/>
  <c r="O862" i="21"/>
  <c r="P862" i="21"/>
  <c r="L863" i="21"/>
  <c r="M863" i="21"/>
  <c r="I863" i="21"/>
  <c r="H864" i="21"/>
  <c r="J863" i="21"/>
  <c r="K863" i="21"/>
  <c r="F858" i="21"/>
  <c r="D859" i="21"/>
  <c r="E858" i="21"/>
  <c r="Q863" i="21"/>
  <c r="P863" i="21"/>
  <c r="N863" i="21"/>
  <c r="O863" i="21"/>
  <c r="I864" i="21"/>
  <c r="L864" i="21"/>
  <c r="M864" i="21"/>
  <c r="H865" i="21"/>
  <c r="K864" i="21"/>
  <c r="J864" i="21"/>
  <c r="D860" i="21"/>
  <c r="F859" i="21"/>
  <c r="E859" i="21"/>
  <c r="O864" i="21"/>
  <c r="N864" i="21"/>
  <c r="Q864" i="21"/>
  <c r="P864" i="21"/>
  <c r="H866" i="21"/>
  <c r="M865" i="21"/>
  <c r="I865" i="21"/>
  <c r="J865" i="21"/>
  <c r="K865" i="21"/>
  <c r="L865" i="21"/>
  <c r="F860" i="21"/>
  <c r="E860" i="21"/>
  <c r="D861" i="21"/>
  <c r="M866" i="21"/>
  <c r="L866" i="21"/>
  <c r="H867" i="21"/>
  <c r="J866" i="21"/>
  <c r="K866" i="21"/>
  <c r="I866" i="21"/>
  <c r="N865" i="21"/>
  <c r="O865" i="21"/>
  <c r="Q865" i="21"/>
  <c r="P865" i="21"/>
  <c r="F861" i="21"/>
  <c r="E861" i="21"/>
  <c r="D862" i="21"/>
  <c r="I867" i="21"/>
  <c r="M867" i="21"/>
  <c r="K867" i="21"/>
  <c r="J867" i="21"/>
  <c r="H868" i="21"/>
  <c r="L867" i="21"/>
  <c r="Q866" i="21"/>
  <c r="P866" i="21"/>
  <c r="N866" i="21"/>
  <c r="O866" i="21"/>
  <c r="F862" i="21"/>
  <c r="D863" i="21"/>
  <c r="E862" i="21"/>
  <c r="P867" i="21"/>
  <c r="N867" i="21"/>
  <c r="O867" i="21"/>
  <c r="Q867" i="21"/>
  <c r="I868" i="21"/>
  <c r="J868" i="21"/>
  <c r="M868" i="21"/>
  <c r="K868" i="21"/>
  <c r="H869" i="21"/>
  <c r="L868" i="21"/>
  <c r="D864" i="21"/>
  <c r="F863" i="21"/>
  <c r="E863" i="21"/>
  <c r="P868" i="21"/>
  <c r="O868" i="21"/>
  <c r="N868" i="21"/>
  <c r="Q868" i="21"/>
  <c r="M869" i="21"/>
  <c r="H870" i="21"/>
  <c r="L869" i="21"/>
  <c r="I869" i="21"/>
  <c r="K869" i="21"/>
  <c r="J869" i="21"/>
  <c r="E864" i="21"/>
  <c r="F864" i="21"/>
  <c r="D865" i="21"/>
  <c r="K870" i="21"/>
  <c r="L870" i="21"/>
  <c r="J870" i="21"/>
  <c r="I870" i="21"/>
  <c r="H871" i="21"/>
  <c r="M870" i="21"/>
  <c r="P869" i="21"/>
  <c r="O869" i="21"/>
  <c r="Q869" i="21"/>
  <c r="N869" i="21"/>
  <c r="F865" i="21"/>
  <c r="D866" i="21"/>
  <c r="E865" i="21"/>
  <c r="N870" i="21"/>
  <c r="O870" i="21"/>
  <c r="P870" i="21"/>
  <c r="Q870" i="21"/>
  <c r="L871" i="21"/>
  <c r="H872" i="21"/>
  <c r="K871" i="21"/>
  <c r="M871" i="21"/>
  <c r="I871" i="21"/>
  <c r="J871" i="21"/>
  <c r="D867" i="21"/>
  <c r="E866" i="21"/>
  <c r="F866" i="21"/>
  <c r="J872" i="21"/>
  <c r="K872" i="21"/>
  <c r="I872" i="21"/>
  <c r="H873" i="21"/>
  <c r="M872" i="21"/>
  <c r="L872" i="21"/>
  <c r="Q871" i="21"/>
  <c r="N871" i="21"/>
  <c r="P871" i="21"/>
  <c r="O871" i="21"/>
  <c r="E867" i="21"/>
  <c r="F867" i="21"/>
  <c r="D868" i="21"/>
  <c r="O872" i="21"/>
  <c r="P872" i="21"/>
  <c r="Q872" i="21"/>
  <c r="N872" i="21"/>
  <c r="M873" i="21"/>
  <c r="H874" i="21"/>
  <c r="L873" i="21"/>
  <c r="I873" i="21"/>
  <c r="J873" i="21"/>
  <c r="K873" i="21"/>
  <c r="D869" i="21"/>
  <c r="F868" i="21"/>
  <c r="E868" i="21"/>
  <c r="K874" i="21"/>
  <c r="H875" i="21"/>
  <c r="J874" i="21"/>
  <c r="M874" i="21"/>
  <c r="L874" i="21"/>
  <c r="I874" i="21"/>
  <c r="Q873" i="21"/>
  <c r="P873" i="21"/>
  <c r="N873" i="21"/>
  <c r="O873" i="21"/>
  <c r="E869" i="21"/>
  <c r="D870" i="21"/>
  <c r="F869" i="21"/>
  <c r="L875" i="21"/>
  <c r="J875" i="21"/>
  <c r="M875" i="21"/>
  <c r="H876" i="21"/>
  <c r="I875" i="21"/>
  <c r="K875" i="21"/>
  <c r="N874" i="21"/>
  <c r="Q874" i="21"/>
  <c r="P874" i="21"/>
  <c r="O874" i="21"/>
  <c r="D871" i="21"/>
  <c r="E870" i="21"/>
  <c r="F870" i="21"/>
  <c r="I876" i="21"/>
  <c r="M876" i="21"/>
  <c r="H877" i="21"/>
  <c r="K876" i="21"/>
  <c r="L876" i="21"/>
  <c r="J876" i="21"/>
  <c r="Q875" i="21"/>
  <c r="O875" i="21"/>
  <c r="P875" i="21"/>
  <c r="N875" i="21"/>
  <c r="E871" i="21"/>
  <c r="F871" i="21"/>
  <c r="D872" i="21"/>
  <c r="P876" i="21"/>
  <c r="N876" i="21"/>
  <c r="Q876" i="21"/>
  <c r="O876" i="21"/>
  <c r="I877" i="21"/>
  <c r="M877" i="21"/>
  <c r="L877" i="21"/>
  <c r="K877" i="21"/>
  <c r="H878" i="21"/>
  <c r="J877" i="21"/>
  <c r="F872" i="21"/>
  <c r="D873" i="21"/>
  <c r="E872" i="21"/>
  <c r="O877" i="21"/>
  <c r="N877" i="21"/>
  <c r="P877" i="21"/>
  <c r="Q877" i="21"/>
  <c r="J878" i="21"/>
  <c r="I878" i="21"/>
  <c r="H879" i="21"/>
  <c r="L878" i="21"/>
  <c r="K878" i="21"/>
  <c r="M878" i="21"/>
  <c r="D874" i="21"/>
  <c r="E873" i="21"/>
  <c r="F873" i="21"/>
  <c r="Q878" i="21"/>
  <c r="P878" i="21"/>
  <c r="O878" i="21"/>
  <c r="N878" i="21"/>
  <c r="K879" i="21"/>
  <c r="H880" i="21"/>
  <c r="M879" i="21"/>
  <c r="J879" i="21"/>
  <c r="L879" i="21"/>
  <c r="I879" i="21"/>
  <c r="D875" i="21"/>
  <c r="F874" i="21"/>
  <c r="E874" i="21"/>
  <c r="K880" i="21"/>
  <c r="H881" i="21"/>
  <c r="I880" i="21"/>
  <c r="L880" i="21"/>
  <c r="M880" i="21"/>
  <c r="J880" i="21"/>
  <c r="O879" i="21"/>
  <c r="P879" i="21"/>
  <c r="Q879" i="21"/>
  <c r="N879" i="21"/>
  <c r="F875" i="21"/>
  <c r="D876" i="21"/>
  <c r="E875" i="21"/>
  <c r="K881" i="21"/>
  <c r="H882" i="21"/>
  <c r="J881" i="21"/>
  <c r="M881" i="21"/>
  <c r="L881" i="21"/>
  <c r="I881" i="21"/>
  <c r="N880" i="21"/>
  <c r="O880" i="21"/>
  <c r="P880" i="21"/>
  <c r="Q880" i="21"/>
  <c r="F876" i="21"/>
  <c r="D877" i="21"/>
  <c r="E876" i="21"/>
  <c r="J882" i="21"/>
  <c r="M882" i="21"/>
  <c r="K882" i="21"/>
  <c r="I882" i="21"/>
  <c r="H883" i="21"/>
  <c r="L882" i="21"/>
  <c r="P881" i="21"/>
  <c r="O881" i="21"/>
  <c r="N881" i="21"/>
  <c r="Q881" i="21"/>
  <c r="D878" i="21"/>
  <c r="F877" i="21"/>
  <c r="E877" i="21"/>
  <c r="N882" i="21"/>
  <c r="Q882" i="21"/>
  <c r="O882" i="21"/>
  <c r="P882" i="21"/>
  <c r="M883" i="21"/>
  <c r="K883" i="21"/>
  <c r="J883" i="21"/>
  <c r="L883" i="21"/>
  <c r="H884" i="21"/>
  <c r="I883" i="21"/>
  <c r="D879" i="21"/>
  <c r="F878" i="21"/>
  <c r="E878" i="21"/>
  <c r="M884" i="21"/>
  <c r="I884" i="21"/>
  <c r="K884" i="21"/>
  <c r="L884" i="21"/>
  <c r="J884" i="21"/>
  <c r="H885" i="21"/>
  <c r="N883" i="21"/>
  <c r="P883" i="21"/>
  <c r="O883" i="21"/>
  <c r="Q883" i="21"/>
  <c r="F879" i="21"/>
  <c r="E879" i="21"/>
  <c r="D880" i="21"/>
  <c r="Q884" i="21"/>
  <c r="P884" i="21"/>
  <c r="N884" i="21"/>
  <c r="O884" i="21"/>
  <c r="L885" i="21"/>
  <c r="I885" i="21"/>
  <c r="H886" i="21"/>
  <c r="J885" i="21"/>
  <c r="M885" i="21"/>
  <c r="K885" i="21"/>
  <c r="D881" i="21"/>
  <c r="F880" i="21"/>
  <c r="E880" i="21"/>
  <c r="N885" i="21"/>
  <c r="O885" i="21"/>
  <c r="Q885" i="21"/>
  <c r="P885" i="21"/>
  <c r="H887" i="21"/>
  <c r="J886" i="21"/>
  <c r="K886" i="21"/>
  <c r="I886" i="21"/>
  <c r="L886" i="21"/>
  <c r="M886" i="21"/>
  <c r="E881" i="21"/>
  <c r="F881" i="21"/>
  <c r="D882" i="21"/>
  <c r="H888" i="21"/>
  <c r="L887" i="21"/>
  <c r="I887" i="21"/>
  <c r="J887" i="21"/>
  <c r="K887" i="21"/>
  <c r="M887" i="21"/>
  <c r="N886" i="21"/>
  <c r="Q886" i="21"/>
  <c r="O886" i="21"/>
  <c r="P886" i="21"/>
  <c r="D883" i="21"/>
  <c r="F882" i="21"/>
  <c r="E882" i="21"/>
  <c r="L888" i="21"/>
  <c r="I888" i="21"/>
  <c r="M888" i="21"/>
  <c r="H889" i="21"/>
  <c r="K888" i="21"/>
  <c r="J888" i="21"/>
  <c r="N887" i="21"/>
  <c r="O887" i="21"/>
  <c r="P887" i="21"/>
  <c r="Q887" i="21"/>
  <c r="D884" i="21"/>
  <c r="E883" i="21"/>
  <c r="F883" i="21"/>
  <c r="N888" i="21"/>
  <c r="Q888" i="21"/>
  <c r="P888" i="21"/>
  <c r="O888" i="21"/>
  <c r="H890" i="21"/>
  <c r="L889" i="21"/>
  <c r="I889" i="21"/>
  <c r="J889" i="21"/>
  <c r="K889" i="21"/>
  <c r="M889" i="21"/>
  <c r="F884" i="21"/>
  <c r="E884" i="21"/>
  <c r="D885" i="21"/>
  <c r="I890" i="21"/>
  <c r="K890" i="21"/>
  <c r="M890" i="21"/>
  <c r="J890" i="21"/>
  <c r="H891" i="21"/>
  <c r="L890" i="21"/>
  <c r="P889" i="21"/>
  <c r="Q889" i="21"/>
  <c r="O889" i="21"/>
  <c r="N889" i="21"/>
  <c r="F885" i="21"/>
  <c r="D886" i="21"/>
  <c r="E885" i="21"/>
  <c r="N890" i="21"/>
  <c r="P890" i="21"/>
  <c r="O890" i="21"/>
  <c r="Q890" i="21"/>
  <c r="K891" i="21"/>
  <c r="L891" i="21"/>
  <c r="J891" i="21"/>
  <c r="I891" i="21"/>
  <c r="H892" i="21"/>
  <c r="M891" i="21"/>
  <c r="E886" i="21"/>
  <c r="F886" i="21"/>
  <c r="D887" i="21"/>
  <c r="O891" i="21"/>
  <c r="N891" i="21"/>
  <c r="Q891" i="21"/>
  <c r="P891" i="21"/>
  <c r="H893" i="21"/>
  <c r="I892" i="21"/>
  <c r="M892" i="21"/>
  <c r="L892" i="21"/>
  <c r="J892" i="21"/>
  <c r="K892" i="21"/>
  <c r="E887" i="21"/>
  <c r="F887" i="21"/>
  <c r="D888" i="21"/>
  <c r="J893" i="21"/>
  <c r="H894" i="21"/>
  <c r="K893" i="21"/>
  <c r="L893" i="21"/>
  <c r="I893" i="21"/>
  <c r="M893" i="21"/>
  <c r="P892" i="21"/>
  <c r="O892" i="21"/>
  <c r="N892" i="21"/>
  <c r="Q892" i="21"/>
  <c r="F888" i="21"/>
  <c r="E888" i="21"/>
  <c r="D889" i="21"/>
  <c r="M894" i="21"/>
  <c r="I894" i="21"/>
  <c r="L894" i="21"/>
  <c r="H895" i="21"/>
  <c r="K894" i="21"/>
  <c r="J894" i="21"/>
  <c r="N893" i="21"/>
  <c r="O893" i="21"/>
  <c r="Q893" i="21"/>
  <c r="P893" i="21"/>
  <c r="F889" i="21"/>
  <c r="E889" i="21"/>
  <c r="D890" i="21"/>
  <c r="Q894" i="21"/>
  <c r="O894" i="21"/>
  <c r="P894" i="21"/>
  <c r="N894" i="21"/>
  <c r="L895" i="21"/>
  <c r="M895" i="21"/>
  <c r="I895" i="21"/>
  <c r="J895" i="21"/>
  <c r="H896" i="21"/>
  <c r="K895" i="21"/>
  <c r="F890" i="21"/>
  <c r="E890" i="21"/>
  <c r="D891" i="21"/>
  <c r="N895" i="21"/>
  <c r="Q895" i="21"/>
  <c r="P895" i="21"/>
  <c r="O895" i="21"/>
  <c r="J896" i="21"/>
  <c r="K896" i="21"/>
  <c r="M896" i="21"/>
  <c r="H897" i="21"/>
  <c r="L896" i="21"/>
  <c r="I896" i="21"/>
  <c r="D892" i="21"/>
  <c r="E891" i="21"/>
  <c r="F891" i="21"/>
  <c r="J897" i="21"/>
  <c r="K897" i="21"/>
  <c r="L897" i="21"/>
  <c r="H898" i="21"/>
  <c r="I897" i="21"/>
  <c r="M897" i="21"/>
  <c r="N896" i="21"/>
  <c r="Q896" i="21"/>
  <c r="O896" i="21"/>
  <c r="P896" i="21"/>
  <c r="E892" i="21"/>
  <c r="F892" i="21"/>
  <c r="D893" i="21"/>
  <c r="I898" i="21"/>
  <c r="H899" i="21"/>
  <c r="L898" i="21"/>
  <c r="J898" i="21"/>
  <c r="M898" i="21"/>
  <c r="K898" i="21"/>
  <c r="Q897" i="21"/>
  <c r="N897" i="21"/>
  <c r="O897" i="21"/>
  <c r="P897" i="21"/>
  <c r="E893" i="21"/>
  <c r="D894" i="21"/>
  <c r="F893" i="21"/>
  <c r="N898" i="21"/>
  <c r="Q898" i="21"/>
  <c r="P898" i="21"/>
  <c r="O898" i="21"/>
  <c r="J899" i="21"/>
  <c r="I899" i="21"/>
  <c r="K899" i="21"/>
  <c r="L899" i="21"/>
  <c r="H900" i="21"/>
  <c r="M899" i="21"/>
  <c r="E894" i="21"/>
  <c r="F894" i="21"/>
  <c r="D895" i="21"/>
  <c r="O899" i="21"/>
  <c r="N899" i="21"/>
  <c r="P899" i="21"/>
  <c r="Q899" i="21"/>
  <c r="H901" i="21"/>
  <c r="K900" i="21"/>
  <c r="J900" i="21"/>
  <c r="M900" i="21"/>
  <c r="L900" i="21"/>
  <c r="I900" i="21"/>
  <c r="D896" i="21"/>
  <c r="F895" i="21"/>
  <c r="E895" i="21"/>
  <c r="L901" i="21"/>
  <c r="H902" i="21"/>
  <c r="K901" i="21"/>
  <c r="J901" i="21"/>
  <c r="I901" i="21"/>
  <c r="M901" i="21"/>
  <c r="N900" i="21"/>
  <c r="O900" i="21"/>
  <c r="Q900" i="21"/>
  <c r="P900" i="21"/>
  <c r="D897" i="21"/>
  <c r="F896" i="21"/>
  <c r="E896" i="21"/>
  <c r="L902" i="21"/>
  <c r="H903" i="21"/>
  <c r="K902" i="21"/>
  <c r="M902" i="21"/>
  <c r="J902" i="21"/>
  <c r="I902" i="21"/>
  <c r="Q901" i="21"/>
  <c r="O901" i="21"/>
  <c r="N901" i="21"/>
  <c r="P901" i="21"/>
  <c r="D898" i="21"/>
  <c r="F897" i="21"/>
  <c r="E897" i="21"/>
  <c r="M903" i="21"/>
  <c r="I903" i="21"/>
  <c r="K903" i="21"/>
  <c r="J903" i="21"/>
  <c r="H904" i="21"/>
  <c r="L903" i="21"/>
  <c r="P902" i="21"/>
  <c r="Q902" i="21"/>
  <c r="O902" i="21"/>
  <c r="N902" i="21"/>
  <c r="F898" i="21"/>
  <c r="E898" i="21"/>
  <c r="D899" i="21"/>
  <c r="O903" i="21"/>
  <c r="N903" i="21"/>
  <c r="P903" i="21"/>
  <c r="Q903" i="21"/>
  <c r="K904" i="21"/>
  <c r="I904" i="21"/>
  <c r="L904" i="21"/>
  <c r="M904" i="21"/>
  <c r="J904" i="21"/>
  <c r="H905" i="21"/>
  <c r="E899" i="21"/>
  <c r="F899" i="21"/>
  <c r="D900" i="21"/>
  <c r="N904" i="21"/>
  <c r="O904" i="21"/>
  <c r="Q904" i="21"/>
  <c r="P904" i="21"/>
  <c r="J905" i="21"/>
  <c r="K905" i="21"/>
  <c r="H906" i="21"/>
  <c r="I905" i="21"/>
  <c r="L905" i="21"/>
  <c r="M905" i="21"/>
  <c r="F900" i="21"/>
  <c r="E900" i="21"/>
  <c r="D901" i="21"/>
  <c r="K906" i="21"/>
  <c r="H907" i="21"/>
  <c r="J906" i="21"/>
  <c r="I906" i="21"/>
  <c r="M906" i="21"/>
  <c r="L906" i="21"/>
  <c r="N905" i="21"/>
  <c r="O905" i="21"/>
  <c r="P905" i="21"/>
  <c r="Q905" i="21"/>
  <c r="F901" i="21"/>
  <c r="D902" i="21"/>
  <c r="E901" i="21"/>
  <c r="I907" i="21"/>
  <c r="H908" i="21"/>
  <c r="M907" i="21"/>
  <c r="L907" i="21"/>
  <c r="K907" i="21"/>
  <c r="J907" i="21"/>
  <c r="N906" i="21"/>
  <c r="P906" i="21"/>
  <c r="O906" i="21"/>
  <c r="Q906" i="21"/>
  <c r="D903" i="21"/>
  <c r="E902" i="21"/>
  <c r="F902" i="21"/>
  <c r="O907" i="21"/>
  <c r="P907" i="21"/>
  <c r="Q907" i="21"/>
  <c r="N907" i="21"/>
  <c r="I908" i="21"/>
  <c r="K908" i="21"/>
  <c r="L908" i="21"/>
  <c r="H909" i="21"/>
  <c r="J908" i="21"/>
  <c r="M908" i="21"/>
  <c r="E903" i="21"/>
  <c r="D904" i="21"/>
  <c r="F903" i="21"/>
  <c r="Q908" i="21"/>
  <c r="P908" i="21"/>
  <c r="O908" i="21"/>
  <c r="N908" i="21"/>
  <c r="M909" i="21"/>
  <c r="L909" i="21"/>
  <c r="K909" i="21"/>
  <c r="I909" i="21"/>
  <c r="J909" i="21"/>
  <c r="H910" i="21"/>
  <c r="F904" i="21"/>
  <c r="D905" i="21"/>
  <c r="E904" i="21"/>
  <c r="P909" i="21"/>
  <c r="N909" i="21"/>
  <c r="O909" i="21"/>
  <c r="Q909" i="21"/>
  <c r="L910" i="21"/>
  <c r="H911" i="21"/>
  <c r="I910" i="21"/>
  <c r="M910" i="21"/>
  <c r="J910" i="21"/>
  <c r="K910" i="21"/>
  <c r="F905" i="21"/>
  <c r="D906" i="21"/>
  <c r="E905" i="21"/>
  <c r="J911" i="21"/>
  <c r="L911" i="21"/>
  <c r="H912" i="21"/>
  <c r="I911" i="21"/>
  <c r="K911" i="21"/>
  <c r="M911" i="21"/>
  <c r="Q910" i="21"/>
  <c r="P910" i="21"/>
  <c r="N910" i="21"/>
  <c r="O910" i="21"/>
  <c r="E906" i="21"/>
  <c r="D907" i="21"/>
  <c r="F906" i="21"/>
  <c r="M912" i="21"/>
  <c r="I912" i="21"/>
  <c r="H913" i="21"/>
  <c r="K912" i="21"/>
  <c r="L912" i="21"/>
  <c r="J912" i="21"/>
  <c r="O911" i="21"/>
  <c r="Q911" i="21"/>
  <c r="N911" i="21"/>
  <c r="P911" i="21"/>
  <c r="F907" i="21"/>
  <c r="E907" i="21"/>
  <c r="D908" i="21"/>
  <c r="Q912" i="21"/>
  <c r="O912" i="21"/>
  <c r="N912" i="21"/>
  <c r="P912" i="21"/>
  <c r="H914" i="21"/>
  <c r="J913" i="21"/>
  <c r="M913" i="21"/>
  <c r="K913" i="21"/>
  <c r="I913" i="21"/>
  <c r="L913" i="21"/>
  <c r="D909" i="21"/>
  <c r="F908" i="21"/>
  <c r="E908" i="21"/>
  <c r="L914" i="21"/>
  <c r="J914" i="21"/>
  <c r="K914" i="21"/>
  <c r="I914" i="21"/>
  <c r="M914" i="21"/>
  <c r="H915" i="21"/>
  <c r="N913" i="21"/>
  <c r="Q913" i="21"/>
  <c r="O913" i="21"/>
  <c r="P913" i="21"/>
  <c r="D910" i="21"/>
  <c r="F909" i="21"/>
  <c r="E909" i="21"/>
  <c r="O914" i="21"/>
  <c r="P914" i="21"/>
  <c r="N914" i="21"/>
  <c r="Q914" i="21"/>
  <c r="M915" i="21"/>
  <c r="L915" i="21"/>
  <c r="H916" i="21"/>
  <c r="K915" i="21"/>
  <c r="J915" i="21"/>
  <c r="I915" i="21"/>
  <c r="D911" i="21"/>
  <c r="E910" i="21"/>
  <c r="F910" i="21"/>
  <c r="K916" i="21"/>
  <c r="I916" i="21"/>
  <c r="L916" i="21"/>
  <c r="J916" i="21"/>
  <c r="M916" i="21"/>
  <c r="H917" i="21"/>
  <c r="O915" i="21"/>
  <c r="Q915" i="21"/>
  <c r="P915" i="21"/>
  <c r="N915" i="21"/>
  <c r="D912" i="21"/>
  <c r="E911" i="21"/>
  <c r="F911" i="21"/>
  <c r="O916" i="21"/>
  <c r="Q916" i="21"/>
  <c r="P916" i="21"/>
  <c r="N916" i="21"/>
  <c r="H918" i="21"/>
  <c r="M917" i="21"/>
  <c r="K917" i="21"/>
  <c r="J917" i="21"/>
  <c r="L917" i="21"/>
  <c r="I917" i="21"/>
  <c r="F912" i="21"/>
  <c r="E912" i="21"/>
  <c r="D913" i="21"/>
  <c r="H919" i="21"/>
  <c r="K918" i="21"/>
  <c r="I918" i="21"/>
  <c r="J918" i="21"/>
  <c r="M918" i="21"/>
  <c r="L918" i="21"/>
  <c r="Q917" i="21"/>
  <c r="N917" i="21"/>
  <c r="O917" i="21"/>
  <c r="P917" i="21"/>
  <c r="E913" i="21"/>
  <c r="D914" i="21"/>
  <c r="F913" i="21"/>
  <c r="M919" i="21"/>
  <c r="K919" i="21"/>
  <c r="J919" i="21"/>
  <c r="H920" i="21"/>
  <c r="I919" i="21"/>
  <c r="L919" i="21"/>
  <c r="O918" i="21"/>
  <c r="Q918" i="21"/>
  <c r="N918" i="21"/>
  <c r="P918" i="21"/>
  <c r="F914" i="21"/>
  <c r="D915" i="21"/>
  <c r="E914" i="21"/>
  <c r="H921" i="21"/>
  <c r="J920" i="21"/>
  <c r="K920" i="21"/>
  <c r="M920" i="21"/>
  <c r="I920" i="21"/>
  <c r="L920" i="21"/>
  <c r="P919" i="21"/>
  <c r="Q919" i="21"/>
  <c r="O919" i="21"/>
  <c r="N919" i="21"/>
  <c r="E915" i="21"/>
  <c r="D916" i="21"/>
  <c r="F915" i="21"/>
  <c r="M921" i="21"/>
  <c r="H922" i="21"/>
  <c r="L921" i="21"/>
  <c r="I921" i="21"/>
  <c r="K921" i="21"/>
  <c r="J921" i="21"/>
  <c r="N920" i="21"/>
  <c r="P920" i="21"/>
  <c r="O920" i="21"/>
  <c r="Q920" i="21"/>
  <c r="F916" i="21"/>
  <c r="D917" i="21"/>
  <c r="E916" i="21"/>
  <c r="L922" i="21"/>
  <c r="M922" i="21"/>
  <c r="H923" i="21"/>
  <c r="J922" i="21"/>
  <c r="K922" i="21"/>
  <c r="I922" i="21"/>
  <c r="Q921" i="21"/>
  <c r="O921" i="21"/>
  <c r="N921" i="21"/>
  <c r="P921" i="21"/>
  <c r="D918" i="21"/>
  <c r="F917" i="21"/>
  <c r="E917" i="21"/>
  <c r="H924" i="21"/>
  <c r="L923" i="21"/>
  <c r="M923" i="21"/>
  <c r="K923" i="21"/>
  <c r="J923" i="21"/>
  <c r="I923" i="21"/>
  <c r="Q922" i="21"/>
  <c r="N922" i="21"/>
  <c r="O922" i="21"/>
  <c r="P922" i="21"/>
  <c r="E918" i="21"/>
  <c r="F918" i="21"/>
  <c r="D919" i="21"/>
  <c r="J924" i="21"/>
  <c r="K924" i="21"/>
  <c r="I924" i="21"/>
  <c r="L924" i="21"/>
  <c r="H925" i="21"/>
  <c r="M924" i="21"/>
  <c r="P923" i="21"/>
  <c r="N923" i="21"/>
  <c r="O923" i="21"/>
  <c r="Q923" i="21"/>
  <c r="E919" i="21"/>
  <c r="F919" i="21"/>
  <c r="D920" i="21"/>
  <c r="N924" i="21"/>
  <c r="P924" i="21"/>
  <c r="Q924" i="21"/>
  <c r="O924" i="21"/>
  <c r="K925" i="21"/>
  <c r="L925" i="21"/>
  <c r="M925" i="21"/>
  <c r="I925" i="21"/>
  <c r="H926" i="21"/>
  <c r="J925" i="21"/>
  <c r="D921" i="21"/>
  <c r="F920" i="21"/>
  <c r="E920" i="21"/>
  <c r="Q925" i="21"/>
  <c r="O925" i="21"/>
  <c r="N925" i="21"/>
  <c r="P925" i="21"/>
  <c r="M926" i="21"/>
  <c r="I926" i="21"/>
  <c r="J926" i="21"/>
  <c r="H927" i="21"/>
  <c r="K926" i="21"/>
  <c r="L926" i="21"/>
  <c r="E921" i="21"/>
  <c r="D922" i="21"/>
  <c r="F921" i="21"/>
  <c r="Q926" i="21"/>
  <c r="N926" i="21"/>
  <c r="O926" i="21"/>
  <c r="P926" i="21"/>
  <c r="H928" i="21"/>
  <c r="L927" i="21"/>
  <c r="K927" i="21"/>
  <c r="I927" i="21"/>
  <c r="M927" i="21"/>
  <c r="J927" i="21"/>
  <c r="E922" i="21"/>
  <c r="D923" i="21"/>
  <c r="F922" i="21"/>
  <c r="I928" i="21"/>
  <c r="M928" i="21"/>
  <c r="K928" i="21"/>
  <c r="H929" i="21"/>
  <c r="L928" i="21"/>
  <c r="J928" i="21"/>
  <c r="Q927" i="21"/>
  <c r="P927" i="21"/>
  <c r="O927" i="21"/>
  <c r="N927" i="21"/>
  <c r="E923" i="21"/>
  <c r="D924" i="21"/>
  <c r="F923" i="21"/>
  <c r="P928" i="21"/>
  <c r="N928" i="21"/>
  <c r="Q928" i="21"/>
  <c r="O928" i="21"/>
  <c r="M929" i="21"/>
  <c r="I929" i="21"/>
  <c r="H930" i="21"/>
  <c r="L929" i="21"/>
  <c r="J929" i="21"/>
  <c r="K929" i="21"/>
  <c r="F924" i="21"/>
  <c r="D925" i="21"/>
  <c r="E924" i="21"/>
  <c r="O929" i="21"/>
  <c r="P929" i="21"/>
  <c r="N929" i="21"/>
  <c r="Q929" i="21"/>
  <c r="M930" i="21"/>
  <c r="J930" i="21"/>
  <c r="K930" i="21"/>
  <c r="H931" i="21"/>
  <c r="L930" i="21"/>
  <c r="I930" i="21"/>
  <c r="E925" i="21"/>
  <c r="F925" i="21"/>
  <c r="D926" i="21"/>
  <c r="M931" i="21"/>
  <c r="J931" i="21"/>
  <c r="H932" i="21"/>
  <c r="K931" i="21"/>
  <c r="I931" i="21"/>
  <c r="L931" i="21"/>
  <c r="N930" i="21"/>
  <c r="P930" i="21"/>
  <c r="Q930" i="21"/>
  <c r="O930" i="21"/>
  <c r="F926" i="21"/>
  <c r="E926" i="21"/>
  <c r="D927" i="21"/>
  <c r="I932" i="21"/>
  <c r="L932" i="21"/>
  <c r="M932" i="21"/>
  <c r="K932" i="21"/>
  <c r="J932" i="21"/>
  <c r="H933" i="21"/>
  <c r="O931" i="21"/>
  <c r="N931" i="21"/>
  <c r="Q931" i="21"/>
  <c r="P931" i="21"/>
  <c r="D928" i="21"/>
  <c r="F927" i="21"/>
  <c r="E927" i="21"/>
  <c r="O932" i="21"/>
  <c r="N932" i="21"/>
  <c r="P932" i="21"/>
  <c r="Q932" i="21"/>
  <c r="M933" i="21"/>
  <c r="L933" i="21"/>
  <c r="I933" i="21"/>
  <c r="J933" i="21"/>
  <c r="H934" i="21"/>
  <c r="K933" i="21"/>
  <c r="E928" i="21"/>
  <c r="F928" i="21"/>
  <c r="D929" i="21"/>
  <c r="P933" i="21"/>
  <c r="Q933" i="21"/>
  <c r="O933" i="21"/>
  <c r="N933" i="21"/>
  <c r="L934" i="21"/>
  <c r="K934" i="21"/>
  <c r="J934" i="21"/>
  <c r="M934" i="21"/>
  <c r="I934" i="21"/>
  <c r="H935" i="21"/>
  <c r="E929" i="21"/>
  <c r="D930" i="21"/>
  <c r="F929" i="21"/>
  <c r="N934" i="21"/>
  <c r="O934" i="21"/>
  <c r="P934" i="21"/>
  <c r="Q934" i="21"/>
  <c r="M935" i="21"/>
  <c r="J935" i="21"/>
  <c r="I935" i="21"/>
  <c r="K935" i="21"/>
  <c r="H936" i="21"/>
  <c r="L935" i="21"/>
  <c r="E930" i="21"/>
  <c r="D931" i="21"/>
  <c r="F930" i="21"/>
  <c r="N935" i="21"/>
  <c r="O935" i="21"/>
  <c r="Q935" i="21"/>
  <c r="P935" i="21"/>
  <c r="J936" i="21"/>
  <c r="K936" i="21"/>
  <c r="I936" i="21"/>
  <c r="M936" i="21"/>
  <c r="H937" i="21"/>
  <c r="L936" i="21"/>
  <c r="E931" i="21"/>
  <c r="F931" i="21"/>
  <c r="D932" i="21"/>
  <c r="P936" i="21"/>
  <c r="N936" i="21"/>
  <c r="Q936" i="21"/>
  <c r="O936" i="21"/>
  <c r="H938" i="21"/>
  <c r="M937" i="21"/>
  <c r="L937" i="21"/>
  <c r="I937" i="21"/>
  <c r="J937" i="21"/>
  <c r="K937" i="21"/>
  <c r="E932" i="21"/>
  <c r="F932" i="21"/>
  <c r="D933" i="21"/>
  <c r="J938" i="21"/>
  <c r="H939" i="21"/>
  <c r="K938" i="21"/>
  <c r="I938" i="21"/>
  <c r="M938" i="21"/>
  <c r="L938" i="21"/>
  <c r="N937" i="21"/>
  <c r="Q937" i="21"/>
  <c r="O937" i="21"/>
  <c r="P937" i="21"/>
  <c r="D934" i="21"/>
  <c r="E933" i="21"/>
  <c r="F933" i="21"/>
  <c r="K939" i="21"/>
  <c r="M939" i="21"/>
  <c r="L939" i="21"/>
  <c r="J939" i="21"/>
  <c r="H940" i="21"/>
  <c r="I939" i="21"/>
  <c r="P938" i="21"/>
  <c r="O938" i="21"/>
  <c r="Q938" i="21"/>
  <c r="N938" i="21"/>
  <c r="E934" i="21"/>
  <c r="D935" i="21"/>
  <c r="F934" i="21"/>
  <c r="K940" i="21"/>
  <c r="I940" i="21"/>
  <c r="L940" i="21"/>
  <c r="H941" i="21"/>
  <c r="J940" i="21"/>
  <c r="M940" i="21"/>
  <c r="Q939" i="21"/>
  <c r="O939" i="21"/>
  <c r="P939" i="21"/>
  <c r="N939" i="21"/>
  <c r="F935" i="21"/>
  <c r="D936" i="21"/>
  <c r="E935" i="21"/>
  <c r="N940" i="21"/>
  <c r="Q940" i="21"/>
  <c r="O940" i="21"/>
  <c r="P940" i="21"/>
  <c r="J941" i="21"/>
  <c r="I941" i="21"/>
  <c r="K941" i="21"/>
  <c r="H942" i="21"/>
  <c r="L941" i="21"/>
  <c r="M941" i="21"/>
  <c r="D937" i="21"/>
  <c r="E936" i="21"/>
  <c r="F936" i="21"/>
  <c r="O941" i="21"/>
  <c r="N941" i="21"/>
  <c r="Q941" i="21"/>
  <c r="P941" i="21"/>
  <c r="I942" i="21"/>
  <c r="J942" i="21"/>
  <c r="M942" i="21"/>
  <c r="L942" i="21"/>
  <c r="H943" i="21"/>
  <c r="K942" i="21"/>
  <c r="E937" i="21"/>
  <c r="D938" i="21"/>
  <c r="F937" i="21"/>
  <c r="P942" i="21"/>
  <c r="O942" i="21"/>
  <c r="Q942" i="21"/>
  <c r="N942" i="21"/>
  <c r="L943" i="21"/>
  <c r="H944" i="21"/>
  <c r="J943" i="21"/>
  <c r="K943" i="21"/>
  <c r="M943" i="21"/>
  <c r="I943" i="21"/>
  <c r="F938" i="21"/>
  <c r="D939" i="21"/>
  <c r="E938" i="21"/>
  <c r="M944" i="21"/>
  <c r="K944" i="21"/>
  <c r="I944" i="21"/>
  <c r="H945" i="21"/>
  <c r="J944" i="21"/>
  <c r="L944" i="21"/>
  <c r="Q943" i="21"/>
  <c r="N943" i="21"/>
  <c r="O943" i="21"/>
  <c r="P943" i="21"/>
  <c r="D940" i="21"/>
  <c r="E939" i="21"/>
  <c r="F939" i="21"/>
  <c r="N944" i="21"/>
  <c r="Q944" i="21"/>
  <c r="P944" i="21"/>
  <c r="O944" i="21"/>
  <c r="K945" i="21"/>
  <c r="J945" i="21"/>
  <c r="I945" i="21"/>
  <c r="L945" i="21"/>
  <c r="H946" i="21"/>
  <c r="M945" i="21"/>
  <c r="D941" i="21"/>
  <c r="E940" i="21"/>
  <c r="F940" i="21"/>
  <c r="Q945" i="21"/>
  <c r="O945" i="21"/>
  <c r="N945" i="21"/>
  <c r="P945" i="21"/>
  <c r="L946" i="21"/>
  <c r="J946" i="21"/>
  <c r="K946" i="21"/>
  <c r="M946" i="21"/>
  <c r="I946" i="21"/>
  <c r="H947" i="21"/>
  <c r="F941" i="21"/>
  <c r="D942" i="21"/>
  <c r="E941" i="21"/>
  <c r="O946" i="21"/>
  <c r="N946" i="21"/>
  <c r="Q946" i="21"/>
  <c r="P946" i="21"/>
  <c r="M947" i="21"/>
  <c r="I947" i="21"/>
  <c r="L947" i="21"/>
  <c r="J947" i="21"/>
  <c r="K947" i="21"/>
  <c r="H948" i="21"/>
  <c r="E942" i="21"/>
  <c r="F942" i="21"/>
  <c r="D943" i="21"/>
  <c r="P947" i="21"/>
  <c r="Q947" i="21"/>
  <c r="O947" i="21"/>
  <c r="N947" i="21"/>
  <c r="M948" i="21"/>
  <c r="K948" i="21"/>
  <c r="L948" i="21"/>
  <c r="I948" i="21"/>
  <c r="J948" i="21"/>
  <c r="H949" i="21"/>
  <c r="D944" i="21"/>
  <c r="E943" i="21"/>
  <c r="F943" i="21"/>
  <c r="Q948" i="21"/>
  <c r="O948" i="21"/>
  <c r="N948" i="21"/>
  <c r="P948" i="21"/>
  <c r="M949" i="21"/>
  <c r="J949" i="21"/>
  <c r="H950" i="21"/>
  <c r="L949" i="21"/>
  <c r="K949" i="21"/>
  <c r="I949" i="21"/>
  <c r="E944" i="21"/>
  <c r="F944" i="21"/>
  <c r="D945" i="21"/>
  <c r="J950" i="21"/>
  <c r="I950" i="21"/>
  <c r="L950" i="21"/>
  <c r="M950" i="21"/>
  <c r="K950" i="21"/>
  <c r="H951" i="21"/>
  <c r="P949" i="21"/>
  <c r="O949" i="21"/>
  <c r="N949" i="21"/>
  <c r="Q949" i="21"/>
  <c r="F945" i="21"/>
  <c r="E945" i="21"/>
  <c r="D946" i="21"/>
  <c r="P950" i="21"/>
  <c r="O950" i="21"/>
  <c r="N950" i="21"/>
  <c r="Q950" i="21"/>
  <c r="H952" i="21"/>
  <c r="I951" i="21"/>
  <c r="L951" i="21"/>
  <c r="M951" i="21"/>
  <c r="J951" i="21"/>
  <c r="K951" i="21"/>
  <c r="E946" i="21"/>
  <c r="F946" i="21"/>
  <c r="D947" i="21"/>
  <c r="J952" i="21"/>
  <c r="L952" i="21"/>
  <c r="H953" i="21"/>
  <c r="M952" i="21"/>
  <c r="I952" i="21"/>
  <c r="K952" i="21"/>
  <c r="Q951" i="21"/>
  <c r="P951" i="21"/>
  <c r="N951" i="21"/>
  <c r="O951" i="21"/>
  <c r="E947" i="21"/>
  <c r="D948" i="21"/>
  <c r="F947" i="21"/>
  <c r="I953" i="21"/>
  <c r="J953" i="21"/>
  <c r="L953" i="21"/>
  <c r="K953" i="21"/>
  <c r="H954" i="21"/>
  <c r="M953" i="21"/>
  <c r="P952" i="21"/>
  <c r="O952" i="21"/>
  <c r="Q952" i="21"/>
  <c r="N952" i="21"/>
  <c r="F948" i="21"/>
  <c r="E948" i="21"/>
  <c r="D949" i="21"/>
  <c r="Q953" i="21"/>
  <c r="N953" i="21"/>
  <c r="P953" i="21"/>
  <c r="O953" i="21"/>
  <c r="L954" i="21"/>
  <c r="K954" i="21"/>
  <c r="M954" i="21"/>
  <c r="J954" i="21"/>
  <c r="I954" i="21"/>
  <c r="H955" i="21"/>
  <c r="D950" i="21"/>
  <c r="F949" i="21"/>
  <c r="E949" i="21"/>
  <c r="O954" i="21"/>
  <c r="Q954" i="21"/>
  <c r="P954" i="21"/>
  <c r="N954" i="21"/>
  <c r="H956" i="21"/>
  <c r="K955" i="21"/>
  <c r="M955" i="21"/>
  <c r="J955" i="21"/>
  <c r="I955" i="21"/>
  <c r="L955" i="21"/>
  <c r="E950" i="21"/>
  <c r="F950" i="21"/>
  <c r="D951" i="21"/>
  <c r="J956" i="21"/>
  <c r="H957" i="21"/>
  <c r="I956" i="21"/>
  <c r="K956" i="21"/>
  <c r="L956" i="21"/>
  <c r="M956" i="21"/>
  <c r="O955" i="21"/>
  <c r="Q955" i="21"/>
  <c r="N955" i="21"/>
  <c r="P955" i="21"/>
  <c r="F951" i="21"/>
  <c r="D952" i="21"/>
  <c r="E951" i="21"/>
  <c r="H958" i="21"/>
  <c r="I957" i="21"/>
  <c r="M957" i="21"/>
  <c r="J957" i="21"/>
  <c r="K957" i="21"/>
  <c r="L957" i="21"/>
  <c r="O956" i="21"/>
  <c r="P956" i="21"/>
  <c r="Q956" i="21"/>
  <c r="N956" i="21"/>
  <c r="D953" i="21"/>
  <c r="F952" i="21"/>
  <c r="E952" i="21"/>
  <c r="M958" i="21"/>
  <c r="I958" i="21"/>
  <c r="H959" i="21"/>
  <c r="L958" i="21"/>
  <c r="K958" i="21"/>
  <c r="J958" i="21"/>
  <c r="O957" i="21"/>
  <c r="Q957" i="21"/>
  <c r="N957" i="21"/>
  <c r="P957" i="21"/>
  <c r="E953" i="21"/>
  <c r="F953" i="21"/>
  <c r="D954" i="21"/>
  <c r="P958" i="21"/>
  <c r="N958" i="21"/>
  <c r="O958" i="21"/>
  <c r="Q958" i="21"/>
  <c r="J959" i="21"/>
  <c r="I959" i="21"/>
  <c r="M959" i="21"/>
  <c r="L959" i="21"/>
  <c r="K959" i="21"/>
  <c r="H960" i="21"/>
  <c r="E954" i="21"/>
  <c r="F954" i="21"/>
  <c r="D955" i="21"/>
  <c r="Q959" i="21"/>
  <c r="O959" i="21"/>
  <c r="N959" i="21"/>
  <c r="P959" i="21"/>
  <c r="K960" i="21"/>
  <c r="J960" i="21"/>
  <c r="L960" i="21"/>
  <c r="I960" i="21"/>
  <c r="H961" i="21"/>
  <c r="M960" i="21"/>
  <c r="D956" i="21"/>
  <c r="F955" i="21"/>
  <c r="E955" i="21"/>
  <c r="N960" i="21"/>
  <c r="Q960" i="21"/>
  <c r="O960" i="21"/>
  <c r="P960" i="21"/>
  <c r="I961" i="21"/>
  <c r="K961" i="21"/>
  <c r="L961" i="21"/>
  <c r="M961" i="21"/>
  <c r="H962" i="21"/>
  <c r="J961" i="21"/>
  <c r="F956" i="21"/>
  <c r="E956" i="21"/>
  <c r="D957" i="21"/>
  <c r="N961" i="21"/>
  <c r="O961" i="21"/>
  <c r="Q961" i="21"/>
  <c r="P961" i="21"/>
  <c r="K962" i="21"/>
  <c r="I962" i="21"/>
  <c r="M962" i="21"/>
  <c r="J962" i="21"/>
  <c r="L962" i="21"/>
  <c r="H963" i="21"/>
  <c r="D958" i="21"/>
  <c r="F957" i="21"/>
  <c r="E957" i="21"/>
  <c r="P962" i="21"/>
  <c r="Q962" i="21"/>
  <c r="N962" i="21"/>
  <c r="O962" i="21"/>
  <c r="M963" i="21"/>
  <c r="L963" i="21"/>
  <c r="H964" i="21"/>
  <c r="K963" i="21"/>
  <c r="I963" i="21"/>
  <c r="J963" i="21"/>
  <c r="E958" i="21"/>
  <c r="F958" i="21"/>
  <c r="D959" i="21"/>
  <c r="H965" i="21"/>
  <c r="K964" i="21"/>
  <c r="I964" i="21"/>
  <c r="M964" i="21"/>
  <c r="J964" i="21"/>
  <c r="L964" i="21"/>
  <c r="Q963" i="21"/>
  <c r="P963" i="21"/>
  <c r="O963" i="21"/>
  <c r="N963" i="21"/>
  <c r="D960" i="21"/>
  <c r="F959" i="21"/>
  <c r="E959" i="21"/>
  <c r="K965" i="21"/>
  <c r="M965" i="21"/>
  <c r="H966" i="21"/>
  <c r="L965" i="21"/>
  <c r="J965" i="21"/>
  <c r="I965" i="21"/>
  <c r="P964" i="21"/>
  <c r="Q964" i="21"/>
  <c r="N964" i="21"/>
  <c r="O964" i="21"/>
  <c r="E960" i="21"/>
  <c r="F960" i="21"/>
  <c r="D961" i="21"/>
  <c r="I966" i="21"/>
  <c r="J966" i="21"/>
  <c r="L966" i="21"/>
  <c r="M966" i="21"/>
  <c r="K966" i="21"/>
  <c r="H967" i="21"/>
  <c r="O965" i="21"/>
  <c r="P965" i="21"/>
  <c r="Q965" i="21"/>
  <c r="N965" i="21"/>
  <c r="E961" i="21"/>
  <c r="F961" i="21"/>
  <c r="D962" i="21"/>
  <c r="Q966" i="21"/>
  <c r="N966" i="21"/>
  <c r="O966" i="21"/>
  <c r="P966" i="21"/>
  <c r="M967" i="21"/>
  <c r="L967" i="21"/>
  <c r="I967" i="21"/>
  <c r="H968" i="21"/>
  <c r="K967" i="21"/>
  <c r="J967" i="21"/>
  <c r="F962" i="21"/>
  <c r="D963" i="21"/>
  <c r="E962" i="21"/>
  <c r="O967" i="21"/>
  <c r="Q967" i="21"/>
  <c r="P967" i="21"/>
  <c r="N967" i="21"/>
  <c r="L968" i="21"/>
  <c r="I968" i="21"/>
  <c r="H969" i="21"/>
  <c r="J968" i="21"/>
  <c r="M968" i="21"/>
  <c r="K968" i="21"/>
  <c r="D964" i="21"/>
  <c r="F963" i="21"/>
  <c r="E963" i="21"/>
  <c r="O968" i="21"/>
  <c r="Q968" i="21"/>
  <c r="N968" i="21"/>
  <c r="P968" i="21"/>
  <c r="M969" i="21"/>
  <c r="J969" i="21"/>
  <c r="K969" i="21"/>
  <c r="L969" i="21"/>
  <c r="I969" i="21"/>
  <c r="H970" i="21"/>
  <c r="D965" i="21"/>
  <c r="F964" i="21"/>
  <c r="E964" i="21"/>
  <c r="P969" i="21"/>
  <c r="N969" i="21"/>
  <c r="Q969" i="21"/>
  <c r="O969" i="21"/>
  <c r="M970" i="21"/>
  <c r="K970" i="21"/>
  <c r="L970" i="21"/>
  <c r="J970" i="21"/>
  <c r="H971" i="21"/>
  <c r="I970" i="21"/>
  <c r="E965" i="21"/>
  <c r="F965" i="21"/>
  <c r="D966" i="21"/>
  <c r="L971" i="21"/>
  <c r="I971" i="21"/>
  <c r="M971" i="21"/>
  <c r="H972" i="21"/>
  <c r="K971" i="21"/>
  <c r="J971" i="21"/>
  <c r="Q970" i="21"/>
  <c r="N970" i="21"/>
  <c r="O970" i="21"/>
  <c r="P970" i="21"/>
  <c r="D967" i="21"/>
  <c r="E966" i="21"/>
  <c r="F966" i="21"/>
  <c r="Q971" i="21"/>
  <c r="P971" i="21"/>
  <c r="N971" i="21"/>
  <c r="O971" i="21"/>
  <c r="M972" i="21"/>
  <c r="K972" i="21"/>
  <c r="H973" i="21"/>
  <c r="J972" i="21"/>
  <c r="L972" i="21"/>
  <c r="I972" i="21"/>
  <c r="E967" i="21"/>
  <c r="D968" i="21"/>
  <c r="F967" i="21"/>
  <c r="M973" i="21"/>
  <c r="J973" i="21"/>
  <c r="L973" i="21"/>
  <c r="H974" i="21"/>
  <c r="I973" i="21"/>
  <c r="K973" i="21"/>
  <c r="P972" i="21"/>
  <c r="O972" i="21"/>
  <c r="Q972" i="21"/>
  <c r="N972" i="21"/>
  <c r="E968" i="21"/>
  <c r="D969" i="21"/>
  <c r="F968" i="21"/>
  <c r="K974" i="21"/>
  <c r="H975" i="21"/>
  <c r="M974" i="21"/>
  <c r="J974" i="21"/>
  <c r="I974" i="21"/>
  <c r="L974" i="21"/>
  <c r="N973" i="21"/>
  <c r="P973" i="21"/>
  <c r="Q973" i="21"/>
  <c r="O973" i="21"/>
  <c r="F969" i="21"/>
  <c r="E969" i="21"/>
  <c r="D970" i="21"/>
  <c r="J975" i="21"/>
  <c r="H976" i="21"/>
  <c r="K975" i="21"/>
  <c r="I975" i="21"/>
  <c r="M975" i="21"/>
  <c r="L975" i="21"/>
  <c r="N974" i="21"/>
  <c r="P974" i="21"/>
  <c r="O974" i="21"/>
  <c r="Q974" i="21"/>
  <c r="F970" i="21"/>
  <c r="E970" i="21"/>
  <c r="D971" i="21"/>
  <c r="L976" i="21"/>
  <c r="K976" i="21"/>
  <c r="I976" i="21"/>
  <c r="M976" i="21"/>
  <c r="J976" i="21"/>
  <c r="H977" i="21"/>
  <c r="Q975" i="21"/>
  <c r="P975" i="21"/>
  <c r="N975" i="21"/>
  <c r="O975" i="21"/>
  <c r="D972" i="21"/>
  <c r="E971" i="21"/>
  <c r="F971" i="21"/>
  <c r="N976" i="21"/>
  <c r="O976" i="21"/>
  <c r="P976" i="21"/>
  <c r="Q976" i="21"/>
  <c r="L977" i="21"/>
  <c r="K977" i="21"/>
  <c r="H978" i="21"/>
  <c r="M977" i="21"/>
  <c r="I977" i="21"/>
  <c r="J977" i="21"/>
  <c r="D973" i="21"/>
  <c r="E972" i="21"/>
  <c r="F972" i="21"/>
  <c r="L978" i="21"/>
  <c r="H979" i="21"/>
  <c r="J978" i="21"/>
  <c r="M978" i="21"/>
  <c r="I978" i="21"/>
  <c r="K978" i="21"/>
  <c r="N977" i="21"/>
  <c r="Q977" i="21"/>
  <c r="O977" i="21"/>
  <c r="P977" i="21"/>
  <c r="D974" i="21"/>
  <c r="F973" i="21"/>
  <c r="E973" i="21"/>
  <c r="J979" i="21"/>
  <c r="H980" i="21"/>
  <c r="K979" i="21"/>
  <c r="M979" i="21"/>
  <c r="I979" i="21"/>
  <c r="L979" i="21"/>
  <c r="P978" i="21"/>
  <c r="O978" i="21"/>
  <c r="N978" i="21"/>
  <c r="Q978" i="21"/>
  <c r="F974" i="21"/>
  <c r="E974" i="21"/>
  <c r="D975" i="21"/>
  <c r="I980" i="21"/>
  <c r="K980" i="21"/>
  <c r="H981" i="21"/>
  <c r="L980" i="21"/>
  <c r="J980" i="21"/>
  <c r="M980" i="21"/>
  <c r="O979" i="21"/>
  <c r="Q979" i="21"/>
  <c r="N979" i="21"/>
  <c r="P979" i="21"/>
  <c r="E975" i="21"/>
  <c r="D976" i="21"/>
  <c r="F975" i="21"/>
  <c r="N980" i="21"/>
  <c r="O980" i="21"/>
  <c r="Q980" i="21"/>
  <c r="P980" i="21"/>
  <c r="I981" i="21"/>
  <c r="H982" i="21"/>
  <c r="K981" i="21"/>
  <c r="L981" i="21"/>
  <c r="J981" i="21"/>
  <c r="M981" i="21"/>
  <c r="D977" i="21"/>
  <c r="E976" i="21"/>
  <c r="F976" i="21"/>
  <c r="P981" i="21"/>
  <c r="O981" i="21"/>
  <c r="N981" i="21"/>
  <c r="Q981" i="21"/>
  <c r="H983" i="21"/>
  <c r="I982" i="21"/>
  <c r="L982" i="21"/>
  <c r="K982" i="21"/>
  <c r="J982" i="21"/>
  <c r="M982" i="21"/>
  <c r="F977" i="21"/>
  <c r="D978" i="21"/>
  <c r="E977" i="21"/>
  <c r="M983" i="21"/>
  <c r="K983" i="21"/>
  <c r="J983" i="21"/>
  <c r="H984" i="21"/>
  <c r="I983" i="21"/>
  <c r="L983" i="21"/>
  <c r="N982" i="21"/>
  <c r="O982" i="21"/>
  <c r="P982" i="21"/>
  <c r="Q982" i="21"/>
  <c r="D979" i="21"/>
  <c r="F978" i="21"/>
  <c r="E978" i="21"/>
  <c r="H985" i="21"/>
  <c r="M984" i="21"/>
  <c r="L984" i="21"/>
  <c r="I984" i="21"/>
  <c r="J984" i="21"/>
  <c r="K984" i="21"/>
  <c r="Q983" i="21"/>
  <c r="N983" i="21"/>
  <c r="P983" i="21"/>
  <c r="O983" i="21"/>
  <c r="E979" i="21"/>
  <c r="F979" i="21"/>
  <c r="D980" i="21"/>
  <c r="J985" i="21"/>
  <c r="L985" i="21"/>
  <c r="M985" i="21"/>
  <c r="H986" i="21"/>
  <c r="I985" i="21"/>
  <c r="K985" i="21"/>
  <c r="O984" i="21"/>
  <c r="N984" i="21"/>
  <c r="P984" i="21"/>
  <c r="Q984" i="21"/>
  <c r="F980" i="21"/>
  <c r="D981" i="21"/>
  <c r="E980" i="21"/>
  <c r="H987" i="21"/>
  <c r="I986" i="21"/>
  <c r="K986" i="21"/>
  <c r="L986" i="21"/>
  <c r="J986" i="21"/>
  <c r="M986" i="21"/>
  <c r="Q985" i="21"/>
  <c r="P985" i="21"/>
  <c r="N985" i="21"/>
  <c r="O985" i="21"/>
  <c r="F981" i="21"/>
  <c r="E981" i="21"/>
  <c r="D982" i="21"/>
  <c r="K987" i="21"/>
  <c r="M987" i="21"/>
  <c r="H988" i="21"/>
  <c r="L987" i="21"/>
  <c r="I987" i="21"/>
  <c r="J987" i="21"/>
  <c r="N986" i="21"/>
  <c r="O986" i="21"/>
  <c r="P986" i="21"/>
  <c r="Q986" i="21"/>
  <c r="E982" i="21"/>
  <c r="F982" i="21"/>
  <c r="D983" i="21"/>
  <c r="K988" i="21"/>
  <c r="H989" i="21"/>
  <c r="I988" i="21"/>
  <c r="L988" i="21"/>
  <c r="J988" i="21"/>
  <c r="M988" i="21"/>
  <c r="O987" i="21"/>
  <c r="N987" i="21"/>
  <c r="Q987" i="21"/>
  <c r="P987" i="21"/>
  <c r="F983" i="21"/>
  <c r="E983" i="21"/>
  <c r="D984" i="21"/>
  <c r="H990" i="21"/>
  <c r="K989" i="21"/>
  <c r="M989" i="21"/>
  <c r="L989" i="21"/>
  <c r="I989" i="21"/>
  <c r="J989" i="21"/>
  <c r="O988" i="21"/>
  <c r="N988" i="21"/>
  <c r="Q988" i="21"/>
  <c r="P988" i="21"/>
  <c r="D985" i="21"/>
  <c r="F984" i="21"/>
  <c r="E984" i="21"/>
  <c r="H991" i="21"/>
  <c r="L990" i="21"/>
  <c r="K990" i="21"/>
  <c r="M990" i="21"/>
  <c r="I990" i="21"/>
  <c r="J990" i="21"/>
  <c r="P989" i="21"/>
  <c r="N989" i="21"/>
  <c r="Q989" i="21"/>
  <c r="O989" i="21"/>
  <c r="D986" i="21"/>
  <c r="F985" i="21"/>
  <c r="E985" i="21"/>
  <c r="K991" i="21"/>
  <c r="I991" i="21"/>
  <c r="L991" i="21"/>
  <c r="H992" i="21"/>
  <c r="J991" i="21"/>
  <c r="M991" i="21"/>
  <c r="Q990" i="21"/>
  <c r="P990" i="21"/>
  <c r="O990" i="21"/>
  <c r="N990" i="21"/>
  <c r="F986" i="21"/>
  <c r="E986" i="21"/>
  <c r="D987" i="21"/>
  <c r="Q991" i="21"/>
  <c r="O991" i="21"/>
  <c r="N991" i="21"/>
  <c r="P991" i="21"/>
  <c r="K992" i="21"/>
  <c r="J992" i="21"/>
  <c r="H993" i="21"/>
  <c r="I992" i="21"/>
  <c r="M992" i="21"/>
  <c r="L992" i="21"/>
  <c r="D988" i="21"/>
  <c r="E987" i="21"/>
  <c r="F987" i="21"/>
  <c r="M993" i="21"/>
  <c r="H994" i="21"/>
  <c r="I993" i="21"/>
  <c r="J993" i="21"/>
  <c r="L993" i="21"/>
  <c r="K993" i="21"/>
  <c r="O992" i="21"/>
  <c r="P992" i="21"/>
  <c r="Q992" i="21"/>
  <c r="N992" i="21"/>
  <c r="F988" i="21"/>
  <c r="D989" i="21"/>
  <c r="E988" i="21"/>
  <c r="K994" i="21"/>
  <c r="J994" i="21"/>
  <c r="H995" i="21"/>
  <c r="L994" i="21"/>
  <c r="I994" i="21"/>
  <c r="M994" i="21"/>
  <c r="O993" i="21"/>
  <c r="N993" i="21"/>
  <c r="P993" i="21"/>
  <c r="Q993" i="21"/>
  <c r="E989" i="21"/>
  <c r="F989" i="21"/>
  <c r="D990" i="21"/>
  <c r="J995" i="21"/>
  <c r="K995" i="21"/>
  <c r="L995" i="21"/>
  <c r="M995" i="21"/>
  <c r="I995" i="21"/>
  <c r="H996" i="21"/>
  <c r="N994" i="21"/>
  <c r="O994" i="21"/>
  <c r="P994" i="21"/>
  <c r="Q994" i="21"/>
  <c r="E990" i="21"/>
  <c r="D991" i="21"/>
  <c r="F990" i="21"/>
  <c r="Q995" i="21"/>
  <c r="P995" i="21"/>
  <c r="N995" i="21"/>
  <c r="O995" i="21"/>
  <c r="M996" i="21"/>
  <c r="K996" i="21"/>
  <c r="L996" i="21"/>
  <c r="H997" i="21"/>
  <c r="J996" i="21"/>
  <c r="I996" i="21"/>
  <c r="F991" i="21"/>
  <c r="D992" i="21"/>
  <c r="E991" i="21"/>
  <c r="I997" i="21"/>
  <c r="L997" i="21"/>
  <c r="M997" i="21"/>
  <c r="J997" i="21"/>
  <c r="H998" i="21"/>
  <c r="K997" i="21"/>
  <c r="Q996" i="21"/>
  <c r="P996" i="21"/>
  <c r="O996" i="21"/>
  <c r="N996" i="21"/>
  <c r="D993" i="21"/>
  <c r="E992" i="21"/>
  <c r="F992" i="21"/>
  <c r="P997" i="21"/>
  <c r="O997" i="21"/>
  <c r="Q997" i="21"/>
  <c r="N997" i="21"/>
  <c r="J998" i="21"/>
  <c r="L998" i="21"/>
  <c r="K998" i="21"/>
  <c r="M998" i="21"/>
  <c r="H999" i="21"/>
  <c r="I998" i="21"/>
  <c r="D994" i="21"/>
  <c r="E993" i="21"/>
  <c r="F993" i="21"/>
  <c r="L999" i="21"/>
  <c r="J999" i="21"/>
  <c r="H1000" i="21"/>
  <c r="I999" i="21"/>
  <c r="M999" i="21"/>
  <c r="K999" i="21"/>
  <c r="N998" i="21"/>
  <c r="O998" i="21"/>
  <c r="Q998" i="21"/>
  <c r="P998" i="21"/>
  <c r="F994" i="21"/>
  <c r="E994" i="21"/>
  <c r="D995" i="21"/>
  <c r="H1001" i="21"/>
  <c r="K1000" i="21"/>
  <c r="M1000" i="21"/>
  <c r="I1000" i="21"/>
  <c r="J1000" i="21"/>
  <c r="L1000" i="21"/>
  <c r="Q999" i="21"/>
  <c r="O999" i="21"/>
  <c r="N999" i="21"/>
  <c r="P999" i="21"/>
  <c r="E995" i="21"/>
  <c r="F995" i="21"/>
  <c r="D996" i="21"/>
  <c r="K1001" i="21"/>
  <c r="I1001" i="21"/>
  <c r="J1001" i="21"/>
  <c r="H1002" i="21"/>
  <c r="M1001" i="21"/>
  <c r="L1001" i="21"/>
  <c r="Q1000" i="21"/>
  <c r="O1000" i="21"/>
  <c r="P1000" i="21"/>
  <c r="N1000" i="21"/>
  <c r="E996" i="21"/>
  <c r="D997" i="21"/>
  <c r="F996" i="21"/>
  <c r="O1001" i="21"/>
  <c r="Q1001" i="21"/>
  <c r="N1001" i="21"/>
  <c r="P1001" i="21"/>
  <c r="J1002" i="21"/>
  <c r="M1002" i="21"/>
  <c r="L1002" i="21"/>
  <c r="K1002" i="21"/>
  <c r="H1003" i="21"/>
  <c r="I1002" i="21"/>
  <c r="E997" i="21"/>
  <c r="F997" i="21"/>
  <c r="D998" i="21"/>
  <c r="K1003" i="21"/>
  <c r="I1003" i="21"/>
  <c r="M1003" i="21"/>
  <c r="J1003" i="21"/>
  <c r="L1003" i="21"/>
  <c r="H1004" i="21"/>
  <c r="N1002" i="21"/>
  <c r="P1002" i="21"/>
  <c r="Q1002" i="21"/>
  <c r="O1002" i="21"/>
  <c r="E998" i="21"/>
  <c r="D999" i="21"/>
  <c r="F998" i="21"/>
  <c r="P1003" i="21"/>
  <c r="O1003" i="21"/>
  <c r="N1003" i="21"/>
  <c r="Q1003" i="21"/>
  <c r="J1004" i="21"/>
  <c r="M1004" i="21"/>
  <c r="L1004" i="21"/>
  <c r="H1005" i="21"/>
  <c r="K1004" i="21"/>
  <c r="I1004" i="21"/>
  <c r="E999" i="21"/>
  <c r="F999" i="21"/>
  <c r="D1000" i="21"/>
  <c r="K1005" i="21"/>
  <c r="M1005" i="21"/>
  <c r="I1005" i="21"/>
  <c r="J1005" i="21"/>
  <c r="H1006" i="21"/>
  <c r="L1005" i="21"/>
  <c r="O1004" i="21"/>
  <c r="Q1004" i="21"/>
  <c r="N1004" i="21"/>
  <c r="P1004" i="21"/>
  <c r="F1000" i="21"/>
  <c r="D1001" i="21"/>
  <c r="E1000" i="21"/>
  <c r="N1005" i="21"/>
  <c r="O1005" i="21"/>
  <c r="Q1005" i="21"/>
  <c r="P1005" i="21"/>
  <c r="H1007" i="21"/>
  <c r="K1006" i="21"/>
  <c r="I1006" i="21"/>
  <c r="L1006" i="21"/>
  <c r="J1006" i="21"/>
  <c r="M1006" i="21"/>
  <c r="D1002" i="21"/>
  <c r="F1001" i="21"/>
  <c r="E1001" i="21"/>
  <c r="M1007" i="21"/>
  <c r="K1007" i="21"/>
  <c r="L1007" i="21"/>
  <c r="H1008" i="21"/>
  <c r="I1007" i="21"/>
  <c r="J1007" i="21"/>
  <c r="N1006" i="21"/>
  <c r="O1006" i="21"/>
  <c r="Q1006" i="21"/>
  <c r="P1006" i="21"/>
  <c r="D1003" i="21"/>
  <c r="F1002" i="21"/>
  <c r="E1002" i="21"/>
  <c r="H1009" i="21"/>
  <c r="M1008" i="21"/>
  <c r="K1008" i="21"/>
  <c r="L1008" i="21"/>
  <c r="I1008" i="21"/>
  <c r="J1008" i="21"/>
  <c r="N1007" i="21"/>
  <c r="O1007" i="21"/>
  <c r="P1007" i="21"/>
  <c r="Q1007" i="21"/>
  <c r="D1004" i="21"/>
  <c r="F1003" i="21"/>
  <c r="E1003" i="21"/>
  <c r="M1009" i="21"/>
  <c r="L1009" i="21"/>
  <c r="I1009" i="21"/>
  <c r="K1009" i="21"/>
  <c r="J1009" i="21"/>
  <c r="H1010" i="21"/>
  <c r="O1008" i="21"/>
  <c r="P1008" i="21"/>
  <c r="Q1008" i="21"/>
  <c r="N1008" i="21"/>
  <c r="E1004" i="21"/>
  <c r="F1004" i="21"/>
  <c r="D1005" i="21"/>
  <c r="N1009" i="21"/>
  <c r="O1009" i="21"/>
  <c r="Q1009" i="21"/>
  <c r="P1009" i="21"/>
  <c r="L1010" i="21"/>
  <c r="M1010" i="21"/>
  <c r="I1010" i="21"/>
  <c r="H1011" i="21"/>
  <c r="J1010" i="21"/>
  <c r="K1010" i="21"/>
  <c r="D1006" i="21"/>
  <c r="F1005" i="21"/>
  <c r="E1005" i="21"/>
  <c r="O1010" i="21"/>
  <c r="Q1010" i="21"/>
  <c r="P1010" i="21"/>
  <c r="N1010" i="21"/>
  <c r="L1011" i="21"/>
  <c r="K1011" i="21"/>
  <c r="M1011" i="21"/>
  <c r="J1011" i="21"/>
  <c r="I1011" i="21"/>
  <c r="H1012" i="21"/>
  <c r="E1006" i="21"/>
  <c r="D1007" i="21"/>
  <c r="F1006" i="21"/>
  <c r="P1011" i="21"/>
  <c r="O1011" i="21"/>
  <c r="Q1011" i="21"/>
  <c r="N1011" i="21"/>
  <c r="I1012" i="21"/>
  <c r="M1012" i="21"/>
  <c r="H1013" i="21"/>
  <c r="L1012" i="21"/>
  <c r="J1012" i="21"/>
  <c r="K1012" i="21"/>
  <c r="F1007" i="21"/>
  <c r="E1007" i="21"/>
  <c r="D1008" i="21"/>
  <c r="Q1012" i="21"/>
  <c r="O1012" i="21"/>
  <c r="N1012" i="21"/>
  <c r="P1012" i="21"/>
  <c r="K1013" i="21"/>
  <c r="J1013" i="21"/>
  <c r="I1013" i="21"/>
  <c r="H1014" i="21"/>
  <c r="M1013" i="21"/>
  <c r="L1013" i="21"/>
  <c r="D1009" i="21"/>
  <c r="F1008" i="21"/>
  <c r="E1008" i="21"/>
  <c r="O1013" i="21"/>
  <c r="N1013" i="21"/>
  <c r="Q1013" i="21"/>
  <c r="P1013" i="21"/>
  <c r="I1014" i="21"/>
  <c r="J1014" i="21"/>
  <c r="L1014" i="21"/>
  <c r="M1014" i="21"/>
  <c r="H1015" i="21"/>
  <c r="K1014" i="21"/>
  <c r="E1009" i="21"/>
  <c r="D1010" i="21"/>
  <c r="F1009" i="21"/>
  <c r="O1014" i="21"/>
  <c r="P1014" i="21"/>
  <c r="Q1014" i="21"/>
  <c r="N1014" i="21"/>
  <c r="J1015" i="21"/>
  <c r="M1015" i="21"/>
  <c r="K1015" i="21"/>
  <c r="H1016" i="21"/>
  <c r="L1015" i="21"/>
  <c r="I1015" i="21"/>
  <c r="E1010" i="21"/>
  <c r="F1010" i="21"/>
  <c r="D1011" i="21"/>
  <c r="H1017" i="21"/>
  <c r="K1016" i="21"/>
  <c r="L1016" i="21"/>
  <c r="I1016" i="21"/>
  <c r="M1016" i="21"/>
  <c r="J1016" i="21"/>
  <c r="O1015" i="21"/>
  <c r="Q1015" i="21"/>
  <c r="N1015" i="21"/>
  <c r="P1015" i="21"/>
  <c r="E1011" i="21"/>
  <c r="D1012" i="21"/>
  <c r="F1011" i="21"/>
  <c r="I1017" i="21"/>
  <c r="K1017" i="21"/>
  <c r="H1018" i="21"/>
  <c r="M1017" i="21"/>
  <c r="L1017" i="21"/>
  <c r="J1017" i="21"/>
  <c r="N1016" i="21"/>
  <c r="P1016" i="21"/>
  <c r="O1016" i="21"/>
  <c r="Q1016" i="21"/>
  <c r="E1012" i="21"/>
  <c r="D1013" i="21"/>
  <c r="F1012" i="21"/>
  <c r="O1017" i="21"/>
  <c r="N1017" i="21"/>
  <c r="P1017" i="21"/>
  <c r="Q1017" i="21"/>
  <c r="L1018" i="21"/>
  <c r="M1018" i="21"/>
  <c r="H1019" i="21"/>
  <c r="I1018" i="21"/>
  <c r="J1018" i="21"/>
  <c r="K1018" i="21"/>
  <c r="F1013" i="21"/>
  <c r="D1014" i="21"/>
  <c r="E1013" i="21"/>
  <c r="I1019" i="21"/>
  <c r="M1019" i="21"/>
  <c r="J1019" i="21"/>
  <c r="L1019" i="21"/>
  <c r="H1020" i="21"/>
  <c r="K1019" i="21"/>
  <c r="O1018" i="21"/>
  <c r="Q1018" i="21"/>
  <c r="N1018" i="21"/>
  <c r="P1018" i="21"/>
  <c r="E1014" i="21"/>
  <c r="D1015" i="21"/>
  <c r="F1014" i="21"/>
  <c r="P1019" i="21"/>
  <c r="Q1019" i="21"/>
  <c r="O1019" i="21"/>
  <c r="N1019" i="21"/>
  <c r="H1021" i="21"/>
  <c r="J1020" i="21"/>
  <c r="K1020" i="21"/>
  <c r="I1020" i="21"/>
  <c r="L1020" i="21"/>
  <c r="M1020" i="21"/>
  <c r="E1015" i="21"/>
  <c r="F1015" i="21"/>
  <c r="D1016" i="21"/>
  <c r="L1021" i="21"/>
  <c r="K1021" i="21"/>
  <c r="I1021" i="21"/>
  <c r="H1022" i="21"/>
  <c r="J1021" i="21"/>
  <c r="M1021" i="21"/>
  <c r="P1020" i="21"/>
  <c r="O1020" i="21"/>
  <c r="N1020" i="21"/>
  <c r="Q1020" i="21"/>
  <c r="D1017" i="21"/>
  <c r="F1016" i="21"/>
  <c r="E1016" i="21"/>
  <c r="Q1021" i="21"/>
  <c r="P1021" i="21"/>
  <c r="O1021" i="21"/>
  <c r="N1021" i="21"/>
  <c r="M1022" i="21"/>
  <c r="H1023" i="21"/>
  <c r="L1022" i="21"/>
  <c r="I1022" i="21"/>
  <c r="K1022" i="21"/>
  <c r="J1022" i="21"/>
  <c r="E1017" i="21"/>
  <c r="D1018" i="21"/>
  <c r="F1017" i="21"/>
  <c r="I1023" i="21"/>
  <c r="L1023" i="21"/>
  <c r="K1023" i="21"/>
  <c r="M1023" i="21"/>
  <c r="H1024" i="21"/>
  <c r="J1023" i="21"/>
  <c r="Q1022" i="21"/>
  <c r="O1022" i="21"/>
  <c r="P1022" i="21"/>
  <c r="N1022" i="21"/>
  <c r="E1018" i="21"/>
  <c r="F1018" i="21"/>
  <c r="D1019" i="21"/>
  <c r="Q1023" i="21"/>
  <c r="N1023" i="21"/>
  <c r="P1023" i="21"/>
  <c r="O1023" i="21"/>
  <c r="H1025" i="21"/>
  <c r="K1024" i="21"/>
  <c r="J1024" i="21"/>
  <c r="L1024" i="21"/>
  <c r="M1024" i="21"/>
  <c r="I1024" i="21"/>
  <c r="F1019" i="21"/>
  <c r="D1020" i="21"/>
  <c r="E1019" i="21"/>
  <c r="H1026" i="21"/>
  <c r="K1025" i="21"/>
  <c r="L1025" i="21"/>
  <c r="M1025" i="21"/>
  <c r="J1025" i="21"/>
  <c r="I1025" i="21"/>
  <c r="Q1024" i="21"/>
  <c r="N1024" i="21"/>
  <c r="O1024" i="21"/>
  <c r="P1024" i="21"/>
  <c r="F1020" i="21"/>
  <c r="E1020" i="21"/>
  <c r="D1021" i="21"/>
  <c r="M1026" i="21"/>
  <c r="J1026" i="21"/>
  <c r="L1026" i="21"/>
  <c r="H1027" i="21"/>
  <c r="I1026" i="21"/>
  <c r="K1026" i="21"/>
  <c r="P1025" i="21"/>
  <c r="N1025" i="21"/>
  <c r="Q1025" i="21"/>
  <c r="O1025" i="21"/>
  <c r="D1022" i="21"/>
  <c r="F1021" i="21"/>
  <c r="E1021" i="21"/>
  <c r="K1027" i="21"/>
  <c r="L1027" i="21"/>
  <c r="M1027" i="21"/>
  <c r="J1027" i="21"/>
  <c r="I1027" i="21"/>
  <c r="H1028" i="21"/>
  <c r="O1026" i="21"/>
  <c r="P1026" i="21"/>
  <c r="Q1026" i="21"/>
  <c r="N1026" i="21"/>
  <c r="E1022" i="21"/>
  <c r="D1023" i="21"/>
  <c r="F1022" i="21"/>
  <c r="O1027" i="21"/>
  <c r="P1027" i="21"/>
  <c r="N1027" i="21"/>
  <c r="Q1027" i="21"/>
  <c r="I1028" i="21"/>
  <c r="K1028" i="21"/>
  <c r="H1029" i="21"/>
  <c r="J1028" i="21"/>
  <c r="M1028" i="21"/>
  <c r="L1028" i="21"/>
  <c r="E1023" i="21"/>
  <c r="F1023" i="21"/>
  <c r="D1024" i="21"/>
  <c r="P1028" i="21"/>
  <c r="O1028" i="21"/>
  <c r="N1028" i="21"/>
  <c r="Q1028" i="21"/>
  <c r="K1029" i="21"/>
  <c r="I1029" i="21"/>
  <c r="L1029" i="21"/>
  <c r="J1029" i="21"/>
  <c r="M1029" i="21"/>
  <c r="H1030" i="21"/>
  <c r="D1025" i="21"/>
  <c r="F1024" i="21"/>
  <c r="E1024" i="21"/>
  <c r="Q1029" i="21"/>
  <c r="O1029" i="21"/>
  <c r="P1029" i="21"/>
  <c r="N1029" i="21"/>
  <c r="L1030" i="21"/>
  <c r="J1030" i="21"/>
  <c r="K1030" i="21"/>
  <c r="M1030" i="21"/>
  <c r="H1031" i="21"/>
  <c r="I1030" i="21"/>
  <c r="E1025" i="21"/>
  <c r="D1026" i="21"/>
  <c r="F1025" i="21"/>
  <c r="J1031" i="21"/>
  <c r="I1031" i="21"/>
  <c r="L1031" i="21"/>
  <c r="K1031" i="21"/>
  <c r="M1031" i="21"/>
  <c r="H1032" i="21"/>
  <c r="Q1030" i="21"/>
  <c r="O1030" i="21"/>
  <c r="P1030" i="21"/>
  <c r="N1030" i="21"/>
  <c r="F1026" i="21"/>
  <c r="D1027" i="21"/>
  <c r="E1026" i="21"/>
  <c r="O1031" i="21"/>
  <c r="N1031" i="21"/>
  <c r="P1031" i="21"/>
  <c r="Q1031" i="21"/>
  <c r="I1032" i="21"/>
  <c r="M1032" i="21"/>
  <c r="L1032" i="21"/>
  <c r="H1033" i="21"/>
  <c r="J1032" i="21"/>
  <c r="K1032" i="21"/>
  <c r="E1027" i="21"/>
  <c r="D1028" i="21"/>
  <c r="F1027" i="21"/>
  <c r="Q1032" i="21"/>
  <c r="P1032" i="21"/>
  <c r="O1032" i="21"/>
  <c r="N1032" i="21"/>
  <c r="L1033" i="21"/>
  <c r="J1033" i="21"/>
  <c r="K1033" i="21"/>
  <c r="M1033" i="21"/>
  <c r="H1034" i="21"/>
  <c r="I1033" i="21"/>
  <c r="E1028" i="21"/>
  <c r="F1028" i="21"/>
  <c r="D1029" i="21"/>
  <c r="H1035" i="21"/>
  <c r="L1034" i="21"/>
  <c r="K1034" i="21"/>
  <c r="J1034" i="21"/>
  <c r="I1034" i="21"/>
  <c r="M1034" i="21"/>
  <c r="N1033" i="21"/>
  <c r="O1033" i="21"/>
  <c r="Q1033" i="21"/>
  <c r="P1033" i="21"/>
  <c r="D1030" i="21"/>
  <c r="E1029" i="21"/>
  <c r="F1029" i="21"/>
  <c r="M1035" i="21"/>
  <c r="H1036" i="21"/>
  <c r="L1035" i="21"/>
  <c r="I1035" i="21"/>
  <c r="K1035" i="21"/>
  <c r="J1035" i="21"/>
  <c r="N1034" i="21"/>
  <c r="Q1034" i="21"/>
  <c r="O1034" i="21"/>
  <c r="P1034" i="21"/>
  <c r="D1031" i="21"/>
  <c r="F1030" i="21"/>
  <c r="E1030" i="21"/>
  <c r="I1036" i="21"/>
  <c r="H1037" i="21"/>
  <c r="M1036" i="21"/>
  <c r="K1036" i="21"/>
  <c r="L1036" i="21"/>
  <c r="J1036" i="21"/>
  <c r="Q1035" i="21"/>
  <c r="N1035" i="21"/>
  <c r="P1035" i="21"/>
  <c r="O1035" i="21"/>
  <c r="F1031" i="21"/>
  <c r="E1031" i="21"/>
  <c r="D1032" i="21"/>
  <c r="Q1036" i="21"/>
  <c r="P1036" i="21"/>
  <c r="N1036" i="21"/>
  <c r="O1036" i="21"/>
  <c r="K1037" i="21"/>
  <c r="H1038" i="21"/>
  <c r="L1037" i="21"/>
  <c r="J1037" i="21"/>
  <c r="M1037" i="21"/>
  <c r="I1037" i="21"/>
  <c r="E1032" i="21"/>
  <c r="D1033" i="21"/>
  <c r="F1032" i="21"/>
  <c r="L1038" i="21"/>
  <c r="M1038" i="21"/>
  <c r="J1038" i="21"/>
  <c r="K1038" i="21"/>
  <c r="H1039" i="21"/>
  <c r="I1038" i="21"/>
  <c r="N1037" i="21"/>
  <c r="O1037" i="21"/>
  <c r="P1037" i="21"/>
  <c r="Q1037" i="21"/>
  <c r="E1033" i="21"/>
  <c r="F1033" i="21"/>
  <c r="D1034" i="21"/>
  <c r="I1039" i="21"/>
  <c r="J1039" i="21"/>
  <c r="L1039" i="21"/>
  <c r="M1039" i="21"/>
  <c r="H1040" i="21"/>
  <c r="K1039" i="21"/>
  <c r="N1038" i="21"/>
  <c r="P1038" i="21"/>
  <c r="Q1038" i="21"/>
  <c r="O1038" i="21"/>
  <c r="F1034" i="21"/>
  <c r="D1035" i="21"/>
  <c r="E1034" i="21"/>
  <c r="N1039" i="21"/>
  <c r="O1039" i="21"/>
  <c r="Q1039" i="21"/>
  <c r="P1039" i="21"/>
  <c r="J1040" i="21"/>
  <c r="H1041" i="21"/>
  <c r="I1040" i="21"/>
  <c r="K1040" i="21"/>
  <c r="M1040" i="21"/>
  <c r="L1040" i="21"/>
  <c r="F1035" i="21"/>
  <c r="D1036" i="21"/>
  <c r="E1035" i="21"/>
  <c r="L1041" i="21"/>
  <c r="H1042" i="21"/>
  <c r="K1041" i="21"/>
  <c r="M1041" i="21"/>
  <c r="J1041" i="21"/>
  <c r="I1041" i="21"/>
  <c r="P1040" i="21"/>
  <c r="O1040" i="21"/>
  <c r="N1040" i="21"/>
  <c r="Q1040" i="21"/>
  <c r="D1037" i="21"/>
  <c r="F1036" i="21"/>
  <c r="E1036" i="21"/>
  <c r="I1042" i="21"/>
  <c r="M1042" i="21"/>
  <c r="J1042" i="21"/>
  <c r="L1042" i="21"/>
  <c r="K1042" i="21"/>
  <c r="H1043" i="21"/>
  <c r="P1041" i="21"/>
  <c r="N1041" i="21"/>
  <c r="O1041" i="21"/>
  <c r="Q1041" i="21"/>
  <c r="E1037" i="21"/>
  <c r="D1038" i="21"/>
  <c r="F1037" i="21"/>
  <c r="N1042" i="21"/>
  <c r="O1042" i="21"/>
  <c r="P1042" i="21"/>
  <c r="Q1042" i="21"/>
  <c r="J1043" i="21"/>
  <c r="K1043" i="21"/>
  <c r="I1043" i="21"/>
  <c r="L1043" i="21"/>
  <c r="M1043" i="21"/>
  <c r="H1044" i="21"/>
  <c r="E1038" i="21"/>
  <c r="F1038" i="21"/>
  <c r="D1039" i="21"/>
  <c r="N1043" i="21"/>
  <c r="Q1043" i="21"/>
  <c r="P1043" i="21"/>
  <c r="O1043" i="21"/>
  <c r="H1045" i="21"/>
  <c r="I1044" i="21"/>
  <c r="L1044" i="21"/>
  <c r="J1044" i="21"/>
  <c r="M1044" i="21"/>
  <c r="K1044" i="21"/>
  <c r="D1040" i="21"/>
  <c r="E1039" i="21"/>
  <c r="F1039" i="21"/>
  <c r="H1046" i="21"/>
  <c r="J1045" i="21"/>
  <c r="L1045" i="21"/>
  <c r="K1045" i="21"/>
  <c r="I1045" i="21"/>
  <c r="M1045" i="21"/>
  <c r="N1044" i="21"/>
  <c r="P1044" i="21"/>
  <c r="O1044" i="21"/>
  <c r="Q1044" i="21"/>
  <c r="D1041" i="21"/>
  <c r="E1040" i="21"/>
  <c r="F1040" i="21"/>
  <c r="L1046" i="21"/>
  <c r="I1046" i="21"/>
  <c r="J1046" i="21"/>
  <c r="H1047" i="21"/>
  <c r="K1046" i="21"/>
  <c r="M1046" i="21"/>
  <c r="O1045" i="21"/>
  <c r="P1045" i="21"/>
  <c r="Q1045" i="21"/>
  <c r="N1045" i="21"/>
  <c r="E1041" i="21"/>
  <c r="D1042" i="21"/>
  <c r="F1041" i="21"/>
  <c r="Q1046" i="21"/>
  <c r="P1046" i="21"/>
  <c r="O1046" i="21"/>
  <c r="N1046" i="21"/>
  <c r="M1047" i="21"/>
  <c r="K1047" i="21"/>
  <c r="H1048" i="21"/>
  <c r="L1047" i="21"/>
  <c r="I1047" i="21"/>
  <c r="J1047" i="21"/>
  <c r="E1042" i="21"/>
  <c r="F1042" i="21"/>
  <c r="D1043" i="21"/>
  <c r="L1048" i="21"/>
  <c r="M1048" i="21"/>
  <c r="J1048" i="21"/>
  <c r="H1049" i="21"/>
  <c r="K1048" i="21"/>
  <c r="I1048" i="21"/>
  <c r="O1047" i="21"/>
  <c r="Q1047" i="21"/>
  <c r="N1047" i="21"/>
  <c r="P1047" i="21"/>
  <c r="F1043" i="21"/>
  <c r="D1044" i="21"/>
  <c r="E1043" i="21"/>
  <c r="J1049" i="21"/>
  <c r="M1049" i="21"/>
  <c r="H1050" i="21"/>
  <c r="K1049" i="21"/>
  <c r="L1049" i="21"/>
  <c r="I1049" i="21"/>
  <c r="Q1048" i="21"/>
  <c r="P1048" i="21"/>
  <c r="N1048" i="21"/>
  <c r="O1048" i="21"/>
  <c r="E1044" i="21"/>
  <c r="D1045" i="21"/>
  <c r="F1044" i="21"/>
  <c r="I1050" i="21"/>
  <c r="H1051" i="21"/>
  <c r="K1050" i="21"/>
  <c r="L1050" i="21"/>
  <c r="M1050" i="21"/>
  <c r="J1050" i="21"/>
  <c r="P1049" i="21"/>
  <c r="O1049" i="21"/>
  <c r="Q1049" i="21"/>
  <c r="N1049" i="21"/>
  <c r="E1045" i="21"/>
  <c r="F1045" i="21"/>
  <c r="D1046" i="21"/>
  <c r="Q1050" i="21"/>
  <c r="O1050" i="21"/>
  <c r="N1050" i="21"/>
  <c r="P1050" i="21"/>
  <c r="H1052" i="21"/>
  <c r="J1051" i="21"/>
  <c r="K1051" i="21"/>
  <c r="M1051" i="21"/>
  <c r="I1051" i="21"/>
  <c r="L1051" i="21"/>
  <c r="E1046" i="21"/>
  <c r="D1047" i="21"/>
  <c r="F1046" i="21"/>
  <c r="I1052" i="21"/>
  <c r="J1052" i="21"/>
  <c r="H1053" i="21"/>
  <c r="M1052" i="21"/>
  <c r="K1052" i="21"/>
  <c r="L1052" i="21"/>
  <c r="N1051" i="21"/>
  <c r="O1051" i="21"/>
  <c r="P1051" i="21"/>
  <c r="Q1051" i="21"/>
  <c r="E1047" i="21"/>
  <c r="F1047" i="21"/>
  <c r="D1048" i="21"/>
  <c r="N1052" i="21"/>
  <c r="O1052" i="21"/>
  <c r="P1052" i="21"/>
  <c r="Q1052" i="21"/>
  <c r="M1053" i="21"/>
  <c r="J1053" i="21"/>
  <c r="L1053" i="21"/>
  <c r="I1053" i="21"/>
  <c r="K1053" i="21"/>
  <c r="H1054" i="21"/>
  <c r="E1048" i="21"/>
  <c r="D1049" i="21"/>
  <c r="F1048" i="21"/>
  <c r="O1053" i="21"/>
  <c r="P1053" i="21"/>
  <c r="Q1053" i="21"/>
  <c r="N1053" i="21"/>
  <c r="I1054" i="21"/>
  <c r="J1054" i="21"/>
  <c r="H1055" i="21"/>
  <c r="L1054" i="21"/>
  <c r="K1054" i="21"/>
  <c r="M1054" i="21"/>
  <c r="F1049" i="21"/>
  <c r="D1050" i="21"/>
  <c r="E1049" i="21"/>
  <c r="O1054" i="21"/>
  <c r="P1054" i="21"/>
  <c r="N1054" i="21"/>
  <c r="Q1054" i="21"/>
  <c r="I1055" i="21"/>
  <c r="J1055" i="21"/>
  <c r="K1055" i="21"/>
  <c r="L1055" i="21"/>
  <c r="M1055" i="21"/>
  <c r="H1056" i="21"/>
  <c r="F1050" i="21"/>
  <c r="E1050" i="21"/>
  <c r="D1051" i="21"/>
  <c r="P1055" i="21"/>
  <c r="Q1055" i="21"/>
  <c r="N1055" i="21"/>
  <c r="O1055" i="21"/>
  <c r="J1056" i="21"/>
  <c r="I1056" i="21"/>
  <c r="L1056" i="21"/>
  <c r="K1056" i="21"/>
  <c r="M1056" i="21"/>
  <c r="H1057" i="21"/>
  <c r="E1051" i="21"/>
  <c r="D1052" i="21"/>
  <c r="F1051" i="21"/>
  <c r="N1056" i="21"/>
  <c r="P1056" i="21"/>
  <c r="O1056" i="21"/>
  <c r="Q1056" i="21"/>
  <c r="J1057" i="21"/>
  <c r="H1058" i="21"/>
  <c r="K1057" i="21"/>
  <c r="L1057" i="21"/>
  <c r="M1057" i="21"/>
  <c r="I1057" i="21"/>
  <c r="D1053" i="21"/>
  <c r="F1052" i="21"/>
  <c r="E1052" i="21"/>
  <c r="L1058" i="21"/>
  <c r="I1058" i="21"/>
  <c r="H1059" i="21"/>
  <c r="K1058" i="21"/>
  <c r="M1058" i="21"/>
  <c r="J1058" i="21"/>
  <c r="Q1057" i="21"/>
  <c r="P1057" i="21"/>
  <c r="N1057" i="21"/>
  <c r="O1057" i="21"/>
  <c r="E1053" i="21"/>
  <c r="D1054" i="21"/>
  <c r="F1053" i="21"/>
  <c r="N1058" i="21"/>
  <c r="P1058" i="21"/>
  <c r="Q1058" i="21"/>
  <c r="O1058" i="21"/>
  <c r="H1060" i="21"/>
  <c r="M1059" i="21"/>
  <c r="L1059" i="21"/>
  <c r="J1059" i="21"/>
  <c r="K1059" i="21"/>
  <c r="I1059" i="21"/>
  <c r="F1054" i="21"/>
  <c r="E1054" i="21"/>
  <c r="D1055" i="21"/>
  <c r="L1060" i="21"/>
  <c r="I1060" i="21"/>
  <c r="H1061" i="21"/>
  <c r="K1060" i="21"/>
  <c r="J1060" i="21"/>
  <c r="M1060" i="21"/>
  <c r="P1059" i="21"/>
  <c r="Q1059" i="21"/>
  <c r="O1059" i="21"/>
  <c r="N1059" i="21"/>
  <c r="D1056" i="21"/>
  <c r="F1055" i="21"/>
  <c r="E1055" i="21"/>
  <c r="O1060" i="21"/>
  <c r="N1060" i="21"/>
  <c r="P1060" i="21"/>
  <c r="Q1060" i="21"/>
  <c r="K1061" i="21"/>
  <c r="I1061" i="21"/>
  <c r="J1061" i="21"/>
  <c r="H1062" i="21"/>
  <c r="L1061" i="21"/>
  <c r="M1061" i="21"/>
  <c r="E1056" i="21"/>
  <c r="D1057" i="21"/>
  <c r="F1056" i="21"/>
  <c r="N1061" i="21"/>
  <c r="P1061" i="21"/>
  <c r="O1061" i="21"/>
  <c r="Q1061" i="21"/>
  <c r="H1063" i="21"/>
  <c r="J1062" i="21"/>
  <c r="L1062" i="21"/>
  <c r="M1062" i="21"/>
  <c r="I1062" i="21"/>
  <c r="K1062" i="21"/>
  <c r="E1057" i="21"/>
  <c r="D1058" i="21"/>
  <c r="F1057" i="21"/>
  <c r="L1063" i="21"/>
  <c r="M1063" i="21"/>
  <c r="I1063" i="21"/>
  <c r="J1063" i="21"/>
  <c r="H1064" i="21"/>
  <c r="K1063" i="21"/>
  <c r="N1062" i="21"/>
  <c r="P1062" i="21"/>
  <c r="Q1062" i="21"/>
  <c r="O1062" i="21"/>
  <c r="D1059" i="21"/>
  <c r="F1058" i="21"/>
  <c r="E1058" i="21"/>
  <c r="N1063" i="21"/>
  <c r="O1063" i="21"/>
  <c r="Q1063" i="21"/>
  <c r="P1063" i="21"/>
  <c r="I1064" i="21"/>
  <c r="L1064" i="21"/>
  <c r="H1065" i="21"/>
  <c r="J1064" i="21"/>
  <c r="K1064" i="21"/>
  <c r="M1064" i="21"/>
  <c r="E1059" i="21"/>
  <c r="D1060" i="21"/>
  <c r="F1059" i="21"/>
  <c r="P1064" i="21"/>
  <c r="Q1064" i="21"/>
  <c r="O1064" i="21"/>
  <c r="N1064" i="21"/>
  <c r="L1065" i="21"/>
  <c r="J1065" i="21"/>
  <c r="H1066" i="21"/>
  <c r="M1065" i="21"/>
  <c r="K1065" i="21"/>
  <c r="I1065" i="21"/>
  <c r="F1060" i="21"/>
  <c r="E1060" i="21"/>
  <c r="D1061" i="21"/>
  <c r="I1066" i="21"/>
  <c r="J1066" i="21"/>
  <c r="K1066" i="21"/>
  <c r="M1066" i="21"/>
  <c r="L1066" i="21"/>
  <c r="H1067" i="21"/>
  <c r="O1065" i="21"/>
  <c r="Q1065" i="21"/>
  <c r="N1065" i="21"/>
  <c r="P1065" i="21"/>
  <c r="E1061" i="21"/>
  <c r="F1061" i="21"/>
  <c r="D1062" i="21"/>
  <c r="P1066" i="21"/>
  <c r="O1066" i="21"/>
  <c r="Q1066" i="21"/>
  <c r="N1066" i="21"/>
  <c r="J1067" i="21"/>
  <c r="H1068" i="21"/>
  <c r="M1067" i="21"/>
  <c r="L1067" i="21"/>
  <c r="K1067" i="21"/>
  <c r="I1067" i="21"/>
  <c r="D1063" i="21"/>
  <c r="F1062" i="21"/>
  <c r="E1062" i="21"/>
  <c r="I1068" i="21"/>
  <c r="J1068" i="21"/>
  <c r="K1068" i="21"/>
  <c r="M1068" i="21"/>
  <c r="L1068" i="21"/>
  <c r="H1069" i="21"/>
  <c r="Q1067" i="21"/>
  <c r="N1067" i="21"/>
  <c r="P1067" i="21"/>
  <c r="O1067" i="21"/>
  <c r="E1063" i="21"/>
  <c r="D1064" i="21"/>
  <c r="F1063" i="21"/>
  <c r="N1068" i="21"/>
  <c r="Q1068" i="21"/>
  <c r="O1068" i="21"/>
  <c r="P1068" i="21"/>
  <c r="L1069" i="21"/>
  <c r="K1069" i="21"/>
  <c r="M1069" i="21"/>
  <c r="I1069" i="21"/>
  <c r="J1069" i="21"/>
  <c r="H1070" i="21"/>
  <c r="D1065" i="21"/>
  <c r="E1064" i="21"/>
  <c r="F1064" i="21"/>
  <c r="Q1069" i="21"/>
  <c r="O1069" i="21"/>
  <c r="N1069" i="21"/>
  <c r="P1069" i="21"/>
  <c r="J1070" i="21"/>
  <c r="M1070" i="21"/>
  <c r="I1070" i="21"/>
  <c r="H1071" i="21"/>
  <c r="K1070" i="21"/>
  <c r="L1070" i="21"/>
  <c r="E1065" i="21"/>
  <c r="D1066" i="21"/>
  <c r="F1065" i="21"/>
  <c r="Q1070" i="21"/>
  <c r="O1070" i="21"/>
  <c r="P1070" i="21"/>
  <c r="N1070" i="21"/>
  <c r="J1071" i="21"/>
  <c r="L1071" i="21"/>
  <c r="K1071" i="21"/>
  <c r="H1072" i="21"/>
  <c r="M1071" i="21"/>
  <c r="I1071" i="21"/>
  <c r="F1066" i="21"/>
  <c r="D1067" i="21"/>
  <c r="E1066" i="21"/>
  <c r="I1072" i="21"/>
  <c r="L1072" i="21"/>
  <c r="K1072" i="21"/>
  <c r="M1072" i="21"/>
  <c r="H1073" i="21"/>
  <c r="J1072" i="21"/>
  <c r="O1071" i="21"/>
  <c r="N1071" i="21"/>
  <c r="Q1071" i="21"/>
  <c r="P1071" i="21"/>
  <c r="E1067" i="21"/>
  <c r="F1067" i="21"/>
  <c r="D1068" i="21"/>
  <c r="Q1072" i="21"/>
  <c r="P1072" i="21"/>
  <c r="N1072" i="21"/>
  <c r="O1072" i="21"/>
  <c r="I1073" i="21"/>
  <c r="M1073" i="21"/>
  <c r="K1073" i="21"/>
  <c r="L1073" i="21"/>
  <c r="H1074" i="21"/>
  <c r="J1073" i="21"/>
  <c r="E1068" i="21"/>
  <c r="F1068" i="21"/>
  <c r="D1069" i="21"/>
  <c r="N1073" i="21"/>
  <c r="Q1073" i="21"/>
  <c r="O1073" i="21"/>
  <c r="P1073" i="21"/>
  <c r="L1074" i="21"/>
  <c r="K1074" i="21"/>
  <c r="M1074" i="21"/>
  <c r="I1074" i="21"/>
  <c r="J1074" i="21"/>
  <c r="H1075" i="21"/>
  <c r="E1069" i="21"/>
  <c r="F1069" i="21"/>
  <c r="D1070" i="21"/>
  <c r="Q1074" i="21"/>
  <c r="N1074" i="21"/>
  <c r="O1074" i="21"/>
  <c r="P1074" i="21"/>
  <c r="K1075" i="21"/>
  <c r="H1076" i="21"/>
  <c r="L1075" i="21"/>
  <c r="I1075" i="21"/>
  <c r="J1075" i="21"/>
  <c r="M1075" i="21"/>
  <c r="E1070" i="21"/>
  <c r="F1070" i="21"/>
  <c r="D1071" i="21"/>
  <c r="M1076" i="21"/>
  <c r="H1077" i="21"/>
  <c r="J1076" i="21"/>
  <c r="K1076" i="21"/>
  <c r="I1076" i="21"/>
  <c r="L1076" i="21"/>
  <c r="N1075" i="21"/>
  <c r="P1075" i="21"/>
  <c r="Q1075" i="21"/>
  <c r="O1075" i="21"/>
  <c r="E1071" i="21"/>
  <c r="F1071" i="21"/>
  <c r="D1072" i="21"/>
  <c r="M1077" i="21"/>
  <c r="I1077" i="21"/>
  <c r="K1077" i="21"/>
  <c r="L1077" i="21"/>
  <c r="H1078" i="21"/>
  <c r="J1077" i="21"/>
  <c r="N1076" i="21"/>
  <c r="Q1076" i="21"/>
  <c r="O1076" i="21"/>
  <c r="P1076" i="21"/>
  <c r="E1072" i="21"/>
  <c r="F1072" i="21"/>
  <c r="D1073" i="21"/>
  <c r="P1077" i="21"/>
  <c r="N1077" i="21"/>
  <c r="O1077" i="21"/>
  <c r="Q1077" i="21"/>
  <c r="J1078" i="21"/>
  <c r="I1078" i="21"/>
  <c r="M1078" i="21"/>
  <c r="L1078" i="21"/>
  <c r="K1078" i="21"/>
  <c r="H1079" i="21"/>
  <c r="E1073" i="21"/>
  <c r="D1074" i="21"/>
  <c r="F1073" i="21"/>
  <c r="P1078" i="21"/>
  <c r="Q1078" i="21"/>
  <c r="N1078" i="21"/>
  <c r="O1078" i="21"/>
  <c r="I1079" i="21"/>
  <c r="L1079" i="21"/>
  <c r="H1080" i="21"/>
  <c r="K1079" i="21"/>
  <c r="M1079" i="21"/>
  <c r="J1079" i="21"/>
  <c r="F1074" i="21"/>
  <c r="E1074" i="21"/>
  <c r="D1075" i="21"/>
  <c r="P1079" i="21"/>
  <c r="N1079" i="21"/>
  <c r="O1079" i="21"/>
  <c r="Q1079" i="21"/>
  <c r="L1080" i="21"/>
  <c r="K1080" i="21"/>
  <c r="I1080" i="21"/>
  <c r="J1080" i="21"/>
  <c r="H1081" i="21"/>
  <c r="M1080" i="21"/>
  <c r="E1075" i="21"/>
  <c r="F1075" i="21"/>
  <c r="D1076" i="21"/>
  <c r="Q1080" i="21"/>
  <c r="N1080" i="21"/>
  <c r="P1080" i="21"/>
  <c r="O1080" i="21"/>
  <c r="M1081" i="21"/>
  <c r="J1081" i="21"/>
  <c r="I1081" i="21"/>
  <c r="H1082" i="21"/>
  <c r="K1081" i="21"/>
  <c r="L1081" i="21"/>
  <c r="E1076" i="21"/>
  <c r="D1077" i="21"/>
  <c r="F1076" i="21"/>
  <c r="O1081" i="21"/>
  <c r="P1081" i="21"/>
  <c r="N1081" i="21"/>
  <c r="Q1081" i="21"/>
  <c r="H1083" i="21"/>
  <c r="J1082" i="21"/>
  <c r="L1082" i="21"/>
  <c r="M1082" i="21"/>
  <c r="I1082" i="21"/>
  <c r="K1082" i="21"/>
  <c r="D1078" i="21"/>
  <c r="E1077" i="21"/>
  <c r="F1077" i="21"/>
  <c r="L1083" i="21"/>
  <c r="J1083" i="21"/>
  <c r="H1084" i="21"/>
  <c r="K1083" i="21"/>
  <c r="I1083" i="21"/>
  <c r="M1083" i="21"/>
  <c r="Q1082" i="21"/>
  <c r="P1082" i="21"/>
  <c r="N1082" i="21"/>
  <c r="O1082" i="21"/>
  <c r="D1079" i="21"/>
  <c r="E1078" i="21"/>
  <c r="F1078" i="21"/>
  <c r="M1084" i="21"/>
  <c r="I1084" i="21"/>
  <c r="J1084" i="21"/>
  <c r="L1084" i="21"/>
  <c r="K1084" i="21"/>
  <c r="H1085" i="21"/>
  <c r="N1083" i="21"/>
  <c r="O1083" i="21"/>
  <c r="P1083" i="21"/>
  <c r="Q1083" i="21"/>
  <c r="E1079" i="21"/>
  <c r="F1079" i="21"/>
  <c r="D1080" i="21"/>
  <c r="P1084" i="21"/>
  <c r="N1084" i="21"/>
  <c r="Q1084" i="21"/>
  <c r="O1084" i="21"/>
  <c r="H1086" i="21"/>
  <c r="L1085" i="21"/>
  <c r="K1085" i="21"/>
  <c r="I1085" i="21"/>
  <c r="M1085" i="21"/>
  <c r="J1085" i="21"/>
  <c r="D1081" i="21"/>
  <c r="F1080" i="21"/>
  <c r="E1080" i="21"/>
  <c r="I1086" i="21"/>
  <c r="M1086" i="21"/>
  <c r="H1087" i="21"/>
  <c r="J1086" i="21"/>
  <c r="K1086" i="21"/>
  <c r="L1086" i="21"/>
  <c r="P1085" i="21"/>
  <c r="Q1085" i="21"/>
  <c r="O1085" i="21"/>
  <c r="N1085" i="21"/>
  <c r="E1081" i="21"/>
  <c r="D1082" i="21"/>
  <c r="F1081" i="21"/>
  <c r="N1086" i="21"/>
  <c r="P1086" i="21"/>
  <c r="Q1086" i="21"/>
  <c r="O1086" i="21"/>
  <c r="I1087" i="21"/>
  <c r="L1087" i="21"/>
  <c r="J1087" i="21"/>
  <c r="K1087" i="21"/>
  <c r="H1088" i="21"/>
  <c r="M1087" i="21"/>
  <c r="D1083" i="21"/>
  <c r="E1082" i="21"/>
  <c r="F1082" i="21"/>
  <c r="P1087" i="21"/>
  <c r="O1087" i="21"/>
  <c r="N1087" i="21"/>
  <c r="Q1087" i="21"/>
  <c r="H1089" i="21"/>
  <c r="K1088" i="21"/>
  <c r="M1088" i="21"/>
  <c r="I1088" i="21"/>
  <c r="L1088" i="21"/>
  <c r="J1088" i="21"/>
  <c r="E1083" i="21"/>
  <c r="F1083" i="21"/>
  <c r="D1084" i="21"/>
  <c r="L1089" i="21"/>
  <c r="H1090" i="21"/>
  <c r="M1089" i="21"/>
  <c r="I1089" i="21"/>
  <c r="J1089" i="21"/>
  <c r="K1089" i="21"/>
  <c r="N1088" i="21"/>
  <c r="P1088" i="21"/>
  <c r="O1088" i="21"/>
  <c r="Q1088" i="21"/>
  <c r="D1085" i="21"/>
  <c r="F1084" i="21"/>
  <c r="E1084" i="21"/>
  <c r="J1090" i="21"/>
  <c r="L1090" i="21"/>
  <c r="K1090" i="21"/>
  <c r="H1091" i="21"/>
  <c r="M1090" i="21"/>
  <c r="I1090" i="21"/>
  <c r="N1089" i="21"/>
  <c r="P1089" i="21"/>
  <c r="O1089" i="21"/>
  <c r="Q1089" i="21"/>
  <c r="F1085" i="21"/>
  <c r="E1085" i="21"/>
  <c r="D1086" i="21"/>
  <c r="L1091" i="21"/>
  <c r="K1091" i="21"/>
  <c r="H1092" i="21"/>
  <c r="I1091" i="21"/>
  <c r="J1091" i="21"/>
  <c r="M1091" i="21"/>
  <c r="N1090" i="21"/>
  <c r="O1090" i="21"/>
  <c r="Q1090" i="21"/>
  <c r="P1090" i="21"/>
  <c r="F1086" i="21"/>
  <c r="E1086" i="21"/>
  <c r="D1087" i="21"/>
  <c r="H1093" i="21"/>
  <c r="I1092" i="21"/>
  <c r="J1092" i="21"/>
  <c r="L1092" i="21"/>
  <c r="K1092" i="21"/>
  <c r="M1092" i="21"/>
  <c r="N1091" i="21"/>
  <c r="Q1091" i="21"/>
  <c r="O1091" i="21"/>
  <c r="P1091" i="21"/>
  <c r="F1087" i="21"/>
  <c r="E1087" i="21"/>
  <c r="D1088" i="21"/>
  <c r="H1094" i="21"/>
  <c r="M1093" i="21"/>
  <c r="I1093" i="21"/>
  <c r="L1093" i="21"/>
  <c r="J1093" i="21"/>
  <c r="K1093" i="21"/>
  <c r="O1092" i="21"/>
  <c r="N1092" i="21"/>
  <c r="P1092" i="21"/>
  <c r="Q1092" i="21"/>
  <c r="F1088" i="21"/>
  <c r="E1088" i="21"/>
  <c r="D1089" i="21"/>
  <c r="M1094" i="21"/>
  <c r="L1094" i="21"/>
  <c r="I1094" i="21"/>
  <c r="K1094" i="21"/>
  <c r="H1095" i="21"/>
  <c r="J1094" i="21"/>
  <c r="N1093" i="21"/>
  <c r="Q1093" i="21"/>
  <c r="P1093" i="21"/>
  <c r="O1093" i="21"/>
  <c r="F1089" i="21"/>
  <c r="D1090" i="21"/>
  <c r="E1089" i="21"/>
  <c r="P1094" i="21"/>
  <c r="Q1094" i="21"/>
  <c r="N1094" i="21"/>
  <c r="O1094" i="21"/>
  <c r="J1095" i="21"/>
  <c r="K1095" i="21"/>
  <c r="I1095" i="21"/>
  <c r="L1095" i="21"/>
  <c r="H1096" i="21"/>
  <c r="M1095" i="21"/>
  <c r="D1091" i="21"/>
  <c r="F1090" i="21"/>
  <c r="E1090" i="21"/>
  <c r="Q1095" i="21"/>
  <c r="O1095" i="21"/>
  <c r="N1095" i="21"/>
  <c r="P1095" i="21"/>
  <c r="K1096" i="21"/>
  <c r="I1096" i="21"/>
  <c r="H1097" i="21"/>
  <c r="M1096" i="21"/>
  <c r="L1096" i="21"/>
  <c r="J1096" i="21"/>
  <c r="F1091" i="21"/>
  <c r="E1091" i="21"/>
  <c r="D1092" i="21"/>
  <c r="N1096" i="21"/>
  <c r="O1096" i="21"/>
  <c r="Q1096" i="21"/>
  <c r="P1096" i="21"/>
  <c r="H1098" i="21"/>
  <c r="J1097" i="21"/>
  <c r="L1097" i="21"/>
  <c r="M1097" i="21"/>
  <c r="I1097" i="21"/>
  <c r="K1097" i="21"/>
  <c r="F1092" i="21"/>
  <c r="E1092" i="21"/>
  <c r="D1093" i="21"/>
  <c r="J1098" i="21"/>
  <c r="M1098" i="21"/>
  <c r="H1099" i="21"/>
  <c r="L1098" i="21"/>
  <c r="I1098" i="21"/>
  <c r="K1098" i="21"/>
  <c r="O1097" i="21"/>
  <c r="N1097" i="21"/>
  <c r="P1097" i="21"/>
  <c r="Q1097" i="21"/>
  <c r="E1093" i="21"/>
  <c r="F1093" i="21"/>
  <c r="D1094" i="21"/>
  <c r="K1099" i="21"/>
  <c r="M1099" i="21"/>
  <c r="H1100" i="21"/>
  <c r="J1099" i="21"/>
  <c r="I1099" i="21"/>
  <c r="L1099" i="21"/>
  <c r="N1098" i="21"/>
  <c r="Q1098" i="21"/>
  <c r="O1098" i="21"/>
  <c r="P1098" i="21"/>
  <c r="F1094" i="21"/>
  <c r="D1095" i="21"/>
  <c r="E1094" i="21"/>
  <c r="J1100" i="21"/>
  <c r="L1100" i="21"/>
  <c r="M1100" i="21"/>
  <c r="H1101" i="21"/>
  <c r="I1100" i="21"/>
  <c r="K1100" i="21"/>
  <c r="O1099" i="21"/>
  <c r="N1099" i="21"/>
  <c r="P1099" i="21"/>
  <c r="Q1099" i="21"/>
  <c r="E1095" i="21"/>
  <c r="F1095" i="21"/>
  <c r="D1096" i="21"/>
  <c r="J1101" i="21"/>
  <c r="I1101" i="21"/>
  <c r="H1102" i="21"/>
  <c r="K1101" i="21"/>
  <c r="L1101" i="21"/>
  <c r="M1101" i="21"/>
  <c r="N1100" i="21"/>
  <c r="P1100" i="21"/>
  <c r="O1100" i="21"/>
  <c r="Q1100" i="21"/>
  <c r="F1096" i="21"/>
  <c r="D1097" i="21"/>
  <c r="E1096" i="21"/>
  <c r="Q1101" i="21"/>
  <c r="P1101" i="21"/>
  <c r="N1101" i="21"/>
  <c r="O1101" i="21"/>
  <c r="I1102" i="21"/>
  <c r="M1102" i="21"/>
  <c r="L1102" i="21"/>
  <c r="H1103" i="21"/>
  <c r="K1102" i="21"/>
  <c r="J1102" i="21"/>
  <c r="F1097" i="21"/>
  <c r="E1097" i="21"/>
  <c r="D1098" i="21"/>
  <c r="N1102" i="21"/>
  <c r="P1102" i="21"/>
  <c r="Q1102" i="21"/>
  <c r="O1102" i="21"/>
  <c r="M1103" i="21"/>
  <c r="H1104" i="21"/>
  <c r="I1103" i="21"/>
  <c r="J1103" i="21"/>
  <c r="K1103" i="21"/>
  <c r="L1103" i="21"/>
  <c r="F1098" i="21"/>
  <c r="E1098" i="21"/>
  <c r="D1099" i="21"/>
  <c r="J1104" i="21"/>
  <c r="I1104" i="21"/>
  <c r="H1105" i="21"/>
  <c r="L1104" i="21"/>
  <c r="M1104" i="21"/>
  <c r="K1104" i="21"/>
  <c r="O1103" i="21"/>
  <c r="P1103" i="21"/>
  <c r="N1103" i="21"/>
  <c r="Q1103" i="21"/>
  <c r="F1099" i="21"/>
  <c r="D1100" i="21"/>
  <c r="E1099" i="21"/>
  <c r="N1104" i="21"/>
  <c r="O1104" i="21"/>
  <c r="P1104" i="21"/>
  <c r="Q1104" i="21"/>
  <c r="L1105" i="21"/>
  <c r="K1105" i="21"/>
  <c r="I1105" i="21"/>
  <c r="H1106" i="21"/>
  <c r="M1105" i="21"/>
  <c r="J1105" i="21"/>
  <c r="D1101" i="21"/>
  <c r="E1100" i="21"/>
  <c r="F1100" i="21"/>
  <c r="N1105" i="21"/>
  <c r="Q1105" i="21"/>
  <c r="P1105" i="21"/>
  <c r="O1105" i="21"/>
  <c r="I1106" i="21"/>
  <c r="J1106" i="21"/>
  <c r="M1106" i="21"/>
  <c r="L1106" i="21"/>
  <c r="K1106" i="21"/>
  <c r="H1107" i="21"/>
  <c r="F1101" i="21"/>
  <c r="E1101" i="21"/>
  <c r="D1102" i="21"/>
  <c r="P1106" i="21"/>
  <c r="Q1106" i="21"/>
  <c r="N1106" i="21"/>
  <c r="O1106" i="21"/>
  <c r="M1107" i="21"/>
  <c r="I1107" i="21"/>
  <c r="L1107" i="21"/>
  <c r="H1108" i="21"/>
  <c r="J1107" i="21"/>
  <c r="K1107" i="21"/>
  <c r="E1102" i="21"/>
  <c r="F1102" i="21"/>
  <c r="D1103" i="21"/>
  <c r="N1107" i="21"/>
  <c r="O1107" i="21"/>
  <c r="P1107" i="21"/>
  <c r="Q1107" i="21"/>
  <c r="I1108" i="21"/>
  <c r="L1108" i="21"/>
  <c r="H1109" i="21"/>
  <c r="K1108" i="21"/>
  <c r="M1108" i="21"/>
  <c r="J1108" i="21"/>
  <c r="F1103" i="21"/>
  <c r="E1103" i="21"/>
  <c r="D1104" i="21"/>
  <c r="P1108" i="21"/>
  <c r="Q1108" i="21"/>
  <c r="O1108" i="21"/>
  <c r="N1108" i="21"/>
  <c r="L1109" i="21"/>
  <c r="M1109" i="21"/>
  <c r="I1109" i="21"/>
  <c r="H1110" i="21"/>
  <c r="J1109" i="21"/>
  <c r="K1109" i="21"/>
  <c r="D1105" i="21"/>
  <c r="E1104" i="21"/>
  <c r="F1104" i="21"/>
  <c r="Q1109" i="21"/>
  <c r="P1109" i="21"/>
  <c r="O1109" i="21"/>
  <c r="N1109" i="21"/>
  <c r="I1110" i="21"/>
  <c r="H1111" i="21"/>
  <c r="J1110" i="21"/>
  <c r="L1110" i="21"/>
  <c r="K1110" i="21"/>
  <c r="M1110" i="21"/>
  <c r="D1106" i="21"/>
  <c r="E1105" i="21"/>
  <c r="F1105" i="21"/>
  <c r="N1110" i="21"/>
  <c r="Q1110" i="21"/>
  <c r="O1110" i="21"/>
  <c r="P1110" i="21"/>
  <c r="M1111" i="21"/>
  <c r="J1111" i="21"/>
  <c r="L1111" i="21"/>
  <c r="H1112" i="21"/>
  <c r="I1111" i="21"/>
  <c r="K1111" i="21"/>
  <c r="F1106" i="21"/>
  <c r="E1106" i="21"/>
  <c r="D1107" i="21"/>
  <c r="M1112" i="21"/>
  <c r="I1112" i="21"/>
  <c r="J1112" i="21"/>
  <c r="L1112" i="21"/>
  <c r="K1112" i="21"/>
  <c r="H1113" i="21"/>
  <c r="Q1111" i="21"/>
  <c r="O1111" i="21"/>
  <c r="N1111" i="21"/>
  <c r="P1111" i="21"/>
  <c r="F1107" i="21"/>
  <c r="E1107" i="21"/>
  <c r="D1108" i="21"/>
  <c r="N1112" i="21"/>
  <c r="Q1112" i="21"/>
  <c r="P1112" i="21"/>
  <c r="O1112" i="21"/>
  <c r="J1113" i="21"/>
  <c r="M1113" i="21"/>
  <c r="I1113" i="21"/>
  <c r="L1113" i="21"/>
  <c r="K1113" i="21"/>
  <c r="H1114" i="21"/>
  <c r="E1108" i="21"/>
  <c r="F1108" i="21"/>
  <c r="D1109" i="21"/>
  <c r="O1113" i="21"/>
  <c r="P1113" i="21"/>
  <c r="Q1113" i="21"/>
  <c r="N1113" i="21"/>
  <c r="J1114" i="21"/>
  <c r="I1114" i="21"/>
  <c r="L1114" i="21"/>
  <c r="M1114" i="21"/>
  <c r="H1115" i="21"/>
  <c r="K1114" i="21"/>
  <c r="D1110" i="21"/>
  <c r="E1109" i="21"/>
  <c r="F1109" i="21"/>
  <c r="P1114" i="21"/>
  <c r="N1114" i="21"/>
  <c r="Q1114" i="21"/>
  <c r="O1114" i="21"/>
  <c r="I1115" i="21"/>
  <c r="H1116" i="21"/>
  <c r="K1115" i="21"/>
  <c r="J1115" i="21"/>
  <c r="L1115" i="21"/>
  <c r="M1115" i="21"/>
  <c r="D1111" i="21"/>
  <c r="F1110" i="21"/>
  <c r="E1110" i="21"/>
  <c r="Q1115" i="21"/>
  <c r="O1115" i="21"/>
  <c r="N1115" i="21"/>
  <c r="P1115" i="21"/>
  <c r="M1116" i="21"/>
  <c r="J1116" i="21"/>
  <c r="K1116" i="21"/>
  <c r="I1116" i="21"/>
  <c r="H1117" i="21"/>
  <c r="L1116" i="21"/>
  <c r="D1112" i="21"/>
  <c r="F1111" i="21"/>
  <c r="E1111" i="21"/>
  <c r="O1116" i="21"/>
  <c r="N1116" i="21"/>
  <c r="Q1116" i="21"/>
  <c r="P1116" i="21"/>
  <c r="M1117" i="21"/>
  <c r="H1118" i="21"/>
  <c r="I1117" i="21"/>
  <c r="J1117" i="21"/>
  <c r="L1117" i="21"/>
  <c r="K1117" i="21"/>
  <c r="E1112" i="21"/>
  <c r="D1113" i="21"/>
  <c r="F1112" i="21"/>
  <c r="L1118" i="21"/>
  <c r="M1118" i="21"/>
  <c r="H1119" i="21"/>
  <c r="J1118" i="21"/>
  <c r="I1118" i="21"/>
  <c r="K1118" i="21"/>
  <c r="Q1117" i="21"/>
  <c r="O1117" i="21"/>
  <c r="N1117" i="21"/>
  <c r="P1117" i="21"/>
  <c r="D1114" i="21"/>
  <c r="E1113" i="21"/>
  <c r="F1113" i="21"/>
  <c r="J1119" i="21"/>
  <c r="L1119" i="21"/>
  <c r="I1119" i="21"/>
  <c r="K1119" i="21"/>
  <c r="H1120" i="21"/>
  <c r="M1119" i="21"/>
  <c r="Q1118" i="21"/>
  <c r="P1118" i="21"/>
  <c r="N1118" i="21"/>
  <c r="O1118" i="21"/>
  <c r="E1114" i="21"/>
  <c r="D1115" i="21"/>
  <c r="F1114" i="21"/>
  <c r="Q1119" i="21"/>
  <c r="N1119" i="21"/>
  <c r="O1119" i="21"/>
  <c r="P1119" i="21"/>
  <c r="H1121" i="21"/>
  <c r="K1120" i="21"/>
  <c r="I1120" i="21"/>
  <c r="L1120" i="21"/>
  <c r="M1120" i="21"/>
  <c r="J1120" i="21"/>
  <c r="D1116" i="21"/>
  <c r="E1115" i="21"/>
  <c r="F1115" i="21"/>
  <c r="J1121" i="21"/>
  <c r="L1121" i="21"/>
  <c r="I1121" i="21"/>
  <c r="M1121" i="21"/>
  <c r="K1121" i="21"/>
  <c r="H1122" i="21"/>
  <c r="O1120" i="21"/>
  <c r="N1120" i="21"/>
  <c r="Q1120" i="21"/>
  <c r="P1120" i="21"/>
  <c r="D1117" i="21"/>
  <c r="F1116" i="21"/>
  <c r="E1116" i="21"/>
  <c r="O1121" i="21"/>
  <c r="P1121" i="21"/>
  <c r="Q1121" i="21"/>
  <c r="N1121" i="21"/>
  <c r="H1123" i="21"/>
  <c r="I1122" i="21"/>
  <c r="M1122" i="21"/>
  <c r="K1122" i="21"/>
  <c r="J1122" i="21"/>
  <c r="L1122" i="21"/>
  <c r="F1117" i="21"/>
  <c r="D1118" i="21"/>
  <c r="E1117" i="21"/>
  <c r="L1123" i="21"/>
  <c r="M1123" i="21"/>
  <c r="H1124" i="21"/>
  <c r="K1123" i="21"/>
  <c r="I1123" i="21"/>
  <c r="J1123" i="21"/>
  <c r="N1122" i="21"/>
  <c r="O1122" i="21"/>
  <c r="Q1122" i="21"/>
  <c r="P1122" i="21"/>
  <c r="F1118" i="21"/>
  <c r="E1118" i="21"/>
  <c r="D1119" i="21"/>
  <c r="H1125" i="21"/>
  <c r="J1124" i="21"/>
  <c r="L1124" i="21"/>
  <c r="I1124" i="21"/>
  <c r="M1124" i="21"/>
  <c r="K1124" i="21"/>
  <c r="Q1123" i="21"/>
  <c r="P1123" i="21"/>
  <c r="N1123" i="21"/>
  <c r="O1123" i="21"/>
  <c r="E1119" i="21"/>
  <c r="D1120" i="21"/>
  <c r="F1119" i="21"/>
  <c r="J1125" i="21"/>
  <c r="M1125" i="21"/>
  <c r="H1126" i="21"/>
  <c r="L1125" i="21"/>
  <c r="K1125" i="21"/>
  <c r="I1125" i="21"/>
  <c r="P1124" i="21"/>
  <c r="O1124" i="21"/>
  <c r="Q1124" i="21"/>
  <c r="N1124" i="21"/>
  <c r="E1120" i="21"/>
  <c r="F1120" i="21"/>
  <c r="D1121" i="21"/>
  <c r="M1126" i="21"/>
  <c r="K1126" i="21"/>
  <c r="J1126" i="21"/>
  <c r="L1126" i="21"/>
  <c r="I1126" i="21"/>
  <c r="H1127" i="21"/>
  <c r="Q1125" i="21"/>
  <c r="O1125" i="21"/>
  <c r="P1125" i="21"/>
  <c r="N1125" i="21"/>
  <c r="D1122" i="21"/>
  <c r="E1121" i="21"/>
  <c r="F1121" i="21"/>
  <c r="P1126" i="21"/>
  <c r="O1126" i="21"/>
  <c r="Q1126" i="21"/>
  <c r="N1126" i="21"/>
  <c r="L1127" i="21"/>
  <c r="M1127" i="21"/>
  <c r="J1127" i="21"/>
  <c r="H1128" i="21"/>
  <c r="I1127" i="21"/>
  <c r="K1127" i="21"/>
  <c r="D1123" i="21"/>
  <c r="E1122" i="21"/>
  <c r="F1122" i="21"/>
  <c r="L1128" i="21"/>
  <c r="I1128" i="21"/>
  <c r="H1129" i="21"/>
  <c r="M1128" i="21"/>
  <c r="J1128" i="21"/>
  <c r="K1128" i="21"/>
  <c r="O1127" i="21"/>
  <c r="P1127" i="21"/>
  <c r="Q1127" i="21"/>
  <c r="N1127" i="21"/>
  <c r="E1123" i="21"/>
  <c r="D1124" i="21"/>
  <c r="F1123" i="21"/>
  <c r="N1128" i="21"/>
  <c r="P1128" i="21"/>
  <c r="Q1128" i="21"/>
  <c r="O1128" i="21"/>
  <c r="L1129" i="21"/>
  <c r="K1129" i="21"/>
  <c r="J1129" i="21"/>
  <c r="M1129" i="21"/>
  <c r="I1129" i="21"/>
  <c r="H1130" i="21"/>
  <c r="D1125" i="21"/>
  <c r="F1124" i="21"/>
  <c r="E1124" i="21"/>
  <c r="P1129" i="21"/>
  <c r="O1129" i="21"/>
  <c r="N1129" i="21"/>
  <c r="Q1129" i="21"/>
  <c r="I1130" i="21"/>
  <c r="H1131" i="21"/>
  <c r="K1130" i="21"/>
  <c r="J1130" i="21"/>
  <c r="L1130" i="21"/>
  <c r="M1130" i="21"/>
  <c r="E1125" i="21"/>
  <c r="D1126" i="21"/>
  <c r="F1125" i="21"/>
  <c r="N1130" i="21"/>
  <c r="Q1130" i="21"/>
  <c r="P1130" i="21"/>
  <c r="O1130" i="21"/>
  <c r="H1132" i="21"/>
  <c r="K1131" i="21"/>
  <c r="M1131" i="21"/>
  <c r="I1131" i="21"/>
  <c r="J1131" i="21"/>
  <c r="L1131" i="21"/>
  <c r="E1126" i="21"/>
  <c r="F1126" i="21"/>
  <c r="D1127" i="21"/>
  <c r="J1132" i="21"/>
  <c r="H1133" i="21"/>
  <c r="L1132" i="21"/>
  <c r="I1132" i="21"/>
  <c r="M1132" i="21"/>
  <c r="K1132" i="21"/>
  <c r="N1131" i="21"/>
  <c r="Q1131" i="21"/>
  <c r="O1131" i="21"/>
  <c r="P1131" i="21"/>
  <c r="F1127" i="21"/>
  <c r="D1128" i="21"/>
  <c r="E1127" i="21"/>
  <c r="K1133" i="21"/>
  <c r="L1133" i="21"/>
  <c r="H1134" i="21"/>
  <c r="I1133" i="21"/>
  <c r="J1133" i="21"/>
  <c r="M1133" i="21"/>
  <c r="P1132" i="21"/>
  <c r="O1132" i="21"/>
  <c r="N1132" i="21"/>
  <c r="Q1132" i="21"/>
  <c r="E1128" i="21"/>
  <c r="D1129" i="21"/>
  <c r="F1128" i="21"/>
  <c r="M1134" i="21"/>
  <c r="H1135" i="21"/>
  <c r="K1134" i="21"/>
  <c r="I1134" i="21"/>
  <c r="L1134" i="21"/>
  <c r="J1134" i="21"/>
  <c r="P1133" i="21"/>
  <c r="N1133" i="21"/>
  <c r="O1133" i="21"/>
  <c r="Q1133" i="21"/>
  <c r="D1130" i="21"/>
  <c r="F1129" i="21"/>
  <c r="E1129" i="21"/>
  <c r="H1136" i="21"/>
  <c r="M1135" i="21"/>
  <c r="I1135" i="21"/>
  <c r="K1135" i="21"/>
  <c r="J1135" i="21"/>
  <c r="L1135" i="21"/>
  <c r="N1134" i="21"/>
  <c r="Q1134" i="21"/>
  <c r="O1134" i="21"/>
  <c r="P1134" i="21"/>
  <c r="D1131" i="21"/>
  <c r="E1130" i="21"/>
  <c r="F1130" i="21"/>
  <c r="H1137" i="21"/>
  <c r="I1136" i="21"/>
  <c r="M1136" i="21"/>
  <c r="K1136" i="21"/>
  <c r="J1136" i="21"/>
  <c r="L1136" i="21"/>
  <c r="O1135" i="21"/>
  <c r="Q1135" i="21"/>
  <c r="N1135" i="21"/>
  <c r="P1135" i="21"/>
  <c r="E1131" i="21"/>
  <c r="F1131" i="21"/>
  <c r="D1132" i="21"/>
  <c r="L1137" i="21"/>
  <c r="M1137" i="21"/>
  <c r="H1138" i="21"/>
  <c r="J1137" i="21"/>
  <c r="K1137" i="21"/>
  <c r="I1137" i="21"/>
  <c r="Q1136" i="21"/>
  <c r="N1136" i="21"/>
  <c r="P1136" i="21"/>
  <c r="O1136" i="21"/>
  <c r="E1132" i="21"/>
  <c r="F1132" i="21"/>
  <c r="D1133" i="21"/>
  <c r="I1138" i="21"/>
  <c r="L1138" i="21"/>
  <c r="M1138" i="21"/>
  <c r="H1139" i="21"/>
  <c r="K1138" i="21"/>
  <c r="J1138" i="21"/>
  <c r="O1137" i="21"/>
  <c r="Q1137" i="21"/>
  <c r="P1137" i="21"/>
  <c r="N1137" i="21"/>
  <c r="F1133" i="21"/>
  <c r="D1134" i="21"/>
  <c r="E1133" i="21"/>
  <c r="O1138" i="21"/>
  <c r="N1138" i="21"/>
  <c r="P1138" i="21"/>
  <c r="Q1138" i="21"/>
  <c r="H1140" i="21"/>
  <c r="J1139" i="21"/>
  <c r="I1139" i="21"/>
  <c r="K1139" i="21"/>
  <c r="M1139" i="21"/>
  <c r="L1139" i="21"/>
  <c r="E1134" i="21"/>
  <c r="F1134" i="21"/>
  <c r="D1135" i="21"/>
  <c r="J1140" i="21"/>
  <c r="I1140" i="21"/>
  <c r="M1140" i="21"/>
  <c r="L1140" i="21"/>
  <c r="H1141" i="21"/>
  <c r="K1140" i="21"/>
  <c r="N1139" i="21"/>
  <c r="Q1139" i="21"/>
  <c r="O1139" i="21"/>
  <c r="P1139" i="21"/>
  <c r="E1135" i="21"/>
  <c r="D1136" i="21"/>
  <c r="F1135" i="21"/>
  <c r="P1140" i="21"/>
  <c r="Q1140" i="21"/>
  <c r="N1140" i="21"/>
  <c r="O1140" i="21"/>
  <c r="I1141" i="21"/>
  <c r="H1142" i="21"/>
  <c r="J1141" i="21"/>
  <c r="M1141" i="21"/>
  <c r="L1141" i="21"/>
  <c r="K1141" i="21"/>
  <c r="D1137" i="21"/>
  <c r="F1136" i="21"/>
  <c r="E1136" i="21"/>
  <c r="Q1141" i="21"/>
  <c r="N1141" i="21"/>
  <c r="O1141" i="21"/>
  <c r="P1141" i="21"/>
  <c r="H1143" i="21"/>
  <c r="L1142" i="21"/>
  <c r="J1142" i="21"/>
  <c r="I1142" i="21"/>
  <c r="M1142" i="21"/>
  <c r="K1142" i="21"/>
  <c r="E1137" i="21"/>
  <c r="D1138" i="21"/>
  <c r="F1137" i="21"/>
  <c r="L1143" i="21"/>
  <c r="H1144" i="21"/>
  <c r="I1143" i="21"/>
  <c r="K1143" i="21"/>
  <c r="J1143" i="21"/>
  <c r="M1143" i="21"/>
  <c r="O1142" i="21"/>
  <c r="P1142" i="21"/>
  <c r="Q1142" i="21"/>
  <c r="N1142" i="21"/>
  <c r="D1139" i="21"/>
  <c r="E1138" i="21"/>
  <c r="F1138" i="21"/>
  <c r="M1144" i="21"/>
  <c r="H1145" i="21"/>
  <c r="K1144" i="21"/>
  <c r="J1144" i="21"/>
  <c r="I1144" i="21"/>
  <c r="L1144" i="21"/>
  <c r="P1143" i="21"/>
  <c r="N1143" i="21"/>
  <c r="O1143" i="21"/>
  <c r="Q1143" i="21"/>
  <c r="D1140" i="21"/>
  <c r="E1139" i="21"/>
  <c r="F1139" i="21"/>
  <c r="L1145" i="21"/>
  <c r="H1146" i="21"/>
  <c r="J1145" i="21"/>
  <c r="M1145" i="21"/>
  <c r="I1145" i="21"/>
  <c r="K1145" i="21"/>
  <c r="P1144" i="21"/>
  <c r="N1144" i="21"/>
  <c r="O1144" i="21"/>
  <c r="Q1144" i="21"/>
  <c r="F1140" i="21"/>
  <c r="E1140" i="21"/>
  <c r="D1141" i="21"/>
  <c r="H1147" i="21"/>
  <c r="M1146" i="21"/>
  <c r="K1146" i="21"/>
  <c r="J1146" i="21"/>
  <c r="I1146" i="21"/>
  <c r="L1146" i="21"/>
  <c r="P1145" i="21"/>
  <c r="Q1145" i="21"/>
  <c r="O1145" i="21"/>
  <c r="N1145" i="21"/>
  <c r="E1141" i="21"/>
  <c r="D1142" i="21"/>
  <c r="F1141" i="21"/>
  <c r="I1147" i="21"/>
  <c r="L1147" i="21"/>
  <c r="J1147" i="21"/>
  <c r="K1147" i="21"/>
  <c r="M1147" i="21"/>
  <c r="H1148" i="21"/>
  <c r="N1146" i="21"/>
  <c r="P1146" i="21"/>
  <c r="O1146" i="21"/>
  <c r="Q1146" i="21"/>
  <c r="E1142" i="21"/>
  <c r="F1142" i="21"/>
  <c r="D1143" i="21"/>
  <c r="O1147" i="21"/>
  <c r="Q1147" i="21"/>
  <c r="P1147" i="21"/>
  <c r="N1147" i="21"/>
  <c r="K1148" i="21"/>
  <c r="L1148" i="21"/>
  <c r="H1149" i="21"/>
  <c r="J1148" i="21"/>
  <c r="M1148" i="21"/>
  <c r="I1148" i="21"/>
  <c r="E1143" i="21"/>
  <c r="F1143" i="21"/>
  <c r="D1144" i="21"/>
  <c r="L1149" i="21"/>
  <c r="M1149" i="21"/>
  <c r="J1149" i="21"/>
  <c r="H1150" i="21"/>
  <c r="I1149" i="21"/>
  <c r="K1149" i="21"/>
  <c r="Q1148" i="21"/>
  <c r="N1148" i="21"/>
  <c r="O1148" i="21"/>
  <c r="P1148" i="21"/>
  <c r="F1144" i="21"/>
  <c r="D1145" i="21"/>
  <c r="E1144" i="21"/>
  <c r="K1150" i="21"/>
  <c r="L1150" i="21"/>
  <c r="M1150" i="21"/>
  <c r="H1151" i="21"/>
  <c r="I1150" i="21"/>
  <c r="J1150" i="21"/>
  <c r="N1149" i="21"/>
  <c r="P1149" i="21"/>
  <c r="Q1149" i="21"/>
  <c r="O1149" i="21"/>
  <c r="E1145" i="21"/>
  <c r="D1146" i="21"/>
  <c r="F1145" i="21"/>
  <c r="L1151" i="21"/>
  <c r="K1151" i="21"/>
  <c r="I1151" i="21"/>
  <c r="H1152" i="21"/>
  <c r="M1151" i="21"/>
  <c r="J1151" i="21"/>
  <c r="N1150" i="21"/>
  <c r="Q1150" i="21"/>
  <c r="O1150" i="21"/>
  <c r="P1150" i="21"/>
  <c r="D1147" i="21"/>
  <c r="F1146" i="21"/>
  <c r="E1146" i="21"/>
  <c r="P1151" i="21"/>
  <c r="N1151" i="21"/>
  <c r="Q1151" i="21"/>
  <c r="O1151" i="21"/>
  <c r="I1152" i="21"/>
  <c r="M1152" i="21"/>
  <c r="H1153" i="21"/>
  <c r="J1152" i="21"/>
  <c r="L1152" i="21"/>
  <c r="K1152" i="21"/>
  <c r="E1147" i="21"/>
  <c r="F1147" i="21"/>
  <c r="D1148" i="21"/>
  <c r="Q1152" i="21"/>
  <c r="N1152" i="21"/>
  <c r="O1152" i="21"/>
  <c r="P1152" i="21"/>
  <c r="I1153" i="21"/>
  <c r="K1153" i="21"/>
  <c r="M1153" i="21"/>
  <c r="J1153" i="21"/>
  <c r="L1153" i="21"/>
  <c r="H1154" i="21"/>
  <c r="E1148" i="21"/>
  <c r="D1149" i="21"/>
  <c r="F1148" i="21"/>
  <c r="P1153" i="21"/>
  <c r="Q1153" i="21"/>
  <c r="N1153" i="21"/>
  <c r="O1153" i="21"/>
  <c r="M1154" i="21"/>
  <c r="I1154" i="21"/>
  <c r="L1154" i="21"/>
  <c r="H1155" i="21"/>
  <c r="K1154" i="21"/>
  <c r="J1154" i="21"/>
  <c r="F1149" i="21"/>
  <c r="D1150" i="21"/>
  <c r="E1149" i="21"/>
  <c r="Q1154" i="21"/>
  <c r="O1154" i="21"/>
  <c r="P1154" i="21"/>
  <c r="N1154" i="21"/>
  <c r="L1155" i="21"/>
  <c r="M1155" i="21"/>
  <c r="K1155" i="21"/>
  <c r="I1155" i="21"/>
  <c r="J1155" i="21"/>
  <c r="H1156" i="21"/>
  <c r="D1151" i="21"/>
  <c r="E1150" i="21"/>
  <c r="F1150" i="21"/>
  <c r="O1155" i="21"/>
  <c r="N1155" i="21"/>
  <c r="Q1155" i="21"/>
  <c r="P1155" i="21"/>
  <c r="L1156" i="21"/>
  <c r="I1156" i="21"/>
  <c r="J1156" i="21"/>
  <c r="K1156" i="21"/>
  <c r="H1157" i="21"/>
  <c r="M1156" i="21"/>
  <c r="D1152" i="21"/>
  <c r="E1151" i="21"/>
  <c r="F1151" i="21"/>
  <c r="Q1156" i="21"/>
  <c r="O1156" i="21"/>
  <c r="N1156" i="21"/>
  <c r="P1156" i="21"/>
  <c r="I1157" i="21"/>
  <c r="J1157" i="21"/>
  <c r="H1158" i="21"/>
  <c r="M1157" i="21"/>
  <c r="L1157" i="21"/>
  <c r="K1157" i="21"/>
  <c r="F1152" i="21"/>
  <c r="D1153" i="21"/>
  <c r="E1152" i="21"/>
  <c r="Q1157" i="21"/>
  <c r="N1157" i="21"/>
  <c r="P1157" i="21"/>
  <c r="O1157" i="21"/>
  <c r="I1158" i="21"/>
  <c r="K1158" i="21"/>
  <c r="L1158" i="21"/>
  <c r="J1158" i="21"/>
  <c r="H1159" i="21"/>
  <c r="M1158" i="21"/>
  <c r="D1154" i="21"/>
  <c r="E1153" i="21"/>
  <c r="F1153" i="21"/>
  <c r="N1158" i="21"/>
  <c r="P1158" i="21"/>
  <c r="O1158" i="21"/>
  <c r="Q1158" i="21"/>
  <c r="K1159" i="21"/>
  <c r="M1159" i="21"/>
  <c r="J1159" i="21"/>
  <c r="I1159" i="21"/>
  <c r="H1160" i="21"/>
  <c r="L1159" i="21"/>
  <c r="E1154" i="21"/>
  <c r="D1155" i="21"/>
  <c r="F1154" i="21"/>
  <c r="O1159" i="21"/>
  <c r="P1159" i="21"/>
  <c r="Q1159" i="21"/>
  <c r="N1159" i="21"/>
  <c r="K1160" i="21"/>
  <c r="L1160" i="21"/>
  <c r="M1160" i="21"/>
  <c r="H1161" i="21"/>
  <c r="J1160" i="21"/>
  <c r="I1160" i="21"/>
  <c r="F1155" i="21"/>
  <c r="D1156" i="21"/>
  <c r="E1155" i="21"/>
  <c r="J1161" i="21"/>
  <c r="M1161" i="21"/>
  <c r="L1161" i="21"/>
  <c r="H1162" i="21"/>
  <c r="I1161" i="21"/>
  <c r="K1161" i="21"/>
  <c r="O1160" i="21"/>
  <c r="N1160" i="21"/>
  <c r="Q1160" i="21"/>
  <c r="P1160" i="21"/>
  <c r="D1157" i="21"/>
  <c r="F1156" i="21"/>
  <c r="E1156" i="21"/>
  <c r="H1163" i="21"/>
  <c r="L1162" i="21"/>
  <c r="M1162" i="21"/>
  <c r="K1162" i="21"/>
  <c r="I1162" i="21"/>
  <c r="J1162" i="21"/>
  <c r="N1161" i="21"/>
  <c r="O1161" i="21"/>
  <c r="P1161" i="21"/>
  <c r="Q1161" i="21"/>
  <c r="F1157" i="21"/>
  <c r="D1158" i="21"/>
  <c r="E1157" i="21"/>
  <c r="I1163" i="21"/>
  <c r="K1163" i="21"/>
  <c r="L1163" i="21"/>
  <c r="M1163" i="21"/>
  <c r="H1164" i="21"/>
  <c r="J1163" i="21"/>
  <c r="O1162" i="21"/>
  <c r="Q1162" i="21"/>
  <c r="P1162" i="21"/>
  <c r="N1162" i="21"/>
  <c r="F1158" i="21"/>
  <c r="D1159" i="21"/>
  <c r="E1158" i="21"/>
  <c r="P1163" i="21"/>
  <c r="O1163" i="21"/>
  <c r="N1163" i="21"/>
  <c r="Q1163" i="21"/>
  <c r="I1164" i="21"/>
  <c r="J1164" i="21"/>
  <c r="K1164" i="21"/>
  <c r="M1164" i="21"/>
  <c r="H1165" i="21"/>
  <c r="L1164" i="21"/>
  <c r="F1159" i="21"/>
  <c r="D1160" i="21"/>
  <c r="E1159" i="21"/>
  <c r="Q1164" i="21"/>
  <c r="O1164" i="21"/>
  <c r="N1164" i="21"/>
  <c r="P1164" i="21"/>
  <c r="I1165" i="21"/>
  <c r="M1165" i="21"/>
  <c r="H1166" i="21"/>
  <c r="L1165" i="21"/>
  <c r="J1165" i="21"/>
  <c r="K1165" i="21"/>
  <c r="F1160" i="21"/>
  <c r="D1161" i="21"/>
  <c r="E1160" i="21"/>
  <c r="P1165" i="21"/>
  <c r="N1165" i="21"/>
  <c r="Q1165" i="21"/>
  <c r="O1165" i="21"/>
  <c r="H1167" i="21"/>
  <c r="J1166" i="21"/>
  <c r="M1166" i="21"/>
  <c r="L1166" i="21"/>
  <c r="I1166" i="21"/>
  <c r="K1166" i="21"/>
  <c r="F1161" i="21"/>
  <c r="E1161" i="21"/>
  <c r="D1162" i="21"/>
  <c r="J1167" i="21"/>
  <c r="K1167" i="21"/>
  <c r="I1167" i="21"/>
  <c r="L1167" i="21"/>
  <c r="M1167" i="21"/>
  <c r="H1168" i="21"/>
  <c r="O1166" i="21"/>
  <c r="N1166" i="21"/>
  <c r="P1166" i="21"/>
  <c r="Q1166" i="21"/>
  <c r="D1163" i="21"/>
  <c r="E1162" i="21"/>
  <c r="F1162" i="21"/>
  <c r="P1167" i="21"/>
  <c r="N1167" i="21"/>
  <c r="O1167" i="21"/>
  <c r="Q1167" i="21"/>
  <c r="I1168" i="21"/>
  <c r="K1168" i="21"/>
  <c r="H1169" i="21"/>
  <c r="J1168" i="21"/>
  <c r="M1168" i="21"/>
  <c r="L1168" i="21"/>
  <c r="D1164" i="21"/>
  <c r="E1163" i="21"/>
  <c r="F1163" i="21"/>
  <c r="P1168" i="21"/>
  <c r="N1168" i="21"/>
  <c r="Q1168" i="21"/>
  <c r="O1168" i="21"/>
  <c r="H1170" i="21"/>
  <c r="L1169" i="21"/>
  <c r="I1169" i="21"/>
  <c r="M1169" i="21"/>
  <c r="J1169" i="21"/>
  <c r="K1169" i="21"/>
  <c r="F1164" i="21"/>
  <c r="E1164" i="21"/>
  <c r="D1165" i="21"/>
  <c r="J1170" i="21"/>
  <c r="M1170" i="21"/>
  <c r="I1170" i="21"/>
  <c r="L1170" i="21"/>
  <c r="K1170" i="21"/>
  <c r="H1171" i="21"/>
  <c r="O1169" i="21"/>
  <c r="Q1169" i="21"/>
  <c r="N1169" i="21"/>
  <c r="P1169" i="21"/>
  <c r="E1165" i="21"/>
  <c r="D1166" i="21"/>
  <c r="F1165" i="21"/>
  <c r="Q1170" i="21"/>
  <c r="N1170" i="21"/>
  <c r="P1170" i="21"/>
  <c r="O1170" i="21"/>
  <c r="L1171" i="21"/>
  <c r="J1171" i="21"/>
  <c r="M1171" i="21"/>
  <c r="H1172" i="21"/>
  <c r="I1171" i="21"/>
  <c r="K1171" i="21"/>
  <c r="D1167" i="21"/>
  <c r="F1166" i="21"/>
  <c r="E1166" i="21"/>
  <c r="K1172" i="21"/>
  <c r="L1172" i="21"/>
  <c r="H1173" i="21"/>
  <c r="I1172" i="21"/>
  <c r="M1172" i="21"/>
  <c r="J1172" i="21"/>
  <c r="P1171" i="21"/>
  <c r="N1171" i="21"/>
  <c r="Q1171" i="21"/>
  <c r="O1171" i="21"/>
  <c r="D1168" i="21"/>
  <c r="F1167" i="21"/>
  <c r="E1167" i="21"/>
  <c r="H1174" i="21"/>
  <c r="I1173" i="21"/>
  <c r="L1173" i="21"/>
  <c r="J1173" i="21"/>
  <c r="M1173" i="21"/>
  <c r="K1173" i="21"/>
  <c r="Q1172" i="21"/>
  <c r="P1172" i="21"/>
  <c r="N1172" i="21"/>
  <c r="O1172" i="21"/>
  <c r="E1168" i="21"/>
  <c r="F1168" i="21"/>
  <c r="D1169" i="21"/>
  <c r="J1174" i="21"/>
  <c r="K1174" i="21"/>
  <c r="I1174" i="21"/>
  <c r="M1174" i="21"/>
  <c r="L1174" i="21"/>
  <c r="H1175" i="21"/>
  <c r="Q1173" i="21"/>
  <c r="O1173" i="21"/>
  <c r="P1173" i="21"/>
  <c r="N1173" i="21"/>
  <c r="D1170" i="21"/>
  <c r="F1169" i="21"/>
  <c r="E1169" i="21"/>
  <c r="O1174" i="21"/>
  <c r="N1174" i="21"/>
  <c r="P1174" i="21"/>
  <c r="Q1174" i="21"/>
  <c r="H1176" i="21"/>
  <c r="L1175" i="21"/>
  <c r="J1175" i="21"/>
  <c r="K1175" i="21"/>
  <c r="I1175" i="21"/>
  <c r="M1175" i="21"/>
  <c r="D1171" i="21"/>
  <c r="F1170" i="21"/>
  <c r="E1170" i="21"/>
  <c r="L1176" i="21"/>
  <c r="H1177" i="21"/>
  <c r="K1176" i="21"/>
  <c r="M1176" i="21"/>
  <c r="I1176" i="21"/>
  <c r="J1176" i="21"/>
  <c r="Q1175" i="21"/>
  <c r="P1175" i="21"/>
  <c r="N1175" i="21"/>
  <c r="O1175" i="21"/>
  <c r="D1172" i="21"/>
  <c r="F1171" i="21"/>
  <c r="E1171" i="21"/>
  <c r="H1178" i="21"/>
  <c r="M1177" i="21"/>
  <c r="I1177" i="21"/>
  <c r="J1177" i="21"/>
  <c r="L1177" i="21"/>
  <c r="K1177" i="21"/>
  <c r="N1176" i="21"/>
  <c r="P1176" i="21"/>
  <c r="O1176" i="21"/>
  <c r="Q1176" i="21"/>
  <c r="E1172" i="21"/>
  <c r="D1173" i="21"/>
  <c r="F1172" i="21"/>
  <c r="H1179" i="21"/>
  <c r="K1178" i="21"/>
  <c r="I1178" i="21"/>
  <c r="L1178" i="21"/>
  <c r="M1178" i="21"/>
  <c r="J1178" i="21"/>
  <c r="P1177" i="21"/>
  <c r="O1177" i="21"/>
  <c r="N1177" i="21"/>
  <c r="Q1177" i="21"/>
  <c r="E1173" i="21"/>
  <c r="D1174" i="21"/>
  <c r="F1173" i="21"/>
  <c r="J1179" i="21"/>
  <c r="K1179" i="21"/>
  <c r="L1179" i="21"/>
  <c r="I1179" i="21"/>
  <c r="M1179" i="21"/>
  <c r="H1180" i="21"/>
  <c r="P1178" i="21"/>
  <c r="O1178" i="21"/>
  <c r="Q1178" i="21"/>
  <c r="N1178" i="21"/>
  <c r="F1174" i="21"/>
  <c r="E1174" i="21"/>
  <c r="D1175" i="21"/>
  <c r="N1179" i="21"/>
  <c r="Q1179" i="21"/>
  <c r="P1179" i="21"/>
  <c r="O1179" i="21"/>
  <c r="L1180" i="21"/>
  <c r="K1180" i="21"/>
  <c r="I1180" i="21"/>
  <c r="M1180" i="21"/>
  <c r="H1181" i="21"/>
  <c r="J1180" i="21"/>
  <c r="F1175" i="21"/>
  <c r="E1175" i="21"/>
  <c r="D1176" i="21"/>
  <c r="Q1180" i="21"/>
  <c r="N1180" i="21"/>
  <c r="P1180" i="21"/>
  <c r="O1180" i="21"/>
  <c r="M1181" i="21"/>
  <c r="J1181" i="21"/>
  <c r="I1181" i="21"/>
  <c r="K1181" i="21"/>
  <c r="H1182" i="21"/>
  <c r="L1181" i="21"/>
  <c r="D1177" i="21"/>
  <c r="F1176" i="21"/>
  <c r="E1176" i="21"/>
  <c r="N1181" i="21"/>
  <c r="P1181" i="21"/>
  <c r="Q1181" i="21"/>
  <c r="O1181" i="21"/>
  <c r="M1182" i="21"/>
  <c r="K1182" i="21"/>
  <c r="J1182" i="21"/>
  <c r="H1183" i="21"/>
  <c r="L1182" i="21"/>
  <c r="I1182" i="21"/>
  <c r="D1178" i="21"/>
  <c r="E1177" i="21"/>
  <c r="F1177" i="21"/>
  <c r="I1183" i="21"/>
  <c r="L1183" i="21"/>
  <c r="K1183" i="21"/>
  <c r="H1184" i="21"/>
  <c r="J1183" i="21"/>
  <c r="M1183" i="21"/>
  <c r="P1182" i="21"/>
  <c r="O1182" i="21"/>
  <c r="Q1182" i="21"/>
  <c r="N1182" i="21"/>
  <c r="D1179" i="21"/>
  <c r="E1178" i="21"/>
  <c r="F1178" i="21"/>
  <c r="O1183" i="21"/>
  <c r="P1183" i="21"/>
  <c r="N1183" i="21"/>
  <c r="Q1183" i="21"/>
  <c r="M1184" i="21"/>
  <c r="I1184" i="21"/>
  <c r="J1184" i="21"/>
  <c r="K1184" i="21"/>
  <c r="H1185" i="21"/>
  <c r="L1184" i="21"/>
  <c r="D1180" i="21"/>
  <c r="E1179" i="21"/>
  <c r="F1179" i="21"/>
  <c r="Q1184" i="21"/>
  <c r="O1184" i="21"/>
  <c r="P1184" i="21"/>
  <c r="N1184" i="21"/>
  <c r="L1185" i="21"/>
  <c r="M1185" i="21"/>
  <c r="I1185" i="21"/>
  <c r="K1185" i="21"/>
  <c r="J1185" i="21"/>
  <c r="H1186" i="21"/>
  <c r="F1180" i="21"/>
  <c r="E1180" i="21"/>
  <c r="D1181" i="21"/>
  <c r="O1185" i="21"/>
  <c r="Q1185" i="21"/>
  <c r="N1185" i="21"/>
  <c r="P1185" i="21"/>
  <c r="L1186" i="21"/>
  <c r="M1186" i="21"/>
  <c r="H1187" i="21"/>
  <c r="I1186" i="21"/>
  <c r="K1186" i="21"/>
  <c r="J1186" i="21"/>
  <c r="D1182" i="21"/>
  <c r="F1181" i="21"/>
  <c r="E1181" i="21"/>
  <c r="I1187" i="21"/>
  <c r="M1187" i="21"/>
  <c r="L1187" i="21"/>
  <c r="J1187" i="21"/>
  <c r="H1188" i="21"/>
  <c r="K1187" i="21"/>
  <c r="Q1186" i="21"/>
  <c r="N1186" i="21"/>
  <c r="P1186" i="21"/>
  <c r="O1186" i="21"/>
  <c r="D1183" i="21"/>
  <c r="E1182" i="21"/>
  <c r="F1182" i="21"/>
  <c r="O1187" i="21"/>
  <c r="P1187" i="21"/>
  <c r="Q1187" i="21"/>
  <c r="N1187" i="21"/>
  <c r="I1188" i="21"/>
  <c r="M1188" i="21"/>
  <c r="H1189" i="21"/>
  <c r="K1188" i="21"/>
  <c r="J1188" i="21"/>
  <c r="L1188" i="21"/>
  <c r="E1183" i="21"/>
  <c r="D1184" i="21"/>
  <c r="F1183" i="21"/>
  <c r="Q1188" i="21"/>
  <c r="O1188" i="21"/>
  <c r="P1188" i="21"/>
  <c r="N1188" i="21"/>
  <c r="M1189" i="21"/>
  <c r="J1189" i="21"/>
  <c r="I1189" i="21"/>
  <c r="H1190" i="21"/>
  <c r="K1189" i="21"/>
  <c r="L1189" i="21"/>
  <c r="F1184" i="21"/>
  <c r="E1184" i="21"/>
  <c r="D1185" i="21"/>
  <c r="O1189" i="21"/>
  <c r="P1189" i="21"/>
  <c r="Q1189" i="21"/>
  <c r="N1189" i="21"/>
  <c r="J1190" i="21"/>
  <c r="H1191" i="21"/>
  <c r="L1190" i="21"/>
  <c r="K1190" i="21"/>
  <c r="I1190" i="21"/>
  <c r="M1190" i="21"/>
  <c r="D1186" i="21"/>
  <c r="E1185" i="21"/>
  <c r="F1185" i="21"/>
  <c r="K1191" i="21"/>
  <c r="L1191" i="21"/>
  <c r="J1191" i="21"/>
  <c r="M1191" i="21"/>
  <c r="H1192" i="21"/>
  <c r="I1191" i="21"/>
  <c r="Q1190" i="21"/>
  <c r="O1190" i="21"/>
  <c r="N1190" i="21"/>
  <c r="P1190" i="21"/>
  <c r="E1186" i="21"/>
  <c r="D1187" i="21"/>
  <c r="F1186" i="21"/>
  <c r="H1193" i="21"/>
  <c r="M1192" i="21"/>
  <c r="I1192" i="21"/>
  <c r="J1192" i="21"/>
  <c r="L1192" i="21"/>
  <c r="K1192" i="21"/>
  <c r="N1191" i="21"/>
  <c r="P1191" i="21"/>
  <c r="O1191" i="21"/>
  <c r="Q1191" i="21"/>
  <c r="D1188" i="21"/>
  <c r="E1187" i="21"/>
  <c r="F1187" i="21"/>
  <c r="K1193" i="21"/>
  <c r="J1193" i="21"/>
  <c r="M1193" i="21"/>
  <c r="L1193" i="21"/>
  <c r="I1193" i="21"/>
  <c r="H1194" i="21"/>
  <c r="N1192" i="21"/>
  <c r="P1192" i="21"/>
  <c r="Q1192" i="21"/>
  <c r="O1192" i="21"/>
  <c r="F1188" i="21"/>
  <c r="E1188" i="21"/>
  <c r="D1189" i="21"/>
  <c r="P1193" i="21"/>
  <c r="N1193" i="21"/>
  <c r="O1193" i="21"/>
  <c r="Q1193" i="21"/>
  <c r="H1195" i="21"/>
  <c r="L1194" i="21"/>
  <c r="K1194" i="21"/>
  <c r="I1194" i="21"/>
  <c r="J1194" i="21"/>
  <c r="M1194" i="21"/>
  <c r="D1190" i="21"/>
  <c r="E1189" i="21"/>
  <c r="F1189" i="21"/>
  <c r="K1195" i="21"/>
  <c r="J1195" i="21"/>
  <c r="I1195" i="21"/>
  <c r="L1195" i="21"/>
  <c r="M1195" i="21"/>
  <c r="H1196" i="21"/>
  <c r="Q1194" i="21"/>
  <c r="N1194" i="21"/>
  <c r="O1194" i="21"/>
  <c r="P1194" i="21"/>
  <c r="F1190" i="21"/>
  <c r="D1191" i="21"/>
  <c r="E1190" i="21"/>
  <c r="Q1195" i="21"/>
  <c r="N1195" i="21"/>
  <c r="O1195" i="21"/>
  <c r="P1195" i="21"/>
  <c r="M1196" i="21"/>
  <c r="I1196" i="21"/>
  <c r="L1196" i="21"/>
  <c r="J1196" i="21"/>
  <c r="H1197" i="21"/>
  <c r="K1196" i="21"/>
  <c r="E1191" i="21"/>
  <c r="D1192" i="21"/>
  <c r="F1191" i="21"/>
  <c r="Q1196" i="21"/>
  <c r="N1196" i="21"/>
  <c r="P1196" i="21"/>
  <c r="O1196" i="21"/>
  <c r="H1198" i="21"/>
  <c r="L1197" i="21"/>
  <c r="J1197" i="21"/>
  <c r="K1197" i="21"/>
  <c r="I1197" i="21"/>
  <c r="M1197" i="21"/>
  <c r="D1193" i="21"/>
  <c r="E1192" i="21"/>
  <c r="F1192" i="21"/>
  <c r="I1198" i="21"/>
  <c r="H1199" i="21"/>
  <c r="L1198" i="21"/>
  <c r="K1198" i="21"/>
  <c r="J1198" i="21"/>
  <c r="M1198" i="21"/>
  <c r="Q1197" i="21"/>
  <c r="N1197" i="21"/>
  <c r="P1197" i="21"/>
  <c r="O1197" i="21"/>
  <c r="F1193" i="21"/>
  <c r="E1193" i="21"/>
  <c r="D1194" i="21"/>
  <c r="Q1198" i="21"/>
  <c r="P1198" i="21"/>
  <c r="O1198" i="21"/>
  <c r="N1198" i="21"/>
  <c r="K1199" i="21"/>
  <c r="I1199" i="21"/>
  <c r="L1199" i="21"/>
  <c r="H1200" i="21"/>
  <c r="M1199" i="21"/>
  <c r="J1199" i="21"/>
  <c r="E1194" i="21"/>
  <c r="D1195" i="21"/>
  <c r="F1194" i="21"/>
  <c r="O1199" i="21"/>
  <c r="Q1199" i="21"/>
  <c r="N1199" i="21"/>
  <c r="P1199" i="21"/>
  <c r="L1200" i="21"/>
  <c r="K1200" i="21"/>
  <c r="J1200" i="21"/>
  <c r="I1200" i="21"/>
  <c r="H1201" i="21"/>
  <c r="M1200" i="21"/>
  <c r="D1196" i="21"/>
  <c r="F1195" i="21"/>
  <c r="E1195" i="21"/>
  <c r="Q1200" i="21"/>
  <c r="O1200" i="21"/>
  <c r="P1200" i="21"/>
  <c r="N1200" i="21"/>
  <c r="M1201" i="21"/>
  <c r="L1201" i="21"/>
  <c r="I1201" i="21"/>
  <c r="H1202" i="21"/>
  <c r="K1201" i="21"/>
  <c r="J1201" i="21"/>
  <c r="F1196" i="21"/>
  <c r="D1197" i="21"/>
  <c r="E1196" i="21"/>
  <c r="O1201" i="21"/>
  <c r="P1201" i="21"/>
  <c r="Q1201" i="21"/>
  <c r="N1201" i="21"/>
  <c r="H1203" i="21"/>
  <c r="M1202" i="21"/>
  <c r="J1202" i="21"/>
  <c r="K1202" i="21"/>
  <c r="L1202" i="21"/>
  <c r="I1202" i="21"/>
  <c r="D1198" i="21"/>
  <c r="E1197" i="21"/>
  <c r="F1197" i="21"/>
  <c r="L1203" i="21"/>
  <c r="K1203" i="21"/>
  <c r="J1203" i="21"/>
  <c r="I1203" i="21"/>
  <c r="M1203" i="21"/>
  <c r="H1204" i="21"/>
  <c r="Q1202" i="21"/>
  <c r="P1202" i="21"/>
  <c r="O1202" i="21"/>
  <c r="N1202" i="21"/>
  <c r="D1199" i="21"/>
  <c r="E1198" i="21"/>
  <c r="F1198" i="21"/>
  <c r="P1203" i="21"/>
  <c r="Q1203" i="21"/>
  <c r="O1203" i="21"/>
  <c r="N1203" i="21"/>
  <c r="I1204" i="21"/>
  <c r="M1204" i="21"/>
  <c r="L1204" i="21"/>
  <c r="K1204" i="21"/>
  <c r="H1205" i="21"/>
  <c r="J1204" i="21"/>
  <c r="F1199" i="21"/>
  <c r="D1200" i="21"/>
  <c r="E1199" i="21"/>
  <c r="Q1204" i="21"/>
  <c r="P1204" i="21"/>
  <c r="O1204" i="21"/>
  <c r="N1204" i="21"/>
  <c r="L1205" i="21"/>
  <c r="K1205" i="21"/>
  <c r="I1205" i="21"/>
  <c r="J1205" i="21"/>
  <c r="M1205" i="21"/>
  <c r="H1206" i="21"/>
  <c r="F1200" i="21"/>
  <c r="D1201" i="21"/>
  <c r="E1200" i="21"/>
  <c r="P1205" i="21"/>
  <c r="Q1205" i="21"/>
  <c r="N1205" i="21"/>
  <c r="O1205" i="21"/>
  <c r="L1206" i="21"/>
  <c r="J1206" i="21"/>
  <c r="H1207" i="21"/>
  <c r="I1206" i="21"/>
  <c r="M1206" i="21"/>
  <c r="K1206" i="21"/>
  <c r="E1201" i="21"/>
  <c r="D1202" i="21"/>
  <c r="F1201" i="21"/>
  <c r="L1207" i="21"/>
  <c r="I1207" i="21"/>
  <c r="H1208" i="21"/>
  <c r="J1207" i="21"/>
  <c r="M1207" i="21"/>
  <c r="K1207" i="21"/>
  <c r="P1206" i="21"/>
  <c r="Q1206" i="21"/>
  <c r="O1206" i="21"/>
  <c r="N1206" i="21"/>
  <c r="D1203" i="21"/>
  <c r="E1202" i="21"/>
  <c r="F1202" i="21"/>
  <c r="Q1207" i="21"/>
  <c r="P1207" i="21"/>
  <c r="O1207" i="21"/>
  <c r="N1207" i="21"/>
  <c r="K1208" i="21"/>
  <c r="I1208" i="21"/>
  <c r="M1208" i="21"/>
  <c r="H1209" i="21"/>
  <c r="L1208" i="21"/>
  <c r="J1208" i="21"/>
  <c r="D1204" i="21"/>
  <c r="F1203" i="21"/>
  <c r="E1203" i="21"/>
  <c r="P1208" i="21"/>
  <c r="O1208" i="21"/>
  <c r="Q1208" i="21"/>
  <c r="N1208" i="21"/>
  <c r="K1209" i="21"/>
  <c r="L1209" i="21"/>
  <c r="J1209" i="21"/>
  <c r="M1209" i="21"/>
  <c r="I1209" i="21"/>
  <c r="H1210" i="21"/>
  <c r="D1205" i="21"/>
  <c r="F1204" i="21"/>
  <c r="E1204" i="21"/>
  <c r="P1209" i="21"/>
  <c r="O1209" i="21"/>
  <c r="Q1209" i="21"/>
  <c r="N1209" i="21"/>
  <c r="H1211" i="21"/>
  <c r="I1210" i="21"/>
  <c r="M1210" i="21"/>
  <c r="L1210" i="21"/>
  <c r="J1210" i="21"/>
  <c r="K1210" i="21"/>
  <c r="D1206" i="21"/>
  <c r="E1205" i="21"/>
  <c r="F1205" i="21"/>
  <c r="H1212" i="21"/>
  <c r="L1211" i="21"/>
  <c r="K1211" i="21"/>
  <c r="M1211" i="21"/>
  <c r="I1211" i="21"/>
  <c r="J1211" i="21"/>
  <c r="Q1210" i="21"/>
  <c r="N1210" i="21"/>
  <c r="P1210" i="21"/>
  <c r="O1210" i="21"/>
  <c r="E1206" i="21"/>
  <c r="D1207" i="21"/>
  <c r="F1206" i="21"/>
  <c r="J1212" i="21"/>
  <c r="M1212" i="21"/>
  <c r="H1213" i="21"/>
  <c r="I1212" i="21"/>
  <c r="L1212" i="21"/>
  <c r="K1212" i="21"/>
  <c r="P1211" i="21"/>
  <c r="O1211" i="21"/>
  <c r="Q1211" i="21"/>
  <c r="N1211" i="21"/>
  <c r="E1207" i="21"/>
  <c r="D1208" i="21"/>
  <c r="F1207" i="21"/>
  <c r="K1213" i="21"/>
  <c r="H1214" i="21"/>
  <c r="M1213" i="21"/>
  <c r="L1213" i="21"/>
  <c r="I1213" i="21"/>
  <c r="J1213" i="21"/>
  <c r="Q1212" i="21"/>
  <c r="N1212" i="21"/>
  <c r="P1212" i="21"/>
  <c r="O1212" i="21"/>
  <c r="D1209" i="21"/>
  <c r="E1208" i="21"/>
  <c r="F1208" i="21"/>
  <c r="H1215" i="21"/>
  <c r="J1214" i="21"/>
  <c r="M1214" i="21"/>
  <c r="L1214" i="21"/>
  <c r="I1214" i="21"/>
  <c r="K1214" i="21"/>
  <c r="P1213" i="21"/>
  <c r="O1213" i="21"/>
  <c r="Q1213" i="21"/>
  <c r="N1213" i="21"/>
  <c r="E1209" i="21"/>
  <c r="D1210" i="21"/>
  <c r="F1209" i="21"/>
  <c r="L1215" i="21"/>
  <c r="H1216" i="21"/>
  <c r="M1215" i="21"/>
  <c r="J1215" i="21"/>
  <c r="K1215" i="21"/>
  <c r="I1215" i="21"/>
  <c r="P1214" i="21"/>
  <c r="O1214" i="21"/>
  <c r="Q1214" i="21"/>
  <c r="N1214" i="21"/>
  <c r="E1210" i="21"/>
  <c r="F1210" i="21"/>
  <c r="D1211" i="21"/>
  <c r="J1216" i="21"/>
  <c r="I1216" i="21"/>
  <c r="H1217" i="21"/>
  <c r="L1216" i="21"/>
  <c r="M1216" i="21"/>
  <c r="K1216" i="21"/>
  <c r="Q1215" i="21"/>
  <c r="O1215" i="21"/>
  <c r="P1215" i="21"/>
  <c r="N1215" i="21"/>
  <c r="D1212" i="21"/>
  <c r="F1211" i="21"/>
  <c r="E1211" i="21"/>
  <c r="O1216" i="21"/>
  <c r="P1216" i="21"/>
  <c r="Q1216" i="21"/>
  <c r="N1216" i="21"/>
  <c r="L1217" i="21"/>
  <c r="I1217" i="21"/>
  <c r="K1217" i="21"/>
  <c r="J1217" i="21"/>
  <c r="M1217" i="21"/>
  <c r="H1218" i="21"/>
  <c r="E1212" i="21"/>
  <c r="F1212" i="21"/>
  <c r="D1213" i="21"/>
  <c r="O1217" i="21"/>
  <c r="P1217" i="21"/>
  <c r="Q1217" i="21"/>
  <c r="N1217" i="21"/>
  <c r="I1218" i="21"/>
  <c r="H1219" i="21"/>
  <c r="L1218" i="21"/>
  <c r="M1218" i="21"/>
  <c r="J1218" i="21"/>
  <c r="K1218" i="21"/>
  <c r="F1213" i="21"/>
  <c r="D1214" i="21"/>
  <c r="E1213" i="21"/>
  <c r="Q1218" i="21"/>
  <c r="O1218" i="21"/>
  <c r="N1218" i="21"/>
  <c r="P1218" i="21"/>
  <c r="I1219" i="21"/>
  <c r="M1219" i="21"/>
  <c r="J1219" i="21"/>
  <c r="K1219" i="21"/>
  <c r="L1219" i="21"/>
  <c r="H1220" i="21"/>
  <c r="E1214" i="21"/>
  <c r="F1214" i="21"/>
  <c r="D1215" i="21"/>
  <c r="N1219" i="21"/>
  <c r="O1219" i="21"/>
  <c r="P1219" i="21"/>
  <c r="Q1219" i="21"/>
  <c r="J1220" i="21"/>
  <c r="H1221" i="21"/>
  <c r="L1220" i="21"/>
  <c r="M1220" i="21"/>
  <c r="I1220" i="21"/>
  <c r="K1220" i="21"/>
  <c r="E1215" i="21"/>
  <c r="F1215" i="21"/>
  <c r="D1216" i="21"/>
  <c r="L1221" i="21"/>
  <c r="K1221" i="21"/>
  <c r="I1221" i="21"/>
  <c r="H1222" i="21"/>
  <c r="J1221" i="21"/>
  <c r="M1221" i="21"/>
  <c r="O1220" i="21"/>
  <c r="N1220" i="21"/>
  <c r="Q1220" i="21"/>
  <c r="P1220" i="21"/>
  <c r="D1217" i="21"/>
  <c r="F1216" i="21"/>
  <c r="E1216" i="21"/>
  <c r="O1221" i="21"/>
  <c r="Q1221" i="21"/>
  <c r="N1221" i="21"/>
  <c r="P1221" i="21"/>
  <c r="K1222" i="21"/>
  <c r="H1223" i="21"/>
  <c r="L1222" i="21"/>
  <c r="I1222" i="21"/>
  <c r="J1222" i="21"/>
  <c r="M1222" i="21"/>
  <c r="F1217" i="21"/>
  <c r="E1217" i="21"/>
  <c r="D1218" i="21"/>
  <c r="I1223" i="21"/>
  <c r="H1224" i="21"/>
  <c r="K1223" i="21"/>
  <c r="M1223" i="21"/>
  <c r="J1223" i="21"/>
  <c r="L1223" i="21"/>
  <c r="Q1222" i="21"/>
  <c r="P1222" i="21"/>
  <c r="O1222" i="21"/>
  <c r="N1222" i="21"/>
  <c r="F1218" i="21"/>
  <c r="E1218" i="21"/>
  <c r="D1219" i="21"/>
  <c r="Q1223" i="21"/>
  <c r="P1223" i="21"/>
  <c r="O1223" i="21"/>
  <c r="N1223" i="21"/>
  <c r="M1224" i="21"/>
  <c r="H1225" i="21"/>
  <c r="K1224" i="21"/>
  <c r="I1224" i="21"/>
  <c r="L1224" i="21"/>
  <c r="J1224" i="21"/>
  <c r="D1220" i="21"/>
  <c r="E1219" i="21"/>
  <c r="F1219" i="21"/>
  <c r="H1226" i="21"/>
  <c r="J1225" i="21"/>
  <c r="I1225" i="21"/>
  <c r="K1225" i="21"/>
  <c r="M1225" i="21"/>
  <c r="L1225" i="21"/>
  <c r="Q1224" i="21"/>
  <c r="O1224" i="21"/>
  <c r="P1224" i="21"/>
  <c r="N1224" i="21"/>
  <c r="D1221" i="21"/>
  <c r="E1220" i="21"/>
  <c r="F1220" i="21"/>
  <c r="I1226" i="21"/>
  <c r="J1226" i="21"/>
  <c r="L1226" i="21"/>
  <c r="H1227" i="21"/>
  <c r="M1226" i="21"/>
  <c r="K1226" i="21"/>
  <c r="Q1225" i="21"/>
  <c r="P1225" i="21"/>
  <c r="O1225" i="21"/>
  <c r="N1225" i="21"/>
  <c r="D1222" i="21"/>
  <c r="E1221" i="21"/>
  <c r="F1221" i="21"/>
  <c r="Q1226" i="21"/>
  <c r="P1226" i="21"/>
  <c r="N1226" i="21"/>
  <c r="O1226" i="21"/>
  <c r="H1228" i="21"/>
  <c r="M1227" i="21"/>
  <c r="L1227" i="21"/>
  <c r="I1227" i="21"/>
  <c r="K1227" i="21"/>
  <c r="J1227" i="21"/>
  <c r="D1223" i="21"/>
  <c r="E1222" i="21"/>
  <c r="F1222" i="21"/>
  <c r="J1228" i="21"/>
  <c r="L1228" i="21"/>
  <c r="H1229" i="21"/>
  <c r="K1228" i="21"/>
  <c r="M1228" i="21"/>
  <c r="I1228" i="21"/>
  <c r="P1227" i="21"/>
  <c r="N1227" i="21"/>
  <c r="O1227" i="21"/>
  <c r="Q1227" i="21"/>
  <c r="E1223" i="21"/>
  <c r="F1223" i="21"/>
  <c r="D1224" i="21"/>
  <c r="L1229" i="21"/>
  <c r="H1230" i="21"/>
  <c r="K1229" i="21"/>
  <c r="I1229" i="21"/>
  <c r="J1229" i="21"/>
  <c r="M1229" i="21"/>
  <c r="O1228" i="21"/>
  <c r="P1228" i="21"/>
  <c r="N1228" i="21"/>
  <c r="Q1228" i="21"/>
  <c r="F1224" i="21"/>
  <c r="E1224" i="21"/>
  <c r="D1225" i="21"/>
  <c r="L1230" i="21"/>
  <c r="K1230" i="21"/>
  <c r="H1231" i="21"/>
  <c r="M1230" i="21"/>
  <c r="I1230" i="21"/>
  <c r="J1230" i="21"/>
  <c r="N1229" i="21"/>
  <c r="O1229" i="21"/>
  <c r="P1229" i="21"/>
  <c r="Q1229" i="21"/>
  <c r="E1225" i="21"/>
  <c r="F1225" i="21"/>
  <c r="D1226" i="21"/>
  <c r="I1231" i="21"/>
  <c r="M1231" i="21"/>
  <c r="L1231" i="21"/>
  <c r="K1231" i="21"/>
  <c r="J1231" i="21"/>
  <c r="H1232" i="21"/>
  <c r="O1230" i="21"/>
  <c r="Q1230" i="21"/>
  <c r="P1230" i="21"/>
  <c r="N1230" i="21"/>
  <c r="D1227" i="21"/>
  <c r="F1226" i="21"/>
  <c r="E1226" i="21"/>
  <c r="P1231" i="21"/>
  <c r="O1231" i="21"/>
  <c r="Q1231" i="21"/>
  <c r="N1231" i="21"/>
  <c r="J1232" i="21"/>
  <c r="I1232" i="21"/>
  <c r="M1232" i="21"/>
  <c r="L1232" i="21"/>
  <c r="H1233" i="21"/>
  <c r="K1232" i="21"/>
  <c r="F1227" i="21"/>
  <c r="D1228" i="21"/>
  <c r="E1227" i="21"/>
  <c r="P1232" i="21"/>
  <c r="Q1232" i="21"/>
  <c r="N1232" i="21"/>
  <c r="O1232" i="21"/>
  <c r="H1234" i="21"/>
  <c r="I1233" i="21"/>
  <c r="M1233" i="21"/>
  <c r="J1233" i="21"/>
  <c r="L1233" i="21"/>
  <c r="K1233" i="21"/>
  <c r="D1229" i="21"/>
  <c r="F1228" i="21"/>
  <c r="E1228" i="21"/>
  <c r="H1235" i="21"/>
  <c r="K1234" i="21"/>
  <c r="M1234" i="21"/>
  <c r="L1234" i="21"/>
  <c r="J1234" i="21"/>
  <c r="I1234" i="21"/>
  <c r="N1233" i="21"/>
  <c r="O1233" i="21"/>
  <c r="Q1233" i="21"/>
  <c r="P1233" i="21"/>
  <c r="F1229" i="21"/>
  <c r="E1229" i="21"/>
  <c r="D1230" i="21"/>
  <c r="I1235" i="21"/>
  <c r="J1235" i="21"/>
  <c r="K1235" i="21"/>
  <c r="L1235" i="21"/>
  <c r="H1236" i="21"/>
  <c r="M1235" i="21"/>
  <c r="Q1234" i="21"/>
  <c r="O1234" i="21"/>
  <c r="P1234" i="21"/>
  <c r="N1234" i="21"/>
  <c r="D1231" i="21"/>
  <c r="F1230" i="21"/>
  <c r="E1230" i="21"/>
  <c r="P1235" i="21"/>
  <c r="N1235" i="21"/>
  <c r="O1235" i="21"/>
  <c r="Q1235" i="21"/>
  <c r="M1236" i="21"/>
  <c r="J1236" i="21"/>
  <c r="H1237" i="21"/>
  <c r="L1236" i="21"/>
  <c r="K1236" i="21"/>
  <c r="I1236" i="21"/>
  <c r="D1232" i="21"/>
  <c r="F1231" i="21"/>
  <c r="E1231" i="21"/>
  <c r="M1237" i="21"/>
  <c r="J1237" i="21"/>
  <c r="H1238" i="21"/>
  <c r="K1237" i="21"/>
  <c r="L1237" i="21"/>
  <c r="I1237" i="21"/>
  <c r="Q1236" i="21"/>
  <c r="P1236" i="21"/>
  <c r="O1236" i="21"/>
  <c r="N1236" i="21"/>
  <c r="E1232" i="21"/>
  <c r="D1233" i="21"/>
  <c r="F1232" i="21"/>
  <c r="M1238" i="21"/>
  <c r="K1238" i="21"/>
  <c r="L1238" i="21"/>
  <c r="J1238" i="21"/>
  <c r="H1239" i="21"/>
  <c r="I1238" i="21"/>
  <c r="P1237" i="21"/>
  <c r="O1237" i="21"/>
  <c r="Q1237" i="21"/>
  <c r="N1237" i="21"/>
  <c r="F1233" i="21"/>
  <c r="E1233" i="21"/>
  <c r="D1234" i="21"/>
  <c r="I1239" i="21"/>
  <c r="M1239" i="21"/>
  <c r="H1240" i="21"/>
  <c r="J1239" i="21"/>
  <c r="L1239" i="21"/>
  <c r="K1239" i="21"/>
  <c r="N1238" i="21"/>
  <c r="O1238" i="21"/>
  <c r="P1238" i="21"/>
  <c r="Q1238" i="21"/>
  <c r="E1234" i="21"/>
  <c r="F1234" i="21"/>
  <c r="D1235" i="21"/>
  <c r="O1239" i="21"/>
  <c r="P1239" i="21"/>
  <c r="Q1239" i="21"/>
  <c r="N1239" i="21"/>
  <c r="K1240" i="21"/>
  <c r="M1240" i="21"/>
  <c r="J1240" i="21"/>
  <c r="L1240" i="21"/>
  <c r="I1240" i="21"/>
  <c r="H1241" i="21"/>
  <c r="D1236" i="21"/>
  <c r="E1235" i="21"/>
  <c r="F1235" i="21"/>
  <c r="Q1240" i="21"/>
  <c r="O1240" i="21"/>
  <c r="P1240" i="21"/>
  <c r="N1240" i="21"/>
  <c r="L1241" i="21"/>
  <c r="J1241" i="21"/>
  <c r="I1241" i="21"/>
  <c r="M1241" i="21"/>
  <c r="H1242" i="21"/>
  <c r="K1241" i="21"/>
  <c r="F1236" i="21"/>
  <c r="D1237" i="21"/>
  <c r="E1236" i="21"/>
  <c r="P1241" i="21"/>
  <c r="Q1241" i="21"/>
  <c r="N1241" i="21"/>
  <c r="O1241" i="21"/>
  <c r="M1242" i="21"/>
  <c r="J1242" i="21"/>
  <c r="H1243" i="21"/>
  <c r="K1242" i="21"/>
  <c r="L1242" i="21"/>
  <c r="I1242" i="21"/>
  <c r="D1238" i="21"/>
  <c r="E1237" i="21"/>
  <c r="F1237" i="21"/>
  <c r="K1243" i="21"/>
  <c r="M1243" i="21"/>
  <c r="I1243" i="21"/>
  <c r="L1243" i="21"/>
  <c r="H1244" i="21"/>
  <c r="J1243" i="21"/>
  <c r="P1242" i="21"/>
  <c r="O1242" i="21"/>
  <c r="N1242" i="21"/>
  <c r="Q1242" i="21"/>
  <c r="D1239" i="21"/>
  <c r="F1238" i="21"/>
  <c r="E1238" i="21"/>
  <c r="N1243" i="21"/>
  <c r="Q1243" i="21"/>
  <c r="P1243" i="21"/>
  <c r="O1243" i="21"/>
  <c r="M1244" i="21"/>
  <c r="H1245" i="21"/>
  <c r="K1244" i="21"/>
  <c r="L1244" i="21"/>
  <c r="I1244" i="21"/>
  <c r="J1244" i="21"/>
  <c r="E1239" i="21"/>
  <c r="D1240" i="21"/>
  <c r="F1239" i="21"/>
  <c r="M1245" i="21"/>
  <c r="H1246" i="21"/>
  <c r="J1245" i="21"/>
  <c r="K1245" i="21"/>
  <c r="L1245" i="21"/>
  <c r="I1245" i="21"/>
  <c r="N1244" i="21"/>
  <c r="O1244" i="21"/>
  <c r="Q1244" i="21"/>
  <c r="P1244" i="21"/>
  <c r="F1240" i="21"/>
  <c r="E1240" i="21"/>
  <c r="D1241" i="21"/>
  <c r="M1246" i="21"/>
  <c r="I1246" i="21"/>
  <c r="K1246" i="21"/>
  <c r="L1246" i="21"/>
  <c r="H1247" i="21"/>
  <c r="J1246" i="21"/>
  <c r="Q1245" i="21"/>
  <c r="P1245" i="21"/>
  <c r="N1245" i="21"/>
  <c r="O1245" i="21"/>
  <c r="F1241" i="21"/>
  <c r="E1241" i="21"/>
  <c r="D1242" i="21"/>
  <c r="O1246" i="21"/>
  <c r="P1246" i="21"/>
  <c r="N1246" i="21"/>
  <c r="Q1246" i="21"/>
  <c r="J1247" i="21"/>
  <c r="K1247" i="21"/>
  <c r="H1248" i="21"/>
  <c r="L1247" i="21"/>
  <c r="M1247" i="21"/>
  <c r="I1247" i="21"/>
  <c r="D1243" i="21"/>
  <c r="E1242" i="21"/>
  <c r="F1242" i="21"/>
  <c r="M1248" i="21"/>
  <c r="K1248" i="21"/>
  <c r="H1249" i="21"/>
  <c r="J1248" i="21"/>
  <c r="I1248" i="21"/>
  <c r="L1248" i="21"/>
  <c r="P1247" i="21"/>
  <c r="O1247" i="21"/>
  <c r="Q1247" i="21"/>
  <c r="N1247" i="21"/>
  <c r="F1243" i="21"/>
  <c r="D1244" i="21"/>
  <c r="E1243" i="21"/>
  <c r="M1249" i="21"/>
  <c r="J1249" i="21"/>
  <c r="I1249" i="21"/>
  <c r="H1250" i="21"/>
  <c r="L1249" i="21"/>
  <c r="K1249" i="21"/>
  <c r="N1248" i="21"/>
  <c r="O1248" i="21"/>
  <c r="P1248" i="21"/>
  <c r="Q1248" i="21"/>
  <c r="E1244" i="21"/>
  <c r="D1245" i="21"/>
  <c r="F1244" i="21"/>
  <c r="O1249" i="21"/>
  <c r="Q1249" i="21"/>
  <c r="N1249" i="21"/>
  <c r="P1249" i="21"/>
  <c r="I1250" i="21"/>
  <c r="H1251" i="21"/>
  <c r="M1250" i="21"/>
  <c r="J1250" i="21"/>
  <c r="L1250" i="21"/>
  <c r="K1250" i="21"/>
  <c r="E1245" i="21"/>
  <c r="F1245" i="21"/>
  <c r="D1246" i="21"/>
  <c r="P1250" i="21"/>
  <c r="Q1250" i="21"/>
  <c r="N1250" i="21"/>
  <c r="O1250" i="21"/>
  <c r="I1251" i="21"/>
  <c r="L1251" i="21"/>
  <c r="M1251" i="21"/>
  <c r="H1252" i="21"/>
  <c r="J1251" i="21"/>
  <c r="K1251" i="21"/>
  <c r="E1246" i="21"/>
  <c r="D1247" i="21"/>
  <c r="F1246" i="21"/>
  <c r="P1251" i="21"/>
  <c r="N1251" i="21"/>
  <c r="O1251" i="21"/>
  <c r="Q1251" i="21"/>
  <c r="L1252" i="21"/>
  <c r="J1252" i="21"/>
  <c r="H1253" i="21"/>
  <c r="K1252" i="21"/>
  <c r="M1252" i="21"/>
  <c r="I1252" i="21"/>
  <c r="F1247" i="21"/>
  <c r="D1248" i="21"/>
  <c r="E1247" i="21"/>
  <c r="I1253" i="21"/>
  <c r="M1253" i="21"/>
  <c r="L1253" i="21"/>
  <c r="J1253" i="21"/>
  <c r="H1254" i="21"/>
  <c r="K1253" i="21"/>
  <c r="O1252" i="21"/>
  <c r="Q1252" i="21"/>
  <c r="P1252" i="21"/>
  <c r="N1252" i="21"/>
  <c r="F1248" i="21"/>
  <c r="E1248" i="21"/>
  <c r="D1249" i="21"/>
  <c r="P1253" i="21"/>
  <c r="N1253" i="21"/>
  <c r="O1253" i="21"/>
  <c r="Q1253" i="21"/>
  <c r="J1254" i="21"/>
  <c r="M1254" i="21"/>
  <c r="L1254" i="21"/>
  <c r="K1254" i="21"/>
  <c r="H1255" i="21"/>
  <c r="I1254" i="21"/>
  <c r="D1250" i="21"/>
  <c r="E1249" i="21"/>
  <c r="F1249" i="21"/>
  <c r="H1256" i="21"/>
  <c r="I1255" i="21"/>
  <c r="M1255" i="21"/>
  <c r="L1255" i="21"/>
  <c r="J1255" i="21"/>
  <c r="K1255" i="21"/>
  <c r="Q1254" i="21"/>
  <c r="O1254" i="21"/>
  <c r="P1254" i="21"/>
  <c r="N1254" i="21"/>
  <c r="F1250" i="21"/>
  <c r="D1251" i="21"/>
  <c r="E1250" i="21"/>
  <c r="I1256" i="21"/>
  <c r="M1256" i="21"/>
  <c r="J1256" i="21"/>
  <c r="K1256" i="21"/>
  <c r="H1257" i="21"/>
  <c r="L1256" i="21"/>
  <c r="P1255" i="21"/>
  <c r="N1255" i="21"/>
  <c r="Q1255" i="21"/>
  <c r="O1255" i="21"/>
  <c r="D1252" i="21"/>
  <c r="E1251" i="21"/>
  <c r="F1251" i="21"/>
  <c r="P1256" i="21"/>
  <c r="O1256" i="21"/>
  <c r="N1256" i="21"/>
  <c r="Q1256" i="21"/>
  <c r="J1257" i="21"/>
  <c r="M1257" i="21"/>
  <c r="K1257" i="21"/>
  <c r="I1257" i="21"/>
  <c r="L1257" i="21"/>
  <c r="H1258" i="21"/>
  <c r="F1252" i="21"/>
  <c r="D1253" i="21"/>
  <c r="E1252" i="21"/>
  <c r="N1257" i="21"/>
  <c r="O1257" i="21"/>
  <c r="Q1257" i="21"/>
  <c r="P1257" i="21"/>
  <c r="K1258" i="21"/>
  <c r="H1259" i="21"/>
  <c r="M1258" i="21"/>
  <c r="L1258" i="21"/>
  <c r="J1258" i="21"/>
  <c r="I1258" i="21"/>
  <c r="D1254" i="21"/>
  <c r="F1253" i="21"/>
  <c r="E1253" i="21"/>
  <c r="J1259" i="21"/>
  <c r="I1259" i="21"/>
  <c r="M1259" i="21"/>
  <c r="K1259" i="21"/>
  <c r="H1260" i="21"/>
  <c r="L1259" i="21"/>
  <c r="P1258" i="21"/>
  <c r="Q1258" i="21"/>
  <c r="O1258" i="21"/>
  <c r="N1258" i="21"/>
  <c r="E1254" i="21"/>
  <c r="D1255" i="21"/>
  <c r="F1254" i="21"/>
  <c r="P1259" i="21"/>
  <c r="Q1259" i="21"/>
  <c r="O1259" i="21"/>
  <c r="N1259" i="21"/>
  <c r="J1260" i="21"/>
  <c r="I1260" i="21"/>
  <c r="M1260" i="21"/>
  <c r="H1261" i="21"/>
  <c r="L1260" i="21"/>
  <c r="K1260" i="21"/>
  <c r="E1255" i="21"/>
  <c r="D1256" i="21"/>
  <c r="F1255" i="21"/>
  <c r="N1260" i="21"/>
  <c r="Q1260" i="21"/>
  <c r="P1260" i="21"/>
  <c r="O1260" i="21"/>
  <c r="M1261" i="21"/>
  <c r="L1261" i="21"/>
  <c r="K1261" i="21"/>
  <c r="H1262" i="21"/>
  <c r="J1261" i="21"/>
  <c r="I1261" i="21"/>
  <c r="E1256" i="21"/>
  <c r="F1256" i="21"/>
  <c r="D1257" i="21"/>
  <c r="K1262" i="21"/>
  <c r="H1263" i="21"/>
  <c r="J1262" i="21"/>
  <c r="I1262" i="21"/>
  <c r="M1262" i="21"/>
  <c r="L1262" i="21"/>
  <c r="O1261" i="21"/>
  <c r="P1261" i="21"/>
  <c r="N1261" i="21"/>
  <c r="Q1261" i="21"/>
  <c r="D1258" i="21"/>
  <c r="F1257" i="21"/>
  <c r="E1257" i="21"/>
  <c r="H1264" i="21"/>
  <c r="M1263" i="21"/>
  <c r="J1263" i="21"/>
  <c r="L1263" i="21"/>
  <c r="K1263" i="21"/>
  <c r="I1263" i="21"/>
  <c r="N1262" i="21"/>
  <c r="P1262" i="21"/>
  <c r="Q1262" i="21"/>
  <c r="O1262" i="21"/>
  <c r="F1258" i="21"/>
  <c r="E1258" i="21"/>
  <c r="D1259" i="21"/>
  <c r="J1264" i="21"/>
  <c r="K1264" i="21"/>
  <c r="H1265" i="21"/>
  <c r="I1264" i="21"/>
  <c r="L1264" i="21"/>
  <c r="M1264" i="21"/>
  <c r="N1263" i="21"/>
  <c r="Q1263" i="21"/>
  <c r="P1263" i="21"/>
  <c r="O1263" i="21"/>
  <c r="F1259" i="21"/>
  <c r="D1260" i="21"/>
  <c r="E1259" i="21"/>
  <c r="I1265" i="21"/>
  <c r="J1265" i="21"/>
  <c r="M1265" i="21"/>
  <c r="K1265" i="21"/>
  <c r="L1265" i="21"/>
  <c r="H1266" i="21"/>
  <c r="P1264" i="21"/>
  <c r="N1264" i="21"/>
  <c r="Q1264" i="21"/>
  <c r="O1264" i="21"/>
  <c r="F1260" i="21"/>
  <c r="D1261" i="21"/>
  <c r="E1260" i="21"/>
  <c r="P1265" i="21"/>
  <c r="Q1265" i="21"/>
  <c r="O1265" i="21"/>
  <c r="N1265" i="21"/>
  <c r="K1266" i="21"/>
  <c r="H1267" i="21"/>
  <c r="I1266" i="21"/>
  <c r="J1266" i="21"/>
  <c r="L1266" i="21"/>
  <c r="M1266" i="21"/>
  <c r="E1261" i="21"/>
  <c r="F1261" i="21"/>
  <c r="D1262" i="21"/>
  <c r="I1267" i="21"/>
  <c r="K1267" i="21"/>
  <c r="H1268" i="21"/>
  <c r="L1267" i="21"/>
  <c r="J1267" i="21"/>
  <c r="M1267" i="21"/>
  <c r="O1266" i="21"/>
  <c r="N1266" i="21"/>
  <c r="Q1266" i="21"/>
  <c r="P1266" i="21"/>
  <c r="D1263" i="21"/>
  <c r="E1262" i="21"/>
  <c r="F1262" i="21"/>
  <c r="P1267" i="21"/>
  <c r="O1267" i="21"/>
  <c r="Q1267" i="21"/>
  <c r="N1267" i="21"/>
  <c r="H1269" i="21"/>
  <c r="I1268" i="21"/>
  <c r="K1268" i="21"/>
  <c r="L1268" i="21"/>
  <c r="M1268" i="21"/>
  <c r="J1268" i="21"/>
  <c r="F1263" i="21"/>
  <c r="E1263" i="21"/>
  <c r="D1264" i="21"/>
  <c r="H1270" i="21"/>
  <c r="L1269" i="21"/>
  <c r="M1269" i="21"/>
  <c r="I1269" i="21"/>
  <c r="J1269" i="21"/>
  <c r="K1269" i="21"/>
  <c r="N1268" i="21"/>
  <c r="P1268" i="21"/>
  <c r="Q1268" i="21"/>
  <c r="O1268" i="21"/>
  <c r="E1264" i="21"/>
  <c r="F1264" i="21"/>
  <c r="D1265" i="21"/>
  <c r="M1270" i="21"/>
  <c r="H1271" i="21"/>
  <c r="K1270" i="21"/>
  <c r="J1270" i="21"/>
  <c r="L1270" i="21"/>
  <c r="I1270" i="21"/>
  <c r="N1269" i="21"/>
  <c r="O1269" i="21"/>
  <c r="Q1269" i="21"/>
  <c r="P1269" i="21"/>
  <c r="D1266" i="21"/>
  <c r="F1265" i="21"/>
  <c r="E1265" i="21"/>
  <c r="H1272" i="21"/>
  <c r="M1271" i="21"/>
  <c r="I1271" i="21"/>
  <c r="K1271" i="21"/>
  <c r="J1271" i="21"/>
  <c r="L1271" i="21"/>
  <c r="O1270" i="21"/>
  <c r="P1270" i="21"/>
  <c r="Q1270" i="21"/>
  <c r="N1270" i="21"/>
  <c r="D1267" i="21"/>
  <c r="F1266" i="21"/>
  <c r="E1266" i="21"/>
  <c r="M1272" i="21"/>
  <c r="K1272" i="21"/>
  <c r="L1272" i="21"/>
  <c r="I1272" i="21"/>
  <c r="J1272" i="21"/>
  <c r="H1273" i="21"/>
  <c r="P1271" i="21"/>
  <c r="Q1271" i="21"/>
  <c r="N1271" i="21"/>
  <c r="O1271" i="21"/>
  <c r="D1268" i="21"/>
  <c r="E1267" i="21"/>
  <c r="F1267" i="21"/>
  <c r="O1272" i="21"/>
  <c r="P1272" i="21"/>
  <c r="N1272" i="21"/>
  <c r="Q1272" i="21"/>
  <c r="H1274" i="21"/>
  <c r="L1273" i="21"/>
  <c r="M1273" i="21"/>
  <c r="J1273" i="21"/>
  <c r="I1273" i="21"/>
  <c r="K1273" i="21"/>
  <c r="E1268" i="21"/>
  <c r="D1269" i="21"/>
  <c r="F1268" i="21"/>
  <c r="I1274" i="21"/>
  <c r="H1275" i="21"/>
  <c r="K1274" i="21"/>
  <c r="M1274" i="21"/>
  <c r="L1274" i="21"/>
  <c r="J1274" i="21"/>
  <c r="P1273" i="21"/>
  <c r="N1273" i="21"/>
  <c r="Q1273" i="21"/>
  <c r="O1273" i="21"/>
  <c r="E1269" i="21"/>
  <c r="D1270" i="21"/>
  <c r="F1269" i="21"/>
  <c r="N1274" i="21"/>
  <c r="O1274" i="21"/>
  <c r="P1274" i="21"/>
  <c r="Q1274" i="21"/>
  <c r="K1275" i="21"/>
  <c r="J1275" i="21"/>
  <c r="H1276" i="21"/>
  <c r="L1275" i="21"/>
  <c r="M1275" i="21"/>
  <c r="I1275" i="21"/>
  <c r="E1270" i="21"/>
  <c r="D1271" i="21"/>
  <c r="F1270" i="21"/>
  <c r="M1276" i="21"/>
  <c r="L1276" i="21"/>
  <c r="J1276" i="21"/>
  <c r="H1277" i="21"/>
  <c r="I1276" i="21"/>
  <c r="K1276" i="21"/>
  <c r="N1275" i="21"/>
  <c r="O1275" i="21"/>
  <c r="P1275" i="21"/>
  <c r="Q1275" i="21"/>
  <c r="E1271" i="21"/>
  <c r="F1271" i="21"/>
  <c r="D1272" i="21"/>
  <c r="M1277" i="21"/>
  <c r="I1277" i="21"/>
  <c r="H1278" i="21"/>
  <c r="L1277" i="21"/>
  <c r="J1277" i="21"/>
  <c r="K1277" i="21"/>
  <c r="O1276" i="21"/>
  <c r="P1276" i="21"/>
  <c r="Q1276" i="21"/>
  <c r="N1276" i="21"/>
  <c r="D1273" i="21"/>
  <c r="F1272" i="21"/>
  <c r="E1272" i="21"/>
  <c r="N1277" i="21"/>
  <c r="Q1277" i="21"/>
  <c r="P1277" i="21"/>
  <c r="O1277" i="21"/>
  <c r="H1279" i="21"/>
  <c r="K1278" i="21"/>
  <c r="M1278" i="21"/>
  <c r="L1278" i="21"/>
  <c r="I1278" i="21"/>
  <c r="J1278" i="21"/>
  <c r="E1273" i="21"/>
  <c r="D1274" i="21"/>
  <c r="F1273" i="21"/>
  <c r="J1279" i="21"/>
  <c r="K1279" i="21"/>
  <c r="H1280" i="21"/>
  <c r="I1279" i="21"/>
  <c r="M1279" i="21"/>
  <c r="L1279" i="21"/>
  <c r="P1278" i="21"/>
  <c r="O1278" i="21"/>
  <c r="Q1278" i="21"/>
  <c r="N1278" i="21"/>
  <c r="E1274" i="21"/>
  <c r="D1275" i="21"/>
  <c r="F1274" i="21"/>
  <c r="L1280" i="21"/>
  <c r="K1280" i="21"/>
  <c r="H1281" i="21"/>
  <c r="J1280" i="21"/>
  <c r="I1280" i="21"/>
  <c r="M1280" i="21"/>
  <c r="P1279" i="21"/>
  <c r="Q1279" i="21"/>
  <c r="O1279" i="21"/>
  <c r="N1279" i="21"/>
  <c r="E1275" i="21"/>
  <c r="D1276" i="21"/>
  <c r="F1275" i="21"/>
  <c r="I1281" i="21"/>
  <c r="J1281" i="21"/>
  <c r="H1282" i="21"/>
  <c r="M1281" i="21"/>
  <c r="K1281" i="21"/>
  <c r="L1281" i="21"/>
  <c r="Q1280" i="21"/>
  <c r="O1280" i="21"/>
  <c r="N1280" i="21"/>
  <c r="P1280" i="21"/>
  <c r="E1276" i="21"/>
  <c r="D1277" i="21"/>
  <c r="F1276" i="21"/>
  <c r="O1281" i="21"/>
  <c r="N1281" i="21"/>
  <c r="Q1281" i="21"/>
  <c r="P1281" i="21"/>
  <c r="I1282" i="21"/>
  <c r="M1282" i="21"/>
  <c r="J1282" i="21"/>
  <c r="K1282" i="21"/>
  <c r="H1283" i="21"/>
  <c r="L1282" i="21"/>
  <c r="F1277" i="21"/>
  <c r="D1278" i="21"/>
  <c r="E1277" i="21"/>
  <c r="P1282" i="21"/>
  <c r="O1282" i="21"/>
  <c r="Q1282" i="21"/>
  <c r="N1282" i="21"/>
  <c r="J1283" i="21"/>
  <c r="I1283" i="21"/>
  <c r="H1284" i="21"/>
  <c r="M1283" i="21"/>
  <c r="K1283" i="21"/>
  <c r="L1283" i="21"/>
  <c r="E1278" i="21"/>
  <c r="D1279" i="21"/>
  <c r="F1278" i="21"/>
  <c r="P1283" i="21"/>
  <c r="O1283" i="21"/>
  <c r="Q1283" i="21"/>
  <c r="N1283" i="21"/>
  <c r="H1285" i="21"/>
  <c r="L1284" i="21"/>
  <c r="M1284" i="21"/>
  <c r="K1284" i="21"/>
  <c r="J1284" i="21"/>
  <c r="I1284" i="21"/>
  <c r="D1280" i="21"/>
  <c r="F1279" i="21"/>
  <c r="E1279" i="21"/>
  <c r="J1285" i="21"/>
  <c r="L1285" i="21"/>
  <c r="H1286" i="21"/>
  <c r="I1285" i="21"/>
  <c r="K1285" i="21"/>
  <c r="M1285" i="21"/>
  <c r="N1284" i="21"/>
  <c r="P1284" i="21"/>
  <c r="Q1284" i="21"/>
  <c r="O1284" i="21"/>
  <c r="F1280" i="21"/>
  <c r="E1280" i="21"/>
  <c r="D1281" i="21"/>
  <c r="H1287" i="21"/>
  <c r="M1286" i="21"/>
  <c r="I1286" i="21"/>
  <c r="K1286" i="21"/>
  <c r="L1286" i="21"/>
  <c r="J1286" i="21"/>
  <c r="Q1285" i="21"/>
  <c r="P1285" i="21"/>
  <c r="N1285" i="21"/>
  <c r="O1285" i="21"/>
  <c r="D1282" i="21"/>
  <c r="E1281" i="21"/>
  <c r="F1281" i="21"/>
  <c r="J1287" i="21"/>
  <c r="L1287" i="21"/>
  <c r="M1287" i="21"/>
  <c r="K1287" i="21"/>
  <c r="I1287" i="21"/>
  <c r="H1288" i="21"/>
  <c r="O1286" i="21"/>
  <c r="Q1286" i="21"/>
  <c r="P1286" i="21"/>
  <c r="N1286" i="21"/>
  <c r="E1282" i="21"/>
  <c r="F1282" i="21"/>
  <c r="D1283" i="21"/>
  <c r="P1287" i="21"/>
  <c r="Q1287" i="21"/>
  <c r="O1287" i="21"/>
  <c r="N1287" i="21"/>
  <c r="M1288" i="21"/>
  <c r="I1288" i="21"/>
  <c r="L1288" i="21"/>
  <c r="H1289" i="21"/>
  <c r="J1288" i="21"/>
  <c r="K1288" i="21"/>
  <c r="E1283" i="21"/>
  <c r="D1284" i="21"/>
  <c r="F1283" i="21"/>
  <c r="P1288" i="21"/>
  <c r="N1288" i="21"/>
  <c r="O1288" i="21"/>
  <c r="Q1288" i="21"/>
  <c r="M1289" i="21"/>
  <c r="H1290" i="21"/>
  <c r="J1289" i="21"/>
  <c r="K1289" i="21"/>
  <c r="L1289" i="21"/>
  <c r="I1289" i="21"/>
  <c r="D1285" i="21"/>
  <c r="F1284" i="21"/>
  <c r="E1284" i="21"/>
  <c r="I1290" i="21"/>
  <c r="H1291" i="21"/>
  <c r="L1290" i="21"/>
  <c r="M1290" i="21"/>
  <c r="K1290" i="21"/>
  <c r="J1290" i="21"/>
  <c r="N1289" i="21"/>
  <c r="O1289" i="21"/>
  <c r="Q1289" i="21"/>
  <c r="P1289" i="21"/>
  <c r="F1285" i="21"/>
  <c r="E1285" i="21"/>
  <c r="D1286" i="21"/>
  <c r="P1290" i="21"/>
  <c r="O1290" i="21"/>
  <c r="N1290" i="21"/>
  <c r="Q1290" i="21"/>
  <c r="M1291" i="21"/>
  <c r="I1291" i="21"/>
  <c r="L1291" i="21"/>
  <c r="K1291" i="21"/>
  <c r="J1291" i="21"/>
  <c r="H1292" i="21"/>
  <c r="F1286" i="21"/>
  <c r="E1286" i="21"/>
  <c r="D1287" i="21"/>
  <c r="P1291" i="21"/>
  <c r="Q1291" i="21"/>
  <c r="O1291" i="21"/>
  <c r="N1291" i="21"/>
  <c r="L1292" i="21"/>
  <c r="J1292" i="21"/>
  <c r="H1293" i="21"/>
  <c r="K1292" i="21"/>
  <c r="M1292" i="21"/>
  <c r="I1292" i="21"/>
  <c r="E1287" i="21"/>
  <c r="F1287" i="21"/>
  <c r="D1288" i="21"/>
  <c r="M1293" i="21"/>
  <c r="K1293" i="21"/>
  <c r="J1293" i="21"/>
  <c r="L1293" i="21"/>
  <c r="I1293" i="21"/>
  <c r="H1294" i="21"/>
  <c r="Q1292" i="21"/>
  <c r="N1292" i="21"/>
  <c r="O1292" i="21"/>
  <c r="P1292" i="21"/>
  <c r="E1288" i="21"/>
  <c r="D1289" i="21"/>
  <c r="F1288" i="21"/>
  <c r="N1293" i="21"/>
  <c r="O1293" i="21"/>
  <c r="P1293" i="21"/>
  <c r="Q1293" i="21"/>
  <c r="H1295" i="21"/>
  <c r="J1294" i="21"/>
  <c r="L1294" i="21"/>
  <c r="K1294" i="21"/>
  <c r="M1294" i="21"/>
  <c r="I1294" i="21"/>
  <c r="D1290" i="21"/>
  <c r="E1289" i="21"/>
  <c r="F1289" i="21"/>
  <c r="I1295" i="21"/>
  <c r="M1295" i="21"/>
  <c r="L1295" i="21"/>
  <c r="K1295" i="21"/>
  <c r="H1296" i="21"/>
  <c r="J1295" i="21"/>
  <c r="Q1294" i="21"/>
  <c r="N1294" i="21"/>
  <c r="P1294" i="21"/>
  <c r="O1294" i="21"/>
  <c r="D1291" i="21"/>
  <c r="E1290" i="21"/>
  <c r="F1290" i="21"/>
  <c r="N1295" i="21"/>
  <c r="Q1295" i="21"/>
  <c r="O1295" i="21"/>
  <c r="P1295" i="21"/>
  <c r="L1296" i="21"/>
  <c r="M1296" i="21"/>
  <c r="H1297" i="21"/>
  <c r="J1296" i="21"/>
  <c r="I1296" i="21"/>
  <c r="K1296" i="21"/>
  <c r="D1292" i="21"/>
  <c r="E1291" i="21"/>
  <c r="F1291" i="21"/>
  <c r="L1297" i="21"/>
  <c r="J1297" i="21"/>
  <c r="H1298" i="21"/>
  <c r="I1297" i="21"/>
  <c r="K1297" i="21"/>
  <c r="M1297" i="21"/>
  <c r="N1296" i="21"/>
  <c r="Q1296" i="21"/>
  <c r="O1296" i="21"/>
  <c r="P1296" i="21"/>
  <c r="D1293" i="21"/>
  <c r="F1292" i="21"/>
  <c r="E1292" i="21"/>
  <c r="K1298" i="21"/>
  <c r="M1298" i="21"/>
  <c r="H1299" i="21"/>
  <c r="J1298" i="21"/>
  <c r="I1298" i="21"/>
  <c r="L1298" i="21"/>
  <c r="O1297" i="21"/>
  <c r="Q1297" i="21"/>
  <c r="P1297" i="21"/>
  <c r="N1297" i="21"/>
  <c r="E1293" i="21"/>
  <c r="F1293" i="21"/>
  <c r="D1294" i="21"/>
  <c r="K1299" i="21"/>
  <c r="M1299" i="21"/>
  <c r="J1299" i="21"/>
  <c r="H1300" i="21"/>
  <c r="I1299" i="21"/>
  <c r="L1299" i="21"/>
  <c r="P1298" i="21"/>
  <c r="N1298" i="21"/>
  <c r="O1298" i="21"/>
  <c r="Q1298" i="21"/>
  <c r="D1295" i="21"/>
  <c r="E1294" i="21"/>
  <c r="F1294" i="21"/>
  <c r="I1300" i="21"/>
  <c r="J1300" i="21"/>
  <c r="L1300" i="21"/>
  <c r="K1300" i="21"/>
  <c r="H1301" i="21"/>
  <c r="M1300" i="21"/>
  <c r="Q1299" i="21"/>
  <c r="N1299" i="21"/>
  <c r="P1299" i="21"/>
  <c r="O1299" i="21"/>
  <c r="D1296" i="21"/>
  <c r="E1295" i="21"/>
  <c r="F1295" i="21"/>
  <c r="Q1300" i="21"/>
  <c r="O1300" i="21"/>
  <c r="N1300" i="21"/>
  <c r="P1300" i="21"/>
  <c r="M1301" i="21"/>
  <c r="I1301" i="21"/>
  <c r="K1301" i="21"/>
  <c r="H1302" i="21"/>
  <c r="J1301" i="21"/>
  <c r="L1301" i="21"/>
  <c r="E1296" i="21"/>
  <c r="D1297" i="21"/>
  <c r="F1296" i="21"/>
  <c r="O1301" i="21"/>
  <c r="Q1301" i="21"/>
  <c r="N1301" i="21"/>
  <c r="P1301" i="21"/>
  <c r="L1302" i="21"/>
  <c r="I1302" i="21"/>
  <c r="H1303" i="21"/>
  <c r="M1302" i="21"/>
  <c r="K1302" i="21"/>
  <c r="J1302" i="21"/>
  <c r="F1297" i="21"/>
  <c r="E1297" i="21"/>
  <c r="D1298" i="21"/>
  <c r="O1302" i="21"/>
  <c r="N1302" i="21"/>
  <c r="P1302" i="21"/>
  <c r="Q1302" i="21"/>
  <c r="K1303" i="21"/>
  <c r="I1303" i="21"/>
  <c r="J1303" i="21"/>
  <c r="M1303" i="21"/>
  <c r="L1303" i="21"/>
  <c r="H1304" i="21"/>
  <c r="E1298" i="21"/>
  <c r="D1299" i="21"/>
  <c r="F1298" i="21"/>
  <c r="N1303" i="21"/>
  <c r="P1303" i="21"/>
  <c r="O1303" i="21"/>
  <c r="Q1303" i="21"/>
  <c r="M1304" i="21"/>
  <c r="H1305" i="21"/>
  <c r="I1304" i="21"/>
  <c r="K1304" i="21"/>
  <c r="L1304" i="21"/>
  <c r="J1304" i="21"/>
  <c r="E1299" i="21"/>
  <c r="F1299" i="21"/>
  <c r="D1300" i="21"/>
  <c r="M1305" i="21"/>
  <c r="L1305" i="21"/>
  <c r="K1305" i="21"/>
  <c r="J1305" i="21"/>
  <c r="I1305" i="21"/>
  <c r="H1306" i="21"/>
  <c r="N1304" i="21"/>
  <c r="O1304" i="21"/>
  <c r="Q1304" i="21"/>
  <c r="P1304" i="21"/>
  <c r="E1300" i="21"/>
  <c r="D1301" i="21"/>
  <c r="F1300" i="21"/>
  <c r="O1305" i="21"/>
  <c r="P1305" i="21"/>
  <c r="Q1305" i="21"/>
  <c r="N1305" i="21"/>
  <c r="I1306" i="21"/>
  <c r="H1307" i="21"/>
  <c r="L1306" i="21"/>
  <c r="J1306" i="21"/>
  <c r="M1306" i="21"/>
  <c r="K1306" i="21"/>
  <c r="F1301" i="21"/>
  <c r="D1302" i="21"/>
  <c r="E1301" i="21"/>
  <c r="O1306" i="21"/>
  <c r="P1306" i="21"/>
  <c r="N1306" i="21"/>
  <c r="Q1306" i="21"/>
  <c r="L1307" i="21"/>
  <c r="H1308" i="21"/>
  <c r="M1307" i="21"/>
  <c r="J1307" i="21"/>
  <c r="I1307" i="21"/>
  <c r="K1307" i="21"/>
  <c r="E1302" i="21"/>
  <c r="D1303" i="21"/>
  <c r="F1302" i="21"/>
  <c r="J1308" i="21"/>
  <c r="I1308" i="21"/>
  <c r="H1309" i="21"/>
  <c r="K1308" i="21"/>
  <c r="M1308" i="21"/>
  <c r="L1308" i="21"/>
  <c r="P1307" i="21"/>
  <c r="O1307" i="21"/>
  <c r="Q1307" i="21"/>
  <c r="N1307" i="21"/>
  <c r="D1304" i="21"/>
  <c r="E1303" i="21"/>
  <c r="F1303" i="21"/>
  <c r="Q1308" i="21"/>
  <c r="P1308" i="21"/>
  <c r="N1308" i="21"/>
  <c r="O1308" i="21"/>
  <c r="H1310" i="21"/>
  <c r="I1309" i="21"/>
  <c r="L1309" i="21"/>
  <c r="J1309" i="21"/>
  <c r="M1309" i="21"/>
  <c r="K1309" i="21"/>
  <c r="D1305" i="21"/>
  <c r="F1304" i="21"/>
  <c r="E1304" i="21"/>
  <c r="H1311" i="21"/>
  <c r="J1310" i="21"/>
  <c r="I1310" i="21"/>
  <c r="K1310" i="21"/>
  <c r="L1310" i="21"/>
  <c r="M1310" i="21"/>
  <c r="N1309" i="21"/>
  <c r="P1309" i="21"/>
  <c r="O1309" i="21"/>
  <c r="Q1309" i="21"/>
  <c r="F1305" i="21"/>
  <c r="E1305" i="21"/>
  <c r="D1306" i="21"/>
  <c r="H1312" i="21"/>
  <c r="I1311" i="21"/>
  <c r="J1311" i="21"/>
  <c r="L1311" i="21"/>
  <c r="M1311" i="21"/>
  <c r="K1311" i="21"/>
  <c r="N1310" i="21"/>
  <c r="O1310" i="21"/>
  <c r="Q1310" i="21"/>
  <c r="P1310" i="21"/>
  <c r="E1306" i="21"/>
  <c r="F1306" i="21"/>
  <c r="D1307" i="21"/>
  <c r="H1313" i="21"/>
  <c r="L1312" i="21"/>
  <c r="I1312" i="21"/>
  <c r="M1312" i="21"/>
  <c r="K1312" i="21"/>
  <c r="J1312" i="21"/>
  <c r="O1311" i="21"/>
  <c r="Q1311" i="21"/>
  <c r="N1311" i="21"/>
  <c r="P1311" i="21"/>
  <c r="F1307" i="21"/>
  <c r="E1307" i="21"/>
  <c r="D1308" i="21"/>
  <c r="K1313" i="21"/>
  <c r="H1314" i="21"/>
  <c r="L1313" i="21"/>
  <c r="I1313" i="21"/>
  <c r="M1313" i="21"/>
  <c r="J1313" i="21"/>
  <c r="N1312" i="21"/>
  <c r="P1312" i="21"/>
  <c r="O1312" i="21"/>
  <c r="Q1312" i="21"/>
  <c r="D1309" i="21"/>
  <c r="E1308" i="21"/>
  <c r="F1308" i="21"/>
  <c r="H1315" i="21"/>
  <c r="K1314" i="21"/>
  <c r="M1314" i="21"/>
  <c r="L1314" i="21"/>
  <c r="I1314" i="21"/>
  <c r="J1314" i="21"/>
  <c r="Q1313" i="21"/>
  <c r="O1313" i="21"/>
  <c r="N1313" i="21"/>
  <c r="P1313" i="21"/>
  <c r="F1309" i="21"/>
  <c r="D1310" i="21"/>
  <c r="E1309" i="21"/>
  <c r="J1315" i="21"/>
  <c r="K1315" i="21"/>
  <c r="I1315" i="21"/>
  <c r="H1316" i="21"/>
  <c r="M1315" i="21"/>
  <c r="L1315" i="21"/>
  <c r="P1314" i="21"/>
  <c r="O1314" i="21"/>
  <c r="N1314" i="21"/>
  <c r="Q1314" i="21"/>
  <c r="F1310" i="21"/>
  <c r="D1311" i="21"/>
  <c r="E1310" i="21"/>
  <c r="P1315" i="21"/>
  <c r="N1315" i="21"/>
  <c r="Q1315" i="21"/>
  <c r="O1315" i="21"/>
  <c r="H1317" i="21"/>
  <c r="J1316" i="21"/>
  <c r="L1316" i="21"/>
  <c r="K1316" i="21"/>
  <c r="M1316" i="21"/>
  <c r="I1316" i="21"/>
  <c r="E1311" i="21"/>
  <c r="F1311" i="21"/>
  <c r="D1312" i="21"/>
  <c r="J1317" i="21"/>
  <c r="H1318" i="21"/>
  <c r="I1317" i="21"/>
  <c r="M1317" i="21"/>
  <c r="K1317" i="21"/>
  <c r="L1317" i="21"/>
  <c r="N1316" i="21"/>
  <c r="Q1316" i="21"/>
  <c r="P1316" i="21"/>
  <c r="O1316" i="21"/>
  <c r="D1313" i="21"/>
  <c r="F1312" i="21"/>
  <c r="E1312" i="21"/>
  <c r="J1318" i="21"/>
  <c r="I1318" i="21"/>
  <c r="M1318" i="21"/>
  <c r="L1318" i="21"/>
  <c r="K1318" i="21"/>
  <c r="H1319" i="21"/>
  <c r="Q1317" i="21"/>
  <c r="O1317" i="21"/>
  <c r="P1317" i="21"/>
  <c r="N1317" i="21"/>
  <c r="E1313" i="21"/>
  <c r="D1314" i="21"/>
  <c r="F1313" i="21"/>
  <c r="Q1318" i="21"/>
  <c r="P1318" i="21"/>
  <c r="N1318" i="21"/>
  <c r="O1318" i="21"/>
  <c r="K1319" i="21"/>
  <c r="H1320" i="21"/>
  <c r="I1319" i="21"/>
  <c r="J1319" i="21"/>
  <c r="M1319" i="21"/>
  <c r="L1319" i="21"/>
  <c r="E1314" i="21"/>
  <c r="D1315" i="21"/>
  <c r="F1314" i="21"/>
  <c r="H1321" i="21"/>
  <c r="M1320" i="21"/>
  <c r="L1320" i="21"/>
  <c r="I1320" i="21"/>
  <c r="J1320" i="21"/>
  <c r="K1320" i="21"/>
  <c r="Q1319" i="21"/>
  <c r="O1319" i="21"/>
  <c r="P1319" i="21"/>
  <c r="N1319" i="21"/>
  <c r="D1316" i="21"/>
  <c r="E1315" i="21"/>
  <c r="F1315" i="21"/>
  <c r="M1321" i="21"/>
  <c r="L1321" i="21"/>
  <c r="I1321" i="21"/>
  <c r="H1322" i="21"/>
  <c r="K1321" i="21"/>
  <c r="J1321" i="21"/>
  <c r="O1320" i="21"/>
  <c r="Q1320" i="21"/>
  <c r="N1320" i="21"/>
  <c r="P1320" i="21"/>
  <c r="D1317" i="21"/>
  <c r="F1316" i="21"/>
  <c r="E1316" i="21"/>
  <c r="P1321" i="21"/>
  <c r="N1321" i="21"/>
  <c r="Q1321" i="21"/>
  <c r="O1321" i="21"/>
  <c r="L1322" i="21"/>
  <c r="K1322" i="21"/>
  <c r="J1322" i="21"/>
  <c r="M1322" i="21"/>
  <c r="I1322" i="21"/>
  <c r="H1323" i="21"/>
  <c r="D1318" i="21"/>
  <c r="F1317" i="21"/>
  <c r="E1317" i="21"/>
  <c r="P1322" i="21"/>
  <c r="O1322" i="21"/>
  <c r="N1322" i="21"/>
  <c r="Q1322" i="21"/>
  <c r="H1324" i="21"/>
  <c r="M1323" i="21"/>
  <c r="K1323" i="21"/>
  <c r="L1323" i="21"/>
  <c r="J1323" i="21"/>
  <c r="I1323" i="21"/>
  <c r="E1318" i="21"/>
  <c r="F1318" i="21"/>
  <c r="D1319" i="21"/>
  <c r="K1324" i="21"/>
  <c r="I1324" i="21"/>
  <c r="M1324" i="21"/>
  <c r="L1324" i="21"/>
  <c r="J1324" i="21"/>
  <c r="H1325" i="21"/>
  <c r="O1323" i="21"/>
  <c r="Q1323" i="21"/>
  <c r="N1323" i="21"/>
  <c r="P1323" i="21"/>
  <c r="E1319" i="21"/>
  <c r="D1320" i="21"/>
  <c r="F1319" i="21"/>
  <c r="O1324" i="21"/>
  <c r="Q1324" i="21"/>
  <c r="N1324" i="21"/>
  <c r="P1324" i="21"/>
  <c r="K1325" i="21"/>
  <c r="J1325" i="21"/>
  <c r="H1326" i="21"/>
  <c r="L1325" i="21"/>
  <c r="I1325" i="21"/>
  <c r="M1325" i="21"/>
  <c r="E1320" i="21"/>
  <c r="D1321" i="21"/>
  <c r="F1320" i="21"/>
  <c r="L1326" i="21"/>
  <c r="J1326" i="21"/>
  <c r="K1326" i="21"/>
  <c r="I1326" i="21"/>
  <c r="H1327" i="21"/>
  <c r="M1326" i="21"/>
  <c r="Q1325" i="21"/>
  <c r="P1325" i="21"/>
  <c r="N1325" i="21"/>
  <c r="O1325" i="21"/>
  <c r="E1321" i="21"/>
  <c r="D1322" i="21"/>
  <c r="F1321" i="21"/>
  <c r="Q1326" i="21"/>
  <c r="O1326" i="21"/>
  <c r="N1326" i="21"/>
  <c r="P1326" i="21"/>
  <c r="H1328" i="21"/>
  <c r="M1327" i="21"/>
  <c r="I1327" i="21"/>
  <c r="L1327" i="21"/>
  <c r="K1327" i="21"/>
  <c r="J1327" i="21"/>
  <c r="D1323" i="21"/>
  <c r="F1322" i="21"/>
  <c r="E1322" i="21"/>
  <c r="H1329" i="21"/>
  <c r="K1328" i="21"/>
  <c r="J1328" i="21"/>
  <c r="M1328" i="21"/>
  <c r="L1328" i="21"/>
  <c r="I1328" i="21"/>
  <c r="N1327" i="21"/>
  <c r="P1327" i="21"/>
  <c r="O1327" i="21"/>
  <c r="Q1327" i="21"/>
  <c r="E1323" i="21"/>
  <c r="F1323" i="21"/>
  <c r="D1324" i="21"/>
  <c r="J1329" i="21"/>
  <c r="M1329" i="21"/>
  <c r="I1329" i="21"/>
  <c r="L1329" i="21"/>
  <c r="K1329" i="21"/>
  <c r="H1330" i="21"/>
  <c r="N1328" i="21"/>
  <c r="Q1328" i="21"/>
  <c r="P1328" i="21"/>
  <c r="O1328" i="21"/>
  <c r="D1325" i="21"/>
  <c r="E1324" i="21"/>
  <c r="F1324" i="21"/>
  <c r="N1329" i="21"/>
  <c r="P1329" i="21"/>
  <c r="Q1329" i="21"/>
  <c r="O1329" i="21"/>
  <c r="I1330" i="21"/>
  <c r="J1330" i="21"/>
  <c r="L1330" i="21"/>
  <c r="H1331" i="21"/>
  <c r="M1330" i="21"/>
  <c r="K1330" i="21"/>
  <c r="D1326" i="21"/>
  <c r="E1325" i="21"/>
  <c r="F1325" i="21"/>
  <c r="Q1330" i="21"/>
  <c r="N1330" i="21"/>
  <c r="P1330" i="21"/>
  <c r="O1330" i="21"/>
  <c r="J1331" i="21"/>
  <c r="K1331" i="21"/>
  <c r="I1331" i="21"/>
  <c r="L1331" i="21"/>
  <c r="H1332" i="21"/>
  <c r="M1331" i="21"/>
  <c r="E1326" i="21"/>
  <c r="F1326" i="21"/>
  <c r="D1327" i="21"/>
  <c r="Q1331" i="21"/>
  <c r="P1331" i="21"/>
  <c r="O1331" i="21"/>
  <c r="N1331" i="21"/>
  <c r="H1333" i="21"/>
  <c r="J1332" i="21"/>
  <c r="K1332" i="21"/>
  <c r="L1332" i="21"/>
  <c r="M1332" i="21"/>
  <c r="I1332" i="21"/>
  <c r="D1328" i="21"/>
  <c r="E1327" i="21"/>
  <c r="F1327" i="21"/>
  <c r="H1334" i="21"/>
  <c r="I1333" i="21"/>
  <c r="L1333" i="21"/>
  <c r="K1333" i="21"/>
  <c r="M1333" i="21"/>
  <c r="J1333" i="21"/>
  <c r="P1332" i="21"/>
  <c r="Q1332" i="21"/>
  <c r="N1332" i="21"/>
  <c r="O1332" i="21"/>
  <c r="F1328" i="21"/>
  <c r="E1328" i="21"/>
  <c r="D1329" i="21"/>
  <c r="M1334" i="21"/>
  <c r="I1334" i="21"/>
  <c r="K1334" i="21"/>
  <c r="H1335" i="21"/>
  <c r="J1334" i="21"/>
  <c r="L1334" i="21"/>
  <c r="Q1333" i="21"/>
  <c r="N1333" i="21"/>
  <c r="O1333" i="21"/>
  <c r="P1333" i="21"/>
  <c r="E1329" i="21"/>
  <c r="F1329" i="21"/>
  <c r="D1330" i="21"/>
  <c r="P1334" i="21"/>
  <c r="Q1334" i="21"/>
  <c r="N1334" i="21"/>
  <c r="O1334" i="21"/>
  <c r="J1335" i="21"/>
  <c r="H1336" i="21"/>
  <c r="L1335" i="21"/>
  <c r="I1335" i="21"/>
  <c r="K1335" i="21"/>
  <c r="M1335" i="21"/>
  <c r="F1330" i="21"/>
  <c r="D1331" i="21"/>
  <c r="E1330" i="21"/>
  <c r="L1336" i="21"/>
  <c r="J1336" i="21"/>
  <c r="H1337" i="21"/>
  <c r="I1336" i="21"/>
  <c r="K1336" i="21"/>
  <c r="M1336" i="21"/>
  <c r="P1335" i="21"/>
  <c r="Q1335" i="21"/>
  <c r="O1335" i="21"/>
  <c r="N1335" i="21"/>
  <c r="E1331" i="21"/>
  <c r="F1331" i="21"/>
  <c r="D1332" i="21"/>
  <c r="K1337" i="21"/>
  <c r="L1337" i="21"/>
  <c r="I1337" i="21"/>
  <c r="H1338" i="21"/>
  <c r="M1337" i="21"/>
  <c r="J1337" i="21"/>
  <c r="P1336" i="21"/>
  <c r="N1336" i="21"/>
  <c r="Q1336" i="21"/>
  <c r="O1336" i="21"/>
  <c r="D1333" i="21"/>
  <c r="E1332" i="21"/>
  <c r="F1332" i="21"/>
  <c r="N1337" i="21"/>
  <c r="P1337" i="21"/>
  <c r="O1337" i="21"/>
  <c r="Q1337" i="21"/>
  <c r="J1338" i="21"/>
  <c r="I1338" i="21"/>
  <c r="H1339" i="21"/>
  <c r="M1338" i="21"/>
  <c r="K1338" i="21"/>
  <c r="L1338" i="21"/>
  <c r="E1333" i="21"/>
  <c r="D1334" i="21"/>
  <c r="F1333" i="21"/>
  <c r="O1338" i="21"/>
  <c r="P1338" i="21"/>
  <c r="Q1338" i="21"/>
  <c r="N1338" i="21"/>
  <c r="M1339" i="21"/>
  <c r="L1339" i="21"/>
  <c r="K1339" i="21"/>
  <c r="I1339" i="21"/>
  <c r="H1340" i="21"/>
  <c r="J1339" i="21"/>
  <c r="E1334" i="21"/>
  <c r="D1335" i="21"/>
  <c r="F1334" i="21"/>
  <c r="N1339" i="21"/>
  <c r="O1339" i="21"/>
  <c r="Q1339" i="21"/>
  <c r="P1339" i="21"/>
  <c r="J1340" i="21"/>
  <c r="K1340" i="21"/>
  <c r="I1340" i="21"/>
  <c r="M1340" i="21"/>
  <c r="L1340" i="21"/>
  <c r="H1341" i="21"/>
  <c r="F1335" i="21"/>
  <c r="D1336" i="21"/>
  <c r="E1335" i="21"/>
  <c r="P1340" i="21"/>
  <c r="O1340" i="21"/>
  <c r="Q1340" i="21"/>
  <c r="N1340" i="21"/>
  <c r="J1341" i="21"/>
  <c r="I1341" i="21"/>
  <c r="M1341" i="21"/>
  <c r="K1341" i="21"/>
  <c r="L1341" i="21"/>
  <c r="H1342" i="21"/>
  <c r="E1336" i="21"/>
  <c r="F1336" i="21"/>
  <c r="D1337" i="21"/>
  <c r="Q1341" i="21"/>
  <c r="N1341" i="21"/>
  <c r="O1341" i="21"/>
  <c r="P1341" i="21"/>
  <c r="H1343" i="21"/>
  <c r="I1342" i="21"/>
  <c r="J1342" i="21"/>
  <c r="K1342" i="21"/>
  <c r="M1342" i="21"/>
  <c r="L1342" i="21"/>
  <c r="F1337" i="21"/>
  <c r="E1337" i="21"/>
  <c r="D1338" i="21"/>
  <c r="M1343" i="21"/>
  <c r="K1343" i="21"/>
  <c r="L1343" i="21"/>
  <c r="H1344" i="21"/>
  <c r="I1343" i="21"/>
  <c r="J1343" i="21"/>
  <c r="N1342" i="21"/>
  <c r="O1342" i="21"/>
  <c r="P1342" i="21"/>
  <c r="Q1342" i="21"/>
  <c r="F1338" i="21"/>
  <c r="D1339" i="21"/>
  <c r="E1338" i="21"/>
  <c r="M1344" i="21"/>
  <c r="J1344" i="21"/>
  <c r="K1344" i="21"/>
  <c r="I1344" i="21"/>
  <c r="H1345" i="21"/>
  <c r="L1344" i="21"/>
  <c r="O1343" i="21"/>
  <c r="N1343" i="21"/>
  <c r="Q1343" i="21"/>
  <c r="P1343" i="21"/>
  <c r="E1339" i="21"/>
  <c r="D1340" i="21"/>
  <c r="F1339" i="21"/>
  <c r="P1344" i="21"/>
  <c r="O1344" i="21"/>
  <c r="Q1344" i="21"/>
  <c r="N1344" i="21"/>
  <c r="H1346" i="21"/>
  <c r="K1345" i="21"/>
  <c r="M1345" i="21"/>
  <c r="L1345" i="21"/>
  <c r="I1345" i="21"/>
  <c r="J1345" i="21"/>
  <c r="D1341" i="21"/>
  <c r="E1340" i="21"/>
  <c r="F1340" i="21"/>
  <c r="K1346" i="21"/>
  <c r="I1346" i="21"/>
  <c r="H1347" i="21"/>
  <c r="J1346" i="21"/>
  <c r="M1346" i="21"/>
  <c r="L1346" i="21"/>
  <c r="P1345" i="21"/>
  <c r="O1345" i="21"/>
  <c r="N1345" i="21"/>
  <c r="Q1345" i="21"/>
  <c r="D1342" i="21"/>
  <c r="F1341" i="21"/>
  <c r="E1341" i="21"/>
  <c r="Q1346" i="21"/>
  <c r="P1346" i="21"/>
  <c r="O1346" i="21"/>
  <c r="N1346" i="21"/>
  <c r="H1348" i="21"/>
  <c r="L1347" i="21"/>
  <c r="K1347" i="21"/>
  <c r="J1347" i="21"/>
  <c r="M1347" i="21"/>
  <c r="I1347" i="21"/>
  <c r="E1342" i="21"/>
  <c r="F1342" i="21"/>
  <c r="D1343" i="21"/>
  <c r="M1348" i="21"/>
  <c r="L1348" i="21"/>
  <c r="H1349" i="21"/>
  <c r="J1348" i="21"/>
  <c r="K1348" i="21"/>
  <c r="I1348" i="21"/>
  <c r="P1347" i="21"/>
  <c r="O1347" i="21"/>
  <c r="Q1347" i="21"/>
  <c r="N1347" i="21"/>
  <c r="D1344" i="21"/>
  <c r="E1343" i="21"/>
  <c r="F1343" i="21"/>
  <c r="L1349" i="21"/>
  <c r="J1349" i="21"/>
  <c r="M1349" i="21"/>
  <c r="I1349" i="21"/>
  <c r="K1349" i="21"/>
  <c r="H1350" i="21"/>
  <c r="O1348" i="21"/>
  <c r="Q1348" i="21"/>
  <c r="N1348" i="21"/>
  <c r="P1348" i="21"/>
  <c r="E1344" i="21"/>
  <c r="D1345" i="21"/>
  <c r="F1344" i="21"/>
  <c r="Q1349" i="21"/>
  <c r="O1349" i="21"/>
  <c r="P1349" i="21"/>
  <c r="N1349" i="21"/>
  <c r="M1350" i="21"/>
  <c r="L1350" i="21"/>
  <c r="I1350" i="21"/>
  <c r="H1351" i="21"/>
  <c r="K1350" i="21"/>
  <c r="J1350" i="21"/>
  <c r="F1345" i="21"/>
  <c r="D1346" i="21"/>
  <c r="E1345" i="21"/>
  <c r="P1350" i="21"/>
  <c r="N1350" i="21"/>
  <c r="O1350" i="21"/>
  <c r="Q1350" i="21"/>
  <c r="K1351" i="21"/>
  <c r="M1351" i="21"/>
  <c r="H1352" i="21"/>
  <c r="I1351" i="21"/>
  <c r="L1351" i="21"/>
  <c r="J1351" i="21"/>
  <c r="E1346" i="21"/>
  <c r="D1347" i="21"/>
  <c r="F1346" i="21"/>
  <c r="H1353" i="21"/>
  <c r="K1352" i="21"/>
  <c r="J1352" i="21"/>
  <c r="I1352" i="21"/>
  <c r="M1352" i="21"/>
  <c r="L1352" i="21"/>
  <c r="O1351" i="21"/>
  <c r="P1351" i="21"/>
  <c r="Q1351" i="21"/>
  <c r="N1351" i="21"/>
  <c r="D1348" i="21"/>
  <c r="E1347" i="21"/>
  <c r="F1347" i="21"/>
  <c r="I1353" i="21"/>
  <c r="M1353" i="21"/>
  <c r="J1353" i="21"/>
  <c r="L1353" i="21"/>
  <c r="K1353" i="21"/>
  <c r="H1354" i="21"/>
  <c r="O1352" i="21"/>
  <c r="P1352" i="21"/>
  <c r="N1352" i="21"/>
  <c r="Q1352" i="21"/>
  <c r="D1349" i="21"/>
  <c r="F1348" i="21"/>
  <c r="E1348" i="21"/>
  <c r="Q1353" i="21"/>
  <c r="P1353" i="21"/>
  <c r="O1353" i="21"/>
  <c r="N1353" i="21"/>
  <c r="M1354" i="21"/>
  <c r="L1354" i="21"/>
  <c r="K1354" i="21"/>
  <c r="I1354" i="21"/>
  <c r="H1355" i="21"/>
  <c r="J1354" i="21"/>
  <c r="F1349" i="21"/>
  <c r="D1350" i="21"/>
  <c r="E1349" i="21"/>
  <c r="Q1354" i="21"/>
  <c r="N1354" i="21"/>
  <c r="P1354" i="21"/>
  <c r="O1354" i="21"/>
  <c r="H1356" i="21"/>
  <c r="K1355" i="21"/>
  <c r="L1355" i="21"/>
  <c r="J1355" i="21"/>
  <c r="M1355" i="21"/>
  <c r="I1355" i="21"/>
  <c r="E1350" i="21"/>
  <c r="F1350" i="21"/>
  <c r="D1351" i="21"/>
  <c r="M1356" i="21"/>
  <c r="H1357" i="21"/>
  <c r="J1356" i="21"/>
  <c r="L1356" i="21"/>
  <c r="K1356" i="21"/>
  <c r="I1356" i="21"/>
  <c r="P1355" i="21"/>
  <c r="O1355" i="21"/>
  <c r="N1355" i="21"/>
  <c r="Q1355" i="21"/>
  <c r="F1351" i="21"/>
  <c r="E1351" i="21"/>
  <c r="D1352" i="21"/>
  <c r="I1357" i="21"/>
  <c r="K1357" i="21"/>
  <c r="J1357" i="21"/>
  <c r="L1357" i="21"/>
  <c r="M1357" i="21"/>
  <c r="H1358" i="21"/>
  <c r="N1356" i="21"/>
  <c r="O1356" i="21"/>
  <c r="Q1356" i="21"/>
  <c r="P1356" i="21"/>
  <c r="E1352" i="21"/>
  <c r="D1353" i="21"/>
  <c r="F1352" i="21"/>
  <c r="N1357" i="21"/>
  <c r="O1357" i="21"/>
  <c r="Q1357" i="21"/>
  <c r="P1357" i="21"/>
  <c r="L1358" i="21"/>
  <c r="M1358" i="21"/>
  <c r="H1359" i="21"/>
  <c r="J1358" i="21"/>
  <c r="K1358" i="21"/>
  <c r="I1358" i="21"/>
  <c r="F1353" i="21"/>
  <c r="E1353" i="21"/>
  <c r="D1354" i="21"/>
  <c r="J1359" i="21"/>
  <c r="I1359" i="21"/>
  <c r="K1359" i="21"/>
  <c r="L1359" i="21"/>
  <c r="H1360" i="21"/>
  <c r="M1359" i="21"/>
  <c r="Q1358" i="21"/>
  <c r="N1358" i="21"/>
  <c r="P1358" i="21"/>
  <c r="O1358" i="21"/>
  <c r="D1355" i="21"/>
  <c r="E1354" i="21"/>
  <c r="F1354" i="21"/>
  <c r="O1359" i="21"/>
  <c r="P1359" i="21"/>
  <c r="Q1359" i="21"/>
  <c r="N1359" i="21"/>
  <c r="K1360" i="21"/>
  <c r="L1360" i="21"/>
  <c r="H1361" i="21"/>
  <c r="J1360" i="21"/>
  <c r="M1360" i="21"/>
  <c r="I1360" i="21"/>
  <c r="E1355" i="21"/>
  <c r="D1356" i="21"/>
  <c r="F1355" i="21"/>
  <c r="M1361" i="21"/>
  <c r="J1361" i="21"/>
  <c r="H1362" i="21"/>
  <c r="K1361" i="21"/>
  <c r="L1361" i="21"/>
  <c r="I1361" i="21"/>
  <c r="N1360" i="21"/>
  <c r="P1360" i="21"/>
  <c r="Q1360" i="21"/>
  <c r="O1360" i="21"/>
  <c r="E1356" i="21"/>
  <c r="D1357" i="21"/>
  <c r="F1356" i="21"/>
  <c r="J1362" i="21"/>
  <c r="H1363" i="21"/>
  <c r="L1362" i="21"/>
  <c r="M1362" i="21"/>
  <c r="I1362" i="21"/>
  <c r="K1362" i="21"/>
  <c r="Q1361" i="21"/>
  <c r="P1361" i="21"/>
  <c r="N1361" i="21"/>
  <c r="O1361" i="21"/>
  <c r="E1357" i="21"/>
  <c r="D1358" i="21"/>
  <c r="F1357" i="21"/>
  <c r="K1363" i="21"/>
  <c r="L1363" i="21"/>
  <c r="H1364" i="21"/>
  <c r="I1363" i="21"/>
  <c r="M1363" i="21"/>
  <c r="J1363" i="21"/>
  <c r="O1362" i="21"/>
  <c r="N1362" i="21"/>
  <c r="P1362" i="21"/>
  <c r="Q1362" i="21"/>
  <c r="F1358" i="21"/>
  <c r="E1358" i="21"/>
  <c r="D1359" i="21"/>
  <c r="L1364" i="21"/>
  <c r="M1364" i="21"/>
  <c r="J1364" i="21"/>
  <c r="K1364" i="21"/>
  <c r="I1364" i="21"/>
  <c r="H1365" i="21"/>
  <c r="O1363" i="21"/>
  <c r="Q1363" i="21"/>
  <c r="P1363" i="21"/>
  <c r="N1363" i="21"/>
  <c r="D1360" i="21"/>
  <c r="E1359" i="21"/>
  <c r="F1359" i="21"/>
  <c r="P1364" i="21"/>
  <c r="N1364" i="21"/>
  <c r="Q1364" i="21"/>
  <c r="O1364" i="21"/>
  <c r="K1365" i="21"/>
  <c r="J1365" i="21"/>
  <c r="H1366" i="21"/>
  <c r="I1365" i="21"/>
  <c r="M1365" i="21"/>
  <c r="L1365" i="21"/>
  <c r="F1360" i="21"/>
  <c r="E1360" i="21"/>
  <c r="D1361" i="21"/>
  <c r="J1366" i="21"/>
  <c r="H1367" i="21"/>
  <c r="M1366" i="21"/>
  <c r="K1366" i="21"/>
  <c r="L1366" i="21"/>
  <c r="I1366" i="21"/>
  <c r="O1365" i="21"/>
  <c r="Q1365" i="21"/>
  <c r="N1365" i="21"/>
  <c r="P1365" i="21"/>
  <c r="D1362" i="21"/>
  <c r="E1361" i="21"/>
  <c r="F1361" i="21"/>
  <c r="I1367" i="21"/>
  <c r="K1367" i="21"/>
  <c r="J1367" i="21"/>
  <c r="H1368" i="21"/>
  <c r="L1367" i="21"/>
  <c r="M1367" i="21"/>
  <c r="Q1366" i="21"/>
  <c r="N1366" i="21"/>
  <c r="P1366" i="21"/>
  <c r="O1366" i="21"/>
  <c r="D1363" i="21"/>
  <c r="E1362" i="21"/>
  <c r="F1362" i="21"/>
  <c r="P1367" i="21"/>
  <c r="O1367" i="21"/>
  <c r="Q1367" i="21"/>
  <c r="N1367" i="21"/>
  <c r="H1369" i="21"/>
  <c r="M1368" i="21"/>
  <c r="L1368" i="21"/>
  <c r="I1368" i="21"/>
  <c r="K1368" i="21"/>
  <c r="J1368" i="21"/>
  <c r="E1363" i="21"/>
  <c r="F1363" i="21"/>
  <c r="D1364" i="21"/>
  <c r="I1369" i="21"/>
  <c r="H1370" i="21"/>
  <c r="M1369" i="21"/>
  <c r="J1369" i="21"/>
  <c r="L1369" i="21"/>
  <c r="K1369" i="21"/>
  <c r="O1368" i="21"/>
  <c r="Q1368" i="21"/>
  <c r="P1368" i="21"/>
  <c r="N1368" i="21"/>
  <c r="D1365" i="21"/>
  <c r="E1364" i="21"/>
  <c r="F1364" i="21"/>
  <c r="Q1369" i="21"/>
  <c r="O1369" i="21"/>
  <c r="N1369" i="21"/>
  <c r="P1369" i="21"/>
  <c r="K1370" i="21"/>
  <c r="I1370" i="21"/>
  <c r="J1370" i="21"/>
  <c r="L1370" i="21"/>
  <c r="H1371" i="21"/>
  <c r="M1370" i="21"/>
  <c r="F1365" i="21"/>
  <c r="D1366" i="21"/>
  <c r="E1365" i="21"/>
  <c r="P1370" i="21"/>
  <c r="N1370" i="21"/>
  <c r="O1370" i="21"/>
  <c r="Q1370" i="21"/>
  <c r="L1371" i="21"/>
  <c r="I1371" i="21"/>
  <c r="J1371" i="21"/>
  <c r="M1371" i="21"/>
  <c r="K1371" i="21"/>
  <c r="H1372" i="21"/>
  <c r="F1366" i="21"/>
  <c r="E1366" i="21"/>
  <c r="D1367" i="21"/>
  <c r="N1371" i="21"/>
  <c r="P1371" i="21"/>
  <c r="Q1371" i="21"/>
  <c r="O1371" i="21"/>
  <c r="J1372" i="21"/>
  <c r="H1373" i="21"/>
  <c r="L1372" i="21"/>
  <c r="M1372" i="21"/>
  <c r="K1372" i="21"/>
  <c r="I1372" i="21"/>
  <c r="D1368" i="21"/>
  <c r="E1367" i="21"/>
  <c r="F1367" i="21"/>
  <c r="J1373" i="21"/>
  <c r="I1373" i="21"/>
  <c r="K1373" i="21"/>
  <c r="M1373" i="21"/>
  <c r="L1373" i="21"/>
  <c r="H1374" i="21"/>
  <c r="O1372" i="21"/>
  <c r="P1372" i="21"/>
  <c r="Q1372" i="21"/>
  <c r="N1372" i="21"/>
  <c r="F1368" i="21"/>
  <c r="D1369" i="21"/>
  <c r="E1368" i="21"/>
  <c r="N1373" i="21"/>
  <c r="P1373" i="21"/>
  <c r="O1373" i="21"/>
  <c r="Q1373" i="21"/>
  <c r="M1374" i="21"/>
  <c r="J1374" i="21"/>
  <c r="L1374" i="21"/>
  <c r="I1374" i="21"/>
  <c r="K1374" i="21"/>
  <c r="H1375" i="21"/>
  <c r="E1369" i="21"/>
  <c r="F1369" i="21"/>
  <c r="D1370" i="21"/>
  <c r="P1374" i="21"/>
  <c r="N1374" i="21"/>
  <c r="O1374" i="21"/>
  <c r="Q1374" i="21"/>
  <c r="I1375" i="21"/>
  <c r="K1375" i="21"/>
  <c r="H1376" i="21"/>
  <c r="J1375" i="21"/>
  <c r="M1375" i="21"/>
  <c r="L1375" i="21"/>
  <c r="F1370" i="21"/>
  <c r="D1371" i="21"/>
  <c r="E1370" i="21"/>
  <c r="Q1375" i="21"/>
  <c r="O1375" i="21"/>
  <c r="P1375" i="21"/>
  <c r="N1375" i="21"/>
  <c r="I1376" i="21"/>
  <c r="M1376" i="21"/>
  <c r="J1376" i="21"/>
  <c r="L1376" i="21"/>
  <c r="H1377" i="21"/>
  <c r="K1376" i="21"/>
  <c r="D1372" i="21"/>
  <c r="E1371" i="21"/>
  <c r="F1371" i="21"/>
  <c r="P1376" i="21"/>
  <c r="N1376" i="21"/>
  <c r="O1376" i="21"/>
  <c r="Q1376" i="21"/>
  <c r="K1377" i="21"/>
  <c r="I1377" i="21"/>
  <c r="H1378" i="21"/>
  <c r="L1377" i="21"/>
  <c r="M1377" i="21"/>
  <c r="J1377" i="21"/>
  <c r="D1373" i="21"/>
  <c r="F1372" i="21"/>
  <c r="E1372" i="21"/>
  <c r="Q1377" i="21"/>
  <c r="O1377" i="21"/>
  <c r="N1377" i="21"/>
  <c r="P1377" i="21"/>
  <c r="K1378" i="21"/>
  <c r="J1378" i="21"/>
  <c r="L1378" i="21"/>
  <c r="M1378" i="21"/>
  <c r="I1378" i="21"/>
  <c r="H1379" i="21"/>
  <c r="D1374" i="21"/>
  <c r="F1373" i="21"/>
  <c r="E1373" i="21"/>
  <c r="Q1378" i="21"/>
  <c r="N1378" i="21"/>
  <c r="P1378" i="21"/>
  <c r="O1378" i="21"/>
  <c r="J1379" i="21"/>
  <c r="L1379" i="21"/>
  <c r="I1379" i="21"/>
  <c r="M1379" i="21"/>
  <c r="H1380" i="21"/>
  <c r="K1379" i="21"/>
  <c r="D1375" i="21"/>
  <c r="F1374" i="21"/>
  <c r="E1374" i="21"/>
  <c r="N1379" i="21"/>
  <c r="P1379" i="21"/>
  <c r="O1379" i="21"/>
  <c r="Q1379" i="21"/>
  <c r="H1381" i="21"/>
  <c r="K1380" i="21"/>
  <c r="L1380" i="21"/>
  <c r="J1380" i="21"/>
  <c r="I1380" i="21"/>
  <c r="M1380" i="21"/>
  <c r="F1375" i="21"/>
  <c r="D1376" i="21"/>
  <c r="E1375" i="21"/>
  <c r="J1381" i="21"/>
  <c r="K1381" i="21"/>
  <c r="I1381" i="21"/>
  <c r="M1381" i="21"/>
  <c r="L1381" i="21"/>
  <c r="H1382" i="21"/>
  <c r="N1380" i="21"/>
  <c r="Q1380" i="21"/>
  <c r="O1380" i="21"/>
  <c r="P1380" i="21"/>
  <c r="E1376" i="21"/>
  <c r="D1377" i="21"/>
  <c r="F1376" i="21"/>
  <c r="O1381" i="21"/>
  <c r="Q1381" i="21"/>
  <c r="P1381" i="21"/>
  <c r="N1381" i="21"/>
  <c r="H1383" i="21"/>
  <c r="L1382" i="21"/>
  <c r="K1382" i="21"/>
  <c r="I1382" i="21"/>
  <c r="M1382" i="21"/>
  <c r="J1382" i="21"/>
  <c r="E1377" i="21"/>
  <c r="F1377" i="21"/>
  <c r="D1378" i="21"/>
  <c r="J1383" i="21"/>
  <c r="K1383" i="21"/>
  <c r="I1383" i="21"/>
  <c r="L1383" i="21"/>
  <c r="M1383" i="21"/>
  <c r="H1384" i="21"/>
  <c r="N1382" i="21"/>
  <c r="O1382" i="21"/>
  <c r="P1382" i="21"/>
  <c r="Q1382" i="21"/>
  <c r="E1378" i="21"/>
  <c r="D1379" i="21"/>
  <c r="F1378" i="21"/>
  <c r="N1383" i="21"/>
  <c r="Q1383" i="21"/>
  <c r="P1383" i="21"/>
  <c r="O1383" i="21"/>
  <c r="M1384" i="21"/>
  <c r="L1384" i="21"/>
  <c r="J1384" i="21"/>
  <c r="I1384" i="21"/>
  <c r="K1384" i="21"/>
  <c r="H1385" i="21"/>
  <c r="E1379" i="21"/>
  <c r="F1379" i="21"/>
  <c r="D1380" i="21"/>
  <c r="Q1384" i="21"/>
  <c r="N1384" i="21"/>
  <c r="P1384" i="21"/>
  <c r="O1384" i="21"/>
  <c r="K1385" i="21"/>
  <c r="M1385" i="21"/>
  <c r="I1385" i="21"/>
  <c r="L1385" i="21"/>
  <c r="J1385" i="21"/>
  <c r="H1386" i="21"/>
  <c r="F1380" i="21"/>
  <c r="D1381" i="21"/>
  <c r="E1380" i="21"/>
  <c r="O1385" i="21"/>
  <c r="P1385" i="21"/>
  <c r="Q1385" i="21"/>
  <c r="N1385" i="21"/>
  <c r="L1386" i="21"/>
  <c r="M1386" i="21"/>
  <c r="H1387" i="21"/>
  <c r="K1386" i="21"/>
  <c r="I1386" i="21"/>
  <c r="J1386" i="21"/>
  <c r="F1381" i="21"/>
  <c r="D1382" i="21"/>
  <c r="E1381" i="21"/>
  <c r="H1388" i="21"/>
  <c r="I1387" i="21"/>
  <c r="K1387" i="21"/>
  <c r="M1387" i="21"/>
  <c r="J1387" i="21"/>
  <c r="L1387" i="21"/>
  <c r="P1386" i="21"/>
  <c r="O1386" i="21"/>
  <c r="Q1386" i="21"/>
  <c r="N1386" i="21"/>
  <c r="F1382" i="21"/>
  <c r="D1383" i="21"/>
  <c r="E1382" i="21"/>
  <c r="K1388" i="21"/>
  <c r="M1388" i="21"/>
  <c r="J1388" i="21"/>
  <c r="H1389" i="21"/>
  <c r="I1388" i="21"/>
  <c r="L1388" i="21"/>
  <c r="P1387" i="21"/>
  <c r="N1387" i="21"/>
  <c r="O1387" i="21"/>
  <c r="Q1387" i="21"/>
  <c r="F1383" i="21"/>
  <c r="E1383" i="21"/>
  <c r="D1384" i="21"/>
  <c r="H1390" i="21"/>
  <c r="M1389" i="21"/>
  <c r="J1389" i="21"/>
  <c r="K1389" i="21"/>
  <c r="L1389" i="21"/>
  <c r="I1389" i="21"/>
  <c r="O1388" i="21"/>
  <c r="N1388" i="21"/>
  <c r="P1388" i="21"/>
  <c r="Q1388" i="21"/>
  <c r="E1384" i="21"/>
  <c r="F1384" i="21"/>
  <c r="D1385" i="21"/>
  <c r="H1391" i="21"/>
  <c r="M1390" i="21"/>
  <c r="I1390" i="21"/>
  <c r="K1390" i="21"/>
  <c r="J1390" i="21"/>
  <c r="L1390" i="21"/>
  <c r="P1389" i="21"/>
  <c r="Q1389" i="21"/>
  <c r="N1389" i="21"/>
  <c r="O1389" i="21"/>
  <c r="D1386" i="21"/>
  <c r="F1385" i="21"/>
  <c r="E1385" i="21"/>
  <c r="L1391" i="21"/>
  <c r="K1391" i="21"/>
  <c r="J1391" i="21"/>
  <c r="I1391" i="21"/>
  <c r="H1392" i="21"/>
  <c r="M1391" i="21"/>
  <c r="P1390" i="21"/>
  <c r="Q1390" i="21"/>
  <c r="N1390" i="21"/>
  <c r="O1390" i="21"/>
  <c r="E1386" i="21"/>
  <c r="F1386" i="21"/>
  <c r="D1387" i="21"/>
  <c r="N1391" i="21"/>
  <c r="O1391" i="21"/>
  <c r="Q1391" i="21"/>
  <c r="P1391" i="21"/>
  <c r="I1392" i="21"/>
  <c r="M1392" i="21"/>
  <c r="L1392" i="21"/>
  <c r="J1392" i="21"/>
  <c r="H1393" i="21"/>
  <c r="K1392" i="21"/>
  <c r="D1388" i="21"/>
  <c r="E1387" i="21"/>
  <c r="F1387" i="21"/>
  <c r="Q1392" i="21"/>
  <c r="O1392" i="21"/>
  <c r="P1392" i="21"/>
  <c r="N1392" i="21"/>
  <c r="H1394" i="21"/>
  <c r="J1393" i="21"/>
  <c r="K1393" i="21"/>
  <c r="I1393" i="21"/>
  <c r="M1393" i="21"/>
  <c r="L1393" i="21"/>
  <c r="E1388" i="21"/>
  <c r="D1389" i="21"/>
  <c r="F1388" i="21"/>
  <c r="H1395" i="21"/>
  <c r="L1394" i="21"/>
  <c r="K1394" i="21"/>
  <c r="J1394" i="21"/>
  <c r="I1394" i="21"/>
  <c r="M1394" i="21"/>
  <c r="Q1393" i="21"/>
  <c r="N1393" i="21"/>
  <c r="P1393" i="21"/>
  <c r="O1393" i="21"/>
  <c r="D1390" i="21"/>
  <c r="F1389" i="21"/>
  <c r="E1389" i="21"/>
  <c r="K1395" i="21"/>
  <c r="J1395" i="21"/>
  <c r="H1396" i="21"/>
  <c r="M1395" i="21"/>
  <c r="I1395" i="21"/>
  <c r="L1395" i="21"/>
  <c r="O1394" i="21"/>
  <c r="N1394" i="21"/>
  <c r="P1394" i="21"/>
  <c r="Q1394" i="21"/>
  <c r="E1390" i="21"/>
  <c r="D1391" i="21"/>
  <c r="F1390" i="21"/>
  <c r="I1396" i="21"/>
  <c r="J1396" i="21"/>
  <c r="H1397" i="21"/>
  <c r="K1396" i="21"/>
  <c r="M1396" i="21"/>
  <c r="L1396" i="21"/>
  <c r="P1395" i="21"/>
  <c r="N1395" i="21"/>
  <c r="O1395" i="21"/>
  <c r="Q1395" i="21"/>
  <c r="F1391" i="21"/>
  <c r="E1391" i="21"/>
  <c r="D1392" i="21"/>
  <c r="O1396" i="21"/>
  <c r="N1396" i="21"/>
  <c r="Q1396" i="21"/>
  <c r="P1396" i="21"/>
  <c r="J1397" i="21"/>
  <c r="M1397" i="21"/>
  <c r="L1397" i="21"/>
  <c r="H1398" i="21"/>
  <c r="I1397" i="21"/>
  <c r="K1397" i="21"/>
  <c r="E1392" i="21"/>
  <c r="F1392" i="21"/>
  <c r="D1393" i="21"/>
  <c r="H1399" i="21"/>
  <c r="K1398" i="21"/>
  <c r="I1398" i="21"/>
  <c r="M1398" i="21"/>
  <c r="L1398" i="21"/>
  <c r="J1398" i="21"/>
  <c r="O1397" i="21"/>
  <c r="Q1397" i="21"/>
  <c r="N1397" i="21"/>
  <c r="P1397" i="21"/>
  <c r="F1393" i="21"/>
  <c r="D1394" i="21"/>
  <c r="E1393" i="21"/>
  <c r="L1399" i="21"/>
  <c r="M1399" i="21"/>
  <c r="H1400" i="21"/>
  <c r="K1399" i="21"/>
  <c r="I1399" i="21"/>
  <c r="J1399" i="21"/>
  <c r="Q1398" i="21"/>
  <c r="N1398" i="21"/>
  <c r="P1398" i="21"/>
  <c r="O1398" i="21"/>
  <c r="E1394" i="21"/>
  <c r="F1394" i="21"/>
  <c r="D1395" i="21"/>
  <c r="M1400" i="21"/>
  <c r="K1400" i="21"/>
  <c r="H1401" i="21"/>
  <c r="I1400" i="21"/>
  <c r="L1400" i="21"/>
  <c r="J1400" i="21"/>
  <c r="O1399" i="21"/>
  <c r="P1399" i="21"/>
  <c r="N1399" i="21"/>
  <c r="Q1399" i="21"/>
  <c r="E1395" i="21"/>
  <c r="F1395" i="21"/>
  <c r="D1396" i="21"/>
  <c r="J1401" i="21"/>
  <c r="I1401" i="21"/>
  <c r="M1401" i="21"/>
  <c r="K1401" i="21"/>
  <c r="H1402" i="21"/>
  <c r="L1401" i="21"/>
  <c r="Q1400" i="21"/>
  <c r="P1400" i="21"/>
  <c r="O1400" i="21"/>
  <c r="N1400" i="21"/>
  <c r="D1397" i="21"/>
  <c r="E1396" i="21"/>
  <c r="F1396" i="21"/>
  <c r="N1401" i="21"/>
  <c r="O1401" i="21"/>
  <c r="Q1401" i="21"/>
  <c r="P1401" i="21"/>
  <c r="I1402" i="21"/>
  <c r="K1402" i="21"/>
  <c r="M1402" i="21"/>
  <c r="H1403" i="21"/>
  <c r="L1402" i="21"/>
  <c r="J1402" i="21"/>
  <c r="D1398" i="21"/>
  <c r="F1397" i="21"/>
  <c r="E1397" i="21"/>
  <c r="P1402" i="21"/>
  <c r="N1402" i="21"/>
  <c r="O1402" i="21"/>
  <c r="Q1402" i="21"/>
  <c r="H1404" i="21"/>
  <c r="M1403" i="21"/>
  <c r="L1403" i="21"/>
  <c r="K1403" i="21"/>
  <c r="I1403" i="21"/>
  <c r="J1403" i="21"/>
  <c r="D1399" i="21"/>
  <c r="E1398" i="21"/>
  <c r="F1398" i="21"/>
  <c r="M1404" i="21"/>
  <c r="J1404" i="21"/>
  <c r="K1404" i="21"/>
  <c r="L1404" i="21"/>
  <c r="H1405" i="21"/>
  <c r="I1404" i="21"/>
  <c r="Q1403" i="21"/>
  <c r="P1403" i="21"/>
  <c r="O1403" i="21"/>
  <c r="N1403" i="21"/>
  <c r="E1399" i="21"/>
  <c r="F1399" i="21"/>
  <c r="D1400" i="21"/>
  <c r="M1405" i="21"/>
  <c r="K1405" i="21"/>
  <c r="J1405" i="21"/>
  <c r="H1406" i="21"/>
  <c r="I1405" i="21"/>
  <c r="L1405" i="21"/>
  <c r="P1404" i="21"/>
  <c r="Q1404" i="21"/>
  <c r="O1404" i="21"/>
  <c r="N1404" i="21"/>
  <c r="D1401" i="21"/>
  <c r="E1400" i="21"/>
  <c r="F1400" i="21"/>
  <c r="I1406" i="21"/>
  <c r="M1406" i="21"/>
  <c r="L1406" i="21"/>
  <c r="H1407" i="21"/>
  <c r="J1406" i="21"/>
  <c r="K1406" i="21"/>
  <c r="Q1405" i="21"/>
  <c r="N1405" i="21"/>
  <c r="O1405" i="21"/>
  <c r="P1405" i="21"/>
  <c r="E1401" i="21"/>
  <c r="D1402" i="21"/>
  <c r="F1401" i="21"/>
  <c r="P1406" i="21"/>
  <c r="Q1406" i="21"/>
  <c r="O1406" i="21"/>
  <c r="N1406" i="21"/>
  <c r="L1407" i="21"/>
  <c r="J1407" i="21"/>
  <c r="M1407" i="21"/>
  <c r="I1407" i="21"/>
  <c r="K1407" i="21"/>
  <c r="H1408" i="21"/>
  <c r="D1403" i="21"/>
  <c r="E1402" i="21"/>
  <c r="F1402" i="21"/>
  <c r="P1407" i="21"/>
  <c r="Q1407" i="21"/>
  <c r="N1407" i="21"/>
  <c r="O1407" i="21"/>
  <c r="M1408" i="21"/>
  <c r="H1409" i="21"/>
  <c r="J1408" i="21"/>
  <c r="L1408" i="21"/>
  <c r="K1408" i="21"/>
  <c r="I1408" i="21"/>
  <c r="D1404" i="21"/>
  <c r="E1403" i="21"/>
  <c r="F1403" i="21"/>
  <c r="M1409" i="21"/>
  <c r="K1409" i="21"/>
  <c r="I1409" i="21"/>
  <c r="H1410" i="21"/>
  <c r="J1409" i="21"/>
  <c r="L1409" i="21"/>
  <c r="N1408" i="21"/>
  <c r="O1408" i="21"/>
  <c r="Q1408" i="21"/>
  <c r="P1408" i="21"/>
  <c r="F1404" i="21"/>
  <c r="D1405" i="21"/>
  <c r="E1404" i="21"/>
  <c r="N1409" i="21"/>
  <c r="P1409" i="21"/>
  <c r="Q1409" i="21"/>
  <c r="O1409" i="21"/>
  <c r="L1410" i="21"/>
  <c r="I1410" i="21"/>
  <c r="J1410" i="21"/>
  <c r="H1411" i="21"/>
  <c r="K1410" i="21"/>
  <c r="M1410" i="21"/>
  <c r="F1405" i="21"/>
  <c r="D1406" i="21"/>
  <c r="E1405" i="21"/>
  <c r="O1410" i="21"/>
  <c r="P1410" i="21"/>
  <c r="Q1410" i="21"/>
  <c r="N1410" i="21"/>
  <c r="M1411" i="21"/>
  <c r="L1411" i="21"/>
  <c r="I1411" i="21"/>
  <c r="K1411" i="21"/>
  <c r="J1411" i="21"/>
  <c r="H1412" i="21"/>
  <c r="D1407" i="21"/>
  <c r="E1406" i="21"/>
  <c r="F1406" i="21"/>
  <c r="Q1411" i="21"/>
  <c r="P1411" i="21"/>
  <c r="O1411" i="21"/>
  <c r="N1411" i="21"/>
  <c r="J1412" i="21"/>
  <c r="M1412" i="21"/>
  <c r="L1412" i="21"/>
  <c r="I1412" i="21"/>
  <c r="H1413" i="21"/>
  <c r="K1412" i="21"/>
  <c r="F1407" i="21"/>
  <c r="E1407" i="21"/>
  <c r="D1408" i="21"/>
  <c r="N1412" i="21"/>
  <c r="Q1412" i="21"/>
  <c r="O1412" i="21"/>
  <c r="P1412" i="21"/>
  <c r="M1413" i="21"/>
  <c r="L1413" i="21"/>
  <c r="K1413" i="21"/>
  <c r="I1413" i="21"/>
  <c r="J1413" i="21"/>
  <c r="H1414" i="21"/>
  <c r="E1408" i="21"/>
  <c r="D1409" i="21"/>
  <c r="F1408" i="21"/>
  <c r="Q1413" i="21"/>
  <c r="P1413" i="21"/>
  <c r="O1413" i="21"/>
  <c r="N1413" i="21"/>
  <c r="J1414" i="21"/>
  <c r="I1414" i="21"/>
  <c r="M1414" i="21"/>
  <c r="L1414" i="21"/>
  <c r="H1415" i="21"/>
  <c r="K1414" i="21"/>
  <c r="D1410" i="21"/>
  <c r="E1409" i="21"/>
  <c r="F1409" i="21"/>
  <c r="P1414" i="21"/>
  <c r="O1414" i="21"/>
  <c r="Q1414" i="21"/>
  <c r="N1414" i="21"/>
  <c r="M1415" i="21"/>
  <c r="K1415" i="21"/>
  <c r="I1415" i="21"/>
  <c r="J1415" i="21"/>
  <c r="L1415" i="21"/>
  <c r="H1416" i="21"/>
  <c r="D1411" i="21"/>
  <c r="F1410" i="21"/>
  <c r="E1410" i="21"/>
  <c r="Q1415" i="21"/>
  <c r="O1415" i="21"/>
  <c r="N1415" i="21"/>
  <c r="P1415" i="21"/>
  <c r="J1416" i="21"/>
  <c r="L1416" i="21"/>
  <c r="I1416" i="21"/>
  <c r="H1417" i="21"/>
  <c r="K1416" i="21"/>
  <c r="M1416" i="21"/>
  <c r="D1412" i="21"/>
  <c r="F1411" i="21"/>
  <c r="E1411" i="21"/>
  <c r="Q1416" i="21"/>
  <c r="O1416" i="21"/>
  <c r="P1416" i="21"/>
  <c r="N1416" i="21"/>
  <c r="J1417" i="21"/>
  <c r="M1417" i="21"/>
  <c r="K1417" i="21"/>
  <c r="H1418" i="21"/>
  <c r="I1417" i="21"/>
  <c r="L1417" i="21"/>
  <c r="D1413" i="21"/>
  <c r="F1412" i="21"/>
  <c r="E1412" i="21"/>
  <c r="M1418" i="21"/>
  <c r="I1418" i="21"/>
  <c r="H1419" i="21"/>
  <c r="J1418" i="21"/>
  <c r="K1418" i="21"/>
  <c r="L1418" i="21"/>
  <c r="P1417" i="21"/>
  <c r="O1417" i="21"/>
  <c r="N1417" i="21"/>
  <c r="Q1417" i="21"/>
  <c r="F1413" i="21"/>
  <c r="E1413" i="21"/>
  <c r="D1414" i="21"/>
  <c r="N1418" i="21"/>
  <c r="Q1418" i="21"/>
  <c r="P1418" i="21"/>
  <c r="O1418" i="21"/>
  <c r="I1419" i="21"/>
  <c r="L1419" i="21"/>
  <c r="H1420" i="21"/>
  <c r="M1419" i="21"/>
  <c r="J1419" i="21"/>
  <c r="K1419" i="21"/>
  <c r="E1414" i="21"/>
  <c r="F1414" i="21"/>
  <c r="D1415" i="21"/>
  <c r="P1419" i="21"/>
  <c r="N1419" i="21"/>
  <c r="Q1419" i="21"/>
  <c r="O1419" i="21"/>
  <c r="H1421" i="21"/>
  <c r="I1420" i="21"/>
  <c r="L1420" i="21"/>
  <c r="J1420" i="21"/>
  <c r="K1420" i="21"/>
  <c r="M1420" i="21"/>
  <c r="E1415" i="21"/>
  <c r="F1415" i="21"/>
  <c r="D1416" i="21"/>
  <c r="M1421" i="21"/>
  <c r="K1421" i="21"/>
  <c r="L1421" i="21"/>
  <c r="H1422" i="21"/>
  <c r="I1421" i="21"/>
  <c r="J1421" i="21"/>
  <c r="Q1420" i="21"/>
  <c r="P1420" i="21"/>
  <c r="O1420" i="21"/>
  <c r="N1420" i="21"/>
  <c r="F1416" i="21"/>
  <c r="D1417" i="21"/>
  <c r="E1416" i="21"/>
  <c r="H1423" i="21"/>
  <c r="I1422" i="21"/>
  <c r="L1422" i="21"/>
  <c r="K1422" i="21"/>
  <c r="J1422" i="21"/>
  <c r="M1422" i="21"/>
  <c r="P1421" i="21"/>
  <c r="N1421" i="21"/>
  <c r="Q1421" i="21"/>
  <c r="O1421" i="21"/>
  <c r="D1418" i="21"/>
  <c r="E1417" i="21"/>
  <c r="F1417" i="21"/>
  <c r="K1423" i="21"/>
  <c r="L1423" i="21"/>
  <c r="M1423" i="21"/>
  <c r="I1423" i="21"/>
  <c r="J1423" i="21"/>
  <c r="H1424" i="21"/>
  <c r="Q1422" i="21"/>
  <c r="O1422" i="21"/>
  <c r="N1422" i="21"/>
  <c r="P1422" i="21"/>
  <c r="D1419" i="21"/>
  <c r="E1418" i="21"/>
  <c r="F1418" i="21"/>
  <c r="Q1423" i="21"/>
  <c r="P1423" i="21"/>
  <c r="N1423" i="21"/>
  <c r="O1423" i="21"/>
  <c r="M1424" i="21"/>
  <c r="J1424" i="21"/>
  <c r="I1424" i="21"/>
  <c r="H1425" i="21"/>
  <c r="L1424" i="21"/>
  <c r="K1424" i="21"/>
  <c r="D1420" i="21"/>
  <c r="F1419" i="21"/>
  <c r="E1419" i="21"/>
  <c r="Q1424" i="21"/>
  <c r="O1424" i="21"/>
  <c r="N1424" i="21"/>
  <c r="P1424" i="21"/>
  <c r="L1425" i="21"/>
  <c r="M1425" i="21"/>
  <c r="K1425" i="21"/>
  <c r="H1426" i="21"/>
  <c r="J1425" i="21"/>
  <c r="I1425" i="21"/>
  <c r="D1421" i="21"/>
  <c r="F1420" i="21"/>
  <c r="E1420" i="21"/>
  <c r="J1426" i="21"/>
  <c r="I1426" i="21"/>
  <c r="H1427" i="21"/>
  <c r="M1426" i="21"/>
  <c r="L1426" i="21"/>
  <c r="K1426" i="21"/>
  <c r="Q1425" i="21"/>
  <c r="P1425" i="21"/>
  <c r="N1425" i="21"/>
  <c r="O1425" i="21"/>
  <c r="F1421" i="21"/>
  <c r="E1421" i="21"/>
  <c r="D1422" i="21"/>
  <c r="O1426" i="21"/>
  <c r="Q1426" i="21"/>
  <c r="N1426" i="21"/>
  <c r="P1426" i="21"/>
  <c r="J1427" i="21"/>
  <c r="L1427" i="21"/>
  <c r="M1427" i="21"/>
  <c r="K1427" i="21"/>
  <c r="H1428" i="21"/>
  <c r="I1427" i="21"/>
  <c r="D1423" i="21"/>
  <c r="E1422" i="21"/>
  <c r="F1422" i="21"/>
  <c r="L1428" i="21"/>
  <c r="M1428" i="21"/>
  <c r="I1428" i="21"/>
  <c r="K1428" i="21"/>
  <c r="H1429" i="21"/>
  <c r="J1428" i="21"/>
  <c r="Q1427" i="21"/>
  <c r="P1427" i="21"/>
  <c r="N1427" i="21"/>
  <c r="O1427" i="21"/>
  <c r="F1423" i="21"/>
  <c r="E1423" i="21"/>
  <c r="D1424" i="21"/>
  <c r="P1428" i="21"/>
  <c r="Q1428" i="21"/>
  <c r="O1428" i="21"/>
  <c r="N1428" i="21"/>
  <c r="L1429" i="21"/>
  <c r="I1429" i="21"/>
  <c r="J1429" i="21"/>
  <c r="K1429" i="21"/>
  <c r="H1430" i="21"/>
  <c r="M1429" i="21"/>
  <c r="F1424" i="21"/>
  <c r="D1425" i="21"/>
  <c r="E1424" i="21"/>
  <c r="P1429" i="21"/>
  <c r="N1429" i="21"/>
  <c r="O1429" i="21"/>
  <c r="Q1429" i="21"/>
  <c r="H1431" i="21"/>
  <c r="K1430" i="21"/>
  <c r="L1430" i="21"/>
  <c r="M1430" i="21"/>
  <c r="J1430" i="21"/>
  <c r="I1430" i="21"/>
  <c r="D1426" i="21"/>
  <c r="E1425" i="21"/>
  <c r="F1425" i="21"/>
  <c r="K1431" i="21"/>
  <c r="I1431" i="21"/>
  <c r="H1432" i="21"/>
  <c r="J1431" i="21"/>
  <c r="M1431" i="21"/>
  <c r="L1431" i="21"/>
  <c r="O1430" i="21"/>
  <c r="P1430" i="21"/>
  <c r="Q1430" i="21"/>
  <c r="N1430" i="21"/>
  <c r="D1427" i="21"/>
  <c r="E1426" i="21"/>
  <c r="F1426" i="21"/>
  <c r="N1431" i="21"/>
  <c r="O1431" i="21"/>
  <c r="Q1431" i="21"/>
  <c r="P1431" i="21"/>
  <c r="K1432" i="21"/>
  <c r="I1432" i="21"/>
  <c r="J1432" i="21"/>
  <c r="M1432" i="21"/>
  <c r="H1433" i="21"/>
  <c r="L1432" i="21"/>
  <c r="F1427" i="21"/>
  <c r="E1427" i="21"/>
  <c r="D1428" i="21"/>
  <c r="N1432" i="21"/>
  <c r="Q1432" i="21"/>
  <c r="O1432" i="21"/>
  <c r="P1432" i="21"/>
  <c r="H1434" i="21"/>
  <c r="I1433" i="21"/>
  <c r="J1433" i="21"/>
  <c r="K1433" i="21"/>
  <c r="M1433" i="21"/>
  <c r="L1433" i="21"/>
  <c r="F1428" i="21"/>
  <c r="D1429" i="21"/>
  <c r="E1428" i="21"/>
  <c r="L1434" i="21"/>
  <c r="K1434" i="21"/>
  <c r="H1435" i="21"/>
  <c r="M1434" i="21"/>
  <c r="J1434" i="21"/>
  <c r="I1434" i="21"/>
  <c r="P1433" i="21"/>
  <c r="Q1433" i="21"/>
  <c r="N1433" i="21"/>
  <c r="O1433" i="21"/>
  <c r="E1429" i="21"/>
  <c r="D1430" i="21"/>
  <c r="F1429" i="21"/>
  <c r="L1435" i="21"/>
  <c r="M1435" i="21"/>
  <c r="H1436" i="21"/>
  <c r="J1435" i="21"/>
  <c r="K1435" i="21"/>
  <c r="I1435" i="21"/>
  <c r="O1434" i="21"/>
  <c r="Q1434" i="21"/>
  <c r="P1434" i="21"/>
  <c r="N1434" i="21"/>
  <c r="E1430" i="21"/>
  <c r="D1431" i="21"/>
  <c r="F1430" i="21"/>
  <c r="M1436" i="21"/>
  <c r="K1436" i="21"/>
  <c r="I1436" i="21"/>
  <c r="J1436" i="21"/>
  <c r="H1437" i="21"/>
  <c r="L1436" i="21"/>
  <c r="Q1435" i="21"/>
  <c r="P1435" i="21"/>
  <c r="O1435" i="21"/>
  <c r="N1435" i="21"/>
  <c r="D1432" i="21"/>
  <c r="E1431" i="21"/>
  <c r="F1431" i="21"/>
  <c r="N1436" i="21"/>
  <c r="Q1436" i="21"/>
  <c r="P1436" i="21"/>
  <c r="O1436" i="21"/>
  <c r="H1438" i="21"/>
  <c r="I1437" i="21"/>
  <c r="K1437" i="21"/>
  <c r="J1437" i="21"/>
  <c r="L1437" i="21"/>
  <c r="M1437" i="21"/>
  <c r="D1433" i="21"/>
  <c r="E1432" i="21"/>
  <c r="F1432" i="21"/>
  <c r="K1438" i="21"/>
  <c r="H1439" i="21"/>
  <c r="J1438" i="21"/>
  <c r="M1438" i="21"/>
  <c r="I1438" i="21"/>
  <c r="L1438" i="21"/>
  <c r="O1437" i="21"/>
  <c r="Q1437" i="21"/>
  <c r="N1437" i="21"/>
  <c r="P1437" i="21"/>
  <c r="F1433" i="21"/>
  <c r="E1433" i="21"/>
  <c r="D1434" i="21"/>
  <c r="H1440" i="21"/>
  <c r="J1439" i="21"/>
  <c r="I1439" i="21"/>
  <c r="L1439" i="21"/>
  <c r="M1439" i="21"/>
  <c r="K1439" i="21"/>
  <c r="P1438" i="21"/>
  <c r="O1438" i="21"/>
  <c r="N1438" i="21"/>
  <c r="Q1438" i="21"/>
  <c r="D1435" i="21"/>
  <c r="E1434" i="21"/>
  <c r="F1434" i="21"/>
  <c r="J1440" i="21"/>
  <c r="H1441" i="21"/>
  <c r="K1440" i="21"/>
  <c r="M1440" i="21"/>
  <c r="I1440" i="21"/>
  <c r="L1440" i="21"/>
  <c r="N1439" i="21"/>
  <c r="P1439" i="21"/>
  <c r="Q1439" i="21"/>
  <c r="O1439" i="21"/>
  <c r="D1436" i="21"/>
  <c r="F1435" i="21"/>
  <c r="E1435" i="21"/>
  <c r="I1441" i="21"/>
  <c r="H1442" i="21"/>
  <c r="L1441" i="21"/>
  <c r="K1441" i="21"/>
  <c r="J1441" i="21"/>
  <c r="M1441" i="21"/>
  <c r="Q1440" i="21"/>
  <c r="O1440" i="21"/>
  <c r="P1440" i="21"/>
  <c r="N1440" i="21"/>
  <c r="D1437" i="21"/>
  <c r="F1436" i="21"/>
  <c r="E1436" i="21"/>
  <c r="N1441" i="21"/>
  <c r="O1441" i="21"/>
  <c r="Q1441" i="21"/>
  <c r="P1441" i="21"/>
  <c r="I1442" i="21"/>
  <c r="J1442" i="21"/>
  <c r="M1442" i="21"/>
  <c r="L1442" i="21"/>
  <c r="K1442" i="21"/>
  <c r="H1443" i="21"/>
  <c r="E1437" i="21"/>
  <c r="F1437" i="21"/>
  <c r="D1438" i="21"/>
  <c r="Q1442" i="21"/>
  <c r="O1442" i="21"/>
  <c r="P1442" i="21"/>
  <c r="N1442" i="21"/>
  <c r="M1443" i="21"/>
  <c r="H1444" i="21"/>
  <c r="J1443" i="21"/>
  <c r="L1443" i="21"/>
  <c r="I1443" i="21"/>
  <c r="K1443" i="21"/>
  <c r="F1438" i="21"/>
  <c r="D1439" i="21"/>
  <c r="E1438" i="21"/>
  <c r="I1444" i="21"/>
  <c r="M1444" i="21"/>
  <c r="K1444" i="21"/>
  <c r="J1444" i="21"/>
  <c r="L1444" i="21"/>
  <c r="H1445" i="21"/>
  <c r="P1443" i="21"/>
  <c r="O1443" i="21"/>
  <c r="Q1443" i="21"/>
  <c r="N1443" i="21"/>
  <c r="D1440" i="21"/>
  <c r="E1439" i="21"/>
  <c r="F1439" i="21"/>
  <c r="O1444" i="21"/>
  <c r="P1444" i="21"/>
  <c r="Q1444" i="21"/>
  <c r="N1444" i="21"/>
  <c r="J1445" i="21"/>
  <c r="L1445" i="21"/>
  <c r="M1445" i="21"/>
  <c r="I1445" i="21"/>
  <c r="H1446" i="21"/>
  <c r="K1445" i="21"/>
  <c r="D1441" i="21"/>
  <c r="F1440" i="21"/>
  <c r="E1440" i="21"/>
  <c r="O1445" i="21"/>
  <c r="P1445" i="21"/>
  <c r="Q1445" i="21"/>
  <c r="N1445" i="21"/>
  <c r="H1447" i="21"/>
  <c r="K1446" i="21"/>
  <c r="I1446" i="21"/>
  <c r="L1446" i="21"/>
  <c r="M1446" i="21"/>
  <c r="J1446" i="21"/>
  <c r="D1442" i="21"/>
  <c r="E1441" i="21"/>
  <c r="F1441" i="21"/>
  <c r="H1448" i="21"/>
  <c r="J1447" i="21"/>
  <c r="K1447" i="21"/>
  <c r="L1447" i="21"/>
  <c r="M1447" i="21"/>
  <c r="I1447" i="21"/>
  <c r="P1446" i="21"/>
  <c r="O1446" i="21"/>
  <c r="N1446" i="21"/>
  <c r="Q1446" i="21"/>
  <c r="D1443" i="21"/>
  <c r="E1442" i="21"/>
  <c r="F1442" i="21"/>
  <c r="H1449" i="21"/>
  <c r="M1448" i="21"/>
  <c r="L1448" i="21"/>
  <c r="K1448" i="21"/>
  <c r="J1448" i="21"/>
  <c r="I1448" i="21"/>
  <c r="N1447" i="21"/>
  <c r="Q1447" i="21"/>
  <c r="O1447" i="21"/>
  <c r="P1447" i="21"/>
  <c r="E1443" i="21"/>
  <c r="F1443" i="21"/>
  <c r="D1444" i="21"/>
  <c r="J1449" i="21"/>
  <c r="L1449" i="21"/>
  <c r="M1449" i="21"/>
  <c r="H1450" i="21"/>
  <c r="K1449" i="21"/>
  <c r="I1449" i="21"/>
  <c r="P1448" i="21"/>
  <c r="N1448" i="21"/>
  <c r="Q1448" i="21"/>
  <c r="O1448" i="21"/>
  <c r="D1445" i="21"/>
  <c r="F1444" i="21"/>
  <c r="E1444" i="21"/>
  <c r="J1450" i="21"/>
  <c r="K1450" i="21"/>
  <c r="I1450" i="21"/>
  <c r="L1450" i="21"/>
  <c r="M1450" i="21"/>
  <c r="H1451" i="21"/>
  <c r="N1449" i="21"/>
  <c r="Q1449" i="21"/>
  <c r="O1449" i="21"/>
  <c r="P1449" i="21"/>
  <c r="F1445" i="21"/>
  <c r="D1446" i="21"/>
  <c r="E1445" i="21"/>
  <c r="P1450" i="21"/>
  <c r="O1450" i="21"/>
  <c r="Q1450" i="21"/>
  <c r="N1450" i="21"/>
  <c r="I1451" i="21"/>
  <c r="K1451" i="21"/>
  <c r="J1451" i="21"/>
  <c r="M1451" i="21"/>
  <c r="L1451" i="21"/>
  <c r="H1452" i="21"/>
  <c r="D1447" i="21"/>
  <c r="F1446" i="21"/>
  <c r="E1446" i="21"/>
  <c r="P1451" i="21"/>
  <c r="Q1451" i="21"/>
  <c r="N1451" i="21"/>
  <c r="O1451" i="21"/>
  <c r="L1452" i="21"/>
  <c r="I1452" i="21"/>
  <c r="K1452" i="21"/>
  <c r="J1452" i="21"/>
  <c r="H1453" i="21"/>
  <c r="M1452" i="21"/>
  <c r="D1448" i="21"/>
  <c r="E1447" i="21"/>
  <c r="F1447" i="21"/>
  <c r="Q1452" i="21"/>
  <c r="O1452" i="21"/>
  <c r="P1452" i="21"/>
  <c r="N1452" i="21"/>
  <c r="I1453" i="21"/>
  <c r="M1453" i="21"/>
  <c r="H1454" i="21"/>
  <c r="L1453" i="21"/>
  <c r="J1453" i="21"/>
  <c r="K1453" i="21"/>
  <c r="F1448" i="21"/>
  <c r="E1448" i="21"/>
  <c r="D1449" i="21"/>
  <c r="N1453" i="21"/>
  <c r="P1453" i="21"/>
  <c r="Q1453" i="21"/>
  <c r="O1453" i="21"/>
  <c r="H1455" i="21"/>
  <c r="M1454" i="21"/>
  <c r="I1454" i="21"/>
  <c r="K1454" i="21"/>
  <c r="J1454" i="21"/>
  <c r="L1454" i="21"/>
  <c r="F1449" i="21"/>
  <c r="D1450" i="21"/>
  <c r="E1449" i="21"/>
  <c r="K1455" i="21"/>
  <c r="I1455" i="21"/>
  <c r="M1455" i="21"/>
  <c r="H1456" i="21"/>
  <c r="L1455" i="21"/>
  <c r="J1455" i="21"/>
  <c r="O1454" i="21"/>
  <c r="P1454" i="21"/>
  <c r="N1454" i="21"/>
  <c r="Q1454" i="21"/>
  <c r="F1450" i="21"/>
  <c r="D1451" i="21"/>
  <c r="E1450" i="21"/>
  <c r="P1455" i="21"/>
  <c r="O1455" i="21"/>
  <c r="N1455" i="21"/>
  <c r="Q1455" i="21"/>
  <c r="H1457" i="21"/>
  <c r="L1456" i="21"/>
  <c r="K1456" i="21"/>
  <c r="M1456" i="21"/>
  <c r="J1456" i="21"/>
  <c r="I1456" i="21"/>
  <c r="E1451" i="21"/>
  <c r="D1452" i="21"/>
  <c r="F1451" i="21"/>
  <c r="L1457" i="21"/>
  <c r="M1457" i="21"/>
  <c r="H1458" i="21"/>
  <c r="K1457" i="21"/>
  <c r="J1457" i="21"/>
  <c r="I1457" i="21"/>
  <c r="Q1456" i="21"/>
  <c r="P1456" i="21"/>
  <c r="N1456" i="21"/>
  <c r="O1456" i="21"/>
  <c r="D1453" i="21"/>
  <c r="F1452" i="21"/>
  <c r="E1452" i="21"/>
  <c r="H1459" i="21"/>
  <c r="L1458" i="21"/>
  <c r="I1458" i="21"/>
  <c r="J1458" i="21"/>
  <c r="K1458" i="21"/>
  <c r="M1458" i="21"/>
  <c r="Q1457" i="21"/>
  <c r="P1457" i="21"/>
  <c r="O1457" i="21"/>
  <c r="N1457" i="21"/>
  <c r="F1453" i="21"/>
  <c r="E1453" i="21"/>
  <c r="D1454" i="21"/>
  <c r="L1459" i="21"/>
  <c r="H1460" i="21"/>
  <c r="M1459" i="21"/>
  <c r="I1459" i="21"/>
  <c r="K1459" i="21"/>
  <c r="J1459" i="21"/>
  <c r="N1458" i="21"/>
  <c r="P1458" i="21"/>
  <c r="O1458" i="21"/>
  <c r="Q1458" i="21"/>
  <c r="F1454" i="21"/>
  <c r="D1455" i="21"/>
  <c r="E1454" i="21"/>
  <c r="I1460" i="21"/>
  <c r="L1460" i="21"/>
  <c r="J1460" i="21"/>
  <c r="H1461" i="21"/>
  <c r="K1460" i="21"/>
  <c r="M1460" i="21"/>
  <c r="Q1459" i="21"/>
  <c r="O1459" i="21"/>
  <c r="N1459" i="21"/>
  <c r="P1459" i="21"/>
  <c r="F1455" i="21"/>
  <c r="E1455" i="21"/>
  <c r="D1456" i="21"/>
  <c r="O1460" i="21"/>
  <c r="Q1460" i="21"/>
  <c r="N1460" i="21"/>
  <c r="P1460" i="21"/>
  <c r="H1462" i="21"/>
  <c r="L1461" i="21"/>
  <c r="K1461" i="21"/>
  <c r="J1461" i="21"/>
  <c r="I1461" i="21"/>
  <c r="M1461" i="21"/>
  <c r="F1456" i="21"/>
  <c r="D1457" i="21"/>
  <c r="E1456" i="21"/>
  <c r="M1462" i="21"/>
  <c r="J1462" i="21"/>
  <c r="H1463" i="21"/>
  <c r="I1462" i="21"/>
  <c r="K1462" i="21"/>
  <c r="L1462" i="21"/>
  <c r="Q1461" i="21"/>
  <c r="P1461" i="21"/>
  <c r="O1461" i="21"/>
  <c r="N1461" i="21"/>
  <c r="D1458" i="21"/>
  <c r="E1457" i="21"/>
  <c r="F1457" i="21"/>
  <c r="H1464" i="21"/>
  <c r="J1463" i="21"/>
  <c r="I1463" i="21"/>
  <c r="M1463" i="21"/>
  <c r="L1463" i="21"/>
  <c r="K1463" i="21"/>
  <c r="O1462" i="21"/>
  <c r="Q1462" i="21"/>
  <c r="P1462" i="21"/>
  <c r="N1462" i="21"/>
  <c r="D1459" i="21"/>
  <c r="E1458" i="21"/>
  <c r="F1458" i="21"/>
  <c r="J1464" i="21"/>
  <c r="L1464" i="21"/>
  <c r="M1464" i="21"/>
  <c r="K1464" i="21"/>
  <c r="I1464" i="21"/>
  <c r="H1465" i="21"/>
  <c r="N1463" i="21"/>
  <c r="P1463" i="21"/>
  <c r="Q1463" i="21"/>
  <c r="O1463" i="21"/>
  <c r="D1460" i="21"/>
  <c r="F1459" i="21"/>
  <c r="E1459" i="21"/>
  <c r="O1464" i="21"/>
  <c r="N1464" i="21"/>
  <c r="P1464" i="21"/>
  <c r="Q1464" i="21"/>
  <c r="M1465" i="21"/>
  <c r="I1465" i="21"/>
  <c r="L1465" i="21"/>
  <c r="K1465" i="21"/>
  <c r="J1465" i="21"/>
  <c r="H1466" i="21"/>
  <c r="E1460" i="21"/>
  <c r="D1461" i="21"/>
  <c r="F1460" i="21"/>
  <c r="N1465" i="21"/>
  <c r="Q1465" i="21"/>
  <c r="O1465" i="21"/>
  <c r="P1465" i="21"/>
  <c r="M1466" i="21"/>
  <c r="L1466" i="21"/>
  <c r="I1466" i="21"/>
  <c r="H1467" i="21"/>
  <c r="J1466" i="21"/>
  <c r="K1466" i="21"/>
  <c r="F1461" i="21"/>
  <c r="D1462" i="21"/>
  <c r="E1461" i="21"/>
  <c r="O1466" i="21"/>
  <c r="P1466" i="21"/>
  <c r="Q1466" i="21"/>
  <c r="N1466" i="21"/>
  <c r="I1467" i="21"/>
  <c r="L1467" i="21"/>
  <c r="K1467" i="21"/>
  <c r="M1467" i="21"/>
  <c r="H1468" i="21"/>
  <c r="J1467" i="21"/>
  <c r="D1463" i="21"/>
  <c r="E1462" i="21"/>
  <c r="F1462" i="21"/>
  <c r="N1467" i="21"/>
  <c r="Q1467" i="21"/>
  <c r="P1467" i="21"/>
  <c r="O1467" i="21"/>
  <c r="K1468" i="21"/>
  <c r="I1468" i="21"/>
  <c r="L1468" i="21"/>
  <c r="M1468" i="21"/>
  <c r="H1469" i="21"/>
  <c r="J1468" i="21"/>
  <c r="E1463" i="21"/>
  <c r="F1463" i="21"/>
  <c r="D1464" i="21"/>
  <c r="O1468" i="21"/>
  <c r="Q1468" i="21"/>
  <c r="N1468" i="21"/>
  <c r="P1468" i="21"/>
  <c r="J1469" i="21"/>
  <c r="L1469" i="21"/>
  <c r="K1469" i="21"/>
  <c r="M1469" i="21"/>
  <c r="H1470" i="21"/>
  <c r="I1469" i="21"/>
  <c r="F1464" i="21"/>
  <c r="D1465" i="21"/>
  <c r="E1464" i="21"/>
  <c r="H1471" i="21"/>
  <c r="L1470" i="21"/>
  <c r="I1470" i="21"/>
  <c r="K1470" i="21"/>
  <c r="J1470" i="21"/>
  <c r="M1470" i="21"/>
  <c r="P1469" i="21"/>
  <c r="Q1469" i="21"/>
  <c r="O1469" i="21"/>
  <c r="N1469" i="21"/>
  <c r="E1465" i="21"/>
  <c r="F1465" i="21"/>
  <c r="D1466" i="21"/>
  <c r="M1471" i="21"/>
  <c r="K1471" i="21"/>
  <c r="I1471" i="21"/>
  <c r="J1471" i="21"/>
  <c r="H1472" i="21"/>
  <c r="L1471" i="21"/>
  <c r="O1470" i="21"/>
  <c r="N1470" i="21"/>
  <c r="Q1470" i="21"/>
  <c r="P1470" i="21"/>
  <c r="D1467" i="21"/>
  <c r="E1466" i="21"/>
  <c r="F1466" i="21"/>
  <c r="O1471" i="21"/>
  <c r="P1471" i="21"/>
  <c r="Q1471" i="21"/>
  <c r="N1471" i="21"/>
  <c r="M1472" i="21"/>
  <c r="I1472" i="21"/>
  <c r="L1472" i="21"/>
  <c r="K1472" i="21"/>
  <c r="H1473" i="21"/>
  <c r="J1472" i="21"/>
  <c r="F1467" i="21"/>
  <c r="E1467" i="21"/>
  <c r="D1468" i="21"/>
  <c r="N1472" i="21"/>
  <c r="O1472" i="21"/>
  <c r="Q1472" i="21"/>
  <c r="P1472" i="21"/>
  <c r="J1473" i="21"/>
  <c r="L1473" i="21"/>
  <c r="I1473" i="21"/>
  <c r="M1473" i="21"/>
  <c r="K1473" i="21"/>
  <c r="H1474" i="21"/>
  <c r="E1468" i="21"/>
  <c r="D1469" i="21"/>
  <c r="F1468" i="21"/>
  <c r="P1473" i="21"/>
  <c r="Q1473" i="21"/>
  <c r="O1473" i="21"/>
  <c r="N1473" i="21"/>
  <c r="J1474" i="21"/>
  <c r="M1474" i="21"/>
  <c r="K1474" i="21"/>
  <c r="H1475" i="21"/>
  <c r="I1474" i="21"/>
  <c r="L1474" i="21"/>
  <c r="E1469" i="21"/>
  <c r="D1470" i="21"/>
  <c r="F1469" i="21"/>
  <c r="M1475" i="21"/>
  <c r="I1475" i="21"/>
  <c r="J1475" i="21"/>
  <c r="K1475" i="21"/>
  <c r="L1475" i="21"/>
  <c r="H1476" i="21"/>
  <c r="P1474" i="21"/>
  <c r="Q1474" i="21"/>
  <c r="O1474" i="21"/>
  <c r="N1474" i="21"/>
  <c r="D1471" i="21"/>
  <c r="E1470" i="21"/>
  <c r="F1470" i="21"/>
  <c r="P1475" i="21"/>
  <c r="Q1475" i="21"/>
  <c r="O1475" i="21"/>
  <c r="N1475" i="21"/>
  <c r="I1476" i="21"/>
  <c r="M1476" i="21"/>
  <c r="K1476" i="21"/>
  <c r="H1477" i="21"/>
  <c r="J1476" i="21"/>
  <c r="L1476" i="21"/>
  <c r="E1471" i="21"/>
  <c r="F1471" i="21"/>
  <c r="D1472" i="21"/>
  <c r="N1476" i="21"/>
  <c r="O1476" i="21"/>
  <c r="Q1476" i="21"/>
  <c r="P1476" i="21"/>
  <c r="H1478" i="21"/>
  <c r="J1477" i="21"/>
  <c r="M1477" i="21"/>
  <c r="L1477" i="21"/>
  <c r="K1477" i="21"/>
  <c r="I1477" i="21"/>
  <c r="F1472" i="21"/>
  <c r="E1472" i="21"/>
  <c r="D1473" i="21"/>
  <c r="K1478" i="21"/>
  <c r="L1478" i="21"/>
  <c r="H1479" i="21"/>
  <c r="I1478" i="21"/>
  <c r="M1478" i="21"/>
  <c r="J1478" i="21"/>
  <c r="N1477" i="21"/>
  <c r="Q1477" i="21"/>
  <c r="O1477" i="21"/>
  <c r="P1477" i="21"/>
  <c r="E1473" i="21"/>
  <c r="D1474" i="21"/>
  <c r="F1473" i="21"/>
  <c r="L1479" i="21"/>
  <c r="I1479" i="21"/>
  <c r="H1480" i="21"/>
  <c r="K1479" i="21"/>
  <c r="J1479" i="21"/>
  <c r="M1479" i="21"/>
  <c r="Q1478" i="21"/>
  <c r="O1478" i="21"/>
  <c r="N1478" i="21"/>
  <c r="P1478" i="21"/>
  <c r="D1475" i="21"/>
  <c r="E1474" i="21"/>
  <c r="F1474" i="21"/>
  <c r="N1479" i="21"/>
  <c r="Q1479" i="21"/>
  <c r="O1479" i="21"/>
  <c r="P1479" i="21"/>
  <c r="L1480" i="21"/>
  <c r="M1480" i="21"/>
  <c r="K1480" i="21"/>
  <c r="J1480" i="21"/>
  <c r="I1480" i="21"/>
  <c r="H1481" i="21"/>
  <c r="D1476" i="21"/>
  <c r="F1475" i="21"/>
  <c r="E1475" i="21"/>
  <c r="Q1480" i="21"/>
  <c r="O1480" i="21"/>
  <c r="N1480" i="21"/>
  <c r="P1480" i="21"/>
  <c r="M1481" i="21"/>
  <c r="K1481" i="21"/>
  <c r="L1481" i="21"/>
  <c r="H1482" i="21"/>
  <c r="J1481" i="21"/>
  <c r="I1481" i="21"/>
  <c r="E1476" i="21"/>
  <c r="F1476" i="21"/>
  <c r="D1477" i="21"/>
  <c r="J1482" i="21"/>
  <c r="M1482" i="21"/>
  <c r="H1483" i="21"/>
  <c r="L1482" i="21"/>
  <c r="K1482" i="21"/>
  <c r="I1482" i="21"/>
  <c r="N1481" i="21"/>
  <c r="Q1481" i="21"/>
  <c r="P1481" i="21"/>
  <c r="O1481" i="21"/>
  <c r="E1477" i="21"/>
  <c r="D1478" i="21"/>
  <c r="F1477" i="21"/>
  <c r="H1484" i="21"/>
  <c r="M1483" i="21"/>
  <c r="K1483" i="21"/>
  <c r="I1483" i="21"/>
  <c r="J1483" i="21"/>
  <c r="L1483" i="21"/>
  <c r="N1482" i="21"/>
  <c r="O1482" i="21"/>
  <c r="Q1482" i="21"/>
  <c r="P1482" i="21"/>
  <c r="E1478" i="21"/>
  <c r="F1478" i="21"/>
  <c r="D1479" i="21"/>
  <c r="K1484" i="21"/>
  <c r="M1484" i="21"/>
  <c r="H1485" i="21"/>
  <c r="I1484" i="21"/>
  <c r="J1484" i="21"/>
  <c r="L1484" i="21"/>
  <c r="P1483" i="21"/>
  <c r="O1483" i="21"/>
  <c r="Q1483" i="21"/>
  <c r="N1483" i="21"/>
  <c r="F1479" i="21"/>
  <c r="E1479" i="21"/>
  <c r="D1480" i="21"/>
  <c r="J1485" i="21"/>
  <c r="K1485" i="21"/>
  <c r="L1485" i="21"/>
  <c r="I1485" i="21"/>
  <c r="M1485" i="21"/>
  <c r="H1486" i="21"/>
  <c r="N1484" i="21"/>
  <c r="P1484" i="21"/>
  <c r="O1484" i="21"/>
  <c r="Q1484" i="21"/>
  <c r="E1480" i="21"/>
  <c r="D1481" i="21"/>
  <c r="F1480" i="21"/>
  <c r="P1485" i="21"/>
  <c r="N1485" i="21"/>
  <c r="Q1485" i="21"/>
  <c r="O1485" i="21"/>
  <c r="M1486" i="21"/>
  <c r="H1487" i="21"/>
  <c r="I1486" i="21"/>
  <c r="J1486" i="21"/>
  <c r="K1486" i="21"/>
  <c r="L1486" i="21"/>
  <c r="E1481" i="21"/>
  <c r="F1481" i="21"/>
  <c r="D1482" i="21"/>
  <c r="J1487" i="21"/>
  <c r="K1487" i="21"/>
  <c r="M1487" i="21"/>
  <c r="I1487" i="21"/>
  <c r="L1487" i="21"/>
  <c r="H1488" i="21"/>
  <c r="P1486" i="21"/>
  <c r="O1486" i="21"/>
  <c r="Q1486" i="21"/>
  <c r="N1486" i="21"/>
  <c r="E1482" i="21"/>
  <c r="F1482" i="21"/>
  <c r="D1483" i="21"/>
  <c r="P1487" i="21"/>
  <c r="Q1487" i="21"/>
  <c r="O1487" i="21"/>
  <c r="N1487" i="21"/>
  <c r="M1488" i="21"/>
  <c r="H1489" i="21"/>
  <c r="L1488" i="21"/>
  <c r="K1488" i="21"/>
  <c r="J1488" i="21"/>
  <c r="I1488" i="21"/>
  <c r="E1483" i="21"/>
  <c r="F1483" i="21"/>
  <c r="D1484" i="21"/>
  <c r="I1489" i="21"/>
  <c r="L1489" i="21"/>
  <c r="J1489" i="21"/>
  <c r="H1490" i="21"/>
  <c r="K1489" i="21"/>
  <c r="M1489" i="21"/>
  <c r="Q1488" i="21"/>
  <c r="P1488" i="21"/>
  <c r="O1488" i="21"/>
  <c r="N1488" i="21"/>
  <c r="F1484" i="21"/>
  <c r="D1485" i="21"/>
  <c r="E1484" i="21"/>
  <c r="P1489" i="21"/>
  <c r="O1489" i="21"/>
  <c r="N1489" i="21"/>
  <c r="Q1489" i="21"/>
  <c r="K1490" i="21"/>
  <c r="L1490" i="21"/>
  <c r="I1490" i="21"/>
  <c r="M1490" i="21"/>
  <c r="J1490" i="21"/>
  <c r="H1491" i="21"/>
  <c r="F1485" i="21"/>
  <c r="D1486" i="21"/>
  <c r="E1485" i="21"/>
  <c r="Q1490" i="21"/>
  <c r="O1490" i="21"/>
  <c r="N1490" i="21"/>
  <c r="P1490" i="21"/>
  <c r="L1491" i="21"/>
  <c r="I1491" i="21"/>
  <c r="H1492" i="21"/>
  <c r="M1491" i="21"/>
  <c r="K1491" i="21"/>
  <c r="J1491" i="21"/>
  <c r="F1486" i="21"/>
  <c r="D1487" i="21"/>
  <c r="E1486" i="21"/>
  <c r="O1491" i="21"/>
  <c r="P1491" i="21"/>
  <c r="Q1491" i="21"/>
  <c r="N1491" i="21"/>
  <c r="K1492" i="21"/>
  <c r="H1493" i="21"/>
  <c r="M1492" i="21"/>
  <c r="J1492" i="21"/>
  <c r="L1492" i="21"/>
  <c r="I1492" i="21"/>
  <c r="F1487" i="21"/>
  <c r="E1487" i="21"/>
  <c r="D1488" i="21"/>
  <c r="H1494" i="21"/>
  <c r="L1493" i="21"/>
  <c r="I1493" i="21"/>
  <c r="K1493" i="21"/>
  <c r="J1493" i="21"/>
  <c r="M1493" i="21"/>
  <c r="N1492" i="21"/>
  <c r="Q1492" i="21"/>
  <c r="O1492" i="21"/>
  <c r="P1492" i="21"/>
  <c r="F1488" i="21"/>
  <c r="D1489" i="21"/>
  <c r="E1488" i="21"/>
  <c r="L1494" i="21"/>
  <c r="K1494" i="21"/>
  <c r="H1495" i="21"/>
  <c r="M1494" i="21"/>
  <c r="I1494" i="21"/>
  <c r="J1494" i="21"/>
  <c r="O1493" i="21"/>
  <c r="Q1493" i="21"/>
  <c r="P1493" i="21"/>
  <c r="N1493" i="21"/>
  <c r="E1489" i="21"/>
  <c r="D1490" i="21"/>
  <c r="F1489" i="21"/>
  <c r="M1495" i="21"/>
  <c r="L1495" i="21"/>
  <c r="J1495" i="21"/>
  <c r="I1495" i="21"/>
  <c r="H1496" i="21"/>
  <c r="K1495" i="21"/>
  <c r="Q1494" i="21"/>
  <c r="N1494" i="21"/>
  <c r="O1494" i="21"/>
  <c r="P1494" i="21"/>
  <c r="D1491" i="21"/>
  <c r="E1490" i="21"/>
  <c r="F1490" i="21"/>
  <c r="P1495" i="21"/>
  <c r="N1495" i="21"/>
  <c r="Q1495" i="21"/>
  <c r="O1495" i="21"/>
  <c r="J1496" i="21"/>
  <c r="M1496" i="21"/>
  <c r="L1496" i="21"/>
  <c r="K1496" i="21"/>
  <c r="I1496" i="21"/>
  <c r="H1497" i="21"/>
  <c r="E1491" i="21"/>
  <c r="F1491" i="21"/>
  <c r="D1492" i="21"/>
  <c r="O1496" i="21"/>
  <c r="Q1496" i="21"/>
  <c r="P1496" i="21"/>
  <c r="N1496" i="21"/>
  <c r="H1498" i="21"/>
  <c r="M1497" i="21"/>
  <c r="L1497" i="21"/>
  <c r="K1497" i="21"/>
  <c r="I1497" i="21"/>
  <c r="J1497" i="21"/>
  <c r="F1492" i="21"/>
  <c r="D1493" i="21"/>
  <c r="E1492" i="21"/>
  <c r="H1499" i="21"/>
  <c r="L1498" i="21"/>
  <c r="I1498" i="21"/>
  <c r="J1498" i="21"/>
  <c r="M1498" i="21"/>
  <c r="K1498" i="21"/>
  <c r="N1497" i="21"/>
  <c r="O1497" i="21"/>
  <c r="Q1497" i="21"/>
  <c r="P1497" i="21"/>
  <c r="F1493" i="21"/>
  <c r="D1494" i="21"/>
  <c r="E1493" i="21"/>
  <c r="J1499" i="21"/>
  <c r="K1499" i="21"/>
  <c r="M1499" i="21"/>
  <c r="H1500" i="21"/>
  <c r="I1499" i="21"/>
  <c r="L1499" i="21"/>
  <c r="P1498" i="21"/>
  <c r="Q1498" i="21"/>
  <c r="N1498" i="21"/>
  <c r="O1498" i="21"/>
  <c r="E1494" i="21"/>
  <c r="F1494" i="21"/>
  <c r="D1495" i="21"/>
  <c r="K1500" i="21"/>
  <c r="H1501" i="21"/>
  <c r="I1500" i="21"/>
  <c r="M1500" i="21"/>
  <c r="L1500" i="21"/>
  <c r="J1500" i="21"/>
  <c r="N1499" i="21"/>
  <c r="P1499" i="21"/>
  <c r="O1499" i="21"/>
  <c r="Q1499" i="21"/>
  <c r="E1495" i="21"/>
  <c r="F1495" i="21"/>
  <c r="D1496" i="21"/>
  <c r="H1502" i="21"/>
  <c r="M1501" i="21"/>
  <c r="J1501" i="21"/>
  <c r="K1501" i="21"/>
  <c r="I1501" i="21"/>
  <c r="L1501" i="21"/>
  <c r="N1500" i="21"/>
  <c r="Q1500" i="21"/>
  <c r="P1500" i="21"/>
  <c r="O1500" i="21"/>
  <c r="F1496" i="21"/>
  <c r="D1497" i="21"/>
  <c r="E1496" i="21"/>
  <c r="L1502" i="21"/>
  <c r="I1502" i="21"/>
  <c r="M1502" i="21"/>
  <c r="H1503" i="21"/>
  <c r="J1502" i="21"/>
  <c r="K1502" i="21"/>
  <c r="P1501" i="21"/>
  <c r="Q1501" i="21"/>
  <c r="O1501" i="21"/>
  <c r="N1501" i="21"/>
  <c r="E1497" i="21"/>
  <c r="F1497" i="21"/>
  <c r="D1498" i="21"/>
  <c r="O1502" i="21"/>
  <c r="N1502" i="21"/>
  <c r="Q1502" i="21"/>
  <c r="P1502" i="21"/>
  <c r="I1503" i="21"/>
  <c r="H1504" i="21"/>
  <c r="L1503" i="21"/>
  <c r="M1503" i="21"/>
  <c r="K1503" i="21"/>
  <c r="J1503" i="21"/>
  <c r="F1498" i="21"/>
  <c r="E1498" i="21"/>
  <c r="D1499" i="21"/>
  <c r="Q1503" i="21"/>
  <c r="N1503" i="21"/>
  <c r="O1503" i="21"/>
  <c r="P1503" i="21"/>
  <c r="L1504" i="21"/>
  <c r="J1504" i="21"/>
  <c r="H1505" i="21"/>
  <c r="K1504" i="21"/>
  <c r="M1504" i="21"/>
  <c r="I1504" i="21"/>
  <c r="D1500" i="21"/>
  <c r="E1499" i="21"/>
  <c r="F1499" i="21"/>
  <c r="J1505" i="21"/>
  <c r="H1506" i="21"/>
  <c r="L1505" i="21"/>
  <c r="M1505" i="21"/>
  <c r="I1505" i="21"/>
  <c r="K1505" i="21"/>
  <c r="O1504" i="21"/>
  <c r="N1504" i="21"/>
  <c r="P1504" i="21"/>
  <c r="Q1504" i="21"/>
  <c r="F1500" i="21"/>
  <c r="D1501" i="21"/>
  <c r="E1500" i="21"/>
  <c r="J1506" i="21"/>
  <c r="L1506" i="21"/>
  <c r="I1506" i="21"/>
  <c r="K1506" i="21"/>
  <c r="H1507" i="21"/>
  <c r="M1506" i="21"/>
  <c r="N1505" i="21"/>
  <c r="O1505" i="21"/>
  <c r="Q1505" i="21"/>
  <c r="P1505" i="21"/>
  <c r="E1501" i="21"/>
  <c r="D1502" i="21"/>
  <c r="F1501" i="21"/>
  <c r="P1506" i="21"/>
  <c r="Q1506" i="21"/>
  <c r="O1506" i="21"/>
  <c r="N1506" i="21"/>
  <c r="J1507" i="21"/>
  <c r="H1508" i="21"/>
  <c r="M1507" i="21"/>
  <c r="L1507" i="21"/>
  <c r="K1507" i="21"/>
  <c r="I1507" i="21"/>
  <c r="E1502" i="21"/>
  <c r="F1502" i="21"/>
  <c r="D1503" i="21"/>
  <c r="K1508" i="21"/>
  <c r="L1508" i="21"/>
  <c r="H1509" i="21"/>
  <c r="J1508" i="21"/>
  <c r="I1508" i="21"/>
  <c r="M1508" i="21"/>
  <c r="O1507" i="21"/>
  <c r="N1507" i="21"/>
  <c r="Q1507" i="21"/>
  <c r="P1507" i="21"/>
  <c r="E1503" i="21"/>
  <c r="D1504" i="21"/>
  <c r="F1503" i="21"/>
  <c r="J1509" i="21"/>
  <c r="H1510" i="21"/>
  <c r="I1509" i="21"/>
  <c r="L1509" i="21"/>
  <c r="M1509" i="21"/>
  <c r="K1509" i="21"/>
  <c r="P1508" i="21"/>
  <c r="O1508" i="21"/>
  <c r="Q1508" i="21"/>
  <c r="N1508" i="21"/>
  <c r="F1504" i="21"/>
  <c r="D1505" i="21"/>
  <c r="E1504" i="21"/>
  <c r="L1510" i="21"/>
  <c r="I1510" i="21"/>
  <c r="K1510" i="21"/>
  <c r="H1511" i="21"/>
  <c r="J1510" i="21"/>
  <c r="M1510" i="21"/>
  <c r="Q1509" i="21"/>
  <c r="N1509" i="21"/>
  <c r="P1509" i="21"/>
  <c r="O1509" i="21"/>
  <c r="E1505" i="21"/>
  <c r="D1506" i="21"/>
  <c r="F1505" i="21"/>
  <c r="N1510" i="21"/>
  <c r="Q1510" i="21"/>
  <c r="P1510" i="21"/>
  <c r="O1510" i="21"/>
  <c r="K1511" i="21"/>
  <c r="M1511" i="21"/>
  <c r="L1511" i="21"/>
  <c r="H1512" i="21"/>
  <c r="J1511" i="21"/>
  <c r="I1511" i="21"/>
  <c r="D1507" i="21"/>
  <c r="F1506" i="21"/>
  <c r="E1506" i="21"/>
  <c r="L1512" i="21"/>
  <c r="J1512" i="21"/>
  <c r="I1512" i="21"/>
  <c r="K1512" i="21"/>
  <c r="H1513" i="21"/>
  <c r="M1512" i="21"/>
  <c r="Q1511" i="21"/>
  <c r="P1511" i="21"/>
  <c r="O1511" i="21"/>
  <c r="N1511" i="21"/>
  <c r="E1507" i="21"/>
  <c r="F1507" i="21"/>
  <c r="D1508" i="21"/>
  <c r="N1512" i="21"/>
  <c r="P1512" i="21"/>
  <c r="Q1512" i="21"/>
  <c r="O1512" i="21"/>
  <c r="M1513" i="21"/>
  <c r="K1513" i="21"/>
  <c r="L1513" i="21"/>
  <c r="H1514" i="21"/>
  <c r="J1513" i="21"/>
  <c r="I1513" i="21"/>
  <c r="D1509" i="21"/>
  <c r="E1508" i="21"/>
  <c r="F1508" i="21"/>
  <c r="H1515" i="21"/>
  <c r="L1514" i="21"/>
  <c r="M1514" i="21"/>
  <c r="K1514" i="21"/>
  <c r="I1514" i="21"/>
  <c r="J1514" i="21"/>
  <c r="O1513" i="21"/>
  <c r="N1513" i="21"/>
  <c r="P1513" i="21"/>
  <c r="Q1513" i="21"/>
  <c r="F1509" i="21"/>
  <c r="D1510" i="21"/>
  <c r="E1509" i="21"/>
  <c r="J1515" i="21"/>
  <c r="L1515" i="21"/>
  <c r="M1515" i="21"/>
  <c r="I1515" i="21"/>
  <c r="H1516" i="21"/>
  <c r="K1515" i="21"/>
  <c r="Q1514" i="21"/>
  <c r="N1514" i="21"/>
  <c r="P1514" i="21"/>
  <c r="O1514" i="21"/>
  <c r="E1510" i="21"/>
  <c r="D1511" i="21"/>
  <c r="F1510" i="21"/>
  <c r="O1515" i="21"/>
  <c r="N1515" i="21"/>
  <c r="P1515" i="21"/>
  <c r="Q1515" i="21"/>
  <c r="K1516" i="21"/>
  <c r="J1516" i="21"/>
  <c r="M1516" i="21"/>
  <c r="L1516" i="21"/>
  <c r="H1517" i="21"/>
  <c r="I1516" i="21"/>
  <c r="E1511" i="21"/>
  <c r="D1512" i="21"/>
  <c r="F1511" i="21"/>
  <c r="K1517" i="21"/>
  <c r="H1518" i="21"/>
  <c r="I1517" i="21"/>
  <c r="J1517" i="21"/>
  <c r="M1517" i="21"/>
  <c r="L1517" i="21"/>
  <c r="P1516" i="21"/>
  <c r="O1516" i="21"/>
  <c r="Q1516" i="21"/>
  <c r="N1516" i="21"/>
  <c r="F1512" i="21"/>
  <c r="E1512" i="21"/>
  <c r="D1513" i="21"/>
  <c r="L1518" i="21"/>
  <c r="K1518" i="21"/>
  <c r="I1518" i="21"/>
  <c r="J1518" i="21"/>
  <c r="H1519" i="21"/>
  <c r="M1518" i="21"/>
  <c r="N1517" i="21"/>
  <c r="O1517" i="21"/>
  <c r="Q1517" i="21"/>
  <c r="P1517" i="21"/>
  <c r="E1513" i="21"/>
  <c r="F1513" i="21"/>
  <c r="D1514" i="21"/>
  <c r="P1518" i="21"/>
  <c r="Q1518" i="21"/>
  <c r="O1518" i="21"/>
  <c r="N1518" i="21"/>
  <c r="H1520" i="21"/>
  <c r="L1519" i="21"/>
  <c r="K1519" i="21"/>
  <c r="J1519" i="21"/>
  <c r="I1519" i="21"/>
  <c r="M1519" i="21"/>
  <c r="F1514" i="21"/>
  <c r="E1514" i="21"/>
  <c r="D1515" i="21"/>
  <c r="K1520" i="21"/>
  <c r="H1521" i="21"/>
  <c r="M1520" i="21"/>
  <c r="L1520" i="21"/>
  <c r="J1520" i="21"/>
  <c r="I1520" i="21"/>
  <c r="O1519" i="21"/>
  <c r="P1519" i="21"/>
  <c r="Q1519" i="21"/>
  <c r="N1519" i="21"/>
  <c r="E1515" i="21"/>
  <c r="F1515" i="21"/>
  <c r="D1516" i="21"/>
  <c r="L1521" i="21"/>
  <c r="I1521" i="21"/>
  <c r="H1522" i="21"/>
  <c r="K1521" i="21"/>
  <c r="M1521" i="21"/>
  <c r="J1521" i="21"/>
  <c r="Q1520" i="21"/>
  <c r="O1520" i="21"/>
  <c r="P1520" i="21"/>
  <c r="N1520" i="21"/>
  <c r="E1516" i="21"/>
  <c r="D1517" i="21"/>
  <c r="F1516" i="21"/>
  <c r="N1521" i="21"/>
  <c r="O1521" i="21"/>
  <c r="P1521" i="21"/>
  <c r="Q1521" i="21"/>
  <c r="J1522" i="21"/>
  <c r="M1522" i="21"/>
  <c r="H1523" i="21"/>
  <c r="L1522" i="21"/>
  <c r="K1522" i="21"/>
  <c r="I1522" i="21"/>
  <c r="D1518" i="21"/>
  <c r="F1517" i="21"/>
  <c r="E1517" i="21"/>
  <c r="H1524" i="21"/>
  <c r="K1523" i="21"/>
  <c r="L1523" i="21"/>
  <c r="M1523" i="21"/>
  <c r="J1523" i="21"/>
  <c r="I1523" i="21"/>
  <c r="P1522" i="21"/>
  <c r="O1522" i="21"/>
  <c r="Q1522" i="21"/>
  <c r="N1522" i="21"/>
  <c r="D1519" i="21"/>
  <c r="E1518" i="21"/>
  <c r="F1518" i="21"/>
  <c r="M1524" i="21"/>
  <c r="J1524" i="21"/>
  <c r="L1524" i="21"/>
  <c r="H1525" i="21"/>
  <c r="K1524" i="21"/>
  <c r="I1524" i="21"/>
  <c r="O1523" i="21"/>
  <c r="N1523" i="21"/>
  <c r="P1523" i="21"/>
  <c r="Q1523" i="21"/>
  <c r="D1520" i="21"/>
  <c r="F1519" i="21"/>
  <c r="E1519" i="21"/>
  <c r="H1526" i="21"/>
  <c r="L1525" i="21"/>
  <c r="I1525" i="21"/>
  <c r="K1525" i="21"/>
  <c r="M1525" i="21"/>
  <c r="J1525" i="21"/>
  <c r="O1524" i="21"/>
  <c r="N1524" i="21"/>
  <c r="Q1524" i="21"/>
  <c r="P1524" i="21"/>
  <c r="F1520" i="21"/>
  <c r="E1520" i="21"/>
  <c r="D1521" i="21"/>
  <c r="K1526" i="21"/>
  <c r="M1526" i="21"/>
  <c r="L1526" i="21"/>
  <c r="H1527" i="21"/>
  <c r="I1526" i="21"/>
  <c r="J1526" i="21"/>
  <c r="O1525" i="21"/>
  <c r="P1525" i="21"/>
  <c r="Q1525" i="21"/>
  <c r="N1525" i="21"/>
  <c r="E1521" i="21"/>
  <c r="F1521" i="21"/>
  <c r="D1522" i="21"/>
  <c r="K1527" i="21"/>
  <c r="L1527" i="21"/>
  <c r="H1528" i="21"/>
  <c r="J1527" i="21"/>
  <c r="M1527" i="21"/>
  <c r="I1527" i="21"/>
  <c r="P1526" i="21"/>
  <c r="N1526" i="21"/>
  <c r="O1526" i="21"/>
  <c r="Q1526" i="21"/>
  <c r="D1523" i="21"/>
  <c r="F1522" i="21"/>
  <c r="E1522" i="21"/>
  <c r="M1528" i="21"/>
  <c r="I1528" i="21"/>
  <c r="J1528" i="21"/>
  <c r="H1529" i="21"/>
  <c r="L1528" i="21"/>
  <c r="K1528" i="21"/>
  <c r="P1527" i="21"/>
  <c r="Q1527" i="21"/>
  <c r="O1527" i="21"/>
  <c r="N1527" i="21"/>
  <c r="F1523" i="21"/>
  <c r="D1524" i="21"/>
  <c r="E1523" i="21"/>
  <c r="P1528" i="21"/>
  <c r="O1528" i="21"/>
  <c r="N1528" i="21"/>
  <c r="Q1528" i="21"/>
  <c r="L1529" i="21"/>
  <c r="M1529" i="21"/>
  <c r="H1530" i="21"/>
  <c r="K1529" i="21"/>
  <c r="J1529" i="21"/>
  <c r="I1529" i="21"/>
  <c r="E1524" i="21"/>
  <c r="D1525" i="21"/>
  <c r="F1524" i="21"/>
  <c r="I1530" i="21"/>
  <c r="J1530" i="21"/>
  <c r="L1530" i="21"/>
  <c r="M1530" i="21"/>
  <c r="H1531" i="21"/>
  <c r="K1530" i="21"/>
  <c r="Q1529" i="21"/>
  <c r="P1529" i="21"/>
  <c r="O1529" i="21"/>
  <c r="N1529" i="21"/>
  <c r="F1525" i="21"/>
  <c r="D1526" i="21"/>
  <c r="E1525" i="21"/>
  <c r="O1530" i="21"/>
  <c r="N1530" i="21"/>
  <c r="P1530" i="21"/>
  <c r="Q1530" i="21"/>
  <c r="L1531" i="21"/>
  <c r="M1531" i="21"/>
  <c r="I1531" i="21"/>
  <c r="J1531" i="21"/>
  <c r="K1531" i="21"/>
  <c r="H1532" i="21"/>
  <c r="F1526" i="21"/>
  <c r="E1526" i="21"/>
  <c r="D1527" i="21"/>
  <c r="N1531" i="21"/>
  <c r="O1531" i="21"/>
  <c r="P1531" i="21"/>
  <c r="Q1531" i="21"/>
  <c r="I1532" i="21"/>
  <c r="L1532" i="21"/>
  <c r="M1532" i="21"/>
  <c r="H1533" i="21"/>
  <c r="J1532" i="21"/>
  <c r="K1532" i="21"/>
  <c r="F1527" i="21"/>
  <c r="E1527" i="21"/>
  <c r="D1528" i="21"/>
  <c r="P1532" i="21"/>
  <c r="O1532" i="21"/>
  <c r="Q1532" i="21"/>
  <c r="N1532" i="21"/>
  <c r="K1533" i="21"/>
  <c r="I1533" i="21"/>
  <c r="H1534" i="21"/>
  <c r="L1533" i="21"/>
  <c r="J1533" i="21"/>
  <c r="M1533" i="21"/>
  <c r="F1528" i="21"/>
  <c r="D1529" i="21"/>
  <c r="E1528" i="21"/>
  <c r="N1533" i="21"/>
  <c r="P1533" i="21"/>
  <c r="O1533" i="21"/>
  <c r="Q1533" i="21"/>
  <c r="I1534" i="21"/>
  <c r="L1534" i="21"/>
  <c r="M1534" i="21"/>
  <c r="H1535" i="21"/>
  <c r="J1534" i="21"/>
  <c r="K1534" i="21"/>
  <c r="D1530" i="21"/>
  <c r="E1529" i="21"/>
  <c r="F1529" i="21"/>
  <c r="Q1534" i="21"/>
  <c r="P1534" i="21"/>
  <c r="O1534" i="21"/>
  <c r="N1534" i="21"/>
  <c r="I1535" i="21"/>
  <c r="M1535" i="21"/>
  <c r="L1535" i="21"/>
  <c r="K1535" i="21"/>
  <c r="H1536" i="21"/>
  <c r="J1535" i="21"/>
  <c r="D1531" i="21"/>
  <c r="E1530" i="21"/>
  <c r="F1530" i="21"/>
  <c r="P1535" i="21"/>
  <c r="O1535" i="21"/>
  <c r="Q1535" i="21"/>
  <c r="N1535" i="21"/>
  <c r="J1536" i="21"/>
  <c r="I1536" i="21"/>
  <c r="M1536" i="21"/>
  <c r="L1536" i="21"/>
  <c r="H1537" i="21"/>
  <c r="K1536" i="21"/>
  <c r="E1531" i="21"/>
  <c r="F1531" i="21"/>
  <c r="D1532" i="21"/>
  <c r="Q1536" i="21"/>
  <c r="N1536" i="21"/>
  <c r="P1536" i="21"/>
  <c r="O1536" i="21"/>
  <c r="K1537" i="21"/>
  <c r="I1537" i="21"/>
  <c r="J1537" i="21"/>
  <c r="H1538" i="21"/>
  <c r="L1537" i="21"/>
  <c r="M1537" i="21"/>
  <c r="D1533" i="21"/>
  <c r="F1532" i="21"/>
  <c r="E1532" i="21"/>
  <c r="P1537" i="21"/>
  <c r="N1537" i="21"/>
  <c r="O1537" i="21"/>
  <c r="Q1537" i="21"/>
  <c r="I1538" i="21"/>
  <c r="J1538" i="21"/>
  <c r="H1539" i="21"/>
  <c r="L1538" i="21"/>
  <c r="K1538" i="21"/>
  <c r="M1538" i="21"/>
  <c r="D1534" i="21"/>
  <c r="F1533" i="21"/>
  <c r="E1533" i="21"/>
  <c r="Q1538" i="21"/>
  <c r="P1538" i="21"/>
  <c r="N1538" i="21"/>
  <c r="O1538" i="21"/>
  <c r="L1539" i="21"/>
  <c r="H1540" i="21"/>
  <c r="J1539" i="21"/>
  <c r="M1539" i="21"/>
  <c r="I1539" i="21"/>
  <c r="K1539" i="21"/>
  <c r="D1535" i="21"/>
  <c r="F1534" i="21"/>
  <c r="E1534" i="21"/>
  <c r="J1540" i="21"/>
  <c r="M1540" i="21"/>
  <c r="I1540" i="21"/>
  <c r="L1540" i="21"/>
  <c r="H1541" i="21"/>
  <c r="K1540" i="21"/>
  <c r="P1539" i="21"/>
  <c r="Q1539" i="21"/>
  <c r="O1539" i="21"/>
  <c r="N1539" i="21"/>
  <c r="E1535" i="21"/>
  <c r="F1535" i="21"/>
  <c r="D1536" i="21"/>
  <c r="P1540" i="21"/>
  <c r="O1540" i="21"/>
  <c r="N1540" i="21"/>
  <c r="Q1540" i="21"/>
  <c r="J1541" i="21"/>
  <c r="I1541" i="21"/>
  <c r="H1542" i="21"/>
  <c r="L1541" i="21"/>
  <c r="K1541" i="21"/>
  <c r="M1541" i="21"/>
  <c r="F1536" i="21"/>
  <c r="E1536" i="21"/>
  <c r="D1537" i="21"/>
  <c r="O1541" i="21"/>
  <c r="N1541" i="21"/>
  <c r="Q1541" i="21"/>
  <c r="P1541" i="21"/>
  <c r="M1542" i="21"/>
  <c r="H1543" i="21"/>
  <c r="I1542" i="21"/>
  <c r="J1542" i="21"/>
  <c r="L1542" i="21"/>
  <c r="K1542" i="21"/>
  <c r="E1537" i="21"/>
  <c r="D1538" i="21"/>
  <c r="F1537" i="21"/>
  <c r="H1544" i="21"/>
  <c r="I1543" i="21"/>
  <c r="L1543" i="21"/>
  <c r="M1543" i="21"/>
  <c r="J1543" i="21"/>
  <c r="K1543" i="21"/>
  <c r="P1542" i="21"/>
  <c r="N1542" i="21"/>
  <c r="O1542" i="21"/>
  <c r="Q1542" i="21"/>
  <c r="D1539" i="21"/>
  <c r="E1538" i="21"/>
  <c r="F1538" i="21"/>
  <c r="K1544" i="21"/>
  <c r="I1544" i="21"/>
  <c r="H1545" i="21"/>
  <c r="M1544" i="21"/>
  <c r="J1544" i="21"/>
  <c r="L1544" i="21"/>
  <c r="Q1543" i="21"/>
  <c r="O1543" i="21"/>
  <c r="P1543" i="21"/>
  <c r="N1543" i="21"/>
  <c r="E1539" i="21"/>
  <c r="F1539" i="21"/>
  <c r="D1540" i="21"/>
  <c r="P1544" i="21"/>
  <c r="Q1544" i="21"/>
  <c r="N1544" i="21"/>
  <c r="O1544" i="21"/>
  <c r="K1545" i="21"/>
  <c r="L1545" i="21"/>
  <c r="H1546" i="21"/>
  <c r="I1545" i="21"/>
  <c r="M1545" i="21"/>
  <c r="J1545" i="21"/>
  <c r="E1540" i="21"/>
  <c r="D1541" i="21"/>
  <c r="F1540" i="21"/>
  <c r="H1547" i="21"/>
  <c r="J1546" i="21"/>
  <c r="I1546" i="21"/>
  <c r="M1546" i="21"/>
  <c r="L1546" i="21"/>
  <c r="K1546" i="21"/>
  <c r="O1545" i="21"/>
  <c r="N1545" i="21"/>
  <c r="Q1545" i="21"/>
  <c r="P1545" i="21"/>
  <c r="F1541" i="21"/>
  <c r="E1541" i="21"/>
  <c r="D1542" i="21"/>
  <c r="I1547" i="21"/>
  <c r="M1547" i="21"/>
  <c r="H1548" i="21"/>
  <c r="J1547" i="21"/>
  <c r="K1547" i="21"/>
  <c r="L1547" i="21"/>
  <c r="O1546" i="21"/>
  <c r="Q1546" i="21"/>
  <c r="N1546" i="21"/>
  <c r="P1546" i="21"/>
  <c r="F1542" i="21"/>
  <c r="D1543" i="21"/>
  <c r="E1542" i="21"/>
  <c r="O1547" i="21"/>
  <c r="Q1547" i="21"/>
  <c r="P1547" i="21"/>
  <c r="N1547" i="21"/>
  <c r="J1548" i="21"/>
  <c r="H1549" i="21"/>
  <c r="L1548" i="21"/>
  <c r="M1548" i="21"/>
  <c r="K1548" i="21"/>
  <c r="I1548" i="21"/>
  <c r="F1543" i="21"/>
  <c r="E1543" i="21"/>
  <c r="D1544" i="21"/>
  <c r="K1549" i="21"/>
  <c r="J1549" i="21"/>
  <c r="I1549" i="21"/>
  <c r="L1549" i="21"/>
  <c r="M1549" i="21"/>
  <c r="H1550" i="21"/>
  <c r="N1548" i="21"/>
  <c r="O1548" i="21"/>
  <c r="P1548" i="21"/>
  <c r="Q1548" i="21"/>
  <c r="D1545" i="21"/>
  <c r="F1544" i="21"/>
  <c r="E1544" i="21"/>
  <c r="P1549" i="21"/>
  <c r="N1549" i="21"/>
  <c r="O1549" i="21"/>
  <c r="Q1549" i="21"/>
  <c r="H1551" i="21"/>
  <c r="L1550" i="21"/>
  <c r="M1550" i="21"/>
  <c r="J1550" i="21"/>
  <c r="K1550" i="21"/>
  <c r="I1550" i="21"/>
  <c r="F1545" i="21"/>
  <c r="E1545" i="21"/>
  <c r="D1546" i="21"/>
  <c r="I1551" i="21"/>
  <c r="H1552" i="21"/>
  <c r="K1551" i="21"/>
  <c r="L1551" i="21"/>
  <c r="M1551" i="21"/>
  <c r="J1551" i="21"/>
  <c r="P1550" i="21"/>
  <c r="O1550" i="21"/>
  <c r="N1550" i="21"/>
  <c r="Q1550" i="21"/>
  <c r="D1547" i="21"/>
  <c r="E1546" i="21"/>
  <c r="F1546" i="21"/>
  <c r="N1551" i="21"/>
  <c r="Q1551" i="21"/>
  <c r="O1551" i="21"/>
  <c r="P1551" i="21"/>
  <c r="J1552" i="21"/>
  <c r="M1552" i="21"/>
  <c r="K1552" i="21"/>
  <c r="L1552" i="21"/>
  <c r="I1552" i="21"/>
  <c r="H1553" i="21"/>
  <c r="E1547" i="21"/>
  <c r="F1547" i="21"/>
  <c r="D1548" i="21"/>
  <c r="P1552" i="21"/>
  <c r="O1552" i="21"/>
  <c r="Q1552" i="21"/>
  <c r="N1552" i="21"/>
  <c r="K1553" i="21"/>
  <c r="H1554" i="21"/>
  <c r="J1553" i="21"/>
  <c r="M1553" i="21"/>
  <c r="L1553" i="21"/>
  <c r="I1553" i="21"/>
  <c r="D1549" i="21"/>
  <c r="E1548" i="21"/>
  <c r="F1548" i="21"/>
  <c r="H1555" i="21"/>
  <c r="K1554" i="21"/>
  <c r="J1554" i="21"/>
  <c r="M1554" i="21"/>
  <c r="I1554" i="21"/>
  <c r="L1554" i="21"/>
  <c r="P1553" i="21"/>
  <c r="Q1553" i="21"/>
  <c r="N1553" i="21"/>
  <c r="O1553" i="21"/>
  <c r="D1550" i="21"/>
  <c r="E1549" i="21"/>
  <c r="F1549" i="21"/>
  <c r="K1555" i="21"/>
  <c r="H1556" i="21"/>
  <c r="M1555" i="21"/>
  <c r="L1555" i="21"/>
  <c r="J1555" i="21"/>
  <c r="I1555" i="21"/>
  <c r="N1554" i="21"/>
  <c r="Q1554" i="21"/>
  <c r="P1554" i="21"/>
  <c r="O1554" i="21"/>
  <c r="E1550" i="21"/>
  <c r="F1550" i="21"/>
  <c r="D1551" i="21"/>
  <c r="I1556" i="21"/>
  <c r="M1556" i="21"/>
  <c r="J1556" i="21"/>
  <c r="K1556" i="21"/>
  <c r="L1556" i="21"/>
  <c r="H1557" i="21"/>
  <c r="O1555" i="21"/>
  <c r="Q1555" i="21"/>
  <c r="P1555" i="21"/>
  <c r="N1555" i="21"/>
  <c r="F1551" i="21"/>
  <c r="E1551" i="21"/>
  <c r="D1552" i="21"/>
  <c r="Q1556" i="21"/>
  <c r="O1556" i="21"/>
  <c r="N1556" i="21"/>
  <c r="P1556" i="21"/>
  <c r="L1557" i="21"/>
  <c r="I1557" i="21"/>
  <c r="J1557" i="21"/>
  <c r="H1558" i="21"/>
  <c r="M1557" i="21"/>
  <c r="K1557" i="21"/>
  <c r="F1552" i="21"/>
  <c r="E1552" i="21"/>
  <c r="D1553" i="21"/>
  <c r="N1557" i="21"/>
  <c r="O1557" i="21"/>
  <c r="Q1557" i="21"/>
  <c r="P1557" i="21"/>
  <c r="H1559" i="21"/>
  <c r="L1558" i="21"/>
  <c r="J1558" i="21"/>
  <c r="M1558" i="21"/>
  <c r="I1558" i="21"/>
  <c r="K1558" i="21"/>
  <c r="E1553" i="21"/>
  <c r="D1554" i="21"/>
  <c r="F1553" i="21"/>
  <c r="M1559" i="21"/>
  <c r="L1559" i="21"/>
  <c r="K1559" i="21"/>
  <c r="I1559" i="21"/>
  <c r="J1559" i="21"/>
  <c r="H1560" i="21"/>
  <c r="O1558" i="21"/>
  <c r="Q1558" i="21"/>
  <c r="N1558" i="21"/>
  <c r="P1558" i="21"/>
  <c r="F1554" i="21"/>
  <c r="D1555" i="21"/>
  <c r="E1554" i="21"/>
  <c r="N1559" i="21"/>
  <c r="Q1559" i="21"/>
  <c r="P1559" i="21"/>
  <c r="O1559" i="21"/>
  <c r="M1560" i="21"/>
  <c r="J1560" i="21"/>
  <c r="K1560" i="21"/>
  <c r="I1560" i="21"/>
  <c r="L1560" i="21"/>
  <c r="H1561" i="21"/>
  <c r="E1555" i="21"/>
  <c r="F1555" i="21"/>
  <c r="D1556" i="21"/>
  <c r="O1560" i="21"/>
  <c r="N1560" i="21"/>
  <c r="Q1560" i="21"/>
  <c r="P1560" i="21"/>
  <c r="J1561" i="21"/>
  <c r="M1561" i="21"/>
  <c r="I1561" i="21"/>
  <c r="K1561" i="21"/>
  <c r="L1561" i="21"/>
  <c r="H1562" i="21"/>
  <c r="D1557" i="21"/>
  <c r="E1556" i="21"/>
  <c r="F1556" i="21"/>
  <c r="O1561" i="21"/>
  <c r="N1561" i="21"/>
  <c r="Q1561" i="21"/>
  <c r="P1561" i="21"/>
  <c r="L1562" i="21"/>
  <c r="M1562" i="21"/>
  <c r="I1562" i="21"/>
  <c r="J1562" i="21"/>
  <c r="K1562" i="21"/>
  <c r="H1563" i="21"/>
  <c r="F1557" i="21"/>
  <c r="E1557" i="21"/>
  <c r="D1558" i="21"/>
  <c r="O1562" i="21"/>
  <c r="N1562" i="21"/>
  <c r="Q1562" i="21"/>
  <c r="P1562" i="21"/>
  <c r="K1563" i="21"/>
  <c r="H1564" i="21"/>
  <c r="L1563" i="21"/>
  <c r="M1563" i="21"/>
  <c r="I1563" i="21"/>
  <c r="J1563" i="21"/>
  <c r="F1558" i="21"/>
  <c r="E1558" i="21"/>
  <c r="D1559" i="21"/>
  <c r="J1564" i="21"/>
  <c r="I1564" i="21"/>
  <c r="H1565" i="21"/>
  <c r="L1564" i="21"/>
  <c r="M1564" i="21"/>
  <c r="K1564" i="21"/>
  <c r="O1563" i="21"/>
  <c r="N1563" i="21"/>
  <c r="Q1563" i="21"/>
  <c r="P1563" i="21"/>
  <c r="E1559" i="21"/>
  <c r="D1560" i="21"/>
  <c r="F1559" i="21"/>
  <c r="N1564" i="21"/>
  <c r="O1564" i="21"/>
  <c r="Q1564" i="21"/>
  <c r="P1564" i="21"/>
  <c r="M1565" i="21"/>
  <c r="I1565" i="21"/>
  <c r="H1566" i="21"/>
  <c r="L1565" i="21"/>
  <c r="J1565" i="21"/>
  <c r="K1565" i="21"/>
  <c r="D1561" i="21"/>
  <c r="E1560" i="21"/>
  <c r="F1560" i="21"/>
  <c r="Q1565" i="21"/>
  <c r="O1565" i="21"/>
  <c r="N1565" i="21"/>
  <c r="P1565" i="21"/>
  <c r="L1566" i="21"/>
  <c r="H1567" i="21"/>
  <c r="K1566" i="21"/>
  <c r="J1566" i="21"/>
  <c r="M1566" i="21"/>
  <c r="I1566" i="21"/>
  <c r="E1561" i="21"/>
  <c r="F1561" i="21"/>
  <c r="D1562" i="21"/>
  <c r="L1567" i="21"/>
  <c r="K1567" i="21"/>
  <c r="M1567" i="21"/>
  <c r="I1567" i="21"/>
  <c r="H1568" i="21"/>
  <c r="J1567" i="21"/>
  <c r="Q1566" i="21"/>
  <c r="N1566" i="21"/>
  <c r="P1566" i="21"/>
  <c r="O1566" i="21"/>
  <c r="E1562" i="21"/>
  <c r="F1562" i="21"/>
  <c r="D1563" i="21"/>
  <c r="P1567" i="21"/>
  <c r="O1567" i="21"/>
  <c r="N1567" i="21"/>
  <c r="Q1567" i="21"/>
  <c r="L1568" i="21"/>
  <c r="M1568" i="21"/>
  <c r="J1568" i="21"/>
  <c r="K1568" i="21"/>
  <c r="I1568" i="21"/>
  <c r="H1569" i="21"/>
  <c r="D1564" i="21"/>
  <c r="E1563" i="21"/>
  <c r="F1563" i="21"/>
  <c r="Q1568" i="21"/>
  <c r="O1568" i="21"/>
  <c r="P1568" i="21"/>
  <c r="N1568" i="21"/>
  <c r="J1569" i="21"/>
  <c r="K1569" i="21"/>
  <c r="I1569" i="21"/>
  <c r="M1569" i="21"/>
  <c r="H1570" i="21"/>
  <c r="L1569" i="21"/>
  <c r="D1565" i="21"/>
  <c r="E1564" i="21"/>
  <c r="F1564" i="21"/>
  <c r="P1569" i="21"/>
  <c r="N1569" i="21"/>
  <c r="Q1569" i="21"/>
  <c r="O1569" i="21"/>
  <c r="J1570" i="21"/>
  <c r="L1570" i="21"/>
  <c r="K1570" i="21"/>
  <c r="H1571" i="21"/>
  <c r="I1570" i="21"/>
  <c r="M1570" i="21"/>
  <c r="D1566" i="21"/>
  <c r="F1565" i="21"/>
  <c r="E1565" i="21"/>
  <c r="H1572" i="21"/>
  <c r="I1571" i="21"/>
  <c r="L1571" i="21"/>
  <c r="K1571" i="21"/>
  <c r="J1571" i="21"/>
  <c r="M1571" i="21"/>
  <c r="Q1570" i="21"/>
  <c r="N1570" i="21"/>
  <c r="O1570" i="21"/>
  <c r="P1570" i="21"/>
  <c r="F1566" i="21"/>
  <c r="E1566" i="21"/>
  <c r="D1567" i="21"/>
  <c r="I1572" i="21"/>
  <c r="J1572" i="21"/>
  <c r="L1572" i="21"/>
  <c r="M1572" i="21"/>
  <c r="K1572" i="21"/>
  <c r="H1573" i="21"/>
  <c r="P1571" i="21"/>
  <c r="N1571" i="21"/>
  <c r="Q1571" i="21"/>
  <c r="O1571" i="21"/>
  <c r="D1568" i="21"/>
  <c r="F1567" i="21"/>
  <c r="E1567" i="21"/>
  <c r="P1572" i="21"/>
  <c r="O1572" i="21"/>
  <c r="N1572" i="21"/>
  <c r="Q1572" i="21"/>
  <c r="I1573" i="21"/>
  <c r="M1573" i="21"/>
  <c r="J1573" i="21"/>
  <c r="H1574" i="21"/>
  <c r="K1573" i="21"/>
  <c r="L1573" i="21"/>
  <c r="D1569" i="21"/>
  <c r="F1568" i="21"/>
  <c r="E1568" i="21"/>
  <c r="O1573" i="21"/>
  <c r="P1573" i="21"/>
  <c r="N1573" i="21"/>
  <c r="Q1573" i="21"/>
  <c r="I1574" i="21"/>
  <c r="M1574" i="21"/>
  <c r="K1574" i="21"/>
  <c r="L1574" i="21"/>
  <c r="H1575" i="21"/>
  <c r="J1574" i="21"/>
  <c r="F1569" i="21"/>
  <c r="E1569" i="21"/>
  <c r="D1570" i="21"/>
  <c r="Q1574" i="21"/>
  <c r="N1574" i="21"/>
  <c r="P1574" i="21"/>
  <c r="O1574" i="21"/>
  <c r="K1575" i="21"/>
  <c r="I1575" i="21"/>
  <c r="H1576" i="21"/>
  <c r="J1575" i="21"/>
  <c r="L1575" i="21"/>
  <c r="M1575" i="21"/>
  <c r="F1570" i="21"/>
  <c r="D1571" i="21"/>
  <c r="E1570" i="21"/>
  <c r="Q1575" i="21"/>
  <c r="O1575" i="21"/>
  <c r="N1575" i="21"/>
  <c r="P1575" i="21"/>
  <c r="L1576" i="21"/>
  <c r="H1577" i="21"/>
  <c r="J1576" i="21"/>
  <c r="M1576" i="21"/>
  <c r="K1576" i="21"/>
  <c r="I1576" i="21"/>
  <c r="E1571" i="21"/>
  <c r="F1571" i="21"/>
  <c r="D1572" i="21"/>
  <c r="I1577" i="21"/>
  <c r="H1578" i="21"/>
  <c r="L1577" i="21"/>
  <c r="M1577" i="21"/>
  <c r="J1577" i="21"/>
  <c r="K1577" i="21"/>
  <c r="P1576" i="21"/>
  <c r="O1576" i="21"/>
  <c r="Q1576" i="21"/>
  <c r="N1576" i="21"/>
  <c r="D1573" i="21"/>
  <c r="F1572" i="21"/>
  <c r="E1572" i="21"/>
  <c r="N1577" i="21"/>
  <c r="O1577" i="21"/>
  <c r="P1577" i="21"/>
  <c r="Q1577" i="21"/>
  <c r="L1578" i="21"/>
  <c r="K1578" i="21"/>
  <c r="H1579" i="21"/>
  <c r="J1578" i="21"/>
  <c r="M1578" i="21"/>
  <c r="I1578" i="21"/>
  <c r="D1574" i="21"/>
  <c r="E1573" i="21"/>
  <c r="F1573" i="21"/>
  <c r="I1579" i="21"/>
  <c r="J1579" i="21"/>
  <c r="M1579" i="21"/>
  <c r="H1580" i="21"/>
  <c r="L1579" i="21"/>
  <c r="K1579" i="21"/>
  <c r="N1578" i="21"/>
  <c r="P1578" i="21"/>
  <c r="O1578" i="21"/>
  <c r="Q1578" i="21"/>
  <c r="F1574" i="21"/>
  <c r="E1574" i="21"/>
  <c r="D1575" i="21"/>
  <c r="O1579" i="21"/>
  <c r="Q1579" i="21"/>
  <c r="N1579" i="21"/>
  <c r="P1579" i="21"/>
  <c r="I1580" i="21"/>
  <c r="J1580" i="21"/>
  <c r="H1581" i="21"/>
  <c r="L1580" i="21"/>
  <c r="K1580" i="21"/>
  <c r="M1580" i="21"/>
  <c r="D1576" i="21"/>
  <c r="F1575" i="21"/>
  <c r="E1575" i="21"/>
  <c r="P1580" i="21"/>
  <c r="Q1580" i="21"/>
  <c r="O1580" i="21"/>
  <c r="N1580" i="21"/>
  <c r="H1582" i="21"/>
  <c r="I1581" i="21"/>
  <c r="M1581" i="21"/>
  <c r="J1581" i="21"/>
  <c r="K1581" i="21"/>
  <c r="L1581" i="21"/>
  <c r="E1576" i="21"/>
  <c r="D1577" i="21"/>
  <c r="F1576" i="21"/>
  <c r="I1582" i="21"/>
  <c r="J1582" i="21"/>
  <c r="L1582" i="21"/>
  <c r="K1582" i="21"/>
  <c r="H1583" i="21"/>
  <c r="M1582" i="21"/>
  <c r="N1581" i="21"/>
  <c r="O1581" i="21"/>
  <c r="P1581" i="21"/>
  <c r="Q1581" i="21"/>
  <c r="F1577" i="21"/>
  <c r="E1577" i="21"/>
  <c r="D1578" i="21"/>
  <c r="N1582" i="21"/>
  <c r="Q1582" i="21"/>
  <c r="P1582" i="21"/>
  <c r="O1582" i="21"/>
  <c r="K1583" i="21"/>
  <c r="M1583" i="21"/>
  <c r="L1583" i="21"/>
  <c r="J1583" i="21"/>
  <c r="I1583" i="21"/>
  <c r="H1584" i="21"/>
  <c r="D1579" i="21"/>
  <c r="E1578" i="21"/>
  <c r="F1578" i="21"/>
  <c r="N1583" i="21"/>
  <c r="Q1583" i="21"/>
  <c r="O1583" i="21"/>
  <c r="P1583" i="21"/>
  <c r="J1584" i="21"/>
  <c r="H1585" i="21"/>
  <c r="M1584" i="21"/>
  <c r="K1584" i="21"/>
  <c r="I1584" i="21"/>
  <c r="L1584" i="21"/>
  <c r="D1580" i="21"/>
  <c r="E1579" i="21"/>
  <c r="F1579" i="21"/>
  <c r="J1585" i="21"/>
  <c r="K1585" i="21"/>
  <c r="I1585" i="21"/>
  <c r="H1586" i="21"/>
  <c r="M1585" i="21"/>
  <c r="L1585" i="21"/>
  <c r="Q1584" i="21"/>
  <c r="O1584" i="21"/>
  <c r="N1584" i="21"/>
  <c r="P1584" i="21"/>
  <c r="D1581" i="21"/>
  <c r="F1580" i="21"/>
  <c r="E1580" i="21"/>
  <c r="Q1585" i="21"/>
  <c r="O1585" i="21"/>
  <c r="N1585" i="21"/>
  <c r="P1585" i="21"/>
  <c r="M1586" i="21"/>
  <c r="I1586" i="21"/>
  <c r="J1586" i="21"/>
  <c r="H1587" i="21"/>
  <c r="K1586" i="21"/>
  <c r="L1586" i="21"/>
  <c r="E1581" i="21"/>
  <c r="D1582" i="21"/>
  <c r="F1581" i="21"/>
  <c r="P1586" i="21"/>
  <c r="Q1586" i="21"/>
  <c r="N1586" i="21"/>
  <c r="O1586" i="21"/>
  <c r="H1588" i="21"/>
  <c r="M1587" i="21"/>
  <c r="J1587" i="21"/>
  <c r="L1587" i="21"/>
  <c r="K1587" i="21"/>
  <c r="I1587" i="21"/>
  <c r="F1582" i="21"/>
  <c r="D1583" i="21"/>
  <c r="E1582" i="21"/>
  <c r="K1588" i="21"/>
  <c r="L1588" i="21"/>
  <c r="I1588" i="21"/>
  <c r="M1588" i="21"/>
  <c r="H1589" i="21"/>
  <c r="J1588" i="21"/>
  <c r="Q1587" i="21"/>
  <c r="N1587" i="21"/>
  <c r="O1587" i="21"/>
  <c r="P1587" i="21"/>
  <c r="D1584" i="21"/>
  <c r="E1583" i="21"/>
  <c r="F1583" i="21"/>
  <c r="P1588" i="21"/>
  <c r="N1588" i="21"/>
  <c r="Q1588" i="21"/>
  <c r="O1588" i="21"/>
  <c r="K1589" i="21"/>
  <c r="J1589" i="21"/>
  <c r="I1589" i="21"/>
  <c r="M1589" i="21"/>
  <c r="H1590" i="21"/>
  <c r="L1589" i="21"/>
  <c r="D1585" i="21"/>
  <c r="E1584" i="21"/>
  <c r="F1584" i="21"/>
  <c r="Q1589" i="21"/>
  <c r="O1589" i="21"/>
  <c r="N1589" i="21"/>
  <c r="P1589" i="21"/>
  <c r="H1591" i="21"/>
  <c r="I1590" i="21"/>
  <c r="M1590" i="21"/>
  <c r="K1590" i="21"/>
  <c r="L1590" i="21"/>
  <c r="J1590" i="21"/>
  <c r="F1585" i="21"/>
  <c r="E1585" i="21"/>
  <c r="D1586" i="21"/>
  <c r="M1591" i="21"/>
  <c r="L1591" i="21"/>
  <c r="I1591" i="21"/>
  <c r="K1591" i="21"/>
  <c r="H1592" i="21"/>
  <c r="J1591" i="21"/>
  <c r="Q1590" i="21"/>
  <c r="P1590" i="21"/>
  <c r="N1590" i="21"/>
  <c r="O1590" i="21"/>
  <c r="D1587" i="21"/>
  <c r="F1586" i="21"/>
  <c r="E1586" i="21"/>
  <c r="O1591" i="21"/>
  <c r="P1591" i="21"/>
  <c r="N1591" i="21"/>
  <c r="Q1591" i="21"/>
  <c r="J1592" i="21"/>
  <c r="H1593" i="21"/>
  <c r="M1592" i="21"/>
  <c r="L1592" i="21"/>
  <c r="I1592" i="21"/>
  <c r="K1592" i="21"/>
  <c r="D1588" i="21"/>
  <c r="F1587" i="21"/>
  <c r="E1587" i="21"/>
  <c r="K1593" i="21"/>
  <c r="I1593" i="21"/>
  <c r="H1594" i="21"/>
  <c r="J1593" i="21"/>
  <c r="L1593" i="21"/>
  <c r="M1593" i="21"/>
  <c r="P1592" i="21"/>
  <c r="O1592" i="21"/>
  <c r="Q1592" i="21"/>
  <c r="N1592" i="21"/>
  <c r="D1589" i="21"/>
  <c r="E1588" i="21"/>
  <c r="F1588" i="21"/>
  <c r="N1593" i="21"/>
  <c r="P1593" i="21"/>
  <c r="Q1593" i="21"/>
  <c r="O1593" i="21"/>
  <c r="K1594" i="21"/>
  <c r="H1595" i="21"/>
  <c r="J1594" i="21"/>
  <c r="I1594" i="21"/>
  <c r="L1594" i="21"/>
  <c r="M1594" i="21"/>
  <c r="F1589" i="21"/>
  <c r="D1590" i="21"/>
  <c r="E1589" i="21"/>
  <c r="H1596" i="21"/>
  <c r="K1595" i="21"/>
  <c r="I1595" i="21"/>
  <c r="L1595" i="21"/>
  <c r="M1595" i="21"/>
  <c r="J1595" i="21"/>
  <c r="P1594" i="21"/>
  <c r="Q1594" i="21"/>
  <c r="N1594" i="21"/>
  <c r="O1594" i="21"/>
  <c r="F1590" i="21"/>
  <c r="E1590" i="21"/>
  <c r="D1591" i="21"/>
  <c r="I1596" i="21"/>
  <c r="M1596" i="21"/>
  <c r="L1596" i="21"/>
  <c r="K1596" i="21"/>
  <c r="H1597" i="21"/>
  <c r="J1596" i="21"/>
  <c r="N1595" i="21"/>
  <c r="Q1595" i="21"/>
  <c r="P1595" i="21"/>
  <c r="O1595" i="21"/>
  <c r="D1592" i="21"/>
  <c r="F1591" i="21"/>
  <c r="E1591" i="21"/>
  <c r="N1596" i="21"/>
  <c r="O1596" i="21"/>
  <c r="Q1596" i="21"/>
  <c r="P1596" i="21"/>
  <c r="H1598" i="21"/>
  <c r="I1597" i="21"/>
  <c r="J1597" i="21"/>
  <c r="M1597" i="21"/>
  <c r="L1597" i="21"/>
  <c r="K1597" i="21"/>
  <c r="D1593" i="21"/>
  <c r="E1592" i="21"/>
  <c r="F1592" i="21"/>
  <c r="H1599" i="21"/>
  <c r="M1598" i="21"/>
  <c r="L1598" i="21"/>
  <c r="I1598" i="21"/>
  <c r="J1598" i="21"/>
  <c r="K1598" i="21"/>
  <c r="P1597" i="21"/>
  <c r="Q1597" i="21"/>
  <c r="O1597" i="21"/>
  <c r="N1597" i="21"/>
  <c r="F1593" i="21"/>
  <c r="E1593" i="21"/>
  <c r="D1594" i="21"/>
  <c r="J1599" i="21"/>
  <c r="L1599" i="21"/>
  <c r="K1599" i="21"/>
  <c r="M1599" i="21"/>
  <c r="I1599" i="21"/>
  <c r="H1600" i="21"/>
  <c r="N1598" i="21"/>
  <c r="O1598" i="21"/>
  <c r="Q1598" i="21"/>
  <c r="P1598" i="21"/>
  <c r="D1595" i="21"/>
  <c r="F1594" i="21"/>
  <c r="E1594" i="21"/>
  <c r="N1599" i="21"/>
  <c r="Q1599" i="21"/>
  <c r="P1599" i="21"/>
  <c r="O1599" i="21"/>
  <c r="K1600" i="21"/>
  <c r="L1600" i="21"/>
  <c r="M1600" i="21"/>
  <c r="J1600" i="21"/>
  <c r="I1600" i="21"/>
  <c r="H1601" i="21"/>
  <c r="D1596" i="21"/>
  <c r="E1595" i="21"/>
  <c r="F1595" i="21"/>
  <c r="Q1600" i="21"/>
  <c r="P1600" i="21"/>
  <c r="O1600" i="21"/>
  <c r="N1600" i="21"/>
  <c r="M1601" i="21"/>
  <c r="J1601" i="21"/>
  <c r="L1601" i="21"/>
  <c r="I1601" i="21"/>
  <c r="K1601" i="21"/>
  <c r="H1602" i="21"/>
  <c r="F1596" i="21"/>
  <c r="D1597" i="21"/>
  <c r="E1596" i="21"/>
  <c r="N1601" i="21"/>
  <c r="P1601" i="21"/>
  <c r="O1601" i="21"/>
  <c r="Q1601" i="21"/>
  <c r="J1602" i="21"/>
  <c r="I1602" i="21"/>
  <c r="M1602" i="21"/>
  <c r="L1602" i="21"/>
  <c r="H1603" i="21"/>
  <c r="K1602" i="21"/>
  <c r="D1598" i="21"/>
  <c r="E1597" i="21"/>
  <c r="F1597" i="21"/>
  <c r="P1602" i="21"/>
  <c r="O1602" i="21"/>
  <c r="Q1602" i="21"/>
  <c r="N1602" i="21"/>
  <c r="H1604" i="21"/>
  <c r="J1603" i="21"/>
  <c r="K1603" i="21"/>
  <c r="I1603" i="21"/>
  <c r="M1603" i="21"/>
  <c r="L1603" i="21"/>
  <c r="F1598" i="21"/>
  <c r="D1599" i="21"/>
  <c r="E1598" i="21"/>
  <c r="I1604" i="21"/>
  <c r="L1604" i="21"/>
  <c r="M1604" i="21"/>
  <c r="J1604" i="21"/>
  <c r="H1605" i="21"/>
  <c r="K1604" i="21"/>
  <c r="Q1603" i="21"/>
  <c r="P1603" i="21"/>
  <c r="N1603" i="21"/>
  <c r="O1603" i="21"/>
  <c r="E1599" i="21"/>
  <c r="F1599" i="21"/>
  <c r="D1600" i="21"/>
  <c r="N1604" i="21"/>
  <c r="P1604" i="21"/>
  <c r="Q1604" i="21"/>
  <c r="O1604" i="21"/>
  <c r="I1605" i="21"/>
  <c r="H1606" i="21"/>
  <c r="L1605" i="21"/>
  <c r="K1605" i="21"/>
  <c r="M1605" i="21"/>
  <c r="J1605" i="21"/>
  <c r="D1601" i="21"/>
  <c r="F1600" i="21"/>
  <c r="E1600" i="21"/>
  <c r="P1605" i="21"/>
  <c r="Q1605" i="21"/>
  <c r="O1605" i="21"/>
  <c r="N1605" i="21"/>
  <c r="J1606" i="21"/>
  <c r="K1606" i="21"/>
  <c r="M1606" i="21"/>
  <c r="L1606" i="21"/>
  <c r="H1607" i="21"/>
  <c r="I1606" i="21"/>
  <c r="D1602" i="21"/>
  <c r="F1601" i="21"/>
  <c r="E1601" i="21"/>
  <c r="M1607" i="21"/>
  <c r="H1608" i="21"/>
  <c r="I1607" i="21"/>
  <c r="K1607" i="21"/>
  <c r="L1607" i="21"/>
  <c r="J1607" i="21"/>
  <c r="N1606" i="21"/>
  <c r="O1606" i="21"/>
  <c r="Q1606" i="21"/>
  <c r="P1606" i="21"/>
  <c r="D1603" i="21"/>
  <c r="E1602" i="21"/>
  <c r="F1602" i="21"/>
  <c r="J1608" i="21"/>
  <c r="K1608" i="21"/>
  <c r="H1609" i="21"/>
  <c r="I1608" i="21"/>
  <c r="L1608" i="21"/>
  <c r="M1608" i="21"/>
  <c r="N1607" i="21"/>
  <c r="P1607" i="21"/>
  <c r="Q1607" i="21"/>
  <c r="O1607" i="21"/>
  <c r="F1603" i="21"/>
  <c r="D1604" i="21"/>
  <c r="E1603" i="21"/>
  <c r="M1609" i="21"/>
  <c r="K1609" i="21"/>
  <c r="I1609" i="21"/>
  <c r="H1610" i="21"/>
  <c r="J1609" i="21"/>
  <c r="L1609" i="21"/>
  <c r="N1608" i="21"/>
  <c r="P1608" i="21"/>
  <c r="O1608" i="21"/>
  <c r="Q1608" i="21"/>
  <c r="F1604" i="21"/>
  <c r="E1604" i="21"/>
  <c r="D1605" i="21"/>
  <c r="N1609" i="21"/>
  <c r="Q1609" i="21"/>
  <c r="O1609" i="21"/>
  <c r="P1609" i="21"/>
  <c r="I1610" i="21"/>
  <c r="J1610" i="21"/>
  <c r="H1611" i="21"/>
  <c r="M1610" i="21"/>
  <c r="K1610" i="21"/>
  <c r="L1610" i="21"/>
  <c r="D1606" i="21"/>
  <c r="E1605" i="21"/>
  <c r="F1605" i="21"/>
  <c r="Q1610" i="21"/>
  <c r="O1610" i="21"/>
  <c r="N1610" i="21"/>
  <c r="P1610" i="21"/>
  <c r="J1611" i="21"/>
  <c r="M1611" i="21"/>
  <c r="I1611" i="21"/>
  <c r="K1611" i="21"/>
  <c r="H1612" i="21"/>
  <c r="L1611" i="21"/>
  <c r="E1606" i="21"/>
  <c r="D1607" i="21"/>
  <c r="F1606" i="21"/>
  <c r="P1611" i="21"/>
  <c r="N1611" i="21"/>
  <c r="O1611" i="21"/>
  <c r="Q1611" i="21"/>
  <c r="L1612" i="21"/>
  <c r="K1612" i="21"/>
  <c r="I1612" i="21"/>
  <c r="H1613" i="21"/>
  <c r="M1612" i="21"/>
  <c r="J1612" i="21"/>
  <c r="F1607" i="21"/>
  <c r="D1608" i="21"/>
  <c r="E1607" i="21"/>
  <c r="P1612" i="21"/>
  <c r="Q1612" i="21"/>
  <c r="N1612" i="21"/>
  <c r="O1612" i="21"/>
  <c r="H1614" i="21"/>
  <c r="K1613" i="21"/>
  <c r="M1613" i="21"/>
  <c r="I1613" i="21"/>
  <c r="L1613" i="21"/>
  <c r="J1613" i="21"/>
  <c r="D1609" i="21"/>
  <c r="F1608" i="21"/>
  <c r="E1608" i="21"/>
  <c r="H1615" i="21"/>
  <c r="L1614" i="21"/>
  <c r="M1614" i="21"/>
  <c r="I1614" i="21"/>
  <c r="K1614" i="21"/>
  <c r="J1614" i="21"/>
  <c r="N1613" i="21"/>
  <c r="O1613" i="21"/>
  <c r="Q1613" i="21"/>
  <c r="P1613" i="21"/>
  <c r="E1609" i="21"/>
  <c r="F1609" i="21"/>
  <c r="D1610" i="21"/>
  <c r="L1615" i="21"/>
  <c r="H1616" i="21"/>
  <c r="I1615" i="21"/>
  <c r="J1615" i="21"/>
  <c r="M1615" i="21"/>
  <c r="K1615" i="21"/>
  <c r="P1614" i="21"/>
  <c r="O1614" i="21"/>
  <c r="Q1614" i="21"/>
  <c r="N1614" i="21"/>
  <c r="F1610" i="21"/>
  <c r="D1611" i="21"/>
  <c r="E1610" i="21"/>
  <c r="M1616" i="21"/>
  <c r="L1616" i="21"/>
  <c r="I1616" i="21"/>
  <c r="J1616" i="21"/>
  <c r="K1616" i="21"/>
  <c r="H1617" i="21"/>
  <c r="P1615" i="21"/>
  <c r="O1615" i="21"/>
  <c r="Q1615" i="21"/>
  <c r="N1615" i="21"/>
  <c r="E1611" i="21"/>
  <c r="F1611" i="21"/>
  <c r="D1612" i="21"/>
  <c r="O1616" i="21"/>
  <c r="P1616" i="21"/>
  <c r="Q1616" i="21"/>
  <c r="N1616" i="21"/>
  <c r="K1617" i="21"/>
  <c r="L1617" i="21"/>
  <c r="I1617" i="21"/>
  <c r="M1617" i="21"/>
  <c r="H1618" i="21"/>
  <c r="J1617" i="21"/>
  <c r="E1612" i="21"/>
  <c r="F1612" i="21"/>
  <c r="D1613" i="21"/>
  <c r="P1617" i="21"/>
  <c r="N1617" i="21"/>
  <c r="O1617" i="21"/>
  <c r="Q1617" i="21"/>
  <c r="H1619" i="21"/>
  <c r="M1618" i="21"/>
  <c r="K1618" i="21"/>
  <c r="L1618" i="21"/>
  <c r="I1618" i="21"/>
  <c r="J1618" i="21"/>
  <c r="E1613" i="21"/>
  <c r="F1613" i="21"/>
  <c r="D1614" i="21"/>
  <c r="H1620" i="21"/>
  <c r="M1619" i="21"/>
  <c r="J1619" i="21"/>
  <c r="L1619" i="21"/>
  <c r="K1619" i="21"/>
  <c r="I1619" i="21"/>
  <c r="O1618" i="21"/>
  <c r="N1618" i="21"/>
  <c r="Q1618" i="21"/>
  <c r="P1618" i="21"/>
  <c r="E1614" i="21"/>
  <c r="D1615" i="21"/>
  <c r="F1614" i="21"/>
  <c r="J1620" i="21"/>
  <c r="H1621" i="21"/>
  <c r="K1620" i="21"/>
  <c r="I1620" i="21"/>
  <c r="L1620" i="21"/>
  <c r="M1620" i="21"/>
  <c r="N1619" i="21"/>
  <c r="P1619" i="21"/>
  <c r="O1619" i="21"/>
  <c r="Q1619" i="21"/>
  <c r="F1615" i="21"/>
  <c r="E1615" i="21"/>
  <c r="D1616" i="21"/>
  <c r="M1621" i="21"/>
  <c r="H1622" i="21"/>
  <c r="L1621" i="21"/>
  <c r="J1621" i="21"/>
  <c r="I1621" i="21"/>
  <c r="K1621" i="21"/>
  <c r="N1620" i="21"/>
  <c r="Q1620" i="21"/>
  <c r="O1620" i="21"/>
  <c r="P1620" i="21"/>
  <c r="D1617" i="21"/>
  <c r="E1616" i="21"/>
  <c r="F1616" i="21"/>
  <c r="H1623" i="21"/>
  <c r="K1622" i="21"/>
  <c r="J1622" i="21"/>
  <c r="M1622" i="21"/>
  <c r="I1622" i="21"/>
  <c r="L1622" i="21"/>
  <c r="P1621" i="21"/>
  <c r="O1621" i="21"/>
  <c r="N1621" i="21"/>
  <c r="Q1621" i="21"/>
  <c r="D1618" i="21"/>
  <c r="E1617" i="21"/>
  <c r="F1617" i="21"/>
  <c r="J1623" i="21"/>
  <c r="M1623" i="21"/>
  <c r="H1624" i="21"/>
  <c r="L1623" i="21"/>
  <c r="K1623" i="21"/>
  <c r="I1623" i="21"/>
  <c r="P1622" i="21"/>
  <c r="O1622" i="21"/>
  <c r="Q1622" i="21"/>
  <c r="N1622" i="21"/>
  <c r="F1618" i="21"/>
  <c r="E1618" i="21"/>
  <c r="D1619" i="21"/>
  <c r="K1624" i="21"/>
  <c r="H1625" i="21"/>
  <c r="J1624" i="21"/>
  <c r="L1624" i="21"/>
  <c r="I1624" i="21"/>
  <c r="M1624" i="21"/>
  <c r="P1623" i="21"/>
  <c r="Q1623" i="21"/>
  <c r="O1623" i="21"/>
  <c r="N1623" i="21"/>
  <c r="E1619" i="21"/>
  <c r="F1619" i="21"/>
  <c r="D1620" i="21"/>
  <c r="I1625" i="21"/>
  <c r="M1625" i="21"/>
  <c r="K1625" i="21"/>
  <c r="J1625" i="21"/>
  <c r="H1626" i="21"/>
  <c r="L1625" i="21"/>
  <c r="N1624" i="21"/>
  <c r="P1624" i="21"/>
  <c r="O1624" i="21"/>
  <c r="Q1624" i="21"/>
  <c r="F1620" i="21"/>
  <c r="D1621" i="21"/>
  <c r="E1620" i="21"/>
  <c r="N1625" i="21"/>
  <c r="P1625" i="21"/>
  <c r="Q1625" i="21"/>
  <c r="O1625" i="21"/>
  <c r="M1626" i="21"/>
  <c r="J1626" i="21"/>
  <c r="H1627" i="21"/>
  <c r="K1626" i="21"/>
  <c r="I1626" i="21"/>
  <c r="L1626" i="21"/>
  <c r="D1622" i="21"/>
  <c r="E1621" i="21"/>
  <c r="F1621" i="21"/>
  <c r="K1627" i="21"/>
  <c r="L1627" i="21"/>
  <c r="M1627" i="21"/>
  <c r="J1627" i="21"/>
  <c r="I1627" i="21"/>
  <c r="H1628" i="21"/>
  <c r="Q1626" i="21"/>
  <c r="O1626" i="21"/>
  <c r="P1626" i="21"/>
  <c r="N1626" i="21"/>
  <c r="F1622" i="21"/>
  <c r="E1622" i="21"/>
  <c r="D1623" i="21"/>
  <c r="Q1627" i="21"/>
  <c r="P1627" i="21"/>
  <c r="N1627" i="21"/>
  <c r="O1627" i="21"/>
  <c r="J1628" i="21"/>
  <c r="H1629" i="21"/>
  <c r="I1628" i="21"/>
  <c r="M1628" i="21"/>
  <c r="K1628" i="21"/>
  <c r="L1628" i="21"/>
  <c r="F1623" i="21"/>
  <c r="D1624" i="21"/>
  <c r="E1623" i="21"/>
  <c r="H1630" i="21"/>
  <c r="J1629" i="21"/>
  <c r="I1629" i="21"/>
  <c r="L1629" i="21"/>
  <c r="K1629" i="21"/>
  <c r="M1629" i="21"/>
  <c r="P1628" i="21"/>
  <c r="Q1628" i="21"/>
  <c r="O1628" i="21"/>
  <c r="N1628" i="21"/>
  <c r="D1625" i="21"/>
  <c r="F1624" i="21"/>
  <c r="E1624" i="21"/>
  <c r="L1630" i="21"/>
  <c r="I1630" i="21"/>
  <c r="H1631" i="21"/>
  <c r="K1630" i="21"/>
  <c r="M1630" i="21"/>
  <c r="J1630" i="21"/>
  <c r="P1629" i="21"/>
  <c r="Q1629" i="21"/>
  <c r="N1629" i="21"/>
  <c r="O1629" i="21"/>
  <c r="E1625" i="21"/>
  <c r="F1625" i="21"/>
  <c r="D1626" i="21"/>
  <c r="P1630" i="21"/>
  <c r="N1630" i="21"/>
  <c r="O1630" i="21"/>
  <c r="Q1630" i="21"/>
  <c r="M1631" i="21"/>
  <c r="J1631" i="21"/>
  <c r="I1631" i="21"/>
  <c r="L1631" i="21"/>
  <c r="K1631" i="21"/>
  <c r="H1632" i="21"/>
  <c r="E1626" i="21"/>
  <c r="F1626" i="21"/>
  <c r="D1627" i="21"/>
  <c r="P1631" i="21"/>
  <c r="Q1631" i="21"/>
  <c r="O1631" i="21"/>
  <c r="N1631" i="21"/>
  <c r="H1633" i="21"/>
  <c r="K1632" i="21"/>
  <c r="M1632" i="21"/>
  <c r="L1632" i="21"/>
  <c r="I1632" i="21"/>
  <c r="J1632" i="21"/>
  <c r="D1628" i="21"/>
  <c r="E1627" i="21"/>
  <c r="F1627" i="21"/>
  <c r="I1633" i="21"/>
  <c r="H1634" i="21"/>
  <c r="J1633" i="21"/>
  <c r="M1633" i="21"/>
  <c r="L1633" i="21"/>
  <c r="K1633" i="21"/>
  <c r="O1632" i="21"/>
  <c r="Q1632" i="21"/>
  <c r="N1632" i="21"/>
  <c r="P1632" i="21"/>
  <c r="E1628" i="21"/>
  <c r="D1629" i="21"/>
  <c r="F1628" i="21"/>
  <c r="P1633" i="21"/>
  <c r="Q1633" i="21"/>
  <c r="O1633" i="21"/>
  <c r="N1633" i="21"/>
  <c r="H1635" i="21"/>
  <c r="L1634" i="21"/>
  <c r="I1634" i="21"/>
  <c r="J1634" i="21"/>
  <c r="M1634" i="21"/>
  <c r="K1634" i="21"/>
  <c r="D1630" i="21"/>
  <c r="E1629" i="21"/>
  <c r="F1629" i="21"/>
  <c r="H1636" i="21"/>
  <c r="I1635" i="21"/>
  <c r="M1635" i="21"/>
  <c r="K1635" i="21"/>
  <c r="L1635" i="21"/>
  <c r="J1635" i="21"/>
  <c r="N1634" i="21"/>
  <c r="Q1634" i="21"/>
  <c r="O1634" i="21"/>
  <c r="P1634" i="21"/>
  <c r="D1631" i="21"/>
  <c r="E1630" i="21"/>
  <c r="F1630" i="21"/>
  <c r="L1636" i="21"/>
  <c r="K1636" i="21"/>
  <c r="H1637" i="21"/>
  <c r="M1636" i="21"/>
  <c r="I1636" i="21"/>
  <c r="J1636" i="21"/>
  <c r="N1635" i="21"/>
  <c r="P1635" i="21"/>
  <c r="O1635" i="21"/>
  <c r="Q1635" i="21"/>
  <c r="D1632" i="21"/>
  <c r="E1631" i="21"/>
  <c r="F1631" i="21"/>
  <c r="H1638" i="21"/>
  <c r="K1637" i="21"/>
  <c r="L1637" i="21"/>
  <c r="J1637" i="21"/>
  <c r="I1637" i="21"/>
  <c r="M1637" i="21"/>
  <c r="O1636" i="21"/>
  <c r="Q1636" i="21"/>
  <c r="P1636" i="21"/>
  <c r="N1636" i="21"/>
  <c r="D1633" i="21"/>
  <c r="E1632" i="21"/>
  <c r="F1632" i="21"/>
  <c r="J1638" i="21"/>
  <c r="I1638" i="21"/>
  <c r="K1638" i="21"/>
  <c r="M1638" i="21"/>
  <c r="L1638" i="21"/>
  <c r="H1639" i="21"/>
  <c r="P1637" i="21"/>
  <c r="N1637" i="21"/>
  <c r="O1637" i="21"/>
  <c r="Q1637" i="21"/>
  <c r="F1633" i="21"/>
  <c r="E1633" i="21"/>
  <c r="D1634" i="21"/>
  <c r="P1638" i="21"/>
  <c r="O1638" i="21"/>
  <c r="N1638" i="21"/>
  <c r="Q1638" i="21"/>
  <c r="L1639" i="21"/>
  <c r="J1639" i="21"/>
  <c r="I1639" i="21"/>
  <c r="M1639" i="21"/>
  <c r="H1640" i="21"/>
  <c r="K1639" i="21"/>
  <c r="D1635" i="21"/>
  <c r="E1634" i="21"/>
  <c r="F1634" i="21"/>
  <c r="Q1639" i="21"/>
  <c r="O1639" i="21"/>
  <c r="P1639" i="21"/>
  <c r="N1639" i="21"/>
  <c r="K1640" i="21"/>
  <c r="L1640" i="21"/>
  <c r="J1640" i="21"/>
  <c r="M1640" i="21"/>
  <c r="I1640" i="21"/>
  <c r="H1641" i="21"/>
  <c r="F1635" i="21"/>
  <c r="E1635" i="21"/>
  <c r="D1636" i="21"/>
  <c r="N1640" i="21"/>
  <c r="Q1640" i="21"/>
  <c r="O1640" i="21"/>
  <c r="P1640" i="21"/>
  <c r="I1641" i="21"/>
  <c r="J1641" i="21"/>
  <c r="M1641" i="21"/>
  <c r="L1641" i="21"/>
  <c r="K1641" i="21"/>
  <c r="H1642" i="21"/>
  <c r="F1636" i="21"/>
  <c r="D1637" i="21"/>
  <c r="E1636" i="21"/>
  <c r="O1641" i="21"/>
  <c r="P1641" i="21"/>
  <c r="Q1641" i="21"/>
  <c r="N1641" i="21"/>
  <c r="M1642" i="21"/>
  <c r="J1642" i="21"/>
  <c r="L1642" i="21"/>
  <c r="I1642" i="21"/>
  <c r="K1642" i="21"/>
  <c r="H1643" i="21"/>
  <c r="E1637" i="21"/>
  <c r="D1638" i="21"/>
  <c r="F1637" i="21"/>
  <c r="Q1642" i="21"/>
  <c r="P1642" i="21"/>
  <c r="O1642" i="21"/>
  <c r="N1642" i="21"/>
  <c r="I1643" i="21"/>
  <c r="H1644" i="21"/>
  <c r="J1643" i="21"/>
  <c r="K1643" i="21"/>
  <c r="L1643" i="21"/>
  <c r="M1643" i="21"/>
  <c r="F1638" i="21"/>
  <c r="E1638" i="21"/>
  <c r="D1639" i="21"/>
  <c r="P1643" i="21"/>
  <c r="Q1643" i="21"/>
  <c r="O1643" i="21"/>
  <c r="N1643" i="21"/>
  <c r="M1644" i="21"/>
  <c r="L1644" i="21"/>
  <c r="H1645" i="21"/>
  <c r="K1644" i="21"/>
  <c r="I1644" i="21"/>
  <c r="J1644" i="21"/>
  <c r="F1639" i="21"/>
  <c r="D1640" i="21"/>
  <c r="E1639" i="21"/>
  <c r="M1645" i="21"/>
  <c r="J1645" i="21"/>
  <c r="L1645" i="21"/>
  <c r="I1645" i="21"/>
  <c r="H1646" i="21"/>
  <c r="K1645" i="21"/>
  <c r="Q1644" i="21"/>
  <c r="P1644" i="21"/>
  <c r="O1644" i="21"/>
  <c r="N1644" i="21"/>
  <c r="D1641" i="21"/>
  <c r="F1640" i="21"/>
  <c r="E1640" i="21"/>
  <c r="P1645" i="21"/>
  <c r="Q1645" i="21"/>
  <c r="N1645" i="21"/>
  <c r="O1645" i="21"/>
  <c r="L1646" i="21"/>
  <c r="J1646" i="21"/>
  <c r="I1646" i="21"/>
  <c r="H1647" i="21"/>
  <c r="M1646" i="21"/>
  <c r="K1646" i="21"/>
  <c r="F1641" i="21"/>
  <c r="E1641" i="21"/>
  <c r="D1642" i="21"/>
  <c r="O1646" i="21"/>
  <c r="N1646" i="21"/>
  <c r="Q1646" i="21"/>
  <c r="P1646" i="21"/>
  <c r="L1647" i="21"/>
  <c r="K1647" i="21"/>
  <c r="I1647" i="21"/>
  <c r="J1647" i="21"/>
  <c r="H1648" i="21"/>
  <c r="M1647" i="21"/>
  <c r="D1643" i="21"/>
  <c r="E1642" i="21"/>
  <c r="F1642" i="21"/>
  <c r="P1647" i="21"/>
  <c r="N1647" i="21"/>
  <c r="Q1647" i="21"/>
  <c r="O1647" i="21"/>
  <c r="K1648" i="21"/>
  <c r="L1648" i="21"/>
  <c r="J1648" i="21"/>
  <c r="M1648" i="21"/>
  <c r="I1648" i="21"/>
  <c r="H1649" i="21"/>
  <c r="D1644" i="21"/>
  <c r="E1643" i="21"/>
  <c r="F1643" i="21"/>
  <c r="O1648" i="21"/>
  <c r="N1648" i="21"/>
  <c r="Q1648" i="21"/>
  <c r="P1648" i="21"/>
  <c r="K1649" i="21"/>
  <c r="H1650" i="21"/>
  <c r="J1649" i="21"/>
  <c r="L1649" i="21"/>
  <c r="M1649" i="21"/>
  <c r="I1649" i="21"/>
  <c r="F1644" i="21"/>
  <c r="D1645" i="21"/>
  <c r="E1644" i="21"/>
  <c r="H1651" i="21"/>
  <c r="L1650" i="21"/>
  <c r="M1650" i="21"/>
  <c r="K1650" i="21"/>
  <c r="J1650" i="21"/>
  <c r="I1650" i="21"/>
  <c r="P1649" i="21"/>
  <c r="Q1649" i="21"/>
  <c r="O1649" i="21"/>
  <c r="N1649" i="21"/>
  <c r="E1645" i="21"/>
  <c r="F1645" i="21"/>
  <c r="D1646" i="21"/>
  <c r="J1651" i="21"/>
  <c r="M1651" i="21"/>
  <c r="L1651" i="21"/>
  <c r="H1652" i="21"/>
  <c r="I1651" i="21"/>
  <c r="K1651" i="21"/>
  <c r="N1650" i="21"/>
  <c r="Q1650" i="21"/>
  <c r="P1650" i="21"/>
  <c r="O1650" i="21"/>
  <c r="E1646" i="21"/>
  <c r="D1647" i="21"/>
  <c r="F1646" i="21"/>
  <c r="I1652" i="21"/>
  <c r="M1652" i="21"/>
  <c r="H1653" i="21"/>
  <c r="J1652" i="21"/>
  <c r="L1652" i="21"/>
  <c r="K1652" i="21"/>
  <c r="P1651" i="21"/>
  <c r="O1651" i="21"/>
  <c r="N1651" i="21"/>
  <c r="Q1651" i="21"/>
  <c r="F1647" i="21"/>
  <c r="E1647" i="21"/>
  <c r="D1648" i="21"/>
  <c r="O1652" i="21"/>
  <c r="P1652" i="21"/>
  <c r="N1652" i="21"/>
  <c r="Q1652" i="21"/>
  <c r="J1653" i="21"/>
  <c r="K1653" i="21"/>
  <c r="H1654" i="21"/>
  <c r="L1653" i="21"/>
  <c r="I1653" i="21"/>
  <c r="M1653" i="21"/>
  <c r="F1648" i="21"/>
  <c r="D1649" i="21"/>
  <c r="E1648" i="21"/>
  <c r="K1654" i="21"/>
  <c r="L1654" i="21"/>
  <c r="M1654" i="21"/>
  <c r="H1655" i="21"/>
  <c r="J1654" i="21"/>
  <c r="I1654" i="21"/>
  <c r="O1653" i="21"/>
  <c r="Q1653" i="21"/>
  <c r="N1653" i="21"/>
  <c r="P1653" i="21"/>
  <c r="F1649" i="21"/>
  <c r="D1650" i="21"/>
  <c r="E1649" i="21"/>
  <c r="K1655" i="21"/>
  <c r="I1655" i="21"/>
  <c r="H1656" i="21"/>
  <c r="L1655" i="21"/>
  <c r="J1655" i="21"/>
  <c r="M1655" i="21"/>
  <c r="O1654" i="21"/>
  <c r="N1654" i="21"/>
  <c r="Q1654" i="21"/>
  <c r="P1654" i="21"/>
  <c r="F1650" i="21"/>
  <c r="D1651" i="21"/>
  <c r="E1650" i="21"/>
  <c r="P1655" i="21"/>
  <c r="Q1655" i="21"/>
  <c r="O1655" i="21"/>
  <c r="N1655" i="21"/>
  <c r="H1657" i="21"/>
  <c r="I1656" i="21"/>
  <c r="J1656" i="21"/>
  <c r="L1656" i="21"/>
  <c r="M1656" i="21"/>
  <c r="K1656" i="21"/>
  <c r="F1651" i="21"/>
  <c r="E1651" i="21"/>
  <c r="D1652" i="21"/>
  <c r="J1657" i="21"/>
  <c r="L1657" i="21"/>
  <c r="H1658" i="21"/>
  <c r="M1657" i="21"/>
  <c r="K1657" i="21"/>
  <c r="I1657" i="21"/>
  <c r="N1656" i="21"/>
  <c r="O1656" i="21"/>
  <c r="Q1656" i="21"/>
  <c r="P1656" i="21"/>
  <c r="F1652" i="21"/>
  <c r="D1653" i="21"/>
  <c r="E1652" i="21"/>
  <c r="L1658" i="21"/>
  <c r="K1658" i="21"/>
  <c r="J1658" i="21"/>
  <c r="H1659" i="21"/>
  <c r="I1658" i="21"/>
  <c r="M1658" i="21"/>
  <c r="P1657" i="21"/>
  <c r="N1657" i="21"/>
  <c r="Q1657" i="21"/>
  <c r="O1657" i="21"/>
  <c r="E1653" i="21"/>
  <c r="F1653" i="21"/>
  <c r="D1654" i="21"/>
  <c r="J1659" i="21"/>
  <c r="K1659" i="21"/>
  <c r="M1659" i="21"/>
  <c r="L1659" i="21"/>
  <c r="I1659" i="21"/>
  <c r="H1660" i="21"/>
  <c r="O1658" i="21"/>
  <c r="Q1658" i="21"/>
  <c r="N1658" i="21"/>
  <c r="P1658" i="21"/>
  <c r="D1655" i="21"/>
  <c r="F1654" i="21"/>
  <c r="E1654" i="21"/>
  <c r="Q1659" i="21"/>
  <c r="P1659" i="21"/>
  <c r="O1659" i="21"/>
  <c r="N1659" i="21"/>
  <c r="M1660" i="21"/>
  <c r="J1660" i="21"/>
  <c r="I1660" i="21"/>
  <c r="H1661" i="21"/>
  <c r="K1660" i="21"/>
  <c r="L1660" i="21"/>
  <c r="F1655" i="21"/>
  <c r="E1655" i="21"/>
  <c r="D1656" i="21"/>
  <c r="P1660" i="21"/>
  <c r="Q1660" i="21"/>
  <c r="N1660" i="21"/>
  <c r="O1660" i="21"/>
  <c r="I1661" i="21"/>
  <c r="M1661" i="21"/>
  <c r="L1661" i="21"/>
  <c r="H1662" i="21"/>
  <c r="K1661" i="21"/>
  <c r="J1661" i="21"/>
  <c r="F1656" i="21"/>
  <c r="D1657" i="21"/>
  <c r="E1656" i="21"/>
  <c r="Q1661" i="21"/>
  <c r="N1661" i="21"/>
  <c r="P1661" i="21"/>
  <c r="O1661" i="21"/>
  <c r="J1662" i="21"/>
  <c r="I1662" i="21"/>
  <c r="M1662" i="21"/>
  <c r="H1663" i="21"/>
  <c r="K1662" i="21"/>
  <c r="L1662" i="21"/>
  <c r="F1657" i="21"/>
  <c r="D1658" i="21"/>
  <c r="E1657" i="21"/>
  <c r="P1662" i="21"/>
  <c r="O1662" i="21"/>
  <c r="N1662" i="21"/>
  <c r="Q1662" i="21"/>
  <c r="L1663" i="21"/>
  <c r="I1663" i="21"/>
  <c r="J1663" i="21"/>
  <c r="H1664" i="21"/>
  <c r="K1663" i="21"/>
  <c r="M1663" i="21"/>
  <c r="E1658" i="21"/>
  <c r="D1659" i="21"/>
  <c r="F1658" i="21"/>
  <c r="Q1663" i="21"/>
  <c r="P1663" i="21"/>
  <c r="N1663" i="21"/>
  <c r="O1663" i="21"/>
  <c r="L1664" i="21"/>
  <c r="M1664" i="21"/>
  <c r="I1664" i="21"/>
  <c r="K1664" i="21"/>
  <c r="J1664" i="21"/>
  <c r="H1665" i="21"/>
  <c r="F1659" i="21"/>
  <c r="E1659" i="21"/>
  <c r="D1660" i="21"/>
  <c r="N1664" i="21"/>
  <c r="Q1664" i="21"/>
  <c r="P1664" i="21"/>
  <c r="O1664" i="21"/>
  <c r="I1665" i="21"/>
  <c r="M1665" i="21"/>
  <c r="K1665" i="21"/>
  <c r="H1666" i="21"/>
  <c r="J1665" i="21"/>
  <c r="L1665" i="21"/>
  <c r="E1660" i="21"/>
  <c r="F1660" i="21"/>
  <c r="D1661" i="21"/>
  <c r="N1665" i="21"/>
  <c r="P1665" i="21"/>
  <c r="Q1665" i="21"/>
  <c r="O1665" i="21"/>
  <c r="H1667" i="21"/>
  <c r="J1666" i="21"/>
  <c r="M1666" i="21"/>
  <c r="K1666" i="21"/>
  <c r="L1666" i="21"/>
  <c r="I1666" i="21"/>
  <c r="F1661" i="21"/>
  <c r="E1661" i="21"/>
  <c r="D1662" i="21"/>
  <c r="H1668" i="21"/>
  <c r="I1667" i="21"/>
  <c r="L1667" i="21"/>
  <c r="J1667" i="21"/>
  <c r="M1667" i="21"/>
  <c r="K1667" i="21"/>
  <c r="P1666" i="21"/>
  <c r="Q1666" i="21"/>
  <c r="N1666" i="21"/>
  <c r="O1666" i="21"/>
  <c r="D1663" i="21"/>
  <c r="F1662" i="21"/>
  <c r="E1662" i="21"/>
  <c r="K1668" i="21"/>
  <c r="I1668" i="21"/>
  <c r="J1668" i="21"/>
  <c r="H1669" i="21"/>
  <c r="L1668" i="21"/>
  <c r="M1668" i="21"/>
  <c r="Q1667" i="21"/>
  <c r="N1667" i="21"/>
  <c r="P1667" i="21"/>
  <c r="O1667" i="21"/>
  <c r="E1663" i="21"/>
  <c r="F1663" i="21"/>
  <c r="D1664" i="21"/>
  <c r="O1668" i="21"/>
  <c r="Q1668" i="21"/>
  <c r="P1668" i="21"/>
  <c r="N1668" i="21"/>
  <c r="J1669" i="21"/>
  <c r="I1669" i="21"/>
  <c r="M1669" i="21"/>
  <c r="L1669" i="21"/>
  <c r="H1670" i="21"/>
  <c r="K1669" i="21"/>
  <c r="F1664" i="21"/>
  <c r="D1665" i="21"/>
  <c r="E1664" i="21"/>
  <c r="Q1669" i="21"/>
  <c r="O1669" i="21"/>
  <c r="N1669" i="21"/>
  <c r="P1669" i="21"/>
  <c r="L1670" i="21"/>
  <c r="H1671" i="21"/>
  <c r="M1670" i="21"/>
  <c r="I1670" i="21"/>
  <c r="K1670" i="21"/>
  <c r="J1670" i="21"/>
  <c r="E1665" i="21"/>
  <c r="D1666" i="21"/>
  <c r="F1665" i="21"/>
  <c r="I1671" i="21"/>
  <c r="K1671" i="21"/>
  <c r="J1671" i="21"/>
  <c r="L1671" i="21"/>
  <c r="M1671" i="21"/>
  <c r="H1672" i="21"/>
  <c r="O1670" i="21"/>
  <c r="Q1670" i="21"/>
  <c r="N1670" i="21"/>
  <c r="P1670" i="21"/>
  <c r="F1666" i="21"/>
  <c r="E1666" i="21"/>
  <c r="D1667" i="21"/>
  <c r="O1671" i="21"/>
  <c r="N1671" i="21"/>
  <c r="Q1671" i="21"/>
  <c r="P1671" i="21"/>
  <c r="M1672" i="21"/>
  <c r="K1672" i="21"/>
  <c r="J1672" i="21"/>
  <c r="L1672" i="21"/>
  <c r="I1672" i="21"/>
  <c r="H1673" i="21"/>
  <c r="F1667" i="21"/>
  <c r="E1667" i="21"/>
  <c r="D1668" i="21"/>
  <c r="O1672" i="21"/>
  <c r="P1672" i="21"/>
  <c r="N1672" i="21"/>
  <c r="Q1672" i="21"/>
  <c r="I1673" i="21"/>
  <c r="L1673" i="21"/>
  <c r="H1674" i="21"/>
  <c r="M1673" i="21"/>
  <c r="J1673" i="21"/>
  <c r="K1673" i="21"/>
  <c r="F1668" i="21"/>
  <c r="E1668" i="21"/>
  <c r="D1669" i="21"/>
  <c r="N1673" i="21"/>
  <c r="O1673" i="21"/>
  <c r="Q1673" i="21"/>
  <c r="P1673" i="21"/>
  <c r="K1674" i="21"/>
  <c r="L1674" i="21"/>
  <c r="J1674" i="21"/>
  <c r="H1675" i="21"/>
  <c r="I1674" i="21"/>
  <c r="M1674" i="21"/>
  <c r="E1669" i="21"/>
  <c r="F1669" i="21"/>
  <c r="D1670" i="21"/>
  <c r="K1675" i="21"/>
  <c r="J1675" i="21"/>
  <c r="H1676" i="21"/>
  <c r="L1675" i="21"/>
  <c r="M1675" i="21"/>
  <c r="I1675" i="21"/>
  <c r="N1674" i="21"/>
  <c r="Q1674" i="21"/>
  <c r="O1674" i="21"/>
  <c r="P1674" i="21"/>
  <c r="D1671" i="21"/>
  <c r="F1670" i="21"/>
  <c r="E1670" i="21"/>
  <c r="H1677" i="21"/>
  <c r="I1676" i="21"/>
  <c r="J1676" i="21"/>
  <c r="K1676" i="21"/>
  <c r="L1676" i="21"/>
  <c r="M1676" i="21"/>
  <c r="O1675" i="21"/>
  <c r="P1675" i="21"/>
  <c r="Q1675" i="21"/>
  <c r="N1675" i="21"/>
  <c r="E1671" i="21"/>
  <c r="D1672" i="21"/>
  <c r="F1671" i="21"/>
  <c r="M1677" i="21"/>
  <c r="K1677" i="21"/>
  <c r="H1678" i="21"/>
  <c r="L1677" i="21"/>
  <c r="J1677" i="21"/>
  <c r="I1677" i="21"/>
  <c r="O1676" i="21"/>
  <c r="P1676" i="21"/>
  <c r="N1676" i="21"/>
  <c r="Q1676" i="21"/>
  <c r="D1673" i="21"/>
  <c r="E1672" i="21"/>
  <c r="F1672" i="21"/>
  <c r="L1678" i="21"/>
  <c r="H1679" i="21"/>
  <c r="J1678" i="21"/>
  <c r="M1678" i="21"/>
  <c r="K1678" i="21"/>
  <c r="I1678" i="21"/>
  <c r="P1677" i="21"/>
  <c r="O1677" i="21"/>
  <c r="N1677" i="21"/>
  <c r="Q1677" i="21"/>
  <c r="E1673" i="21"/>
  <c r="F1673" i="21"/>
  <c r="D1674" i="21"/>
  <c r="I1679" i="21"/>
  <c r="H1680" i="21"/>
  <c r="J1679" i="21"/>
  <c r="K1679" i="21"/>
  <c r="M1679" i="21"/>
  <c r="L1679" i="21"/>
  <c r="P1678" i="21"/>
  <c r="Q1678" i="21"/>
  <c r="O1678" i="21"/>
  <c r="N1678" i="21"/>
  <c r="D1675" i="21"/>
  <c r="E1674" i="21"/>
  <c r="F1674" i="21"/>
  <c r="O1679" i="21"/>
  <c r="Q1679" i="21"/>
  <c r="P1679" i="21"/>
  <c r="N1679" i="21"/>
  <c r="I1680" i="21"/>
  <c r="H1681" i="21"/>
  <c r="K1680" i="21"/>
  <c r="M1680" i="21"/>
  <c r="L1680" i="21"/>
  <c r="J1680" i="21"/>
  <c r="E1675" i="21"/>
  <c r="D1676" i="21"/>
  <c r="F1675" i="21"/>
  <c r="Q1680" i="21"/>
  <c r="O1680" i="21"/>
  <c r="N1680" i="21"/>
  <c r="P1680" i="21"/>
  <c r="M1681" i="21"/>
  <c r="K1681" i="21"/>
  <c r="H1682" i="21"/>
  <c r="I1681" i="21"/>
  <c r="L1681" i="21"/>
  <c r="J1681" i="21"/>
  <c r="E1676" i="21"/>
  <c r="F1676" i="21"/>
  <c r="D1677" i="21"/>
  <c r="J1682" i="21"/>
  <c r="H1683" i="21"/>
  <c r="M1682" i="21"/>
  <c r="I1682" i="21"/>
  <c r="L1682" i="21"/>
  <c r="K1682" i="21"/>
  <c r="N1681" i="21"/>
  <c r="P1681" i="21"/>
  <c r="O1681" i="21"/>
  <c r="Q1681" i="21"/>
  <c r="E1677" i="21"/>
  <c r="F1677" i="21"/>
  <c r="D1678" i="21"/>
  <c r="K1683" i="21"/>
  <c r="H1684" i="21"/>
  <c r="L1683" i="21"/>
  <c r="M1683" i="21"/>
  <c r="J1683" i="21"/>
  <c r="I1683" i="21"/>
  <c r="O1682" i="21"/>
  <c r="N1682" i="21"/>
  <c r="P1682" i="21"/>
  <c r="Q1682" i="21"/>
  <c r="F1678" i="21"/>
  <c r="D1679" i="21"/>
  <c r="E1678" i="21"/>
  <c r="I1684" i="21"/>
  <c r="L1684" i="21"/>
  <c r="H1685" i="21"/>
  <c r="K1684" i="21"/>
  <c r="J1684" i="21"/>
  <c r="M1684" i="21"/>
  <c r="Q1683" i="21"/>
  <c r="N1683" i="21"/>
  <c r="O1683" i="21"/>
  <c r="P1683" i="21"/>
  <c r="F1679" i="21"/>
  <c r="E1679" i="21"/>
  <c r="D1680" i="21"/>
  <c r="Q1684" i="21"/>
  <c r="N1684" i="21"/>
  <c r="P1684" i="21"/>
  <c r="O1684" i="21"/>
  <c r="J1685" i="21"/>
  <c r="H1686" i="21"/>
  <c r="L1685" i="21"/>
  <c r="K1685" i="21"/>
  <c r="M1685" i="21"/>
  <c r="I1685" i="21"/>
  <c r="D1681" i="21"/>
  <c r="E1680" i="21"/>
  <c r="F1680" i="21"/>
  <c r="H1687" i="21"/>
  <c r="L1686" i="21"/>
  <c r="J1686" i="21"/>
  <c r="M1686" i="21"/>
  <c r="I1686" i="21"/>
  <c r="K1686" i="21"/>
  <c r="O1685" i="21"/>
  <c r="N1685" i="21"/>
  <c r="Q1685" i="21"/>
  <c r="P1685" i="21"/>
  <c r="F1681" i="21"/>
  <c r="D1682" i="21"/>
  <c r="E1681" i="21"/>
  <c r="I1687" i="21"/>
  <c r="L1687" i="21"/>
  <c r="H1688" i="21"/>
  <c r="K1687" i="21"/>
  <c r="M1687" i="21"/>
  <c r="J1687" i="21"/>
  <c r="N1686" i="21"/>
  <c r="Q1686" i="21"/>
  <c r="P1686" i="21"/>
  <c r="O1686" i="21"/>
  <c r="D1683" i="21"/>
  <c r="E1682" i="21"/>
  <c r="F1682" i="21"/>
  <c r="Q1687" i="21"/>
  <c r="O1687" i="21"/>
  <c r="P1687" i="21"/>
  <c r="N1687" i="21"/>
  <c r="K1688" i="21"/>
  <c r="J1688" i="21"/>
  <c r="I1688" i="21"/>
  <c r="H1689" i="21"/>
  <c r="M1688" i="21"/>
  <c r="L1688" i="21"/>
  <c r="F1683" i="21"/>
  <c r="D1684" i="21"/>
  <c r="E1683" i="21"/>
  <c r="N1688" i="21"/>
  <c r="P1688" i="21"/>
  <c r="Q1688" i="21"/>
  <c r="O1688" i="21"/>
  <c r="L1689" i="21"/>
  <c r="K1689" i="21"/>
  <c r="M1689" i="21"/>
  <c r="J1689" i="21"/>
  <c r="H1690" i="21"/>
  <c r="I1689" i="21"/>
  <c r="D1685" i="21"/>
  <c r="E1684" i="21"/>
  <c r="F1684" i="21"/>
  <c r="L1690" i="21"/>
  <c r="K1690" i="21"/>
  <c r="M1690" i="21"/>
  <c r="J1690" i="21"/>
  <c r="I1690" i="21"/>
  <c r="H1691" i="21"/>
  <c r="O1689" i="21"/>
  <c r="Q1689" i="21"/>
  <c r="N1689" i="21"/>
  <c r="P1689" i="21"/>
  <c r="E1685" i="21"/>
  <c r="F1685" i="21"/>
  <c r="D1686" i="21"/>
  <c r="P1690" i="21"/>
  <c r="N1690" i="21"/>
  <c r="Q1690" i="21"/>
  <c r="O1690" i="21"/>
  <c r="L1691" i="21"/>
  <c r="J1691" i="21"/>
  <c r="M1691" i="21"/>
  <c r="I1691" i="21"/>
  <c r="K1691" i="21"/>
  <c r="H1692" i="21"/>
  <c r="F1686" i="21"/>
  <c r="E1686" i="21"/>
  <c r="D1687" i="21"/>
  <c r="O1691" i="21"/>
  <c r="N1691" i="21"/>
  <c r="Q1691" i="21"/>
  <c r="P1691" i="21"/>
  <c r="K1692" i="21"/>
  <c r="H1693" i="21"/>
  <c r="J1692" i="21"/>
  <c r="M1692" i="21"/>
  <c r="I1692" i="21"/>
  <c r="L1692" i="21"/>
  <c r="E1687" i="21"/>
  <c r="F1687" i="21"/>
  <c r="D1688" i="21"/>
  <c r="K1693" i="21"/>
  <c r="M1693" i="21"/>
  <c r="I1693" i="21"/>
  <c r="J1693" i="21"/>
  <c r="H1694" i="21"/>
  <c r="L1693" i="21"/>
  <c r="Q1692" i="21"/>
  <c r="O1692" i="21"/>
  <c r="N1692" i="21"/>
  <c r="P1692" i="21"/>
  <c r="D1689" i="21"/>
  <c r="F1688" i="21"/>
  <c r="E1688" i="21"/>
  <c r="Q1693" i="21"/>
  <c r="P1693" i="21"/>
  <c r="N1693" i="21"/>
  <c r="O1693" i="21"/>
  <c r="K1694" i="21"/>
  <c r="H1695" i="21"/>
  <c r="J1694" i="21"/>
  <c r="I1694" i="21"/>
  <c r="M1694" i="21"/>
  <c r="L1694" i="21"/>
  <c r="E1689" i="21"/>
  <c r="D1690" i="21"/>
  <c r="F1689" i="21"/>
  <c r="J1695" i="21"/>
  <c r="H1696" i="21"/>
  <c r="K1695" i="21"/>
  <c r="I1695" i="21"/>
  <c r="L1695" i="21"/>
  <c r="M1695" i="21"/>
  <c r="P1694" i="21"/>
  <c r="Q1694" i="21"/>
  <c r="O1694" i="21"/>
  <c r="N1694" i="21"/>
  <c r="D1691" i="21"/>
  <c r="E1690" i="21"/>
  <c r="F1690" i="21"/>
  <c r="M1696" i="21"/>
  <c r="L1696" i="21"/>
  <c r="J1696" i="21"/>
  <c r="H1697" i="21"/>
  <c r="K1696" i="21"/>
  <c r="I1696" i="21"/>
  <c r="N1695" i="21"/>
  <c r="Q1695" i="21"/>
  <c r="P1695" i="21"/>
  <c r="O1695" i="21"/>
  <c r="E1691" i="21"/>
  <c r="D1692" i="21"/>
  <c r="F1691" i="21"/>
  <c r="K1697" i="21"/>
  <c r="H1698" i="21"/>
  <c r="I1697" i="21"/>
  <c r="J1697" i="21"/>
  <c r="M1697" i="21"/>
  <c r="L1697" i="21"/>
  <c r="O1696" i="21"/>
  <c r="N1696" i="21"/>
  <c r="Q1696" i="21"/>
  <c r="P1696" i="21"/>
  <c r="F1692" i="21"/>
  <c r="E1692" i="21"/>
  <c r="D1693" i="21"/>
  <c r="M1698" i="21"/>
  <c r="J1698" i="21"/>
  <c r="K1698" i="21"/>
  <c r="L1698" i="21"/>
  <c r="I1698" i="21"/>
  <c r="H1699" i="21"/>
  <c r="Q1697" i="21"/>
  <c r="O1697" i="21"/>
  <c r="P1697" i="21"/>
  <c r="N1697" i="21"/>
  <c r="E1693" i="21"/>
  <c r="F1693" i="21"/>
  <c r="D1694" i="21"/>
  <c r="P1698" i="21"/>
  <c r="O1698" i="21"/>
  <c r="N1698" i="21"/>
  <c r="Q1698" i="21"/>
  <c r="K1699" i="21"/>
  <c r="I1699" i="21"/>
  <c r="L1699" i="21"/>
  <c r="H1700" i="21"/>
  <c r="M1699" i="21"/>
  <c r="J1699" i="21"/>
  <c r="E1694" i="21"/>
  <c r="D1695" i="21"/>
  <c r="F1694" i="21"/>
  <c r="N1699" i="21"/>
  <c r="P1699" i="21"/>
  <c r="O1699" i="21"/>
  <c r="Q1699" i="21"/>
  <c r="K1700" i="21"/>
  <c r="I1700" i="21"/>
  <c r="H1701" i="21"/>
  <c r="J1700" i="21"/>
  <c r="L1700" i="21"/>
  <c r="M1700" i="21"/>
  <c r="D1696" i="21"/>
  <c r="F1695" i="21"/>
  <c r="E1695" i="21"/>
  <c r="N1700" i="21"/>
  <c r="Q1700" i="21"/>
  <c r="P1700" i="21"/>
  <c r="O1700" i="21"/>
  <c r="J1701" i="21"/>
  <c r="I1701" i="21"/>
  <c r="H1702" i="21"/>
  <c r="M1701" i="21"/>
  <c r="L1701" i="21"/>
  <c r="K1701" i="21"/>
  <c r="F1696" i="21"/>
  <c r="E1696" i="21"/>
  <c r="D1697" i="21"/>
  <c r="Q1701" i="21"/>
  <c r="O1701" i="21"/>
  <c r="N1701" i="21"/>
  <c r="P1701" i="21"/>
  <c r="L1702" i="21"/>
  <c r="J1702" i="21"/>
  <c r="K1702" i="21"/>
  <c r="H1703" i="21"/>
  <c r="M1702" i="21"/>
  <c r="I1702" i="21"/>
  <c r="E1697" i="21"/>
  <c r="F1697" i="21"/>
  <c r="D1698" i="21"/>
  <c r="J1703" i="21"/>
  <c r="M1703" i="21"/>
  <c r="H1704" i="21"/>
  <c r="I1703" i="21"/>
  <c r="K1703" i="21"/>
  <c r="L1703" i="21"/>
  <c r="Q1702" i="21"/>
  <c r="N1702" i="21"/>
  <c r="P1702" i="21"/>
  <c r="O1702" i="21"/>
  <c r="F1698" i="21"/>
  <c r="D1699" i="21"/>
  <c r="E1698" i="21"/>
  <c r="H1705" i="21"/>
  <c r="J1704" i="21"/>
  <c r="K1704" i="21"/>
  <c r="I1704" i="21"/>
  <c r="L1704" i="21"/>
  <c r="M1704" i="21"/>
  <c r="P1703" i="21"/>
  <c r="N1703" i="21"/>
  <c r="O1703" i="21"/>
  <c r="Q1703" i="21"/>
  <c r="D1700" i="21"/>
  <c r="E1699" i="21"/>
  <c r="F1699" i="21"/>
  <c r="K1705" i="21"/>
  <c r="M1705" i="21"/>
  <c r="J1705" i="21"/>
  <c r="H1706" i="21"/>
  <c r="I1705" i="21"/>
  <c r="L1705" i="21"/>
  <c r="O1704" i="21"/>
  <c r="Q1704" i="21"/>
  <c r="P1704" i="21"/>
  <c r="N1704" i="21"/>
  <c r="E1700" i="21"/>
  <c r="F1700" i="21"/>
  <c r="D1701" i="21"/>
  <c r="L1706" i="21"/>
  <c r="J1706" i="21"/>
  <c r="H1707" i="21"/>
  <c r="M1706" i="21"/>
  <c r="K1706" i="21"/>
  <c r="I1706" i="21"/>
  <c r="P1705" i="21"/>
  <c r="O1705" i="21"/>
  <c r="N1705" i="21"/>
  <c r="Q1705" i="21"/>
  <c r="E1701" i="21"/>
  <c r="F1701" i="21"/>
  <c r="D1702" i="21"/>
  <c r="L1707" i="21"/>
  <c r="H1708" i="21"/>
  <c r="J1707" i="21"/>
  <c r="K1707" i="21"/>
  <c r="I1707" i="21"/>
  <c r="M1707" i="21"/>
  <c r="P1706" i="21"/>
  <c r="O1706" i="21"/>
  <c r="N1706" i="21"/>
  <c r="Q1706" i="21"/>
  <c r="D1703" i="21"/>
  <c r="F1702" i="21"/>
  <c r="E1702" i="21"/>
  <c r="K1708" i="21"/>
  <c r="I1708" i="21"/>
  <c r="H1709" i="21"/>
  <c r="J1708" i="21"/>
  <c r="M1708" i="21"/>
  <c r="L1708" i="21"/>
  <c r="N1707" i="21"/>
  <c r="Q1707" i="21"/>
  <c r="O1707" i="21"/>
  <c r="P1707" i="21"/>
  <c r="E1703" i="21"/>
  <c r="D1704" i="21"/>
  <c r="F1703" i="21"/>
  <c r="N1708" i="21"/>
  <c r="P1708" i="21"/>
  <c r="O1708" i="21"/>
  <c r="Q1708" i="21"/>
  <c r="H1710" i="21"/>
  <c r="M1709" i="21"/>
  <c r="I1709" i="21"/>
  <c r="K1709" i="21"/>
  <c r="L1709" i="21"/>
  <c r="J1709" i="21"/>
  <c r="E1704" i="21"/>
  <c r="D1705" i="21"/>
  <c r="F1704" i="21"/>
  <c r="M1710" i="21"/>
  <c r="K1710" i="21"/>
  <c r="H1711" i="21"/>
  <c r="I1710" i="21"/>
  <c r="J1710" i="21"/>
  <c r="L1710" i="21"/>
  <c r="Q1709" i="21"/>
  <c r="N1709" i="21"/>
  <c r="P1709" i="21"/>
  <c r="O1709" i="21"/>
  <c r="E1705" i="21"/>
  <c r="D1706" i="21"/>
  <c r="F1705" i="21"/>
  <c r="H1712" i="21"/>
  <c r="L1711" i="21"/>
  <c r="K1711" i="21"/>
  <c r="I1711" i="21"/>
  <c r="M1711" i="21"/>
  <c r="J1711" i="21"/>
  <c r="O1710" i="21"/>
  <c r="Q1710" i="21"/>
  <c r="P1710" i="21"/>
  <c r="N1710" i="21"/>
  <c r="E1706" i="21"/>
  <c r="F1706" i="21"/>
  <c r="D1707" i="21"/>
  <c r="K1712" i="21"/>
  <c r="J1712" i="21"/>
  <c r="L1712" i="21"/>
  <c r="M1712" i="21"/>
  <c r="I1712" i="21"/>
  <c r="H1713" i="21"/>
  <c r="O1711" i="21"/>
  <c r="N1711" i="21"/>
  <c r="P1711" i="21"/>
  <c r="Q1711" i="21"/>
  <c r="E1707" i="21"/>
  <c r="F1707" i="21"/>
  <c r="D1708" i="21"/>
  <c r="N1712" i="21"/>
  <c r="P1712" i="21"/>
  <c r="Q1712" i="21"/>
  <c r="O1712" i="21"/>
  <c r="M1713" i="21"/>
  <c r="J1713" i="21"/>
  <c r="K1713" i="21"/>
  <c r="I1713" i="21"/>
  <c r="L1713" i="21"/>
  <c r="H1714" i="21"/>
  <c r="F1708" i="21"/>
  <c r="E1708" i="21"/>
  <c r="D1709" i="21"/>
  <c r="P1713" i="21"/>
  <c r="N1713" i="21"/>
  <c r="Q1713" i="21"/>
  <c r="O1713" i="21"/>
  <c r="I1714" i="21"/>
  <c r="K1714" i="21"/>
  <c r="M1714" i="21"/>
  <c r="H1715" i="21"/>
  <c r="L1714" i="21"/>
  <c r="J1714" i="21"/>
  <c r="E1709" i="21"/>
  <c r="F1709" i="21"/>
  <c r="D1710" i="21"/>
  <c r="O1714" i="21"/>
  <c r="P1714" i="21"/>
  <c r="N1714" i="21"/>
  <c r="Q1714" i="21"/>
  <c r="L1715" i="21"/>
  <c r="I1715" i="21"/>
  <c r="M1715" i="21"/>
  <c r="J1715" i="21"/>
  <c r="K1715" i="21"/>
  <c r="H1716" i="21"/>
  <c r="E1710" i="21"/>
  <c r="F1710" i="21"/>
  <c r="D1711" i="21"/>
  <c r="O1715" i="21"/>
  <c r="Q1715" i="21"/>
  <c r="P1715" i="21"/>
  <c r="N1715" i="21"/>
  <c r="K1716" i="21"/>
  <c r="I1716" i="21"/>
  <c r="J1716" i="21"/>
  <c r="H1717" i="21"/>
  <c r="L1716" i="21"/>
  <c r="M1716" i="21"/>
  <c r="E1711" i="21"/>
  <c r="F1711" i="21"/>
  <c r="D1712" i="21"/>
  <c r="Q1716" i="21"/>
  <c r="P1716" i="21"/>
  <c r="N1716" i="21"/>
  <c r="O1716" i="21"/>
  <c r="H1718" i="21"/>
  <c r="I1717" i="21"/>
  <c r="K1717" i="21"/>
  <c r="J1717" i="21"/>
  <c r="M1717" i="21"/>
  <c r="L1717" i="21"/>
  <c r="D1713" i="21"/>
  <c r="E1712" i="21"/>
  <c r="F1712" i="21"/>
  <c r="K1718" i="21"/>
  <c r="H1719" i="21"/>
  <c r="J1718" i="21"/>
  <c r="M1718" i="21"/>
  <c r="L1718" i="21"/>
  <c r="I1718" i="21"/>
  <c r="N1717" i="21"/>
  <c r="O1717" i="21"/>
  <c r="Q1717" i="21"/>
  <c r="P1717" i="21"/>
  <c r="D1714" i="21"/>
  <c r="E1713" i="21"/>
  <c r="F1713" i="21"/>
  <c r="I1719" i="21"/>
  <c r="M1719" i="21"/>
  <c r="K1719" i="21"/>
  <c r="J1719" i="21"/>
  <c r="L1719" i="21"/>
  <c r="H1720" i="21"/>
  <c r="O1718" i="21"/>
  <c r="P1718" i="21"/>
  <c r="N1718" i="21"/>
  <c r="Q1718" i="21"/>
  <c r="E1714" i="21"/>
  <c r="D1715" i="21"/>
  <c r="F1714" i="21"/>
  <c r="Q1719" i="21"/>
  <c r="N1719" i="21"/>
  <c r="O1719" i="21"/>
  <c r="P1719" i="21"/>
  <c r="M1720" i="21"/>
  <c r="H1721" i="21"/>
  <c r="I1720" i="21"/>
  <c r="K1720" i="21"/>
  <c r="J1720" i="21"/>
  <c r="L1720" i="21"/>
  <c r="F1715" i="21"/>
  <c r="D1716" i="21"/>
  <c r="E1715" i="21"/>
  <c r="H1722" i="21"/>
  <c r="L1721" i="21"/>
  <c r="J1721" i="21"/>
  <c r="M1721" i="21"/>
  <c r="I1721" i="21"/>
  <c r="K1721" i="21"/>
  <c r="Q1720" i="21"/>
  <c r="O1720" i="21"/>
  <c r="N1720" i="21"/>
  <c r="P1720" i="21"/>
  <c r="D1717" i="21"/>
  <c r="E1716" i="21"/>
  <c r="F1716" i="21"/>
  <c r="K1722" i="21"/>
  <c r="H1723" i="21"/>
  <c r="M1722" i="21"/>
  <c r="L1722" i="21"/>
  <c r="I1722" i="21"/>
  <c r="J1722" i="21"/>
  <c r="O1721" i="21"/>
  <c r="N1721" i="21"/>
  <c r="P1721" i="21"/>
  <c r="Q1721" i="21"/>
  <c r="F1717" i="21"/>
  <c r="E1717" i="21"/>
  <c r="D1718" i="21"/>
  <c r="I1723" i="21"/>
  <c r="K1723" i="21"/>
  <c r="J1723" i="21"/>
  <c r="L1723" i="21"/>
  <c r="H1724" i="21"/>
  <c r="M1723" i="21"/>
  <c r="O1722" i="21"/>
  <c r="N1722" i="21"/>
  <c r="Q1722" i="21"/>
  <c r="P1722" i="21"/>
  <c r="F1718" i="21"/>
  <c r="E1718" i="21"/>
  <c r="D1719" i="21"/>
  <c r="Q1723" i="21"/>
  <c r="O1723" i="21"/>
  <c r="P1723" i="21"/>
  <c r="N1723" i="21"/>
  <c r="K1724" i="21"/>
  <c r="I1724" i="21"/>
  <c r="J1724" i="21"/>
  <c r="M1724" i="21"/>
  <c r="L1724" i="21"/>
  <c r="H1725" i="21"/>
  <c r="D1720" i="21"/>
  <c r="F1719" i="21"/>
  <c r="E1719" i="21"/>
  <c r="O1724" i="21"/>
  <c r="N1724" i="21"/>
  <c r="P1724" i="21"/>
  <c r="Q1724" i="21"/>
  <c r="J1725" i="21"/>
  <c r="M1725" i="21"/>
  <c r="L1725" i="21"/>
  <c r="I1725" i="21"/>
  <c r="H1726" i="21"/>
  <c r="K1725" i="21"/>
  <c r="E1720" i="21"/>
  <c r="F1720" i="21"/>
  <c r="D1721" i="21"/>
  <c r="O1725" i="21"/>
  <c r="Q1725" i="21"/>
  <c r="P1725" i="21"/>
  <c r="N1725" i="21"/>
  <c r="M1726" i="21"/>
  <c r="H1727" i="21"/>
  <c r="K1726" i="21"/>
  <c r="L1726" i="21"/>
  <c r="I1726" i="21"/>
  <c r="J1726" i="21"/>
  <c r="E1721" i="21"/>
  <c r="F1721" i="21"/>
  <c r="D1722" i="21"/>
  <c r="I1727" i="21"/>
  <c r="J1727" i="21"/>
  <c r="H1728" i="21"/>
  <c r="K1727" i="21"/>
  <c r="M1727" i="21"/>
  <c r="L1727" i="21"/>
  <c r="N1726" i="21"/>
  <c r="P1726" i="21"/>
  <c r="O1726" i="21"/>
  <c r="Q1726" i="21"/>
  <c r="E1722" i="21"/>
  <c r="D1723" i="21"/>
  <c r="F1722" i="21"/>
  <c r="O1727" i="21"/>
  <c r="Q1727" i="21"/>
  <c r="P1727" i="21"/>
  <c r="N1727" i="21"/>
  <c r="H1729" i="21"/>
  <c r="M1728" i="21"/>
  <c r="K1728" i="21"/>
  <c r="L1728" i="21"/>
  <c r="J1728" i="21"/>
  <c r="I1728" i="21"/>
  <c r="E1723" i="21"/>
  <c r="D1724" i="21"/>
  <c r="F1723" i="21"/>
  <c r="I1729" i="21"/>
  <c r="K1729" i="21"/>
  <c r="M1729" i="21"/>
  <c r="H1730" i="21"/>
  <c r="L1729" i="21"/>
  <c r="J1729" i="21"/>
  <c r="Q1728" i="21"/>
  <c r="P1728" i="21"/>
  <c r="O1728" i="21"/>
  <c r="N1728" i="21"/>
  <c r="E1724" i="21"/>
  <c r="D1725" i="21"/>
  <c r="F1724" i="21"/>
  <c r="O1729" i="21"/>
  <c r="P1729" i="21"/>
  <c r="Q1729" i="21"/>
  <c r="N1729" i="21"/>
  <c r="L1730" i="21"/>
  <c r="I1730" i="21"/>
  <c r="K1730" i="21"/>
  <c r="H1731" i="21"/>
  <c r="M1730" i="21"/>
  <c r="J1730" i="21"/>
  <c r="F1725" i="21"/>
  <c r="E1725" i="21"/>
  <c r="D1726" i="21"/>
  <c r="N1730" i="21"/>
  <c r="P1730" i="21"/>
  <c r="O1730" i="21"/>
  <c r="Q1730" i="21"/>
  <c r="J1731" i="21"/>
  <c r="I1731" i="21"/>
  <c r="M1731" i="21"/>
  <c r="K1731" i="21"/>
  <c r="L1731" i="21"/>
  <c r="H1732" i="21"/>
  <c r="E1726" i="21"/>
  <c r="F1726" i="21"/>
  <c r="D1727" i="21"/>
  <c r="O1731" i="21"/>
  <c r="P1731" i="21"/>
  <c r="N1731" i="21"/>
  <c r="Q1731" i="21"/>
  <c r="J1732" i="21"/>
  <c r="I1732" i="21"/>
  <c r="M1732" i="21"/>
  <c r="L1732" i="21"/>
  <c r="H1733" i="21"/>
  <c r="K1732" i="21"/>
  <c r="E1727" i="21"/>
  <c r="F1727" i="21"/>
  <c r="D1728" i="21"/>
  <c r="O1732" i="21"/>
  <c r="N1732" i="21"/>
  <c r="Q1732" i="21"/>
  <c r="P1732" i="21"/>
  <c r="M1733" i="21"/>
  <c r="H1734" i="21"/>
  <c r="L1733" i="21"/>
  <c r="K1733" i="21"/>
  <c r="J1733" i="21"/>
  <c r="I1733" i="21"/>
  <c r="D1729" i="21"/>
  <c r="E1728" i="21"/>
  <c r="F1728" i="21"/>
  <c r="L1734" i="21"/>
  <c r="I1734" i="21"/>
  <c r="H1735" i="21"/>
  <c r="K1734" i="21"/>
  <c r="M1734" i="21"/>
  <c r="J1734" i="21"/>
  <c r="P1733" i="21"/>
  <c r="N1733" i="21"/>
  <c r="O1733" i="21"/>
  <c r="Q1733" i="21"/>
  <c r="F1729" i="21"/>
  <c r="D1730" i="21"/>
  <c r="E1729" i="21"/>
  <c r="O1734" i="21"/>
  <c r="P1734" i="21"/>
  <c r="Q1734" i="21"/>
  <c r="N1734" i="21"/>
  <c r="I1735" i="21"/>
  <c r="K1735" i="21"/>
  <c r="H1736" i="21"/>
  <c r="J1735" i="21"/>
  <c r="M1735" i="21"/>
  <c r="L1735" i="21"/>
  <c r="D1731" i="21"/>
  <c r="E1730" i="21"/>
  <c r="F1730" i="21"/>
  <c r="P1735" i="21"/>
  <c r="O1735" i="21"/>
  <c r="N1735" i="21"/>
  <c r="Q1735" i="21"/>
  <c r="L1736" i="21"/>
  <c r="M1736" i="21"/>
  <c r="K1736" i="21"/>
  <c r="I1736" i="21"/>
  <c r="H1737" i="21"/>
  <c r="J1736" i="21"/>
  <c r="E1731" i="21"/>
  <c r="F1731" i="21"/>
  <c r="D1732" i="21"/>
  <c r="Q1736" i="21"/>
  <c r="N1736" i="21"/>
  <c r="O1736" i="21"/>
  <c r="P1736" i="21"/>
  <c r="I1737" i="21"/>
  <c r="M1737" i="21"/>
  <c r="K1737" i="21"/>
  <c r="J1737" i="21"/>
  <c r="L1737" i="21"/>
  <c r="H1738" i="21"/>
  <c r="D1733" i="21"/>
  <c r="F1732" i="21"/>
  <c r="E1732" i="21"/>
  <c r="N1737" i="21"/>
  <c r="Q1737" i="21"/>
  <c r="O1737" i="21"/>
  <c r="P1737" i="21"/>
  <c r="I1738" i="21"/>
  <c r="M1738" i="21"/>
  <c r="H1739" i="21"/>
  <c r="K1738" i="21"/>
  <c r="J1738" i="21"/>
  <c r="L1738" i="21"/>
  <c r="E1733" i="21"/>
  <c r="F1733" i="21"/>
  <c r="D1734" i="21"/>
  <c r="Q1738" i="21"/>
  <c r="N1738" i="21"/>
  <c r="O1738" i="21"/>
  <c r="P1738" i="21"/>
  <c r="L1739" i="21"/>
  <c r="J1739" i="21"/>
  <c r="H1740" i="21"/>
  <c r="K1739" i="21"/>
  <c r="I1739" i="21"/>
  <c r="M1739" i="21"/>
  <c r="F1734" i="21"/>
  <c r="D1735" i="21"/>
  <c r="E1734" i="21"/>
  <c r="M1740" i="21"/>
  <c r="K1740" i="21"/>
  <c r="J1740" i="21"/>
  <c r="I1740" i="21"/>
  <c r="H1741" i="21"/>
  <c r="L1740" i="21"/>
  <c r="O1739" i="21"/>
  <c r="P1739" i="21"/>
  <c r="Q1739" i="21"/>
  <c r="N1739" i="21"/>
  <c r="F1735" i="21"/>
  <c r="E1735" i="21"/>
  <c r="D1736" i="21"/>
  <c r="P1740" i="21"/>
  <c r="O1740" i="21"/>
  <c r="Q1740" i="21"/>
  <c r="N1740" i="21"/>
  <c r="J1741" i="21"/>
  <c r="H1742" i="21"/>
  <c r="L1741" i="21"/>
  <c r="M1741" i="21"/>
  <c r="I1741" i="21"/>
  <c r="K1741" i="21"/>
  <c r="D1737" i="21"/>
  <c r="E1736" i="21"/>
  <c r="F1736" i="21"/>
  <c r="M1742" i="21"/>
  <c r="J1742" i="21"/>
  <c r="H1743" i="21"/>
  <c r="I1742" i="21"/>
  <c r="L1742" i="21"/>
  <c r="K1742" i="21"/>
  <c r="N1741" i="21"/>
  <c r="O1741" i="21"/>
  <c r="Q1741" i="21"/>
  <c r="P1741" i="21"/>
  <c r="F1737" i="21"/>
  <c r="D1738" i="21"/>
  <c r="E1737" i="21"/>
  <c r="H1744" i="21"/>
  <c r="M1743" i="21"/>
  <c r="J1743" i="21"/>
  <c r="L1743" i="21"/>
  <c r="K1743" i="21"/>
  <c r="I1743" i="21"/>
  <c r="N1742" i="21"/>
  <c r="Q1742" i="21"/>
  <c r="O1742" i="21"/>
  <c r="P1742" i="21"/>
  <c r="E1738" i="21"/>
  <c r="F1738" i="21"/>
  <c r="D1739" i="21"/>
  <c r="M1744" i="21"/>
  <c r="L1744" i="21"/>
  <c r="K1744" i="21"/>
  <c r="I1744" i="21"/>
  <c r="H1745" i="21"/>
  <c r="J1744" i="21"/>
  <c r="P1743" i="21"/>
  <c r="O1743" i="21"/>
  <c r="Q1743" i="21"/>
  <c r="N1743" i="21"/>
  <c r="E1739" i="21"/>
  <c r="D1740" i="21"/>
  <c r="F1739" i="21"/>
  <c r="O1744" i="21"/>
  <c r="Q1744" i="21"/>
  <c r="N1744" i="21"/>
  <c r="P1744" i="21"/>
  <c r="I1745" i="21"/>
  <c r="K1745" i="21"/>
  <c r="H1746" i="21"/>
  <c r="L1745" i="21"/>
  <c r="M1745" i="21"/>
  <c r="J1745" i="21"/>
  <c r="E1740" i="21"/>
  <c r="D1741" i="21"/>
  <c r="F1740" i="21"/>
  <c r="Q1745" i="21"/>
  <c r="O1745" i="21"/>
  <c r="N1745" i="21"/>
  <c r="P1745" i="21"/>
  <c r="M1746" i="21"/>
  <c r="J1746" i="21"/>
  <c r="L1746" i="21"/>
  <c r="K1746" i="21"/>
  <c r="I1746" i="21"/>
  <c r="H1747" i="21"/>
  <c r="F1741" i="21"/>
  <c r="E1741" i="21"/>
  <c r="D1742" i="21"/>
  <c r="O1746" i="21"/>
  <c r="Q1746" i="21"/>
  <c r="P1746" i="21"/>
  <c r="N1746" i="21"/>
  <c r="H1748" i="21"/>
  <c r="M1747" i="21"/>
  <c r="J1747" i="21"/>
  <c r="I1747" i="21"/>
  <c r="K1747" i="21"/>
  <c r="L1747" i="21"/>
  <c r="E1742" i="21"/>
  <c r="F1742" i="21"/>
  <c r="D1743" i="21"/>
  <c r="H1749" i="21"/>
  <c r="J1748" i="21"/>
  <c r="K1748" i="21"/>
  <c r="L1748" i="21"/>
  <c r="M1748" i="21"/>
  <c r="I1748" i="21"/>
  <c r="O1747" i="21"/>
  <c r="N1747" i="21"/>
  <c r="Q1747" i="21"/>
  <c r="P1747" i="21"/>
  <c r="F1743" i="21"/>
  <c r="E1743" i="21"/>
  <c r="D1744" i="21"/>
  <c r="M1749" i="21"/>
  <c r="L1749" i="21"/>
  <c r="K1749" i="21"/>
  <c r="H1750" i="21"/>
  <c r="J1749" i="21"/>
  <c r="I1749" i="21"/>
  <c r="O1748" i="21"/>
  <c r="P1748" i="21"/>
  <c r="Q1748" i="21"/>
  <c r="N1748" i="21"/>
  <c r="F1744" i="21"/>
  <c r="D1745" i="21"/>
  <c r="E1744" i="21"/>
  <c r="L1750" i="21"/>
  <c r="K1750" i="21"/>
  <c r="I1750" i="21"/>
  <c r="H1751" i="21"/>
  <c r="M1750" i="21"/>
  <c r="J1750" i="21"/>
  <c r="P1749" i="21"/>
  <c r="Q1749" i="21"/>
  <c r="O1749" i="21"/>
  <c r="N1749" i="21"/>
  <c r="D1746" i="21"/>
  <c r="F1745" i="21"/>
  <c r="E1745" i="21"/>
  <c r="O1750" i="21"/>
  <c r="Q1750" i="21"/>
  <c r="N1750" i="21"/>
  <c r="P1750" i="21"/>
  <c r="K1751" i="21"/>
  <c r="H1752" i="21"/>
  <c r="I1751" i="21"/>
  <c r="J1751" i="21"/>
  <c r="L1751" i="21"/>
  <c r="M1751" i="21"/>
  <c r="F1746" i="21"/>
  <c r="E1746" i="21"/>
  <c r="D1747" i="21"/>
  <c r="K1752" i="21"/>
  <c r="M1752" i="21"/>
  <c r="L1752" i="21"/>
  <c r="I1752" i="21"/>
  <c r="J1752" i="21"/>
  <c r="H1753" i="21"/>
  <c r="N1751" i="21"/>
  <c r="Q1751" i="21"/>
  <c r="O1751" i="21"/>
  <c r="P1751" i="21"/>
  <c r="E1747" i="21"/>
  <c r="D1748" i="21"/>
  <c r="F1747" i="21"/>
  <c r="O1752" i="21"/>
  <c r="P1752" i="21"/>
  <c r="N1752" i="21"/>
  <c r="Q1752" i="21"/>
  <c r="M1753" i="21"/>
  <c r="K1753" i="21"/>
  <c r="I1753" i="21"/>
  <c r="H1754" i="21"/>
  <c r="L1753" i="21"/>
  <c r="J1753" i="21"/>
  <c r="E1748" i="21"/>
  <c r="D1749" i="21"/>
  <c r="F1748" i="21"/>
  <c r="N1753" i="21"/>
  <c r="O1753" i="21"/>
  <c r="P1753" i="21"/>
  <c r="Q1753" i="21"/>
  <c r="I1754" i="21"/>
  <c r="K1754" i="21"/>
  <c r="M1754" i="21"/>
  <c r="L1754" i="21"/>
  <c r="H1755" i="21"/>
  <c r="J1754" i="21"/>
  <c r="E1749" i="21"/>
  <c r="D1750" i="21"/>
  <c r="F1749" i="21"/>
  <c r="Q1754" i="21"/>
  <c r="P1754" i="21"/>
  <c r="N1754" i="21"/>
  <c r="O1754" i="21"/>
  <c r="M1755" i="21"/>
  <c r="K1755" i="21"/>
  <c r="J1755" i="21"/>
  <c r="I1755" i="21"/>
  <c r="H1756" i="21"/>
  <c r="L1755" i="21"/>
  <c r="D1751" i="21"/>
  <c r="F1750" i="21"/>
  <c r="E1750" i="21"/>
  <c r="N1755" i="21"/>
  <c r="Q1755" i="21"/>
  <c r="P1755" i="21"/>
  <c r="O1755" i="21"/>
  <c r="L1756" i="21"/>
  <c r="I1756" i="21"/>
  <c r="H1757" i="21"/>
  <c r="M1756" i="21"/>
  <c r="K1756" i="21"/>
  <c r="J1756" i="21"/>
  <c r="E1751" i="21"/>
  <c r="D1752" i="21"/>
  <c r="F1751" i="21"/>
  <c r="N1756" i="21"/>
  <c r="P1756" i="21"/>
  <c r="Q1756" i="21"/>
  <c r="O1756" i="21"/>
  <c r="I1757" i="21"/>
  <c r="K1757" i="21"/>
  <c r="J1757" i="21"/>
  <c r="L1757" i="21"/>
  <c r="M1757" i="21"/>
  <c r="H1758" i="21"/>
  <c r="E1752" i="21"/>
  <c r="D1753" i="21"/>
  <c r="F1752" i="21"/>
  <c r="O1757" i="21"/>
  <c r="Q1757" i="21"/>
  <c r="N1757" i="21"/>
  <c r="P1757" i="21"/>
  <c r="M1758" i="21"/>
  <c r="H1759" i="21"/>
  <c r="K1758" i="21"/>
  <c r="I1758" i="21"/>
  <c r="L1758" i="21"/>
  <c r="J1758" i="21"/>
  <c r="F1753" i="21"/>
  <c r="D1754" i="21"/>
  <c r="E1753" i="21"/>
  <c r="J1759" i="21"/>
  <c r="L1759" i="21"/>
  <c r="H1760" i="21"/>
  <c r="M1759" i="21"/>
  <c r="I1759" i="21"/>
  <c r="K1759" i="21"/>
  <c r="P1758" i="21"/>
  <c r="O1758" i="21"/>
  <c r="N1758" i="21"/>
  <c r="Q1758" i="21"/>
  <c r="F1754" i="21"/>
  <c r="D1755" i="21"/>
  <c r="E1754" i="21"/>
  <c r="K1760" i="21"/>
  <c r="M1760" i="21"/>
  <c r="H1761" i="21"/>
  <c r="L1760" i="21"/>
  <c r="J1760" i="21"/>
  <c r="I1760" i="21"/>
  <c r="N1759" i="21"/>
  <c r="O1759" i="21"/>
  <c r="Q1759" i="21"/>
  <c r="P1759" i="21"/>
  <c r="F1755" i="21"/>
  <c r="E1755" i="21"/>
  <c r="D1756" i="21"/>
  <c r="J1761" i="21"/>
  <c r="I1761" i="21"/>
  <c r="H1762" i="21"/>
  <c r="M1761" i="21"/>
  <c r="L1761" i="21"/>
  <c r="K1761" i="21"/>
  <c r="Q1760" i="21"/>
  <c r="N1760" i="21"/>
  <c r="O1760" i="21"/>
  <c r="P1760" i="21"/>
  <c r="D1757" i="21"/>
  <c r="F1756" i="21"/>
  <c r="E1756" i="21"/>
  <c r="P1761" i="21"/>
  <c r="Q1761" i="21"/>
  <c r="N1761" i="21"/>
  <c r="O1761" i="21"/>
  <c r="L1762" i="21"/>
  <c r="J1762" i="21"/>
  <c r="I1762" i="21"/>
  <c r="M1762" i="21"/>
  <c r="H1763" i="21"/>
  <c r="K1762" i="21"/>
  <c r="D1758" i="21"/>
  <c r="F1757" i="21"/>
  <c r="E1757" i="21"/>
  <c r="P1762" i="21"/>
  <c r="O1762" i="21"/>
  <c r="N1762" i="21"/>
  <c r="Q1762" i="21"/>
  <c r="I1763" i="21"/>
  <c r="H1764" i="21"/>
  <c r="L1763" i="21"/>
  <c r="K1763" i="21"/>
  <c r="J1763" i="21"/>
  <c r="M1763" i="21"/>
  <c r="E1758" i="21"/>
  <c r="F1758" i="21"/>
  <c r="D1759" i="21"/>
  <c r="N1763" i="21"/>
  <c r="Q1763" i="21"/>
  <c r="P1763" i="21"/>
  <c r="O1763" i="21"/>
  <c r="L1764" i="21"/>
  <c r="H1765" i="21"/>
  <c r="I1764" i="21"/>
  <c r="J1764" i="21"/>
  <c r="K1764" i="21"/>
  <c r="M1764" i="21"/>
  <c r="D1760" i="21"/>
  <c r="E1759" i="21"/>
  <c r="F1759" i="21"/>
  <c r="M1765" i="21"/>
  <c r="I1765" i="21"/>
  <c r="H1766" i="21"/>
  <c r="L1765" i="21"/>
  <c r="K1765" i="21"/>
  <c r="J1765" i="21"/>
  <c r="Q1764" i="21"/>
  <c r="P1764" i="21"/>
  <c r="O1764" i="21"/>
  <c r="N1764" i="21"/>
  <c r="E1760" i="21"/>
  <c r="D1761" i="21"/>
  <c r="F1760" i="21"/>
  <c r="P1765" i="21"/>
  <c r="N1765" i="21"/>
  <c r="Q1765" i="21"/>
  <c r="O1765" i="21"/>
  <c r="J1766" i="21"/>
  <c r="K1766" i="21"/>
  <c r="H1767" i="21"/>
  <c r="I1766" i="21"/>
  <c r="M1766" i="21"/>
  <c r="L1766" i="21"/>
  <c r="E1761" i="21"/>
  <c r="F1761" i="21"/>
  <c r="D1762" i="21"/>
  <c r="M1767" i="21"/>
  <c r="L1767" i="21"/>
  <c r="K1767" i="21"/>
  <c r="I1767" i="21"/>
  <c r="H1768" i="21"/>
  <c r="J1767" i="21"/>
  <c r="Q1766" i="21"/>
  <c r="O1766" i="21"/>
  <c r="P1766" i="21"/>
  <c r="N1766" i="21"/>
  <c r="D1763" i="21"/>
  <c r="F1762" i="21"/>
  <c r="E1762" i="21"/>
  <c r="Q1767" i="21"/>
  <c r="O1767" i="21"/>
  <c r="P1767" i="21"/>
  <c r="N1767" i="21"/>
  <c r="K1768" i="21"/>
  <c r="M1768" i="21"/>
  <c r="J1768" i="21"/>
  <c r="H1769" i="21"/>
  <c r="I1768" i="21"/>
  <c r="L1768" i="21"/>
  <c r="E1763" i="21"/>
  <c r="F1763" i="21"/>
  <c r="D1764" i="21"/>
  <c r="K1769" i="21"/>
  <c r="J1769" i="21"/>
  <c r="I1769" i="21"/>
  <c r="M1769" i="21"/>
  <c r="H1770" i="21"/>
  <c r="L1769" i="21"/>
  <c r="O1768" i="21"/>
  <c r="Q1768" i="21"/>
  <c r="P1768" i="21"/>
  <c r="N1768" i="21"/>
  <c r="D1765" i="21"/>
  <c r="F1764" i="21"/>
  <c r="E1764" i="21"/>
  <c r="Q1769" i="21"/>
  <c r="N1769" i="21"/>
  <c r="O1769" i="21"/>
  <c r="P1769" i="21"/>
  <c r="M1770" i="21"/>
  <c r="K1770" i="21"/>
  <c r="J1770" i="21"/>
  <c r="L1770" i="21"/>
  <c r="H1771" i="21"/>
  <c r="I1770" i="21"/>
  <c r="F1765" i="21"/>
  <c r="D1766" i="21"/>
  <c r="E1765" i="21"/>
  <c r="I1771" i="21"/>
  <c r="K1771" i="21"/>
  <c r="L1771" i="21"/>
  <c r="M1771" i="21"/>
  <c r="H1772" i="21"/>
  <c r="J1771" i="21"/>
  <c r="I13" i="27"/>
  <c r="G10" i="26"/>
  <c r="I7" i="28"/>
  <c r="G3" i="27"/>
  <c r="I6" i="26"/>
  <c r="I5" i="29"/>
  <c r="G7" i="13"/>
  <c r="G13" i="27"/>
  <c r="I5" i="28"/>
  <c r="I3" i="28"/>
  <c r="G5" i="27"/>
  <c r="I7" i="26"/>
  <c r="I3" i="29"/>
  <c r="G5" i="13"/>
  <c r="I14" i="27"/>
  <c r="I10" i="26"/>
  <c r="G4" i="28"/>
  <c r="I7" i="27"/>
  <c r="G5" i="29"/>
  <c r="G6" i="13"/>
  <c r="G14" i="27"/>
  <c r="G3" i="28"/>
  <c r="I4" i="28"/>
  <c r="G4" i="27"/>
  <c r="I5" i="26"/>
  <c r="G4" i="26"/>
  <c r="I6" i="29"/>
  <c r="I5" i="13"/>
  <c r="G12" i="27"/>
  <c r="I6" i="28"/>
  <c r="I4" i="27"/>
  <c r="G3" i="26"/>
  <c r="G5" i="26"/>
  <c r="G3" i="29"/>
  <c r="G3" i="13"/>
  <c r="I4" i="13"/>
  <c r="I12" i="27"/>
  <c r="G6" i="28"/>
  <c r="I3" i="27"/>
  <c r="I3" i="26"/>
  <c r="G4" i="29"/>
  <c r="G6" i="29"/>
  <c r="I3" i="13"/>
  <c r="G4" i="13"/>
  <c r="I4" i="26"/>
  <c r="I11" i="27"/>
  <c r="G7" i="28"/>
  <c r="I5" i="27"/>
  <c r="I6" i="27"/>
  <c r="G7" i="26"/>
  <c r="I4" i="29"/>
  <c r="I7" i="29"/>
  <c r="G10" i="27"/>
  <c r="I6" i="13"/>
  <c r="G10" i="13"/>
  <c r="G11" i="27"/>
  <c r="G5" i="28"/>
  <c r="G6" i="27"/>
  <c r="G7" i="27"/>
  <c r="G6" i="26"/>
  <c r="G7" i="29"/>
  <c r="I10" i="27"/>
  <c r="I7" i="13"/>
  <c r="I10" i="13"/>
  <c r="Q1770" i="21"/>
  <c r="P1770" i="21"/>
  <c r="O1770" i="21"/>
  <c r="N1770" i="21"/>
  <c r="F1766" i="21"/>
  <c r="E1766" i="21"/>
  <c r="O1771" i="21"/>
  <c r="N1771" i="21"/>
  <c r="P1771" i="21"/>
  <c r="Q1771" i="21"/>
  <c r="H1773" i="21"/>
  <c r="L1772" i="21"/>
  <c r="I1772" i="21"/>
  <c r="K1772" i="21"/>
  <c r="M1772" i="21"/>
  <c r="J1772" i="21"/>
  <c r="M1773" i="21"/>
  <c r="K1773" i="21"/>
  <c r="L1773" i="21"/>
  <c r="H1774" i="21"/>
  <c r="J1773" i="21"/>
  <c r="I1773" i="21"/>
  <c r="Q1772" i="21"/>
  <c r="P1772" i="21"/>
  <c r="O1772" i="21"/>
  <c r="N1772" i="21"/>
  <c r="M1774" i="21"/>
  <c r="J1774" i="21"/>
  <c r="K1774" i="21"/>
  <c r="H1775" i="21"/>
  <c r="L1774" i="21"/>
  <c r="I1774" i="21"/>
  <c r="N1773" i="21"/>
  <c r="O1773" i="21"/>
  <c r="P1773" i="21"/>
  <c r="Q1773" i="21"/>
  <c r="M1775" i="21"/>
  <c r="J1775" i="21"/>
  <c r="H1776" i="21"/>
  <c r="K1775" i="21"/>
  <c r="I1775" i="21"/>
  <c r="L1775" i="21"/>
  <c r="N1774" i="21"/>
  <c r="P1774" i="21"/>
  <c r="O1774" i="21"/>
  <c r="Q1774" i="21"/>
  <c r="I1776" i="21"/>
  <c r="K1776" i="21"/>
  <c r="H1777" i="21"/>
  <c r="L1776" i="21"/>
  <c r="M1776" i="21"/>
  <c r="J1776" i="21"/>
  <c r="P1775" i="21"/>
  <c r="O1775" i="21"/>
  <c r="Q1775" i="21"/>
  <c r="N1775" i="21"/>
  <c r="O1776" i="21"/>
  <c r="N1776" i="21"/>
  <c r="P1776" i="21"/>
  <c r="Q1776" i="21"/>
  <c r="I1777" i="21"/>
  <c r="L1777" i="21"/>
  <c r="H1778" i="21"/>
  <c r="K1777" i="21"/>
  <c r="M1777" i="21"/>
  <c r="J1777" i="21"/>
  <c r="Q1777" i="21"/>
  <c r="N1777" i="21"/>
  <c r="O1777" i="21"/>
  <c r="P1777" i="21"/>
  <c r="J1778" i="21"/>
  <c r="H1779" i="21"/>
  <c r="K1778" i="21"/>
  <c r="I1778" i="21"/>
  <c r="L1778" i="21"/>
  <c r="M1778" i="21"/>
  <c r="M1779" i="21"/>
  <c r="I1779" i="21"/>
  <c r="J1779" i="21"/>
  <c r="K1779" i="21"/>
  <c r="L1779" i="21"/>
  <c r="H1780" i="21"/>
  <c r="N1778" i="21"/>
  <c r="O1778" i="21"/>
  <c r="P1778" i="21"/>
  <c r="Q1778" i="21"/>
  <c r="Q1779" i="21"/>
  <c r="P1779" i="21"/>
  <c r="N1779" i="21"/>
  <c r="O1779" i="21"/>
  <c r="I1780" i="21"/>
  <c r="J1780" i="21"/>
  <c r="K1780" i="21"/>
  <c r="L1780" i="21"/>
  <c r="M1780" i="21"/>
  <c r="H1781" i="21"/>
  <c r="N1780" i="21"/>
  <c r="P1780" i="21"/>
  <c r="O1780" i="21"/>
  <c r="Q1780" i="21"/>
  <c r="J1781" i="21"/>
  <c r="K1781" i="21"/>
  <c r="I1781" i="21"/>
  <c r="H1782" i="21"/>
  <c r="L1781" i="21"/>
  <c r="M1781" i="21"/>
  <c r="P1781" i="21"/>
  <c r="Q1781" i="21"/>
  <c r="N1781" i="21"/>
  <c r="O1781" i="21"/>
  <c r="K1782" i="21"/>
  <c r="J1782" i="21"/>
  <c r="I1782" i="21"/>
  <c r="H1783" i="21"/>
  <c r="L1782" i="21"/>
  <c r="M1782" i="21"/>
  <c r="O1782" i="21"/>
  <c r="P1782" i="21"/>
  <c r="Q1782" i="21"/>
  <c r="N1782" i="21"/>
  <c r="H1784" i="21"/>
  <c r="I1783" i="21"/>
  <c r="M1783" i="21"/>
  <c r="L1783" i="21"/>
  <c r="J1783" i="21"/>
  <c r="K1783" i="21"/>
  <c r="I1784" i="21"/>
  <c r="K1784" i="21"/>
  <c r="H1785" i="21"/>
  <c r="L1784" i="21"/>
  <c r="M1784" i="21"/>
  <c r="J1784" i="21"/>
  <c r="P1783" i="21"/>
  <c r="O1783" i="21"/>
  <c r="Q1783" i="21"/>
  <c r="N1783" i="21"/>
  <c r="N1784" i="21"/>
  <c r="P1784" i="21"/>
  <c r="O1784" i="21"/>
  <c r="Q1784" i="21"/>
  <c r="H1786" i="21"/>
  <c r="I1785" i="21"/>
  <c r="K1785" i="21"/>
  <c r="J1785" i="21"/>
  <c r="L1785" i="21"/>
  <c r="M1785" i="21"/>
  <c r="H1787" i="21"/>
  <c r="J1786" i="21"/>
  <c r="K1786" i="21"/>
  <c r="I1786" i="21"/>
  <c r="L1786" i="21"/>
  <c r="M1786" i="21"/>
  <c r="Q1785" i="21"/>
  <c r="N1785" i="21"/>
  <c r="O1785" i="21"/>
  <c r="P1785" i="21"/>
  <c r="H1788" i="21"/>
  <c r="L1787" i="21"/>
  <c r="J1787" i="21"/>
  <c r="K1787" i="21"/>
  <c r="M1787" i="21"/>
  <c r="I1787" i="21"/>
  <c r="O1786" i="21"/>
  <c r="Q1786" i="21"/>
  <c r="N1786" i="21"/>
  <c r="P1786" i="21"/>
  <c r="M1788" i="21"/>
  <c r="I1788" i="21"/>
  <c r="L1788" i="21"/>
  <c r="K1788" i="21"/>
  <c r="H1789" i="21"/>
  <c r="J1788" i="21"/>
  <c r="N1787" i="21"/>
  <c r="O1787" i="21"/>
  <c r="Q1787" i="21"/>
  <c r="P1787" i="21"/>
  <c r="N1788" i="21"/>
  <c r="P1788" i="21"/>
  <c r="O1788" i="21"/>
  <c r="Q1788" i="21"/>
  <c r="H1790" i="21"/>
  <c r="J1789" i="21"/>
  <c r="K1789" i="21"/>
  <c r="I1789" i="21"/>
  <c r="L1789" i="21"/>
  <c r="M1789" i="21"/>
  <c r="K1790" i="21"/>
  <c r="H1791" i="21"/>
  <c r="I1790" i="21"/>
  <c r="L1790" i="21"/>
  <c r="M1790" i="21"/>
  <c r="J1790" i="21"/>
  <c r="P1789" i="21"/>
  <c r="Q1789" i="21"/>
  <c r="N1789" i="21"/>
  <c r="O1789" i="21"/>
  <c r="I1791" i="21"/>
  <c r="J1791" i="21"/>
  <c r="H1792" i="21"/>
  <c r="M1791" i="21"/>
  <c r="K1791" i="21"/>
  <c r="L1791" i="21"/>
  <c r="Q1790" i="21"/>
  <c r="P1790" i="21"/>
  <c r="N1790" i="21"/>
  <c r="O1790" i="21"/>
  <c r="P1791" i="21"/>
  <c r="O1791" i="21"/>
  <c r="Q1791" i="21"/>
  <c r="N1791" i="21"/>
  <c r="M1792" i="21"/>
  <c r="I1792" i="21"/>
  <c r="L1792" i="21"/>
  <c r="H1793" i="21"/>
  <c r="J1792" i="21"/>
  <c r="K1792" i="21"/>
  <c r="O1792" i="21"/>
  <c r="N1792" i="21"/>
  <c r="P1792" i="21"/>
  <c r="Q1792" i="21"/>
  <c r="H1794" i="21"/>
  <c r="L1793" i="21"/>
  <c r="K1793" i="21"/>
  <c r="I1793" i="21"/>
  <c r="J1793" i="21"/>
  <c r="M1793" i="21"/>
  <c r="I1794" i="21"/>
  <c r="H1795" i="21"/>
  <c r="J1794" i="21"/>
  <c r="K1794" i="21"/>
  <c r="L1794" i="21"/>
  <c r="M1794" i="21"/>
  <c r="N1793" i="21"/>
  <c r="P1793" i="21"/>
  <c r="O1793" i="21"/>
  <c r="Q1793" i="21"/>
  <c r="N1794" i="21"/>
  <c r="O1794" i="21"/>
  <c r="P1794" i="21"/>
  <c r="Q1794" i="21"/>
  <c r="J1795" i="21"/>
  <c r="K1795" i="21"/>
  <c r="H1796" i="21"/>
  <c r="L1795" i="21"/>
  <c r="M1795" i="21"/>
  <c r="I1795" i="21"/>
  <c r="J1796" i="21"/>
  <c r="K1796" i="21"/>
  <c r="H1797" i="21"/>
  <c r="I1796" i="21"/>
  <c r="L1796" i="21"/>
  <c r="M1796" i="21"/>
  <c r="N1795" i="21"/>
  <c r="Q1795" i="21"/>
  <c r="P1795" i="21"/>
  <c r="O1795" i="21"/>
  <c r="H1798" i="21"/>
  <c r="J1797" i="21"/>
  <c r="K1797" i="21"/>
  <c r="I1797" i="21"/>
  <c r="L1797" i="21"/>
  <c r="M1797" i="21"/>
  <c r="N1796" i="21"/>
  <c r="P1796" i="21"/>
  <c r="O1796" i="21"/>
  <c r="Q1796" i="21"/>
  <c r="K1798" i="21"/>
  <c r="H1799" i="21"/>
  <c r="I1798" i="21"/>
  <c r="L1798" i="21"/>
  <c r="M1798" i="21"/>
  <c r="J1798" i="21"/>
  <c r="P1797" i="21"/>
  <c r="Q1797" i="21"/>
  <c r="N1797" i="21"/>
  <c r="O1797" i="21"/>
  <c r="L1799" i="21"/>
  <c r="M1799" i="21"/>
  <c r="H1800" i="21"/>
  <c r="K1799" i="21"/>
  <c r="I1799" i="21"/>
  <c r="J1799" i="21"/>
  <c r="O1798" i="21"/>
  <c r="P1798" i="21"/>
  <c r="Q1798" i="21"/>
  <c r="N1798" i="21"/>
  <c r="J1800" i="21"/>
  <c r="K1800" i="21"/>
  <c r="H1801" i="21"/>
  <c r="I1800" i="21"/>
  <c r="L1800" i="21"/>
  <c r="M1800" i="21"/>
  <c r="N1799" i="21"/>
  <c r="O1799" i="21"/>
  <c r="P1799" i="21"/>
  <c r="Q1799" i="21"/>
  <c r="L1801" i="21"/>
  <c r="H1802" i="21"/>
  <c r="I1801" i="21"/>
  <c r="K1801" i="21"/>
  <c r="J1801" i="21"/>
  <c r="M1801" i="21"/>
  <c r="N1800" i="21"/>
  <c r="P1800" i="21"/>
  <c r="Q1800" i="21"/>
  <c r="O1800" i="21"/>
  <c r="K1802" i="21"/>
  <c r="I1802" i="21"/>
  <c r="J1802" i="21"/>
  <c r="H1803" i="21"/>
  <c r="L1802" i="21"/>
  <c r="M1802" i="21"/>
  <c r="Q1801" i="21"/>
  <c r="N1801" i="21"/>
  <c r="P1801" i="21"/>
  <c r="O1801" i="21"/>
  <c r="N1802" i="21"/>
  <c r="P1802" i="21"/>
  <c r="O1802" i="21"/>
  <c r="Q1802" i="21"/>
  <c r="K1803" i="21"/>
  <c r="J1803" i="21"/>
  <c r="H1804" i="21"/>
  <c r="L1803" i="21"/>
  <c r="M1803" i="21"/>
  <c r="I1803" i="21"/>
  <c r="K1804" i="21"/>
  <c r="I1804" i="21"/>
  <c r="J1804" i="21"/>
  <c r="H1805" i="21"/>
  <c r="L1804" i="21"/>
  <c r="M1804" i="21"/>
  <c r="P1803" i="21"/>
  <c r="N1803" i="21"/>
  <c r="O1803" i="21"/>
  <c r="Q1803" i="21"/>
  <c r="O1804" i="21"/>
  <c r="Q1804" i="21"/>
  <c r="N1804" i="21"/>
  <c r="P1804" i="21"/>
  <c r="I1805" i="21"/>
  <c r="H1806" i="21"/>
  <c r="K1805" i="21"/>
  <c r="L1805" i="21"/>
  <c r="M1805" i="21"/>
  <c r="J1805" i="21"/>
  <c r="P1805" i="21"/>
  <c r="Q1805" i="21"/>
  <c r="N1805" i="21"/>
  <c r="O1805" i="21"/>
  <c r="I1806" i="21"/>
  <c r="K1806" i="21"/>
  <c r="H1807" i="21"/>
  <c r="L1806" i="21"/>
  <c r="M1806" i="21"/>
  <c r="J1806" i="21"/>
  <c r="O1806" i="21"/>
  <c r="Q1806" i="21"/>
  <c r="N1806" i="21"/>
  <c r="P1806" i="21"/>
  <c r="I1807" i="21"/>
  <c r="J1807" i="21"/>
  <c r="H1808" i="21"/>
  <c r="M1807" i="21"/>
  <c r="K1807" i="21"/>
  <c r="L1807" i="21"/>
  <c r="P1807" i="21"/>
  <c r="O1807" i="21"/>
  <c r="Q1807" i="21"/>
  <c r="N1807" i="21"/>
  <c r="M1808" i="21"/>
  <c r="I1808" i="21"/>
  <c r="L1808" i="21"/>
  <c r="H1809" i="21"/>
  <c r="J1808" i="21"/>
  <c r="K1808" i="21"/>
  <c r="O1808" i="21"/>
  <c r="N1808" i="21"/>
  <c r="P1808" i="21"/>
  <c r="Q1808" i="21"/>
  <c r="L1809" i="21"/>
  <c r="M1809" i="21"/>
  <c r="H1810" i="21"/>
  <c r="K1809" i="21"/>
  <c r="I1809" i="21"/>
  <c r="J1809" i="21"/>
  <c r="I1810" i="21"/>
  <c r="H1811" i="21"/>
  <c r="L1810" i="21"/>
  <c r="K1810" i="21"/>
  <c r="J1810" i="21"/>
  <c r="M1810" i="21"/>
  <c r="N1809" i="21"/>
  <c r="P1809" i="21"/>
  <c r="O1809" i="21"/>
  <c r="Q1809" i="21"/>
  <c r="N1810" i="21"/>
  <c r="O1810" i="21"/>
  <c r="P1810" i="21"/>
  <c r="Q1810" i="21"/>
  <c r="H1812" i="21"/>
  <c r="J1811" i="21"/>
  <c r="K1811" i="21"/>
  <c r="L1811" i="21"/>
  <c r="M1811" i="21"/>
  <c r="I1811" i="21"/>
  <c r="H1813" i="21"/>
  <c r="K1812" i="21"/>
  <c r="I1812" i="21"/>
  <c r="J1812" i="21"/>
  <c r="L1812" i="21"/>
  <c r="M1812" i="21"/>
  <c r="O1811" i="21"/>
  <c r="Q1811" i="21"/>
  <c r="P1811" i="21"/>
  <c r="N1811" i="21"/>
  <c r="K1813" i="21"/>
  <c r="H1814" i="21"/>
  <c r="J1813" i="21"/>
  <c r="I1813" i="21"/>
  <c r="L1813" i="21"/>
  <c r="M1813" i="21"/>
  <c r="N1812" i="21"/>
  <c r="P1812" i="21"/>
  <c r="O1812" i="21"/>
  <c r="Q1812" i="21"/>
  <c r="K1814" i="21"/>
  <c r="I1814" i="21"/>
  <c r="H1815" i="21"/>
  <c r="L1814" i="21"/>
  <c r="M1814" i="21"/>
  <c r="J1814" i="21"/>
  <c r="P1813" i="21"/>
  <c r="Q1813" i="21"/>
  <c r="N1813" i="21"/>
  <c r="O1813" i="21"/>
  <c r="O1814" i="21"/>
  <c r="P1814" i="21"/>
  <c r="Q1814" i="21"/>
  <c r="N1814" i="21"/>
  <c r="L1815" i="21"/>
  <c r="M1815" i="21"/>
  <c r="K1815" i="21"/>
  <c r="H1816" i="21"/>
  <c r="I1815" i="21"/>
  <c r="J1815" i="21"/>
  <c r="I1816" i="21"/>
  <c r="J1816" i="21"/>
  <c r="K1816" i="21"/>
  <c r="H1817" i="21"/>
  <c r="L1816" i="21"/>
  <c r="M1816" i="21"/>
  <c r="N1815" i="21"/>
  <c r="O1815" i="21"/>
  <c r="P1815" i="21"/>
  <c r="Q1815" i="21"/>
  <c r="N1816" i="21"/>
  <c r="P1816" i="21"/>
  <c r="O1816" i="21"/>
  <c r="Q1816" i="21"/>
  <c r="H1818" i="21"/>
  <c r="I1817" i="21"/>
  <c r="L1817" i="21"/>
  <c r="K1817" i="21"/>
  <c r="J1817" i="21"/>
  <c r="M1817" i="21"/>
  <c r="K1818" i="21"/>
  <c r="I1818" i="21"/>
  <c r="J1818" i="21"/>
  <c r="H1819" i="21"/>
  <c r="L1818" i="21"/>
  <c r="M1818" i="21"/>
  <c r="Q1817" i="21"/>
  <c r="N1817" i="21"/>
  <c r="P1817" i="21"/>
  <c r="O1817" i="21"/>
  <c r="N1818" i="21"/>
  <c r="P1818" i="21"/>
  <c r="O1818" i="21"/>
  <c r="Q1818" i="21"/>
  <c r="K1819" i="21"/>
  <c r="H1820" i="21"/>
  <c r="J1819" i="21"/>
  <c r="L1819" i="21"/>
  <c r="M1819" i="21"/>
  <c r="I1819" i="21"/>
  <c r="H1821" i="21"/>
  <c r="J1820" i="21"/>
  <c r="I1820" i="21"/>
  <c r="K1820" i="21"/>
  <c r="L1820" i="21"/>
  <c r="M1820" i="21"/>
  <c r="P1819" i="21"/>
  <c r="N1819" i="21"/>
  <c r="O1819" i="21"/>
  <c r="Q1819" i="21"/>
  <c r="K1821" i="21"/>
  <c r="H1822" i="21"/>
  <c r="J1821" i="21"/>
  <c r="I1821" i="21"/>
  <c r="L1821" i="21"/>
  <c r="M1821" i="21"/>
  <c r="O1820" i="21"/>
  <c r="N1820" i="21"/>
  <c r="P1820" i="21"/>
  <c r="Q1820" i="21"/>
  <c r="K1822" i="21"/>
  <c r="I1822" i="21"/>
  <c r="H1823" i="21"/>
  <c r="L1822" i="21"/>
  <c r="M1822" i="21"/>
  <c r="J1822" i="21"/>
  <c r="P1821" i="21"/>
  <c r="Q1821" i="21"/>
  <c r="N1821" i="21"/>
  <c r="O1821" i="21"/>
  <c r="Q1822" i="21"/>
  <c r="O1822" i="21"/>
  <c r="N1822" i="21"/>
  <c r="P1822" i="21"/>
  <c r="I1823" i="21"/>
  <c r="J1823" i="21"/>
  <c r="H1824" i="21"/>
  <c r="M1823" i="21"/>
  <c r="K1823" i="21"/>
  <c r="L1823" i="21"/>
  <c r="P1823" i="21"/>
  <c r="O1823" i="21"/>
  <c r="Q1823" i="21"/>
  <c r="N1823" i="21"/>
  <c r="M1824" i="21"/>
  <c r="I1824" i="21"/>
  <c r="L1824" i="21"/>
  <c r="H1825" i="21"/>
  <c r="J1824" i="21"/>
  <c r="K1824" i="21"/>
  <c r="O1824" i="21"/>
  <c r="N1824" i="21"/>
  <c r="P1824" i="21"/>
  <c r="Q1824" i="21"/>
  <c r="H1826" i="21"/>
  <c r="L1825" i="21"/>
  <c r="J1825" i="21"/>
  <c r="K1825" i="21"/>
  <c r="I1825" i="21"/>
  <c r="M1825" i="21"/>
  <c r="L1826" i="21"/>
  <c r="I1826" i="21"/>
  <c r="H1827" i="21"/>
  <c r="J1826" i="21"/>
  <c r="K1826" i="21"/>
  <c r="M1826" i="21"/>
  <c r="N1825" i="21"/>
  <c r="P1825" i="21"/>
  <c r="O1825" i="21"/>
  <c r="Q1825" i="21"/>
  <c r="O1826" i="21"/>
  <c r="Q1826" i="21"/>
  <c r="P1826" i="21"/>
  <c r="N1826" i="21"/>
  <c r="M1827" i="21"/>
  <c r="I1827" i="21"/>
  <c r="H1828" i="21"/>
  <c r="J1827" i="21"/>
  <c r="K1827" i="21"/>
  <c r="L1827" i="21"/>
  <c r="O1827" i="21"/>
  <c r="Q1827" i="21"/>
  <c r="P1827" i="21"/>
  <c r="N1827" i="21"/>
  <c r="K1828" i="21"/>
  <c r="H1829" i="21"/>
  <c r="J1828" i="21"/>
  <c r="I1828" i="21"/>
  <c r="L1828" i="21"/>
  <c r="M1828" i="21"/>
  <c r="M1829" i="21"/>
  <c r="H1830" i="21"/>
  <c r="L1829" i="21"/>
  <c r="J1829" i="21"/>
  <c r="I1829" i="21"/>
  <c r="K1829" i="21"/>
  <c r="N1828" i="21"/>
  <c r="P1828" i="21"/>
  <c r="Q1828" i="21"/>
  <c r="O1828" i="21"/>
  <c r="K1830" i="21"/>
  <c r="I1830" i="21"/>
  <c r="H1831" i="21"/>
  <c r="L1830" i="21"/>
  <c r="M1830" i="21"/>
  <c r="J1830" i="21"/>
  <c r="O1829" i="21"/>
  <c r="Q1829" i="21"/>
  <c r="N1829" i="21"/>
  <c r="P1829" i="21"/>
  <c r="O1830" i="21"/>
  <c r="P1830" i="21"/>
  <c r="Q1830" i="21"/>
  <c r="N1830" i="21"/>
  <c r="L1831" i="21"/>
  <c r="M1831" i="21"/>
  <c r="H1832" i="21"/>
  <c r="K1831" i="21"/>
  <c r="I1831" i="21"/>
  <c r="J1831" i="21"/>
  <c r="J1832" i="21"/>
  <c r="K1832" i="21"/>
  <c r="I1832" i="21"/>
  <c r="H1833" i="21"/>
  <c r="L1832" i="21"/>
  <c r="M1832" i="21"/>
  <c r="N1831" i="21"/>
  <c r="P1831" i="21"/>
  <c r="O1831" i="21"/>
  <c r="Q1831" i="21"/>
  <c r="N1832" i="21"/>
  <c r="P1832" i="21"/>
  <c r="O1832" i="21"/>
  <c r="Q1832" i="21"/>
  <c r="H1834" i="21"/>
  <c r="I1833" i="21"/>
  <c r="L1833" i="21"/>
  <c r="K1833" i="21"/>
  <c r="J1833" i="21"/>
  <c r="M1833" i="21"/>
  <c r="K1834" i="21"/>
  <c r="I1834" i="21"/>
  <c r="J1834" i="21"/>
  <c r="H1835" i="21"/>
  <c r="L1834" i="21"/>
  <c r="M1834" i="21"/>
  <c r="N1833" i="21"/>
  <c r="P1833" i="21"/>
  <c r="Q1833" i="21"/>
  <c r="O1833" i="21"/>
  <c r="N1834" i="21"/>
  <c r="P1834" i="21"/>
  <c r="O1834" i="21"/>
  <c r="Q1834" i="21"/>
  <c r="K1835" i="21"/>
  <c r="J1835" i="21"/>
  <c r="H1836" i="21"/>
  <c r="L1835" i="21"/>
  <c r="M1835" i="21"/>
  <c r="I1835" i="21"/>
  <c r="J1836" i="21"/>
  <c r="K1836" i="21"/>
  <c r="I1836" i="21"/>
  <c r="H1837" i="21"/>
  <c r="L1836" i="21"/>
  <c r="M1836" i="21"/>
  <c r="P1835" i="21"/>
  <c r="N1835" i="21"/>
  <c r="O1835" i="21"/>
  <c r="Q1835" i="21"/>
  <c r="N1836" i="21"/>
  <c r="P1836" i="21"/>
  <c r="O1836" i="21"/>
  <c r="Q1836" i="21"/>
  <c r="I1837" i="21"/>
  <c r="J1837" i="21"/>
  <c r="K1837" i="21"/>
  <c r="H1838" i="21"/>
  <c r="L1837" i="21"/>
  <c r="M1837" i="21"/>
  <c r="P1837" i="21"/>
  <c r="Q1837" i="21"/>
  <c r="N1837" i="21"/>
  <c r="O1837" i="21"/>
  <c r="K1838" i="21"/>
  <c r="I1838" i="21"/>
  <c r="J1838" i="21"/>
  <c r="H1839" i="21"/>
  <c r="L1838" i="21"/>
  <c r="M1838" i="21"/>
  <c r="O1838" i="21"/>
  <c r="Q1838" i="21"/>
  <c r="N1838" i="21"/>
  <c r="P1838" i="21"/>
  <c r="K1839" i="21"/>
  <c r="H1840" i="21"/>
  <c r="I1839" i="21"/>
  <c r="J1839" i="21"/>
  <c r="L1839" i="21"/>
  <c r="M1839" i="21"/>
  <c r="H1841" i="21"/>
  <c r="I1840" i="21"/>
  <c r="L1840" i="21"/>
  <c r="K1840" i="21"/>
  <c r="M1840" i="21"/>
  <c r="J1840" i="21"/>
  <c r="Q1839" i="21"/>
  <c r="N1839" i="21"/>
  <c r="P1839" i="21"/>
  <c r="O1839" i="21"/>
  <c r="I1841" i="21"/>
  <c r="L1841" i="21"/>
  <c r="M1841" i="21"/>
  <c r="H1842" i="21"/>
  <c r="K1841" i="21"/>
  <c r="J1841" i="21"/>
  <c r="O1840" i="21"/>
  <c r="N1840" i="21"/>
  <c r="P1840" i="21"/>
  <c r="Q1840" i="21"/>
  <c r="Q1841" i="21"/>
  <c r="N1841" i="21"/>
  <c r="P1841" i="21"/>
  <c r="O1841" i="21"/>
  <c r="J1842" i="21"/>
  <c r="K1842" i="21"/>
  <c r="H1843" i="21"/>
  <c r="I1842" i="21"/>
  <c r="L1842" i="21"/>
  <c r="M1842" i="21"/>
  <c r="M1843" i="21"/>
  <c r="I1843" i="21"/>
  <c r="J1843" i="21"/>
  <c r="K1843" i="21"/>
  <c r="L1843" i="21"/>
  <c r="H1844" i="21"/>
  <c r="O1842" i="21"/>
  <c r="Q1842" i="21"/>
  <c r="P1842" i="21"/>
  <c r="N1842" i="21"/>
  <c r="N1843" i="21"/>
  <c r="Q1843" i="21"/>
  <c r="P1843" i="21"/>
  <c r="O1843" i="21"/>
  <c r="I1844" i="21"/>
  <c r="J1844" i="21"/>
  <c r="K1844" i="21"/>
  <c r="L1844" i="21"/>
  <c r="M1844" i="21"/>
  <c r="H1845" i="21"/>
  <c r="P1844" i="21"/>
  <c r="O1844" i="21"/>
  <c r="N1844" i="21"/>
  <c r="Q1844" i="21"/>
  <c r="I1845" i="21"/>
  <c r="J1845" i="21"/>
  <c r="K1845" i="21"/>
  <c r="H1846" i="21"/>
  <c r="L1845" i="21"/>
  <c r="M1845" i="21"/>
  <c r="Q1845" i="21"/>
  <c r="N1845" i="21"/>
  <c r="O1845" i="21"/>
  <c r="P1845" i="21"/>
  <c r="J1846" i="21"/>
  <c r="K1846" i="21"/>
  <c r="I1846" i="21"/>
  <c r="H1847" i="21"/>
  <c r="L1846" i="21"/>
  <c r="M1846" i="21"/>
  <c r="O1846" i="21"/>
  <c r="P1846" i="21"/>
  <c r="Q1846" i="21"/>
  <c r="N1846" i="21"/>
  <c r="H1848" i="21"/>
  <c r="I1847" i="21"/>
  <c r="M1847" i="21"/>
  <c r="L1847" i="21"/>
  <c r="J1847" i="21"/>
  <c r="K1847" i="21"/>
  <c r="K1848" i="21"/>
  <c r="I1848" i="21"/>
  <c r="H1849" i="21"/>
  <c r="L1848" i="21"/>
  <c r="M1848" i="21"/>
  <c r="J1848" i="21"/>
  <c r="O1847" i="21"/>
  <c r="P1847" i="21"/>
  <c r="Q1847" i="21"/>
  <c r="N1847" i="21"/>
  <c r="Q1848" i="21"/>
  <c r="O1848" i="21"/>
  <c r="N1848" i="21"/>
  <c r="P1848" i="21"/>
  <c r="M1849" i="21"/>
  <c r="K1849" i="21"/>
  <c r="L1849" i="21"/>
  <c r="J1849" i="21"/>
  <c r="H1850" i="21"/>
  <c r="I1849" i="21"/>
  <c r="J1850" i="21"/>
  <c r="K1850" i="21"/>
  <c r="H1851" i="21"/>
  <c r="L1850" i="21"/>
  <c r="I1850" i="21"/>
  <c r="M1850" i="21"/>
  <c r="N1849" i="21"/>
  <c r="P1849" i="21"/>
  <c r="O1849" i="21"/>
  <c r="Q1849" i="21"/>
  <c r="M1851" i="21"/>
  <c r="I1851" i="21"/>
  <c r="J1851" i="21"/>
  <c r="K1851" i="21"/>
  <c r="H1852" i="21"/>
  <c r="L1851" i="21"/>
  <c r="N1850" i="21"/>
  <c r="P1850" i="21"/>
  <c r="O1850" i="21"/>
  <c r="Q1850" i="21"/>
  <c r="Q1851" i="21"/>
  <c r="N1851" i="21"/>
  <c r="O1851" i="21"/>
  <c r="P1851" i="21"/>
  <c r="M1852" i="21"/>
  <c r="I1852" i="21"/>
  <c r="L1852" i="21"/>
  <c r="H1853" i="21"/>
  <c r="J1852" i="21"/>
  <c r="K1852" i="21"/>
  <c r="N1852" i="21"/>
  <c r="Q1852" i="21"/>
  <c r="O1852" i="21"/>
  <c r="P1852" i="21"/>
  <c r="I1853" i="21"/>
  <c r="H1854" i="21"/>
  <c r="K1853" i="21"/>
  <c r="L1853" i="21"/>
  <c r="M1853" i="21"/>
  <c r="J1853" i="21"/>
  <c r="Q1853" i="21"/>
  <c r="N1853" i="21"/>
  <c r="P1853" i="21"/>
  <c r="O1853" i="21"/>
  <c r="K1854" i="21"/>
  <c r="I1854" i="21"/>
  <c r="H1855" i="21"/>
  <c r="L1854" i="21"/>
  <c r="M1854" i="21"/>
  <c r="J1854" i="21"/>
  <c r="Q1854" i="21"/>
  <c r="O1854" i="21"/>
  <c r="P1854" i="21"/>
  <c r="N1854" i="21"/>
  <c r="I1855" i="21"/>
  <c r="H1856" i="21"/>
  <c r="M1855" i="21"/>
  <c r="J1855" i="21"/>
  <c r="K1855" i="21"/>
  <c r="L1855" i="21"/>
  <c r="P1855" i="21"/>
  <c r="O1855" i="21"/>
  <c r="Q1855" i="21"/>
  <c r="N1855" i="21"/>
  <c r="L1856" i="21"/>
  <c r="I1856" i="21"/>
  <c r="M1856" i="21"/>
  <c r="H1857" i="21"/>
  <c r="J1856" i="21"/>
  <c r="K1856" i="21"/>
  <c r="O1856" i="21"/>
  <c r="N1856" i="21"/>
  <c r="P1856" i="21"/>
  <c r="Q1856" i="21"/>
  <c r="I1857" i="21"/>
  <c r="K1857" i="21"/>
  <c r="H1858" i="21"/>
  <c r="L1857" i="21"/>
  <c r="M1857" i="21"/>
  <c r="J1857" i="21"/>
  <c r="P1857" i="21"/>
  <c r="N1857" i="21"/>
  <c r="O1857" i="21"/>
  <c r="Q1857" i="21"/>
  <c r="I1858" i="21"/>
  <c r="H1859" i="21"/>
  <c r="J1858" i="21"/>
  <c r="K1858" i="21"/>
  <c r="L1858" i="21"/>
  <c r="M1858" i="21"/>
  <c r="P1858" i="21"/>
  <c r="N1858" i="21"/>
  <c r="O1858" i="21"/>
  <c r="Q1858" i="21"/>
  <c r="J1859" i="21"/>
  <c r="K1859" i="21"/>
  <c r="H1860" i="21"/>
  <c r="L1859" i="21"/>
  <c r="M1859" i="21"/>
  <c r="I1859" i="21"/>
  <c r="I1860" i="21"/>
  <c r="L1860" i="21"/>
  <c r="M1860" i="21"/>
  <c r="H1861" i="21"/>
  <c r="J1860" i="21"/>
  <c r="K1860" i="21"/>
  <c r="O1859" i="21"/>
  <c r="Q1859" i="21"/>
  <c r="P1859" i="21"/>
  <c r="N1859" i="21"/>
  <c r="P1860" i="21"/>
  <c r="N1860" i="21"/>
  <c r="O1860" i="21"/>
  <c r="Q1860" i="21"/>
  <c r="K1861" i="21"/>
  <c r="J1861" i="21"/>
  <c r="H1862" i="21"/>
  <c r="I1861" i="21"/>
  <c r="L1861" i="21"/>
  <c r="M1861" i="21"/>
  <c r="K1862" i="21"/>
  <c r="I1862" i="21"/>
  <c r="H1863" i="21"/>
  <c r="L1862" i="21"/>
  <c r="M1862" i="21"/>
  <c r="J1862" i="21"/>
  <c r="Q1861" i="21"/>
  <c r="N1861" i="21"/>
  <c r="O1861" i="21"/>
  <c r="P1861" i="21"/>
  <c r="O1862" i="21"/>
  <c r="P1862" i="21"/>
  <c r="N1862" i="21"/>
  <c r="Q1862" i="21"/>
  <c r="H1864" i="21"/>
  <c r="K1863" i="21"/>
  <c r="M1863" i="21"/>
  <c r="L1863" i="21"/>
  <c r="I1863" i="21"/>
  <c r="J1863" i="21"/>
  <c r="H1865" i="21"/>
  <c r="J1864" i="21"/>
  <c r="K1864" i="21"/>
  <c r="L1864" i="21"/>
  <c r="I1864" i="21"/>
  <c r="M1864" i="21"/>
  <c r="N1863" i="21"/>
  <c r="O1863" i="21"/>
  <c r="P1863" i="21"/>
  <c r="Q1863" i="21"/>
  <c r="J1865" i="21"/>
  <c r="K1865" i="21"/>
  <c r="H1866" i="21"/>
  <c r="I1865" i="21"/>
  <c r="L1865" i="21"/>
  <c r="M1865" i="21"/>
  <c r="N1864" i="21"/>
  <c r="P1864" i="21"/>
  <c r="O1864" i="21"/>
  <c r="Q1864" i="21"/>
  <c r="H1867" i="21"/>
  <c r="J1866" i="21"/>
  <c r="L1866" i="21"/>
  <c r="K1866" i="21"/>
  <c r="I1866" i="21"/>
  <c r="M1866" i="21"/>
  <c r="O1865" i="21"/>
  <c r="Q1865" i="21"/>
  <c r="P1865" i="21"/>
  <c r="N1865" i="21"/>
  <c r="J1867" i="21"/>
  <c r="K1867" i="21"/>
  <c r="H1868" i="21"/>
  <c r="L1867" i="21"/>
  <c r="M1867" i="21"/>
  <c r="I1867" i="21"/>
  <c r="O1866" i="21"/>
  <c r="Q1866" i="21"/>
  <c r="N1866" i="21"/>
  <c r="P1866" i="21"/>
  <c r="I1868" i="21"/>
  <c r="L1868" i="21"/>
  <c r="M1868" i="21"/>
  <c r="H1869" i="21"/>
  <c r="J1868" i="21"/>
  <c r="K1868" i="21"/>
  <c r="Q1867" i="21"/>
  <c r="N1867" i="21"/>
  <c r="O1867" i="21"/>
  <c r="P1867" i="21"/>
  <c r="Q1868" i="21"/>
  <c r="O1868" i="21"/>
  <c r="N1868" i="21"/>
  <c r="P1868" i="21"/>
  <c r="I1869" i="21"/>
  <c r="K1869" i="21"/>
  <c r="H1870" i="21"/>
  <c r="L1869" i="21"/>
  <c r="M1869" i="21"/>
  <c r="J1869" i="21"/>
  <c r="Q1869" i="21"/>
  <c r="N1869" i="21"/>
  <c r="P1869" i="21"/>
  <c r="O1869" i="21"/>
  <c r="K1870" i="21"/>
  <c r="I1870" i="21"/>
  <c r="H1871" i="21"/>
  <c r="L1870" i="21"/>
  <c r="M1870" i="21"/>
  <c r="J1870" i="21"/>
  <c r="O1870" i="21"/>
  <c r="Q1870" i="21"/>
  <c r="P1870" i="21"/>
  <c r="N1870" i="21"/>
  <c r="J1871" i="21"/>
  <c r="H1872" i="21"/>
  <c r="M1871" i="21"/>
  <c r="I1871" i="21"/>
  <c r="K1871" i="21"/>
  <c r="L1871" i="21"/>
  <c r="L1872" i="21"/>
  <c r="I1872" i="21"/>
  <c r="M1872" i="21"/>
  <c r="H1873" i="21"/>
  <c r="J1872" i="21"/>
  <c r="K1872" i="21"/>
  <c r="P1871" i="21"/>
  <c r="O1871" i="21"/>
  <c r="Q1871" i="21"/>
  <c r="N1871" i="21"/>
  <c r="O1872" i="21"/>
  <c r="N1872" i="21"/>
  <c r="Q1872" i="21"/>
  <c r="P1872" i="21"/>
  <c r="K1873" i="21"/>
  <c r="H1874" i="21"/>
  <c r="L1873" i="21"/>
  <c r="M1873" i="21"/>
  <c r="I1873" i="21"/>
  <c r="J1873" i="21"/>
  <c r="K1874" i="21"/>
  <c r="L1874" i="21"/>
  <c r="H1875" i="21"/>
  <c r="J1874" i="21"/>
  <c r="I1874" i="21"/>
  <c r="M1874" i="21"/>
  <c r="P1873" i="21"/>
  <c r="N1873" i="21"/>
  <c r="O1873" i="21"/>
  <c r="Q1873" i="21"/>
  <c r="J1875" i="21"/>
  <c r="K1875" i="21"/>
  <c r="H1876" i="21"/>
  <c r="L1875" i="21"/>
  <c r="M1875" i="21"/>
  <c r="I1875" i="21"/>
  <c r="P1874" i="21"/>
  <c r="N1874" i="21"/>
  <c r="O1874" i="21"/>
  <c r="Q1874" i="21"/>
  <c r="I1876" i="21"/>
  <c r="L1876" i="21"/>
  <c r="M1876" i="21"/>
  <c r="H1877" i="21"/>
  <c r="J1876" i="21"/>
  <c r="K1876" i="21"/>
  <c r="Q1875" i="21"/>
  <c r="P1875" i="21"/>
  <c r="O1875" i="21"/>
  <c r="N1875" i="21"/>
  <c r="P1876" i="21"/>
  <c r="N1876" i="21"/>
  <c r="O1876" i="21"/>
  <c r="Q1876" i="21"/>
  <c r="H1878" i="21"/>
  <c r="J1877" i="21"/>
  <c r="K1877" i="21"/>
  <c r="I1877" i="21"/>
  <c r="L1877" i="21"/>
  <c r="M1877" i="21"/>
  <c r="I1878" i="21"/>
  <c r="M1878" i="21"/>
  <c r="J1878" i="21"/>
  <c r="H1879" i="21"/>
  <c r="L1878" i="21"/>
  <c r="K1878" i="21"/>
  <c r="O1877" i="21"/>
  <c r="P1877" i="21"/>
  <c r="Q1877" i="21"/>
  <c r="N1877" i="21"/>
  <c r="P1878" i="21"/>
  <c r="O1878" i="21"/>
  <c r="N1878" i="21"/>
  <c r="Q1878" i="21"/>
  <c r="H1880" i="21"/>
  <c r="K1879" i="21"/>
  <c r="M1879" i="21"/>
  <c r="I1879" i="21"/>
  <c r="L1879" i="21"/>
  <c r="J1879" i="21"/>
  <c r="L1880" i="21"/>
  <c r="M1880" i="21"/>
  <c r="I1880" i="21"/>
  <c r="H1881" i="21"/>
  <c r="J1880" i="21"/>
  <c r="K1880" i="21"/>
  <c r="O1879" i="21"/>
  <c r="P1879" i="21"/>
  <c r="Q1879" i="21"/>
  <c r="N1879" i="21"/>
  <c r="N1880" i="21"/>
  <c r="P1880" i="21"/>
  <c r="Q1880" i="21"/>
  <c r="O1880" i="21"/>
  <c r="H1882" i="21"/>
  <c r="I1881" i="21"/>
  <c r="M1881" i="21"/>
  <c r="L1881" i="21"/>
  <c r="K1881" i="21"/>
  <c r="J1881" i="21"/>
  <c r="M1882" i="21"/>
  <c r="L1882" i="21"/>
  <c r="K1882" i="21"/>
  <c r="H1883" i="21"/>
  <c r="J1882" i="21"/>
  <c r="I1882" i="21"/>
  <c r="N1881" i="21"/>
  <c r="Q1881" i="21"/>
  <c r="P1881" i="21"/>
  <c r="O1881" i="21"/>
  <c r="K1883" i="21"/>
  <c r="H1884" i="21"/>
  <c r="L1883" i="21"/>
  <c r="J1883" i="21"/>
  <c r="M1883" i="21"/>
  <c r="I1883" i="21"/>
  <c r="O1882" i="21"/>
  <c r="Q1882" i="21"/>
  <c r="N1882" i="21"/>
  <c r="P1882" i="21"/>
  <c r="I1884" i="21"/>
  <c r="L1884" i="21"/>
  <c r="M1884" i="21"/>
  <c r="H1885" i="21"/>
  <c r="J1884" i="21"/>
  <c r="K1884" i="21"/>
  <c r="O1883" i="21"/>
  <c r="Q1883" i="21"/>
  <c r="P1883" i="21"/>
  <c r="N1883" i="21"/>
  <c r="P1884" i="21"/>
  <c r="O1884" i="21"/>
  <c r="N1884" i="21"/>
  <c r="Q1884" i="21"/>
  <c r="H1886" i="21"/>
  <c r="J1885" i="21"/>
  <c r="K1885" i="21"/>
  <c r="I1885" i="21"/>
  <c r="L1885" i="21"/>
  <c r="M1885" i="21"/>
  <c r="K1886" i="21"/>
  <c r="L1886" i="21"/>
  <c r="H1887" i="21"/>
  <c r="I1886" i="21"/>
  <c r="M1886" i="21"/>
  <c r="J1886" i="21"/>
  <c r="P1885" i="21"/>
  <c r="Q1885" i="21"/>
  <c r="N1885" i="21"/>
  <c r="O1885" i="21"/>
  <c r="M1887" i="21"/>
  <c r="K1887" i="21"/>
  <c r="H1888" i="21"/>
  <c r="J1887" i="21"/>
  <c r="I1887" i="21"/>
  <c r="L1887" i="21"/>
  <c r="P1886" i="21"/>
  <c r="O1886" i="21"/>
  <c r="Q1886" i="21"/>
  <c r="N1886" i="21"/>
  <c r="H1889" i="21"/>
  <c r="J1888" i="21"/>
  <c r="K1888" i="21"/>
  <c r="L1888" i="21"/>
  <c r="M1888" i="21"/>
  <c r="I1888" i="21"/>
  <c r="O1887" i="21"/>
  <c r="P1887" i="21"/>
  <c r="Q1887" i="21"/>
  <c r="N1887" i="21"/>
  <c r="L1889" i="21"/>
  <c r="M1889" i="21"/>
  <c r="I1889" i="21"/>
  <c r="K1889" i="21"/>
  <c r="H1890" i="21"/>
  <c r="J1889" i="21"/>
  <c r="N1888" i="21"/>
  <c r="O1888" i="21"/>
  <c r="Q1888" i="21"/>
  <c r="P1888" i="21"/>
  <c r="P1889" i="21"/>
  <c r="O1889" i="21"/>
  <c r="N1889" i="21"/>
  <c r="Q1889" i="21"/>
  <c r="H1891" i="21"/>
  <c r="K1890" i="21"/>
  <c r="L1890" i="21"/>
  <c r="M1890" i="21"/>
  <c r="J1890" i="21"/>
  <c r="I1890" i="21"/>
  <c r="K1891" i="21"/>
  <c r="L1891" i="21"/>
  <c r="M1891" i="21"/>
  <c r="H1892" i="21"/>
  <c r="J1891" i="21"/>
  <c r="I1891" i="21"/>
  <c r="Q1890" i="21"/>
  <c r="O1890" i="21"/>
  <c r="P1890" i="21"/>
  <c r="N1890" i="21"/>
  <c r="K1892" i="21"/>
  <c r="I1892" i="21"/>
  <c r="L1892" i="21"/>
  <c r="M1892" i="21"/>
  <c r="H1893" i="21"/>
  <c r="J1892" i="21"/>
  <c r="N1891" i="21"/>
  <c r="Q1891" i="21"/>
  <c r="P1891" i="21"/>
  <c r="O1891" i="21"/>
  <c r="O1892" i="21"/>
  <c r="N1892" i="21"/>
  <c r="Q1892" i="21"/>
  <c r="P1892" i="21"/>
  <c r="I1893" i="21"/>
  <c r="L1893" i="21"/>
  <c r="M1893" i="21"/>
  <c r="K1893" i="21"/>
  <c r="H1894" i="21"/>
  <c r="J1893" i="21"/>
  <c r="O1893" i="21"/>
  <c r="P1893" i="21"/>
  <c r="Q1893" i="21"/>
  <c r="N1893" i="21"/>
  <c r="H1895" i="21"/>
  <c r="I1894" i="21"/>
  <c r="L1894" i="21"/>
  <c r="M1894" i="21"/>
  <c r="J1894" i="21"/>
  <c r="K1894" i="21"/>
  <c r="L1895" i="21"/>
  <c r="J1895" i="21"/>
  <c r="K1895" i="21"/>
  <c r="M1895" i="21"/>
  <c r="I1895" i="21"/>
  <c r="H1896" i="21"/>
  <c r="P1894" i="21"/>
  <c r="N1894" i="21"/>
  <c r="O1894" i="21"/>
  <c r="Q1894" i="21"/>
  <c r="O1895" i="21"/>
  <c r="P1895" i="21"/>
  <c r="Q1895" i="21"/>
  <c r="N1895" i="21"/>
  <c r="J1896" i="21"/>
  <c r="K1896" i="21"/>
  <c r="H1897" i="21"/>
  <c r="I1896" i="21"/>
  <c r="L1896" i="21"/>
  <c r="M1896" i="21"/>
  <c r="J1897" i="21"/>
  <c r="M1897" i="21"/>
  <c r="I1897" i="21"/>
  <c r="K1897" i="21"/>
  <c r="L1897" i="21"/>
  <c r="H1898" i="21"/>
  <c r="Q1896" i="21"/>
  <c r="O1896" i="21"/>
  <c r="N1896" i="21"/>
  <c r="P1896" i="21"/>
  <c r="O1897" i="21"/>
  <c r="P1897" i="21"/>
  <c r="N1897" i="21"/>
  <c r="Q1897" i="21"/>
  <c r="I1898" i="21"/>
  <c r="L1898" i="21"/>
  <c r="K1898" i="21"/>
  <c r="M1898" i="21"/>
  <c r="J1898" i="21"/>
  <c r="H1899" i="21"/>
  <c r="P1898" i="21"/>
  <c r="N1898" i="21"/>
  <c r="O1898" i="21"/>
  <c r="Q1898" i="21"/>
  <c r="K1899" i="21"/>
  <c r="M1899" i="21"/>
  <c r="J1899" i="21"/>
  <c r="H1900" i="21"/>
  <c r="I1899" i="21"/>
  <c r="L1899" i="21"/>
  <c r="J1900" i="21"/>
  <c r="K1900" i="21"/>
  <c r="I1900" i="21"/>
  <c r="L1900" i="21"/>
  <c r="M1900" i="21"/>
  <c r="H1901" i="21"/>
  <c r="N1899" i="21"/>
  <c r="O1899" i="21"/>
  <c r="Q1899" i="21"/>
  <c r="P1899" i="21"/>
  <c r="N1900" i="21"/>
  <c r="O1900" i="21"/>
  <c r="P1900" i="21"/>
  <c r="Q1900" i="21"/>
  <c r="I1901" i="21"/>
  <c r="L1901" i="21"/>
  <c r="M1901" i="21"/>
  <c r="J1901" i="21"/>
  <c r="K1901" i="21"/>
  <c r="H1902" i="21"/>
  <c r="Q1901" i="21"/>
  <c r="N1901" i="21"/>
  <c r="P1901" i="21"/>
  <c r="O1901" i="21"/>
  <c r="L1902" i="21"/>
  <c r="I1902" i="21"/>
  <c r="K1902" i="21"/>
  <c r="M1902" i="21"/>
  <c r="J1902" i="21"/>
  <c r="H1903" i="21"/>
  <c r="Q1902" i="21"/>
  <c r="P1902" i="21"/>
  <c r="O1902" i="21"/>
  <c r="N1902" i="21"/>
  <c r="K1903" i="21"/>
  <c r="L1903" i="21"/>
  <c r="I1903" i="21"/>
  <c r="J1903" i="21"/>
  <c r="H1904" i="21"/>
  <c r="M1903" i="21"/>
  <c r="Q1903" i="21"/>
  <c r="N1903" i="21"/>
  <c r="O1903" i="21"/>
  <c r="P1903" i="21"/>
  <c r="M1904" i="21"/>
  <c r="J1904" i="21"/>
  <c r="K1904" i="21"/>
  <c r="L1904" i="21"/>
  <c r="I1904" i="21"/>
  <c r="H1905" i="21"/>
  <c r="Q1904" i="21"/>
  <c r="P1904" i="21"/>
  <c r="O1904" i="21"/>
  <c r="N1904" i="21"/>
  <c r="L1905" i="21"/>
  <c r="K1905" i="21"/>
  <c r="M1905" i="21"/>
  <c r="J1905" i="21"/>
  <c r="I1905" i="21"/>
  <c r="H1906" i="21"/>
  <c r="P1905" i="21"/>
  <c r="N1905" i="21"/>
  <c r="Q1905" i="21"/>
  <c r="O1905" i="21"/>
  <c r="L1906" i="21"/>
  <c r="M1906" i="21"/>
  <c r="J1906" i="21"/>
  <c r="I1906" i="21"/>
  <c r="K1906" i="21"/>
  <c r="H1907" i="21"/>
  <c r="Q1906" i="21"/>
  <c r="O1906" i="21"/>
  <c r="N1906" i="21"/>
  <c r="P1906" i="21"/>
  <c r="H1908" i="21"/>
  <c r="J1907" i="21"/>
  <c r="L1907" i="21"/>
  <c r="K1907" i="21"/>
  <c r="M1907" i="21"/>
  <c r="I1907" i="21"/>
  <c r="K1908" i="21"/>
  <c r="I1908" i="21"/>
  <c r="J1908" i="21"/>
  <c r="H1909" i="21"/>
  <c r="L1908" i="21"/>
  <c r="M1908" i="21"/>
  <c r="Q1907" i="21"/>
  <c r="O1907" i="21"/>
  <c r="N1907" i="21"/>
  <c r="P1907" i="21"/>
  <c r="P1908" i="21"/>
  <c r="N1908" i="21"/>
  <c r="Q1908" i="21"/>
  <c r="O1908" i="21"/>
  <c r="K1909" i="21"/>
  <c r="H1910" i="21"/>
  <c r="J1909" i="21"/>
  <c r="I1909" i="21"/>
  <c r="L1909" i="21"/>
  <c r="M1909" i="21"/>
  <c r="I1910" i="21"/>
  <c r="K1910" i="21"/>
  <c r="M1910" i="21"/>
  <c r="J1910" i="21"/>
  <c r="H1911" i="21"/>
  <c r="L1910" i="21"/>
  <c r="Q1909" i="21"/>
  <c r="O1909" i="21"/>
  <c r="N1909" i="21"/>
  <c r="P1909" i="21"/>
  <c r="O1910" i="21"/>
  <c r="P1910" i="21"/>
  <c r="N1910" i="21"/>
  <c r="Q1910" i="21"/>
  <c r="K1911" i="21"/>
  <c r="L1911" i="21"/>
  <c r="M1911" i="21"/>
  <c r="J1911" i="21"/>
  <c r="H1912" i="21"/>
  <c r="I1911" i="21"/>
  <c r="J1912" i="21"/>
  <c r="I1912" i="21"/>
  <c r="L1912" i="21"/>
  <c r="M1912" i="21"/>
  <c r="H1913" i="21"/>
  <c r="K1912" i="21"/>
  <c r="P1911" i="21"/>
  <c r="Q1911" i="21"/>
  <c r="O1911" i="21"/>
  <c r="N1911" i="21"/>
  <c r="P1912" i="21"/>
  <c r="Q1912" i="21"/>
  <c r="O1912" i="21"/>
  <c r="N1912" i="21"/>
  <c r="H1914" i="21"/>
  <c r="L1913" i="21"/>
  <c r="M1913" i="21"/>
  <c r="K1913" i="21"/>
  <c r="I1913" i="21"/>
  <c r="J1913" i="21"/>
  <c r="I1914" i="21"/>
  <c r="L1914" i="21"/>
  <c r="K1914" i="21"/>
  <c r="M1914" i="21"/>
  <c r="H1915" i="21"/>
  <c r="J1914" i="21"/>
  <c r="N1913" i="21"/>
  <c r="Q1913" i="21"/>
  <c r="P1913" i="21"/>
  <c r="O1913" i="21"/>
  <c r="O1914" i="21"/>
  <c r="Q1914" i="21"/>
  <c r="N1914" i="21"/>
  <c r="P1914" i="21"/>
  <c r="H1916" i="21"/>
  <c r="L1915" i="21"/>
  <c r="M1915" i="21"/>
  <c r="I1915" i="21"/>
  <c r="J1915" i="21"/>
  <c r="K1915" i="21"/>
  <c r="I1916" i="21"/>
  <c r="L1916" i="21"/>
  <c r="J1916" i="21"/>
  <c r="K1916" i="21"/>
  <c r="H1917" i="21"/>
  <c r="M1916" i="21"/>
  <c r="P1915" i="21"/>
  <c r="Q1915" i="21"/>
  <c r="N1915" i="21"/>
  <c r="O1915" i="21"/>
  <c r="P1916" i="21"/>
  <c r="N1916" i="21"/>
  <c r="O1916" i="21"/>
  <c r="Q1916" i="21"/>
  <c r="K1917" i="21"/>
  <c r="L1917" i="21"/>
  <c r="M1917" i="21"/>
  <c r="J1917" i="21"/>
  <c r="I1917" i="21"/>
  <c r="H1918" i="21"/>
  <c r="P1917" i="21"/>
  <c r="Q1917" i="21"/>
  <c r="N1917" i="21"/>
  <c r="O1917" i="21"/>
  <c r="J1918" i="21"/>
  <c r="L1918" i="21"/>
  <c r="H1919" i="21"/>
  <c r="K1918" i="21"/>
  <c r="M1918" i="21"/>
  <c r="I1918" i="21"/>
  <c r="I1919" i="21"/>
  <c r="K1919" i="21"/>
  <c r="L1919" i="21"/>
  <c r="M1919" i="21"/>
  <c r="J1919" i="21"/>
  <c r="H1920" i="21"/>
  <c r="P1918" i="21"/>
  <c r="N1918" i="21"/>
  <c r="O1918" i="21"/>
  <c r="Q1918" i="21"/>
  <c r="Q1919" i="21"/>
  <c r="O1919" i="21"/>
  <c r="P1919" i="21"/>
  <c r="N1919" i="21"/>
  <c r="J1920" i="21"/>
  <c r="K1920" i="21"/>
  <c r="H1921" i="21"/>
  <c r="M1920" i="21"/>
  <c r="I1920" i="21"/>
  <c r="L1920" i="21"/>
  <c r="M1921" i="21"/>
  <c r="L1921" i="21"/>
  <c r="I1921" i="21"/>
  <c r="K1921" i="21"/>
  <c r="H1922" i="21"/>
  <c r="J1921" i="21"/>
  <c r="P1920" i="21"/>
  <c r="O1920" i="21"/>
  <c r="N1920" i="21"/>
  <c r="Q1920" i="21"/>
  <c r="P1921" i="21"/>
  <c r="N1921" i="21"/>
  <c r="Q1921" i="21"/>
  <c r="O1921" i="21"/>
  <c r="J1922" i="21"/>
  <c r="L1922" i="21"/>
  <c r="I1922" i="21"/>
  <c r="H1923" i="21"/>
  <c r="M1922" i="21"/>
  <c r="K1922" i="21"/>
  <c r="O1922" i="21"/>
  <c r="N1922" i="21"/>
  <c r="Q1922" i="21"/>
  <c r="P1922" i="21"/>
  <c r="M1923" i="21"/>
  <c r="I1923" i="21"/>
  <c r="H1924" i="21"/>
  <c r="L1923" i="21"/>
  <c r="K1923" i="21"/>
  <c r="J1923" i="21"/>
  <c r="O1923" i="21"/>
  <c r="N1923" i="21"/>
  <c r="Q1923" i="21"/>
  <c r="P1923" i="21"/>
  <c r="I1924" i="21"/>
  <c r="H1925" i="21"/>
  <c r="M1924" i="21"/>
  <c r="J1924" i="21"/>
  <c r="K1924" i="21"/>
  <c r="L1924" i="21"/>
  <c r="O1924" i="21"/>
  <c r="N1924" i="21"/>
  <c r="P1924" i="21"/>
  <c r="Q1924" i="21"/>
  <c r="I1925" i="21"/>
  <c r="K1925" i="21"/>
  <c r="H1926" i="21"/>
  <c r="J1925" i="21"/>
  <c r="L1925" i="21"/>
  <c r="M1925" i="21"/>
  <c r="N1925" i="21"/>
  <c r="Q1925" i="21"/>
  <c r="O1925" i="21"/>
  <c r="P1925" i="21"/>
  <c r="M1926" i="21"/>
  <c r="H1927" i="21"/>
  <c r="K1926" i="21"/>
  <c r="J1926" i="21"/>
  <c r="L1926" i="21"/>
  <c r="I1926" i="21"/>
  <c r="M1927" i="21"/>
  <c r="H1928" i="21"/>
  <c r="I1927" i="21"/>
  <c r="J1927" i="21"/>
  <c r="L1927" i="21"/>
  <c r="K1927" i="21"/>
  <c r="P1926" i="21"/>
  <c r="O1926" i="21"/>
  <c r="N1926" i="21"/>
  <c r="Q1926" i="21"/>
  <c r="J1928" i="21"/>
  <c r="H1929" i="21"/>
  <c r="M1928" i="21"/>
  <c r="L1928" i="21"/>
  <c r="I1928" i="21"/>
  <c r="K1928" i="21"/>
  <c r="O1927" i="21"/>
  <c r="P1927" i="21"/>
  <c r="Q1927" i="21"/>
  <c r="N1927" i="21"/>
  <c r="I1929" i="21"/>
  <c r="M1929" i="21"/>
  <c r="H1930" i="21"/>
  <c r="L1929" i="21"/>
  <c r="K1929" i="21"/>
  <c r="J1929" i="21"/>
  <c r="Q1928" i="21"/>
  <c r="P1928" i="21"/>
  <c r="O1928" i="21"/>
  <c r="N1928" i="21"/>
  <c r="N1929" i="21"/>
  <c r="Q1929" i="21"/>
  <c r="P1929" i="21"/>
  <c r="O1929" i="21"/>
  <c r="L1930" i="21"/>
  <c r="K1930" i="21"/>
  <c r="H1931" i="21"/>
  <c r="M1930" i="21"/>
  <c r="J1930" i="21"/>
  <c r="I1930" i="21"/>
  <c r="L1931" i="21"/>
  <c r="H1932" i="21"/>
  <c r="I1931" i="21"/>
  <c r="M1931" i="21"/>
  <c r="K1931" i="21"/>
  <c r="J1931" i="21"/>
  <c r="N1930" i="21"/>
  <c r="O1930" i="21"/>
  <c r="Q1930" i="21"/>
  <c r="P1930" i="21"/>
  <c r="H1933" i="21"/>
  <c r="I1932" i="21"/>
  <c r="J1932" i="21"/>
  <c r="K1932" i="21"/>
  <c r="L1932" i="21"/>
  <c r="M1932" i="21"/>
  <c r="P1931" i="21"/>
  <c r="O1931" i="21"/>
  <c r="Q1931" i="21"/>
  <c r="N1931" i="21"/>
  <c r="M1933" i="21"/>
  <c r="J1933" i="21"/>
  <c r="K1933" i="21"/>
  <c r="L1933" i="21"/>
  <c r="H1934" i="21"/>
  <c r="I1933" i="21"/>
  <c r="P1932" i="21"/>
  <c r="Q1932" i="21"/>
  <c r="O1932" i="21"/>
  <c r="N1932" i="21"/>
  <c r="L1934" i="21"/>
  <c r="I1934" i="21"/>
  <c r="K1934" i="21"/>
  <c r="M1934" i="21"/>
  <c r="H1935" i="21"/>
  <c r="J1934" i="21"/>
  <c r="O1933" i="21"/>
  <c r="N1933" i="21"/>
  <c r="P1933" i="21"/>
  <c r="Q1933" i="21"/>
  <c r="N1934" i="21"/>
  <c r="P1934" i="21"/>
  <c r="O1934" i="21"/>
  <c r="Q1934" i="21"/>
  <c r="L1935" i="21"/>
  <c r="I1935" i="21"/>
  <c r="M1935" i="21"/>
  <c r="K1935" i="21"/>
  <c r="H1936" i="21"/>
  <c r="J1935" i="21"/>
  <c r="Q1935" i="21"/>
  <c r="P1935" i="21"/>
  <c r="O1935" i="21"/>
  <c r="N1935" i="21"/>
  <c r="K1936" i="21"/>
  <c r="M1936" i="21"/>
  <c r="I1936" i="21"/>
  <c r="L1936" i="21"/>
  <c r="H1937" i="21"/>
  <c r="J1936" i="21"/>
  <c r="N1936" i="21"/>
  <c r="P1936" i="21"/>
  <c r="O1936" i="21"/>
  <c r="Q1936" i="21"/>
  <c r="H1938" i="21"/>
  <c r="L1937" i="21"/>
  <c r="K1937" i="21"/>
  <c r="J1937" i="21"/>
  <c r="M1937" i="21"/>
  <c r="I1937" i="21"/>
  <c r="I1938" i="21"/>
  <c r="L1938" i="21"/>
  <c r="M1938" i="21"/>
  <c r="J1938" i="21"/>
  <c r="K1938" i="21"/>
  <c r="H1939" i="21"/>
  <c r="N1937" i="21"/>
  <c r="Q1937" i="21"/>
  <c r="O1937" i="21"/>
  <c r="P1937" i="21"/>
  <c r="O1938" i="21"/>
  <c r="N1938" i="21"/>
  <c r="Q1938" i="21"/>
  <c r="P1938" i="21"/>
  <c r="M1939" i="21"/>
  <c r="L1939" i="21"/>
  <c r="J1939" i="21"/>
  <c r="I1939" i="21"/>
  <c r="K1939" i="21"/>
  <c r="H1940" i="21"/>
  <c r="O1939" i="21"/>
  <c r="N1939" i="21"/>
  <c r="P1939" i="21"/>
  <c r="Q1939" i="21"/>
  <c r="J1940" i="21"/>
  <c r="M1940" i="21"/>
  <c r="L1940" i="21"/>
  <c r="H1941" i="21"/>
  <c r="I1940" i="21"/>
  <c r="K1940" i="21"/>
  <c r="I1941" i="21"/>
  <c r="L1941" i="21"/>
  <c r="H1942" i="21"/>
  <c r="K1941" i="21"/>
  <c r="M1941" i="21"/>
  <c r="J1941" i="21"/>
  <c r="N1940" i="21"/>
  <c r="Q1940" i="21"/>
  <c r="P1940" i="21"/>
  <c r="O1940" i="21"/>
  <c r="Q1941" i="21"/>
  <c r="P1941" i="21"/>
  <c r="O1941" i="21"/>
  <c r="N1941" i="21"/>
  <c r="L1942" i="21"/>
  <c r="M1942" i="21"/>
  <c r="I1942" i="21"/>
  <c r="K1942" i="21"/>
  <c r="H1943" i="21"/>
  <c r="J1942" i="21"/>
  <c r="P1942" i="21"/>
  <c r="N1942" i="21"/>
  <c r="Q1942" i="21"/>
  <c r="O1942" i="21"/>
  <c r="L1943" i="21"/>
  <c r="H1944" i="21"/>
  <c r="M1943" i="21"/>
  <c r="J1943" i="21"/>
  <c r="K1943" i="21"/>
  <c r="I1943" i="21"/>
  <c r="J1944" i="21"/>
  <c r="H1945" i="21"/>
  <c r="M1944" i="21"/>
  <c r="I1944" i="21"/>
  <c r="K1944" i="21"/>
  <c r="L1944" i="21"/>
  <c r="Q1943" i="21"/>
  <c r="P1943" i="21"/>
  <c r="O1943" i="21"/>
  <c r="N1943" i="21"/>
  <c r="K1945" i="21"/>
  <c r="L1945" i="21"/>
  <c r="H1946" i="21"/>
  <c r="I1945" i="21"/>
  <c r="M1945" i="21"/>
  <c r="J1945" i="21"/>
  <c r="P1944" i="21"/>
  <c r="N1944" i="21"/>
  <c r="O1944" i="21"/>
  <c r="Q1944" i="21"/>
  <c r="K1946" i="21"/>
  <c r="I1946" i="21"/>
  <c r="L1946" i="21"/>
  <c r="M1946" i="21"/>
  <c r="J1946" i="21"/>
  <c r="H1947" i="21"/>
  <c r="N1945" i="21"/>
  <c r="Q1945" i="21"/>
  <c r="P1945" i="21"/>
  <c r="O1945" i="21"/>
  <c r="N1946" i="21"/>
  <c r="P1946" i="21"/>
  <c r="Q1946" i="21"/>
  <c r="O1946" i="21"/>
  <c r="H1948" i="21"/>
  <c r="L1947" i="21"/>
  <c r="M1947" i="21"/>
  <c r="J1947" i="21"/>
  <c r="I1947" i="21"/>
  <c r="K1947" i="21"/>
  <c r="J1948" i="21"/>
  <c r="H1949" i="21"/>
  <c r="I1948" i="21"/>
  <c r="L1948" i="21"/>
  <c r="K1948" i="21"/>
  <c r="M1948" i="21"/>
  <c r="Q1947" i="21"/>
  <c r="N1947" i="21"/>
  <c r="P1947" i="21"/>
  <c r="O1947" i="21"/>
  <c r="L1949" i="21"/>
  <c r="J1949" i="21"/>
  <c r="M1949" i="21"/>
  <c r="I1949" i="21"/>
  <c r="H1950" i="21"/>
  <c r="K1949" i="21"/>
  <c r="O1948" i="21"/>
  <c r="P1948" i="21"/>
  <c r="Q1948" i="21"/>
  <c r="N1948" i="21"/>
  <c r="N1949" i="21"/>
  <c r="Q1949" i="21"/>
  <c r="O1949" i="21"/>
  <c r="P1949" i="21"/>
  <c r="L1950" i="21"/>
  <c r="I1950" i="21"/>
  <c r="H1951" i="21"/>
  <c r="M1950" i="21"/>
  <c r="K1950" i="21"/>
  <c r="J1950" i="21"/>
  <c r="O1950" i="21"/>
  <c r="P1950" i="21"/>
  <c r="Q1950" i="21"/>
  <c r="N1950" i="21"/>
  <c r="K1951" i="21"/>
  <c r="H1952" i="21"/>
  <c r="I1951" i="21"/>
  <c r="L1951" i="21"/>
  <c r="M1951" i="21"/>
  <c r="J1951" i="21"/>
  <c r="K1952" i="21"/>
  <c r="M1952" i="21"/>
  <c r="J1952" i="21"/>
  <c r="L1952" i="21"/>
  <c r="I1952" i="21"/>
  <c r="H1953" i="21"/>
  <c r="N1951" i="21"/>
  <c r="O1951" i="21"/>
  <c r="P1951" i="21"/>
  <c r="Q1951" i="21"/>
  <c r="P1952" i="21"/>
  <c r="O1952" i="21"/>
  <c r="Q1952" i="21"/>
  <c r="N1952" i="21"/>
  <c r="J1953" i="21"/>
  <c r="I1953" i="21"/>
  <c r="K1953" i="21"/>
  <c r="L1953" i="21"/>
  <c r="M1953" i="21"/>
  <c r="H1954" i="21"/>
  <c r="O1953" i="21"/>
  <c r="N1953" i="21"/>
  <c r="P1953" i="21"/>
  <c r="Q1953" i="21"/>
  <c r="I1954" i="21"/>
  <c r="L1954" i="21"/>
  <c r="H1955" i="21"/>
  <c r="J1954" i="21"/>
  <c r="K1954" i="21"/>
  <c r="M1954" i="21"/>
  <c r="Q1954" i="21"/>
  <c r="N1954" i="21"/>
  <c r="P1954" i="21"/>
  <c r="O1954" i="21"/>
  <c r="H1956" i="21"/>
  <c r="K1955" i="21"/>
  <c r="M1955" i="21"/>
  <c r="J1955" i="21"/>
  <c r="L1955" i="21"/>
  <c r="I1955" i="21"/>
  <c r="J1956" i="21"/>
  <c r="K1956" i="21"/>
  <c r="H1957" i="21"/>
  <c r="I1956" i="21"/>
  <c r="L1956" i="21"/>
  <c r="M1956" i="21"/>
  <c r="Q1955" i="21"/>
  <c r="N1955" i="21"/>
  <c r="O1955" i="21"/>
  <c r="P1955" i="21"/>
  <c r="M1957" i="21"/>
  <c r="K1957" i="21"/>
  <c r="H1958" i="21"/>
  <c r="I1957" i="21"/>
  <c r="J1957" i="21"/>
  <c r="L1957" i="21"/>
  <c r="O1956" i="21"/>
  <c r="Q1956" i="21"/>
  <c r="N1956" i="21"/>
  <c r="P1956" i="21"/>
  <c r="M1958" i="21"/>
  <c r="L1958" i="21"/>
  <c r="K1958" i="21"/>
  <c r="H1959" i="21"/>
  <c r="J1958" i="21"/>
  <c r="I1958" i="21"/>
  <c r="O1957" i="21"/>
  <c r="Q1957" i="21"/>
  <c r="N1957" i="21"/>
  <c r="P1957" i="21"/>
  <c r="H1960" i="21"/>
  <c r="L1959" i="21"/>
  <c r="M1959" i="21"/>
  <c r="J1959" i="21"/>
  <c r="I1959" i="21"/>
  <c r="K1959" i="21"/>
  <c r="N1958" i="21"/>
  <c r="P1958" i="21"/>
  <c r="Q1958" i="21"/>
  <c r="O1958" i="21"/>
  <c r="I1960" i="21"/>
  <c r="L1960" i="21"/>
  <c r="K1960" i="21"/>
  <c r="M1960" i="21"/>
  <c r="J1960" i="21"/>
  <c r="H1961" i="21"/>
  <c r="Q1959" i="21"/>
  <c r="N1959" i="21"/>
  <c r="O1959" i="21"/>
  <c r="P1959" i="21"/>
  <c r="Q1960" i="21"/>
  <c r="P1960" i="21"/>
  <c r="N1960" i="21"/>
  <c r="O1960" i="21"/>
  <c r="M1961" i="21"/>
  <c r="K1961" i="21"/>
  <c r="H1962" i="21"/>
  <c r="I1961" i="21"/>
  <c r="L1961" i="21"/>
  <c r="J1961" i="21"/>
  <c r="H1963" i="21"/>
  <c r="I1962" i="21"/>
  <c r="K1962" i="21"/>
  <c r="J1962" i="21"/>
  <c r="M1962" i="21"/>
  <c r="L1962" i="21"/>
  <c r="N1961" i="21"/>
  <c r="P1961" i="21"/>
  <c r="Q1961" i="21"/>
  <c r="O1961" i="21"/>
  <c r="H1964" i="21"/>
  <c r="J1963" i="21"/>
  <c r="L1963" i="21"/>
  <c r="I1963" i="21"/>
  <c r="K1963" i="21"/>
  <c r="M1963" i="21"/>
  <c r="Q1962" i="21"/>
  <c r="O1962" i="21"/>
  <c r="P1962" i="21"/>
  <c r="N1962" i="21"/>
  <c r="M1964" i="21"/>
  <c r="H1965" i="21"/>
  <c r="K1964" i="21"/>
  <c r="J1964" i="21"/>
  <c r="I1964" i="21"/>
  <c r="L1964" i="21"/>
  <c r="Q1963" i="21"/>
  <c r="O1963" i="21"/>
  <c r="N1963" i="21"/>
  <c r="P1963" i="21"/>
  <c r="J1965" i="21"/>
  <c r="I1965" i="21"/>
  <c r="M1965" i="21"/>
  <c r="L1965" i="21"/>
  <c r="H1966" i="21"/>
  <c r="K1965" i="21"/>
  <c r="Q1964" i="21"/>
  <c r="O1964" i="21"/>
  <c r="P1964" i="21"/>
  <c r="N1964" i="21"/>
  <c r="O1965" i="21"/>
  <c r="P1965" i="21"/>
  <c r="Q1965" i="21"/>
  <c r="N1965" i="21"/>
  <c r="K1966" i="21"/>
  <c r="J1966" i="21"/>
  <c r="H1967" i="21"/>
  <c r="M1966" i="21"/>
  <c r="L1966" i="21"/>
  <c r="I1966" i="21"/>
  <c r="H1968" i="21"/>
  <c r="L1967" i="21"/>
  <c r="J1967" i="21"/>
  <c r="I1967" i="21"/>
  <c r="K1967" i="21"/>
  <c r="M1967" i="21"/>
  <c r="N1966" i="21"/>
  <c r="O1966" i="21"/>
  <c r="P1966" i="21"/>
  <c r="Q1966" i="21"/>
  <c r="I1968" i="21"/>
  <c r="H1969" i="21"/>
  <c r="J1968" i="21"/>
  <c r="M1968" i="21"/>
  <c r="L1968" i="21"/>
  <c r="K1968" i="21"/>
  <c r="Q1967" i="21"/>
  <c r="P1967" i="21"/>
  <c r="N1967" i="21"/>
  <c r="O1967" i="21"/>
  <c r="N1968" i="21"/>
  <c r="Q1968" i="21"/>
  <c r="P1968" i="21"/>
  <c r="O1968" i="21"/>
  <c r="K1969" i="21"/>
  <c r="L1969" i="21"/>
  <c r="M1969" i="21"/>
  <c r="H1970" i="21"/>
  <c r="J1969" i="21"/>
  <c r="I1969" i="21"/>
  <c r="L1970" i="21"/>
  <c r="I1970" i="21"/>
  <c r="J1970" i="21"/>
  <c r="M1970" i="21"/>
  <c r="H1971" i="21"/>
  <c r="K1970" i="21"/>
  <c r="N1969" i="21"/>
  <c r="O1969" i="21"/>
  <c r="P1969" i="21"/>
  <c r="Q1969" i="21"/>
  <c r="O1970" i="21"/>
  <c r="Q1970" i="21"/>
  <c r="P1970" i="21"/>
  <c r="N1970" i="21"/>
  <c r="H1972" i="21"/>
  <c r="L1971" i="21"/>
  <c r="K1971" i="21"/>
  <c r="M1971" i="21"/>
  <c r="I1971" i="21"/>
  <c r="J1971" i="21"/>
  <c r="H1973" i="21"/>
  <c r="J1972" i="21"/>
  <c r="I1972" i="21"/>
  <c r="L1972" i="21"/>
  <c r="K1972" i="21"/>
  <c r="M1972" i="21"/>
  <c r="N1971" i="21"/>
  <c r="Q1971" i="21"/>
  <c r="P1971" i="21"/>
  <c r="O1971" i="21"/>
  <c r="K1973" i="21"/>
  <c r="L1973" i="21"/>
  <c r="H1974" i="21"/>
  <c r="I1973" i="21"/>
  <c r="J1973" i="21"/>
  <c r="M1973" i="21"/>
  <c r="O1972" i="21"/>
  <c r="N1972" i="21"/>
  <c r="Q1972" i="21"/>
  <c r="P1972" i="21"/>
  <c r="J1974" i="21"/>
  <c r="L1974" i="21"/>
  <c r="M1974" i="21"/>
  <c r="K1974" i="21"/>
  <c r="I1974" i="21"/>
  <c r="H1975" i="21"/>
  <c r="Q1973" i="21"/>
  <c r="N1973" i="21"/>
  <c r="O1973" i="21"/>
  <c r="P1973" i="21"/>
  <c r="O1974" i="21"/>
  <c r="Q1974" i="21"/>
  <c r="P1974" i="21"/>
  <c r="N1974" i="21"/>
  <c r="K1975" i="21"/>
  <c r="L1975" i="21"/>
  <c r="H1976" i="21"/>
  <c r="J1975" i="21"/>
  <c r="M1975" i="21"/>
  <c r="I1975" i="21"/>
  <c r="M1976" i="21"/>
  <c r="H1977" i="21"/>
  <c r="J1976" i="21"/>
  <c r="K1976" i="21"/>
  <c r="I1976" i="21"/>
  <c r="L1976" i="21"/>
  <c r="N1975" i="21"/>
  <c r="Q1975" i="21"/>
  <c r="O1975" i="21"/>
  <c r="P1975" i="21"/>
  <c r="I1977" i="21"/>
  <c r="H1978" i="21"/>
  <c r="L1977" i="21"/>
  <c r="K1977" i="21"/>
  <c r="J1977" i="21"/>
  <c r="M1977" i="21"/>
  <c r="O1976" i="21"/>
  <c r="N1976" i="21"/>
  <c r="P1976" i="21"/>
  <c r="Q1976" i="21"/>
  <c r="O1977" i="21"/>
  <c r="N1977" i="21"/>
  <c r="P1977" i="21"/>
  <c r="Q1977" i="21"/>
  <c r="J1978" i="21"/>
  <c r="M1978" i="21"/>
  <c r="K1978" i="21"/>
  <c r="L1978" i="21"/>
  <c r="H1979" i="21"/>
  <c r="I1978" i="21"/>
  <c r="J1979" i="21"/>
  <c r="H1980" i="21"/>
  <c r="L1979" i="21"/>
  <c r="M1979" i="21"/>
  <c r="I1979" i="21"/>
  <c r="K1979" i="21"/>
  <c r="N1978" i="21"/>
  <c r="Q1978" i="21"/>
  <c r="P1978" i="21"/>
  <c r="O1978" i="21"/>
  <c r="K1980" i="21"/>
  <c r="H1981" i="21"/>
  <c r="L1980" i="21"/>
  <c r="M1980" i="21"/>
  <c r="I1980" i="21"/>
  <c r="J1980" i="21"/>
  <c r="P1979" i="21"/>
  <c r="Q1979" i="21"/>
  <c r="O1979" i="21"/>
  <c r="N1979" i="21"/>
  <c r="J1981" i="21"/>
  <c r="K1981" i="21"/>
  <c r="I1981" i="21"/>
  <c r="L1981" i="21"/>
  <c r="M1981" i="21"/>
  <c r="H1982" i="21"/>
  <c r="N1980" i="21"/>
  <c r="O1980" i="21"/>
  <c r="P1980" i="21"/>
  <c r="Q1980" i="21"/>
  <c r="P1981" i="21"/>
  <c r="N1981" i="21"/>
  <c r="O1981" i="21"/>
  <c r="Q1981" i="21"/>
  <c r="K1982" i="21"/>
  <c r="M1982" i="21"/>
  <c r="I1982" i="21"/>
  <c r="H1983" i="21"/>
  <c r="J1982" i="21"/>
  <c r="L1982" i="21"/>
  <c r="Q1982" i="21"/>
  <c r="P1982" i="21"/>
  <c r="N1982" i="21"/>
  <c r="O1982" i="21"/>
  <c r="M1983" i="21"/>
  <c r="J1983" i="21"/>
  <c r="L1983" i="21"/>
  <c r="H1984" i="21"/>
  <c r="I1983" i="21"/>
  <c r="K1983" i="21"/>
  <c r="M1984" i="21"/>
  <c r="H1985" i="21"/>
  <c r="L1984" i="21"/>
  <c r="K1984" i="21"/>
  <c r="I1984" i="21"/>
  <c r="J1984" i="21"/>
  <c r="O1983" i="21"/>
  <c r="P1983" i="21"/>
  <c r="Q1983" i="21"/>
  <c r="N1983" i="21"/>
  <c r="K1985" i="21"/>
  <c r="H1986" i="21"/>
  <c r="I1985" i="21"/>
  <c r="L1985" i="21"/>
  <c r="M1985" i="21"/>
  <c r="J1985" i="21"/>
  <c r="Q1984" i="21"/>
  <c r="O1984" i="21"/>
  <c r="P1984" i="21"/>
  <c r="N1984" i="21"/>
  <c r="K1986" i="21"/>
  <c r="H1987" i="21"/>
  <c r="M1986" i="21"/>
  <c r="L1986" i="21"/>
  <c r="I1986" i="21"/>
  <c r="J1986" i="21"/>
  <c r="Q1985" i="21"/>
  <c r="N1985" i="21"/>
  <c r="P1985" i="21"/>
  <c r="O1985" i="21"/>
  <c r="I1987" i="21"/>
  <c r="K1987" i="21"/>
  <c r="M1987" i="21"/>
  <c r="J1987" i="21"/>
  <c r="H1988" i="21"/>
  <c r="L1987" i="21"/>
  <c r="O1986" i="21"/>
  <c r="P1986" i="21"/>
  <c r="Q1986" i="21"/>
  <c r="N1986" i="21"/>
  <c r="O1987" i="21"/>
  <c r="P1987" i="21"/>
  <c r="N1987" i="21"/>
  <c r="Q1987" i="21"/>
  <c r="K1988" i="21"/>
  <c r="J1988" i="21"/>
  <c r="M1988" i="21"/>
  <c r="H1989" i="21"/>
  <c r="I1988" i="21"/>
  <c r="L1988" i="21"/>
  <c r="J1989" i="21"/>
  <c r="K1989" i="21"/>
  <c r="I1989" i="21"/>
  <c r="H1990" i="21"/>
  <c r="L1989" i="21"/>
  <c r="M1989" i="21"/>
  <c r="N1988" i="21"/>
  <c r="O1988" i="21"/>
  <c r="P1988" i="21"/>
  <c r="Q1988" i="21"/>
  <c r="Q1989" i="21"/>
  <c r="O1989" i="21"/>
  <c r="N1989" i="21"/>
  <c r="P1989" i="21"/>
  <c r="I1990" i="21"/>
  <c r="L1990" i="21"/>
  <c r="M1990" i="21"/>
  <c r="J1990" i="21"/>
  <c r="H1991" i="21"/>
  <c r="K1990" i="21"/>
  <c r="O1990" i="21"/>
  <c r="Q1990" i="21"/>
  <c r="N1990" i="21"/>
  <c r="P1990" i="21"/>
  <c r="J1991" i="21"/>
  <c r="I1991" i="21"/>
  <c r="K1991" i="21"/>
  <c r="L1991" i="21"/>
  <c r="H1992" i="21"/>
  <c r="M1991" i="21"/>
  <c r="P1991" i="21"/>
  <c r="Q1991" i="21"/>
  <c r="N1991" i="21"/>
  <c r="O1991" i="21"/>
  <c r="K1992" i="21"/>
  <c r="H1993" i="21"/>
  <c r="M1992" i="21"/>
  <c r="J1992" i="21"/>
  <c r="I1992" i="21"/>
  <c r="L1992" i="21"/>
  <c r="K1993" i="21"/>
  <c r="L1993" i="21"/>
  <c r="H1994" i="21"/>
  <c r="J1993" i="21"/>
  <c r="I1993" i="21"/>
  <c r="M1993" i="21"/>
  <c r="Q1992" i="21"/>
  <c r="N1992" i="21"/>
  <c r="P1992" i="21"/>
  <c r="O1992" i="21"/>
  <c r="J1994" i="21"/>
  <c r="I1994" i="21"/>
  <c r="K1994" i="21"/>
  <c r="L1994" i="21"/>
  <c r="H1995" i="21"/>
  <c r="M1994" i="21"/>
  <c r="Q1993" i="21"/>
  <c r="N1993" i="21"/>
  <c r="P1993" i="21"/>
  <c r="O1993" i="21"/>
  <c r="P1994" i="21"/>
  <c r="O1994" i="21"/>
  <c r="Q1994" i="21"/>
  <c r="N1994" i="21"/>
  <c r="L1995" i="21"/>
  <c r="I1995" i="21"/>
  <c r="M1995" i="21"/>
  <c r="K1995" i="21"/>
  <c r="J1995" i="21"/>
  <c r="H1996" i="21"/>
  <c r="O1995" i="21"/>
  <c r="P1995" i="21"/>
  <c r="Q1995" i="21"/>
  <c r="N1995" i="21"/>
  <c r="L1996" i="21"/>
  <c r="J1996" i="21"/>
  <c r="K1996" i="21"/>
  <c r="I1996" i="21"/>
  <c r="H1997" i="21"/>
  <c r="M1996" i="21"/>
  <c r="N1996" i="21"/>
  <c r="P1996" i="21"/>
  <c r="O1996" i="21"/>
  <c r="Q1996" i="21"/>
  <c r="J1997" i="21"/>
  <c r="K1997" i="21"/>
  <c r="M1997" i="21"/>
  <c r="L1997" i="21"/>
  <c r="I1997" i="21"/>
  <c r="H1998" i="21"/>
  <c r="P1997" i="21"/>
  <c r="Q1997" i="21"/>
  <c r="N1997" i="21"/>
  <c r="O1997" i="21"/>
  <c r="L1998" i="21"/>
  <c r="J1998" i="21"/>
  <c r="I1998" i="21"/>
  <c r="H1999" i="21"/>
  <c r="K1998" i="21"/>
  <c r="M1998" i="21"/>
  <c r="O1998" i="21"/>
  <c r="P1998" i="21"/>
  <c r="Q1998" i="21"/>
  <c r="N1998" i="21"/>
  <c r="L1999" i="21"/>
  <c r="J1999" i="21"/>
  <c r="M1999" i="21"/>
  <c r="I1999" i="21"/>
  <c r="H2000" i="21"/>
  <c r="K1999" i="21"/>
  <c r="O1999" i="21"/>
  <c r="N1999" i="21"/>
  <c r="Q1999" i="21"/>
  <c r="P1999" i="21"/>
  <c r="M2000" i="21"/>
  <c r="J2000" i="21"/>
  <c r="H2001" i="21"/>
  <c r="K2000" i="21"/>
  <c r="L2000" i="21"/>
  <c r="I2000" i="21"/>
  <c r="H2002" i="21"/>
  <c r="J2001" i="21"/>
  <c r="L2001" i="21"/>
  <c r="I2001" i="21"/>
  <c r="K2001" i="21"/>
  <c r="M2001" i="21"/>
  <c r="O2000" i="21"/>
  <c r="N2000" i="21"/>
  <c r="P2000" i="21"/>
  <c r="Q2000" i="21"/>
  <c r="M2002" i="21"/>
  <c r="I2002" i="21"/>
  <c r="J2002" i="21"/>
  <c r="H2003" i="21"/>
  <c r="L2002" i="21"/>
  <c r="K2002" i="21"/>
  <c r="P2001" i="21"/>
  <c r="O2001" i="21"/>
  <c r="Q2001" i="21"/>
  <c r="N2001" i="21"/>
  <c r="O2002" i="21"/>
  <c r="N2002" i="21"/>
  <c r="P2002" i="21"/>
  <c r="Q2002" i="21"/>
  <c r="K2003" i="21"/>
  <c r="L2003" i="21"/>
  <c r="I2003" i="21"/>
  <c r="M2003" i="21"/>
  <c r="H2004" i="21"/>
  <c r="J2003" i="21"/>
  <c r="Q2003" i="21"/>
  <c r="N2003" i="21"/>
  <c r="O2003" i="21"/>
  <c r="P2003" i="21"/>
  <c r="K2004" i="21"/>
  <c r="M2004" i="21"/>
  <c r="J2004" i="21"/>
  <c r="L2004" i="21"/>
  <c r="I2004" i="21"/>
  <c r="H2005" i="21"/>
  <c r="Q2004" i="21"/>
  <c r="O2004" i="21"/>
  <c r="P2004" i="21"/>
  <c r="N2004" i="21"/>
  <c r="I2005" i="21"/>
  <c r="L2005" i="21"/>
  <c r="H2006" i="21"/>
  <c r="J2005" i="21"/>
  <c r="M2005" i="21"/>
  <c r="K2005" i="21"/>
  <c r="P2005" i="21"/>
  <c r="N2005" i="21"/>
  <c r="O2005" i="21"/>
  <c r="Q2005" i="21"/>
  <c r="H2007" i="21"/>
  <c r="L2006" i="21"/>
  <c r="K2006" i="21"/>
  <c r="M2006" i="21"/>
  <c r="J2006" i="21"/>
  <c r="I2006" i="21"/>
  <c r="I2007" i="21"/>
  <c r="K2007" i="21"/>
  <c r="H2008" i="21"/>
  <c r="M2007" i="21"/>
  <c r="J2007" i="21"/>
  <c r="L2007" i="21"/>
  <c r="Q2006" i="21"/>
  <c r="N2006" i="21"/>
  <c r="P2006" i="21"/>
  <c r="O2006" i="21"/>
  <c r="O2007" i="21"/>
  <c r="Q2007" i="21"/>
  <c r="N2007" i="21"/>
  <c r="P2007" i="21"/>
  <c r="H2009" i="21"/>
  <c r="M2008" i="21"/>
  <c r="I2008" i="21"/>
  <c r="L2008" i="21"/>
  <c r="K2008" i="21"/>
  <c r="J2008" i="21"/>
  <c r="L2009" i="21"/>
  <c r="M2009" i="21"/>
  <c r="J2009" i="21"/>
  <c r="H2010" i="21"/>
  <c r="I2009" i="21"/>
  <c r="K2009" i="21"/>
  <c r="O2008" i="21"/>
  <c r="N2008" i="21"/>
  <c r="Q2008" i="21"/>
  <c r="P2008" i="21"/>
  <c r="J2010" i="21"/>
  <c r="K2010" i="21"/>
  <c r="L2010" i="21"/>
  <c r="I2010" i="21"/>
  <c r="H2011" i="21"/>
  <c r="M2010" i="21"/>
  <c r="P2009" i="21"/>
  <c r="Q2009" i="21"/>
  <c r="N2009" i="21"/>
  <c r="O2009" i="21"/>
  <c r="P2010" i="21"/>
  <c r="O2010" i="21"/>
  <c r="Q2010" i="21"/>
  <c r="N2010" i="21"/>
  <c r="H2012" i="21"/>
  <c r="L2011" i="21"/>
  <c r="M2011" i="21"/>
  <c r="K2011" i="21"/>
  <c r="I2011" i="21"/>
  <c r="J2011" i="21"/>
  <c r="H2013" i="21"/>
  <c r="K2012" i="21"/>
  <c r="M2012" i="21"/>
  <c r="I2012" i="21"/>
  <c r="J2012" i="21"/>
  <c r="L2012" i="21"/>
  <c r="Q2011" i="21"/>
  <c r="O2011" i="21"/>
  <c r="P2011" i="21"/>
  <c r="N2011" i="21"/>
  <c r="I2013" i="21"/>
  <c r="M2013" i="21"/>
  <c r="K2013" i="21"/>
  <c r="L2013" i="21"/>
  <c r="H2014" i="21"/>
  <c r="J2013" i="21"/>
  <c r="P2012" i="21"/>
  <c r="N2012" i="21"/>
  <c r="O2012" i="21"/>
  <c r="Q2012" i="21"/>
  <c r="Q2013" i="21"/>
  <c r="O2013" i="21"/>
  <c r="N2013" i="21"/>
  <c r="P2013" i="21"/>
  <c r="I2014" i="21"/>
  <c r="M2014" i="21"/>
  <c r="K2014" i="21"/>
  <c r="J2014" i="21"/>
  <c r="H2015" i="21"/>
  <c r="L2014" i="21"/>
  <c r="Q2014" i="21"/>
  <c r="P2014" i="21"/>
  <c r="O2014" i="21"/>
  <c r="N2014" i="21"/>
  <c r="J2015" i="21"/>
  <c r="K2015" i="21"/>
  <c r="L2015" i="21"/>
  <c r="M2015" i="21"/>
  <c r="I2015" i="21"/>
  <c r="H2016" i="21"/>
  <c r="O2015" i="21"/>
  <c r="Q2015" i="21"/>
  <c r="N2015" i="21"/>
  <c r="P2015" i="21"/>
  <c r="M2016" i="21"/>
  <c r="K2016" i="21"/>
  <c r="J2016" i="21"/>
  <c r="H2017" i="21"/>
  <c r="I2016" i="21"/>
  <c r="L2016" i="21"/>
  <c r="K2017" i="21"/>
  <c r="L2017" i="21"/>
  <c r="H2018" i="21"/>
  <c r="M2017" i="21"/>
  <c r="J2017" i="21"/>
  <c r="I2017" i="21"/>
  <c r="Q2016" i="21"/>
  <c r="O2016" i="21"/>
  <c r="N2016" i="21"/>
  <c r="P2016" i="21"/>
  <c r="J2018" i="21"/>
  <c r="H2019" i="21"/>
  <c r="K2018" i="21"/>
  <c r="L2018" i="21"/>
  <c r="I2018" i="21"/>
  <c r="M2018" i="21"/>
  <c r="O2017" i="21"/>
  <c r="P2017" i="21"/>
  <c r="N2017" i="21"/>
  <c r="Q2017" i="21"/>
  <c r="M2019" i="21"/>
  <c r="K2019" i="21"/>
  <c r="I2019" i="21"/>
  <c r="J2019" i="21"/>
  <c r="H2020" i="21"/>
  <c r="L2019" i="21"/>
  <c r="N2018" i="21"/>
  <c r="P2018" i="21"/>
  <c r="O2018" i="21"/>
  <c r="Q2018" i="21"/>
  <c r="O2019" i="21"/>
  <c r="N2019" i="21"/>
  <c r="Q2019" i="21"/>
  <c r="P2019" i="21"/>
  <c r="L2020" i="21"/>
  <c r="M2020" i="21"/>
  <c r="H2021" i="21"/>
  <c r="K2020" i="21"/>
  <c r="I2020" i="21"/>
  <c r="J2020" i="21"/>
  <c r="L2021" i="21"/>
  <c r="M2021" i="21"/>
  <c r="K2021" i="21"/>
  <c r="J2021" i="21"/>
  <c r="H2022" i="21"/>
  <c r="I2021" i="21"/>
  <c r="O2020" i="21"/>
  <c r="P2020" i="21"/>
  <c r="Q2020" i="21"/>
  <c r="N2020" i="21"/>
  <c r="I2022" i="21"/>
  <c r="M2022" i="21"/>
  <c r="L2022" i="21"/>
  <c r="K2022" i="21"/>
  <c r="J2022" i="21"/>
  <c r="H2023" i="21"/>
  <c r="O2021" i="21"/>
  <c r="Q2021" i="21"/>
  <c r="P2021" i="21"/>
  <c r="N2021" i="21"/>
  <c r="Q2022" i="21"/>
  <c r="N2022" i="21"/>
  <c r="P2022" i="21"/>
  <c r="O2022" i="21"/>
  <c r="H2024" i="21"/>
  <c r="M2023" i="21"/>
  <c r="I2023" i="21"/>
  <c r="L2023" i="21"/>
  <c r="K2023" i="21"/>
  <c r="J2023" i="21"/>
  <c r="M2024" i="21"/>
  <c r="H2025" i="21"/>
  <c r="L2024" i="21"/>
  <c r="J2024" i="21"/>
  <c r="I2024" i="21"/>
  <c r="K2024" i="21"/>
  <c r="Q2023" i="21"/>
  <c r="P2023" i="21"/>
  <c r="N2023" i="21"/>
  <c r="O2023" i="21"/>
  <c r="I2025" i="21"/>
  <c r="H2026" i="21"/>
  <c r="J2025" i="21"/>
  <c r="K2025" i="21"/>
  <c r="M2025" i="21"/>
  <c r="L2025" i="21"/>
  <c r="N2024" i="21"/>
  <c r="Q2024" i="21"/>
  <c r="O2024" i="21"/>
  <c r="P2024" i="21"/>
  <c r="N2025" i="21"/>
  <c r="P2025" i="21"/>
  <c r="O2025" i="21"/>
  <c r="Q2025" i="21"/>
  <c r="H2027" i="21"/>
  <c r="K2026" i="21"/>
  <c r="I2026" i="21"/>
  <c r="J2026" i="21"/>
  <c r="L2026" i="21"/>
  <c r="M2026" i="21"/>
  <c r="I2027" i="21"/>
  <c r="L2027" i="21"/>
  <c r="H2028" i="21"/>
  <c r="M2027" i="21"/>
  <c r="K2027" i="21"/>
  <c r="J2027" i="21"/>
  <c r="P2026" i="21"/>
  <c r="Q2026" i="21"/>
  <c r="O2026" i="21"/>
  <c r="N2026" i="21"/>
  <c r="P2027" i="21"/>
  <c r="N2027" i="21"/>
  <c r="O2027" i="21"/>
  <c r="Q2027" i="21"/>
  <c r="K2028" i="21"/>
  <c r="I2028" i="21"/>
  <c r="H2029" i="21"/>
  <c r="L2028" i="21"/>
  <c r="M2028" i="21"/>
  <c r="J2028" i="21"/>
  <c r="N2028" i="21"/>
  <c r="Q2028" i="21"/>
  <c r="P2028" i="21"/>
  <c r="O2028" i="21"/>
  <c r="L2029" i="21"/>
  <c r="M2029" i="21"/>
  <c r="J2029" i="21"/>
  <c r="I2029" i="21"/>
  <c r="K2029" i="21"/>
  <c r="H2030" i="21"/>
  <c r="P2029" i="21"/>
  <c r="O2029" i="21"/>
  <c r="Q2029" i="21"/>
  <c r="N2029" i="21"/>
  <c r="J2030" i="21"/>
  <c r="H2031" i="21"/>
  <c r="M2030" i="21"/>
  <c r="K2030" i="21"/>
  <c r="L2030" i="21"/>
  <c r="I2030" i="21"/>
  <c r="L2031" i="21"/>
  <c r="M2031" i="21"/>
  <c r="I2031" i="21"/>
  <c r="J2031" i="21"/>
  <c r="K2031" i="21"/>
  <c r="H2032" i="21"/>
  <c r="P2030" i="21"/>
  <c r="O2030" i="21"/>
  <c r="N2030" i="21"/>
  <c r="Q2030" i="21"/>
  <c r="N2031" i="21"/>
  <c r="P2031" i="21"/>
  <c r="O2031" i="21"/>
  <c r="Q2031" i="21"/>
  <c r="K2032" i="21"/>
  <c r="L2032" i="21"/>
  <c r="M2032" i="21"/>
  <c r="J2032" i="21"/>
  <c r="H2033" i="21"/>
  <c r="I2032" i="21"/>
  <c r="J2033" i="21"/>
  <c r="M2033" i="21"/>
  <c r="K2033" i="21"/>
  <c r="L2033" i="21"/>
  <c r="H2034" i="21"/>
  <c r="I2033" i="21"/>
  <c r="P2032" i="21"/>
  <c r="Q2032" i="21"/>
  <c r="O2032" i="21"/>
  <c r="N2032" i="21"/>
  <c r="M2034" i="21"/>
  <c r="J2034" i="21"/>
  <c r="H2035" i="21"/>
  <c r="I2034" i="21"/>
  <c r="L2034" i="21"/>
  <c r="K2034" i="21"/>
  <c r="O2033" i="21"/>
  <c r="Q2033" i="21"/>
  <c r="N2033" i="21"/>
  <c r="P2033" i="21"/>
  <c r="I2035" i="21"/>
  <c r="H2036" i="21"/>
  <c r="K2035" i="21"/>
  <c r="L2035" i="21"/>
  <c r="J2035" i="21"/>
  <c r="M2035" i="21"/>
  <c r="P2034" i="21"/>
  <c r="O2034" i="21"/>
  <c r="Q2034" i="21"/>
  <c r="N2034" i="21"/>
  <c r="N2035" i="21"/>
  <c r="P2035" i="21"/>
  <c r="Q2035" i="21"/>
  <c r="O2035" i="21"/>
  <c r="J2036" i="21"/>
  <c r="L2036" i="21"/>
  <c r="H2037" i="21"/>
  <c r="K2036" i="21"/>
  <c r="M2036" i="21"/>
  <c r="I2036" i="21"/>
  <c r="K2037" i="21"/>
  <c r="H2038" i="21"/>
  <c r="L2037" i="21"/>
  <c r="J2037" i="21"/>
  <c r="M2037" i="21"/>
  <c r="I2037" i="21"/>
  <c r="P2036" i="21"/>
  <c r="N2036" i="21"/>
  <c r="O2036" i="21"/>
  <c r="Q2036" i="21"/>
  <c r="L2038" i="21"/>
  <c r="I2038" i="21"/>
  <c r="M2038" i="21"/>
  <c r="K2038" i="21"/>
  <c r="H2039" i="21"/>
  <c r="J2038" i="21"/>
  <c r="O2037" i="21"/>
  <c r="Q2037" i="21"/>
  <c r="N2037" i="21"/>
  <c r="P2037" i="21"/>
  <c r="O2038" i="21"/>
  <c r="N2038" i="21"/>
  <c r="P2038" i="21"/>
  <c r="Q2038" i="21"/>
  <c r="K2039" i="21"/>
  <c r="L2039" i="21"/>
  <c r="H2040" i="21"/>
  <c r="J2039" i="21"/>
  <c r="M2039" i="21"/>
  <c r="I2039" i="21"/>
  <c r="I2040" i="21"/>
  <c r="L2040" i="21"/>
  <c r="M2040" i="21"/>
  <c r="K2040" i="21"/>
  <c r="H2041" i="21"/>
  <c r="J2040" i="21"/>
  <c r="O2039" i="21"/>
  <c r="P2039" i="21"/>
  <c r="N2039" i="21"/>
  <c r="Q2039" i="21"/>
  <c r="N2040" i="21"/>
  <c r="O2040" i="21"/>
  <c r="Q2040" i="21"/>
  <c r="P2040" i="21"/>
  <c r="K2041" i="21"/>
  <c r="H2042" i="21"/>
  <c r="L2041" i="21"/>
  <c r="I2041" i="21"/>
  <c r="M2041" i="21"/>
  <c r="J2041" i="21"/>
  <c r="I2042" i="21"/>
  <c r="K2042" i="21"/>
  <c r="H2043" i="21"/>
  <c r="J2042" i="21"/>
  <c r="L2042" i="21"/>
  <c r="M2042" i="21"/>
  <c r="Q2041" i="21"/>
  <c r="P2041" i="21"/>
  <c r="N2041" i="21"/>
  <c r="O2041" i="21"/>
  <c r="N2042" i="21"/>
  <c r="P2042" i="21"/>
  <c r="Q2042" i="21"/>
  <c r="O2042" i="21"/>
  <c r="I2043" i="21"/>
  <c r="H2044" i="21"/>
  <c r="M2043" i="21"/>
  <c r="J2043" i="21"/>
  <c r="K2043" i="21"/>
  <c r="L2043" i="21"/>
  <c r="P2043" i="21"/>
  <c r="N2043" i="21"/>
  <c r="Q2043" i="21"/>
  <c r="O2043" i="21"/>
  <c r="I2044" i="21"/>
  <c r="L2044" i="21"/>
  <c r="J2044" i="21"/>
  <c r="M2044" i="21"/>
  <c r="K2044" i="21"/>
  <c r="H2045" i="21"/>
  <c r="N2044" i="21"/>
  <c r="O2044" i="21"/>
  <c r="P2044" i="21"/>
  <c r="Q2044" i="21"/>
  <c r="J2045" i="21"/>
  <c r="I2045" i="21"/>
  <c r="K2045" i="21"/>
  <c r="H2046" i="21"/>
  <c r="M2045" i="21"/>
  <c r="L2045" i="21"/>
  <c r="N2045" i="21"/>
  <c r="P2045" i="21"/>
  <c r="Q2045" i="21"/>
  <c r="O2045" i="21"/>
  <c r="M2046" i="21"/>
  <c r="J2046" i="21"/>
  <c r="K2046" i="21"/>
  <c r="I2046" i="21"/>
  <c r="H2047" i="21"/>
  <c r="L2046" i="21"/>
  <c r="N2046" i="21"/>
  <c r="Q2046" i="21"/>
  <c r="O2046" i="21"/>
  <c r="P2046" i="21"/>
  <c r="M2047" i="21"/>
  <c r="K2047" i="21"/>
  <c r="H2048" i="21"/>
  <c r="L2047" i="21"/>
  <c r="J2047" i="21"/>
  <c r="I2047" i="21"/>
  <c r="M2048" i="21"/>
  <c r="L2048" i="21"/>
  <c r="I2048" i="21"/>
  <c r="J2048" i="21"/>
  <c r="H2049" i="21"/>
  <c r="K2048" i="21"/>
  <c r="N2047" i="21"/>
  <c r="O2047" i="21"/>
  <c r="P2047" i="21"/>
  <c r="Q2047" i="21"/>
  <c r="P2048" i="21"/>
  <c r="Q2048" i="21"/>
  <c r="N2048" i="21"/>
  <c r="O2048" i="21"/>
  <c r="K2049" i="21"/>
  <c r="M2049" i="21"/>
  <c r="I2049" i="21"/>
  <c r="H2050" i="21"/>
  <c r="L2049" i="21"/>
  <c r="J2049" i="21"/>
  <c r="Q2049" i="21"/>
  <c r="N2049" i="21"/>
  <c r="P2049" i="21"/>
  <c r="O2049" i="21"/>
  <c r="I2050" i="21"/>
  <c r="L2050" i="21"/>
  <c r="H2051" i="21"/>
  <c r="K2050" i="21"/>
  <c r="M2050" i="21"/>
  <c r="J2050" i="21"/>
  <c r="Q2050" i="21"/>
  <c r="N2050" i="21"/>
  <c r="P2050" i="21"/>
  <c r="O2050" i="21"/>
  <c r="J2051" i="21"/>
  <c r="I2051" i="21"/>
  <c r="K2051" i="21"/>
  <c r="M2051" i="21"/>
  <c r="H2052" i="21"/>
  <c r="L2051" i="21"/>
  <c r="Q2051" i="21"/>
  <c r="O2051" i="21"/>
  <c r="P2051" i="21"/>
  <c r="N2051" i="21"/>
  <c r="M2052" i="21"/>
  <c r="K2052" i="21"/>
  <c r="L2052" i="21"/>
  <c r="I2052" i="21"/>
  <c r="H2053" i="21"/>
  <c r="J2052" i="21"/>
  <c r="O2052" i="21"/>
  <c r="N2052" i="21"/>
  <c r="Q2052" i="21"/>
  <c r="P2052" i="21"/>
  <c r="L2053" i="21"/>
  <c r="I2053" i="21"/>
  <c r="K2053" i="21"/>
  <c r="M2053" i="21"/>
  <c r="J2053" i="21"/>
  <c r="H2054" i="21"/>
  <c r="Q2053" i="21"/>
  <c r="P2053" i="21"/>
  <c r="N2053" i="21"/>
  <c r="O2053" i="21"/>
  <c r="I2054" i="21"/>
  <c r="H2055" i="21"/>
  <c r="M2054" i="21"/>
  <c r="L2054" i="21"/>
  <c r="J2054" i="21"/>
  <c r="K2054" i="21"/>
  <c r="N2054" i="21"/>
  <c r="P2054" i="21"/>
  <c r="O2054" i="21"/>
  <c r="Q2054" i="21"/>
  <c r="M2055" i="21"/>
  <c r="H2056" i="21"/>
  <c r="K2055" i="21"/>
  <c r="J2055" i="21"/>
  <c r="I2055" i="21"/>
  <c r="L2055" i="21"/>
  <c r="J2056" i="21"/>
  <c r="K2056" i="21"/>
  <c r="L2056" i="21"/>
  <c r="H2057" i="21"/>
  <c r="I2056" i="21"/>
  <c r="M2056" i="21"/>
  <c r="P2055" i="21"/>
  <c r="O2055" i="21"/>
  <c r="Q2055" i="21"/>
  <c r="N2055" i="21"/>
  <c r="I2057" i="21"/>
  <c r="L2057" i="21"/>
  <c r="M2057" i="21"/>
  <c r="H2058" i="21"/>
  <c r="K2057" i="21"/>
  <c r="J2057" i="21"/>
  <c r="O2056" i="21"/>
  <c r="P2056" i="21"/>
  <c r="Q2056" i="21"/>
  <c r="N2056" i="21"/>
  <c r="O2057" i="21"/>
  <c r="N2057" i="21"/>
  <c r="P2057" i="21"/>
  <c r="Q2057" i="21"/>
  <c r="I2058" i="21"/>
  <c r="L2058" i="21"/>
  <c r="M2058" i="21"/>
  <c r="J2058" i="21"/>
  <c r="K2058" i="21"/>
  <c r="H2059" i="21"/>
  <c r="N2058" i="21"/>
  <c r="P2058" i="21"/>
  <c r="O2058" i="21"/>
  <c r="Q2058" i="21"/>
  <c r="H2060" i="21"/>
  <c r="M2059" i="21"/>
  <c r="K2059" i="21"/>
  <c r="J2059" i="21"/>
  <c r="I2059" i="21"/>
  <c r="L2059" i="21"/>
  <c r="I2060" i="21"/>
  <c r="M2060" i="21"/>
  <c r="H2061" i="21"/>
  <c r="J2060" i="21"/>
  <c r="K2060" i="21"/>
  <c r="L2060" i="21"/>
  <c r="P2059" i="21"/>
  <c r="N2059" i="21"/>
  <c r="Q2059" i="21"/>
  <c r="O2059" i="21"/>
  <c r="Q2060" i="21"/>
  <c r="N2060" i="21"/>
  <c r="O2060" i="21"/>
  <c r="P2060" i="21"/>
  <c r="M2061" i="21"/>
  <c r="H2062" i="21"/>
  <c r="L2061" i="21"/>
  <c r="I2061" i="21"/>
  <c r="J2061" i="21"/>
  <c r="K2061" i="21"/>
  <c r="H2063" i="21"/>
  <c r="I2062" i="21"/>
  <c r="J2062" i="21"/>
  <c r="L2062" i="21"/>
  <c r="K2062" i="21"/>
  <c r="M2062" i="21"/>
  <c r="P2061" i="21"/>
  <c r="O2061" i="21"/>
  <c r="Q2061" i="21"/>
  <c r="N2061" i="21"/>
  <c r="H2064" i="21"/>
  <c r="L2063" i="21"/>
  <c r="J2063" i="21"/>
  <c r="M2063" i="21"/>
  <c r="I2063" i="21"/>
  <c r="K2063" i="21"/>
  <c r="P2062" i="21"/>
  <c r="O2062" i="21"/>
  <c r="Q2062" i="21"/>
  <c r="N2062" i="21"/>
  <c r="L2064" i="21"/>
  <c r="I2064" i="21"/>
  <c r="M2064" i="21"/>
  <c r="J2064" i="21"/>
  <c r="K2064" i="21"/>
  <c r="H2065" i="21"/>
  <c r="Q2063" i="21"/>
  <c r="P2063" i="21"/>
  <c r="O2063" i="21"/>
  <c r="N2063" i="21"/>
  <c r="P2064" i="21"/>
  <c r="O2064" i="21"/>
  <c r="N2064" i="21"/>
  <c r="Q2064" i="21"/>
  <c r="J2065" i="21"/>
  <c r="L2065" i="21"/>
  <c r="K2065" i="21"/>
  <c r="I2065" i="21"/>
  <c r="M2065" i="21"/>
  <c r="H2066" i="21"/>
  <c r="Q2065" i="21"/>
  <c r="N2065" i="21"/>
  <c r="P2065" i="21"/>
  <c r="O2065" i="21"/>
  <c r="H2067" i="21"/>
  <c r="L2066" i="21"/>
  <c r="M2066" i="21"/>
  <c r="K2066" i="21"/>
  <c r="J2066" i="21"/>
  <c r="I2066" i="21"/>
  <c r="L2067" i="21"/>
  <c r="K2067" i="21"/>
  <c r="M2067" i="21"/>
  <c r="J2067" i="21"/>
  <c r="I2067" i="21"/>
  <c r="H2068" i="21"/>
  <c r="N2066" i="21"/>
  <c r="Q2066" i="21"/>
  <c r="P2066" i="21"/>
  <c r="O2066" i="21"/>
  <c r="P2067" i="21"/>
  <c r="O2067" i="21"/>
  <c r="Q2067" i="21"/>
  <c r="N2067" i="21"/>
  <c r="M2068" i="21"/>
  <c r="J2068" i="21"/>
  <c r="I2068" i="21"/>
  <c r="K2068" i="21"/>
  <c r="H2069" i="21"/>
  <c r="L2068" i="21"/>
  <c r="P2068" i="21"/>
  <c r="O2068" i="21"/>
  <c r="Q2068" i="21"/>
  <c r="N2068" i="21"/>
  <c r="I2069" i="21"/>
  <c r="H2070" i="21"/>
  <c r="J2069" i="21"/>
  <c r="L2069" i="21"/>
  <c r="M2069" i="21"/>
  <c r="K2069" i="21"/>
  <c r="P2069" i="21"/>
  <c r="Q2069" i="21"/>
  <c r="O2069" i="21"/>
  <c r="N2069" i="21"/>
  <c r="H2071" i="21"/>
  <c r="L2070" i="21"/>
  <c r="M2070" i="21"/>
  <c r="J2070" i="21"/>
  <c r="I2070" i="21"/>
  <c r="K2070" i="21"/>
  <c r="H2072" i="21"/>
  <c r="J2071" i="21"/>
  <c r="K2071" i="21"/>
  <c r="L2071" i="21"/>
  <c r="M2071" i="21"/>
  <c r="I2071" i="21"/>
  <c r="O2070" i="21"/>
  <c r="Q2070" i="21"/>
  <c r="N2070" i="21"/>
  <c r="P2070" i="21"/>
  <c r="H2073" i="21"/>
  <c r="M2072" i="21"/>
  <c r="L2072" i="21"/>
  <c r="K2072" i="21"/>
  <c r="J2072" i="21"/>
  <c r="I2072" i="21"/>
  <c r="P2071" i="21"/>
  <c r="O2071" i="21"/>
  <c r="Q2071" i="21"/>
  <c r="N2071" i="21"/>
  <c r="H2074" i="21"/>
  <c r="L2073" i="21"/>
  <c r="K2073" i="21"/>
  <c r="M2073" i="21"/>
  <c r="J2073" i="21"/>
  <c r="I2073" i="21"/>
  <c r="N2072" i="21"/>
  <c r="O2072" i="21"/>
  <c r="Q2072" i="21"/>
  <c r="P2072" i="21"/>
  <c r="M2074" i="21"/>
  <c r="J2074" i="21"/>
  <c r="K2074" i="21"/>
  <c r="I2074" i="21"/>
  <c r="L2074" i="21"/>
  <c r="H2075" i="21"/>
  <c r="O2073" i="21"/>
  <c r="Q2073" i="21"/>
  <c r="N2073" i="21"/>
  <c r="P2073" i="21"/>
  <c r="Q2074" i="21"/>
  <c r="O2074" i="21"/>
  <c r="N2074" i="21"/>
  <c r="P2074" i="21"/>
  <c r="K2075" i="21"/>
  <c r="H2076" i="21"/>
  <c r="L2075" i="21"/>
  <c r="J2075" i="21"/>
  <c r="M2075" i="21"/>
  <c r="I2075" i="21"/>
  <c r="H2077" i="21"/>
  <c r="J2076" i="21"/>
  <c r="L2076" i="21"/>
  <c r="M2076" i="21"/>
  <c r="I2076" i="21"/>
  <c r="K2076" i="21"/>
  <c r="P2075" i="21"/>
  <c r="O2075" i="21"/>
  <c r="N2075" i="21"/>
  <c r="Q2075" i="21"/>
  <c r="K2077" i="21"/>
  <c r="L2077" i="21"/>
  <c r="H2078" i="21"/>
  <c r="I2077" i="21"/>
  <c r="M2077" i="21"/>
  <c r="J2077" i="21"/>
  <c r="P2076" i="21"/>
  <c r="Q2076" i="21"/>
  <c r="N2076" i="21"/>
  <c r="O2076" i="21"/>
  <c r="H2079" i="21"/>
  <c r="K2078" i="21"/>
  <c r="J2078" i="21"/>
  <c r="L2078" i="21"/>
  <c r="M2078" i="21"/>
  <c r="I2078" i="21"/>
  <c r="N2077" i="21"/>
  <c r="O2077" i="21"/>
  <c r="P2077" i="21"/>
  <c r="Q2077" i="21"/>
  <c r="L2079" i="21"/>
  <c r="K2079" i="21"/>
  <c r="J2079" i="21"/>
  <c r="M2079" i="21"/>
  <c r="I2079" i="21"/>
  <c r="H2080" i="21"/>
  <c r="P2078" i="21"/>
  <c r="O2078" i="21"/>
  <c r="Q2078" i="21"/>
  <c r="N2078" i="21"/>
  <c r="O2079" i="21"/>
  <c r="P2079" i="21"/>
  <c r="Q2079" i="21"/>
  <c r="N2079" i="21"/>
  <c r="J2080" i="21"/>
  <c r="I2080" i="21"/>
  <c r="L2080" i="21"/>
  <c r="K2080" i="21"/>
  <c r="M2080" i="21"/>
  <c r="H2081" i="21"/>
  <c r="O2080" i="21"/>
  <c r="N2080" i="21"/>
  <c r="P2080" i="21"/>
  <c r="Q2080" i="21"/>
  <c r="K2081" i="21"/>
  <c r="M2081" i="21"/>
  <c r="L2081" i="21"/>
  <c r="I2081" i="21"/>
  <c r="J2081" i="21"/>
  <c r="H2082" i="21"/>
  <c r="N2081" i="21"/>
  <c r="O2081" i="21"/>
  <c r="Q2081" i="21"/>
  <c r="P2081" i="21"/>
  <c r="M2082" i="21"/>
  <c r="J2082" i="21"/>
  <c r="K2082" i="21"/>
  <c r="H2083" i="21"/>
  <c r="L2082" i="21"/>
  <c r="I2082" i="21"/>
  <c r="K2083" i="21"/>
  <c r="I2083" i="21"/>
  <c r="H2084" i="21"/>
  <c r="L2083" i="21"/>
  <c r="M2083" i="21"/>
  <c r="J2083" i="21"/>
  <c r="Q2082" i="21"/>
  <c r="P2082" i="21"/>
  <c r="N2082" i="21"/>
  <c r="O2082" i="21"/>
  <c r="O2083" i="21"/>
  <c r="Q2083" i="21"/>
  <c r="P2083" i="21"/>
  <c r="N2083" i="21"/>
  <c r="H2085" i="21"/>
  <c r="L2084" i="21"/>
  <c r="K2084" i="21"/>
  <c r="M2084" i="21"/>
  <c r="J2084" i="21"/>
  <c r="I2084" i="21"/>
  <c r="M2085" i="21"/>
  <c r="I2085" i="21"/>
  <c r="H2086" i="21"/>
  <c r="K2085" i="21"/>
  <c r="L2085" i="21"/>
  <c r="J2085" i="21"/>
  <c r="O2084" i="21"/>
  <c r="P2084" i="21"/>
  <c r="Q2084" i="21"/>
  <c r="N2084" i="21"/>
  <c r="N2085" i="21"/>
  <c r="Q2085" i="21"/>
  <c r="P2085" i="21"/>
  <c r="O2085" i="21"/>
  <c r="M2086" i="21"/>
  <c r="I2086" i="21"/>
  <c r="J2086" i="21"/>
  <c r="H2087" i="21"/>
  <c r="K2086" i="21"/>
  <c r="L2086" i="21"/>
  <c r="N2086" i="21"/>
  <c r="Q2086" i="21"/>
  <c r="P2086" i="21"/>
  <c r="O2086" i="21"/>
  <c r="K2087" i="21"/>
  <c r="M2087" i="21"/>
  <c r="L2087" i="21"/>
  <c r="J2087" i="21"/>
  <c r="H2088" i="21"/>
  <c r="I2087" i="21"/>
  <c r="I2088" i="21"/>
  <c r="H2089" i="21"/>
  <c r="M2088" i="21"/>
  <c r="K2088" i="21"/>
  <c r="L2088" i="21"/>
  <c r="J2088" i="21"/>
  <c r="P2087" i="21"/>
  <c r="O2087" i="21"/>
  <c r="Q2087" i="21"/>
  <c r="N2087" i="21"/>
  <c r="Q2088" i="21"/>
  <c r="P2088" i="21"/>
  <c r="N2088" i="21"/>
  <c r="O2088" i="21"/>
  <c r="K2089" i="21"/>
  <c r="I2089" i="21"/>
  <c r="L2089" i="21"/>
  <c r="M2089" i="21"/>
  <c r="H2090" i="21"/>
  <c r="J2089" i="21"/>
  <c r="O2089" i="21"/>
  <c r="Q2089" i="21"/>
  <c r="P2089" i="21"/>
  <c r="N2089" i="21"/>
  <c r="L2090" i="21"/>
  <c r="I2090" i="21"/>
  <c r="K2090" i="21"/>
  <c r="M2090" i="21"/>
  <c r="J2090" i="21"/>
  <c r="H2091" i="21"/>
  <c r="Q2090" i="21"/>
  <c r="P2090" i="21"/>
  <c r="O2090" i="21"/>
  <c r="N2090" i="21"/>
  <c r="M2091" i="21"/>
  <c r="K2091" i="21"/>
  <c r="I2091" i="21"/>
  <c r="L2091" i="21"/>
  <c r="H2092" i="21"/>
  <c r="J2091" i="21"/>
  <c r="N2091" i="21"/>
  <c r="P2091" i="21"/>
  <c r="O2091" i="21"/>
  <c r="Q2091" i="21"/>
  <c r="K2092" i="21"/>
  <c r="I2092" i="21"/>
  <c r="L2092" i="21"/>
  <c r="H2093" i="21"/>
  <c r="J2092" i="21"/>
  <c r="M2092" i="21"/>
  <c r="Q2092" i="21"/>
  <c r="N2092" i="21"/>
  <c r="O2092" i="21"/>
  <c r="P2092" i="21"/>
  <c r="L2093" i="21"/>
  <c r="K2093" i="21"/>
  <c r="I2093" i="21"/>
  <c r="M2093" i="21"/>
  <c r="J2093" i="21"/>
  <c r="H2094" i="21"/>
  <c r="Q2093" i="21"/>
  <c r="P2093" i="21"/>
  <c r="N2093" i="21"/>
  <c r="O2093" i="21"/>
  <c r="M2094" i="21"/>
  <c r="J2094" i="21"/>
  <c r="I2094" i="21"/>
  <c r="K2094" i="21"/>
  <c r="L2094" i="21"/>
  <c r="H2095" i="21"/>
  <c r="Q2094" i="21"/>
  <c r="N2094" i="21"/>
  <c r="P2094" i="21"/>
  <c r="O2094" i="21"/>
  <c r="K2095" i="21"/>
  <c r="L2095" i="21"/>
  <c r="J2095" i="21"/>
  <c r="M2095" i="21"/>
  <c r="I2095" i="21"/>
  <c r="H2096" i="21"/>
  <c r="O2095" i="21"/>
  <c r="N2095" i="21"/>
  <c r="Q2095" i="21"/>
  <c r="P2095" i="21"/>
  <c r="M2096" i="21"/>
  <c r="I2096" i="21"/>
  <c r="L2096" i="21"/>
  <c r="J2096" i="21"/>
  <c r="K2096" i="21"/>
  <c r="H2097" i="21"/>
  <c r="P2096" i="21"/>
  <c r="O2096" i="21"/>
  <c r="N2096" i="21"/>
  <c r="Q2096" i="21"/>
  <c r="H2098" i="21"/>
  <c r="J2097" i="21"/>
  <c r="L2097" i="21"/>
  <c r="K2097" i="21"/>
  <c r="M2097" i="21"/>
  <c r="I2097" i="21"/>
  <c r="J2098" i="21"/>
  <c r="I2098" i="21"/>
  <c r="M2098" i="21"/>
  <c r="K2098" i="21"/>
  <c r="L2098" i="21"/>
  <c r="H2099" i="21"/>
  <c r="P2097" i="21"/>
  <c r="Q2097" i="21"/>
  <c r="O2097" i="21"/>
  <c r="N2097" i="21"/>
  <c r="N2098" i="21"/>
  <c r="P2098" i="21"/>
  <c r="Q2098" i="21"/>
  <c r="O2098" i="21"/>
  <c r="J2099" i="21"/>
  <c r="H2100" i="21"/>
  <c r="L2099" i="21"/>
  <c r="M2099" i="21"/>
  <c r="I2099" i="21"/>
  <c r="K2099" i="21"/>
  <c r="H2101" i="21"/>
  <c r="M2100" i="21"/>
  <c r="J2100" i="21"/>
  <c r="K2100" i="21"/>
  <c r="L2100" i="21"/>
  <c r="I2100" i="21"/>
  <c r="Q2099" i="21"/>
  <c r="P2099" i="21"/>
  <c r="O2099" i="21"/>
  <c r="N2099" i="21"/>
  <c r="M2101" i="21"/>
  <c r="K2101" i="21"/>
  <c r="H2102" i="21"/>
  <c r="L2101" i="21"/>
  <c r="J2101" i="21"/>
  <c r="I2101" i="21"/>
  <c r="P2100" i="21"/>
  <c r="O2100" i="21"/>
  <c r="Q2100" i="21"/>
  <c r="N2100" i="21"/>
  <c r="J2102" i="21"/>
  <c r="H2103" i="21"/>
  <c r="L2102" i="21"/>
  <c r="M2102" i="21"/>
  <c r="I2102" i="21"/>
  <c r="K2102" i="21"/>
  <c r="P2101" i="21"/>
  <c r="Q2101" i="21"/>
  <c r="O2101" i="21"/>
  <c r="N2101" i="21"/>
  <c r="L2103" i="21"/>
  <c r="I2103" i="21"/>
  <c r="J2103" i="21"/>
  <c r="M2103" i="21"/>
  <c r="H2104" i="21"/>
  <c r="K2103" i="21"/>
  <c r="Q2102" i="21"/>
  <c r="O2102" i="21"/>
  <c r="N2102" i="21"/>
  <c r="P2102" i="21"/>
  <c r="Q2103" i="21"/>
  <c r="P2103" i="21"/>
  <c r="O2103" i="21"/>
  <c r="N2103" i="21"/>
  <c r="H2105" i="21"/>
  <c r="I2104" i="21"/>
  <c r="L2104" i="21"/>
  <c r="J2104" i="21"/>
  <c r="K2104" i="21"/>
  <c r="M2104" i="21"/>
  <c r="K2105" i="21"/>
  <c r="J2105" i="21"/>
  <c r="I2105" i="21"/>
  <c r="H2106" i="21"/>
  <c r="L2105" i="21"/>
  <c r="M2105" i="21"/>
  <c r="N2104" i="21"/>
  <c r="O2104" i="21"/>
  <c r="Q2104" i="21"/>
  <c r="P2104" i="21"/>
  <c r="O2105" i="21"/>
  <c r="N2105" i="21"/>
  <c r="Q2105" i="21"/>
  <c r="P2105" i="21"/>
  <c r="I2106" i="21"/>
  <c r="H2107" i="21"/>
  <c r="M2106" i="21"/>
  <c r="L2106" i="21"/>
  <c r="J2106" i="21"/>
  <c r="K2106" i="21"/>
  <c r="N2106" i="21"/>
  <c r="O2106" i="21"/>
  <c r="Q2106" i="21"/>
  <c r="P2106" i="21"/>
  <c r="M2107" i="21"/>
  <c r="L2107" i="21"/>
  <c r="J2107" i="21"/>
  <c r="H2108" i="21"/>
  <c r="I2107" i="21"/>
  <c r="K2107" i="21"/>
  <c r="L2108" i="21"/>
  <c r="I2108" i="21"/>
  <c r="J2108" i="21"/>
  <c r="M2108" i="21"/>
  <c r="H2109" i="21"/>
  <c r="K2108" i="21"/>
  <c r="O2107" i="21"/>
  <c r="N2107" i="21"/>
  <c r="Q2107" i="21"/>
  <c r="P2107" i="21"/>
  <c r="P2108" i="21"/>
  <c r="O2108" i="21"/>
  <c r="Q2108" i="21"/>
  <c r="N2108" i="21"/>
  <c r="J2109" i="21"/>
  <c r="L2109" i="21"/>
  <c r="M2109" i="21"/>
  <c r="I2109" i="21"/>
  <c r="K2109" i="21"/>
  <c r="H2110" i="21"/>
  <c r="Q2109" i="21"/>
  <c r="N2109" i="21"/>
  <c r="O2109" i="21"/>
  <c r="P2109" i="21"/>
  <c r="K2110" i="21"/>
  <c r="M2110" i="21"/>
  <c r="J2110" i="21"/>
  <c r="L2110" i="21"/>
  <c r="I2110" i="21"/>
  <c r="H2111" i="21"/>
  <c r="O2110" i="21"/>
  <c r="Q2110" i="21"/>
  <c r="N2110" i="21"/>
  <c r="P2110" i="21"/>
  <c r="M2111" i="21"/>
  <c r="K2111" i="21"/>
  <c r="J2111" i="21"/>
  <c r="L2111" i="21"/>
  <c r="I2111" i="21"/>
  <c r="H2112" i="21"/>
  <c r="O2111" i="21"/>
  <c r="P2111" i="21"/>
  <c r="Q2111" i="21"/>
  <c r="N2111" i="21"/>
  <c r="K2112" i="21"/>
  <c r="L2112" i="21"/>
  <c r="M2112" i="21"/>
  <c r="J2112" i="21"/>
  <c r="I2112" i="21"/>
  <c r="H2113" i="21"/>
  <c r="N2112" i="21"/>
  <c r="O2112" i="21"/>
  <c r="Q2112" i="21"/>
  <c r="P2112" i="21"/>
  <c r="I2113" i="21"/>
  <c r="M2113" i="21"/>
  <c r="H2114" i="21"/>
  <c r="L2113" i="21"/>
  <c r="J2113" i="21"/>
  <c r="K2113" i="21"/>
  <c r="O2113" i="21"/>
  <c r="N2113" i="21"/>
  <c r="P2113" i="21"/>
  <c r="Q2113" i="21"/>
  <c r="I2114" i="21"/>
  <c r="L2114" i="21"/>
  <c r="M2114" i="21"/>
  <c r="J2114" i="21"/>
  <c r="H2115" i="21"/>
  <c r="K2114" i="21"/>
  <c r="N2114" i="21"/>
  <c r="O2114" i="21"/>
  <c r="Q2114" i="21"/>
  <c r="P2114" i="21"/>
  <c r="L2115" i="21"/>
  <c r="I2115" i="21"/>
  <c r="H2116" i="21"/>
  <c r="J2115" i="21"/>
  <c r="K2115" i="21"/>
  <c r="M2115" i="21"/>
  <c r="Q2115" i="21"/>
  <c r="O2115" i="21"/>
  <c r="N2115" i="21"/>
  <c r="P2115" i="21"/>
  <c r="M2116" i="21"/>
  <c r="K2116" i="21"/>
  <c r="L2116" i="21"/>
  <c r="I2116" i="21"/>
  <c r="J2116" i="21"/>
  <c r="H2117" i="21"/>
  <c r="P2116" i="21"/>
  <c r="O2116" i="21"/>
  <c r="Q2116" i="21"/>
  <c r="N2116" i="21"/>
  <c r="L2117" i="21"/>
  <c r="I2117" i="21"/>
  <c r="M2117" i="21"/>
  <c r="K2117" i="21"/>
  <c r="J2117" i="21"/>
  <c r="H2118" i="21"/>
  <c r="O2117" i="21"/>
  <c r="Q2117" i="21"/>
  <c r="P2117" i="21"/>
  <c r="N2117" i="21"/>
  <c r="L2118" i="21"/>
  <c r="K2118" i="21"/>
  <c r="M2118" i="21"/>
  <c r="I2118" i="21"/>
  <c r="J2118" i="21"/>
  <c r="H2119" i="21"/>
  <c r="Q2118" i="21"/>
  <c r="N2118" i="21"/>
  <c r="P2118" i="21"/>
  <c r="O2118" i="21"/>
  <c r="J2119" i="21"/>
  <c r="L2119" i="21"/>
  <c r="M2119" i="21"/>
  <c r="K2119" i="21"/>
  <c r="I2119" i="21"/>
  <c r="H2120" i="21"/>
  <c r="P2119" i="21"/>
  <c r="Q2119" i="21"/>
  <c r="N2119" i="21"/>
  <c r="O2119" i="21"/>
  <c r="I2120" i="21"/>
  <c r="J2120" i="21"/>
  <c r="K2120" i="21"/>
  <c r="L2120" i="21"/>
  <c r="M2120" i="21"/>
  <c r="H2121" i="21"/>
  <c r="N2120" i="21"/>
  <c r="O2120" i="21"/>
  <c r="Q2120" i="21"/>
  <c r="P2120" i="21"/>
  <c r="I2121" i="21"/>
  <c r="L2121" i="21"/>
  <c r="M2121" i="21"/>
  <c r="H2122" i="21"/>
  <c r="K2121" i="21"/>
  <c r="J2121" i="21"/>
  <c r="O2121" i="21"/>
  <c r="N2121" i="21"/>
  <c r="Q2121" i="21"/>
  <c r="P2121" i="21"/>
  <c r="J2122" i="21"/>
  <c r="L2122" i="21"/>
  <c r="M2122" i="21"/>
  <c r="I2122" i="21"/>
  <c r="K2122" i="21"/>
  <c r="H2123" i="21"/>
  <c r="N2122" i="21"/>
  <c r="P2122" i="21"/>
  <c r="O2122" i="21"/>
  <c r="Q2122" i="21"/>
  <c r="H2124" i="21"/>
  <c r="J2123" i="21"/>
  <c r="K2123" i="21"/>
  <c r="I2123" i="21"/>
  <c r="M2123" i="21"/>
  <c r="L2123" i="21"/>
  <c r="L2124" i="21"/>
  <c r="M2124" i="21"/>
  <c r="H2125" i="21"/>
  <c r="K2124" i="21"/>
  <c r="I2124" i="21"/>
  <c r="J2124" i="21"/>
  <c r="O2123" i="21"/>
  <c r="P2123" i="21"/>
  <c r="N2123" i="21"/>
  <c r="Q2123" i="21"/>
  <c r="I2125" i="21"/>
  <c r="H2126" i="21"/>
  <c r="J2125" i="21"/>
  <c r="M2125" i="21"/>
  <c r="L2125" i="21"/>
  <c r="K2125" i="21"/>
  <c r="Q2124" i="21"/>
  <c r="N2124" i="21"/>
  <c r="P2124" i="21"/>
  <c r="O2124" i="21"/>
  <c r="Q2125" i="21"/>
  <c r="P2125" i="21"/>
  <c r="N2125" i="21"/>
  <c r="O2125" i="21"/>
  <c r="K2126" i="21"/>
  <c r="L2126" i="21"/>
  <c r="H2127" i="21"/>
  <c r="I2126" i="21"/>
  <c r="M2126" i="21"/>
  <c r="J2126" i="21"/>
  <c r="K2127" i="21"/>
  <c r="I2127" i="21"/>
  <c r="H2128" i="21"/>
  <c r="L2127" i="21"/>
  <c r="M2127" i="21"/>
  <c r="J2127" i="21"/>
  <c r="Q2126" i="21"/>
  <c r="N2126" i="21"/>
  <c r="P2126" i="21"/>
  <c r="O2126" i="21"/>
  <c r="Q2127" i="21"/>
  <c r="P2127" i="21"/>
  <c r="O2127" i="21"/>
  <c r="N2127" i="21"/>
  <c r="I2128" i="21"/>
  <c r="H2129" i="21"/>
  <c r="K2128" i="21"/>
  <c r="J2128" i="21"/>
  <c r="L2128" i="21"/>
  <c r="M2128" i="21"/>
  <c r="P2128" i="21"/>
  <c r="O2128" i="21"/>
  <c r="Q2128" i="21"/>
  <c r="N2128" i="21"/>
  <c r="H2130" i="21"/>
  <c r="J2129" i="21"/>
  <c r="L2129" i="21"/>
  <c r="M2129" i="21"/>
  <c r="K2129" i="21"/>
  <c r="I2129" i="21"/>
  <c r="K2130" i="21"/>
  <c r="H2131" i="21"/>
  <c r="L2130" i="21"/>
  <c r="M2130" i="21"/>
  <c r="I2130" i="21"/>
  <c r="J2130" i="21"/>
  <c r="P2129" i="21"/>
  <c r="Q2129" i="21"/>
  <c r="N2129" i="21"/>
  <c r="O2129" i="21"/>
  <c r="K2131" i="21"/>
  <c r="J2131" i="21"/>
  <c r="I2131" i="21"/>
  <c r="L2131" i="21"/>
  <c r="H2132" i="21"/>
  <c r="M2131" i="21"/>
  <c r="Q2130" i="21"/>
  <c r="N2130" i="21"/>
  <c r="P2130" i="21"/>
  <c r="O2130" i="21"/>
  <c r="Q2131" i="21"/>
  <c r="O2131" i="21"/>
  <c r="N2131" i="21"/>
  <c r="P2131" i="21"/>
  <c r="L2132" i="21"/>
  <c r="I2132" i="21"/>
  <c r="H2133" i="21"/>
  <c r="J2132" i="21"/>
  <c r="K2132" i="21"/>
  <c r="M2132" i="21"/>
  <c r="N2132" i="21"/>
  <c r="P2132" i="21"/>
  <c r="Q2132" i="21"/>
  <c r="O2132" i="21"/>
  <c r="L2133" i="21"/>
  <c r="H2134" i="21"/>
  <c r="J2133" i="21"/>
  <c r="K2133" i="21"/>
  <c r="M2133" i="21"/>
  <c r="I2133" i="21"/>
  <c r="L2134" i="21"/>
  <c r="J2134" i="21"/>
  <c r="H2135" i="21"/>
  <c r="M2134" i="21"/>
  <c r="I2134" i="21"/>
  <c r="K2134" i="21"/>
  <c r="Q2133" i="21"/>
  <c r="O2133" i="21"/>
  <c r="N2133" i="21"/>
  <c r="P2133" i="21"/>
  <c r="H2136" i="21"/>
  <c r="K2135" i="21"/>
  <c r="M2135" i="21"/>
  <c r="L2135" i="21"/>
  <c r="J2135" i="21"/>
  <c r="I2135" i="21"/>
  <c r="O2134" i="21"/>
  <c r="N2134" i="21"/>
  <c r="Q2134" i="21"/>
  <c r="P2134" i="21"/>
  <c r="M2136" i="21"/>
  <c r="H2137" i="21"/>
  <c r="K2136" i="21"/>
  <c r="I2136" i="21"/>
  <c r="J2136" i="21"/>
  <c r="L2136" i="21"/>
  <c r="Q2135" i="21"/>
  <c r="O2135" i="21"/>
  <c r="P2135" i="21"/>
  <c r="N2135" i="21"/>
  <c r="I2137" i="21"/>
  <c r="J2137" i="21"/>
  <c r="L2137" i="21"/>
  <c r="K2137" i="21"/>
  <c r="H2138" i="21"/>
  <c r="M2137" i="21"/>
  <c r="Q2136" i="21"/>
  <c r="P2136" i="21"/>
  <c r="N2136" i="21"/>
  <c r="O2136" i="21"/>
  <c r="N2137" i="21"/>
  <c r="P2137" i="21"/>
  <c r="O2137" i="21"/>
  <c r="Q2137" i="21"/>
  <c r="L2138" i="21"/>
  <c r="H2139" i="21"/>
  <c r="I2138" i="21"/>
  <c r="M2138" i="21"/>
  <c r="J2138" i="21"/>
  <c r="K2138" i="21"/>
  <c r="I2139" i="21"/>
  <c r="H2140" i="21"/>
  <c r="M2139" i="21"/>
  <c r="L2139" i="21"/>
  <c r="K2139" i="21"/>
  <c r="J2139" i="21"/>
  <c r="Q2138" i="21"/>
  <c r="N2138" i="21"/>
  <c r="P2138" i="21"/>
  <c r="O2138" i="21"/>
  <c r="N2139" i="21"/>
  <c r="Q2139" i="21"/>
  <c r="P2139" i="21"/>
  <c r="O2139" i="21"/>
  <c r="H2141" i="21"/>
  <c r="L2140" i="21"/>
  <c r="K2140" i="21"/>
  <c r="M2140" i="21"/>
  <c r="I2140" i="21"/>
  <c r="J2140" i="21"/>
  <c r="H2142" i="21"/>
  <c r="L2141" i="21"/>
  <c r="M2141" i="21"/>
  <c r="K2141" i="21"/>
  <c r="J2141" i="21"/>
  <c r="I2141" i="21"/>
  <c r="O2140" i="21"/>
  <c r="P2140" i="21"/>
  <c r="Q2140" i="21"/>
  <c r="N2140" i="21"/>
  <c r="L2142" i="21"/>
  <c r="J2142" i="21"/>
  <c r="K2142" i="21"/>
  <c r="M2142" i="21"/>
  <c r="I2142" i="21"/>
  <c r="H2143" i="21"/>
  <c r="O2141" i="21"/>
  <c r="P2141" i="21"/>
  <c r="N2141" i="21"/>
  <c r="Q2141" i="21"/>
  <c r="P2142" i="21"/>
  <c r="Q2142" i="21"/>
  <c r="O2142" i="21"/>
  <c r="N2142" i="21"/>
  <c r="L2143" i="21"/>
  <c r="H2144" i="21"/>
  <c r="M2143" i="21"/>
  <c r="K2143" i="21"/>
  <c r="I2143" i="21"/>
  <c r="J2143" i="21"/>
  <c r="J2144" i="21"/>
  <c r="L2144" i="21"/>
  <c r="H2145" i="21"/>
  <c r="M2144" i="21"/>
  <c r="K2144" i="21"/>
  <c r="I2144" i="21"/>
  <c r="P2143" i="21"/>
  <c r="N2143" i="21"/>
  <c r="O2143" i="21"/>
  <c r="Q2143" i="21"/>
  <c r="J2145" i="21"/>
  <c r="M2145" i="21"/>
  <c r="H2146" i="21"/>
  <c r="K2145" i="21"/>
  <c r="I2145" i="21"/>
  <c r="L2145" i="21"/>
  <c r="P2144" i="21"/>
  <c r="Q2144" i="21"/>
  <c r="N2144" i="21"/>
  <c r="O2144" i="21"/>
  <c r="H2147" i="21"/>
  <c r="L2146" i="21"/>
  <c r="J2146" i="21"/>
  <c r="I2146" i="21"/>
  <c r="M2146" i="21"/>
  <c r="K2146" i="21"/>
  <c r="Q2145" i="21"/>
  <c r="P2145" i="21"/>
  <c r="N2145" i="21"/>
  <c r="O2145" i="21"/>
  <c r="J2147" i="21"/>
  <c r="M2147" i="21"/>
  <c r="K2147" i="21"/>
  <c r="H2148" i="21"/>
  <c r="L2147" i="21"/>
  <c r="I2147" i="21"/>
  <c r="O2146" i="21"/>
  <c r="N2146" i="21"/>
  <c r="P2146" i="21"/>
  <c r="Q2146" i="21"/>
  <c r="L2148" i="21"/>
  <c r="M2148" i="21"/>
  <c r="I2148" i="21"/>
  <c r="H2149" i="21"/>
  <c r="J2148" i="21"/>
  <c r="K2148" i="21"/>
  <c r="P2147" i="21"/>
  <c r="O2147" i="21"/>
  <c r="Q2147" i="21"/>
  <c r="N2147" i="21"/>
  <c r="O2148" i="21"/>
  <c r="N2148" i="21"/>
  <c r="P2148" i="21"/>
  <c r="Q2148" i="21"/>
  <c r="L2149" i="21"/>
  <c r="K2149" i="21"/>
  <c r="H2150" i="21"/>
  <c r="J2149" i="21"/>
  <c r="M2149" i="21"/>
  <c r="I2149" i="21"/>
  <c r="J2150" i="21"/>
  <c r="M2150" i="21"/>
  <c r="H2151" i="21"/>
  <c r="L2150" i="21"/>
  <c r="I2150" i="21"/>
  <c r="K2150" i="21"/>
  <c r="Q2149" i="21"/>
  <c r="O2149" i="21"/>
  <c r="N2149" i="21"/>
  <c r="P2149" i="21"/>
  <c r="K2151" i="21"/>
  <c r="J2151" i="21"/>
  <c r="L2151" i="21"/>
  <c r="H2152" i="21"/>
  <c r="M2151" i="21"/>
  <c r="I2151" i="21"/>
  <c r="N2150" i="21"/>
  <c r="Q2150" i="21"/>
  <c r="P2150" i="21"/>
  <c r="O2150" i="21"/>
  <c r="J2152" i="21"/>
  <c r="I2152" i="21"/>
  <c r="H2153" i="21"/>
  <c r="L2152" i="21"/>
  <c r="M2152" i="21"/>
  <c r="K2152" i="21"/>
  <c r="P2151" i="21"/>
  <c r="O2151" i="21"/>
  <c r="Q2151" i="21"/>
  <c r="N2151" i="21"/>
  <c r="P2152" i="21"/>
  <c r="Q2152" i="21"/>
  <c r="N2152" i="21"/>
  <c r="O2152" i="21"/>
  <c r="I2153" i="21"/>
  <c r="K2153" i="21"/>
  <c r="M2153" i="21"/>
  <c r="H2154" i="21"/>
  <c r="J2153" i="21"/>
  <c r="L2153" i="21"/>
  <c r="P2153" i="21"/>
  <c r="Q2153" i="21"/>
  <c r="O2153" i="21"/>
  <c r="N2153" i="21"/>
  <c r="I2154" i="21"/>
  <c r="H2155" i="21"/>
  <c r="K2154" i="21"/>
  <c r="J2154" i="21"/>
  <c r="L2154" i="21"/>
  <c r="M2154" i="21"/>
  <c r="Q2154" i="21"/>
  <c r="P2154" i="21"/>
  <c r="O2154" i="21"/>
  <c r="N2154" i="21"/>
  <c r="H2156" i="21"/>
  <c r="M2155" i="21"/>
  <c r="L2155" i="21"/>
  <c r="J2155" i="21"/>
  <c r="K2155" i="21"/>
  <c r="I2155" i="21"/>
  <c r="J2156" i="21"/>
  <c r="H2157" i="21"/>
  <c r="K2156" i="21"/>
  <c r="L2156" i="21"/>
  <c r="I2156" i="21"/>
  <c r="M2156" i="21"/>
  <c r="O2155" i="21"/>
  <c r="P2155" i="21"/>
  <c r="Q2155" i="21"/>
  <c r="N2155" i="21"/>
  <c r="L2157" i="21"/>
  <c r="M2157" i="21"/>
  <c r="I2157" i="21"/>
  <c r="H2158" i="21"/>
  <c r="K2157" i="21"/>
  <c r="J2157" i="21"/>
  <c r="P2156" i="21"/>
  <c r="N2156" i="21"/>
  <c r="O2156" i="21"/>
  <c r="Q2156" i="21"/>
  <c r="O2157" i="21"/>
  <c r="Q2157" i="21"/>
  <c r="P2157" i="21"/>
  <c r="N2157" i="21"/>
  <c r="L2158" i="21"/>
  <c r="H2159" i="21"/>
  <c r="J2158" i="21"/>
  <c r="K2158" i="21"/>
  <c r="M2158" i="21"/>
  <c r="I2158" i="21"/>
  <c r="J2159" i="21"/>
  <c r="L2159" i="21"/>
  <c r="K2159" i="21"/>
  <c r="I2159" i="21"/>
  <c r="M2159" i="21"/>
  <c r="H2160" i="21"/>
  <c r="P2158" i="21"/>
  <c r="N2158" i="21"/>
  <c r="Q2158" i="21"/>
  <c r="O2158" i="21"/>
  <c r="N2159" i="21"/>
  <c r="P2159" i="21"/>
  <c r="O2159" i="21"/>
  <c r="Q2159" i="21"/>
  <c r="M2160" i="21"/>
  <c r="H2161" i="21"/>
  <c r="L2160" i="21"/>
  <c r="J2160" i="21"/>
  <c r="K2160" i="21"/>
  <c r="I2160" i="21"/>
  <c r="K2161" i="21"/>
  <c r="J2161" i="21"/>
  <c r="L2161" i="21"/>
  <c r="H2162" i="21"/>
  <c r="M2161" i="21"/>
  <c r="I2161" i="21"/>
  <c r="Q2160" i="21"/>
  <c r="N2160" i="21"/>
  <c r="P2160" i="21"/>
  <c r="O2160" i="21"/>
  <c r="K2162" i="21"/>
  <c r="J2162" i="21"/>
  <c r="I2162" i="21"/>
  <c r="L2162" i="21"/>
  <c r="H2163" i="21"/>
  <c r="M2162" i="21"/>
  <c r="Q2161" i="21"/>
  <c r="N2161" i="21"/>
  <c r="P2161" i="21"/>
  <c r="O2161" i="21"/>
  <c r="Q2162" i="21"/>
  <c r="N2162" i="21"/>
  <c r="P2162" i="21"/>
  <c r="O2162" i="21"/>
  <c r="J2163" i="21"/>
  <c r="K2163" i="21"/>
  <c r="L2163" i="21"/>
  <c r="M2163" i="21"/>
  <c r="H2164" i="21"/>
  <c r="I2163" i="21"/>
  <c r="H2165" i="21"/>
  <c r="J2164" i="21"/>
  <c r="I2164" i="21"/>
  <c r="L2164" i="21"/>
  <c r="M2164" i="21"/>
  <c r="K2164" i="21"/>
  <c r="N2163" i="21"/>
  <c r="O2163" i="21"/>
  <c r="P2163" i="21"/>
  <c r="Q2163" i="21"/>
  <c r="K2165" i="21"/>
  <c r="J2165" i="21"/>
  <c r="I2165" i="21"/>
  <c r="H2166" i="21"/>
  <c r="L2165" i="21"/>
  <c r="M2165" i="21"/>
  <c r="N2164" i="21"/>
  <c r="O2164" i="21"/>
  <c r="Q2164" i="21"/>
  <c r="P2164" i="21"/>
  <c r="Q2165" i="21"/>
  <c r="P2165" i="21"/>
  <c r="N2165" i="21"/>
  <c r="O2165" i="21"/>
  <c r="I2166" i="21"/>
  <c r="M2166" i="21"/>
  <c r="K2166" i="21"/>
  <c r="J2166" i="21"/>
  <c r="H2167" i="21"/>
  <c r="L2166" i="21"/>
  <c r="N2166" i="21"/>
  <c r="O2166" i="21"/>
  <c r="Q2166" i="21"/>
  <c r="P2166" i="21"/>
  <c r="L2167" i="21"/>
  <c r="J2167" i="21"/>
  <c r="K2167" i="21"/>
  <c r="H2168" i="21"/>
  <c r="M2167" i="21"/>
  <c r="I2167" i="21"/>
  <c r="M2168" i="21"/>
  <c r="H2169" i="21"/>
  <c r="I2168" i="21"/>
  <c r="L2168" i="21"/>
  <c r="J2168" i="21"/>
  <c r="K2168" i="21"/>
  <c r="P2167" i="21"/>
  <c r="O2167" i="21"/>
  <c r="N2167" i="21"/>
  <c r="Q2167" i="21"/>
  <c r="J2169" i="21"/>
  <c r="K2169" i="21"/>
  <c r="L2169" i="21"/>
  <c r="M2169" i="21"/>
  <c r="I2169" i="21"/>
  <c r="H2170" i="21"/>
  <c r="N2168" i="21"/>
  <c r="O2168" i="21"/>
  <c r="P2168" i="21"/>
  <c r="Q2168" i="21"/>
  <c r="O2169" i="21"/>
  <c r="N2169" i="21"/>
  <c r="Q2169" i="21"/>
  <c r="P2169" i="21"/>
  <c r="I2170" i="21"/>
  <c r="M2170" i="21"/>
  <c r="K2170" i="21"/>
  <c r="H2171" i="21"/>
  <c r="L2170" i="21"/>
  <c r="J2170" i="21"/>
  <c r="Q2170" i="21"/>
  <c r="N2170" i="21"/>
  <c r="P2170" i="21"/>
  <c r="O2170" i="21"/>
  <c r="I2171" i="21"/>
  <c r="M2171" i="21"/>
  <c r="K2171" i="21"/>
  <c r="J2171" i="21"/>
  <c r="H2172" i="21"/>
  <c r="L2171" i="21"/>
  <c r="P2171" i="21"/>
  <c r="O2171" i="21"/>
  <c r="Q2171" i="21"/>
  <c r="N2171" i="21"/>
  <c r="L2172" i="21"/>
  <c r="H2173" i="21"/>
  <c r="J2172" i="21"/>
  <c r="I2172" i="21"/>
  <c r="M2172" i="21"/>
  <c r="K2172" i="21"/>
  <c r="K2173" i="21"/>
  <c r="M2173" i="21"/>
  <c r="I2173" i="21"/>
  <c r="H2174" i="21"/>
  <c r="L2173" i="21"/>
  <c r="J2173" i="21"/>
  <c r="P2172" i="21"/>
  <c r="Q2172" i="21"/>
  <c r="O2172" i="21"/>
  <c r="N2172" i="21"/>
  <c r="P2173" i="21"/>
  <c r="O2173" i="21"/>
  <c r="Q2173" i="21"/>
  <c r="N2173" i="21"/>
  <c r="I2174" i="21"/>
  <c r="K2174" i="21"/>
  <c r="H2175" i="21"/>
  <c r="M2174" i="21"/>
  <c r="J2174" i="21"/>
  <c r="L2174" i="21"/>
  <c r="O2174" i="21"/>
  <c r="Q2174" i="21"/>
  <c r="N2174" i="21"/>
  <c r="P2174" i="21"/>
  <c r="H2176" i="21"/>
  <c r="L2175" i="21"/>
  <c r="M2175" i="21"/>
  <c r="K2175" i="21"/>
  <c r="I2175" i="21"/>
  <c r="J2175" i="21"/>
  <c r="M2176" i="21"/>
  <c r="I2176" i="21"/>
  <c r="H2177" i="21"/>
  <c r="J2176" i="21"/>
  <c r="K2176" i="21"/>
  <c r="L2176" i="21"/>
  <c r="O2175" i="21"/>
  <c r="Q2175" i="21"/>
  <c r="N2175" i="21"/>
  <c r="P2175" i="21"/>
  <c r="N2176" i="21"/>
  <c r="P2176" i="21"/>
  <c r="Q2176" i="21"/>
  <c r="O2176" i="21"/>
  <c r="K2177" i="21"/>
  <c r="I2177" i="21"/>
  <c r="H2178" i="21"/>
  <c r="M2177" i="21"/>
  <c r="J2177" i="21"/>
  <c r="L2177" i="21"/>
  <c r="O2177" i="21"/>
  <c r="P2177" i="21"/>
  <c r="Q2177" i="21"/>
  <c r="N2177" i="21"/>
  <c r="H2179" i="21"/>
  <c r="K2178" i="21"/>
  <c r="J2178" i="21"/>
  <c r="L2178" i="21"/>
  <c r="I2178" i="21"/>
  <c r="M2178" i="21"/>
  <c r="L2179" i="21"/>
  <c r="H2180" i="21"/>
  <c r="J2179" i="21"/>
  <c r="K2179" i="21"/>
  <c r="M2179" i="21"/>
  <c r="I2179" i="21"/>
  <c r="Q2178" i="21"/>
  <c r="O2178" i="21"/>
  <c r="N2178" i="21"/>
  <c r="P2178" i="21"/>
  <c r="J2180" i="21"/>
  <c r="I2180" i="21"/>
  <c r="K2180" i="21"/>
  <c r="L2180" i="21"/>
  <c r="M2180" i="21"/>
  <c r="H2181" i="21"/>
  <c r="O2179" i="21"/>
  <c r="P2179" i="21"/>
  <c r="Q2179" i="21"/>
  <c r="N2179" i="21"/>
  <c r="O2180" i="21"/>
  <c r="N2180" i="21"/>
  <c r="P2180" i="21"/>
  <c r="Q2180" i="21"/>
  <c r="J2181" i="21"/>
  <c r="H2182" i="21"/>
  <c r="L2181" i="21"/>
  <c r="I2181" i="21"/>
  <c r="M2181" i="21"/>
  <c r="K2181" i="21"/>
  <c r="J2182" i="21"/>
  <c r="M2182" i="21"/>
  <c r="L2182" i="21"/>
  <c r="I2182" i="21"/>
  <c r="K2182" i="21"/>
  <c r="H2183" i="21"/>
  <c r="Q2181" i="21"/>
  <c r="N2181" i="21"/>
  <c r="O2181" i="21"/>
  <c r="P2181" i="21"/>
  <c r="Q2182" i="21"/>
  <c r="N2182" i="21"/>
  <c r="P2182" i="21"/>
  <c r="O2182" i="21"/>
  <c r="J2183" i="21"/>
  <c r="M2183" i="21"/>
  <c r="H2184" i="21"/>
  <c r="I2183" i="21"/>
  <c r="K2183" i="21"/>
  <c r="L2183" i="21"/>
  <c r="H2185" i="21"/>
  <c r="L2184" i="21"/>
  <c r="I2184" i="21"/>
  <c r="K2184" i="21"/>
  <c r="J2184" i="21"/>
  <c r="M2184" i="21"/>
  <c r="O2183" i="21"/>
  <c r="N2183" i="21"/>
  <c r="P2183" i="21"/>
  <c r="Q2183" i="21"/>
  <c r="M2185" i="21"/>
  <c r="L2185" i="21"/>
  <c r="H2186" i="21"/>
  <c r="I2185" i="21"/>
  <c r="J2185" i="21"/>
  <c r="K2185" i="21"/>
  <c r="O2184" i="21"/>
  <c r="Q2184" i="21"/>
  <c r="P2184" i="21"/>
  <c r="N2184" i="21"/>
  <c r="K2186" i="21"/>
  <c r="J2186" i="21"/>
  <c r="M2186" i="21"/>
  <c r="I2186" i="21"/>
  <c r="H2187" i="21"/>
  <c r="L2186" i="21"/>
  <c r="O2185" i="21"/>
  <c r="P2185" i="21"/>
  <c r="Q2185" i="21"/>
  <c r="N2185" i="21"/>
  <c r="P2186" i="21"/>
  <c r="O2186" i="21"/>
  <c r="Q2186" i="21"/>
  <c r="N2186" i="21"/>
  <c r="L2187" i="21"/>
  <c r="I2187" i="21"/>
  <c r="M2187" i="21"/>
  <c r="J2187" i="21"/>
  <c r="H2188" i="21"/>
  <c r="K2187" i="21"/>
  <c r="P2187" i="21"/>
  <c r="O2187" i="21"/>
  <c r="N2187" i="21"/>
  <c r="Q2187" i="21"/>
  <c r="J2188" i="21"/>
  <c r="L2188" i="21"/>
  <c r="H2189" i="21"/>
  <c r="K2188" i="21"/>
  <c r="I2188" i="21"/>
  <c r="M2188" i="21"/>
  <c r="H2190" i="21"/>
  <c r="J2189" i="21"/>
  <c r="K2189" i="21"/>
  <c r="M2189" i="21"/>
  <c r="I2189" i="21"/>
  <c r="L2189" i="21"/>
  <c r="O2188" i="21"/>
  <c r="Q2188" i="21"/>
  <c r="P2188" i="21"/>
  <c r="N2188" i="21"/>
  <c r="I2190" i="21"/>
  <c r="M2190" i="21"/>
  <c r="K2190" i="21"/>
  <c r="L2190" i="21"/>
  <c r="H2191" i="21"/>
  <c r="J2190" i="21"/>
  <c r="P2189" i="21"/>
  <c r="N2189" i="21"/>
  <c r="Q2189" i="21"/>
  <c r="O2189" i="21"/>
  <c r="N2190" i="21"/>
  <c r="Q2190" i="21"/>
  <c r="P2190" i="21"/>
  <c r="O2190" i="21"/>
  <c r="H2192" i="21"/>
  <c r="L2191" i="21"/>
  <c r="I2191" i="21"/>
  <c r="J2191" i="21"/>
  <c r="M2191" i="21"/>
  <c r="K2191" i="21"/>
  <c r="L2192" i="21"/>
  <c r="M2192" i="21"/>
  <c r="H2193" i="21"/>
  <c r="I2192" i="21"/>
  <c r="K2192" i="21"/>
  <c r="J2192" i="21"/>
  <c r="P2191" i="21"/>
  <c r="Q2191" i="21"/>
  <c r="O2191" i="21"/>
  <c r="N2191" i="21"/>
  <c r="M2193" i="21"/>
  <c r="H2194" i="21"/>
  <c r="L2193" i="21"/>
  <c r="K2193" i="21"/>
  <c r="J2193" i="21"/>
  <c r="I2193" i="21"/>
  <c r="Q2192" i="21"/>
  <c r="O2192" i="21"/>
  <c r="P2192" i="21"/>
  <c r="N2192" i="21"/>
  <c r="K2194" i="21"/>
  <c r="I2194" i="21"/>
  <c r="L2194" i="21"/>
  <c r="J2194" i="21"/>
  <c r="H2195" i="21"/>
  <c r="M2194" i="21"/>
  <c r="O2193" i="21"/>
  <c r="P2193" i="21"/>
  <c r="Q2193" i="21"/>
  <c r="N2193" i="21"/>
  <c r="N2194" i="21"/>
  <c r="P2194" i="21"/>
  <c r="O2194" i="21"/>
  <c r="Q2194" i="21"/>
  <c r="H2196" i="21"/>
  <c r="K2195" i="21"/>
  <c r="I2195" i="21"/>
  <c r="M2195" i="21"/>
  <c r="J2195" i="21"/>
  <c r="L2195" i="21"/>
  <c r="K2196" i="21"/>
  <c r="I2196" i="21"/>
  <c r="M2196" i="21"/>
  <c r="H2197" i="21"/>
  <c r="L2196" i="21"/>
  <c r="J2196" i="21"/>
  <c r="P2195" i="21"/>
  <c r="N2195" i="21"/>
  <c r="O2195" i="21"/>
  <c r="Q2195" i="21"/>
  <c r="O2196" i="21"/>
  <c r="Q2196" i="21"/>
  <c r="P2196" i="21"/>
  <c r="N2196" i="21"/>
  <c r="L2197" i="21"/>
  <c r="M2197" i="21"/>
  <c r="H2198" i="21"/>
  <c r="J2197" i="21"/>
  <c r="K2197" i="21"/>
  <c r="I2197" i="21"/>
  <c r="K2198" i="21"/>
  <c r="H2199" i="21"/>
  <c r="J2198" i="21"/>
  <c r="I2198" i="21"/>
  <c r="L2198" i="21"/>
  <c r="M2198" i="21"/>
  <c r="Q2197" i="21"/>
  <c r="N2197" i="21"/>
  <c r="P2197" i="21"/>
  <c r="O2197" i="21"/>
  <c r="H2200" i="21"/>
  <c r="K2199" i="21"/>
  <c r="I2199" i="21"/>
  <c r="J2199" i="21"/>
  <c r="M2199" i="21"/>
  <c r="L2199" i="21"/>
  <c r="N2198" i="21"/>
  <c r="O2198" i="21"/>
  <c r="P2198" i="21"/>
  <c r="Q2198" i="21"/>
  <c r="M2200" i="21"/>
  <c r="K2200" i="21"/>
  <c r="I2200" i="21"/>
  <c r="H2201" i="21"/>
  <c r="L2200" i="21"/>
  <c r="J2200" i="21"/>
  <c r="O2199" i="21"/>
  <c r="Q2199" i="21"/>
  <c r="P2199" i="21"/>
  <c r="N2199" i="21"/>
  <c r="P2200" i="21"/>
  <c r="N2200" i="21"/>
  <c r="O2200" i="21"/>
  <c r="Q2200" i="21"/>
  <c r="K2201" i="21"/>
  <c r="J2201" i="21"/>
  <c r="H2202" i="21"/>
  <c r="M2201" i="21"/>
  <c r="L2201" i="21"/>
  <c r="I2201" i="21"/>
  <c r="L2202" i="21"/>
  <c r="K2202" i="21"/>
  <c r="J2202" i="21"/>
  <c r="H2203" i="21"/>
  <c r="M2202" i="21"/>
  <c r="I2202" i="21"/>
  <c r="O2201" i="21"/>
  <c r="P2201" i="21"/>
  <c r="Q2201" i="21"/>
  <c r="N2201" i="21"/>
  <c r="H2204" i="21"/>
  <c r="M2203" i="21"/>
  <c r="K2203" i="21"/>
  <c r="J2203" i="21"/>
  <c r="I2203" i="21"/>
  <c r="L2203" i="21"/>
  <c r="Q2202" i="21"/>
  <c r="P2202" i="21"/>
  <c r="N2202" i="21"/>
  <c r="O2202" i="21"/>
  <c r="M2204" i="21"/>
  <c r="K2204" i="21"/>
  <c r="I2204" i="21"/>
  <c r="L2204" i="21"/>
  <c r="J2204" i="21"/>
  <c r="H2205" i="21"/>
  <c r="Q2203" i="21"/>
  <c r="O2203" i="21"/>
  <c r="N2203" i="21"/>
  <c r="P2203" i="21"/>
  <c r="P2204" i="21"/>
  <c r="Q2204" i="21"/>
  <c r="O2204" i="21"/>
  <c r="N2204" i="21"/>
  <c r="I2205" i="21"/>
  <c r="H2206" i="21"/>
  <c r="L2205" i="21"/>
  <c r="M2205" i="21"/>
  <c r="K2205" i="21"/>
  <c r="J2205" i="21"/>
  <c r="N2205" i="21"/>
  <c r="P2205" i="21"/>
  <c r="O2205" i="21"/>
  <c r="Q2205" i="21"/>
  <c r="H2207" i="21"/>
  <c r="I2206" i="21"/>
  <c r="J2206" i="21"/>
  <c r="M2206" i="21"/>
  <c r="L2206" i="21"/>
  <c r="K2206" i="21"/>
  <c r="K2207" i="21"/>
  <c r="L2207" i="21"/>
  <c r="H2208" i="21"/>
  <c r="M2207" i="21"/>
  <c r="I2207" i="21"/>
  <c r="J2207" i="21"/>
  <c r="N2206" i="21"/>
  <c r="P2206" i="21"/>
  <c r="Q2206" i="21"/>
  <c r="O2206" i="21"/>
  <c r="J2208" i="21"/>
  <c r="H2209" i="21"/>
  <c r="M2208" i="21"/>
  <c r="L2208" i="21"/>
  <c r="K2208" i="21"/>
  <c r="I2208" i="21"/>
  <c r="O2207" i="21"/>
  <c r="P2207" i="21"/>
  <c r="Q2207" i="21"/>
  <c r="N2207" i="21"/>
  <c r="I2209" i="21"/>
  <c r="M2209" i="21"/>
  <c r="J2209" i="21"/>
  <c r="H2210" i="21"/>
  <c r="K2209" i="21"/>
  <c r="L2209" i="21"/>
  <c r="N2208" i="21"/>
  <c r="O2208" i="21"/>
  <c r="Q2208" i="21"/>
  <c r="P2208" i="21"/>
  <c r="Q2209" i="21"/>
  <c r="N2209" i="21"/>
  <c r="O2209" i="21"/>
  <c r="P2209" i="21"/>
  <c r="K2210" i="21"/>
  <c r="L2210" i="21"/>
  <c r="I2210" i="21"/>
  <c r="J2210" i="21"/>
  <c r="M2210" i="21"/>
  <c r="H2211" i="21"/>
  <c r="Q2210" i="21"/>
  <c r="N2210" i="21"/>
  <c r="O2210" i="21"/>
  <c r="P2210" i="21"/>
  <c r="I2211" i="21"/>
  <c r="H2212" i="21"/>
  <c r="M2211" i="21"/>
  <c r="J2211" i="21"/>
  <c r="L2211" i="21"/>
  <c r="K2211" i="21"/>
  <c r="O2211" i="21"/>
  <c r="Q2211" i="21"/>
  <c r="P2211" i="21"/>
  <c r="N2211" i="21"/>
  <c r="I2212" i="21"/>
  <c r="K2212" i="21"/>
  <c r="L2212" i="21"/>
  <c r="H2213" i="21"/>
  <c r="M2212" i="21"/>
  <c r="J2212" i="21"/>
  <c r="N2212" i="21"/>
  <c r="P2212" i="21"/>
  <c r="O2212" i="21"/>
  <c r="Q2212" i="21"/>
  <c r="J2213" i="21"/>
  <c r="H2214" i="21"/>
  <c r="I2213" i="21"/>
  <c r="K2213" i="21"/>
  <c r="M2213" i="21"/>
  <c r="L2213" i="21"/>
  <c r="K2214" i="21"/>
  <c r="L2214" i="21"/>
  <c r="H2215" i="21"/>
  <c r="M2214" i="21"/>
  <c r="I2214" i="21"/>
  <c r="J2214" i="21"/>
  <c r="O2213" i="21"/>
  <c r="Q2213" i="21"/>
  <c r="N2213" i="21"/>
  <c r="P2213" i="21"/>
  <c r="K2215" i="21"/>
  <c r="H2216" i="21"/>
  <c r="L2215" i="21"/>
  <c r="M2215" i="21"/>
  <c r="I2215" i="21"/>
  <c r="J2215" i="21"/>
  <c r="O2214" i="21"/>
  <c r="N2214" i="21"/>
  <c r="P2214" i="21"/>
  <c r="Q2214" i="21"/>
  <c r="L2216" i="21"/>
  <c r="M2216" i="21"/>
  <c r="K2216" i="21"/>
  <c r="H2217" i="21"/>
  <c r="I2216" i="21"/>
  <c r="J2216" i="21"/>
  <c r="O2215" i="21"/>
  <c r="N2215" i="21"/>
  <c r="P2215" i="21"/>
  <c r="Q2215" i="21"/>
  <c r="L2217" i="21"/>
  <c r="I2217" i="21"/>
  <c r="K2217" i="21"/>
  <c r="J2217" i="21"/>
  <c r="M2217" i="21"/>
  <c r="H2218" i="21"/>
  <c r="N2216" i="21"/>
  <c r="O2216" i="21"/>
  <c r="P2216" i="21"/>
  <c r="Q2216" i="21"/>
  <c r="Q2217" i="21"/>
  <c r="O2217" i="21"/>
  <c r="N2217" i="21"/>
  <c r="P2217" i="21"/>
  <c r="I2218" i="21"/>
  <c r="H2219" i="21"/>
  <c r="J2218" i="21"/>
  <c r="M2218" i="21"/>
  <c r="L2218" i="21"/>
  <c r="K2218" i="21"/>
  <c r="N2218" i="21"/>
  <c r="P2218" i="21"/>
  <c r="O2218" i="21"/>
  <c r="Q2218" i="21"/>
  <c r="I2219" i="21"/>
  <c r="K2219" i="21"/>
  <c r="L2219" i="21"/>
  <c r="H2220" i="21"/>
  <c r="M2219" i="21"/>
  <c r="J2219" i="21"/>
  <c r="O2219" i="21"/>
  <c r="Q2219" i="21"/>
  <c r="P2219" i="21"/>
  <c r="N2219" i="21"/>
  <c r="I2220" i="21"/>
  <c r="L2220" i="21"/>
  <c r="M2220" i="21"/>
  <c r="J2220" i="21"/>
  <c r="K2220" i="21"/>
  <c r="H2221" i="21"/>
  <c r="O2220" i="21"/>
  <c r="Q2220" i="21"/>
  <c r="N2220" i="21"/>
  <c r="P2220" i="21"/>
  <c r="J2221" i="21"/>
  <c r="I2221" i="21"/>
  <c r="M2221" i="21"/>
  <c r="L2221" i="21"/>
  <c r="K2221" i="21"/>
  <c r="H2222" i="21"/>
  <c r="P2221" i="21"/>
  <c r="N2221" i="21"/>
  <c r="Q2221" i="21"/>
  <c r="O2221" i="21"/>
  <c r="M2222" i="21"/>
  <c r="L2222" i="21"/>
  <c r="H2223" i="21"/>
  <c r="J2222" i="21"/>
  <c r="I2222" i="21"/>
  <c r="K2222" i="21"/>
  <c r="L2223" i="21"/>
  <c r="J2223" i="21"/>
  <c r="I2223" i="21"/>
  <c r="H2224" i="21"/>
  <c r="M2223" i="21"/>
  <c r="K2223" i="21"/>
  <c r="Q2222" i="21"/>
  <c r="N2222" i="21"/>
  <c r="O2222" i="21"/>
  <c r="P2222" i="21"/>
  <c r="N2223" i="21"/>
  <c r="P2223" i="21"/>
  <c r="Q2223" i="21"/>
  <c r="O2223" i="21"/>
  <c r="I2224" i="21"/>
  <c r="H2225" i="21"/>
  <c r="K2224" i="21"/>
  <c r="L2224" i="21"/>
  <c r="J2224" i="21"/>
  <c r="M2224" i="21"/>
  <c r="P2224" i="21"/>
  <c r="O2224" i="21"/>
  <c r="Q2224" i="21"/>
  <c r="N2224" i="21"/>
  <c r="J2225" i="21"/>
  <c r="M2225" i="21"/>
  <c r="I2225" i="21"/>
  <c r="K2225" i="21"/>
  <c r="L2225" i="21"/>
  <c r="H2226" i="21"/>
  <c r="P2225" i="21"/>
  <c r="Q2225" i="21"/>
  <c r="O2225" i="21"/>
  <c r="N2225" i="21"/>
  <c r="L2226" i="21"/>
  <c r="H2227" i="21"/>
  <c r="J2226" i="21"/>
  <c r="K2226" i="21"/>
  <c r="M2226" i="21"/>
  <c r="I2226" i="21"/>
  <c r="L2227" i="21"/>
  <c r="M2227" i="21"/>
  <c r="J2227" i="21"/>
  <c r="K2227" i="21"/>
  <c r="I2227" i="21"/>
  <c r="H2228" i="21"/>
  <c r="O2226" i="21"/>
  <c r="Q2226" i="21"/>
  <c r="N2226" i="21"/>
  <c r="P2226" i="21"/>
  <c r="P2227" i="21"/>
  <c r="O2227" i="21"/>
  <c r="N2227" i="21"/>
  <c r="Q2227" i="21"/>
  <c r="K2228" i="21"/>
  <c r="H2229" i="21"/>
  <c r="L2228" i="21"/>
  <c r="M2228" i="21"/>
  <c r="I2228" i="21"/>
  <c r="J2228" i="21"/>
  <c r="I2229" i="21"/>
  <c r="H2230" i="21"/>
  <c r="K2229" i="21"/>
  <c r="L2229" i="21"/>
  <c r="M2229" i="21"/>
  <c r="J2229" i="21"/>
  <c r="O2228" i="21"/>
  <c r="Q2228" i="21"/>
  <c r="P2228" i="21"/>
  <c r="N2228" i="21"/>
  <c r="N2229" i="21"/>
  <c r="P2229" i="21"/>
  <c r="Q2229" i="21"/>
  <c r="O2229" i="21"/>
  <c r="K2230" i="21"/>
  <c r="M2230" i="21"/>
  <c r="L2230" i="21"/>
  <c r="H2231" i="21"/>
  <c r="J2230" i="21"/>
  <c r="I2230" i="21"/>
  <c r="I2231" i="21"/>
  <c r="H2232" i="21"/>
  <c r="J2231" i="21"/>
  <c r="M2231" i="21"/>
  <c r="L2231" i="21"/>
  <c r="K2231" i="21"/>
  <c r="P2230" i="21"/>
  <c r="Q2230" i="21"/>
  <c r="N2230" i="21"/>
  <c r="O2230" i="21"/>
  <c r="N2231" i="21"/>
  <c r="O2231" i="21"/>
  <c r="Q2231" i="21"/>
  <c r="P2231" i="21"/>
  <c r="J2232" i="21"/>
  <c r="M2232" i="21"/>
  <c r="K2232" i="21"/>
  <c r="I2232" i="21"/>
  <c r="L2232" i="21"/>
  <c r="H2233" i="21"/>
  <c r="N2232" i="21"/>
  <c r="P2232" i="21"/>
  <c r="O2232" i="21"/>
  <c r="Q2232" i="21"/>
  <c r="J2233" i="21"/>
  <c r="I2233" i="21"/>
  <c r="M2233" i="21"/>
  <c r="L2233" i="21"/>
  <c r="K2233" i="21"/>
  <c r="H2234" i="21"/>
  <c r="Q2233" i="21"/>
  <c r="N2233" i="21"/>
  <c r="P2233" i="21"/>
  <c r="O2233" i="21"/>
  <c r="J2234" i="21"/>
  <c r="M2234" i="21"/>
  <c r="H2235" i="21"/>
  <c r="K2234" i="21"/>
  <c r="I2234" i="21"/>
  <c r="L2234" i="21"/>
  <c r="M2235" i="21"/>
  <c r="J2235" i="21"/>
  <c r="K2235" i="21"/>
  <c r="I2235" i="21"/>
  <c r="H2236" i="21"/>
  <c r="L2235" i="21"/>
  <c r="N2234" i="21"/>
  <c r="O2234" i="21"/>
  <c r="P2234" i="21"/>
  <c r="Q2234" i="21"/>
  <c r="O2235" i="21"/>
  <c r="P2235" i="21"/>
  <c r="N2235" i="21"/>
  <c r="Q2235" i="21"/>
  <c r="K2236" i="21"/>
  <c r="L2236" i="21"/>
  <c r="H2237" i="21"/>
  <c r="I2236" i="21"/>
  <c r="J2236" i="21"/>
  <c r="M2236" i="21"/>
  <c r="K2237" i="21"/>
  <c r="J2237" i="21"/>
  <c r="I2237" i="21"/>
  <c r="H2238" i="21"/>
  <c r="M2237" i="21"/>
  <c r="L2237" i="21"/>
  <c r="N2236" i="21"/>
  <c r="P2236" i="21"/>
  <c r="Q2236" i="21"/>
  <c r="O2236" i="21"/>
  <c r="Q2237" i="21"/>
  <c r="O2237" i="21"/>
  <c r="N2237" i="21"/>
  <c r="P2237" i="21"/>
  <c r="J2238" i="21"/>
  <c r="L2238" i="21"/>
  <c r="M2238" i="21"/>
  <c r="I2238" i="21"/>
  <c r="H2239" i="21"/>
  <c r="K2238" i="21"/>
  <c r="O2238" i="21"/>
  <c r="Q2238" i="21"/>
  <c r="N2238" i="21"/>
  <c r="P2238" i="21"/>
  <c r="K2239" i="21"/>
  <c r="M2239" i="21"/>
  <c r="I2239" i="21"/>
  <c r="H2240" i="21"/>
  <c r="J2239" i="21"/>
  <c r="L2239" i="21"/>
  <c r="O2239" i="21"/>
  <c r="P2239" i="21"/>
  <c r="Q2239" i="21"/>
  <c r="N2239" i="21"/>
  <c r="I2240" i="21"/>
  <c r="J2240" i="21"/>
  <c r="M2240" i="21"/>
  <c r="K2240" i="21"/>
  <c r="H2241" i="21"/>
  <c r="L2240" i="21"/>
  <c r="Q2240" i="21"/>
  <c r="N2240" i="21"/>
  <c r="P2240" i="21"/>
  <c r="O2240" i="21"/>
  <c r="H2242" i="21"/>
  <c r="L2241" i="21"/>
  <c r="J2241" i="21"/>
  <c r="I2241" i="21"/>
  <c r="K2241" i="21"/>
  <c r="M2241" i="21"/>
  <c r="M2242" i="21"/>
  <c r="I2242" i="21"/>
  <c r="H2243" i="21"/>
  <c r="L2242" i="21"/>
  <c r="J2242" i="21"/>
  <c r="K2242" i="21"/>
  <c r="N2241" i="21"/>
  <c r="O2241" i="21"/>
  <c r="Q2241" i="21"/>
  <c r="P2241" i="21"/>
  <c r="O2242" i="21"/>
  <c r="P2242" i="21"/>
  <c r="Q2242" i="21"/>
  <c r="N2242" i="21"/>
  <c r="I2243" i="21"/>
  <c r="L2243" i="21"/>
  <c r="M2243" i="21"/>
  <c r="J2243" i="21"/>
  <c r="H2244" i="21"/>
  <c r="K2243" i="21"/>
  <c r="P2243" i="21"/>
  <c r="N2243" i="21"/>
  <c r="O2243" i="21"/>
  <c r="Q2243" i="21"/>
  <c r="L2244" i="21"/>
  <c r="M2244" i="21"/>
  <c r="J2244" i="21"/>
  <c r="H2245" i="21"/>
  <c r="I2244" i="21"/>
  <c r="K2244" i="21"/>
  <c r="M2245" i="21"/>
  <c r="L2245" i="21"/>
  <c r="H2246" i="21"/>
  <c r="I2245" i="21"/>
  <c r="J2245" i="21"/>
  <c r="K2245" i="21"/>
  <c r="Q2244" i="21"/>
  <c r="P2244" i="21"/>
  <c r="O2244" i="21"/>
  <c r="N2244" i="21"/>
  <c r="H2247" i="21"/>
  <c r="M2246" i="21"/>
  <c r="L2246" i="21"/>
  <c r="I2246" i="21"/>
  <c r="J2246" i="21"/>
  <c r="K2246" i="21"/>
  <c r="P2245" i="21"/>
  <c r="O2245" i="21"/>
  <c r="N2245" i="21"/>
  <c r="Q2245" i="21"/>
  <c r="H2248" i="21"/>
  <c r="I2247" i="21"/>
  <c r="M2247" i="21"/>
  <c r="K2247" i="21"/>
  <c r="L2247" i="21"/>
  <c r="J2247" i="21"/>
  <c r="P2246" i="21"/>
  <c r="Q2246" i="21"/>
  <c r="N2246" i="21"/>
  <c r="O2246" i="21"/>
  <c r="L2248" i="21"/>
  <c r="J2248" i="21"/>
  <c r="K2248" i="21"/>
  <c r="M2248" i="21"/>
  <c r="I2248" i="21"/>
  <c r="H2249" i="21"/>
  <c r="O2247" i="21"/>
  <c r="P2247" i="21"/>
  <c r="Q2247" i="21"/>
  <c r="N2247" i="21"/>
  <c r="O2248" i="21"/>
  <c r="Q2248" i="21"/>
  <c r="N2248" i="21"/>
  <c r="P2248" i="21"/>
  <c r="I2249" i="21"/>
  <c r="L2249" i="21"/>
  <c r="K2249" i="21"/>
  <c r="H2250" i="21"/>
  <c r="J2249" i="21"/>
  <c r="M2249" i="21"/>
  <c r="O2249" i="21"/>
  <c r="P2249" i="21"/>
  <c r="N2249" i="21"/>
  <c r="Q2249" i="21"/>
  <c r="M2250" i="21"/>
  <c r="H2251" i="21"/>
  <c r="I2250" i="21"/>
  <c r="L2250" i="21"/>
  <c r="K2250" i="21"/>
  <c r="J2250" i="21"/>
  <c r="I2251" i="21"/>
  <c r="J2251" i="21"/>
  <c r="K2251" i="21"/>
  <c r="L2251" i="21"/>
  <c r="M2251" i="21"/>
  <c r="H2252" i="21"/>
  <c r="P2250" i="21"/>
  <c r="O2250" i="21"/>
  <c r="Q2250" i="21"/>
  <c r="N2250" i="21"/>
  <c r="N2251" i="21"/>
  <c r="P2251" i="21"/>
  <c r="O2251" i="21"/>
  <c r="Q2251" i="21"/>
  <c r="H2253" i="21"/>
  <c r="I2252" i="21"/>
  <c r="J2252" i="21"/>
  <c r="K2252" i="21"/>
  <c r="L2252" i="21"/>
  <c r="M2252" i="21"/>
  <c r="J2253" i="21"/>
  <c r="H2254" i="21"/>
  <c r="I2253" i="21"/>
  <c r="L2253" i="21"/>
  <c r="K2253" i="21"/>
  <c r="M2253" i="21"/>
  <c r="N2252" i="21"/>
  <c r="P2252" i="21"/>
  <c r="O2252" i="21"/>
  <c r="Q2252" i="21"/>
  <c r="I2254" i="21"/>
  <c r="J2254" i="21"/>
  <c r="K2254" i="21"/>
  <c r="H2255" i="21"/>
  <c r="L2254" i="21"/>
  <c r="M2254" i="21"/>
  <c r="P2253" i="21"/>
  <c r="Q2253" i="21"/>
  <c r="N2253" i="21"/>
  <c r="O2253" i="21"/>
  <c r="N2254" i="21"/>
  <c r="P2254" i="21"/>
  <c r="O2254" i="21"/>
  <c r="Q2254" i="21"/>
  <c r="K2255" i="21"/>
  <c r="M2255" i="21"/>
  <c r="J2255" i="21"/>
  <c r="I2255" i="21"/>
  <c r="H2256" i="21"/>
  <c r="L2255" i="21"/>
  <c r="Q2255" i="21"/>
  <c r="P2255" i="21"/>
  <c r="O2255" i="21"/>
  <c r="N2255" i="21"/>
  <c r="J2256" i="21"/>
  <c r="K2256" i="21"/>
  <c r="H2257" i="21"/>
  <c r="L2256" i="21"/>
  <c r="M2256" i="21"/>
  <c r="I2256" i="21"/>
  <c r="H2258" i="21"/>
  <c r="J2257" i="21"/>
  <c r="L2257" i="21"/>
  <c r="I2257" i="21"/>
  <c r="K2257" i="21"/>
  <c r="M2257" i="21"/>
  <c r="O2256" i="21"/>
  <c r="N2256" i="21"/>
  <c r="Q2256" i="21"/>
  <c r="P2256" i="21"/>
  <c r="M2258" i="21"/>
  <c r="K2258" i="21"/>
  <c r="I2258" i="21"/>
  <c r="L2258" i="21"/>
  <c r="H2259" i="21"/>
  <c r="J2258" i="21"/>
  <c r="N2257" i="21"/>
  <c r="Q2257" i="21"/>
  <c r="P2257" i="21"/>
  <c r="O2257" i="21"/>
  <c r="Q2258" i="21"/>
  <c r="N2258" i="21"/>
  <c r="P2258" i="21"/>
  <c r="O2258" i="21"/>
  <c r="J2259" i="21"/>
  <c r="I2259" i="21"/>
  <c r="M2259" i="21"/>
  <c r="L2259" i="21"/>
  <c r="K2259" i="21"/>
  <c r="H2260" i="21"/>
  <c r="O2259" i="21"/>
  <c r="Q2259" i="21"/>
  <c r="N2259" i="21"/>
  <c r="P2259" i="21"/>
  <c r="J2260" i="21"/>
  <c r="I2260" i="21"/>
  <c r="H2261" i="21"/>
  <c r="K2260" i="21"/>
  <c r="M2260" i="21"/>
  <c r="L2260" i="21"/>
  <c r="O2260" i="21"/>
  <c r="Q2260" i="21"/>
  <c r="N2260" i="21"/>
  <c r="P2260" i="21"/>
  <c r="M2261" i="21"/>
  <c r="H2262" i="21"/>
  <c r="L2261" i="21"/>
  <c r="J2261" i="21"/>
  <c r="I2261" i="21"/>
  <c r="K2261" i="21"/>
  <c r="J2262" i="21"/>
  <c r="K2262" i="21"/>
  <c r="I2262" i="21"/>
  <c r="H2263" i="21"/>
  <c r="L2262" i="21"/>
  <c r="M2262" i="21"/>
  <c r="Q2261" i="21"/>
  <c r="N2261" i="21"/>
  <c r="O2261" i="21"/>
  <c r="P2261" i="21"/>
  <c r="O2262" i="21"/>
  <c r="P2262" i="21"/>
  <c r="N2262" i="21"/>
  <c r="Q2262" i="21"/>
  <c r="H2264" i="21"/>
  <c r="L2263" i="21"/>
  <c r="I2263" i="21"/>
  <c r="M2263" i="21"/>
  <c r="J2263" i="21"/>
  <c r="K2263" i="21"/>
  <c r="H2265" i="21"/>
  <c r="J2264" i="21"/>
  <c r="K2264" i="21"/>
  <c r="L2264" i="21"/>
  <c r="M2264" i="21"/>
  <c r="I2264" i="21"/>
  <c r="Q2263" i="21"/>
  <c r="O2263" i="21"/>
  <c r="N2263" i="21"/>
  <c r="P2263" i="21"/>
  <c r="K2265" i="21"/>
  <c r="H2266" i="21"/>
  <c r="J2265" i="21"/>
  <c r="L2265" i="21"/>
  <c r="I2265" i="21"/>
  <c r="M2265" i="21"/>
  <c r="P2264" i="21"/>
  <c r="N2264" i="21"/>
  <c r="O2264" i="21"/>
  <c r="Q2264" i="21"/>
  <c r="J2266" i="21"/>
  <c r="H2267" i="21"/>
  <c r="K2266" i="21"/>
  <c r="I2266" i="21"/>
  <c r="L2266" i="21"/>
  <c r="M2266" i="21"/>
  <c r="Q2265" i="21"/>
  <c r="O2265" i="21"/>
  <c r="N2265" i="21"/>
  <c r="P2265" i="21"/>
  <c r="I2267" i="21"/>
  <c r="J2267" i="21"/>
  <c r="L2267" i="21"/>
  <c r="H2268" i="21"/>
  <c r="M2267" i="21"/>
  <c r="K2267" i="21"/>
  <c r="Q2266" i="21"/>
  <c r="N2266" i="21"/>
  <c r="O2266" i="21"/>
  <c r="P2266" i="21"/>
  <c r="P2267" i="21"/>
  <c r="O2267" i="21"/>
  <c r="Q2267" i="21"/>
  <c r="N2267" i="21"/>
  <c r="M2268" i="21"/>
  <c r="H2269" i="21"/>
  <c r="K2268" i="21"/>
  <c r="L2268" i="21"/>
  <c r="J2268" i="21"/>
  <c r="I2268" i="21"/>
  <c r="H2270" i="21"/>
  <c r="L2269" i="21"/>
  <c r="I2269" i="21"/>
  <c r="M2269" i="21"/>
  <c r="K2269" i="21"/>
  <c r="J2269" i="21"/>
  <c r="Q2268" i="21"/>
  <c r="O2268" i="21"/>
  <c r="N2268" i="21"/>
  <c r="P2268" i="21"/>
  <c r="H2271" i="21"/>
  <c r="K2270" i="21"/>
  <c r="L2270" i="21"/>
  <c r="I2270" i="21"/>
  <c r="J2270" i="21"/>
  <c r="M2270" i="21"/>
  <c r="Q2269" i="21"/>
  <c r="N2269" i="21"/>
  <c r="P2269" i="21"/>
  <c r="O2269" i="21"/>
  <c r="J2271" i="21"/>
  <c r="L2271" i="21"/>
  <c r="M2271" i="21"/>
  <c r="H2272" i="21"/>
  <c r="K2271" i="21"/>
  <c r="I2271" i="21"/>
  <c r="N2270" i="21"/>
  <c r="P2270" i="21"/>
  <c r="Q2270" i="21"/>
  <c r="O2270" i="21"/>
  <c r="I2272" i="21"/>
  <c r="J2272" i="21"/>
  <c r="L2272" i="21"/>
  <c r="M2272" i="21"/>
  <c r="H2273" i="21"/>
  <c r="K2272" i="21"/>
  <c r="O2271" i="21"/>
  <c r="N2271" i="21"/>
  <c r="Q2271" i="21"/>
  <c r="P2271" i="21"/>
  <c r="P2272" i="21"/>
  <c r="O2272" i="21"/>
  <c r="Q2272" i="21"/>
  <c r="N2272" i="21"/>
  <c r="K2273" i="21"/>
  <c r="L2273" i="21"/>
  <c r="H2274" i="21"/>
  <c r="M2273" i="21"/>
  <c r="J2273" i="21"/>
  <c r="I2273" i="21"/>
  <c r="L2274" i="21"/>
  <c r="H2275" i="21"/>
  <c r="K2274" i="21"/>
  <c r="I2274" i="21"/>
  <c r="M2274" i="21"/>
  <c r="J2274" i="21"/>
  <c r="P2273" i="21"/>
  <c r="N2273" i="21"/>
  <c r="O2273" i="21"/>
  <c r="Q2273" i="21"/>
  <c r="H2276" i="21"/>
  <c r="I2275" i="21"/>
  <c r="M2275" i="21"/>
  <c r="L2275" i="21"/>
  <c r="K2275" i="21"/>
  <c r="J2275" i="21"/>
  <c r="O2274" i="21"/>
  <c r="N2274" i="21"/>
  <c r="Q2274" i="21"/>
  <c r="P2274" i="21"/>
  <c r="M2276" i="21"/>
  <c r="J2276" i="21"/>
  <c r="L2276" i="21"/>
  <c r="H2277" i="21"/>
  <c r="K2276" i="21"/>
  <c r="I2276" i="21"/>
  <c r="N2275" i="21"/>
  <c r="O2275" i="21"/>
  <c r="P2275" i="21"/>
  <c r="Q2275" i="21"/>
  <c r="K2277" i="21"/>
  <c r="H2278" i="21"/>
  <c r="I2277" i="21"/>
  <c r="M2277" i="21"/>
  <c r="J2277" i="21"/>
  <c r="L2277" i="21"/>
  <c r="P2276" i="21"/>
  <c r="Q2276" i="21"/>
  <c r="N2276" i="21"/>
  <c r="O2276" i="21"/>
  <c r="M2278" i="21"/>
  <c r="H2279" i="21"/>
  <c r="K2278" i="21"/>
  <c r="J2278" i="21"/>
  <c r="I2278" i="21"/>
  <c r="L2278" i="21"/>
  <c r="P2277" i="21"/>
  <c r="Q2277" i="21"/>
  <c r="N2277" i="21"/>
  <c r="O2277" i="21"/>
  <c r="L2279" i="21"/>
  <c r="K2279" i="21"/>
  <c r="J2279" i="21"/>
  <c r="H2280" i="21"/>
  <c r="I2279" i="21"/>
  <c r="M2279" i="21"/>
  <c r="O2278" i="21"/>
  <c r="Q2278" i="21"/>
  <c r="N2278" i="21"/>
  <c r="P2278" i="21"/>
  <c r="L2280" i="21"/>
  <c r="M2280" i="21"/>
  <c r="K2280" i="21"/>
  <c r="H2281" i="21"/>
  <c r="I2280" i="21"/>
  <c r="J2280" i="21"/>
  <c r="N2279" i="21"/>
  <c r="Q2279" i="21"/>
  <c r="P2279" i="21"/>
  <c r="O2279" i="21"/>
  <c r="H2282" i="21"/>
  <c r="J2281" i="21"/>
  <c r="I2281" i="21"/>
  <c r="L2281" i="21"/>
  <c r="M2281" i="21"/>
  <c r="K2281" i="21"/>
  <c r="P2280" i="21"/>
  <c r="Q2280" i="21"/>
  <c r="O2280" i="21"/>
  <c r="N2280" i="21"/>
  <c r="I2282" i="21"/>
  <c r="M2282" i="21"/>
  <c r="H2283" i="21"/>
  <c r="L2282" i="21"/>
  <c r="J2282" i="21"/>
  <c r="K2282" i="21"/>
  <c r="Q2281" i="21"/>
  <c r="O2281" i="21"/>
  <c r="N2281" i="21"/>
  <c r="P2281" i="21"/>
  <c r="Q2282" i="21"/>
  <c r="N2282" i="21"/>
  <c r="P2282" i="21"/>
  <c r="O2282" i="21"/>
  <c r="I2283" i="21"/>
  <c r="L2283" i="21"/>
  <c r="H2284" i="21"/>
  <c r="M2283" i="21"/>
  <c r="J2283" i="21"/>
  <c r="K2283" i="21"/>
  <c r="N2283" i="21"/>
  <c r="P2283" i="21"/>
  <c r="O2283" i="21"/>
  <c r="Q2283" i="21"/>
  <c r="H2285" i="21"/>
  <c r="L2284" i="21"/>
  <c r="I2284" i="21"/>
  <c r="J2284" i="21"/>
  <c r="M2284" i="21"/>
  <c r="K2284" i="21"/>
  <c r="H2286" i="21"/>
  <c r="K2285" i="21"/>
  <c r="J2285" i="21"/>
  <c r="I2285" i="21"/>
  <c r="M2285" i="21"/>
  <c r="L2285" i="21"/>
  <c r="O2284" i="21"/>
  <c r="P2284" i="21"/>
  <c r="Q2284" i="21"/>
  <c r="N2284" i="21"/>
  <c r="M2286" i="21"/>
  <c r="I2286" i="21"/>
  <c r="J2286" i="21"/>
  <c r="K2286" i="21"/>
  <c r="H2287" i="21"/>
  <c r="L2286" i="21"/>
  <c r="O2285" i="21"/>
  <c r="P2285" i="21"/>
  <c r="Q2285" i="21"/>
  <c r="N2285" i="21"/>
  <c r="O2286" i="21"/>
  <c r="Q2286" i="21"/>
  <c r="N2286" i="21"/>
  <c r="P2286" i="21"/>
  <c r="L2287" i="21"/>
  <c r="H2288" i="21"/>
  <c r="J2287" i="21"/>
  <c r="K2287" i="21"/>
  <c r="M2287" i="21"/>
  <c r="I2287" i="21"/>
  <c r="M2288" i="21"/>
  <c r="H2289" i="21"/>
  <c r="L2288" i="21"/>
  <c r="K2288" i="21"/>
  <c r="I2288" i="21"/>
  <c r="J2288" i="21"/>
  <c r="N2287" i="21"/>
  <c r="Q2287" i="21"/>
  <c r="P2287" i="21"/>
  <c r="O2287" i="21"/>
  <c r="M2289" i="21"/>
  <c r="H2290" i="21"/>
  <c r="J2289" i="21"/>
  <c r="K2289" i="21"/>
  <c r="L2289" i="21"/>
  <c r="I2289" i="21"/>
  <c r="P2288" i="21"/>
  <c r="O2288" i="21"/>
  <c r="Q2288" i="21"/>
  <c r="N2288" i="21"/>
  <c r="K2290" i="21"/>
  <c r="I2290" i="21"/>
  <c r="M2290" i="21"/>
  <c r="J2290" i="21"/>
  <c r="H2291" i="21"/>
  <c r="L2290" i="21"/>
  <c r="P2289" i="21"/>
  <c r="Q2289" i="21"/>
  <c r="N2289" i="21"/>
  <c r="O2289" i="21"/>
  <c r="O2290" i="21"/>
  <c r="N2290" i="21"/>
  <c r="Q2290" i="21"/>
  <c r="P2290" i="21"/>
  <c r="M2291" i="21"/>
  <c r="K2291" i="21"/>
  <c r="J2291" i="21"/>
  <c r="I2291" i="21"/>
  <c r="L2291" i="21"/>
  <c r="H2292" i="21"/>
  <c r="O2291" i="21"/>
  <c r="P2291" i="21"/>
  <c r="N2291" i="21"/>
  <c r="Q2291" i="21"/>
  <c r="J2292" i="21"/>
  <c r="M2292" i="21"/>
  <c r="K2292" i="21"/>
  <c r="H2293" i="21"/>
  <c r="L2292" i="21"/>
  <c r="I2292" i="21"/>
  <c r="M2293" i="21"/>
  <c r="I2293" i="21"/>
  <c r="L2293" i="21"/>
  <c r="K2293" i="21"/>
  <c r="H2294" i="21"/>
  <c r="J2293" i="21"/>
  <c r="Q2292" i="21"/>
  <c r="O2292" i="21"/>
  <c r="P2292" i="21"/>
  <c r="N2292" i="21"/>
  <c r="Q2293" i="21"/>
  <c r="P2293" i="21"/>
  <c r="O2293" i="21"/>
  <c r="N2293" i="21"/>
  <c r="H2295" i="21"/>
  <c r="M2294" i="21"/>
  <c r="L2294" i="21"/>
  <c r="K2294" i="21"/>
  <c r="I2294" i="21"/>
  <c r="J2294" i="21"/>
  <c r="K2295" i="21"/>
  <c r="I2295" i="21"/>
  <c r="L2295" i="21"/>
  <c r="M2295" i="21"/>
  <c r="J2295" i="21"/>
  <c r="H2296" i="21"/>
  <c r="P2294" i="21"/>
  <c r="O2294" i="21"/>
  <c r="Q2294" i="21"/>
  <c r="N2294" i="21"/>
  <c r="N2295" i="21"/>
  <c r="P2295" i="21"/>
  <c r="Q2295" i="21"/>
  <c r="O2295" i="21"/>
  <c r="I2296" i="21"/>
  <c r="H2297" i="21"/>
  <c r="L2296" i="21"/>
  <c r="J2296" i="21"/>
  <c r="M2296" i="21"/>
  <c r="K2296" i="21"/>
  <c r="O2296" i="21"/>
  <c r="P2296" i="21"/>
  <c r="Q2296" i="21"/>
  <c r="N2296" i="21"/>
  <c r="J2297" i="21"/>
  <c r="K2297" i="21"/>
  <c r="I2297" i="21"/>
  <c r="M2297" i="21"/>
  <c r="H2298" i="21"/>
  <c r="L2297" i="21"/>
  <c r="O2297" i="21"/>
  <c r="Q2297" i="21"/>
  <c r="N2297" i="21"/>
  <c r="P2297" i="21"/>
  <c r="I2298" i="21"/>
  <c r="J2298" i="21"/>
  <c r="L2298" i="21"/>
  <c r="K2298" i="21"/>
  <c r="H2299" i="21"/>
  <c r="M2298" i="21"/>
  <c r="N2298" i="21"/>
  <c r="P2298" i="21"/>
  <c r="Q2298" i="21"/>
  <c r="O2298" i="21"/>
  <c r="J2299" i="21"/>
  <c r="I2299" i="21"/>
  <c r="H2300" i="21"/>
  <c r="M2299" i="21"/>
  <c r="L2299" i="21"/>
  <c r="K2299" i="21"/>
  <c r="N2299" i="21"/>
  <c r="P2299" i="21"/>
  <c r="O2299" i="21"/>
  <c r="Q2299" i="21"/>
  <c r="K2300" i="21"/>
  <c r="J2300" i="21"/>
  <c r="H2301" i="21"/>
  <c r="L2300" i="21"/>
  <c r="M2300" i="21"/>
  <c r="I2300" i="21"/>
  <c r="I2301" i="21"/>
  <c r="K2301" i="21"/>
  <c r="L2301" i="21"/>
  <c r="M2301" i="21"/>
  <c r="J2301" i="21"/>
  <c r="H2302" i="21"/>
  <c r="O2300" i="21"/>
  <c r="N2300" i="21"/>
  <c r="Q2300" i="21"/>
  <c r="P2300" i="21"/>
  <c r="O2301" i="21"/>
  <c r="P2301" i="21"/>
  <c r="Q2301" i="21"/>
  <c r="N2301" i="21"/>
  <c r="M2302" i="21"/>
  <c r="I2302" i="21"/>
  <c r="L2302" i="21"/>
  <c r="J2302" i="21"/>
  <c r="H2303" i="21"/>
  <c r="K2302" i="21"/>
  <c r="P2302" i="21"/>
  <c r="Q2302" i="21"/>
  <c r="O2302" i="21"/>
  <c r="N2302" i="21"/>
  <c r="M2303" i="21"/>
  <c r="J2303" i="21"/>
  <c r="K2303" i="21"/>
  <c r="I2303" i="21"/>
  <c r="L2303" i="21"/>
  <c r="H2304" i="21"/>
  <c r="N2303" i="21"/>
  <c r="O2303" i="21"/>
  <c r="P2303" i="21"/>
  <c r="Q2303" i="21"/>
  <c r="I2304" i="21"/>
  <c r="H2305" i="21"/>
  <c r="J2304" i="21"/>
  <c r="L2304" i="21"/>
  <c r="K2304" i="21"/>
  <c r="M2304" i="21"/>
  <c r="N2304" i="21"/>
  <c r="O2304" i="21"/>
  <c r="Q2304" i="21"/>
  <c r="P2304" i="21"/>
  <c r="L2305" i="21"/>
  <c r="J2305" i="21"/>
  <c r="H2306" i="21"/>
  <c r="K2305" i="21"/>
  <c r="I2305" i="21"/>
  <c r="M2305" i="21"/>
  <c r="M2306" i="21"/>
  <c r="L2306" i="21"/>
  <c r="I2306" i="21"/>
  <c r="H2307" i="21"/>
  <c r="K2306" i="21"/>
  <c r="J2306" i="21"/>
  <c r="P2305" i="21"/>
  <c r="Q2305" i="21"/>
  <c r="O2305" i="21"/>
  <c r="N2305" i="21"/>
  <c r="Q2306" i="21"/>
  <c r="P2306" i="21"/>
  <c r="O2306" i="21"/>
  <c r="N2306" i="21"/>
  <c r="I2307" i="21"/>
  <c r="H2308" i="21"/>
  <c r="J2307" i="21"/>
  <c r="M2307" i="21"/>
  <c r="K2307" i="21"/>
  <c r="L2307" i="21"/>
  <c r="Q2307" i="21"/>
  <c r="N2307" i="21"/>
  <c r="O2307" i="21"/>
  <c r="P2307" i="21"/>
  <c r="K2308" i="21"/>
  <c r="L2308" i="21"/>
  <c r="I2308" i="21"/>
  <c r="J2308" i="21"/>
  <c r="H2309" i="21"/>
  <c r="M2308" i="21"/>
  <c r="Q2308" i="21"/>
  <c r="N2308" i="21"/>
  <c r="P2308" i="21"/>
  <c r="O2308" i="21"/>
  <c r="H2310" i="21"/>
  <c r="K2309" i="21"/>
  <c r="L2309" i="21"/>
  <c r="M2309" i="21"/>
  <c r="J2309" i="21"/>
  <c r="I2309" i="21"/>
  <c r="I2310" i="21"/>
  <c r="L2310" i="21"/>
  <c r="K2310" i="21"/>
  <c r="M2310" i="21"/>
  <c r="J2310" i="21"/>
  <c r="H2311" i="21"/>
  <c r="O2309" i="21"/>
  <c r="N2309" i="21"/>
  <c r="P2309" i="21"/>
  <c r="Q2309" i="21"/>
  <c r="O2310" i="21"/>
  <c r="P2310" i="21"/>
  <c r="N2310" i="21"/>
  <c r="Q2310" i="21"/>
  <c r="K2311" i="21"/>
  <c r="J2311" i="21"/>
  <c r="L2311" i="21"/>
  <c r="H2312" i="21"/>
  <c r="I2311" i="21"/>
  <c r="M2311" i="21"/>
  <c r="L2312" i="21"/>
  <c r="H2313" i="21"/>
  <c r="M2312" i="21"/>
  <c r="J2312" i="21"/>
  <c r="K2312" i="21"/>
  <c r="I2312" i="21"/>
  <c r="O2311" i="21"/>
  <c r="Q2311" i="21"/>
  <c r="N2311" i="21"/>
  <c r="P2311" i="21"/>
  <c r="M2313" i="21"/>
  <c r="L2313" i="21"/>
  <c r="H2314" i="21"/>
  <c r="K2313" i="21"/>
  <c r="J2313" i="21"/>
  <c r="I2313" i="21"/>
  <c r="Q2312" i="21"/>
  <c r="O2312" i="21"/>
  <c r="P2312" i="21"/>
  <c r="N2312" i="21"/>
  <c r="J2314" i="21"/>
  <c r="M2314" i="21"/>
  <c r="L2314" i="21"/>
  <c r="K2314" i="21"/>
  <c r="H2315" i="21"/>
  <c r="I2314" i="21"/>
  <c r="P2313" i="21"/>
  <c r="N2313" i="21"/>
  <c r="Q2313" i="21"/>
  <c r="O2313" i="21"/>
  <c r="I2315" i="21"/>
  <c r="J2315" i="21"/>
  <c r="K2315" i="21"/>
  <c r="L2315" i="21"/>
  <c r="H2316" i="21"/>
  <c r="M2315" i="21"/>
  <c r="Q2314" i="21"/>
  <c r="O2314" i="21"/>
  <c r="P2314" i="21"/>
  <c r="N2314" i="21"/>
  <c r="Q2315" i="21"/>
  <c r="P2315" i="21"/>
  <c r="O2315" i="21"/>
  <c r="N2315" i="21"/>
  <c r="M2316" i="21"/>
  <c r="I2316" i="21"/>
  <c r="J2316" i="21"/>
  <c r="K2316" i="21"/>
  <c r="L2316" i="21"/>
  <c r="H2317" i="21"/>
  <c r="O2316" i="21"/>
  <c r="Q2316" i="21"/>
  <c r="N2316" i="21"/>
  <c r="P2316" i="21"/>
  <c r="M2317" i="21"/>
  <c r="J2317" i="21"/>
  <c r="K2317" i="21"/>
  <c r="I2317" i="21"/>
  <c r="H2318" i="21"/>
  <c r="L2317" i="21"/>
  <c r="P2317" i="21"/>
  <c r="Q2317" i="21"/>
  <c r="O2317" i="21"/>
  <c r="N2317" i="21"/>
  <c r="J2318" i="21"/>
  <c r="M2318" i="21"/>
  <c r="I2318" i="21"/>
  <c r="K2318" i="21"/>
  <c r="H2319" i="21"/>
  <c r="L2318" i="21"/>
  <c r="N2318" i="21"/>
  <c r="Q2318" i="21"/>
  <c r="O2318" i="21"/>
  <c r="P2318" i="21"/>
  <c r="J2319" i="21"/>
  <c r="H2320" i="21"/>
  <c r="I2319" i="21"/>
  <c r="M2319" i="21"/>
  <c r="K2319" i="21"/>
  <c r="L2319" i="21"/>
  <c r="M2320" i="21"/>
  <c r="L2320" i="21"/>
  <c r="I2320" i="21"/>
  <c r="H2321" i="21"/>
  <c r="K2320" i="21"/>
  <c r="J2320" i="21"/>
  <c r="N2319" i="21"/>
  <c r="P2319" i="21"/>
  <c r="Q2319" i="21"/>
  <c r="O2319" i="21"/>
  <c r="O2320" i="21"/>
  <c r="P2320" i="21"/>
  <c r="N2320" i="21"/>
  <c r="Q2320" i="21"/>
  <c r="M2321" i="21"/>
  <c r="I2321" i="21"/>
  <c r="J2321" i="21"/>
  <c r="K2321" i="21"/>
  <c r="L2321" i="21"/>
  <c r="H2322" i="21"/>
  <c r="Q2321" i="21"/>
  <c r="N2321" i="21"/>
  <c r="P2321" i="21"/>
  <c r="O2321" i="21"/>
  <c r="J2322" i="21"/>
  <c r="K2322" i="21"/>
  <c r="L2322" i="21"/>
  <c r="H2323" i="21"/>
  <c r="M2322" i="21"/>
  <c r="I2322" i="21"/>
  <c r="H2324" i="21"/>
  <c r="M2323" i="21"/>
  <c r="L2323" i="21"/>
  <c r="J2323" i="21"/>
  <c r="K2323" i="21"/>
  <c r="I2323" i="21"/>
  <c r="P2322" i="21"/>
  <c r="N2322" i="21"/>
  <c r="Q2322" i="21"/>
  <c r="O2322" i="21"/>
  <c r="L2324" i="21"/>
  <c r="M2324" i="21"/>
  <c r="H2325" i="21"/>
  <c r="J2324" i="21"/>
  <c r="I2324" i="21"/>
  <c r="K2324" i="21"/>
  <c r="N2323" i="21"/>
  <c r="Q2323" i="21"/>
  <c r="P2323" i="21"/>
  <c r="O2323" i="21"/>
  <c r="I2325" i="21"/>
  <c r="H2326" i="21"/>
  <c r="K2325" i="21"/>
  <c r="L2325" i="21"/>
  <c r="M2325" i="21"/>
  <c r="J2325" i="21"/>
  <c r="N2324" i="21"/>
  <c r="O2324" i="21"/>
  <c r="Q2324" i="21"/>
  <c r="P2324" i="21"/>
  <c r="N2325" i="21"/>
  <c r="O2325" i="21"/>
  <c r="P2325" i="21"/>
  <c r="Q2325" i="21"/>
  <c r="I2326" i="21"/>
  <c r="L2326" i="21"/>
  <c r="H2327" i="21"/>
  <c r="J2326" i="21"/>
  <c r="K2326" i="21"/>
  <c r="M2326" i="21"/>
  <c r="P2326" i="21"/>
  <c r="N2326" i="21"/>
  <c r="O2326" i="21"/>
  <c r="Q2326" i="21"/>
  <c r="I2327" i="21"/>
  <c r="L2327" i="21"/>
  <c r="H2328" i="21"/>
  <c r="J2327" i="21"/>
  <c r="M2327" i="21"/>
  <c r="K2327" i="21"/>
  <c r="O2327" i="21"/>
  <c r="Q2327" i="21"/>
  <c r="P2327" i="21"/>
  <c r="N2327" i="21"/>
  <c r="M2328" i="21"/>
  <c r="K2328" i="21"/>
  <c r="J2328" i="21"/>
  <c r="I2328" i="21"/>
  <c r="H2329" i="21"/>
  <c r="L2328" i="21"/>
  <c r="Q2328" i="21"/>
  <c r="P2328" i="21"/>
  <c r="O2328" i="21"/>
  <c r="N2328" i="21"/>
  <c r="M2329" i="21"/>
  <c r="L2329" i="21"/>
  <c r="J2329" i="21"/>
  <c r="I2329" i="21"/>
  <c r="H2330" i="21"/>
  <c r="K2329" i="21"/>
  <c r="O2329" i="21"/>
  <c r="Q2329" i="21"/>
  <c r="N2329" i="21"/>
  <c r="P2329" i="21"/>
  <c r="H2331" i="21"/>
  <c r="M2330" i="21"/>
  <c r="J2330" i="21"/>
  <c r="I2330" i="21"/>
  <c r="L2330" i="21"/>
  <c r="K2330" i="21"/>
  <c r="K2331" i="21"/>
  <c r="L2331" i="21"/>
  <c r="H2332" i="21"/>
  <c r="I2331" i="21"/>
  <c r="J2331" i="21"/>
  <c r="M2331" i="21"/>
  <c r="P2330" i="21"/>
  <c r="Q2330" i="21"/>
  <c r="O2330" i="21"/>
  <c r="N2330" i="21"/>
  <c r="H2333" i="21"/>
  <c r="K2332" i="21"/>
  <c r="L2332" i="21"/>
  <c r="I2332" i="21"/>
  <c r="M2332" i="21"/>
  <c r="J2332" i="21"/>
  <c r="P2331" i="21"/>
  <c r="O2331" i="21"/>
  <c r="Q2331" i="21"/>
  <c r="N2331" i="21"/>
  <c r="L2333" i="21"/>
  <c r="I2333" i="21"/>
  <c r="H2334" i="21"/>
  <c r="J2333" i="21"/>
  <c r="M2333" i="21"/>
  <c r="K2333" i="21"/>
  <c r="P2332" i="21"/>
  <c r="Q2332" i="21"/>
  <c r="O2332" i="21"/>
  <c r="N2332" i="21"/>
  <c r="P2333" i="21"/>
  <c r="Q2333" i="21"/>
  <c r="N2333" i="21"/>
  <c r="O2333" i="21"/>
  <c r="I2334" i="21"/>
  <c r="K2334" i="21"/>
  <c r="H2335" i="21"/>
  <c r="L2334" i="21"/>
  <c r="M2334" i="21"/>
  <c r="J2334" i="21"/>
  <c r="N2334" i="21"/>
  <c r="O2334" i="21"/>
  <c r="P2334" i="21"/>
  <c r="Q2334" i="21"/>
  <c r="H2336" i="21"/>
  <c r="M2335" i="21"/>
  <c r="J2335" i="21"/>
  <c r="L2335" i="21"/>
  <c r="I2335" i="21"/>
  <c r="K2335" i="21"/>
  <c r="K2336" i="21"/>
  <c r="J2336" i="21"/>
  <c r="I2336" i="21"/>
  <c r="H2337" i="21"/>
  <c r="L2336" i="21"/>
  <c r="M2336" i="21"/>
  <c r="O2335" i="21"/>
  <c r="P2335" i="21"/>
  <c r="Q2335" i="21"/>
  <c r="N2335" i="21"/>
  <c r="O2336" i="21"/>
  <c r="Q2336" i="21"/>
  <c r="P2336" i="21"/>
  <c r="N2336" i="21"/>
  <c r="L2337" i="21"/>
  <c r="K2337" i="21"/>
  <c r="J2337" i="21"/>
  <c r="I2337" i="21"/>
  <c r="M2337" i="21"/>
  <c r="H2338" i="21"/>
  <c r="Q2337" i="21"/>
  <c r="P2337" i="21"/>
  <c r="N2337" i="21"/>
  <c r="O2337" i="21"/>
  <c r="H2339" i="21"/>
  <c r="M2338" i="21"/>
  <c r="I2338" i="21"/>
  <c r="L2338" i="21"/>
  <c r="K2338" i="21"/>
  <c r="J2338" i="21"/>
  <c r="H2340" i="21"/>
  <c r="K2339" i="21"/>
  <c r="I2339" i="21"/>
  <c r="L2339" i="21"/>
  <c r="J2339" i="21"/>
  <c r="M2339" i="21"/>
  <c r="N2338" i="21"/>
  <c r="P2338" i="21"/>
  <c r="Q2338" i="21"/>
  <c r="O2338" i="21"/>
  <c r="H2341" i="21"/>
  <c r="I2340" i="21"/>
  <c r="J2340" i="21"/>
  <c r="M2340" i="21"/>
  <c r="L2340" i="21"/>
  <c r="K2340" i="21"/>
  <c r="P2339" i="21"/>
  <c r="N2339" i="21"/>
  <c r="O2339" i="21"/>
  <c r="Q2339" i="21"/>
  <c r="M2341" i="21"/>
  <c r="L2341" i="21"/>
  <c r="K2341" i="21"/>
  <c r="J2341" i="21"/>
  <c r="H2342" i="21"/>
  <c r="I2341" i="21"/>
  <c r="O2340" i="21"/>
  <c r="P2340" i="21"/>
  <c r="N2340" i="21"/>
  <c r="Q2340" i="21"/>
  <c r="K2342" i="21"/>
  <c r="J2342" i="21"/>
  <c r="L2342" i="21"/>
  <c r="I2342" i="21"/>
  <c r="M2342" i="21"/>
  <c r="H2343" i="21"/>
  <c r="P2341" i="21"/>
  <c r="Q2341" i="21"/>
  <c r="N2341" i="21"/>
  <c r="O2341" i="21"/>
  <c r="P2342" i="21"/>
  <c r="O2342" i="21"/>
  <c r="N2342" i="21"/>
  <c r="Q2342" i="21"/>
  <c r="H2344" i="21"/>
  <c r="K2343" i="21"/>
  <c r="M2343" i="21"/>
  <c r="L2343" i="21"/>
  <c r="I2343" i="21"/>
  <c r="J2343" i="21"/>
  <c r="K2344" i="21"/>
  <c r="J2344" i="21"/>
  <c r="I2344" i="21"/>
  <c r="L2344" i="21"/>
  <c r="H2345" i="21"/>
  <c r="M2344" i="21"/>
  <c r="Q2343" i="21"/>
  <c r="O2343" i="21"/>
  <c r="N2343" i="21"/>
  <c r="P2343" i="21"/>
  <c r="Q2344" i="21"/>
  <c r="P2344" i="21"/>
  <c r="O2344" i="21"/>
  <c r="N2344" i="21"/>
  <c r="H2346" i="21"/>
  <c r="M2345" i="21"/>
  <c r="J2345" i="21"/>
  <c r="K2345" i="21"/>
  <c r="I2345" i="21"/>
  <c r="L2345" i="21"/>
  <c r="K2346" i="21"/>
  <c r="H2347" i="21"/>
  <c r="J2346" i="21"/>
  <c r="M2346" i="21"/>
  <c r="I2346" i="21"/>
  <c r="L2346" i="21"/>
  <c r="Q2345" i="21"/>
  <c r="O2345" i="21"/>
  <c r="P2345" i="21"/>
  <c r="N2345" i="21"/>
  <c r="H2348" i="21"/>
  <c r="L2347" i="21"/>
  <c r="J2347" i="21"/>
  <c r="M2347" i="21"/>
  <c r="K2347" i="21"/>
  <c r="I2347" i="21"/>
  <c r="P2346" i="21"/>
  <c r="Q2346" i="21"/>
  <c r="N2346" i="21"/>
  <c r="O2346" i="21"/>
  <c r="J2348" i="21"/>
  <c r="K2348" i="21"/>
  <c r="L2348" i="21"/>
  <c r="M2348" i="21"/>
  <c r="I2348" i="21"/>
  <c r="H2349" i="21"/>
  <c r="O2347" i="21"/>
  <c r="Q2347" i="21"/>
  <c r="N2347" i="21"/>
  <c r="P2347" i="21"/>
  <c r="Q2348" i="21"/>
  <c r="P2348" i="21"/>
  <c r="N2348" i="21"/>
  <c r="O2348" i="21"/>
  <c r="J2349" i="21"/>
  <c r="H2350" i="21"/>
  <c r="M2349" i="21"/>
  <c r="I2349" i="21"/>
  <c r="L2349" i="21"/>
  <c r="K2349" i="21"/>
  <c r="H2351" i="21"/>
  <c r="K2350" i="21"/>
  <c r="L2350" i="21"/>
  <c r="I2350" i="21"/>
  <c r="M2350" i="21"/>
  <c r="J2350" i="21"/>
  <c r="N2349" i="21"/>
  <c r="Q2349" i="21"/>
  <c r="O2349" i="21"/>
  <c r="P2349" i="21"/>
  <c r="K2351" i="21"/>
  <c r="L2351" i="21"/>
  <c r="J2351" i="21"/>
  <c r="I2351" i="21"/>
  <c r="M2351" i="21"/>
  <c r="H2352" i="21"/>
  <c r="Q2350" i="21"/>
  <c r="O2350" i="21"/>
  <c r="P2350" i="21"/>
  <c r="N2350" i="21"/>
  <c r="P2351" i="21"/>
  <c r="N2351" i="21"/>
  <c r="Q2351" i="21"/>
  <c r="O2351" i="21"/>
  <c r="I2352" i="21"/>
  <c r="L2352" i="21"/>
  <c r="J2352" i="21"/>
  <c r="H2353" i="21"/>
  <c r="M2352" i="21"/>
  <c r="K2352" i="21"/>
  <c r="O2352" i="21"/>
  <c r="P2352" i="21"/>
  <c r="Q2352" i="21"/>
  <c r="N2352" i="21"/>
  <c r="L2353" i="21"/>
  <c r="I2353" i="21"/>
  <c r="J2353" i="21"/>
  <c r="K2353" i="21"/>
  <c r="H2354" i="21"/>
  <c r="M2353" i="21"/>
  <c r="P2353" i="21"/>
  <c r="N2353" i="21"/>
  <c r="O2353" i="21"/>
  <c r="Q2353" i="21"/>
  <c r="I2354" i="21"/>
  <c r="L2354" i="21"/>
  <c r="K2354" i="21"/>
  <c r="M2354" i="21"/>
  <c r="J2354" i="21"/>
  <c r="H2355" i="21"/>
  <c r="Q2354" i="21"/>
  <c r="O2354" i="21"/>
  <c r="P2354" i="21"/>
  <c r="N2354" i="21"/>
  <c r="H2356" i="21"/>
  <c r="J2355" i="21"/>
  <c r="K2355" i="21"/>
  <c r="I2355" i="21"/>
  <c r="M2355" i="21"/>
  <c r="L2355" i="21"/>
  <c r="L2356" i="21"/>
  <c r="J2356" i="21"/>
  <c r="H2357" i="21"/>
  <c r="I2356" i="21"/>
  <c r="K2356" i="21"/>
  <c r="M2356" i="21"/>
  <c r="O2355" i="21"/>
  <c r="P2355" i="21"/>
  <c r="N2355" i="21"/>
  <c r="Q2355" i="21"/>
  <c r="M2357" i="21"/>
  <c r="H2358" i="21"/>
  <c r="L2357" i="21"/>
  <c r="J2357" i="21"/>
  <c r="K2357" i="21"/>
  <c r="I2357" i="21"/>
  <c r="P2356" i="21"/>
  <c r="Q2356" i="21"/>
  <c r="N2356" i="21"/>
  <c r="O2356" i="21"/>
  <c r="K2358" i="21"/>
  <c r="H2359" i="21"/>
  <c r="J2358" i="21"/>
  <c r="M2358" i="21"/>
  <c r="I2358" i="21"/>
  <c r="L2358" i="21"/>
  <c r="Q2357" i="21"/>
  <c r="O2357" i="21"/>
  <c r="N2357" i="21"/>
  <c r="P2357" i="21"/>
  <c r="J2359" i="21"/>
  <c r="K2359" i="21"/>
  <c r="I2359" i="21"/>
  <c r="H2360" i="21"/>
  <c r="M2359" i="21"/>
  <c r="L2359" i="21"/>
  <c r="N2358" i="21"/>
  <c r="Q2358" i="21"/>
  <c r="P2358" i="21"/>
  <c r="O2358" i="21"/>
  <c r="Q2359" i="21"/>
  <c r="O2359" i="21"/>
  <c r="P2359" i="21"/>
  <c r="N2359" i="21"/>
  <c r="H2361" i="21"/>
  <c r="I2360" i="21"/>
  <c r="J2360" i="21"/>
  <c r="L2360" i="21"/>
  <c r="M2360" i="21"/>
  <c r="K2360" i="21"/>
  <c r="L2361" i="21"/>
  <c r="K2361" i="21"/>
  <c r="M2361" i="21"/>
  <c r="H2362" i="21"/>
  <c r="J2361" i="21"/>
  <c r="I2361" i="21"/>
  <c r="N2360" i="21"/>
  <c r="P2360" i="21"/>
  <c r="O2360" i="21"/>
  <c r="Q2360" i="21"/>
  <c r="L2362" i="21"/>
  <c r="I2362" i="21"/>
  <c r="H2363" i="21"/>
  <c r="J2362" i="21"/>
  <c r="M2362" i="21"/>
  <c r="K2362" i="21"/>
  <c r="O2361" i="21"/>
  <c r="N2361" i="21"/>
  <c r="Q2361" i="21"/>
  <c r="P2361" i="21"/>
  <c r="P2362" i="21"/>
  <c r="N2362" i="21"/>
  <c r="Q2362" i="21"/>
  <c r="O2362" i="21"/>
  <c r="I2363" i="21"/>
  <c r="M2363" i="21"/>
  <c r="H2364" i="21"/>
  <c r="J2363" i="21"/>
  <c r="K2363" i="21"/>
  <c r="L2363" i="21"/>
  <c r="O2363" i="21"/>
  <c r="N2363" i="21"/>
  <c r="Q2363" i="21"/>
  <c r="P2363" i="21"/>
  <c r="I2364" i="21"/>
  <c r="K2364" i="21"/>
  <c r="H2365" i="21"/>
  <c r="M2364" i="21"/>
  <c r="J2364" i="21"/>
  <c r="L2364" i="21"/>
  <c r="O2364" i="21"/>
  <c r="Q2364" i="21"/>
  <c r="N2364" i="21"/>
  <c r="P2364" i="21"/>
  <c r="M2365" i="21"/>
  <c r="L2365" i="21"/>
  <c r="H2366" i="21"/>
  <c r="J2365" i="21"/>
  <c r="K2365" i="21"/>
  <c r="I2365" i="21"/>
  <c r="J2366" i="21"/>
  <c r="H2367" i="21"/>
  <c r="K2366" i="21"/>
  <c r="M2366" i="21"/>
  <c r="I2366" i="21"/>
  <c r="L2366" i="21"/>
  <c r="N2365" i="21"/>
  <c r="Q2365" i="21"/>
  <c r="P2365" i="21"/>
  <c r="O2365" i="21"/>
  <c r="H2368" i="21"/>
  <c r="I2367" i="21"/>
  <c r="M2367" i="21"/>
  <c r="K2367" i="21"/>
  <c r="L2367" i="21"/>
  <c r="J2367" i="21"/>
  <c r="Q2366" i="21"/>
  <c r="P2366" i="21"/>
  <c r="N2366" i="21"/>
  <c r="O2366" i="21"/>
  <c r="K2368" i="21"/>
  <c r="H2369" i="21"/>
  <c r="J2368" i="21"/>
  <c r="I2368" i="21"/>
  <c r="M2368" i="21"/>
  <c r="L2368" i="21"/>
  <c r="P2367" i="21"/>
  <c r="Q2367" i="21"/>
  <c r="O2367" i="21"/>
  <c r="N2367" i="21"/>
  <c r="H2370" i="21"/>
  <c r="L2369" i="21"/>
  <c r="M2369" i="21"/>
  <c r="J2369" i="21"/>
  <c r="I2369" i="21"/>
  <c r="K2369" i="21"/>
  <c r="O2368" i="21"/>
  <c r="Q2368" i="21"/>
  <c r="N2368" i="21"/>
  <c r="P2368" i="21"/>
  <c r="L2370" i="21"/>
  <c r="J2370" i="21"/>
  <c r="I2370" i="21"/>
  <c r="M2370" i="21"/>
  <c r="H2371" i="21"/>
  <c r="K2370" i="21"/>
  <c r="Q2369" i="21"/>
  <c r="P2369" i="21"/>
  <c r="N2369" i="21"/>
  <c r="O2369" i="21"/>
  <c r="N2370" i="21"/>
  <c r="Q2370" i="21"/>
  <c r="O2370" i="21"/>
  <c r="P2370" i="21"/>
  <c r="K2371" i="21"/>
  <c r="M2371" i="21"/>
  <c r="L2371" i="21"/>
  <c r="I2371" i="21"/>
  <c r="J2371" i="21"/>
  <c r="H2372" i="21"/>
  <c r="P2371" i="21"/>
  <c r="N2371" i="21"/>
  <c r="O2371" i="21"/>
  <c r="Q2371" i="21"/>
  <c r="H2373" i="21"/>
  <c r="L2372" i="21"/>
  <c r="K2372" i="21"/>
  <c r="M2372" i="21"/>
  <c r="J2372" i="21"/>
  <c r="I2372" i="21"/>
  <c r="K2373" i="21"/>
  <c r="J2373" i="21"/>
  <c r="M2373" i="21"/>
  <c r="I2373" i="21"/>
  <c r="H2374" i="21"/>
  <c r="L2373" i="21"/>
  <c r="N2372" i="21"/>
  <c r="P2372" i="21"/>
  <c r="O2372" i="21"/>
  <c r="Q2372" i="21"/>
  <c r="O2373" i="21"/>
  <c r="Q2373" i="21"/>
  <c r="P2373" i="21"/>
  <c r="N2373" i="21"/>
  <c r="I2374" i="21"/>
  <c r="J2374" i="21"/>
  <c r="L2374" i="21"/>
  <c r="M2374" i="21"/>
  <c r="K2374" i="21"/>
  <c r="H2375" i="21"/>
  <c r="O2374" i="21"/>
  <c r="N2374" i="21"/>
  <c r="Q2374" i="21"/>
  <c r="P2374" i="21"/>
  <c r="L2375" i="21"/>
  <c r="K2375" i="21"/>
  <c r="H2376" i="21"/>
  <c r="I2375" i="21"/>
  <c r="M2375" i="21"/>
  <c r="J2375" i="21"/>
  <c r="J2376" i="21"/>
  <c r="I2376" i="21"/>
  <c r="H2377" i="21"/>
  <c r="K2376" i="21"/>
  <c r="L2376" i="21"/>
  <c r="M2376" i="21"/>
  <c r="N2375" i="21"/>
  <c r="P2375" i="21"/>
  <c r="O2375" i="21"/>
  <c r="Q2375" i="21"/>
  <c r="P2376" i="21"/>
  <c r="N2376" i="21"/>
  <c r="Q2376" i="21"/>
  <c r="O2376" i="21"/>
  <c r="I2377" i="21"/>
  <c r="H2378" i="21"/>
  <c r="M2377" i="21"/>
  <c r="L2377" i="21"/>
  <c r="K2377" i="21"/>
  <c r="J2377" i="21"/>
  <c r="O2377" i="21"/>
  <c r="P2377" i="21"/>
  <c r="Q2377" i="21"/>
  <c r="N2377" i="21"/>
  <c r="I2378" i="21"/>
  <c r="J2378" i="21"/>
  <c r="L2378" i="21"/>
  <c r="K2378" i="21"/>
  <c r="H2379" i="21"/>
  <c r="M2378" i="21"/>
  <c r="P2378" i="21"/>
  <c r="Q2378" i="21"/>
  <c r="N2378" i="21"/>
  <c r="O2378" i="21"/>
  <c r="I2379" i="21"/>
  <c r="M2379" i="21"/>
  <c r="K2379" i="21"/>
  <c r="L2379" i="21"/>
  <c r="H2380" i="21"/>
  <c r="J2379" i="21"/>
  <c r="O2379" i="21"/>
  <c r="N2379" i="21"/>
  <c r="Q2379" i="21"/>
  <c r="P2379" i="21"/>
  <c r="M2380" i="21"/>
  <c r="J2380" i="21"/>
  <c r="K2380" i="21"/>
  <c r="H2381" i="21"/>
  <c r="L2380" i="21"/>
  <c r="I2380" i="21"/>
  <c r="J2381" i="21"/>
  <c r="L2381" i="21"/>
  <c r="M2381" i="21"/>
  <c r="I2381" i="21"/>
  <c r="K2381" i="21"/>
  <c r="H2382" i="21"/>
  <c r="O2380" i="21"/>
  <c r="Q2380" i="21"/>
  <c r="P2380" i="21"/>
  <c r="N2380" i="21"/>
  <c r="P2381" i="21"/>
  <c r="Q2381" i="21"/>
  <c r="N2381" i="21"/>
  <c r="O2381" i="21"/>
  <c r="K2382" i="21"/>
  <c r="J2382" i="21"/>
  <c r="M2382" i="21"/>
  <c r="H2383" i="21"/>
  <c r="L2382" i="21"/>
  <c r="I2382" i="21"/>
  <c r="H2384" i="21"/>
  <c r="L2383" i="21"/>
  <c r="I2383" i="21"/>
  <c r="M2383" i="21"/>
  <c r="K2383" i="21"/>
  <c r="J2383" i="21"/>
  <c r="N2382" i="21"/>
  <c r="P2382" i="21"/>
  <c r="Q2382" i="21"/>
  <c r="O2382" i="21"/>
  <c r="L2384" i="21"/>
  <c r="H2385" i="21"/>
  <c r="I2384" i="21"/>
  <c r="M2384" i="21"/>
  <c r="J2384" i="21"/>
  <c r="K2384" i="21"/>
  <c r="O2383" i="21"/>
  <c r="Q2383" i="21"/>
  <c r="N2383" i="21"/>
  <c r="P2383" i="21"/>
  <c r="H2386" i="21"/>
  <c r="M2385" i="21"/>
  <c r="I2385" i="21"/>
  <c r="J2385" i="21"/>
  <c r="L2385" i="21"/>
  <c r="K2385" i="21"/>
  <c r="Q2384" i="21"/>
  <c r="O2384" i="21"/>
  <c r="P2384" i="21"/>
  <c r="N2384" i="21"/>
  <c r="H2387" i="21"/>
  <c r="K2386" i="21"/>
  <c r="I2386" i="21"/>
  <c r="J2386" i="21"/>
  <c r="L2386" i="21"/>
  <c r="M2386" i="21"/>
  <c r="P2385" i="21"/>
  <c r="O2385" i="21"/>
  <c r="Q2385" i="21"/>
  <c r="N2385" i="21"/>
  <c r="J2387" i="21"/>
  <c r="L2387" i="21"/>
  <c r="K2387" i="21"/>
  <c r="M2387" i="21"/>
  <c r="H2388" i="21"/>
  <c r="I2387" i="21"/>
  <c r="Q2386" i="21"/>
  <c r="O2386" i="21"/>
  <c r="P2386" i="21"/>
  <c r="N2386" i="21"/>
  <c r="L2388" i="21"/>
  <c r="J2388" i="21"/>
  <c r="K2388" i="21"/>
  <c r="I2388" i="21"/>
  <c r="H2389" i="21"/>
  <c r="M2388" i="21"/>
  <c r="N2387" i="21"/>
  <c r="Q2387" i="21"/>
  <c r="P2387" i="21"/>
  <c r="O2387" i="21"/>
  <c r="N2388" i="21"/>
  <c r="Q2388" i="21"/>
  <c r="O2388" i="21"/>
  <c r="P2388" i="21"/>
  <c r="H2390" i="21"/>
  <c r="I2389" i="21"/>
  <c r="M2389" i="21"/>
  <c r="L2389" i="21"/>
  <c r="K2389" i="21"/>
  <c r="J2389" i="21"/>
  <c r="H2391" i="21"/>
  <c r="M2390" i="21"/>
  <c r="K2390" i="21"/>
  <c r="L2390" i="21"/>
  <c r="J2390" i="21"/>
  <c r="I2390" i="21"/>
  <c r="N2389" i="21"/>
  <c r="O2389" i="21"/>
  <c r="Q2389" i="21"/>
  <c r="P2389" i="21"/>
  <c r="J2391" i="21"/>
  <c r="I2391" i="21"/>
  <c r="H2392" i="21"/>
  <c r="L2391" i="21"/>
  <c r="M2391" i="21"/>
  <c r="K2391" i="21"/>
  <c r="Q2390" i="21"/>
  <c r="O2390" i="21"/>
  <c r="P2390" i="21"/>
  <c r="N2390" i="21"/>
  <c r="P2391" i="21"/>
  <c r="N2391" i="21"/>
  <c r="Q2391" i="21"/>
  <c r="O2391" i="21"/>
  <c r="M2392" i="21"/>
  <c r="H2393" i="21"/>
  <c r="J2392" i="21"/>
  <c r="L2392" i="21"/>
  <c r="K2392" i="21"/>
  <c r="I2392" i="21"/>
  <c r="L2393" i="21"/>
  <c r="J2393" i="21"/>
  <c r="I2393" i="21"/>
  <c r="K2393" i="21"/>
  <c r="H2394" i="21"/>
  <c r="M2393" i="21"/>
  <c r="N2392" i="21"/>
  <c r="Q2392" i="21"/>
  <c r="P2392" i="21"/>
  <c r="O2392" i="21"/>
  <c r="P2393" i="21"/>
  <c r="O2393" i="21"/>
  <c r="Q2393" i="21"/>
  <c r="N2393" i="21"/>
  <c r="I2394" i="21"/>
  <c r="H2395" i="21"/>
  <c r="M2394" i="21"/>
  <c r="L2394" i="21"/>
  <c r="J2394" i="21"/>
  <c r="K2394" i="21"/>
  <c r="Q2394" i="21"/>
  <c r="O2394" i="21"/>
  <c r="P2394" i="21"/>
  <c r="N2394" i="21"/>
  <c r="K2395" i="21"/>
  <c r="I2395" i="21"/>
  <c r="L2395" i="21"/>
  <c r="J2395" i="21"/>
  <c r="H2396" i="21"/>
  <c r="M2395" i="21"/>
  <c r="N2395" i="21"/>
  <c r="O2395" i="21"/>
  <c r="Q2395" i="21"/>
  <c r="P2395" i="21"/>
  <c r="H2397" i="21"/>
  <c r="K2396" i="21"/>
  <c r="I2396" i="21"/>
  <c r="M2396" i="21"/>
  <c r="J2396" i="21"/>
  <c r="L2396" i="21"/>
  <c r="I2397" i="21"/>
  <c r="H2398" i="21"/>
  <c r="J2397" i="21"/>
  <c r="K2397" i="21"/>
  <c r="M2397" i="21"/>
  <c r="L2397" i="21"/>
  <c r="P2396" i="21"/>
  <c r="O2396" i="21"/>
  <c r="Q2396" i="21"/>
  <c r="N2396" i="21"/>
  <c r="Q2397" i="21"/>
  <c r="N2397" i="21"/>
  <c r="P2397" i="21"/>
  <c r="O2397" i="21"/>
  <c r="K2398" i="21"/>
  <c r="I2398" i="21"/>
  <c r="J2398" i="21"/>
  <c r="L2398" i="21"/>
  <c r="M2398" i="21"/>
  <c r="H2399" i="21"/>
  <c r="O2398" i="21"/>
  <c r="P2398" i="21"/>
  <c r="Q2398" i="21"/>
  <c r="N2398" i="21"/>
  <c r="J2399" i="21"/>
  <c r="K2399" i="21"/>
  <c r="M2399" i="21"/>
  <c r="L2399" i="21"/>
  <c r="H2400" i="21"/>
  <c r="I2399" i="21"/>
  <c r="J2400" i="21"/>
  <c r="M2400" i="21"/>
  <c r="L2400" i="21"/>
  <c r="I2400" i="21"/>
  <c r="K2400" i="21"/>
  <c r="H2401" i="21"/>
  <c r="O2399" i="21"/>
  <c r="Q2399" i="21"/>
  <c r="N2399" i="21"/>
  <c r="P2399" i="21"/>
  <c r="N2400" i="21"/>
  <c r="Q2400" i="21"/>
  <c r="O2400" i="21"/>
  <c r="P2400" i="21"/>
  <c r="J2401" i="21"/>
  <c r="M2401" i="21"/>
  <c r="K2401" i="21"/>
  <c r="L2401" i="21"/>
  <c r="I2401" i="21"/>
  <c r="H2402" i="21"/>
  <c r="O2401" i="21"/>
  <c r="N2401" i="21"/>
  <c r="P2401" i="21"/>
  <c r="Q2401" i="21"/>
  <c r="J2402" i="21"/>
  <c r="K2402" i="21"/>
  <c r="H2403" i="21"/>
  <c r="I2402" i="21"/>
  <c r="L2402" i="21"/>
  <c r="M2402" i="21"/>
  <c r="J2403" i="21"/>
  <c r="I2403" i="21"/>
  <c r="H2404" i="21"/>
  <c r="L2403" i="21"/>
  <c r="K2403" i="21"/>
  <c r="M2403" i="21"/>
  <c r="P2402" i="21"/>
  <c r="Q2402" i="21"/>
  <c r="O2402" i="21"/>
  <c r="N2402" i="21"/>
  <c r="N2403" i="21"/>
  <c r="Q2403" i="21"/>
  <c r="P2403" i="21"/>
  <c r="O2403" i="21"/>
  <c r="I2404" i="21"/>
  <c r="H2405" i="21"/>
  <c r="M2404" i="21"/>
  <c r="J2404" i="21"/>
  <c r="L2404" i="21"/>
  <c r="K2404" i="21"/>
  <c r="N2404" i="21"/>
  <c r="P2404" i="21"/>
  <c r="O2404" i="21"/>
  <c r="Q2404" i="21"/>
  <c r="H2406" i="21"/>
  <c r="L2405" i="21"/>
  <c r="M2405" i="21"/>
  <c r="I2405" i="21"/>
  <c r="J2405" i="21"/>
  <c r="K2405" i="21"/>
  <c r="L2406" i="21"/>
  <c r="M2406" i="21"/>
  <c r="H2407" i="21"/>
  <c r="I2406" i="21"/>
  <c r="J2406" i="21"/>
  <c r="K2406" i="21"/>
  <c r="Q2405" i="21"/>
  <c r="O2405" i="21"/>
  <c r="N2405" i="21"/>
  <c r="P2405" i="21"/>
  <c r="L2407" i="21"/>
  <c r="H2408" i="21"/>
  <c r="K2407" i="21"/>
  <c r="I2407" i="21"/>
  <c r="M2407" i="21"/>
  <c r="J2407" i="21"/>
  <c r="N2406" i="21"/>
  <c r="P2406" i="21"/>
  <c r="Q2406" i="21"/>
  <c r="O2406" i="21"/>
  <c r="M2408" i="21"/>
  <c r="I2408" i="21"/>
  <c r="J2408" i="21"/>
  <c r="H2409" i="21"/>
  <c r="L2408" i="21"/>
  <c r="K2408" i="21"/>
  <c r="O2407" i="21"/>
  <c r="Q2407" i="21"/>
  <c r="P2407" i="21"/>
  <c r="N2407" i="21"/>
  <c r="Q2408" i="21"/>
  <c r="O2408" i="21"/>
  <c r="N2408" i="21"/>
  <c r="P2408" i="21"/>
  <c r="H2410" i="21"/>
  <c r="I2409" i="21"/>
  <c r="M2409" i="21"/>
  <c r="J2409" i="21"/>
  <c r="K2409" i="21"/>
  <c r="L2409" i="21"/>
  <c r="J2410" i="21"/>
  <c r="I2410" i="21"/>
  <c r="L2410" i="21"/>
  <c r="K2410" i="21"/>
  <c r="H2411" i="21"/>
  <c r="M2410" i="21"/>
  <c r="O2409" i="21"/>
  <c r="N2409" i="21"/>
  <c r="Q2409" i="21"/>
  <c r="P2409" i="21"/>
  <c r="N2410" i="21"/>
  <c r="Q2410" i="21"/>
  <c r="O2410" i="21"/>
  <c r="P2410" i="21"/>
  <c r="I2411" i="21"/>
  <c r="K2411" i="21"/>
  <c r="L2411" i="21"/>
  <c r="M2411" i="21"/>
  <c r="H2412" i="21"/>
  <c r="J2411" i="21"/>
  <c r="P2411" i="21"/>
  <c r="N2411" i="21"/>
  <c r="Q2411" i="21"/>
  <c r="O2411" i="21"/>
  <c r="J2412" i="21"/>
  <c r="H2413" i="21"/>
  <c r="M2412" i="21"/>
  <c r="I2412" i="21"/>
  <c r="L2412" i="21"/>
  <c r="K2412" i="21"/>
  <c r="K2413" i="21"/>
  <c r="J2413" i="21"/>
  <c r="M2413" i="21"/>
  <c r="H2414" i="21"/>
  <c r="L2413" i="21"/>
  <c r="I2413" i="21"/>
  <c r="P2412" i="21"/>
  <c r="Q2412" i="21"/>
  <c r="O2412" i="21"/>
  <c r="N2412" i="21"/>
  <c r="H2415" i="21"/>
  <c r="M2414" i="21"/>
  <c r="I2414" i="21"/>
  <c r="K2414" i="21"/>
  <c r="L2414" i="21"/>
  <c r="J2414" i="21"/>
  <c r="P2413" i="21"/>
  <c r="O2413" i="21"/>
  <c r="Q2413" i="21"/>
  <c r="N2413" i="21"/>
  <c r="L2415" i="21"/>
  <c r="I2415" i="21"/>
  <c r="H2416" i="21"/>
  <c r="K2415" i="21"/>
  <c r="J2415" i="21"/>
  <c r="M2415" i="21"/>
  <c r="N2414" i="21"/>
  <c r="P2414" i="21"/>
  <c r="Q2414" i="21"/>
  <c r="O2414" i="21"/>
  <c r="Q2415" i="21"/>
  <c r="N2415" i="21"/>
  <c r="P2415" i="21"/>
  <c r="O2415" i="21"/>
  <c r="I2416" i="21"/>
  <c r="M2416" i="21"/>
  <c r="J2416" i="21"/>
  <c r="H2417" i="21"/>
  <c r="L2416" i="21"/>
  <c r="K2416" i="21"/>
  <c r="P2416" i="21"/>
  <c r="N2416" i="21"/>
  <c r="O2416" i="21"/>
  <c r="Q2416" i="21"/>
  <c r="I2417" i="21"/>
  <c r="H2418" i="21"/>
  <c r="M2417" i="21"/>
  <c r="J2417" i="21"/>
  <c r="K2417" i="21"/>
  <c r="L2417" i="21"/>
  <c r="P2417" i="21"/>
  <c r="Q2417" i="21"/>
  <c r="N2417" i="21"/>
  <c r="O2417" i="21"/>
  <c r="L2418" i="21"/>
  <c r="H2419" i="21"/>
  <c r="M2418" i="21"/>
  <c r="J2418" i="21"/>
  <c r="K2418" i="21"/>
  <c r="I2418" i="21"/>
  <c r="L2419" i="21"/>
  <c r="H2420" i="21"/>
  <c r="J2419" i="21"/>
  <c r="I2419" i="21"/>
  <c r="M2419" i="21"/>
  <c r="K2419" i="21"/>
  <c r="N2418" i="21"/>
  <c r="Q2418" i="21"/>
  <c r="O2418" i="21"/>
  <c r="P2418" i="21"/>
  <c r="K2420" i="21"/>
  <c r="I2420" i="21"/>
  <c r="H2421" i="21"/>
  <c r="J2420" i="21"/>
  <c r="M2420" i="21"/>
  <c r="L2420" i="21"/>
  <c r="Q2419" i="21"/>
  <c r="P2419" i="21"/>
  <c r="N2419" i="21"/>
  <c r="O2419" i="21"/>
  <c r="Q2420" i="21"/>
  <c r="P2420" i="21"/>
  <c r="O2420" i="21"/>
  <c r="N2420" i="21"/>
  <c r="L2421" i="21"/>
  <c r="M2421" i="21"/>
  <c r="H2422" i="21"/>
  <c r="I2421" i="21"/>
  <c r="K2421" i="21"/>
  <c r="J2421" i="21"/>
  <c r="I2422" i="21"/>
  <c r="H2423" i="21"/>
  <c r="L2422" i="21"/>
  <c r="M2422" i="21"/>
  <c r="K2422" i="21"/>
  <c r="J2422" i="21"/>
  <c r="P2421" i="21"/>
  <c r="N2421" i="21"/>
  <c r="Q2421" i="21"/>
  <c r="O2421" i="21"/>
  <c r="Q2422" i="21"/>
  <c r="N2422" i="21"/>
  <c r="P2422" i="21"/>
  <c r="O2422" i="21"/>
  <c r="L2423" i="21"/>
  <c r="K2423" i="21"/>
  <c r="I2423" i="21"/>
  <c r="J2423" i="21"/>
  <c r="H2424" i="21"/>
  <c r="M2423" i="21"/>
  <c r="O2423" i="21"/>
  <c r="P2423" i="21"/>
  <c r="Q2423" i="21"/>
  <c r="N2423" i="21"/>
  <c r="K2424" i="21"/>
  <c r="H2425" i="21"/>
  <c r="I2424" i="21"/>
  <c r="J2424" i="21"/>
  <c r="M2424" i="21"/>
  <c r="L2424" i="21"/>
  <c r="H2426" i="21"/>
  <c r="I2425" i="21"/>
  <c r="K2425" i="21"/>
  <c r="J2425" i="21"/>
  <c r="M2425" i="21"/>
  <c r="L2425" i="21"/>
  <c r="P2424" i="21"/>
  <c r="O2424" i="21"/>
  <c r="Q2424" i="21"/>
  <c r="N2424" i="21"/>
  <c r="K2426" i="21"/>
  <c r="H2427" i="21"/>
  <c r="L2426" i="21"/>
  <c r="M2426" i="21"/>
  <c r="J2426" i="21"/>
  <c r="I2426" i="21"/>
  <c r="P2425" i="21"/>
  <c r="Q2425" i="21"/>
  <c r="N2425" i="21"/>
  <c r="O2425" i="21"/>
  <c r="I2427" i="21"/>
  <c r="M2427" i="21"/>
  <c r="J2427" i="21"/>
  <c r="H2428" i="21"/>
  <c r="K2427" i="21"/>
  <c r="L2427" i="21"/>
  <c r="O2426" i="21"/>
  <c r="Q2426" i="21"/>
  <c r="N2426" i="21"/>
  <c r="P2426" i="21"/>
  <c r="N2427" i="21"/>
  <c r="P2427" i="21"/>
  <c r="O2427" i="21"/>
  <c r="Q2427" i="21"/>
  <c r="M2428" i="21"/>
  <c r="J2428" i="21"/>
  <c r="K2428" i="21"/>
  <c r="I2428" i="21"/>
  <c r="L2428" i="21"/>
  <c r="H2429" i="21"/>
  <c r="O2428" i="21"/>
  <c r="P2428" i="21"/>
  <c r="Q2428" i="21"/>
  <c r="N2428" i="21"/>
  <c r="J2429" i="21"/>
  <c r="K2429" i="21"/>
  <c r="M2429" i="21"/>
  <c r="I2429" i="21"/>
  <c r="H2430" i="21"/>
  <c r="L2429" i="21"/>
  <c r="Q2429" i="21"/>
  <c r="O2429" i="21"/>
  <c r="P2429" i="21"/>
  <c r="N2429" i="21"/>
  <c r="M2430" i="21"/>
  <c r="I2430" i="21"/>
  <c r="L2430" i="21"/>
  <c r="J2430" i="21"/>
  <c r="H2431" i="21"/>
  <c r="K2430" i="21"/>
  <c r="Q2430" i="21"/>
  <c r="O2430" i="21"/>
  <c r="N2430" i="21"/>
  <c r="P2430" i="21"/>
  <c r="K2431" i="21"/>
  <c r="I2431" i="21"/>
  <c r="H2432" i="21"/>
  <c r="L2431" i="21"/>
  <c r="J2431" i="21"/>
  <c r="M2431" i="21"/>
  <c r="Q2431" i="21"/>
  <c r="P2431" i="21"/>
  <c r="N2431" i="21"/>
  <c r="O2431" i="21"/>
  <c r="J2432" i="21"/>
  <c r="H2433" i="21"/>
  <c r="K2432" i="21"/>
  <c r="L2432" i="21"/>
  <c r="I2432" i="21"/>
  <c r="M2432" i="21"/>
  <c r="J2433" i="21"/>
  <c r="K2433" i="21"/>
  <c r="H2434" i="21"/>
  <c r="L2433" i="21"/>
  <c r="M2433" i="21"/>
  <c r="I2433" i="21"/>
  <c r="P2432" i="21"/>
  <c r="Q2432" i="21"/>
  <c r="N2432" i="21"/>
  <c r="O2432" i="21"/>
  <c r="J2434" i="21"/>
  <c r="K2434" i="21"/>
  <c r="M2434" i="21"/>
  <c r="I2434" i="21"/>
  <c r="L2434" i="21"/>
  <c r="H2435" i="21"/>
  <c r="Q2433" i="21"/>
  <c r="P2433" i="21"/>
  <c r="O2433" i="21"/>
  <c r="N2433" i="21"/>
  <c r="O2434" i="21"/>
  <c r="Q2434" i="21"/>
  <c r="N2434" i="21"/>
  <c r="P2434" i="21"/>
  <c r="I2435" i="21"/>
  <c r="K2435" i="21"/>
  <c r="M2435" i="21"/>
  <c r="H2436" i="21"/>
  <c r="L2435" i="21"/>
  <c r="J2435" i="21"/>
  <c r="Q2435" i="21"/>
  <c r="N2435" i="21"/>
  <c r="O2435" i="21"/>
  <c r="P2435" i="21"/>
  <c r="K2436" i="21"/>
  <c r="I2436" i="21"/>
  <c r="M2436" i="21"/>
  <c r="H2437" i="21"/>
  <c r="J2436" i="21"/>
  <c r="L2436" i="21"/>
  <c r="N2436" i="21"/>
  <c r="O2436" i="21"/>
  <c r="Q2436" i="21"/>
  <c r="P2436" i="21"/>
  <c r="J2437" i="21"/>
  <c r="L2437" i="21"/>
  <c r="H2438" i="21"/>
  <c r="K2437" i="21"/>
  <c r="M2437" i="21"/>
  <c r="I2437" i="21"/>
  <c r="I2438" i="21"/>
  <c r="M2438" i="21"/>
  <c r="K2438" i="21"/>
  <c r="H2439" i="21"/>
  <c r="J2438" i="21"/>
  <c r="L2438" i="21"/>
  <c r="Q2437" i="21"/>
  <c r="N2437" i="21"/>
  <c r="P2437" i="21"/>
  <c r="O2437" i="21"/>
  <c r="O2438" i="21"/>
  <c r="Q2438" i="21"/>
  <c r="P2438" i="21"/>
  <c r="N2438" i="21"/>
  <c r="H2440" i="21"/>
  <c r="J2439" i="21"/>
  <c r="K2439" i="21"/>
  <c r="L2439" i="21"/>
  <c r="I2439" i="21"/>
  <c r="M2439" i="21"/>
  <c r="L2440" i="21"/>
  <c r="H2441" i="21"/>
  <c r="M2440" i="21"/>
  <c r="K2440" i="21"/>
  <c r="I2440" i="21"/>
  <c r="J2440" i="21"/>
  <c r="P2439" i="21"/>
  <c r="N2439" i="21"/>
  <c r="Q2439" i="21"/>
  <c r="O2439" i="21"/>
  <c r="M2441" i="21"/>
  <c r="L2441" i="21"/>
  <c r="J2441" i="21"/>
  <c r="I2441" i="21"/>
  <c r="K2441" i="21"/>
  <c r="H2442" i="21"/>
  <c r="Q2440" i="21"/>
  <c r="N2440" i="21"/>
  <c r="O2440" i="21"/>
  <c r="P2440" i="21"/>
  <c r="Q2441" i="21"/>
  <c r="P2441" i="21"/>
  <c r="O2441" i="21"/>
  <c r="N2441" i="21"/>
  <c r="L2442" i="21"/>
  <c r="J2442" i="21"/>
  <c r="K2442" i="21"/>
  <c r="H2443" i="21"/>
  <c r="I2442" i="21"/>
  <c r="M2442" i="21"/>
  <c r="K2443" i="21"/>
  <c r="H2444" i="21"/>
  <c r="J2443" i="21"/>
  <c r="I2443" i="21"/>
  <c r="L2443" i="21"/>
  <c r="M2443" i="21"/>
  <c r="Q2442" i="21"/>
  <c r="O2442" i="21"/>
  <c r="P2442" i="21"/>
  <c r="N2442" i="21"/>
  <c r="I2444" i="21"/>
  <c r="H2445" i="21"/>
  <c r="M2444" i="21"/>
  <c r="K2444" i="21"/>
  <c r="L2444" i="21"/>
  <c r="J2444" i="21"/>
  <c r="P2443" i="21"/>
  <c r="Q2443" i="21"/>
  <c r="O2443" i="21"/>
  <c r="N2443" i="21"/>
  <c r="N2444" i="21"/>
  <c r="Q2444" i="21"/>
  <c r="P2444" i="21"/>
  <c r="O2444" i="21"/>
  <c r="H2446" i="21"/>
  <c r="M2445" i="21"/>
  <c r="L2445" i="21"/>
  <c r="I2445" i="21"/>
  <c r="J2445" i="21"/>
  <c r="K2445" i="21"/>
  <c r="I2446" i="21"/>
  <c r="M2446" i="21"/>
  <c r="L2446" i="21"/>
  <c r="J2446" i="21"/>
  <c r="K2446" i="21"/>
  <c r="H2447" i="21"/>
  <c r="P2445" i="21"/>
  <c r="Q2445" i="21"/>
  <c r="N2445" i="21"/>
  <c r="O2445" i="21"/>
  <c r="O2446" i="21"/>
  <c r="Q2446" i="21"/>
  <c r="P2446" i="21"/>
  <c r="N2446" i="21"/>
  <c r="L2447" i="21"/>
  <c r="K2447" i="21"/>
  <c r="M2447" i="21"/>
  <c r="H2448" i="21"/>
  <c r="I2447" i="21"/>
  <c r="J2447" i="21"/>
  <c r="I2448" i="21"/>
  <c r="L2448" i="21"/>
  <c r="K2448" i="21"/>
  <c r="H2449" i="21"/>
  <c r="J2448" i="21"/>
  <c r="M2448" i="21"/>
  <c r="N2447" i="21"/>
  <c r="P2447" i="21"/>
  <c r="Q2447" i="21"/>
  <c r="O2447" i="21"/>
  <c r="N2448" i="21"/>
  <c r="Q2448" i="21"/>
  <c r="O2448" i="21"/>
  <c r="P2448" i="21"/>
  <c r="M2449" i="21"/>
  <c r="J2449" i="21"/>
  <c r="H2450" i="21"/>
  <c r="I2449" i="21"/>
  <c r="K2449" i="21"/>
  <c r="L2449" i="21"/>
  <c r="I2450" i="21"/>
  <c r="H2451" i="21"/>
  <c r="J2450" i="21"/>
  <c r="K2450" i="21"/>
  <c r="L2450" i="21"/>
  <c r="M2450" i="21"/>
  <c r="P2449" i="21"/>
  <c r="Q2449" i="21"/>
  <c r="O2449" i="21"/>
  <c r="N2449" i="21"/>
  <c r="N2450" i="21"/>
  <c r="O2450" i="21"/>
  <c r="P2450" i="21"/>
  <c r="Q2450" i="21"/>
  <c r="I2451" i="21"/>
  <c r="L2451" i="21"/>
  <c r="M2451" i="21"/>
  <c r="H2452" i="21"/>
  <c r="K2451" i="21"/>
  <c r="J2451" i="21"/>
  <c r="O2451" i="21"/>
  <c r="P2451" i="21"/>
  <c r="N2451" i="21"/>
  <c r="Q2451" i="21"/>
  <c r="I2452" i="21"/>
  <c r="M2452" i="21"/>
  <c r="L2452" i="21"/>
  <c r="J2452" i="21"/>
  <c r="K2452" i="21"/>
  <c r="H2453" i="21"/>
  <c r="Q2452" i="21"/>
  <c r="N2452" i="21"/>
  <c r="O2452" i="21"/>
  <c r="P2452" i="21"/>
  <c r="I2453" i="21"/>
  <c r="M2453" i="21"/>
  <c r="L2453" i="21"/>
  <c r="K2453" i="21"/>
  <c r="H2454" i="21"/>
  <c r="J2453" i="21"/>
  <c r="N2453" i="21"/>
  <c r="O2453" i="21"/>
  <c r="P2453" i="21"/>
  <c r="Q2453" i="21"/>
  <c r="I2454" i="21"/>
  <c r="J2454" i="21"/>
  <c r="L2454" i="21"/>
  <c r="K2454" i="21"/>
  <c r="H2455" i="21"/>
  <c r="M2454" i="21"/>
  <c r="Q2454" i="21"/>
  <c r="P2454" i="21"/>
  <c r="O2454" i="21"/>
  <c r="N2454" i="21"/>
  <c r="J2455" i="21"/>
  <c r="K2455" i="21"/>
  <c r="H2456" i="21"/>
  <c r="M2455" i="21"/>
  <c r="I2455" i="21"/>
  <c r="L2455" i="21"/>
  <c r="K2456" i="21"/>
  <c r="J2456" i="21"/>
  <c r="H2457" i="21"/>
  <c r="M2456" i="21"/>
  <c r="L2456" i="21"/>
  <c r="I2456" i="21"/>
  <c r="P2455" i="21"/>
  <c r="N2455" i="21"/>
  <c r="O2455" i="21"/>
  <c r="Q2455" i="21"/>
  <c r="K2457" i="21"/>
  <c r="L2457" i="21"/>
  <c r="I2457" i="21"/>
  <c r="M2457" i="21"/>
  <c r="H2458" i="21"/>
  <c r="J2457" i="21"/>
  <c r="N2456" i="21"/>
  <c r="Q2456" i="21"/>
  <c r="P2456" i="21"/>
  <c r="O2456" i="21"/>
  <c r="P2457" i="21"/>
  <c r="N2457" i="21"/>
  <c r="O2457" i="21"/>
  <c r="Q2457" i="21"/>
  <c r="I2458" i="21"/>
  <c r="J2458" i="21"/>
  <c r="H2459" i="21"/>
  <c r="M2458" i="21"/>
  <c r="L2458" i="21"/>
  <c r="K2458" i="21"/>
  <c r="Q2458" i="21"/>
  <c r="P2458" i="21"/>
  <c r="N2458" i="21"/>
  <c r="O2458" i="21"/>
  <c r="H2460" i="21"/>
  <c r="J2459" i="21"/>
  <c r="L2459" i="21"/>
  <c r="I2459" i="21"/>
  <c r="K2459" i="21"/>
  <c r="M2459" i="21"/>
  <c r="K2460" i="21"/>
  <c r="I2460" i="21"/>
  <c r="M2460" i="21"/>
  <c r="L2460" i="21"/>
  <c r="H2461" i="21"/>
  <c r="J2460" i="21"/>
  <c r="P2459" i="21"/>
  <c r="Q2459" i="21"/>
  <c r="N2459" i="21"/>
  <c r="O2459" i="21"/>
  <c r="P2460" i="21"/>
  <c r="Q2460" i="21"/>
  <c r="O2460" i="21"/>
  <c r="N2460" i="21"/>
  <c r="H2462" i="21"/>
  <c r="I2461" i="21"/>
  <c r="K2461" i="21"/>
  <c r="J2461" i="21"/>
  <c r="M2461" i="21"/>
  <c r="L2461" i="21"/>
  <c r="H2463" i="21"/>
  <c r="I2462" i="21"/>
  <c r="M2462" i="21"/>
  <c r="J2462" i="21"/>
  <c r="L2462" i="21"/>
  <c r="K2462" i="21"/>
  <c r="O2461" i="21"/>
  <c r="N2461" i="21"/>
  <c r="Q2461" i="21"/>
  <c r="P2461" i="21"/>
  <c r="L2463" i="21"/>
  <c r="K2463" i="21"/>
  <c r="I2463" i="21"/>
  <c r="M2463" i="21"/>
  <c r="H2464" i="21"/>
  <c r="J2463" i="21"/>
  <c r="N2462" i="21"/>
  <c r="Q2462" i="21"/>
  <c r="P2462" i="21"/>
  <c r="O2462" i="21"/>
  <c r="N2463" i="21"/>
  <c r="O2463" i="21"/>
  <c r="Q2463" i="21"/>
  <c r="P2463" i="21"/>
  <c r="H2465" i="21"/>
  <c r="K2464" i="21"/>
  <c r="J2464" i="21"/>
  <c r="L2464" i="21"/>
  <c r="M2464" i="21"/>
  <c r="I2464" i="21"/>
  <c r="J2465" i="21"/>
  <c r="M2465" i="21"/>
  <c r="I2465" i="21"/>
  <c r="L2465" i="21"/>
  <c r="K2465" i="21"/>
  <c r="H2466" i="21"/>
  <c r="Q2464" i="21"/>
  <c r="P2464" i="21"/>
  <c r="N2464" i="21"/>
  <c r="O2464" i="21"/>
  <c r="N2465" i="21"/>
  <c r="P2465" i="21"/>
  <c r="Q2465" i="21"/>
  <c r="O2465" i="21"/>
  <c r="L2466" i="21"/>
  <c r="J2466" i="21"/>
  <c r="M2466" i="21"/>
  <c r="I2466" i="21"/>
  <c r="H2467" i="21"/>
  <c r="K2466" i="21"/>
  <c r="Q2466" i="21"/>
  <c r="O2466" i="21"/>
  <c r="P2466" i="21"/>
  <c r="N2466" i="21"/>
  <c r="K2467" i="21"/>
  <c r="L2467" i="21"/>
  <c r="I2467" i="21"/>
  <c r="J2467" i="21"/>
  <c r="M2467" i="21"/>
  <c r="H2468" i="21"/>
  <c r="O2467" i="21"/>
  <c r="N2467" i="21"/>
  <c r="P2467" i="21"/>
  <c r="Q2467" i="21"/>
  <c r="J2468" i="21"/>
  <c r="I2468" i="21"/>
  <c r="H2469" i="21"/>
  <c r="M2468" i="21"/>
  <c r="K2468" i="21"/>
  <c r="L2468" i="21"/>
  <c r="O2468" i="21"/>
  <c r="P2468" i="21"/>
  <c r="Q2468" i="21"/>
  <c r="N2468" i="21"/>
  <c r="H2470" i="21"/>
  <c r="L2469" i="21"/>
  <c r="M2469" i="21"/>
  <c r="J2469" i="21"/>
  <c r="K2469" i="21"/>
  <c r="I2469" i="21"/>
  <c r="H2471" i="21"/>
  <c r="K2470" i="21"/>
  <c r="M2470" i="21"/>
  <c r="L2470" i="21"/>
  <c r="I2470" i="21"/>
  <c r="J2470" i="21"/>
  <c r="Q2469" i="21"/>
  <c r="O2469" i="21"/>
  <c r="N2469" i="21"/>
  <c r="P2469" i="21"/>
  <c r="I2471" i="21"/>
  <c r="M2471" i="21"/>
  <c r="K2471" i="21"/>
  <c r="L2471" i="21"/>
  <c r="H2472" i="21"/>
  <c r="J2471" i="21"/>
  <c r="O2470" i="21"/>
  <c r="N2470" i="21"/>
  <c r="P2470" i="21"/>
  <c r="Q2470" i="21"/>
  <c r="O2471" i="21"/>
  <c r="N2471" i="21"/>
  <c r="P2471" i="21"/>
  <c r="Q2471" i="21"/>
  <c r="I2472" i="21"/>
  <c r="H2473" i="21"/>
  <c r="J2472" i="21"/>
  <c r="L2472" i="21"/>
  <c r="K2472" i="21"/>
  <c r="M2472" i="21"/>
  <c r="O2472" i="21"/>
  <c r="Q2472" i="21"/>
  <c r="P2472" i="21"/>
  <c r="N2472" i="21"/>
  <c r="M2473" i="21"/>
  <c r="K2473" i="21"/>
  <c r="I2473" i="21"/>
  <c r="H2474" i="21"/>
  <c r="L2473" i="21"/>
  <c r="J2473" i="21"/>
  <c r="P2473" i="21"/>
  <c r="O2473" i="21"/>
  <c r="Q2473" i="21"/>
  <c r="N2473" i="21"/>
  <c r="K2474" i="21"/>
  <c r="L2474" i="21"/>
  <c r="M2474" i="21"/>
  <c r="J2474" i="21"/>
  <c r="H2475" i="21"/>
  <c r="I2474" i="21"/>
  <c r="I2475" i="21"/>
  <c r="L2475" i="21"/>
  <c r="M2475" i="21"/>
  <c r="H2476" i="21"/>
  <c r="J2475" i="21"/>
  <c r="K2475" i="21"/>
  <c r="P2474" i="21"/>
  <c r="Q2474" i="21"/>
  <c r="N2474" i="21"/>
  <c r="O2474" i="21"/>
  <c r="O2475" i="21"/>
  <c r="P2475" i="21"/>
  <c r="N2475" i="21"/>
  <c r="Q2475" i="21"/>
  <c r="L2476" i="21"/>
  <c r="H2477" i="21"/>
  <c r="J2476" i="21"/>
  <c r="I2476" i="21"/>
  <c r="K2476" i="21"/>
  <c r="M2476" i="21"/>
  <c r="I2477" i="21"/>
  <c r="H2478" i="21"/>
  <c r="M2477" i="21"/>
  <c r="K2477" i="21"/>
  <c r="L2477" i="21"/>
  <c r="J2477" i="21"/>
  <c r="N2476" i="21"/>
  <c r="P2476" i="21"/>
  <c r="Q2476" i="21"/>
  <c r="O2476" i="21"/>
  <c r="N2477" i="21"/>
  <c r="Q2477" i="21"/>
  <c r="O2477" i="21"/>
  <c r="P2477" i="21"/>
  <c r="L2478" i="21"/>
  <c r="K2478" i="21"/>
  <c r="M2478" i="21"/>
  <c r="I2478" i="21"/>
  <c r="H2479" i="21"/>
  <c r="J2478" i="21"/>
  <c r="O2478" i="21"/>
  <c r="P2478" i="21"/>
  <c r="N2478" i="21"/>
  <c r="Q2478" i="21"/>
  <c r="L2479" i="21"/>
  <c r="I2479" i="21"/>
  <c r="K2479" i="21"/>
  <c r="H2480" i="21"/>
  <c r="M2479" i="21"/>
  <c r="J2479" i="21"/>
  <c r="N2479" i="21"/>
  <c r="Q2479" i="21"/>
  <c r="O2479" i="21"/>
  <c r="P2479" i="21"/>
  <c r="K2480" i="21"/>
  <c r="I2480" i="21"/>
  <c r="L2480" i="21"/>
  <c r="M2480" i="21"/>
  <c r="H2481" i="21"/>
  <c r="J2480" i="21"/>
  <c r="O2480" i="21"/>
  <c r="Q2480" i="21"/>
  <c r="P2480" i="21"/>
  <c r="N2480" i="21"/>
  <c r="M2481" i="21"/>
  <c r="L2481" i="21"/>
  <c r="K2481" i="21"/>
  <c r="H2482" i="21"/>
  <c r="J2481" i="21"/>
  <c r="I2481" i="21"/>
  <c r="K2482" i="21"/>
  <c r="H2483" i="21"/>
  <c r="I2482" i="21"/>
  <c r="L2482" i="21"/>
  <c r="J2482" i="21"/>
  <c r="M2482" i="21"/>
  <c r="P2481" i="21"/>
  <c r="O2481" i="21"/>
  <c r="N2481" i="21"/>
  <c r="Q2481" i="21"/>
  <c r="K2483" i="21"/>
  <c r="H2484" i="21"/>
  <c r="I2483" i="21"/>
  <c r="M2483" i="21"/>
  <c r="L2483" i="21"/>
  <c r="J2483" i="21"/>
  <c r="Q2482" i="21"/>
  <c r="O2482" i="21"/>
  <c r="N2482" i="21"/>
  <c r="P2482" i="21"/>
  <c r="I2484" i="21"/>
  <c r="J2484" i="21"/>
  <c r="M2484" i="21"/>
  <c r="H2485" i="21"/>
  <c r="K2484" i="21"/>
  <c r="L2484" i="21"/>
  <c r="P2483" i="21"/>
  <c r="N2483" i="21"/>
  <c r="O2483" i="21"/>
  <c r="Q2483" i="21"/>
  <c r="P2484" i="21"/>
  <c r="N2484" i="21"/>
  <c r="O2484" i="21"/>
  <c r="Q2484" i="21"/>
  <c r="K2485" i="21"/>
  <c r="J2485" i="21"/>
  <c r="H2486" i="21"/>
  <c r="I2485" i="21"/>
  <c r="M2485" i="21"/>
  <c r="L2485" i="21"/>
  <c r="M2486" i="21"/>
  <c r="K2486" i="21"/>
  <c r="H2487" i="21"/>
  <c r="I2486" i="21"/>
  <c r="J2486" i="21"/>
  <c r="L2486" i="21"/>
  <c r="O2485" i="21"/>
  <c r="N2485" i="21"/>
  <c r="P2485" i="21"/>
  <c r="Q2485" i="21"/>
  <c r="K2487" i="21"/>
  <c r="L2487" i="21"/>
  <c r="I2487" i="21"/>
  <c r="M2487" i="21"/>
  <c r="H2488" i="21"/>
  <c r="J2487" i="21"/>
  <c r="Q2486" i="21"/>
  <c r="N2486" i="21"/>
  <c r="P2486" i="21"/>
  <c r="O2486" i="21"/>
  <c r="N2487" i="21"/>
  <c r="O2487" i="21"/>
  <c r="Q2487" i="21"/>
  <c r="P2487" i="21"/>
  <c r="M2488" i="21"/>
  <c r="H2489" i="21"/>
  <c r="I2488" i="21"/>
  <c r="J2488" i="21"/>
  <c r="L2488" i="21"/>
  <c r="K2488" i="21"/>
  <c r="L2489" i="21"/>
  <c r="K2489" i="21"/>
  <c r="I2489" i="21"/>
  <c r="M2489" i="21"/>
  <c r="J2489" i="21"/>
  <c r="H2490" i="21"/>
  <c r="Q2488" i="21"/>
  <c r="O2488" i="21"/>
  <c r="N2488" i="21"/>
  <c r="P2488" i="21"/>
  <c r="Q2489" i="21"/>
  <c r="N2489" i="21"/>
  <c r="O2489" i="21"/>
  <c r="P2489" i="21"/>
  <c r="K2490" i="21"/>
  <c r="M2490" i="21"/>
  <c r="J2490" i="21"/>
  <c r="I2490" i="21"/>
  <c r="H2491" i="21"/>
  <c r="L2490" i="21"/>
  <c r="P2490" i="21"/>
  <c r="N2490" i="21"/>
  <c r="Q2490" i="21"/>
  <c r="O2490" i="21"/>
  <c r="L2491" i="21"/>
  <c r="K2491" i="21"/>
  <c r="M2491" i="21"/>
  <c r="H2492" i="21"/>
  <c r="J2491" i="21"/>
  <c r="I2491" i="21"/>
  <c r="I2492" i="21"/>
  <c r="L2492" i="21"/>
  <c r="J2492" i="21"/>
  <c r="H2493" i="21"/>
  <c r="K2492" i="21"/>
  <c r="M2492" i="21"/>
  <c r="P2491" i="21"/>
  <c r="O2491" i="21"/>
  <c r="Q2491" i="21"/>
  <c r="N2491" i="21"/>
  <c r="Q2492" i="21"/>
  <c r="P2492" i="21"/>
  <c r="O2492" i="21"/>
  <c r="N2492" i="21"/>
  <c r="H2494" i="21"/>
  <c r="K2493" i="21"/>
  <c r="I2493" i="21"/>
  <c r="M2493" i="21"/>
  <c r="L2493" i="21"/>
  <c r="J2493" i="21"/>
  <c r="H2495" i="21"/>
  <c r="L2494" i="21"/>
  <c r="K2494" i="21"/>
  <c r="I2494" i="21"/>
  <c r="M2494" i="21"/>
  <c r="J2494" i="21"/>
  <c r="Q2493" i="21"/>
  <c r="N2493" i="21"/>
  <c r="O2493" i="21"/>
  <c r="P2493" i="21"/>
  <c r="H2496" i="21"/>
  <c r="M2495" i="21"/>
  <c r="I2495" i="21"/>
  <c r="L2495" i="21"/>
  <c r="K2495" i="21"/>
  <c r="J2495" i="21"/>
  <c r="O2494" i="21"/>
  <c r="P2494" i="21"/>
  <c r="Q2494" i="21"/>
  <c r="N2494" i="21"/>
  <c r="J2496" i="21"/>
  <c r="H2497" i="21"/>
  <c r="K2496" i="21"/>
  <c r="I2496" i="21"/>
  <c r="M2496" i="21"/>
  <c r="L2496" i="21"/>
  <c r="P2495" i="21"/>
  <c r="N2495" i="21"/>
  <c r="O2495" i="21"/>
  <c r="Q2495" i="21"/>
  <c r="J2497" i="21"/>
  <c r="I2497" i="21"/>
  <c r="H2498" i="21"/>
  <c r="L2497" i="21"/>
  <c r="K2497" i="21"/>
  <c r="M2497" i="21"/>
  <c r="Q2496" i="21"/>
  <c r="N2496" i="21"/>
  <c r="O2496" i="21"/>
  <c r="P2496" i="21"/>
  <c r="P2497" i="21"/>
  <c r="N2497" i="21"/>
  <c r="Q2497" i="21"/>
  <c r="O2497" i="21"/>
  <c r="M2498" i="21"/>
  <c r="K2498" i="21"/>
  <c r="J2498" i="21"/>
  <c r="I2498" i="21"/>
  <c r="L2498" i="21"/>
  <c r="H2499" i="21"/>
  <c r="Q2498" i="21"/>
  <c r="N2498" i="21"/>
  <c r="O2498" i="21"/>
  <c r="P2498" i="21"/>
  <c r="H2500" i="21"/>
  <c r="J2499" i="21"/>
  <c r="L2499" i="21"/>
  <c r="M2499" i="21"/>
  <c r="K2499" i="21"/>
  <c r="I2499" i="21"/>
  <c r="M2500" i="21"/>
  <c r="L2500" i="21"/>
  <c r="J2500" i="21"/>
  <c r="K2500" i="21"/>
  <c r="I2500" i="21"/>
  <c r="H2501" i="21"/>
  <c r="Q2499" i="21"/>
  <c r="P2499" i="21"/>
  <c r="O2499" i="21"/>
  <c r="N2499" i="21"/>
  <c r="Q2500" i="21"/>
  <c r="O2500" i="21"/>
  <c r="N2500" i="21"/>
  <c r="P2500" i="21"/>
  <c r="K2501" i="21"/>
  <c r="I2501" i="21"/>
  <c r="M2501" i="21"/>
  <c r="J2501" i="21"/>
  <c r="L2501" i="21"/>
  <c r="H2502" i="21"/>
  <c r="N2501" i="21"/>
  <c r="O2501" i="21"/>
  <c r="Q2501" i="21"/>
  <c r="P2501" i="21"/>
  <c r="H2503" i="21"/>
  <c r="M2502" i="21"/>
  <c r="K2502" i="21"/>
  <c r="J2502" i="21"/>
  <c r="L2502" i="21"/>
  <c r="I2502" i="21"/>
  <c r="L2503" i="21"/>
  <c r="K2503" i="21"/>
  <c r="M2503" i="21"/>
  <c r="I2503" i="21"/>
  <c r="J2503" i="21"/>
  <c r="H2504" i="21"/>
  <c r="N2502" i="21"/>
  <c r="Q2502" i="21"/>
  <c r="P2502" i="21"/>
  <c r="O2502" i="21"/>
  <c r="O2503" i="21"/>
  <c r="N2503" i="21"/>
  <c r="Q2503" i="21"/>
  <c r="P2503" i="21"/>
  <c r="J2504" i="21"/>
  <c r="K2504" i="21"/>
  <c r="I2504" i="21"/>
  <c r="L2504" i="21"/>
  <c r="H2505" i="21"/>
  <c r="M2504" i="21"/>
  <c r="Q2504" i="21"/>
  <c r="O2504" i="21"/>
  <c r="N2504" i="21"/>
  <c r="P2504" i="21"/>
  <c r="H2506" i="21"/>
  <c r="M2505" i="21"/>
  <c r="J2505" i="21"/>
  <c r="L2505" i="21"/>
  <c r="I2505" i="21"/>
  <c r="K2505" i="21"/>
  <c r="J2506" i="21"/>
  <c r="L2506" i="21"/>
  <c r="M2506" i="21"/>
  <c r="I2506" i="21"/>
  <c r="K2506" i="21"/>
  <c r="H2507" i="21"/>
  <c r="N2505" i="21"/>
  <c r="Q2505" i="21"/>
  <c r="O2505" i="21"/>
  <c r="P2505" i="21"/>
  <c r="O2506" i="21"/>
  <c r="P2506" i="21"/>
  <c r="N2506" i="21"/>
  <c r="Q2506" i="21"/>
  <c r="J2507" i="21"/>
  <c r="L2507" i="21"/>
  <c r="M2507" i="21"/>
  <c r="H2508" i="21"/>
  <c r="K2507" i="21"/>
  <c r="I2507" i="21"/>
  <c r="H2509" i="21"/>
  <c r="M2508" i="21"/>
  <c r="J2508" i="21"/>
  <c r="L2508" i="21"/>
  <c r="K2508" i="21"/>
  <c r="I2508" i="21"/>
  <c r="N2507" i="21"/>
  <c r="O2507" i="21"/>
  <c r="P2507" i="21"/>
  <c r="Q2507" i="21"/>
  <c r="I2509" i="21"/>
  <c r="K2509" i="21"/>
  <c r="J2509" i="21"/>
  <c r="M2509" i="21"/>
  <c r="H2510" i="21"/>
  <c r="L2509" i="21"/>
  <c r="Q2508" i="21"/>
  <c r="N2508" i="21"/>
  <c r="O2508" i="21"/>
  <c r="P2508" i="21"/>
  <c r="N2509" i="21"/>
  <c r="O2509" i="21"/>
  <c r="Q2509" i="21"/>
  <c r="P2509" i="21"/>
  <c r="H2511" i="21"/>
  <c r="K2510" i="21"/>
  <c r="I2510" i="21"/>
  <c r="L2510" i="21"/>
  <c r="J2510" i="21"/>
  <c r="M2510" i="21"/>
  <c r="M2511" i="21"/>
  <c r="J2511" i="21"/>
  <c r="H2512" i="21"/>
  <c r="L2511" i="21"/>
  <c r="K2511" i="21"/>
  <c r="I2511" i="21"/>
  <c r="N2510" i="21"/>
  <c r="O2510" i="21"/>
  <c r="Q2510" i="21"/>
  <c r="P2510" i="21"/>
  <c r="H2513" i="21"/>
  <c r="I2512" i="21"/>
  <c r="K2512" i="21"/>
  <c r="J2512" i="21"/>
  <c r="L2512" i="21"/>
  <c r="M2512" i="21"/>
  <c r="N2511" i="21"/>
  <c r="O2511" i="21"/>
  <c r="Q2511" i="21"/>
  <c r="P2511" i="21"/>
  <c r="L2513" i="21"/>
  <c r="K2513" i="21"/>
  <c r="H2514" i="21"/>
  <c r="I2513" i="21"/>
  <c r="J2513" i="21"/>
  <c r="M2513" i="21"/>
  <c r="O2512" i="21"/>
  <c r="Q2512" i="21"/>
  <c r="P2512" i="21"/>
  <c r="N2512" i="21"/>
  <c r="I2514" i="21"/>
  <c r="H2515" i="21"/>
  <c r="L2514" i="21"/>
  <c r="J2514" i="21"/>
  <c r="K2514" i="21"/>
  <c r="M2514" i="21"/>
  <c r="P2513" i="21"/>
  <c r="N2513" i="21"/>
  <c r="Q2513" i="21"/>
  <c r="O2513" i="21"/>
  <c r="O2514" i="21"/>
  <c r="N2514" i="21"/>
  <c r="Q2514" i="21"/>
  <c r="P2514" i="21"/>
  <c r="K2515" i="21"/>
  <c r="I2515" i="21"/>
  <c r="L2515" i="21"/>
  <c r="H2516" i="21"/>
  <c r="J2515" i="21"/>
  <c r="M2515" i="21"/>
  <c r="Q2515" i="21"/>
  <c r="P2515" i="21"/>
  <c r="N2515" i="21"/>
  <c r="O2515" i="21"/>
  <c r="H2517" i="21"/>
  <c r="J2516" i="21"/>
  <c r="M2516" i="21"/>
  <c r="I2516" i="21"/>
  <c r="L2516" i="21"/>
  <c r="K2516" i="21"/>
  <c r="L2517" i="21"/>
  <c r="I2517" i="21"/>
  <c r="H2518" i="21"/>
  <c r="J2517" i="21"/>
  <c r="M2517" i="21"/>
  <c r="K2517" i="21"/>
  <c r="Q2516" i="21"/>
  <c r="N2516" i="21"/>
  <c r="P2516" i="21"/>
  <c r="O2516" i="21"/>
  <c r="P2517" i="21"/>
  <c r="O2517" i="21"/>
  <c r="Q2517" i="21"/>
  <c r="N2517" i="21"/>
  <c r="M2518" i="21"/>
  <c r="K2518" i="21"/>
  <c r="J2518" i="21"/>
  <c r="L2518" i="21"/>
  <c r="I2518" i="21"/>
  <c r="H2519" i="21"/>
  <c r="P2518" i="21"/>
  <c r="N2518" i="21"/>
  <c r="O2518" i="21"/>
  <c r="Q2518" i="21"/>
  <c r="H2520" i="21"/>
  <c r="I2519" i="21"/>
  <c r="M2519" i="21"/>
  <c r="K2519" i="21"/>
  <c r="J2519" i="21"/>
  <c r="L2519" i="21"/>
  <c r="M2520" i="21"/>
  <c r="H2521" i="21"/>
  <c r="L2520" i="21"/>
  <c r="K2520" i="21"/>
  <c r="I2520" i="21"/>
  <c r="J2520" i="21"/>
  <c r="P2519" i="21"/>
  <c r="N2519" i="21"/>
  <c r="Q2519" i="21"/>
  <c r="O2519" i="21"/>
  <c r="K2521" i="21"/>
  <c r="I2521" i="21"/>
  <c r="L2521" i="21"/>
  <c r="J2521" i="21"/>
  <c r="M2521" i="21"/>
  <c r="H2522" i="21"/>
  <c r="O2520" i="21"/>
  <c r="P2520" i="21"/>
  <c r="Q2520" i="21"/>
  <c r="N2520" i="21"/>
  <c r="P2521" i="21"/>
  <c r="O2521" i="21"/>
  <c r="N2521" i="21"/>
  <c r="Q2521" i="21"/>
  <c r="L2522" i="21"/>
  <c r="M2522" i="21"/>
  <c r="J2522" i="21"/>
  <c r="K2522" i="21"/>
  <c r="H2523" i="21"/>
  <c r="I2522" i="21"/>
  <c r="L2523" i="21"/>
  <c r="M2523" i="21"/>
  <c r="I2523" i="21"/>
  <c r="K2523" i="21"/>
  <c r="J2523" i="21"/>
  <c r="H2524" i="21"/>
  <c r="N2522" i="21"/>
  <c r="Q2522" i="21"/>
  <c r="P2522" i="21"/>
  <c r="O2522" i="21"/>
  <c r="P2523" i="21"/>
  <c r="O2523" i="21"/>
  <c r="Q2523" i="21"/>
  <c r="N2523" i="21"/>
  <c r="M2524" i="21"/>
  <c r="J2524" i="21"/>
  <c r="K2524" i="21"/>
  <c r="L2524" i="21"/>
  <c r="I2524" i="21"/>
  <c r="H2525" i="21"/>
  <c r="Q2524" i="21"/>
  <c r="P2524" i="21"/>
  <c r="O2524" i="21"/>
  <c r="N2524" i="21"/>
  <c r="M2525" i="21"/>
  <c r="K2525" i="21"/>
  <c r="I2525" i="21"/>
  <c r="H2526" i="21"/>
  <c r="J2525" i="21"/>
  <c r="L2525" i="21"/>
  <c r="N2525" i="21"/>
  <c r="O2525" i="21"/>
  <c r="Q2525" i="21"/>
  <c r="P2525" i="21"/>
  <c r="K2526" i="21"/>
  <c r="L2526" i="21"/>
  <c r="I2526" i="21"/>
  <c r="M2526" i="21"/>
  <c r="H2527" i="21"/>
  <c r="J2526" i="21"/>
  <c r="Q2526" i="21"/>
  <c r="P2526" i="21"/>
  <c r="O2526" i="21"/>
  <c r="N2526" i="21"/>
  <c r="H2528" i="21"/>
  <c r="I2527" i="21"/>
  <c r="L2527" i="21"/>
  <c r="M2527" i="21"/>
  <c r="K2527" i="21"/>
  <c r="J2527" i="21"/>
  <c r="J2528" i="21"/>
  <c r="H2529" i="21"/>
  <c r="I2528" i="21"/>
  <c r="M2528" i="21"/>
  <c r="K2528" i="21"/>
  <c r="L2528" i="21"/>
  <c r="P2527" i="21"/>
  <c r="Q2527" i="21"/>
  <c r="O2527" i="21"/>
  <c r="N2527" i="21"/>
  <c r="J2529" i="21"/>
  <c r="K2529" i="21"/>
  <c r="I2529" i="21"/>
  <c r="H2530" i="21"/>
  <c r="M2529" i="21"/>
  <c r="L2529" i="21"/>
  <c r="O2528" i="21"/>
  <c r="N2528" i="21"/>
  <c r="Q2528" i="21"/>
  <c r="P2528" i="21"/>
  <c r="O2529" i="21"/>
  <c r="Q2529" i="21"/>
  <c r="N2529" i="21"/>
  <c r="P2529" i="21"/>
  <c r="J2530" i="21"/>
  <c r="K2530" i="21"/>
  <c r="I2530" i="21"/>
  <c r="H2531" i="21"/>
  <c r="M2530" i="21"/>
  <c r="L2530" i="21"/>
  <c r="Q2530" i="21"/>
  <c r="P2530" i="21"/>
  <c r="N2530" i="21"/>
  <c r="O2530" i="21"/>
  <c r="I2531" i="21"/>
  <c r="H2532" i="21"/>
  <c r="K2531" i="21"/>
  <c r="M2531" i="21"/>
  <c r="L2531" i="21"/>
  <c r="J2531" i="21"/>
  <c r="Q2531" i="21"/>
  <c r="O2531" i="21"/>
  <c r="N2531" i="21"/>
  <c r="P2531" i="21"/>
  <c r="K2532" i="21"/>
  <c r="I2532" i="21"/>
  <c r="H2533" i="21"/>
  <c r="L2532" i="21"/>
  <c r="M2532" i="21"/>
  <c r="J2532" i="21"/>
  <c r="P2532" i="21"/>
  <c r="N2532" i="21"/>
  <c r="Q2532" i="21"/>
  <c r="O2532" i="21"/>
  <c r="M2533" i="21"/>
  <c r="K2533" i="21"/>
  <c r="H2534" i="21"/>
  <c r="I2533" i="21"/>
  <c r="J2533" i="21"/>
  <c r="L2533" i="21"/>
  <c r="H2535" i="21"/>
  <c r="J2534" i="21"/>
  <c r="M2534" i="21"/>
  <c r="I2534" i="21"/>
  <c r="K2534" i="21"/>
  <c r="L2534" i="21"/>
  <c r="Q2533" i="21"/>
  <c r="P2533" i="21"/>
  <c r="O2533" i="21"/>
  <c r="N2533" i="21"/>
  <c r="M2535" i="21"/>
  <c r="K2535" i="21"/>
  <c r="L2535" i="21"/>
  <c r="H2536" i="21"/>
  <c r="J2535" i="21"/>
  <c r="I2535" i="21"/>
  <c r="N2534" i="21"/>
  <c r="Q2534" i="21"/>
  <c r="O2534" i="21"/>
  <c r="P2534" i="21"/>
  <c r="J2536" i="21"/>
  <c r="L2536" i="21"/>
  <c r="M2536" i="21"/>
  <c r="K2536" i="21"/>
  <c r="H2537" i="21"/>
  <c r="I2536" i="21"/>
  <c r="N2535" i="21"/>
  <c r="P2535" i="21"/>
  <c r="Q2535" i="21"/>
  <c r="O2535" i="21"/>
  <c r="L2537" i="21"/>
  <c r="I2537" i="21"/>
  <c r="H2538" i="21"/>
  <c r="M2537" i="21"/>
  <c r="K2537" i="21"/>
  <c r="J2537" i="21"/>
  <c r="Q2536" i="21"/>
  <c r="N2536" i="21"/>
  <c r="O2536" i="21"/>
  <c r="P2536" i="21"/>
  <c r="P2537" i="21"/>
  <c r="N2537" i="21"/>
  <c r="Q2537" i="21"/>
  <c r="O2537" i="21"/>
  <c r="J2538" i="21"/>
  <c r="H2539" i="21"/>
  <c r="K2538" i="21"/>
  <c r="I2538" i="21"/>
  <c r="M2538" i="21"/>
  <c r="L2538" i="21"/>
  <c r="J2539" i="21"/>
  <c r="K2539" i="21"/>
  <c r="H2540" i="21"/>
  <c r="I2539" i="21"/>
  <c r="M2539" i="21"/>
  <c r="L2539" i="21"/>
  <c r="O2538" i="21"/>
  <c r="Q2538" i="21"/>
  <c r="P2538" i="21"/>
  <c r="N2538" i="21"/>
  <c r="K2540" i="21"/>
  <c r="L2540" i="21"/>
  <c r="M2540" i="21"/>
  <c r="J2540" i="21"/>
  <c r="H2541" i="21"/>
  <c r="I2540" i="21"/>
  <c r="O2539" i="21"/>
  <c r="Q2539" i="21"/>
  <c r="P2539" i="21"/>
  <c r="N2539" i="21"/>
  <c r="K2541" i="21"/>
  <c r="L2541" i="21"/>
  <c r="M2541" i="21"/>
  <c r="H2542" i="21"/>
  <c r="I2541" i="21"/>
  <c r="J2541" i="21"/>
  <c r="O2540" i="21"/>
  <c r="P2540" i="21"/>
  <c r="N2540" i="21"/>
  <c r="Q2540" i="21"/>
  <c r="L2542" i="21"/>
  <c r="K2542" i="21"/>
  <c r="J2542" i="21"/>
  <c r="H2543" i="21"/>
  <c r="M2542" i="21"/>
  <c r="I2542" i="21"/>
  <c r="P2541" i="21"/>
  <c r="Q2541" i="21"/>
  <c r="N2541" i="21"/>
  <c r="O2541" i="21"/>
  <c r="M2543" i="21"/>
  <c r="J2543" i="21"/>
  <c r="I2543" i="21"/>
  <c r="L2543" i="21"/>
  <c r="H2544" i="21"/>
  <c r="K2543" i="21"/>
  <c r="O2542" i="21"/>
  <c r="P2542" i="21"/>
  <c r="N2542" i="21"/>
  <c r="Q2542" i="21"/>
  <c r="O2543" i="21"/>
  <c r="N2543" i="21"/>
  <c r="P2543" i="21"/>
  <c r="Q2543" i="21"/>
  <c r="L2544" i="21"/>
  <c r="K2544" i="21"/>
  <c r="M2544" i="21"/>
  <c r="H2545" i="21"/>
  <c r="I2544" i="21"/>
  <c r="J2544" i="21"/>
  <c r="M2545" i="21"/>
  <c r="K2545" i="21"/>
  <c r="L2545" i="21"/>
  <c r="J2545" i="21"/>
  <c r="H2546" i="21"/>
  <c r="I2545" i="21"/>
  <c r="P2544" i="21"/>
  <c r="N2544" i="21"/>
  <c r="O2544" i="21"/>
  <c r="Q2544" i="21"/>
  <c r="H2547" i="21"/>
  <c r="K2546" i="21"/>
  <c r="I2546" i="21"/>
  <c r="J2546" i="21"/>
  <c r="M2546" i="21"/>
  <c r="L2546" i="21"/>
  <c r="O2545" i="21"/>
  <c r="N2545" i="21"/>
  <c r="Q2545" i="21"/>
  <c r="P2545" i="21"/>
  <c r="K2547" i="21"/>
  <c r="I2547" i="21"/>
  <c r="M2547" i="21"/>
  <c r="H2548" i="21"/>
  <c r="L2547" i="21"/>
  <c r="J2547" i="21"/>
  <c r="N2546" i="21"/>
  <c r="O2546" i="21"/>
  <c r="Q2546" i="21"/>
  <c r="P2546" i="21"/>
  <c r="P2547" i="21"/>
  <c r="Q2547" i="21"/>
  <c r="N2547" i="21"/>
  <c r="O2547" i="21"/>
  <c r="K2548" i="21"/>
  <c r="L2548" i="21"/>
  <c r="J2548" i="21"/>
  <c r="H2549" i="21"/>
  <c r="I2548" i="21"/>
  <c r="M2548" i="21"/>
  <c r="H2550" i="21"/>
  <c r="I2549" i="21"/>
  <c r="L2549" i="21"/>
  <c r="M2549" i="21"/>
  <c r="J2549" i="21"/>
  <c r="K2549" i="21"/>
  <c r="P2548" i="21"/>
  <c r="Q2548" i="21"/>
  <c r="N2548" i="21"/>
  <c r="O2548" i="21"/>
  <c r="K2550" i="21"/>
  <c r="J2550" i="21"/>
  <c r="H2551" i="21"/>
  <c r="M2550" i="21"/>
  <c r="I2550" i="21"/>
  <c r="L2550" i="21"/>
  <c r="Q2549" i="21"/>
  <c r="O2549" i="21"/>
  <c r="P2549" i="21"/>
  <c r="N2549" i="21"/>
  <c r="M2551" i="21"/>
  <c r="L2551" i="21"/>
  <c r="H2552" i="21"/>
  <c r="J2551" i="21"/>
  <c r="I2551" i="21"/>
  <c r="K2551" i="21"/>
  <c r="P2550" i="21"/>
  <c r="N2550" i="21"/>
  <c r="Q2550" i="21"/>
  <c r="O2550" i="21"/>
  <c r="K2552" i="21"/>
  <c r="J2552" i="21"/>
  <c r="I2552" i="21"/>
  <c r="L2552" i="21"/>
  <c r="M2552" i="21"/>
  <c r="H2553" i="21"/>
  <c r="N2551" i="21"/>
  <c r="Q2551" i="21"/>
  <c r="P2551" i="21"/>
  <c r="O2551" i="21"/>
  <c r="N2552" i="21"/>
  <c r="P2552" i="21"/>
  <c r="Q2552" i="21"/>
  <c r="O2552" i="21"/>
  <c r="K2553" i="21"/>
  <c r="L2553" i="21"/>
  <c r="M2553" i="21"/>
  <c r="H2554" i="21"/>
  <c r="J2553" i="21"/>
  <c r="I2553" i="21"/>
  <c r="K2554" i="21"/>
  <c r="M2554" i="21"/>
  <c r="J2554" i="21"/>
  <c r="L2554" i="21"/>
  <c r="I2554" i="21"/>
  <c r="H2555" i="21"/>
  <c r="P2553" i="21"/>
  <c r="N2553" i="21"/>
  <c r="Q2553" i="21"/>
  <c r="O2553" i="21"/>
  <c r="P2554" i="21"/>
  <c r="O2554" i="21"/>
  <c r="N2554" i="21"/>
  <c r="Q2554" i="21"/>
  <c r="L2555" i="21"/>
  <c r="K2555" i="21"/>
  <c r="M2555" i="21"/>
  <c r="J2555" i="21"/>
  <c r="I2555" i="21"/>
  <c r="H2556" i="21"/>
  <c r="P2555" i="21"/>
  <c r="Q2555" i="21"/>
  <c r="N2555" i="21"/>
  <c r="O2555" i="21"/>
  <c r="I2556" i="21"/>
  <c r="H2557" i="21"/>
  <c r="L2556" i="21"/>
  <c r="J2556" i="21"/>
  <c r="K2556" i="21"/>
  <c r="M2556" i="21"/>
  <c r="N2556" i="21"/>
  <c r="O2556" i="21"/>
  <c r="Q2556" i="21"/>
  <c r="P2556" i="21"/>
  <c r="I2557" i="21"/>
  <c r="H2558" i="21"/>
  <c r="M2557" i="21"/>
  <c r="J2557" i="21"/>
  <c r="L2557" i="21"/>
  <c r="K2557" i="21"/>
  <c r="O2557" i="21"/>
  <c r="P2557" i="21"/>
  <c r="N2557" i="21"/>
  <c r="Q2557" i="21"/>
  <c r="L2558" i="21"/>
  <c r="H2559" i="21"/>
  <c r="K2558" i="21"/>
  <c r="I2558" i="21"/>
  <c r="J2558" i="21"/>
  <c r="M2558" i="21"/>
  <c r="L2559" i="21"/>
  <c r="J2559" i="21"/>
  <c r="I2559" i="21"/>
  <c r="H2560" i="21"/>
  <c r="M2559" i="21"/>
  <c r="K2559" i="21"/>
  <c r="Q2558" i="21"/>
  <c r="N2558" i="21"/>
  <c r="P2558" i="21"/>
  <c r="O2558" i="21"/>
  <c r="P2559" i="21"/>
  <c r="O2559" i="21"/>
  <c r="Q2559" i="21"/>
  <c r="N2559" i="21"/>
  <c r="M2560" i="21"/>
  <c r="J2560" i="21"/>
  <c r="I2560" i="21"/>
  <c r="L2560" i="21"/>
  <c r="H2561" i="21"/>
  <c r="K2560" i="21"/>
  <c r="O2560" i="21"/>
  <c r="P2560" i="21"/>
  <c r="N2560" i="21"/>
  <c r="Q2560" i="21"/>
  <c r="J2561" i="21"/>
  <c r="K2561" i="21"/>
  <c r="M2561" i="21"/>
  <c r="L2561" i="21"/>
  <c r="I2561" i="21"/>
  <c r="H2562" i="21"/>
  <c r="O2561" i="21"/>
  <c r="N2561" i="21"/>
  <c r="Q2561" i="21"/>
  <c r="P2561" i="21"/>
  <c r="J2562" i="21"/>
  <c r="L2562" i="21"/>
  <c r="I2562" i="21"/>
  <c r="K2562" i="21"/>
  <c r="H2563" i="21"/>
  <c r="M2562" i="21"/>
  <c r="N2562" i="21"/>
  <c r="P2562" i="21"/>
  <c r="O2562" i="21"/>
  <c r="Q2562" i="21"/>
  <c r="L2563" i="21"/>
  <c r="M2563" i="21"/>
  <c r="J2563" i="21"/>
  <c r="I2563" i="21"/>
  <c r="K2563" i="21"/>
  <c r="H2564" i="21"/>
  <c r="N2563" i="21"/>
  <c r="Q2563" i="21"/>
  <c r="O2563" i="21"/>
  <c r="P2563" i="21"/>
  <c r="M2564" i="21"/>
  <c r="H2565" i="21"/>
  <c r="J2564" i="21"/>
  <c r="K2564" i="21"/>
  <c r="I2564" i="21"/>
  <c r="L2564" i="21"/>
  <c r="I2565" i="21"/>
  <c r="J2565" i="21"/>
  <c r="M2565" i="21"/>
  <c r="H2566" i="21"/>
  <c r="K2565" i="21"/>
  <c r="L2565" i="21"/>
  <c r="N2564" i="21"/>
  <c r="O2564" i="21"/>
  <c r="Q2564" i="21"/>
  <c r="P2564" i="21"/>
  <c r="O2565" i="21"/>
  <c r="P2565" i="21"/>
  <c r="N2565" i="21"/>
  <c r="Q2565" i="21"/>
  <c r="I2566" i="21"/>
  <c r="H2567" i="21"/>
  <c r="K2566" i="21"/>
  <c r="L2566" i="21"/>
  <c r="J2566" i="21"/>
  <c r="M2566" i="21"/>
  <c r="Q2566" i="21"/>
  <c r="O2566" i="21"/>
  <c r="P2566" i="21"/>
  <c r="N2566" i="21"/>
  <c r="K2567" i="21"/>
  <c r="I2567" i="21"/>
  <c r="M2567" i="21"/>
  <c r="H2568" i="21"/>
  <c r="L2567" i="21"/>
  <c r="J2567" i="21"/>
  <c r="Q2567" i="21"/>
  <c r="O2567" i="21"/>
  <c r="N2567" i="21"/>
  <c r="P2567" i="21"/>
  <c r="J2568" i="21"/>
  <c r="M2568" i="21"/>
  <c r="I2568" i="21"/>
  <c r="H2569" i="21"/>
  <c r="K2568" i="21"/>
  <c r="L2568" i="21"/>
  <c r="O2568" i="21"/>
  <c r="N2568" i="21"/>
  <c r="Q2568" i="21"/>
  <c r="P2568" i="21"/>
  <c r="K2569" i="21"/>
  <c r="I2569" i="21"/>
  <c r="H2570" i="21"/>
  <c r="L2569" i="21"/>
  <c r="J2569" i="21"/>
  <c r="M2569" i="21"/>
  <c r="P2569" i="21"/>
  <c r="O2569" i="21"/>
  <c r="N2569" i="21"/>
  <c r="Q2569" i="21"/>
  <c r="J2570" i="21"/>
  <c r="L2570" i="21"/>
  <c r="M2570" i="21"/>
  <c r="I2570" i="21"/>
  <c r="H2571" i="21"/>
  <c r="K2570" i="21"/>
  <c r="P2570" i="21"/>
  <c r="O2570" i="21"/>
  <c r="Q2570" i="21"/>
  <c r="N2570" i="21"/>
  <c r="J2571" i="21"/>
  <c r="H2572" i="21"/>
  <c r="I2571" i="21"/>
  <c r="K2571" i="21"/>
  <c r="L2571" i="21"/>
  <c r="M2571" i="21"/>
  <c r="J2572" i="21"/>
  <c r="H2573" i="21"/>
  <c r="L2572" i="21"/>
  <c r="K2572" i="21"/>
  <c r="I2572" i="21"/>
  <c r="M2572" i="21"/>
  <c r="P2571" i="21"/>
  <c r="N2571" i="21"/>
  <c r="Q2571" i="21"/>
  <c r="O2571" i="21"/>
  <c r="L2573" i="21"/>
  <c r="K2573" i="21"/>
  <c r="H2574" i="21"/>
  <c r="I2573" i="21"/>
  <c r="M2573" i="21"/>
  <c r="J2573" i="21"/>
  <c r="N2572" i="21"/>
  <c r="P2572" i="21"/>
  <c r="Q2572" i="21"/>
  <c r="O2572" i="21"/>
  <c r="K2574" i="21"/>
  <c r="H2575" i="21"/>
  <c r="L2574" i="21"/>
  <c r="M2574" i="21"/>
  <c r="J2574" i="21"/>
  <c r="I2574" i="21"/>
  <c r="Q2573" i="21"/>
  <c r="N2573" i="21"/>
  <c r="P2573" i="21"/>
  <c r="O2573" i="21"/>
  <c r="L2575" i="21"/>
  <c r="I2575" i="21"/>
  <c r="J2575" i="21"/>
  <c r="M2575" i="21"/>
  <c r="H2576" i="21"/>
  <c r="K2575" i="21"/>
  <c r="N2574" i="21"/>
  <c r="P2574" i="21"/>
  <c r="O2574" i="21"/>
  <c r="Q2574" i="21"/>
  <c r="Q2575" i="21"/>
  <c r="P2575" i="21"/>
  <c r="N2575" i="21"/>
  <c r="O2575" i="21"/>
  <c r="M2576" i="21"/>
  <c r="I2576" i="21"/>
  <c r="J2576" i="21"/>
  <c r="H2577" i="21"/>
  <c r="K2576" i="21"/>
  <c r="L2576" i="21"/>
  <c r="O2576" i="21"/>
  <c r="N2576" i="21"/>
  <c r="P2576" i="21"/>
  <c r="Q2576" i="21"/>
  <c r="K2577" i="21"/>
  <c r="H2578" i="21"/>
  <c r="I2577" i="21"/>
  <c r="M2577" i="21"/>
  <c r="J2577" i="21"/>
  <c r="L2577" i="21"/>
  <c r="M2578" i="21"/>
  <c r="H2579" i="21"/>
  <c r="I2578" i="21"/>
  <c r="K2578" i="21"/>
  <c r="J2578" i="21"/>
  <c r="L2578" i="21"/>
  <c r="N2577" i="21"/>
  <c r="Q2577" i="21"/>
  <c r="O2577" i="21"/>
  <c r="P2577" i="21"/>
  <c r="J2579" i="21"/>
  <c r="I2579" i="21"/>
  <c r="H2580" i="21"/>
  <c r="K2579" i="21"/>
  <c r="M2579" i="21"/>
  <c r="L2579" i="21"/>
  <c r="P2578" i="21"/>
  <c r="O2578" i="21"/>
  <c r="N2578" i="21"/>
  <c r="Q2578" i="21"/>
  <c r="O2579" i="21"/>
  <c r="P2579" i="21"/>
  <c r="Q2579" i="21"/>
  <c r="N2579" i="21"/>
  <c r="J2580" i="21"/>
  <c r="K2580" i="21"/>
  <c r="I2580" i="21"/>
  <c r="L2580" i="21"/>
  <c r="M2580" i="21"/>
  <c r="H2581" i="21"/>
  <c r="P2580" i="21"/>
  <c r="N2580" i="21"/>
  <c r="Q2580" i="21"/>
  <c r="O2580" i="21"/>
  <c r="J2581" i="21"/>
  <c r="M2581" i="21"/>
  <c r="I2581" i="21"/>
  <c r="L2581" i="21"/>
  <c r="K2581" i="21"/>
  <c r="H2582" i="21"/>
  <c r="O2581" i="21"/>
  <c r="Q2581" i="21"/>
  <c r="N2581" i="21"/>
  <c r="P2581" i="21"/>
  <c r="L2582" i="21"/>
  <c r="M2582" i="21"/>
  <c r="J2582" i="21"/>
  <c r="I2582" i="21"/>
  <c r="H2583" i="21"/>
  <c r="K2582" i="21"/>
  <c r="Q2582" i="21"/>
  <c r="O2582" i="21"/>
  <c r="P2582" i="21"/>
  <c r="N2582" i="21"/>
  <c r="L2583" i="21"/>
  <c r="M2583" i="21"/>
  <c r="H2584" i="21"/>
  <c r="J2583" i="21"/>
  <c r="K2583" i="21"/>
  <c r="I2583" i="21"/>
  <c r="I2584" i="21"/>
  <c r="K2584" i="21"/>
  <c r="H2585" i="21"/>
  <c r="L2584" i="21"/>
  <c r="J2584" i="21"/>
  <c r="M2584" i="21"/>
  <c r="Q2583" i="21"/>
  <c r="P2583" i="21"/>
  <c r="O2583" i="21"/>
  <c r="N2583" i="21"/>
  <c r="N2584" i="21"/>
  <c r="O2584" i="21"/>
  <c r="P2584" i="21"/>
  <c r="Q2584" i="21"/>
  <c r="K2585" i="21"/>
  <c r="H2586" i="21"/>
  <c r="J2585" i="21"/>
  <c r="L2585" i="21"/>
  <c r="M2585" i="21"/>
  <c r="I2585" i="21"/>
  <c r="K2586" i="21"/>
  <c r="M2586" i="21"/>
  <c r="L2586" i="21"/>
  <c r="I2586" i="21"/>
  <c r="J2586" i="21"/>
  <c r="H2587" i="21"/>
  <c r="O2585" i="21"/>
  <c r="N2585" i="21"/>
  <c r="P2585" i="21"/>
  <c r="Q2585" i="21"/>
  <c r="N2586" i="21"/>
  <c r="Q2586" i="21"/>
  <c r="P2586" i="21"/>
  <c r="O2586" i="21"/>
  <c r="K2587" i="21"/>
  <c r="M2587" i="21"/>
  <c r="I2587" i="21"/>
  <c r="H2588" i="21"/>
  <c r="L2587" i="21"/>
  <c r="J2587" i="21"/>
  <c r="O2587" i="21"/>
  <c r="P2587" i="21"/>
  <c r="N2587" i="21"/>
  <c r="Q2587" i="21"/>
  <c r="K2588" i="21"/>
  <c r="I2588" i="21"/>
  <c r="L2588" i="21"/>
  <c r="H2589" i="21"/>
  <c r="J2588" i="21"/>
  <c r="M2588" i="21"/>
  <c r="Q2588" i="21"/>
  <c r="O2588" i="21"/>
  <c r="P2588" i="21"/>
  <c r="N2588" i="21"/>
  <c r="H2590" i="21"/>
  <c r="L2589" i="21"/>
  <c r="J2589" i="21"/>
  <c r="M2589" i="21"/>
  <c r="K2589" i="21"/>
  <c r="I2589" i="21"/>
  <c r="M2590" i="21"/>
  <c r="I2590" i="21"/>
  <c r="H2591" i="21"/>
  <c r="K2590" i="21"/>
  <c r="J2590" i="21"/>
  <c r="L2590" i="21"/>
  <c r="P2589" i="21"/>
  <c r="N2589" i="21"/>
  <c r="Q2589" i="21"/>
  <c r="O2589" i="21"/>
  <c r="P2590" i="21"/>
  <c r="N2590" i="21"/>
  <c r="Q2590" i="21"/>
  <c r="O2590" i="21"/>
  <c r="I2591" i="21"/>
  <c r="L2591" i="21"/>
  <c r="M2591" i="21"/>
  <c r="K2591" i="21"/>
  <c r="J2591" i="21"/>
  <c r="H2592" i="21"/>
  <c r="P2591" i="21"/>
  <c r="Q2591" i="21"/>
  <c r="N2591" i="21"/>
  <c r="O2591" i="21"/>
  <c r="L2592" i="21"/>
  <c r="K2592" i="21"/>
  <c r="H2593" i="21"/>
  <c r="I2592" i="21"/>
  <c r="M2592" i="21"/>
  <c r="J2592" i="21"/>
  <c r="L2593" i="21"/>
  <c r="M2593" i="21"/>
  <c r="J2593" i="21"/>
  <c r="I2593" i="21"/>
  <c r="H2594" i="21"/>
  <c r="K2593" i="21"/>
  <c r="N2592" i="21"/>
  <c r="P2592" i="21"/>
  <c r="Q2592" i="21"/>
  <c r="O2592" i="21"/>
  <c r="N2593" i="21"/>
  <c r="Q2593" i="21"/>
  <c r="O2593" i="21"/>
  <c r="P2593" i="21"/>
  <c r="H2595" i="21"/>
  <c r="J2594" i="21"/>
  <c r="I2594" i="21"/>
  <c r="L2594" i="21"/>
  <c r="K2594" i="21"/>
  <c r="M2594" i="21"/>
  <c r="K2595" i="21"/>
  <c r="L2595" i="21"/>
  <c r="H2596" i="21"/>
  <c r="I2595" i="21"/>
  <c r="M2595" i="21"/>
  <c r="J2595" i="21"/>
  <c r="N2594" i="21"/>
  <c r="P2594" i="21"/>
  <c r="O2594" i="21"/>
  <c r="Q2594" i="21"/>
  <c r="I2596" i="21"/>
  <c r="L2596" i="21"/>
  <c r="J2596" i="21"/>
  <c r="K2596" i="21"/>
  <c r="H2597" i="21"/>
  <c r="M2596" i="21"/>
  <c r="Q2595" i="21"/>
  <c r="N2595" i="21"/>
  <c r="P2595" i="21"/>
  <c r="O2595" i="21"/>
  <c r="P2596" i="21"/>
  <c r="O2596" i="21"/>
  <c r="N2596" i="21"/>
  <c r="Q2596" i="21"/>
  <c r="H2598" i="21"/>
  <c r="J2597" i="21"/>
  <c r="M2597" i="21"/>
  <c r="L2597" i="21"/>
  <c r="K2597" i="21"/>
  <c r="I2597" i="21"/>
  <c r="L2598" i="21"/>
  <c r="I2598" i="21"/>
  <c r="J2598" i="21"/>
  <c r="M2598" i="21"/>
  <c r="H2599" i="21"/>
  <c r="K2598" i="21"/>
  <c r="Q2597" i="21"/>
  <c r="O2597" i="21"/>
  <c r="P2597" i="21"/>
  <c r="N2597" i="21"/>
  <c r="P2598" i="21"/>
  <c r="N2598" i="21"/>
  <c r="O2598" i="21"/>
  <c r="Q2598" i="21"/>
  <c r="J2599" i="21"/>
  <c r="I2599" i="21"/>
  <c r="M2599" i="21"/>
  <c r="L2599" i="21"/>
  <c r="H2600" i="21"/>
  <c r="K2599" i="21"/>
  <c r="N2599" i="21"/>
  <c r="O2599" i="21"/>
  <c r="P2599" i="21"/>
  <c r="Q2599" i="21"/>
  <c r="L2600" i="21"/>
  <c r="J2600" i="21"/>
  <c r="K2600" i="21"/>
  <c r="M2600" i="21"/>
  <c r="H2601" i="21"/>
  <c r="I2600" i="21"/>
  <c r="J2601" i="21"/>
  <c r="L2601" i="21"/>
  <c r="K2601" i="21"/>
  <c r="I2601" i="21"/>
  <c r="M2601" i="21"/>
  <c r="H2602" i="21"/>
  <c r="Q2600" i="21"/>
  <c r="P2600" i="21"/>
  <c r="O2600" i="21"/>
  <c r="N2600" i="21"/>
  <c r="Q2601" i="21"/>
  <c r="P2601" i="21"/>
  <c r="O2601" i="21"/>
  <c r="N2601" i="21"/>
  <c r="H2603" i="21"/>
  <c r="K2602" i="21"/>
  <c r="J2602" i="21"/>
  <c r="I2602" i="21"/>
  <c r="M2602" i="21"/>
  <c r="L2602" i="21"/>
  <c r="K2603" i="21"/>
  <c r="M2603" i="21"/>
  <c r="I2603" i="21"/>
  <c r="L2603" i="21"/>
  <c r="H2604" i="21"/>
  <c r="J2603" i="21"/>
  <c r="O2602" i="21"/>
  <c r="P2602" i="21"/>
  <c r="N2602" i="21"/>
  <c r="Q2602" i="21"/>
  <c r="O2603" i="21"/>
  <c r="Q2603" i="21"/>
  <c r="N2603" i="21"/>
  <c r="P2603" i="21"/>
  <c r="I2604" i="21"/>
  <c r="K2604" i="21"/>
  <c r="M2604" i="21"/>
  <c r="H2605" i="21"/>
  <c r="L2604" i="21"/>
  <c r="J2604" i="21"/>
  <c r="N2604" i="21"/>
  <c r="Q2604" i="21"/>
  <c r="P2604" i="21"/>
  <c r="O2604" i="21"/>
  <c r="H2606" i="21"/>
  <c r="K2605" i="21"/>
  <c r="L2605" i="21"/>
  <c r="I2605" i="21"/>
  <c r="M2605" i="21"/>
  <c r="J2605" i="21"/>
  <c r="K2606" i="21"/>
  <c r="H2607" i="21"/>
  <c r="M2606" i="21"/>
  <c r="L2606" i="21"/>
  <c r="I2606" i="21"/>
  <c r="J2606" i="21"/>
  <c r="N2605" i="21"/>
  <c r="Q2605" i="21"/>
  <c r="P2605" i="21"/>
  <c r="O2605" i="21"/>
  <c r="K2607" i="21"/>
  <c r="M2607" i="21"/>
  <c r="H2608" i="21"/>
  <c r="L2607" i="21"/>
  <c r="J2607" i="21"/>
  <c r="I2607" i="21"/>
  <c r="P2606" i="21"/>
  <c r="N2606" i="21"/>
  <c r="Q2606" i="21"/>
  <c r="O2606" i="21"/>
  <c r="M2608" i="21"/>
  <c r="J2608" i="21"/>
  <c r="H2609" i="21"/>
  <c r="K2608" i="21"/>
  <c r="L2608" i="21"/>
  <c r="I2608" i="21"/>
  <c r="O2607" i="21"/>
  <c r="P2607" i="21"/>
  <c r="N2607" i="21"/>
  <c r="Q2607" i="21"/>
  <c r="J2609" i="21"/>
  <c r="I2609" i="21"/>
  <c r="M2609" i="21"/>
  <c r="K2609" i="21"/>
  <c r="L2609" i="21"/>
  <c r="H2610" i="21"/>
  <c r="N2608" i="21"/>
  <c r="P2608" i="21"/>
  <c r="Q2608" i="21"/>
  <c r="O2608" i="21"/>
  <c r="P2609" i="21"/>
  <c r="N2609" i="21"/>
  <c r="O2609" i="21"/>
  <c r="Q2609" i="21"/>
  <c r="M2610" i="21"/>
  <c r="L2610" i="21"/>
  <c r="K2610" i="21"/>
  <c r="H2611" i="21"/>
  <c r="I2610" i="21"/>
  <c r="J2610" i="21"/>
  <c r="H2612" i="21"/>
  <c r="I2611" i="21"/>
  <c r="K2611" i="21"/>
  <c r="L2611" i="21"/>
  <c r="J2611" i="21"/>
  <c r="M2611" i="21"/>
  <c r="P2610" i="21"/>
  <c r="N2610" i="21"/>
  <c r="Q2610" i="21"/>
  <c r="O2610" i="21"/>
  <c r="J2612" i="21"/>
  <c r="H2613" i="21"/>
  <c r="L2612" i="21"/>
  <c r="M2612" i="21"/>
  <c r="K2612" i="21"/>
  <c r="I2612" i="21"/>
  <c r="O2611" i="21"/>
  <c r="N2611" i="21"/>
  <c r="Q2611" i="21"/>
  <c r="P2611" i="21"/>
  <c r="I2613" i="21"/>
  <c r="L2613" i="21"/>
  <c r="M2613" i="21"/>
  <c r="J2613" i="21"/>
  <c r="K2613" i="21"/>
  <c r="H2614" i="21"/>
  <c r="N2612" i="21"/>
  <c r="P2612" i="21"/>
  <c r="O2612" i="21"/>
  <c r="Q2612" i="21"/>
  <c r="O2613" i="21"/>
  <c r="N2613" i="21"/>
  <c r="P2613" i="21"/>
  <c r="Q2613" i="21"/>
  <c r="H2615" i="21"/>
  <c r="I2614" i="21"/>
  <c r="M2614" i="21"/>
  <c r="K2614" i="21"/>
  <c r="L2614" i="21"/>
  <c r="J2614" i="21"/>
  <c r="H2616" i="21"/>
  <c r="I2615" i="21"/>
  <c r="L2615" i="21"/>
  <c r="M2615" i="21"/>
  <c r="K2615" i="21"/>
  <c r="J2615" i="21"/>
  <c r="N2614" i="21"/>
  <c r="P2614" i="21"/>
  <c r="Q2614" i="21"/>
  <c r="O2614" i="21"/>
  <c r="L2616" i="21"/>
  <c r="H2617" i="21"/>
  <c r="J2616" i="21"/>
  <c r="I2616" i="21"/>
  <c r="M2616" i="21"/>
  <c r="K2616" i="21"/>
  <c r="O2615" i="21"/>
  <c r="P2615" i="21"/>
  <c r="N2615" i="21"/>
  <c r="Q2615" i="21"/>
  <c r="I2617" i="21"/>
  <c r="K2617" i="21"/>
  <c r="M2617" i="21"/>
  <c r="H2618" i="21"/>
  <c r="J2617" i="21"/>
  <c r="L2617" i="21"/>
  <c r="O2616" i="21"/>
  <c r="Q2616" i="21"/>
  <c r="N2616" i="21"/>
  <c r="P2616" i="21"/>
  <c r="N2617" i="21"/>
  <c r="Q2617" i="21"/>
  <c r="P2617" i="21"/>
  <c r="O2617" i="21"/>
  <c r="K2618" i="21"/>
  <c r="J2618" i="21"/>
  <c r="H2619" i="21"/>
  <c r="M2618" i="21"/>
  <c r="I2618" i="21"/>
  <c r="L2618" i="21"/>
  <c r="M2619" i="21"/>
  <c r="L2619" i="21"/>
  <c r="I2619" i="21"/>
  <c r="J2619" i="21"/>
  <c r="K2619" i="21"/>
  <c r="H2620" i="21"/>
  <c r="P2618" i="21"/>
  <c r="Q2618" i="21"/>
  <c r="N2618" i="21"/>
  <c r="O2618" i="21"/>
  <c r="P2619" i="21"/>
  <c r="O2619" i="21"/>
  <c r="N2619" i="21"/>
  <c r="Q2619" i="21"/>
  <c r="J2620" i="21"/>
  <c r="L2620" i="21"/>
  <c r="M2620" i="21"/>
  <c r="H2621" i="21"/>
  <c r="I2620" i="21"/>
  <c r="K2620" i="21"/>
  <c r="M2621" i="21"/>
  <c r="L2621" i="21"/>
  <c r="I2621" i="21"/>
  <c r="H2622" i="21"/>
  <c r="K2621" i="21"/>
  <c r="J2621" i="21"/>
  <c r="P2620" i="21"/>
  <c r="O2620" i="21"/>
  <c r="Q2620" i="21"/>
  <c r="N2620" i="21"/>
  <c r="Q2621" i="21"/>
  <c r="O2621" i="21"/>
  <c r="N2621" i="21"/>
  <c r="P2621" i="21"/>
  <c r="H2623" i="21"/>
  <c r="J2622" i="21"/>
  <c r="M2622" i="21"/>
  <c r="K2622" i="21"/>
  <c r="L2622" i="21"/>
  <c r="I2622" i="21"/>
  <c r="M2623" i="21"/>
  <c r="I2623" i="21"/>
  <c r="H2624" i="21"/>
  <c r="K2623" i="21"/>
  <c r="J2623" i="21"/>
  <c r="L2623" i="21"/>
  <c r="O2622" i="21"/>
  <c r="P2622" i="21"/>
  <c r="Q2622" i="21"/>
  <c r="N2622" i="21"/>
  <c r="O2623" i="21"/>
  <c r="P2623" i="21"/>
  <c r="N2623" i="21"/>
  <c r="Q2623" i="21"/>
  <c r="H2625" i="21"/>
  <c r="I2624" i="21"/>
  <c r="J2624" i="21"/>
  <c r="K2624" i="21"/>
  <c r="M2624" i="21"/>
  <c r="L2624" i="21"/>
  <c r="I2625" i="21"/>
  <c r="M2625" i="21"/>
  <c r="K2625" i="21"/>
  <c r="L2625" i="21"/>
  <c r="J2625" i="21"/>
  <c r="H2626" i="21"/>
  <c r="N2624" i="21"/>
  <c r="Q2624" i="21"/>
  <c r="P2624" i="21"/>
  <c r="O2624" i="21"/>
  <c r="Q2625" i="21"/>
  <c r="O2625" i="21"/>
  <c r="N2625" i="21"/>
  <c r="P2625" i="21"/>
  <c r="J2626" i="21"/>
  <c r="H2627" i="21"/>
  <c r="L2626" i="21"/>
  <c r="M2626" i="21"/>
  <c r="K2626" i="21"/>
  <c r="I2626" i="21"/>
  <c r="M2627" i="21"/>
  <c r="H2628" i="21"/>
  <c r="I2627" i="21"/>
  <c r="J2627" i="21"/>
  <c r="L2627" i="21"/>
  <c r="K2627" i="21"/>
  <c r="Q2626" i="21"/>
  <c r="P2626" i="21"/>
  <c r="N2626" i="21"/>
  <c r="O2626" i="21"/>
  <c r="H2629" i="21"/>
  <c r="K2628" i="21"/>
  <c r="M2628" i="21"/>
  <c r="L2628" i="21"/>
  <c r="J2628" i="21"/>
  <c r="I2628" i="21"/>
  <c r="Q2627" i="21"/>
  <c r="P2627" i="21"/>
  <c r="N2627" i="21"/>
  <c r="O2627" i="21"/>
  <c r="M2629" i="21"/>
  <c r="J2629" i="21"/>
  <c r="I2629" i="21"/>
  <c r="H2630" i="21"/>
  <c r="K2629" i="21"/>
  <c r="L2629" i="21"/>
  <c r="N2628" i="21"/>
  <c r="O2628" i="21"/>
  <c r="Q2628" i="21"/>
  <c r="P2628" i="21"/>
  <c r="O2629" i="21"/>
  <c r="Q2629" i="21"/>
  <c r="N2629" i="21"/>
  <c r="P2629" i="21"/>
  <c r="H2631" i="21"/>
  <c r="J2630" i="21"/>
  <c r="L2630" i="21"/>
  <c r="I2630" i="21"/>
  <c r="K2630" i="21"/>
  <c r="M2630" i="21"/>
  <c r="J2631" i="21"/>
  <c r="L2631" i="21"/>
  <c r="H2632" i="21"/>
  <c r="K2631" i="21"/>
  <c r="I2631" i="21"/>
  <c r="M2631" i="21"/>
  <c r="Q2630" i="21"/>
  <c r="N2630" i="21"/>
  <c r="O2630" i="21"/>
  <c r="P2630" i="21"/>
  <c r="I2632" i="21"/>
  <c r="K2632" i="21"/>
  <c r="M2632" i="21"/>
  <c r="L2632" i="21"/>
  <c r="H2633" i="21"/>
  <c r="J2632" i="21"/>
  <c r="P2631" i="21"/>
  <c r="Q2631" i="21"/>
  <c r="O2631" i="21"/>
  <c r="N2631" i="21"/>
  <c r="Q2632" i="21"/>
  <c r="O2632" i="21"/>
  <c r="N2632" i="21"/>
  <c r="P2632" i="21"/>
  <c r="H2634" i="21"/>
  <c r="K2633" i="21"/>
  <c r="M2633" i="21"/>
  <c r="J2633" i="21"/>
  <c r="L2633" i="21"/>
  <c r="I2633" i="21"/>
  <c r="M2634" i="21"/>
  <c r="J2634" i="21"/>
  <c r="K2634" i="21"/>
  <c r="H2635" i="21"/>
  <c r="I2634" i="21"/>
  <c r="L2634" i="21"/>
  <c r="P2633" i="21"/>
  <c r="N2633" i="21"/>
  <c r="Q2633" i="21"/>
  <c r="O2633" i="21"/>
  <c r="H2636" i="21"/>
  <c r="I2635" i="21"/>
  <c r="L2635" i="21"/>
  <c r="M2635" i="21"/>
  <c r="J2635" i="21"/>
  <c r="K2635" i="21"/>
  <c r="Q2634" i="21"/>
  <c r="N2634" i="21"/>
  <c r="O2634" i="21"/>
  <c r="P2634" i="21"/>
  <c r="I2636" i="21"/>
  <c r="J2636" i="21"/>
  <c r="L2636" i="21"/>
  <c r="M2636" i="21"/>
  <c r="K2636" i="21"/>
  <c r="H2637" i="21"/>
  <c r="O2635" i="21"/>
  <c r="P2635" i="21"/>
  <c r="N2635" i="21"/>
  <c r="Q2635" i="21"/>
  <c r="N2636" i="21"/>
  <c r="Q2636" i="21"/>
  <c r="O2636" i="21"/>
  <c r="P2636" i="21"/>
  <c r="J2637" i="21"/>
  <c r="I2637" i="21"/>
  <c r="H2638" i="21"/>
  <c r="M2637" i="21"/>
  <c r="L2637" i="21"/>
  <c r="K2637" i="21"/>
  <c r="N2637" i="21"/>
  <c r="O2637" i="21"/>
  <c r="P2637" i="21"/>
  <c r="Q2637" i="21"/>
  <c r="I2638" i="21"/>
  <c r="M2638" i="21"/>
  <c r="K2638" i="21"/>
  <c r="J2638" i="21"/>
  <c r="L2638" i="21"/>
  <c r="H2639" i="21"/>
  <c r="N2638" i="21"/>
  <c r="Q2638" i="21"/>
  <c r="O2638" i="21"/>
  <c r="P2638" i="21"/>
  <c r="M2639" i="21"/>
  <c r="J2639" i="21"/>
  <c r="L2639" i="21"/>
  <c r="H2640" i="21"/>
  <c r="K2639" i="21"/>
  <c r="I2639" i="21"/>
  <c r="J2640" i="21"/>
  <c r="I2640" i="21"/>
  <c r="M2640" i="21"/>
  <c r="H2641" i="21"/>
  <c r="K2640" i="21"/>
  <c r="L2640" i="21"/>
  <c r="N2639" i="21"/>
  <c r="P2639" i="21"/>
  <c r="O2639" i="21"/>
  <c r="Q2639" i="21"/>
  <c r="O2640" i="21"/>
  <c r="Q2640" i="21"/>
  <c r="N2640" i="21"/>
  <c r="P2640" i="21"/>
  <c r="M2641" i="21"/>
  <c r="J2641" i="21"/>
  <c r="K2641" i="21"/>
  <c r="H2642" i="21"/>
  <c r="L2641" i="21"/>
  <c r="I2641" i="21"/>
  <c r="I2642" i="21"/>
  <c r="M2642" i="21"/>
  <c r="H2643" i="21"/>
  <c r="J2642" i="21"/>
  <c r="L2642" i="21"/>
  <c r="K2642" i="21"/>
  <c r="P2641" i="21"/>
  <c r="O2641" i="21"/>
  <c r="N2641" i="21"/>
  <c r="Q2641" i="21"/>
  <c r="Q2642" i="21"/>
  <c r="O2642" i="21"/>
  <c r="P2642" i="21"/>
  <c r="N2642" i="21"/>
  <c r="I2643" i="21"/>
  <c r="H2644" i="21"/>
  <c r="K2643" i="21"/>
  <c r="L2643" i="21"/>
  <c r="M2643" i="21"/>
  <c r="J2643" i="21"/>
  <c r="N2643" i="21"/>
  <c r="O2643" i="21"/>
  <c r="P2643" i="21"/>
  <c r="Q2643" i="21"/>
  <c r="K2644" i="21"/>
  <c r="L2644" i="21"/>
  <c r="M2644" i="21"/>
  <c r="J2644" i="21"/>
  <c r="I2644" i="21"/>
  <c r="H2645" i="21"/>
  <c r="O2644" i="21"/>
  <c r="P2644" i="21"/>
  <c r="N2644" i="21"/>
  <c r="Q2644" i="21"/>
  <c r="K2645" i="21"/>
  <c r="I2645" i="21"/>
  <c r="J2645" i="21"/>
  <c r="L2645" i="21"/>
  <c r="M2645" i="21"/>
  <c r="H2646" i="21"/>
  <c r="N2645" i="21"/>
  <c r="O2645" i="21"/>
  <c r="P2645" i="21"/>
  <c r="Q2645" i="21"/>
  <c r="J2646" i="21"/>
  <c r="I2646" i="21"/>
  <c r="H2647" i="21"/>
  <c r="L2646" i="21"/>
  <c r="M2646" i="21"/>
  <c r="K2646" i="21"/>
  <c r="P2646" i="21"/>
  <c r="Q2646" i="21"/>
  <c r="O2646" i="21"/>
  <c r="N2646" i="21"/>
  <c r="L2647" i="21"/>
  <c r="J2647" i="21"/>
  <c r="M2647" i="21"/>
  <c r="I2647" i="21"/>
  <c r="K2647" i="21"/>
  <c r="H2648" i="21"/>
  <c r="N2647" i="21"/>
  <c r="O2647" i="21"/>
  <c r="Q2647" i="21"/>
  <c r="P2647" i="21"/>
  <c r="I2648" i="21"/>
  <c r="M2648" i="21"/>
  <c r="J2648" i="21"/>
  <c r="L2648" i="21"/>
  <c r="K2648" i="21"/>
  <c r="H2649" i="21"/>
  <c r="O2648" i="21"/>
  <c r="Q2648" i="21"/>
  <c r="P2648" i="21"/>
  <c r="N2648" i="21"/>
  <c r="I2649" i="21"/>
  <c r="H2650" i="21"/>
  <c r="J2649" i="21"/>
  <c r="L2649" i="21"/>
  <c r="M2649" i="21"/>
  <c r="K2649" i="21"/>
  <c r="O2649" i="21"/>
  <c r="N2649" i="21"/>
  <c r="Q2649" i="21"/>
  <c r="P2649" i="21"/>
  <c r="I2650" i="21"/>
  <c r="M2650" i="21"/>
  <c r="J2650" i="21"/>
  <c r="L2650" i="21"/>
  <c r="K2650" i="21"/>
  <c r="H2651" i="21"/>
  <c r="P2650" i="21"/>
  <c r="O2650" i="21"/>
  <c r="N2650" i="21"/>
  <c r="Q2650" i="21"/>
  <c r="I2651" i="21"/>
  <c r="K2651" i="21"/>
  <c r="L2651" i="21"/>
  <c r="M2651" i="21"/>
  <c r="H2652" i="21"/>
  <c r="J2651" i="21"/>
  <c r="Q2651" i="21"/>
  <c r="N2651" i="21"/>
  <c r="O2651" i="21"/>
  <c r="P2651" i="21"/>
  <c r="M2652" i="21"/>
  <c r="H2653" i="21"/>
  <c r="K2652" i="21"/>
  <c r="I2652" i="21"/>
  <c r="L2652" i="21"/>
  <c r="J2652" i="21"/>
  <c r="K2653" i="21"/>
  <c r="I2653" i="21"/>
  <c r="H2654" i="21"/>
  <c r="M2653" i="21"/>
  <c r="L2653" i="21"/>
  <c r="J2653" i="21"/>
  <c r="P2652" i="21"/>
  <c r="N2652" i="21"/>
  <c r="Q2652" i="21"/>
  <c r="O2652" i="21"/>
  <c r="O2653" i="21"/>
  <c r="N2653" i="21"/>
  <c r="Q2653" i="21"/>
  <c r="P2653" i="21"/>
  <c r="I2654" i="21"/>
  <c r="K2654" i="21"/>
  <c r="J2654" i="21"/>
  <c r="M2654" i="21"/>
  <c r="L2654" i="21"/>
  <c r="G8" i="27"/>
  <c r="I8" i="26"/>
  <c r="I8" i="13"/>
  <c r="G8" i="26"/>
  <c r="G8" i="28"/>
  <c r="G8" i="13"/>
  <c r="G15" i="27"/>
  <c r="I8" i="27"/>
  <c r="I15" i="27"/>
  <c r="I8" i="28"/>
  <c r="O2654" i="21"/>
  <c r="P2654" i="21"/>
  <c r="Q2654" i="21"/>
  <c r="N2654" i="21"/>
  <c r="J13" i="27" l="1"/>
  <c r="J14" i="27"/>
  <c r="H13" i="27"/>
  <c r="H14" i="27"/>
  <c r="H12" i="27"/>
  <c r="J12" i="27"/>
  <c r="K12" i="27" s="1"/>
  <c r="J11" i="27"/>
  <c r="H11" i="27"/>
  <c r="H10" i="26"/>
  <c r="J10" i="26"/>
  <c r="J5" i="28"/>
  <c r="H3" i="28"/>
  <c r="J6" i="28"/>
  <c r="H6" i="28"/>
  <c r="H7" i="28"/>
  <c r="H5" i="28"/>
  <c r="J7" i="28"/>
  <c r="H4" i="28"/>
  <c r="J3" i="28"/>
  <c r="J4" i="28"/>
  <c r="J5" i="27"/>
  <c r="H6" i="27"/>
  <c r="H3" i="27"/>
  <c r="J7" i="27"/>
  <c r="H5" i="27"/>
  <c r="H4" i="27"/>
  <c r="J4" i="27"/>
  <c r="J3" i="27"/>
  <c r="J6" i="27"/>
  <c r="H7" i="27"/>
  <c r="J5" i="26"/>
  <c r="H3" i="26"/>
  <c r="J3" i="26"/>
  <c r="H7" i="26"/>
  <c r="H6" i="26"/>
  <c r="J6" i="26"/>
  <c r="J4" i="26"/>
  <c r="J7" i="26"/>
  <c r="K7" i="26" s="1"/>
  <c r="H4" i="26"/>
  <c r="H5" i="26"/>
  <c r="H4" i="29"/>
  <c r="J4" i="29"/>
  <c r="K4" i="29" s="1"/>
  <c r="H7" i="29"/>
  <c r="J5" i="29"/>
  <c r="H5" i="29"/>
  <c r="J3" i="29"/>
  <c r="J6" i="29"/>
  <c r="H3" i="29"/>
  <c r="H6" i="29"/>
  <c r="J7" i="29"/>
  <c r="H10" i="27"/>
  <c r="J10" i="27"/>
  <c r="H3" i="13"/>
  <c r="J3" i="13"/>
  <c r="K3" i="13" s="1"/>
  <c r="J6" i="13"/>
  <c r="J7" i="13"/>
  <c r="H7" i="13"/>
  <c r="H6" i="13"/>
  <c r="H5" i="13"/>
  <c r="J5" i="13"/>
  <c r="J4" i="13"/>
  <c r="H4" i="13"/>
  <c r="H10" i="13"/>
  <c r="J10" i="13"/>
  <c r="H8" i="28"/>
  <c r="H15" i="27"/>
  <c r="H8" i="27"/>
  <c r="J8" i="26"/>
  <c r="H8" i="26"/>
  <c r="J8" i="13"/>
  <c r="H8" i="13"/>
  <c r="J8" i="27"/>
  <c r="J15" i="27"/>
  <c r="J8" i="28"/>
  <c r="D1767" i="21"/>
  <c r="Q80" i="21"/>
  <c r="H2655" i="21"/>
  <c r="L2655" i="21"/>
  <c r="O550" i="21"/>
  <c r="K2655" i="21"/>
  <c r="O418" i="21"/>
  <c r="M2655" i="21"/>
  <c r="J2655" i="21"/>
  <c r="P386" i="21"/>
  <c r="I2655" i="21"/>
  <c r="I13" i="26"/>
  <c r="G14" i="13"/>
  <c r="G15" i="28"/>
  <c r="G13" i="28"/>
  <c r="G15" i="13"/>
  <c r="G14" i="26"/>
  <c r="G12" i="13"/>
  <c r="I14" i="28"/>
  <c r="G12" i="28"/>
  <c r="I14" i="26"/>
  <c r="G13" i="13"/>
  <c r="G14" i="28"/>
  <c r="I12" i="28"/>
  <c r="G10" i="28"/>
  <c r="G15" i="26"/>
  <c r="G13" i="26"/>
  <c r="I13" i="13"/>
  <c r="I11" i="28"/>
  <c r="I12" i="26"/>
  <c r="I15" i="26"/>
  <c r="G12" i="26"/>
  <c r="G11" i="13"/>
  <c r="G11" i="28"/>
  <c r="I11" i="26"/>
  <c r="I15" i="13"/>
  <c r="I12" i="13"/>
  <c r="I10" i="28"/>
  <c r="I11" i="13"/>
  <c r="G11" i="26"/>
  <c r="I14" i="13"/>
  <c r="I15" i="28"/>
  <c r="I13" i="28"/>
  <c r="E1767" i="21"/>
  <c r="D1768" i="21"/>
  <c r="O2655" i="21"/>
  <c r="Q2655" i="21"/>
  <c r="N2655" i="21"/>
  <c r="P2655" i="21"/>
  <c r="D1769" i="21"/>
  <c r="E1768" i="21"/>
  <c r="F1768" i="21"/>
  <c r="E1769" i="21"/>
  <c r="F1769" i="21"/>
  <c r="D1770" i="21"/>
  <c r="F1770" i="21"/>
  <c r="E1770" i="21"/>
  <c r="D1771" i="21"/>
  <c r="F1771" i="21"/>
  <c r="D1772" i="21"/>
  <c r="E1771" i="21"/>
  <c r="D1773" i="21"/>
  <c r="E1772" i="21"/>
  <c r="F1772" i="21"/>
  <c r="F1773" i="21"/>
  <c r="E1773" i="21"/>
  <c r="D1774" i="21"/>
  <c r="F1774" i="21"/>
  <c r="E1774" i="21"/>
  <c r="D1775" i="21"/>
  <c r="E1775" i="21"/>
  <c r="F1775" i="21"/>
  <c r="D1776" i="21"/>
  <c r="E1776" i="21"/>
  <c r="F1776" i="21"/>
  <c r="D1777" i="21"/>
  <c r="E1777" i="21"/>
  <c r="F1777" i="21"/>
  <c r="D1778" i="21"/>
  <c r="F1778" i="21"/>
  <c r="E1778" i="21"/>
  <c r="D1779" i="21"/>
  <c r="E1779" i="21"/>
  <c r="D1780" i="21"/>
  <c r="F1779" i="21"/>
  <c r="D1781" i="21"/>
  <c r="E1780" i="21"/>
  <c r="F1780" i="21"/>
  <c r="F1781" i="21"/>
  <c r="E1781" i="21"/>
  <c r="D1782" i="21"/>
  <c r="F1782" i="21"/>
  <c r="E1782" i="21"/>
  <c r="D1783" i="21"/>
  <c r="F1783" i="21"/>
  <c r="D1784" i="21"/>
  <c r="E1783" i="21"/>
  <c r="E1784" i="21"/>
  <c r="F1784" i="21"/>
  <c r="D1785" i="21"/>
  <c r="D1786" i="21"/>
  <c r="F1785" i="21"/>
  <c r="E1785" i="21"/>
  <c r="F1786" i="21"/>
  <c r="D1787" i="21"/>
  <c r="E1786" i="21"/>
  <c r="E1787" i="21"/>
  <c r="F1787" i="21"/>
  <c r="D1788" i="21"/>
  <c r="F1788" i="21"/>
  <c r="D1789" i="21"/>
  <c r="E1788" i="21"/>
  <c r="F1789" i="21"/>
  <c r="E1789" i="21"/>
  <c r="D1790" i="21"/>
  <c r="E1790" i="21"/>
  <c r="F1790" i="21"/>
  <c r="D1791" i="21"/>
  <c r="F1791" i="21"/>
  <c r="D1792" i="21"/>
  <c r="E1791" i="21"/>
  <c r="E1792" i="21"/>
  <c r="F1792" i="21"/>
  <c r="D1793" i="21"/>
  <c r="D1794" i="21"/>
  <c r="F1793" i="21"/>
  <c r="E1793" i="21"/>
  <c r="E1794" i="21"/>
  <c r="D1795" i="21"/>
  <c r="F1794" i="21"/>
  <c r="E1795" i="21"/>
  <c r="F1795" i="21"/>
  <c r="D1796" i="21"/>
  <c r="E1796" i="21"/>
  <c r="D1797" i="21"/>
  <c r="F1796" i="21"/>
  <c r="F1797" i="21"/>
  <c r="E1797" i="21"/>
  <c r="D1798" i="21"/>
  <c r="F1798" i="21"/>
  <c r="E1798" i="21"/>
  <c r="D1799" i="21"/>
  <c r="E1799" i="21"/>
  <c r="D1800" i="21"/>
  <c r="F1799" i="21"/>
  <c r="E1800" i="21"/>
  <c r="F1800" i="21"/>
  <c r="D1801" i="21"/>
  <c r="D1802" i="21"/>
  <c r="E1801" i="21"/>
  <c r="F1801" i="21"/>
  <c r="E1802" i="21"/>
  <c r="D1803" i="21"/>
  <c r="F1802" i="21"/>
  <c r="E1803" i="21"/>
  <c r="F1803" i="21"/>
  <c r="D1804" i="21"/>
  <c r="E1804" i="21"/>
  <c r="D1805" i="21"/>
  <c r="F1804" i="21"/>
  <c r="F1805" i="21"/>
  <c r="E1805" i="21"/>
  <c r="D1806" i="21"/>
  <c r="E1806" i="21"/>
  <c r="F1806" i="21"/>
  <c r="D1807" i="21"/>
  <c r="E1807" i="21"/>
  <c r="D1808" i="21"/>
  <c r="F1807" i="21"/>
  <c r="F1808" i="21"/>
  <c r="E1808" i="21"/>
  <c r="D1809" i="21"/>
  <c r="D1810" i="21"/>
  <c r="E1809" i="21"/>
  <c r="F1809" i="21"/>
  <c r="F1810" i="21"/>
  <c r="D1811" i="21"/>
  <c r="E1810" i="21"/>
  <c r="E1811" i="21"/>
  <c r="F1811" i="21"/>
  <c r="D1812" i="21"/>
  <c r="F1812" i="21"/>
  <c r="D1813" i="21"/>
  <c r="E1812" i="21"/>
  <c r="F1813" i="21"/>
  <c r="E1813" i="21"/>
  <c r="D1814" i="21"/>
  <c r="E1814" i="21"/>
  <c r="F1814" i="21"/>
  <c r="D1815" i="21"/>
  <c r="F1815" i="21"/>
  <c r="D1816" i="21"/>
  <c r="E1815" i="21"/>
  <c r="E1816" i="21"/>
  <c r="F1816" i="21"/>
  <c r="D1817" i="21"/>
  <c r="D1818" i="21"/>
  <c r="E1817" i="21"/>
  <c r="F1817" i="21"/>
  <c r="E1818" i="21"/>
  <c r="D1819" i="21"/>
  <c r="F1818" i="21"/>
  <c r="F1819" i="21"/>
  <c r="E1819" i="21"/>
  <c r="D1820" i="21"/>
  <c r="E1820" i="21"/>
  <c r="D1821" i="21"/>
  <c r="F1820" i="21"/>
  <c r="F1821" i="21"/>
  <c r="E1821" i="21"/>
  <c r="D1822" i="21"/>
  <c r="E1822" i="21"/>
  <c r="F1822" i="21"/>
  <c r="D1823" i="21"/>
  <c r="F1823" i="21"/>
  <c r="D1824" i="21"/>
  <c r="E1823" i="21"/>
  <c r="E1824" i="21"/>
  <c r="F1824" i="21"/>
  <c r="D1825" i="21"/>
  <c r="D1826" i="21"/>
  <c r="F1825" i="21"/>
  <c r="E1825" i="21"/>
  <c r="F1826" i="21"/>
  <c r="D1827" i="21"/>
  <c r="E1826" i="21"/>
  <c r="E1827" i="21"/>
  <c r="F1827" i="21"/>
  <c r="D1828" i="21"/>
  <c r="F1828" i="21"/>
  <c r="D1829" i="21"/>
  <c r="E1828" i="21"/>
  <c r="E1829" i="21"/>
  <c r="F1829" i="21"/>
  <c r="D1830" i="21"/>
  <c r="E1830" i="21"/>
  <c r="F1830" i="21"/>
  <c r="D1831" i="21"/>
  <c r="F1831" i="21"/>
  <c r="E1831" i="21"/>
  <c r="D1832" i="21"/>
  <c r="E1832" i="21"/>
  <c r="F1832" i="21"/>
  <c r="D1833" i="21"/>
  <c r="F1833" i="21"/>
  <c r="E1833" i="21"/>
  <c r="D1834" i="21"/>
  <c r="D1835" i="21"/>
  <c r="F1834" i="21"/>
  <c r="E1834" i="21"/>
  <c r="F1835" i="21"/>
  <c r="D1836" i="21"/>
  <c r="E1835" i="21"/>
  <c r="D1837" i="21"/>
  <c r="E1836" i="21"/>
  <c r="F1836" i="21"/>
  <c r="F1837" i="21"/>
  <c r="E1837" i="21"/>
  <c r="D1838" i="21"/>
  <c r="F1838" i="21"/>
  <c r="E1838" i="21"/>
  <c r="D1839" i="21"/>
  <c r="D1840" i="21"/>
  <c r="E1839" i="21"/>
  <c r="F1839" i="21"/>
  <c r="F1840" i="21"/>
  <c r="E1840" i="21"/>
  <c r="D1841" i="21"/>
  <c r="E1841" i="21"/>
  <c r="F1841" i="21"/>
  <c r="D1842" i="21"/>
  <c r="F1842" i="21"/>
  <c r="E1842" i="21"/>
  <c r="D1843" i="21"/>
  <c r="F1843" i="21"/>
  <c r="E1843" i="21"/>
  <c r="D1844" i="21"/>
  <c r="D1845" i="21"/>
  <c r="E1844" i="21"/>
  <c r="F1844" i="21"/>
  <c r="F1845" i="21"/>
  <c r="E1845" i="21"/>
  <c r="D1846" i="21"/>
  <c r="F1846" i="21"/>
  <c r="E1846" i="21"/>
  <c r="D1847" i="21"/>
  <c r="E1847" i="21"/>
  <c r="F1847" i="21"/>
  <c r="D1848" i="21"/>
  <c r="E1848" i="21"/>
  <c r="F1848" i="21"/>
  <c r="D1849" i="21"/>
  <c r="D1850" i="21"/>
  <c r="F1849" i="21"/>
  <c r="E1849" i="21"/>
  <c r="F1850" i="21"/>
  <c r="D1851" i="21"/>
  <c r="E1850" i="21"/>
  <c r="E1851" i="21"/>
  <c r="F1851" i="21"/>
  <c r="D1852" i="21"/>
  <c r="E1852" i="21"/>
  <c r="F1852" i="21"/>
  <c r="D1853" i="21"/>
  <c r="F1853" i="21"/>
  <c r="E1853" i="21"/>
  <c r="D1854" i="21"/>
  <c r="E1854" i="21"/>
  <c r="F1854" i="21"/>
  <c r="D1855" i="21"/>
  <c r="F1855" i="21"/>
  <c r="D1856" i="21"/>
  <c r="E1855" i="21"/>
  <c r="E1856" i="21"/>
  <c r="F1856" i="21"/>
  <c r="D1857" i="21"/>
  <c r="F1857" i="21"/>
  <c r="D1858" i="21"/>
  <c r="E1857" i="21"/>
  <c r="D1859" i="21"/>
  <c r="F1858" i="21"/>
  <c r="E1858" i="21"/>
  <c r="E1859" i="21"/>
  <c r="F1859" i="21"/>
  <c r="D1860" i="21"/>
  <c r="E1860" i="21"/>
  <c r="D1861" i="21"/>
  <c r="F1860" i="21"/>
  <c r="E1861" i="21"/>
  <c r="F1861" i="21"/>
  <c r="D1862" i="21"/>
  <c r="F1862" i="21"/>
  <c r="E1862" i="21"/>
  <c r="D1863" i="21"/>
  <c r="D1864" i="21"/>
  <c r="F1863" i="21"/>
  <c r="E1863" i="21"/>
  <c r="F1864" i="21"/>
  <c r="E1864" i="21"/>
  <c r="D1865" i="21"/>
  <c r="D1866" i="21"/>
  <c r="E1865" i="21"/>
  <c r="F1865" i="21"/>
  <c r="F1866" i="21"/>
  <c r="E1866" i="21"/>
  <c r="D1867" i="21"/>
  <c r="E1867" i="21"/>
  <c r="F1867" i="21"/>
  <c r="D1868" i="21"/>
  <c r="D1869" i="21"/>
  <c r="F1868" i="21"/>
  <c r="E1868" i="21"/>
  <c r="F1869" i="21"/>
  <c r="E1869" i="21"/>
  <c r="D1870" i="21"/>
  <c r="D1871" i="21"/>
  <c r="F1870" i="21"/>
  <c r="E1870" i="21"/>
  <c r="F1871" i="21"/>
  <c r="D1872" i="21"/>
  <c r="E1871" i="21"/>
  <c r="F1872" i="21"/>
  <c r="E1872" i="21"/>
  <c r="D1873" i="21"/>
  <c r="D1874" i="21"/>
  <c r="E1873" i="21"/>
  <c r="F1873" i="21"/>
  <c r="D1875" i="21"/>
  <c r="E1874" i="21"/>
  <c r="F1874" i="21"/>
  <c r="E1875" i="21"/>
  <c r="F1875" i="21"/>
  <c r="D1876" i="21"/>
  <c r="D1877" i="21"/>
  <c r="E1876" i="21"/>
  <c r="F1876" i="21"/>
  <c r="F1877" i="21"/>
  <c r="E1877" i="21"/>
  <c r="D1878" i="21"/>
  <c r="F1878" i="21"/>
  <c r="D1879" i="21"/>
  <c r="E1878" i="21"/>
  <c r="D1880" i="21"/>
  <c r="E1879" i="21"/>
  <c r="F1879" i="21"/>
  <c r="E1880" i="21"/>
  <c r="F1880" i="21"/>
  <c r="D1881" i="21"/>
  <c r="D1882" i="21"/>
  <c r="F1881" i="21"/>
  <c r="E1881" i="21"/>
  <c r="E1882" i="21"/>
  <c r="D1883" i="21"/>
  <c r="F1882" i="21"/>
  <c r="F1883" i="21"/>
  <c r="E1883" i="21"/>
  <c r="D1884" i="21"/>
  <c r="E1884" i="21"/>
  <c r="F1884" i="21"/>
  <c r="D1885" i="21"/>
  <c r="F1885" i="21"/>
  <c r="E1885" i="21"/>
  <c r="D1886" i="21"/>
  <c r="F1886" i="21"/>
  <c r="D1887" i="21"/>
  <c r="E1886" i="21"/>
  <c r="E1887" i="21"/>
  <c r="F1887" i="21"/>
  <c r="D1888" i="21"/>
  <c r="E1888" i="21"/>
  <c r="F1888" i="21"/>
  <c r="D1889" i="21"/>
  <c r="D1890" i="21"/>
  <c r="F1889" i="21"/>
  <c r="E1889" i="21"/>
  <c r="F1890" i="21"/>
  <c r="D1891" i="21"/>
  <c r="E1890" i="21"/>
  <c r="D1892" i="21"/>
  <c r="E1891" i="21"/>
  <c r="F1891" i="21"/>
  <c r="E1892" i="21"/>
  <c r="F1892" i="21"/>
  <c r="D1893" i="21"/>
  <c r="F1893" i="21"/>
  <c r="E1893" i="21"/>
  <c r="D1894" i="21"/>
  <c r="E1894" i="21"/>
  <c r="F1894" i="21"/>
  <c r="D1895" i="21"/>
  <c r="F1895" i="21"/>
  <c r="D1896" i="21"/>
  <c r="E1895" i="21"/>
  <c r="E1896" i="21"/>
  <c r="F1896" i="21"/>
  <c r="D1897" i="21"/>
  <c r="D1898" i="21"/>
  <c r="F1897" i="21"/>
  <c r="E1897" i="21"/>
  <c r="E1898" i="21"/>
  <c r="D1899" i="21"/>
  <c r="F1898" i="21"/>
  <c r="E1899" i="21"/>
  <c r="F1899" i="21"/>
  <c r="D1900" i="21"/>
  <c r="F1900" i="21"/>
  <c r="E1900" i="21"/>
  <c r="D1901" i="21"/>
  <c r="F1901" i="21"/>
  <c r="E1901" i="21"/>
  <c r="D1902" i="21"/>
  <c r="F1902" i="21"/>
  <c r="E1902" i="21"/>
  <c r="D1903" i="21"/>
  <c r="F1903" i="21"/>
  <c r="D1904" i="21"/>
  <c r="E1903" i="21"/>
  <c r="F1904" i="21"/>
  <c r="E1904" i="21"/>
  <c r="D1905" i="21"/>
  <c r="D1906" i="21"/>
  <c r="E1905" i="21"/>
  <c r="F1905" i="21"/>
  <c r="F1906" i="21"/>
  <c r="E1906" i="21"/>
  <c r="D1907" i="21"/>
  <c r="E1907" i="21"/>
  <c r="F1907" i="21"/>
  <c r="D1908" i="21"/>
  <c r="E1908" i="21"/>
  <c r="F1908" i="21"/>
  <c r="D1909" i="21"/>
  <c r="F1909" i="21"/>
  <c r="E1909" i="21"/>
  <c r="D1910" i="21"/>
  <c r="F1910" i="21"/>
  <c r="E1910" i="21"/>
  <c r="D1911" i="21"/>
  <c r="E1911" i="21"/>
  <c r="F1911" i="21"/>
  <c r="D1912" i="21"/>
  <c r="F1912" i="21"/>
  <c r="D1913" i="21"/>
  <c r="E1912" i="21"/>
  <c r="F1913" i="21"/>
  <c r="E1913" i="21"/>
  <c r="D1914" i="21"/>
  <c r="E1914" i="21"/>
  <c r="D1915" i="21"/>
  <c r="F1914" i="21"/>
  <c r="F1915" i="21"/>
  <c r="E1915" i="21"/>
  <c r="D1916" i="21"/>
  <c r="F1916" i="21"/>
  <c r="D1917" i="21"/>
  <c r="E1916" i="21"/>
  <c r="E1917" i="21"/>
  <c r="F1917" i="21"/>
  <c r="D1918" i="21"/>
  <c r="D1919" i="21"/>
  <c r="F1918" i="21"/>
  <c r="E1918" i="21"/>
  <c r="D1920" i="21"/>
  <c r="E1919" i="21"/>
  <c r="F1919" i="21"/>
  <c r="E1920" i="21"/>
  <c r="F1920" i="21"/>
  <c r="D1921" i="21"/>
  <c r="E1921" i="21"/>
  <c r="F1921" i="21"/>
  <c r="D1922" i="21"/>
  <c r="E1922" i="21"/>
  <c r="D1923" i="21"/>
  <c r="F1922" i="21"/>
  <c r="E1923" i="21"/>
  <c r="F1923" i="21"/>
  <c r="D1924" i="21"/>
  <c r="D1925" i="21"/>
  <c r="F1924" i="21"/>
  <c r="E1924" i="21"/>
  <c r="E1925" i="21"/>
  <c r="D1926" i="21"/>
  <c r="F1925" i="21"/>
  <c r="E1926" i="21"/>
  <c r="D1927" i="21"/>
  <c r="F1926" i="21"/>
  <c r="D1928" i="21"/>
  <c r="F1927" i="21"/>
  <c r="E1927" i="21"/>
  <c r="F1928" i="21"/>
  <c r="D1929" i="21"/>
  <c r="E1928" i="21"/>
  <c r="D1930" i="21"/>
  <c r="F1929" i="21"/>
  <c r="E1929" i="21"/>
  <c r="D1931" i="21"/>
  <c r="F1930" i="21"/>
  <c r="E1930" i="21"/>
  <c r="F1931" i="21"/>
  <c r="D1932" i="21"/>
  <c r="E1931" i="21"/>
  <c r="F1932" i="21"/>
  <c r="E1932" i="21"/>
  <c r="D1933" i="21"/>
  <c r="F1933" i="21"/>
  <c r="E1933" i="21"/>
  <c r="D1934" i="21"/>
  <c r="E1934" i="21"/>
  <c r="D1935" i="21"/>
  <c r="F1934" i="21"/>
  <c r="D1936" i="21"/>
  <c r="F1935" i="21"/>
  <c r="E1935" i="21"/>
  <c r="D1937" i="21"/>
  <c r="E1936" i="21"/>
  <c r="F1936" i="21"/>
  <c r="E1937" i="21"/>
  <c r="F1937" i="21"/>
  <c r="D1938" i="21"/>
  <c r="D1939" i="21"/>
  <c r="F1938" i="21"/>
  <c r="E1938" i="21"/>
  <c r="D1940" i="21"/>
  <c r="E1939" i="21"/>
  <c r="F1939" i="21"/>
  <c r="F1940" i="21"/>
  <c r="E1940" i="21"/>
  <c r="D1941" i="21"/>
  <c r="D1942" i="21"/>
  <c r="F1941" i="21"/>
  <c r="E1941" i="21"/>
  <c r="E1942" i="21"/>
  <c r="D1943" i="21"/>
  <c r="F1942" i="21"/>
  <c r="F1943" i="21"/>
  <c r="D1944" i="21"/>
  <c r="E1943" i="21"/>
  <c r="F1944" i="21"/>
  <c r="E1944" i="21"/>
  <c r="D1945" i="21"/>
  <c r="D1946" i="21"/>
  <c r="F1945" i="21"/>
  <c r="E1945" i="21"/>
  <c r="D1947" i="21"/>
  <c r="F1946" i="21"/>
  <c r="E1946" i="21"/>
  <c r="E1947" i="21"/>
  <c r="D1948" i="21"/>
  <c r="F1947" i="21"/>
  <c r="E1948" i="21"/>
  <c r="D1949" i="21"/>
  <c r="F1948" i="21"/>
  <c r="D1950" i="21"/>
  <c r="F1949" i="21"/>
  <c r="E1949" i="21"/>
  <c r="F1950" i="21"/>
  <c r="D1951" i="21"/>
  <c r="E1950" i="21"/>
  <c r="D1952" i="21"/>
  <c r="F1951" i="21"/>
  <c r="E1951" i="21"/>
  <c r="E1952" i="21"/>
  <c r="F1952" i="21"/>
  <c r="D1953" i="21"/>
  <c r="F1953" i="21"/>
  <c r="E1953" i="21"/>
  <c r="D1954" i="21"/>
  <c r="E1954" i="21"/>
  <c r="F1954" i="21"/>
  <c r="D1955" i="21"/>
  <c r="D1956" i="21"/>
  <c r="F1955" i="21"/>
  <c r="E1955" i="21"/>
  <c r="F1956" i="21"/>
  <c r="D1957" i="21"/>
  <c r="E1956" i="21"/>
  <c r="F1957" i="21"/>
  <c r="E1957" i="21"/>
  <c r="D1958" i="21"/>
  <c r="D1959" i="21"/>
  <c r="E1958" i="21"/>
  <c r="F1958" i="21"/>
  <c r="F1959" i="21"/>
  <c r="D1960" i="21"/>
  <c r="E1959" i="21"/>
  <c r="F1960" i="21"/>
  <c r="E1960" i="21"/>
  <c r="D1961" i="21"/>
  <c r="D1962" i="21"/>
  <c r="E1961" i="21"/>
  <c r="F1961" i="21"/>
  <c r="E1962" i="21"/>
  <c r="D1963" i="21"/>
  <c r="F1962" i="21"/>
  <c r="F1963" i="21"/>
  <c r="D1964" i="21"/>
  <c r="E1963" i="21"/>
  <c r="E1964" i="21"/>
  <c r="D1965" i="21"/>
  <c r="F1964" i="21"/>
  <c r="F1965" i="21"/>
  <c r="E1965" i="21"/>
  <c r="D1966" i="21"/>
  <c r="D1967" i="21"/>
  <c r="F1966" i="21"/>
  <c r="E1966" i="21"/>
  <c r="E1967" i="21"/>
  <c r="D1968" i="21"/>
  <c r="F1967" i="21"/>
  <c r="E1968" i="21"/>
  <c r="F1968" i="21"/>
  <c r="D1969" i="21"/>
  <c r="D1970" i="21"/>
  <c r="E1969" i="21"/>
  <c r="F1969" i="21"/>
  <c r="E1970" i="21"/>
  <c r="D1971" i="21"/>
  <c r="F1970" i="21"/>
  <c r="E1971" i="21"/>
  <c r="D1972" i="21"/>
  <c r="F1971" i="21"/>
  <c r="F1972" i="21"/>
  <c r="D1973" i="21"/>
  <c r="E1972" i="21"/>
  <c r="F1973" i="21"/>
  <c r="E1973" i="21"/>
  <c r="D1974" i="21"/>
  <c r="D1975" i="21"/>
  <c r="E1974" i="21"/>
  <c r="F1974" i="21"/>
  <c r="E1975" i="21"/>
  <c r="D1976" i="21"/>
  <c r="F1975" i="21"/>
  <c r="E1976" i="21"/>
  <c r="F1976" i="21"/>
  <c r="D1977" i="21"/>
  <c r="D1978" i="21"/>
  <c r="F1977" i="21"/>
  <c r="E1977" i="21"/>
  <c r="E1978" i="21"/>
  <c r="D1979" i="21"/>
  <c r="F1978" i="21"/>
  <c r="F1979" i="21"/>
  <c r="D1980" i="21"/>
  <c r="E1979" i="21"/>
  <c r="F1980" i="21"/>
  <c r="D1981" i="21"/>
  <c r="E1980" i="21"/>
  <c r="F1981" i="21"/>
  <c r="E1981" i="21"/>
  <c r="D1982" i="21"/>
  <c r="D1983" i="21"/>
  <c r="E1982" i="21"/>
  <c r="F1982" i="21"/>
  <c r="E1983" i="21"/>
  <c r="D1984" i="21"/>
  <c r="F1983" i="21"/>
  <c r="F1984" i="21"/>
  <c r="E1984" i="21"/>
  <c r="D1985" i="21"/>
  <c r="D1986" i="21"/>
  <c r="E1985" i="21"/>
  <c r="F1985" i="21"/>
  <c r="F1986" i="21"/>
  <c r="D1987" i="21"/>
  <c r="E1986" i="21"/>
  <c r="F1987" i="21"/>
  <c r="D1988" i="21"/>
  <c r="E1987" i="21"/>
  <c r="E1988" i="21"/>
  <c r="D1989" i="21"/>
  <c r="F1988" i="21"/>
  <c r="F1989" i="21"/>
  <c r="E1989" i="21"/>
  <c r="D1990" i="21"/>
  <c r="D1991" i="21"/>
  <c r="E1990" i="21"/>
  <c r="F1990" i="21"/>
  <c r="F1991" i="21"/>
  <c r="D1992" i="21"/>
  <c r="E1991" i="21"/>
  <c r="E1992" i="21"/>
  <c r="F1992" i="21"/>
  <c r="D1993" i="21"/>
  <c r="E1993" i="21"/>
  <c r="F1993" i="21"/>
  <c r="D1994" i="21"/>
  <c r="E1994" i="21"/>
  <c r="D1995" i="21"/>
  <c r="F1994" i="21"/>
  <c r="F1995" i="21"/>
  <c r="D1996" i="21"/>
  <c r="E1995" i="21"/>
  <c r="F1996" i="21"/>
  <c r="E1996" i="21"/>
  <c r="D1997" i="21"/>
  <c r="D1998" i="21"/>
  <c r="F1997" i="21"/>
  <c r="E1997" i="21"/>
  <c r="F1998" i="21"/>
  <c r="E1998" i="21"/>
  <c r="D1999" i="21"/>
  <c r="E1999" i="21"/>
  <c r="D2000" i="21"/>
  <c r="F1999" i="21"/>
  <c r="F2000" i="21"/>
  <c r="D2001" i="21"/>
  <c r="E2000" i="21"/>
  <c r="E2001" i="21"/>
  <c r="F2001" i="21"/>
  <c r="D2002" i="21"/>
  <c r="F2002" i="21"/>
  <c r="D2003" i="21"/>
  <c r="E2002" i="21"/>
  <c r="D2004" i="21"/>
  <c r="E2003" i="21"/>
  <c r="F2003" i="21"/>
  <c r="F2004" i="21"/>
  <c r="D2005" i="21"/>
  <c r="E2004" i="21"/>
  <c r="F2005" i="21"/>
  <c r="E2005" i="21"/>
  <c r="D2006" i="21"/>
  <c r="F2006" i="21"/>
  <c r="E2006" i="21"/>
  <c r="D2007" i="21"/>
  <c r="E2007" i="21"/>
  <c r="F2007" i="21"/>
  <c r="D2008" i="21"/>
  <c r="E2008" i="21"/>
  <c r="D2009" i="21"/>
  <c r="F2008" i="21"/>
  <c r="D2010" i="21"/>
  <c r="F2009" i="21"/>
  <c r="E2009" i="21"/>
  <c r="F2010" i="21"/>
  <c r="E2010" i="21"/>
  <c r="D2011" i="21"/>
  <c r="E2011" i="21"/>
  <c r="D2012" i="21"/>
  <c r="F2011" i="21"/>
  <c r="E2012" i="21"/>
  <c r="D2013" i="21"/>
  <c r="F2012" i="21"/>
  <c r="D2014" i="21"/>
  <c r="F2013" i="21"/>
  <c r="E2013" i="21"/>
  <c r="D2015" i="21"/>
  <c r="F2014" i="21"/>
  <c r="E2014" i="21"/>
  <c r="E2015" i="21"/>
  <c r="D2016" i="21"/>
  <c r="F2015" i="21"/>
  <c r="F2016" i="21"/>
  <c r="E2016" i="21"/>
  <c r="D2017" i="21"/>
  <c r="D2018" i="21"/>
  <c r="E2017" i="21"/>
  <c r="F2017" i="21"/>
  <c r="E2018" i="21"/>
  <c r="F2018" i="21"/>
  <c r="D2019" i="21"/>
  <c r="D2020" i="21"/>
  <c r="E2019" i="21"/>
  <c r="F2019" i="21"/>
  <c r="D2021" i="21"/>
  <c r="F2020" i="21"/>
  <c r="E2020" i="21"/>
  <c r="F2021" i="21"/>
  <c r="D2022" i="21"/>
  <c r="E2021" i="21"/>
  <c r="F2022" i="21"/>
  <c r="D2023" i="21"/>
  <c r="E2022" i="21"/>
  <c r="D2024" i="21"/>
  <c r="F2023" i="21"/>
  <c r="E2023" i="21"/>
  <c r="E2024" i="21"/>
  <c r="D2025" i="21"/>
  <c r="F2024" i="21"/>
  <c r="D2026" i="21"/>
  <c r="F2025" i="21"/>
  <c r="E2025" i="21"/>
  <c r="F2026" i="21"/>
  <c r="E2026" i="21"/>
  <c r="D2027" i="21"/>
  <c r="F2027" i="21"/>
  <c r="E2027" i="21"/>
  <c r="D2028" i="21"/>
  <c r="D2029" i="21"/>
  <c r="E2028" i="21"/>
  <c r="F2028" i="21"/>
  <c r="F2029" i="21"/>
  <c r="D2030" i="21"/>
  <c r="E2029" i="21"/>
  <c r="F2030" i="21"/>
  <c r="E2030" i="21"/>
  <c r="D2031" i="21"/>
  <c r="D2032" i="21"/>
  <c r="F2031" i="21"/>
  <c r="E2031" i="21"/>
  <c r="F2032" i="21"/>
  <c r="D2033" i="21"/>
  <c r="E2032" i="21"/>
  <c r="F2033" i="21"/>
  <c r="D2034" i="21"/>
  <c r="E2033" i="21"/>
  <c r="F2034" i="21"/>
  <c r="E2034" i="21"/>
  <c r="D2035" i="21"/>
  <c r="F2035" i="21"/>
  <c r="E2035" i="21"/>
  <c r="D2036" i="21"/>
  <c r="D2037" i="21"/>
  <c r="F2036" i="21"/>
  <c r="E2036" i="21"/>
  <c r="E2037" i="21"/>
  <c r="F2037" i="21"/>
  <c r="D2038" i="21"/>
  <c r="E2038" i="21"/>
  <c r="F2038" i="21"/>
  <c r="D2039" i="21"/>
  <c r="D2040" i="21"/>
  <c r="E2039" i="21"/>
  <c r="F2039" i="21"/>
  <c r="D2041" i="21"/>
  <c r="E2040" i="21"/>
  <c r="F2040" i="21"/>
  <c r="F2041" i="21"/>
  <c r="D2042" i="21"/>
  <c r="E2041" i="21"/>
  <c r="D2043" i="21"/>
  <c r="E2042" i="21"/>
  <c r="F2042" i="21"/>
  <c r="D2044" i="21"/>
  <c r="F2043" i="21"/>
  <c r="E2043" i="21"/>
  <c r="E2044" i="21"/>
  <c r="D2045" i="21"/>
  <c r="F2044" i="21"/>
  <c r="E2045" i="21"/>
  <c r="F2045" i="21"/>
  <c r="D2046" i="21"/>
  <c r="E2046" i="21"/>
  <c r="F2046" i="21"/>
  <c r="D2047" i="21"/>
  <c r="D2048" i="21"/>
  <c r="E2047" i="21"/>
  <c r="F2047" i="21"/>
  <c r="E2048" i="21"/>
  <c r="F2048" i="21"/>
  <c r="D2049" i="21"/>
  <c r="D2050" i="21"/>
  <c r="E2049" i="21"/>
  <c r="F2049" i="21"/>
  <c r="D2051" i="21"/>
  <c r="E2050" i="21"/>
  <c r="F2050" i="21"/>
  <c r="F2051" i="21"/>
  <c r="E2051" i="21"/>
  <c r="D2052" i="21"/>
  <c r="D2053" i="21"/>
  <c r="E2052" i="21"/>
  <c r="F2052" i="21"/>
  <c r="F2053" i="21"/>
  <c r="D2054" i="21"/>
  <c r="E2053" i="21"/>
  <c r="E2054" i="21"/>
  <c r="D2055" i="21"/>
  <c r="F2054" i="21"/>
  <c r="F2055" i="21"/>
  <c r="D2056" i="21"/>
  <c r="E2055" i="21"/>
  <c r="F2056" i="21"/>
  <c r="D2057" i="21"/>
  <c r="E2056" i="21"/>
  <c r="D2058" i="21"/>
  <c r="F2057" i="21"/>
  <c r="E2057" i="21"/>
  <c r="E2058" i="21"/>
  <c r="F2058" i="21"/>
  <c r="D2059" i="21"/>
  <c r="E2059" i="21"/>
  <c r="F2059" i="21"/>
  <c r="D2060" i="21"/>
  <c r="E2060" i="21"/>
  <c r="D2061" i="21"/>
  <c r="F2060" i="21"/>
  <c r="F2061" i="21"/>
  <c r="D2062" i="21"/>
  <c r="E2061" i="21"/>
  <c r="D2063" i="21"/>
  <c r="F2062" i="21"/>
  <c r="E2062" i="21"/>
  <c r="F2063" i="21"/>
  <c r="E2063" i="21"/>
  <c r="D2064" i="21"/>
  <c r="E2064" i="21"/>
  <c r="D2065" i="21"/>
  <c r="F2064" i="21"/>
  <c r="D2066" i="21"/>
  <c r="E2065" i="21"/>
  <c r="F2065" i="21"/>
  <c r="E2066" i="21"/>
  <c r="F2066" i="21"/>
  <c r="D2067" i="21"/>
  <c r="F2067" i="21"/>
  <c r="E2067" i="21"/>
  <c r="D2068" i="21"/>
  <c r="F2068" i="21"/>
  <c r="E2068" i="21"/>
  <c r="D2069" i="21"/>
  <c r="D2070" i="21"/>
  <c r="F2069" i="21"/>
  <c r="E2069" i="21"/>
  <c r="E2070" i="21"/>
  <c r="D2071" i="21"/>
  <c r="F2070" i="21"/>
  <c r="D2072" i="21"/>
  <c r="E2071" i="21"/>
  <c r="F2071" i="21"/>
  <c r="D2073" i="21"/>
  <c r="F2072" i="21"/>
  <c r="E2072" i="21"/>
  <c r="E2073" i="21"/>
  <c r="F2073" i="21"/>
  <c r="D2074" i="21"/>
  <c r="E2074" i="21"/>
  <c r="F2074" i="21"/>
  <c r="D2075" i="21"/>
  <c r="F2075" i="21"/>
  <c r="E2075" i="21"/>
  <c r="D2076" i="21"/>
  <c r="D2077" i="21"/>
  <c r="F2076" i="21"/>
  <c r="E2076" i="21"/>
  <c r="D2078" i="21"/>
  <c r="E2077" i="21"/>
  <c r="F2077" i="21"/>
  <c r="D2079" i="21"/>
  <c r="F2078" i="21"/>
  <c r="E2078" i="21"/>
  <c r="F2079" i="21"/>
  <c r="D2080" i="21"/>
  <c r="E2079" i="21"/>
  <c r="E2080" i="21"/>
  <c r="D2081" i="21"/>
  <c r="F2080" i="21"/>
  <c r="F2081" i="21"/>
  <c r="D2082" i="21"/>
  <c r="E2081" i="21"/>
  <c r="D2083" i="21"/>
  <c r="F2082" i="21"/>
  <c r="E2082" i="21"/>
  <c r="E2083" i="21"/>
  <c r="F2083" i="21"/>
  <c r="D2084" i="21"/>
  <c r="D2085" i="21"/>
  <c r="F2084" i="21"/>
  <c r="E2084" i="21"/>
  <c r="D2086" i="21"/>
  <c r="F2085" i="21"/>
  <c r="E2085" i="21"/>
  <c r="E2086" i="21"/>
  <c r="D2087" i="21"/>
  <c r="F2086" i="21"/>
  <c r="E2087" i="21"/>
  <c r="D2088" i="21"/>
  <c r="F2087" i="21"/>
  <c r="D2089" i="21"/>
  <c r="F2088" i="21"/>
  <c r="E2088" i="21"/>
  <c r="F2089" i="21"/>
  <c r="E2089" i="21"/>
  <c r="D2090" i="21"/>
  <c r="E2090" i="21"/>
  <c r="F2090" i="21"/>
  <c r="D2091" i="21"/>
  <c r="E2091" i="21"/>
  <c r="F2091" i="21"/>
  <c r="D2092" i="21"/>
  <c r="D2093" i="21"/>
  <c r="E2092" i="21"/>
  <c r="F2092" i="21"/>
  <c r="D2094" i="21"/>
  <c r="F2093" i="21"/>
  <c r="E2093" i="21"/>
  <c r="D2095" i="21"/>
  <c r="E2094" i="21"/>
  <c r="F2094" i="21"/>
  <c r="F2095" i="21"/>
  <c r="D2096" i="21"/>
  <c r="E2095" i="21"/>
  <c r="F2096" i="21"/>
  <c r="D2097" i="21"/>
  <c r="E2096" i="21"/>
  <c r="E2097" i="21"/>
  <c r="D2098" i="21"/>
  <c r="F2097" i="21"/>
  <c r="D2099" i="21"/>
  <c r="F2098" i="21"/>
  <c r="E2098" i="21"/>
  <c r="F2099" i="21"/>
  <c r="E2099" i="21"/>
  <c r="D2100" i="21"/>
  <c r="D2101" i="21"/>
  <c r="F2100" i="21"/>
  <c r="E2100" i="21"/>
  <c r="D2102" i="21"/>
  <c r="F2101" i="21"/>
  <c r="E2101" i="21"/>
  <c r="F2102" i="21"/>
  <c r="D2103" i="21"/>
  <c r="E2102" i="21"/>
  <c r="E2103" i="21"/>
  <c r="D2104" i="21"/>
  <c r="F2103" i="21"/>
  <c r="D2105" i="21"/>
  <c r="F2104" i="21"/>
  <c r="E2104" i="21"/>
  <c r="F2105" i="21"/>
  <c r="E2105" i="21"/>
  <c r="D2106" i="21"/>
  <c r="F2106" i="21"/>
  <c r="D2107" i="21"/>
  <c r="E2106" i="21"/>
  <c r="E2107" i="21"/>
  <c r="F2107" i="21"/>
  <c r="D2108" i="21"/>
  <c r="D2109" i="21"/>
  <c r="E2108" i="21"/>
  <c r="F2108" i="21"/>
  <c r="F2109" i="21"/>
  <c r="E2109" i="21"/>
  <c r="D2110" i="21"/>
  <c r="F2110" i="21"/>
  <c r="D2111" i="21"/>
  <c r="E2110" i="21"/>
  <c r="D2112" i="21"/>
  <c r="F2111" i="21"/>
  <c r="E2111" i="21"/>
  <c r="E2112" i="21"/>
  <c r="F2112" i="21"/>
  <c r="D2113" i="21"/>
  <c r="E2113" i="21"/>
  <c r="F2113" i="21"/>
  <c r="D2114" i="21"/>
  <c r="D2115" i="21"/>
  <c r="E2114" i="21"/>
  <c r="F2114" i="21"/>
  <c r="F2115" i="21"/>
  <c r="E2115" i="21"/>
  <c r="D2116" i="21"/>
  <c r="D2117" i="21"/>
  <c r="F2116" i="21"/>
  <c r="E2116" i="21"/>
  <c r="F2117" i="21"/>
  <c r="D2118" i="21"/>
  <c r="E2117" i="21"/>
  <c r="E2118" i="21"/>
  <c r="D2119" i="21"/>
  <c r="F2118" i="21"/>
  <c r="F2119" i="21"/>
  <c r="D2120" i="21"/>
  <c r="E2119" i="21"/>
  <c r="E2120" i="21"/>
  <c r="D2121" i="21"/>
  <c r="F2120" i="21"/>
  <c r="F2121" i="21"/>
  <c r="D2122" i="21"/>
  <c r="E2121" i="21"/>
  <c r="F2122" i="21"/>
  <c r="E2122" i="21"/>
  <c r="D2123" i="21"/>
  <c r="E2123" i="21"/>
  <c r="F2123" i="21"/>
  <c r="D2124" i="21"/>
  <c r="D2125" i="21"/>
  <c r="F2124" i="21"/>
  <c r="E2124" i="21"/>
  <c r="D2126" i="21"/>
  <c r="E2125" i="21"/>
  <c r="F2125" i="21"/>
  <c r="E2126" i="21"/>
  <c r="F2126" i="21"/>
  <c r="D2127" i="21"/>
  <c r="E2127" i="21"/>
  <c r="F2127" i="21"/>
  <c r="D2128" i="21"/>
  <c r="E2128" i="21"/>
  <c r="D2129" i="21"/>
  <c r="F2128" i="21"/>
  <c r="E2129" i="21"/>
  <c r="F2129" i="21"/>
  <c r="D2130" i="21"/>
  <c r="E2130" i="21"/>
  <c r="D2131" i="21"/>
  <c r="F2130" i="21"/>
  <c r="D2132" i="21"/>
  <c r="E2131" i="21"/>
  <c r="F2131" i="21"/>
  <c r="F2132" i="21"/>
  <c r="D2133" i="21"/>
  <c r="E2132" i="21"/>
  <c r="F2133" i="21"/>
  <c r="D2134" i="21"/>
  <c r="E2133" i="21"/>
  <c r="F2134" i="21"/>
  <c r="D2135" i="21"/>
  <c r="E2134" i="21"/>
  <c r="D2136" i="21"/>
  <c r="F2135" i="21"/>
  <c r="E2135" i="21"/>
  <c r="F2136" i="21"/>
  <c r="E2136" i="21"/>
  <c r="D2137" i="21"/>
  <c r="D2138" i="21"/>
  <c r="F2137" i="21"/>
  <c r="E2137" i="21"/>
  <c r="F2138" i="21"/>
  <c r="E2138" i="21"/>
  <c r="D2139" i="21"/>
  <c r="F2139" i="21"/>
  <c r="E2139" i="21"/>
  <c r="D2140" i="21"/>
  <c r="E2140" i="21"/>
  <c r="F2140" i="21"/>
  <c r="D2141" i="21"/>
  <c r="F2141" i="21"/>
  <c r="D2142" i="21"/>
  <c r="E2141" i="21"/>
  <c r="F2142" i="21"/>
  <c r="D2143" i="21"/>
  <c r="E2142" i="21"/>
  <c r="F2143" i="21"/>
  <c r="D2144" i="21"/>
  <c r="E2143" i="21"/>
  <c r="E2144" i="21"/>
  <c r="F2144" i="21"/>
  <c r="D2145" i="21"/>
  <c r="D2146" i="21"/>
  <c r="E2145" i="21"/>
  <c r="F2145" i="21"/>
  <c r="E2146" i="21"/>
  <c r="F2146" i="21"/>
  <c r="D2147" i="21"/>
  <c r="E2147" i="21"/>
  <c r="F2147" i="21"/>
  <c r="D2148" i="21"/>
  <c r="F2148" i="21"/>
  <c r="E2148" i="21"/>
  <c r="D2149" i="21"/>
  <c r="E2149" i="21"/>
  <c r="D2150" i="21"/>
  <c r="F2149" i="21"/>
  <c r="E2150" i="21"/>
  <c r="D2151" i="21"/>
  <c r="F2150" i="21"/>
  <c r="E2151" i="21"/>
  <c r="D2152" i="21"/>
  <c r="F2151" i="21"/>
  <c r="E2152" i="21"/>
  <c r="F2152" i="21"/>
  <c r="D2153" i="21"/>
  <c r="D2154" i="21"/>
  <c r="F2153" i="21"/>
  <c r="E2153" i="21"/>
  <c r="E2154" i="21"/>
  <c r="F2154" i="21"/>
  <c r="D2155" i="21"/>
  <c r="D2156" i="21"/>
  <c r="F2155" i="21"/>
  <c r="E2155" i="21"/>
  <c r="D2157" i="21"/>
  <c r="E2156" i="21"/>
  <c r="F2156" i="21"/>
  <c r="F2157" i="21"/>
  <c r="D2158" i="21"/>
  <c r="E2157" i="21"/>
  <c r="F2158" i="21"/>
  <c r="D2159" i="21"/>
  <c r="E2158" i="21"/>
  <c r="E2159" i="21"/>
  <c r="F2159" i="21"/>
  <c r="D2160" i="21"/>
  <c r="F2160" i="21"/>
  <c r="E2160" i="21"/>
  <c r="D2161" i="21"/>
  <c r="D2162" i="21"/>
  <c r="F2161" i="21"/>
  <c r="E2161" i="21"/>
  <c r="F2162" i="21"/>
  <c r="E2162" i="21"/>
  <c r="D2163" i="21"/>
  <c r="F2163" i="21"/>
  <c r="E2163" i="21"/>
  <c r="D2164" i="21"/>
  <c r="D2165" i="21"/>
  <c r="E2164" i="21"/>
  <c r="F2164" i="21"/>
  <c r="F2165" i="21"/>
  <c r="D2166" i="21"/>
  <c r="E2165" i="21"/>
  <c r="F2166" i="21"/>
  <c r="E2166" i="21"/>
  <c r="D2167" i="21"/>
  <c r="F2167" i="21"/>
  <c r="E2167" i="21"/>
  <c r="D2168" i="21"/>
  <c r="E2168" i="21"/>
  <c r="D2169" i="21"/>
  <c r="F2168" i="21"/>
  <c r="E2169" i="21"/>
  <c r="D2170" i="21"/>
  <c r="F2169" i="21"/>
  <c r="D2171" i="21"/>
  <c r="E2170" i="21"/>
  <c r="F2170" i="21"/>
  <c r="F2171" i="21"/>
  <c r="E2171" i="21"/>
  <c r="D2172" i="21"/>
  <c r="E2172" i="21"/>
  <c r="D2173" i="21"/>
  <c r="F2172" i="21"/>
  <c r="E2173" i="21"/>
  <c r="F2173" i="21"/>
  <c r="D2174" i="21"/>
  <c r="D2175" i="21"/>
  <c r="F2174" i="21"/>
  <c r="E2174" i="21"/>
  <c r="D2176" i="21"/>
  <c r="F2175" i="21"/>
  <c r="E2175" i="21"/>
  <c r="F2176" i="21"/>
  <c r="E2176" i="21"/>
  <c r="D2177" i="21"/>
  <c r="D2178" i="21"/>
  <c r="F2177" i="21"/>
  <c r="E2177" i="21"/>
  <c r="F2178" i="21"/>
  <c r="E2178" i="21"/>
  <c r="D2179" i="21"/>
  <c r="F2179" i="21"/>
  <c r="E2179" i="21"/>
  <c r="D2180" i="21"/>
  <c r="F2180" i="21"/>
  <c r="D2181" i="21"/>
  <c r="E2180" i="21"/>
  <c r="D2182" i="21"/>
  <c r="F2181" i="21"/>
  <c r="E2181" i="21"/>
  <c r="F2182" i="21"/>
  <c r="D2183" i="21"/>
  <c r="E2182" i="21"/>
  <c r="E2183" i="21"/>
  <c r="D2184" i="21"/>
  <c r="F2183" i="21"/>
  <c r="F2184" i="21"/>
  <c r="D2185" i="21"/>
  <c r="E2184" i="21"/>
  <c r="F2185" i="21"/>
  <c r="D2186" i="21"/>
  <c r="E2185" i="21"/>
  <c r="D2187" i="21"/>
  <c r="F2186" i="21"/>
  <c r="E2186" i="21"/>
  <c r="E2187" i="21"/>
  <c r="F2187" i="21"/>
  <c r="D2188" i="21"/>
  <c r="F2188" i="21"/>
  <c r="D2189" i="21"/>
  <c r="E2188" i="21"/>
  <c r="F2189" i="21"/>
  <c r="E2189" i="21"/>
  <c r="D2190" i="21"/>
  <c r="F2190" i="21"/>
  <c r="E2190" i="21"/>
  <c r="D2191" i="21"/>
  <c r="F2191" i="21"/>
  <c r="E2191" i="21"/>
  <c r="D2192" i="21"/>
  <c r="F2192" i="21"/>
  <c r="E2192" i="21"/>
  <c r="D2193" i="21"/>
  <c r="D2194" i="21"/>
  <c r="F2193" i="21"/>
  <c r="E2193" i="21"/>
  <c r="D2195" i="21"/>
  <c r="F2194" i="21"/>
  <c r="E2194" i="21"/>
  <c r="E2195" i="21"/>
  <c r="F2195" i="21"/>
  <c r="D2196" i="21"/>
  <c r="E2196" i="21"/>
  <c r="F2196" i="21"/>
  <c r="D2197" i="21"/>
  <c r="E2197" i="21"/>
  <c r="F2197" i="21"/>
  <c r="D2198" i="21"/>
  <c r="E2198" i="21"/>
  <c r="F2198" i="21"/>
  <c r="D2199" i="21"/>
  <c r="E2199" i="21"/>
  <c r="D2200" i="21"/>
  <c r="F2199" i="21"/>
  <c r="D2201" i="21"/>
  <c r="F2200" i="21"/>
  <c r="E2200" i="21"/>
  <c r="F2201" i="21"/>
  <c r="D2202" i="21"/>
  <c r="E2201" i="21"/>
  <c r="E2202" i="21"/>
  <c r="F2202" i="21"/>
  <c r="D2203" i="21"/>
  <c r="E2203" i="21"/>
  <c r="D2204" i="21"/>
  <c r="F2203" i="21"/>
  <c r="E2204" i="21"/>
  <c r="F2204" i="21"/>
  <c r="D2205" i="21"/>
  <c r="D2206" i="21"/>
  <c r="E2205" i="21"/>
  <c r="F2205" i="21"/>
  <c r="F2206" i="21"/>
  <c r="E2206" i="21"/>
  <c r="D2207" i="21"/>
  <c r="F2207" i="21"/>
  <c r="E2207" i="21"/>
  <c r="D2208" i="21"/>
  <c r="F2208" i="21"/>
  <c r="D2209" i="21"/>
  <c r="E2208" i="21"/>
  <c r="F2209" i="21"/>
  <c r="D2210" i="21"/>
  <c r="E2209" i="21"/>
  <c r="E2210" i="21"/>
  <c r="D2211" i="21"/>
  <c r="F2210" i="21"/>
  <c r="F2211" i="21"/>
  <c r="E2211" i="21"/>
  <c r="D2212" i="21"/>
  <c r="F2212" i="21"/>
  <c r="E2212" i="21"/>
  <c r="D2213" i="21"/>
  <c r="D2214" i="21"/>
  <c r="E2213" i="21"/>
  <c r="F2213" i="21"/>
  <c r="F2214" i="21"/>
  <c r="D2215" i="21"/>
  <c r="E2214" i="21"/>
  <c r="D2216" i="21"/>
  <c r="E2215" i="21"/>
  <c r="F2215" i="21"/>
  <c r="F2216" i="21"/>
  <c r="D2217" i="21"/>
  <c r="E2216" i="21"/>
  <c r="D2218" i="21"/>
  <c r="E2217" i="21"/>
  <c r="F2217" i="21"/>
  <c r="F2218" i="21"/>
  <c r="E2218" i="21"/>
  <c r="D2219" i="21"/>
  <c r="D2220" i="21"/>
  <c r="F2219" i="21"/>
  <c r="E2219" i="21"/>
  <c r="F2220" i="21"/>
  <c r="D2221" i="21"/>
  <c r="E2220" i="21"/>
  <c r="F2221" i="21"/>
  <c r="D2222" i="21"/>
  <c r="E2221" i="21"/>
  <c r="F2222" i="21"/>
  <c r="D2223" i="21"/>
  <c r="E2222" i="21"/>
  <c r="F2223" i="21"/>
  <c r="E2223" i="21"/>
  <c r="D2224" i="21"/>
  <c r="E2224" i="21"/>
  <c r="F2224" i="21"/>
  <c r="D2225" i="21"/>
  <c r="F2225" i="21"/>
  <c r="D2226" i="21"/>
  <c r="E2225" i="21"/>
  <c r="F2226" i="21"/>
  <c r="D2227" i="21"/>
  <c r="E2226" i="21"/>
  <c r="D2228" i="21"/>
  <c r="F2227" i="21"/>
  <c r="E2227" i="21"/>
  <c r="D2229" i="21"/>
  <c r="E2228" i="21"/>
  <c r="F2228" i="21"/>
  <c r="F2229" i="21"/>
  <c r="E2229" i="21"/>
  <c r="D2230" i="21"/>
  <c r="D2231" i="21"/>
  <c r="E2230" i="21"/>
  <c r="F2230" i="21"/>
  <c r="F2231" i="21"/>
  <c r="E2231" i="21"/>
  <c r="D2232" i="21"/>
  <c r="E2232" i="21"/>
  <c r="F2232" i="21"/>
  <c r="D2233" i="21"/>
  <c r="E2233" i="21"/>
  <c r="D2234" i="21"/>
  <c r="F2233" i="21"/>
  <c r="D2235" i="21"/>
  <c r="F2234" i="21"/>
  <c r="E2234" i="21"/>
  <c r="E2235" i="21"/>
  <c r="D2236" i="21"/>
  <c r="F2235" i="21"/>
  <c r="E2236" i="21"/>
  <c r="F2236" i="21"/>
  <c r="D2237" i="21"/>
  <c r="E2237" i="21"/>
  <c r="D2238" i="21"/>
  <c r="F2237" i="21"/>
  <c r="F2238" i="21"/>
  <c r="D2239" i="21"/>
  <c r="E2238" i="21"/>
  <c r="F2239" i="21"/>
  <c r="E2239" i="21"/>
  <c r="D2240" i="21"/>
  <c r="E2240" i="21"/>
  <c r="F2240" i="21"/>
  <c r="D2241" i="21"/>
  <c r="E2241" i="21"/>
  <c r="D2242" i="21"/>
  <c r="F2241" i="21"/>
  <c r="D2243" i="21"/>
  <c r="F2242" i="21"/>
  <c r="E2242" i="21"/>
  <c r="E2243" i="21"/>
  <c r="F2243" i="21"/>
  <c r="D2244" i="21"/>
  <c r="F2244" i="21"/>
  <c r="D2245" i="21"/>
  <c r="E2244" i="21"/>
  <c r="F2245" i="21"/>
  <c r="E2245" i="21"/>
  <c r="D2246" i="21"/>
  <c r="D2247" i="21"/>
  <c r="F2246" i="21"/>
  <c r="E2246" i="21"/>
  <c r="D2248" i="21"/>
  <c r="E2247" i="21"/>
  <c r="F2247" i="21"/>
  <c r="F2248" i="21"/>
  <c r="E2248" i="21"/>
  <c r="D2249" i="21"/>
  <c r="F2249" i="21"/>
  <c r="E2249" i="21"/>
  <c r="D2250" i="21"/>
  <c r="D2251" i="21"/>
  <c r="E2250" i="21"/>
  <c r="F2250" i="21"/>
  <c r="D2252" i="21"/>
  <c r="E2251" i="21"/>
  <c r="F2251" i="21"/>
  <c r="D2253" i="21"/>
  <c r="E2252" i="21"/>
  <c r="F2252" i="21"/>
  <c r="E2253" i="21"/>
  <c r="D2254" i="21"/>
  <c r="F2253" i="21"/>
  <c r="D2255" i="21"/>
  <c r="E2254" i="21"/>
  <c r="F2254" i="21"/>
  <c r="D2256" i="21"/>
  <c r="F2255" i="21"/>
  <c r="E2255" i="21"/>
  <c r="D2257" i="21"/>
  <c r="E2256" i="21"/>
  <c r="F2256" i="21"/>
  <c r="F2257" i="21"/>
  <c r="E2257" i="21"/>
  <c r="D2258" i="21"/>
  <c r="D2259" i="21"/>
  <c r="E2258" i="21"/>
  <c r="F2258" i="21"/>
  <c r="E2259" i="21"/>
  <c r="F2259" i="21"/>
  <c r="D2260" i="21"/>
  <c r="F2260" i="21"/>
  <c r="E2260" i="21"/>
  <c r="D2261" i="21"/>
  <c r="E2261" i="21"/>
  <c r="D2262" i="21"/>
  <c r="F2261" i="21"/>
  <c r="E2262" i="21"/>
  <c r="D2263" i="21"/>
  <c r="F2262" i="21"/>
  <c r="D2264" i="21"/>
  <c r="F2263" i="21"/>
  <c r="E2263" i="21"/>
  <c r="F2264" i="21"/>
  <c r="D2265" i="21"/>
  <c r="E2264" i="21"/>
  <c r="E2265" i="21"/>
  <c r="D2266" i="21"/>
  <c r="F2265" i="21"/>
  <c r="D2267" i="21"/>
  <c r="E2266" i="21"/>
  <c r="F2266" i="21"/>
  <c r="E2267" i="21"/>
  <c r="D2268" i="21"/>
  <c r="F2267" i="21"/>
  <c r="D2269" i="21"/>
  <c r="F2268" i="21"/>
  <c r="E2268" i="21"/>
  <c r="E2269" i="21"/>
  <c r="F2269" i="21"/>
  <c r="D2270" i="21"/>
  <c r="F2270" i="21"/>
  <c r="E2270" i="21"/>
  <c r="D2271" i="21"/>
  <c r="D2272" i="21"/>
  <c r="F2271" i="21"/>
  <c r="E2271" i="21"/>
  <c r="E2272" i="21"/>
  <c r="F2272" i="21"/>
  <c r="D2273" i="21"/>
  <c r="E2273" i="21"/>
  <c r="D2274" i="21"/>
  <c r="F2273" i="21"/>
  <c r="D2275" i="21"/>
  <c r="E2274" i="21"/>
  <c r="F2274" i="21"/>
  <c r="E2275" i="21"/>
  <c r="D2276" i="21"/>
  <c r="F2275" i="21"/>
  <c r="F2276" i="21"/>
  <c r="E2276" i="21"/>
  <c r="D2277" i="21"/>
  <c r="E2277" i="21"/>
  <c r="D2278" i="21"/>
  <c r="F2277" i="21"/>
  <c r="D2279" i="21"/>
  <c r="F2278" i="21"/>
  <c r="E2278" i="21"/>
  <c r="D2280" i="21"/>
  <c r="E2279" i="21"/>
  <c r="F2279" i="21"/>
  <c r="E2280" i="21"/>
  <c r="F2280" i="21"/>
  <c r="D2281" i="21"/>
  <c r="E2281" i="21"/>
  <c r="F2281" i="21"/>
  <c r="D2282" i="21"/>
  <c r="F2282" i="21"/>
  <c r="D2283" i="21"/>
  <c r="E2282" i="21"/>
  <c r="D2284" i="21"/>
  <c r="F2283" i="21"/>
  <c r="E2283" i="21"/>
  <c r="D2285" i="21"/>
  <c r="E2284" i="21"/>
  <c r="F2284" i="21"/>
  <c r="D2286" i="21"/>
  <c r="F2285" i="21"/>
  <c r="E2285" i="21"/>
  <c r="D2287" i="21"/>
  <c r="F2286" i="21"/>
  <c r="E2286" i="21"/>
  <c r="E2287" i="21"/>
  <c r="D2288" i="21"/>
  <c r="F2287" i="21"/>
  <c r="E2288" i="21"/>
  <c r="F2288" i="21"/>
  <c r="D2289" i="21"/>
  <c r="E2289" i="21"/>
  <c r="F2289" i="21"/>
  <c r="D2290" i="21"/>
  <c r="E2290" i="21"/>
  <c r="D2291" i="21"/>
  <c r="F2290" i="21"/>
  <c r="F2291" i="21"/>
  <c r="D2292" i="21"/>
  <c r="E2291" i="21"/>
  <c r="F2292" i="21"/>
  <c r="E2292" i="21"/>
  <c r="D2293" i="21"/>
  <c r="E2293" i="21"/>
  <c r="F2293" i="21"/>
  <c r="D2294" i="21"/>
  <c r="D2295" i="21"/>
  <c r="E2294" i="21"/>
  <c r="F2294" i="21"/>
  <c r="D2296" i="21"/>
  <c r="E2295" i="21"/>
  <c r="F2295" i="21"/>
  <c r="F2296" i="21"/>
  <c r="E2296" i="21"/>
  <c r="D2297" i="21"/>
  <c r="F2297" i="21"/>
  <c r="E2297" i="21"/>
  <c r="D2298" i="21"/>
  <c r="E2298" i="21"/>
  <c r="D2299" i="21"/>
  <c r="F2298" i="21"/>
  <c r="E2299" i="21"/>
  <c r="D2300" i="21"/>
  <c r="F2299" i="21"/>
  <c r="F2300" i="21"/>
  <c r="D2301" i="21"/>
  <c r="E2300" i="21"/>
  <c r="D2302" i="21"/>
  <c r="F2301" i="21"/>
  <c r="E2301" i="21"/>
  <c r="E2302" i="21"/>
  <c r="F2302" i="21"/>
  <c r="D2303" i="21"/>
  <c r="E2303" i="21"/>
  <c r="D2304" i="21"/>
  <c r="F2303" i="21"/>
  <c r="F2304" i="21"/>
  <c r="D2305" i="21"/>
  <c r="E2304" i="21"/>
  <c r="D2306" i="21"/>
  <c r="F2305" i="21"/>
  <c r="E2305" i="21"/>
  <c r="F2306" i="21"/>
  <c r="D2307" i="21"/>
  <c r="E2306" i="21"/>
  <c r="E2307" i="21"/>
  <c r="F2307" i="21"/>
  <c r="D2308" i="21"/>
  <c r="F2308" i="21"/>
  <c r="D2309" i="21"/>
  <c r="E2308" i="21"/>
  <c r="D2310" i="21"/>
  <c r="F2309" i="21"/>
  <c r="E2309" i="21"/>
  <c r="F2310" i="21"/>
  <c r="E2310" i="21"/>
  <c r="D2311" i="21"/>
  <c r="F2311" i="21"/>
  <c r="D2312" i="21"/>
  <c r="E2311" i="21"/>
  <c r="F2312" i="21"/>
  <c r="D2313" i="21"/>
  <c r="E2312" i="21"/>
  <c r="D2314" i="21"/>
  <c r="E2313" i="21"/>
  <c r="F2313" i="21"/>
  <c r="F2314" i="21"/>
  <c r="D2315" i="21"/>
  <c r="E2314" i="21"/>
  <c r="D2316" i="21"/>
  <c r="E2315" i="21"/>
  <c r="F2315" i="21"/>
  <c r="E2316" i="21"/>
  <c r="D2317" i="21"/>
  <c r="F2316" i="21"/>
  <c r="D2318" i="21"/>
  <c r="E2317" i="21"/>
  <c r="F2317" i="21"/>
  <c r="E2318" i="21"/>
  <c r="F2318" i="21"/>
  <c r="D2319" i="21"/>
  <c r="E2319" i="21"/>
  <c r="D2320" i="21"/>
  <c r="F2319" i="21"/>
  <c r="D2321" i="21"/>
  <c r="E2320" i="21"/>
  <c r="F2320" i="21"/>
  <c r="E2321" i="21"/>
  <c r="F2321" i="21"/>
  <c r="D2322" i="21"/>
  <c r="E2322" i="21"/>
  <c r="F2322" i="21"/>
  <c r="D2323" i="21"/>
  <c r="F2323" i="21"/>
  <c r="E2323" i="21"/>
  <c r="D2324" i="21"/>
  <c r="F2324" i="21"/>
  <c r="E2324" i="21"/>
  <c r="D2325" i="21"/>
  <c r="F2325" i="21"/>
  <c r="D2326" i="21"/>
  <c r="E2325" i="21"/>
  <c r="E2326" i="21"/>
  <c r="D2327" i="21"/>
  <c r="F2326" i="21"/>
  <c r="E2327" i="21"/>
  <c r="D2328" i="21"/>
  <c r="F2327" i="21"/>
  <c r="E2328" i="21"/>
  <c r="D2329" i="21"/>
  <c r="F2328" i="21"/>
  <c r="D2330" i="21"/>
  <c r="E2329" i="21"/>
  <c r="F2329" i="21"/>
  <c r="F2330" i="21"/>
  <c r="E2330" i="21"/>
  <c r="D2331" i="21"/>
  <c r="E2331" i="21"/>
  <c r="F2331" i="21"/>
  <c r="D2332" i="21"/>
  <c r="E2332" i="21"/>
  <c r="D2333" i="21"/>
  <c r="F2332" i="21"/>
  <c r="D2334" i="21"/>
  <c r="E2333" i="21"/>
  <c r="F2333" i="21"/>
  <c r="D2335" i="21"/>
  <c r="E2334" i="21"/>
  <c r="F2334" i="21"/>
  <c r="F2335" i="21"/>
  <c r="E2335" i="21"/>
  <c r="D2336" i="21"/>
  <c r="E2336" i="21"/>
  <c r="D2337" i="21"/>
  <c r="F2336" i="21"/>
  <c r="E2337" i="21"/>
  <c r="F2337" i="21"/>
  <c r="D2338" i="21"/>
  <c r="F2338" i="21"/>
  <c r="E2338" i="21"/>
  <c r="D2339" i="21"/>
  <c r="D2340" i="21"/>
  <c r="F2339" i="21"/>
  <c r="E2339" i="21"/>
  <c r="E2340" i="21"/>
  <c r="D2341" i="21"/>
  <c r="F2340" i="21"/>
  <c r="D2342" i="21"/>
  <c r="F2341" i="21"/>
  <c r="E2341" i="21"/>
  <c r="F2342" i="21"/>
  <c r="D2343" i="21"/>
  <c r="E2342" i="21"/>
  <c r="E2343" i="21"/>
  <c r="F2343" i="21"/>
  <c r="D2344" i="21"/>
  <c r="E2344" i="21"/>
  <c r="F2344" i="21"/>
  <c r="D2345" i="21"/>
  <c r="D2346" i="21"/>
  <c r="E2345" i="21"/>
  <c r="F2345" i="21"/>
  <c r="D2347" i="21"/>
  <c r="F2346" i="21"/>
  <c r="E2346" i="21"/>
  <c r="D2348" i="21"/>
  <c r="F2347" i="21"/>
  <c r="E2347" i="21"/>
  <c r="E2348" i="21"/>
  <c r="D2349" i="21"/>
  <c r="F2348" i="21"/>
  <c r="D2350" i="21"/>
  <c r="F2349" i="21"/>
  <c r="E2349" i="21"/>
  <c r="E2350" i="21"/>
  <c r="F2350" i="21"/>
  <c r="D2351" i="21"/>
  <c r="E2351" i="21"/>
  <c r="D2352" i="21"/>
  <c r="F2351" i="21"/>
  <c r="E2352" i="21"/>
  <c r="D2353" i="21"/>
  <c r="F2352" i="21"/>
  <c r="D2354" i="21"/>
  <c r="F2353" i="21"/>
  <c r="E2353" i="21"/>
  <c r="D2355" i="21"/>
  <c r="E2354" i="21"/>
  <c r="F2354" i="21"/>
  <c r="D2356" i="21"/>
  <c r="F2355" i="21"/>
  <c r="E2355" i="21"/>
  <c r="E2356" i="21"/>
  <c r="D2357" i="21"/>
  <c r="F2356" i="21"/>
  <c r="D2358" i="21"/>
  <c r="F2357" i="21"/>
  <c r="E2357" i="21"/>
  <c r="E2358" i="21"/>
  <c r="D2359" i="21"/>
  <c r="F2358" i="21"/>
  <c r="E2359" i="21"/>
  <c r="D2360" i="21"/>
  <c r="F2359" i="21"/>
  <c r="F2360" i="21"/>
  <c r="D2361" i="21"/>
  <c r="E2360" i="21"/>
  <c r="F2361" i="21"/>
  <c r="D2362" i="21"/>
  <c r="E2361" i="21"/>
  <c r="E2362" i="21"/>
  <c r="F2362" i="21"/>
  <c r="D2363" i="21"/>
  <c r="E2363" i="21"/>
  <c r="D2364" i="21"/>
  <c r="F2363" i="21"/>
  <c r="F2364" i="21"/>
  <c r="D2365" i="21"/>
  <c r="E2364" i="21"/>
  <c r="D2366" i="21"/>
  <c r="E2365" i="21"/>
  <c r="F2365" i="21"/>
  <c r="E2366" i="21"/>
  <c r="F2366" i="21"/>
  <c r="D2367" i="21"/>
  <c r="F2367" i="21"/>
  <c r="E2367" i="21"/>
  <c r="D2368" i="21"/>
  <c r="F2368" i="21"/>
  <c r="D2369" i="21"/>
  <c r="E2368" i="21"/>
  <c r="E2369" i="21"/>
  <c r="F2369" i="21"/>
  <c r="D2370" i="21"/>
  <c r="E2370" i="21"/>
  <c r="F2370" i="21"/>
  <c r="D2371" i="21"/>
  <c r="F2371" i="21"/>
  <c r="D2372" i="21"/>
  <c r="E2371" i="21"/>
  <c r="E2372" i="21"/>
  <c r="F2372" i="21"/>
  <c r="D2373" i="21"/>
  <c r="F2373" i="21"/>
  <c r="D2374" i="21"/>
  <c r="E2373" i="21"/>
  <c r="D2375" i="21"/>
  <c r="E2374" i="21"/>
  <c r="F2374" i="21"/>
  <c r="E2375" i="21"/>
  <c r="D2376" i="21"/>
  <c r="F2375" i="21"/>
  <c r="D2377" i="21"/>
  <c r="F2376" i="21"/>
  <c r="E2376" i="21"/>
  <c r="E2377" i="21"/>
  <c r="D2378" i="21"/>
  <c r="F2377" i="21"/>
  <c r="F2378" i="21"/>
  <c r="E2378" i="21"/>
  <c r="D2379" i="21"/>
  <c r="D2380" i="21"/>
  <c r="F2379" i="21"/>
  <c r="E2379" i="21"/>
  <c r="F2380" i="21"/>
  <c r="E2380" i="21"/>
  <c r="D2381" i="21"/>
  <c r="E2381" i="21"/>
  <c r="F2381" i="21"/>
  <c r="D2382" i="21"/>
  <c r="D2383" i="21"/>
  <c r="E2382" i="21"/>
  <c r="F2382" i="21"/>
  <c r="F2383" i="21"/>
  <c r="E2383" i="21"/>
  <c r="D2384" i="21"/>
  <c r="E2384" i="21"/>
  <c r="F2384" i="21"/>
  <c r="D2385" i="21"/>
  <c r="E2385" i="21"/>
  <c r="F2385" i="21"/>
  <c r="D2386" i="21"/>
  <c r="D2387" i="21"/>
  <c r="E2386" i="21"/>
  <c r="F2386" i="21"/>
  <c r="E2387" i="21"/>
  <c r="D2388" i="21"/>
  <c r="F2387" i="21"/>
  <c r="E2388" i="21"/>
  <c r="D2389" i="21"/>
  <c r="F2388" i="21"/>
  <c r="D2390" i="21"/>
  <c r="F2389" i="21"/>
  <c r="E2389" i="21"/>
  <c r="E2390" i="21"/>
  <c r="F2390" i="21"/>
  <c r="D2391" i="21"/>
  <c r="E2391" i="21"/>
  <c r="D2392" i="21"/>
  <c r="F2391" i="21"/>
  <c r="D2393" i="21"/>
  <c r="F2392" i="21"/>
  <c r="E2392" i="21"/>
  <c r="D2394" i="21"/>
  <c r="F2393" i="21"/>
  <c r="E2393" i="21"/>
  <c r="D2395" i="21"/>
  <c r="E2394" i="21"/>
  <c r="F2394" i="21"/>
  <c r="F2395" i="21"/>
  <c r="E2395" i="21"/>
  <c r="D2396" i="21"/>
  <c r="E2396" i="21"/>
  <c r="D2397" i="21"/>
  <c r="F2396" i="21"/>
  <c r="D2398" i="21"/>
  <c r="E2397" i="21"/>
  <c r="F2397" i="21"/>
  <c r="D2399" i="21"/>
  <c r="F2398" i="21"/>
  <c r="E2398" i="21"/>
  <c r="E2399" i="21"/>
  <c r="D2400" i="21"/>
  <c r="F2399" i="21"/>
  <c r="F2400" i="21"/>
  <c r="E2400" i="21"/>
  <c r="D2401" i="21"/>
  <c r="D2402" i="21"/>
  <c r="F2401" i="21"/>
  <c r="E2401" i="21"/>
  <c r="D2403" i="21"/>
  <c r="F2402" i="21"/>
  <c r="E2402" i="21"/>
  <c r="D2404" i="21"/>
  <c r="E2403" i="21"/>
  <c r="F2403" i="21"/>
  <c r="F2404" i="21"/>
  <c r="E2404" i="21"/>
  <c r="D2405" i="21"/>
  <c r="D2406" i="21"/>
  <c r="E2405" i="21"/>
  <c r="F2405" i="21"/>
  <c r="E2406" i="21"/>
  <c r="D2407" i="21"/>
  <c r="F2406" i="21"/>
  <c r="E2407" i="21"/>
  <c r="D2408" i="21"/>
  <c r="F2407" i="21"/>
  <c r="F2408" i="21"/>
  <c r="E2408" i="21"/>
  <c r="D2409" i="21"/>
  <c r="D2410" i="21"/>
  <c r="E2409" i="21"/>
  <c r="F2409" i="21"/>
  <c r="D2411" i="21"/>
  <c r="F2410" i="21"/>
  <c r="E2410" i="21"/>
  <c r="D2412" i="21"/>
  <c r="F2411" i="21"/>
  <c r="E2411" i="21"/>
  <c r="F2412" i="21"/>
  <c r="E2412" i="21"/>
  <c r="D2413" i="21"/>
  <c r="D2414" i="21"/>
  <c r="F2413" i="21"/>
  <c r="E2413" i="21"/>
  <c r="E2414" i="21"/>
  <c r="F2414" i="21"/>
  <c r="D2415" i="21"/>
  <c r="E2415" i="21"/>
  <c r="F2415" i="21"/>
  <c r="D2416" i="21"/>
  <c r="E2416" i="21"/>
  <c r="F2416" i="21"/>
  <c r="D2417" i="21"/>
  <c r="F2417" i="21"/>
  <c r="D2418" i="21"/>
  <c r="E2417" i="21"/>
  <c r="F2418" i="21"/>
  <c r="E2418" i="21"/>
  <c r="D2419" i="21"/>
  <c r="D2420" i="21"/>
  <c r="F2419" i="21"/>
  <c r="E2419" i="21"/>
  <c r="F2420" i="21"/>
  <c r="E2420" i="21"/>
  <c r="D2421" i="21"/>
  <c r="D2422" i="21"/>
  <c r="E2421" i="21"/>
  <c r="F2421" i="21"/>
  <c r="D2423" i="21"/>
  <c r="F2422" i="21"/>
  <c r="E2422" i="21"/>
  <c r="F2423" i="21"/>
  <c r="E2423" i="21"/>
  <c r="D2424" i="21"/>
  <c r="F2424" i="21"/>
  <c r="E2424" i="21"/>
  <c r="D2425" i="21"/>
  <c r="F2425" i="21"/>
  <c r="E2425" i="21"/>
  <c r="D2426" i="21"/>
  <c r="F2426" i="21"/>
  <c r="E2426" i="21"/>
  <c r="D2427" i="21"/>
  <c r="D2428" i="21"/>
  <c r="E2427" i="21"/>
  <c r="F2427" i="21"/>
  <c r="F2428" i="21"/>
  <c r="E2428" i="21"/>
  <c r="D2429" i="21"/>
  <c r="E2429" i="21"/>
  <c r="F2429" i="21"/>
  <c r="D2430" i="21"/>
  <c r="D2431" i="21"/>
  <c r="E2430" i="21"/>
  <c r="F2430" i="21"/>
  <c r="E2431" i="21"/>
  <c r="D2432" i="21"/>
  <c r="F2431" i="21"/>
  <c r="E2432" i="21"/>
  <c r="D2433" i="21"/>
  <c r="F2432" i="21"/>
  <c r="D2434" i="21"/>
  <c r="E2433" i="21"/>
  <c r="F2433" i="21"/>
  <c r="F2434" i="21"/>
  <c r="D2435" i="21"/>
  <c r="E2434" i="21"/>
  <c r="F2435" i="21"/>
  <c r="D2436" i="21"/>
  <c r="E2435" i="21"/>
  <c r="F2436" i="21"/>
  <c r="E2436" i="21"/>
  <c r="D2437" i="21"/>
  <c r="F2437" i="21"/>
  <c r="D2438" i="21"/>
  <c r="E2437" i="21"/>
  <c r="D2439" i="21"/>
  <c r="F2438" i="21"/>
  <c r="E2438" i="21"/>
  <c r="F2439" i="21"/>
  <c r="D2440" i="21"/>
  <c r="E2439" i="21"/>
  <c r="E2440" i="21"/>
  <c r="D2441" i="21"/>
  <c r="F2440" i="21"/>
  <c r="E2441" i="21"/>
  <c r="D2442" i="21"/>
  <c r="F2441" i="21"/>
  <c r="D2443" i="21"/>
  <c r="E2442" i="21"/>
  <c r="F2442" i="21"/>
  <c r="E2443" i="21"/>
  <c r="F2443" i="21"/>
  <c r="D2444" i="21"/>
  <c r="D2445" i="21"/>
  <c r="F2444" i="21"/>
  <c r="E2444" i="21"/>
  <c r="D2446" i="21"/>
  <c r="E2445" i="21"/>
  <c r="F2445" i="21"/>
  <c r="E2446" i="21"/>
  <c r="D2447" i="21"/>
  <c r="F2446" i="21"/>
  <c r="D2448" i="21"/>
  <c r="E2447" i="21"/>
  <c r="F2447" i="21"/>
  <c r="E2448" i="21"/>
  <c r="F2448" i="21"/>
  <c r="D2449" i="21"/>
  <c r="F2449" i="21"/>
  <c r="E2449" i="21"/>
  <c r="D2450" i="21"/>
  <c r="D2451" i="21"/>
  <c r="F2450" i="21"/>
  <c r="E2450" i="21"/>
  <c r="D2452" i="21"/>
  <c r="F2451" i="21"/>
  <c r="E2451" i="21"/>
  <c r="E2452" i="21"/>
  <c r="F2452" i="21"/>
  <c r="D2453" i="21"/>
  <c r="F2453" i="21"/>
  <c r="D2454" i="21"/>
  <c r="E2453" i="21"/>
  <c r="E2454" i="21"/>
  <c r="F2454" i="21"/>
  <c r="D2455" i="21"/>
  <c r="D2456" i="21"/>
  <c r="E2455" i="21"/>
  <c r="F2455" i="21"/>
  <c r="E2456" i="21"/>
  <c r="F2456" i="21"/>
  <c r="D2457" i="21"/>
  <c r="E2457" i="21"/>
  <c r="F2457" i="21"/>
  <c r="D2458" i="21"/>
  <c r="E2458" i="21"/>
  <c r="D2459" i="21"/>
  <c r="F2458" i="21"/>
  <c r="D2460" i="21"/>
  <c r="F2459" i="21"/>
  <c r="E2459" i="21"/>
  <c r="E2460" i="21"/>
  <c r="F2460" i="21"/>
  <c r="D2461" i="21"/>
  <c r="D2462" i="21"/>
  <c r="E2461" i="21"/>
  <c r="F2461" i="21"/>
  <c r="D2463" i="21"/>
  <c r="F2462" i="21"/>
  <c r="E2462" i="21"/>
  <c r="D2464" i="21"/>
  <c r="E2463" i="21"/>
  <c r="F2463" i="21"/>
  <c r="D2465" i="21"/>
  <c r="F2464" i="21"/>
  <c r="E2464" i="21"/>
  <c r="E2465" i="21"/>
  <c r="F2465" i="21"/>
  <c r="D2466" i="21"/>
  <c r="D2467" i="21"/>
  <c r="F2466" i="21"/>
  <c r="E2466" i="21"/>
  <c r="F2467" i="21"/>
  <c r="E2467" i="21"/>
  <c r="D2468" i="21"/>
  <c r="F2468" i="21"/>
  <c r="E2468" i="21"/>
  <c r="D2469" i="21"/>
  <c r="D2470" i="21"/>
  <c r="F2469" i="21"/>
  <c r="E2469" i="21"/>
  <c r="E2470" i="21"/>
  <c r="F2470" i="21"/>
  <c r="D2471" i="21"/>
  <c r="F2471" i="21"/>
  <c r="D2472" i="21"/>
  <c r="E2471" i="21"/>
  <c r="F2472" i="21"/>
  <c r="D2473" i="21"/>
  <c r="E2472" i="21"/>
  <c r="D2474" i="21"/>
  <c r="F2473" i="21"/>
  <c r="E2473" i="21"/>
  <c r="F2474" i="21"/>
  <c r="E2474" i="21"/>
  <c r="D2475" i="21"/>
  <c r="E2475" i="21"/>
  <c r="D2476" i="21"/>
  <c r="F2475" i="21"/>
  <c r="F2476" i="21"/>
  <c r="E2476" i="21"/>
  <c r="D2477" i="21"/>
  <c r="F2477" i="21"/>
  <c r="D2478" i="21"/>
  <c r="E2477" i="21"/>
  <c r="F2478" i="21"/>
  <c r="D2479" i="21"/>
  <c r="E2478" i="21"/>
  <c r="F2479" i="21"/>
  <c r="D2480" i="21"/>
  <c r="E2479" i="21"/>
  <c r="D2481" i="21"/>
  <c r="E2480" i="21"/>
  <c r="F2480" i="21"/>
  <c r="E2481" i="21"/>
  <c r="D2482" i="21"/>
  <c r="F2481" i="21"/>
  <c r="E2482" i="21"/>
  <c r="D2483" i="21"/>
  <c r="F2482" i="21"/>
  <c r="D2484" i="21"/>
  <c r="F2483" i="21"/>
  <c r="E2483" i="21"/>
  <c r="D2485" i="21"/>
  <c r="F2484" i="21"/>
  <c r="E2484" i="21"/>
  <c r="E2485" i="21"/>
  <c r="F2485" i="21"/>
  <c r="D2486" i="21"/>
  <c r="E2486" i="21"/>
  <c r="F2486" i="21"/>
  <c r="D2487" i="21"/>
  <c r="F2487" i="21"/>
  <c r="D2488" i="21"/>
  <c r="E2487" i="21"/>
  <c r="E2488" i="21"/>
  <c r="F2488" i="21"/>
  <c r="D2489" i="21"/>
  <c r="D2490" i="21"/>
  <c r="F2489" i="21"/>
  <c r="E2489" i="21"/>
  <c r="F2490" i="21"/>
  <c r="D2491" i="21"/>
  <c r="E2490" i="21"/>
  <c r="F2491" i="21"/>
  <c r="E2491" i="21"/>
  <c r="D2492" i="21"/>
  <c r="D2493" i="21"/>
  <c r="E2492" i="21"/>
  <c r="F2492" i="21"/>
  <c r="E2493" i="21"/>
  <c r="D2494" i="21"/>
  <c r="F2493" i="21"/>
  <c r="E2494" i="21"/>
  <c r="D2495" i="21"/>
  <c r="F2494" i="21"/>
  <c r="F2495" i="21"/>
  <c r="D2496" i="21"/>
  <c r="E2495" i="21"/>
  <c r="D2497" i="21"/>
  <c r="F2496" i="21"/>
  <c r="E2496" i="21"/>
  <c r="E2497" i="21"/>
  <c r="D2498" i="21"/>
  <c r="F2497" i="21"/>
  <c r="E2498" i="21"/>
  <c r="F2498" i="21"/>
  <c r="D2499" i="21"/>
  <c r="D2500" i="21"/>
  <c r="E2499" i="21"/>
  <c r="F2499" i="21"/>
  <c r="F2500" i="21"/>
  <c r="D2501" i="21"/>
  <c r="E2500" i="21"/>
  <c r="D2502" i="21"/>
  <c r="E2501" i="21"/>
  <c r="F2501" i="21"/>
  <c r="D2503" i="21"/>
  <c r="E2502" i="21"/>
  <c r="F2502" i="21"/>
  <c r="F2503" i="21"/>
  <c r="E2503" i="21"/>
  <c r="D2504" i="21"/>
  <c r="F2504" i="21"/>
  <c r="E2504" i="21"/>
  <c r="D2505" i="21"/>
  <c r="F2505" i="21"/>
  <c r="E2505" i="21"/>
  <c r="D2506" i="21"/>
  <c r="D2507" i="21"/>
  <c r="F2506" i="21"/>
  <c r="E2506" i="21"/>
  <c r="F2507" i="21"/>
  <c r="D2508" i="21"/>
  <c r="E2507" i="21"/>
  <c r="E2508" i="21"/>
  <c r="D2509" i="21"/>
  <c r="F2508" i="21"/>
  <c r="F2509" i="21"/>
  <c r="D2510" i="21"/>
  <c r="E2509" i="21"/>
  <c r="E2510" i="21"/>
  <c r="F2510" i="21"/>
  <c r="D2511" i="21"/>
  <c r="E2511" i="21"/>
  <c r="F2511" i="21"/>
  <c r="D2512" i="21"/>
  <c r="D2513" i="21"/>
  <c r="F2512" i="21"/>
  <c r="E2512" i="21"/>
  <c r="D2514" i="21"/>
  <c r="E2513" i="21"/>
  <c r="F2513" i="21"/>
  <c r="F2514" i="21"/>
  <c r="D2515" i="21"/>
  <c r="E2514" i="21"/>
  <c r="D2516" i="21"/>
  <c r="F2515" i="21"/>
  <c r="E2515" i="21"/>
  <c r="F2516" i="21"/>
  <c r="E2516" i="21"/>
  <c r="D2517" i="21"/>
  <c r="E2517" i="21"/>
  <c r="F2517" i="21"/>
  <c r="D2518" i="21"/>
  <c r="F2518" i="21"/>
  <c r="D2519" i="21"/>
  <c r="E2518" i="21"/>
  <c r="E2519" i="21"/>
  <c r="F2519" i="21"/>
  <c r="D2520" i="21"/>
  <c r="F2520" i="21"/>
  <c r="E2520" i="21"/>
  <c r="D2521" i="21"/>
  <c r="F2521" i="21"/>
  <c r="D2522" i="21"/>
  <c r="E2521" i="21"/>
  <c r="F2522" i="21"/>
  <c r="D2523" i="21"/>
  <c r="E2522" i="21"/>
  <c r="D2524" i="21"/>
  <c r="E2523" i="21"/>
  <c r="F2523" i="21"/>
  <c r="F2524" i="21"/>
  <c r="E2524" i="21"/>
  <c r="D2525" i="21"/>
  <c r="D2526" i="21"/>
  <c r="E2525" i="21"/>
  <c r="F2525" i="21"/>
  <c r="F2526" i="21"/>
  <c r="E2526" i="21"/>
  <c r="D2527" i="21"/>
  <c r="E2527" i="21"/>
  <c r="F2527" i="21"/>
  <c r="D2528" i="21"/>
  <c r="E2528" i="21"/>
  <c r="D2529" i="21"/>
  <c r="F2528" i="21"/>
  <c r="F2529" i="21"/>
  <c r="D2530" i="21"/>
  <c r="E2529" i="21"/>
  <c r="F2530" i="21"/>
  <c r="D2531" i="21"/>
  <c r="E2530" i="21"/>
  <c r="D2532" i="21"/>
  <c r="E2531" i="21"/>
  <c r="F2531" i="21"/>
  <c r="D2533" i="21"/>
  <c r="F2532" i="21"/>
  <c r="E2532" i="21"/>
  <c r="F2533" i="21"/>
  <c r="E2533" i="21"/>
  <c r="D2534" i="21"/>
  <c r="E2534" i="21"/>
  <c r="F2534" i="21"/>
  <c r="D2535" i="21"/>
  <c r="D2536" i="21"/>
  <c r="E2535" i="21"/>
  <c r="F2535" i="21"/>
  <c r="F2536" i="21"/>
  <c r="E2536" i="21"/>
  <c r="D2537" i="21"/>
  <c r="E2537" i="21"/>
  <c r="D2538" i="21"/>
  <c r="F2537" i="21"/>
  <c r="D2539" i="21"/>
  <c r="E2538" i="21"/>
  <c r="F2538" i="21"/>
  <c r="E2539" i="21"/>
  <c r="F2539" i="21"/>
  <c r="D2540" i="21"/>
  <c r="F2540" i="21"/>
  <c r="D2541" i="21"/>
  <c r="E2540" i="21"/>
  <c r="D2542" i="21"/>
  <c r="E2541" i="21"/>
  <c r="F2541" i="21"/>
  <c r="E2542" i="21"/>
  <c r="D2543" i="21"/>
  <c r="F2542" i="21"/>
  <c r="E2543" i="21"/>
  <c r="D2544" i="21"/>
  <c r="F2543" i="21"/>
  <c r="D2545" i="21"/>
  <c r="F2544" i="21"/>
  <c r="E2544" i="21"/>
  <c r="E2545" i="21"/>
  <c r="F2545" i="21"/>
  <c r="D2546" i="21"/>
  <c r="D2547" i="21"/>
  <c r="E2546" i="21"/>
  <c r="F2546" i="21"/>
  <c r="D2548" i="21"/>
  <c r="F2547" i="21"/>
  <c r="E2547" i="21"/>
  <c r="E2548" i="21"/>
  <c r="D2549" i="21"/>
  <c r="F2548" i="21"/>
  <c r="E2549" i="21"/>
  <c r="F2549" i="21"/>
  <c r="D2550" i="21"/>
  <c r="E2550" i="21"/>
  <c r="D2551" i="21"/>
  <c r="F2550" i="21"/>
  <c r="F2551" i="21"/>
  <c r="D2552" i="21"/>
  <c r="E2551" i="21"/>
  <c r="E2552" i="21"/>
  <c r="D2553" i="21"/>
  <c r="F2552" i="21"/>
  <c r="D2554" i="21"/>
  <c r="E2553" i="21"/>
  <c r="F2553" i="21"/>
  <c r="F2554" i="21"/>
  <c r="E2554" i="21"/>
  <c r="D2555" i="21"/>
  <c r="E2555" i="21"/>
  <c r="F2555" i="21"/>
  <c r="D2556" i="21"/>
  <c r="D2557" i="21"/>
  <c r="F2556" i="21"/>
  <c r="E2556" i="21"/>
  <c r="F2557" i="21"/>
  <c r="E2557" i="21"/>
  <c r="D2558" i="21"/>
  <c r="E2558" i="21"/>
  <c r="D2559" i="21"/>
  <c r="F2558" i="21"/>
  <c r="F2559" i="21"/>
  <c r="E2559" i="21"/>
  <c r="D2560" i="21"/>
  <c r="E2560" i="21"/>
  <c r="D2561" i="21"/>
  <c r="F2560" i="21"/>
  <c r="D2562" i="21"/>
  <c r="E2561" i="21"/>
  <c r="F2561" i="21"/>
  <c r="E2562" i="21"/>
  <c r="F2562" i="21"/>
  <c r="D2563" i="21"/>
  <c r="D2564" i="21"/>
  <c r="F2563" i="21"/>
  <c r="E2563" i="21"/>
  <c r="D2565" i="21"/>
  <c r="F2564" i="21"/>
  <c r="E2564" i="21"/>
  <c r="D2566" i="21"/>
  <c r="F2565" i="21"/>
  <c r="E2565" i="21"/>
  <c r="D2567" i="21"/>
  <c r="F2566" i="21"/>
  <c r="E2566" i="21"/>
  <c r="D2568" i="21"/>
  <c r="E2567" i="21"/>
  <c r="F2567" i="21"/>
  <c r="F2568" i="21"/>
  <c r="D2569" i="21"/>
  <c r="E2568" i="21"/>
  <c r="F2569" i="21"/>
  <c r="D2570" i="21"/>
  <c r="E2569" i="21"/>
  <c r="F2570" i="21"/>
  <c r="E2570" i="21"/>
  <c r="D2571" i="21"/>
  <c r="D2572" i="21"/>
  <c r="E2571" i="21"/>
  <c r="F2571" i="21"/>
  <c r="E2572" i="21"/>
  <c r="D2573" i="21"/>
  <c r="F2572" i="21"/>
  <c r="F2573" i="21"/>
  <c r="D2574" i="21"/>
  <c r="E2573" i="21"/>
  <c r="E2574" i="21"/>
  <c r="F2574" i="21"/>
  <c r="D2575" i="21"/>
  <c r="E2575" i="21"/>
  <c r="D2576" i="21"/>
  <c r="F2575" i="21"/>
  <c r="E2576" i="21"/>
  <c r="D2577" i="21"/>
  <c r="F2576" i="21"/>
  <c r="D2578" i="21"/>
  <c r="E2577" i="21"/>
  <c r="F2577" i="21"/>
  <c r="F2578" i="21"/>
  <c r="E2578" i="21"/>
  <c r="D2579" i="21"/>
  <c r="F2579" i="21"/>
  <c r="E2579" i="21"/>
  <c r="D2580" i="21"/>
  <c r="F2580" i="21"/>
  <c r="E2580" i="21"/>
  <c r="D2581" i="21"/>
  <c r="D2582" i="21"/>
  <c r="F2581" i="21"/>
  <c r="E2581" i="21"/>
  <c r="F2582" i="21"/>
  <c r="E2582" i="21"/>
  <c r="D2583" i="21"/>
  <c r="D2584" i="21"/>
  <c r="F2583" i="21"/>
  <c r="E2583" i="21"/>
  <c r="E2584" i="21"/>
  <c r="D2585" i="21"/>
  <c r="F2584" i="21"/>
  <c r="E2585" i="21"/>
  <c r="D2586" i="21"/>
  <c r="F2585" i="21"/>
  <c r="E2586" i="21"/>
  <c r="F2586" i="21"/>
  <c r="D2587" i="21"/>
  <c r="F2587" i="21"/>
  <c r="E2587" i="21"/>
  <c r="D2588" i="21"/>
  <c r="E2588" i="21"/>
  <c r="D2589" i="21"/>
  <c r="F2588" i="21"/>
  <c r="F2589" i="21"/>
  <c r="E2589" i="21"/>
  <c r="D2590" i="21"/>
  <c r="E2590" i="21"/>
  <c r="F2590" i="21"/>
  <c r="D2591" i="21"/>
  <c r="D2592" i="21"/>
  <c r="F2591" i="21"/>
  <c r="E2591" i="21"/>
  <c r="E2592" i="21"/>
  <c r="D2593" i="21"/>
  <c r="F2592" i="21"/>
  <c r="F2593" i="21"/>
  <c r="D2594" i="21"/>
  <c r="E2593" i="21"/>
  <c r="D2595" i="21"/>
  <c r="F2594" i="21"/>
  <c r="E2594" i="21"/>
  <c r="E2595" i="21"/>
  <c r="D2596" i="21"/>
  <c r="F2595" i="21"/>
  <c r="E2596" i="21"/>
  <c r="D2597" i="21"/>
  <c r="F2596" i="21"/>
  <c r="D2598" i="21"/>
  <c r="E2597" i="21"/>
  <c r="F2597" i="21"/>
  <c r="F2598" i="21"/>
  <c r="E2598" i="21"/>
  <c r="D2599" i="21"/>
  <c r="D2600" i="21"/>
  <c r="E2599" i="21"/>
  <c r="F2599" i="21"/>
  <c r="E2600" i="21"/>
  <c r="D2601" i="21"/>
  <c r="F2600" i="21"/>
  <c r="E2601" i="21"/>
  <c r="D2602" i="21"/>
  <c r="F2601" i="21"/>
  <c r="F2602" i="21"/>
  <c r="E2602" i="21"/>
  <c r="D2603" i="21"/>
  <c r="D2604" i="21"/>
  <c r="F2603" i="21"/>
  <c r="E2603" i="21"/>
  <c r="E2604" i="21"/>
  <c r="D2605" i="21"/>
  <c r="F2604" i="21"/>
  <c r="F2605" i="21"/>
  <c r="E2605" i="21"/>
  <c r="D2606" i="21"/>
  <c r="D2607" i="21"/>
  <c r="F2606" i="21"/>
  <c r="E2606" i="21"/>
  <c r="E2607" i="21"/>
  <c r="D2608" i="21"/>
  <c r="F2607" i="21"/>
  <c r="F2608" i="21"/>
  <c r="D2609" i="21"/>
  <c r="E2608" i="21"/>
  <c r="E2609" i="21"/>
  <c r="D2610" i="21"/>
  <c r="F2609" i="21"/>
  <c r="F2610" i="21"/>
  <c r="E2610" i="21"/>
  <c r="D2611" i="21"/>
  <c r="F2611" i="21"/>
  <c r="D2612" i="21"/>
  <c r="E2611" i="21"/>
  <c r="E2612" i="21"/>
  <c r="F2612" i="21"/>
  <c r="D2613" i="21"/>
  <c r="D2614" i="21"/>
  <c r="F2613" i="21"/>
  <c r="E2613" i="21"/>
  <c r="D2615" i="21"/>
  <c r="F2614" i="21"/>
  <c r="E2614" i="21"/>
  <c r="D2616" i="21"/>
  <c r="F2615" i="21"/>
  <c r="E2615" i="21"/>
  <c r="E2616" i="21"/>
  <c r="D2617" i="21"/>
  <c r="F2616" i="21"/>
  <c r="D2618" i="21"/>
  <c r="E2617" i="21"/>
  <c r="F2617" i="21"/>
  <c r="F2618" i="21"/>
  <c r="E2618" i="21"/>
  <c r="D2619" i="21"/>
  <c r="F2619" i="21"/>
  <c r="E2619" i="21"/>
  <c r="D2620" i="21"/>
  <c r="D2621" i="21"/>
  <c r="E2620" i="21"/>
  <c r="F2620" i="21"/>
  <c r="D2622" i="21"/>
  <c r="F2621" i="21"/>
  <c r="E2621" i="21"/>
  <c r="E2622" i="21"/>
  <c r="D2623" i="21"/>
  <c r="F2622" i="21"/>
  <c r="F2623" i="21"/>
  <c r="E2623" i="21"/>
  <c r="D2624" i="21"/>
  <c r="E2624" i="21"/>
  <c r="D2625" i="21"/>
  <c r="F2624" i="21"/>
  <c r="E2625" i="21"/>
  <c r="F2625" i="21"/>
  <c r="D2626" i="21"/>
  <c r="D2627" i="21"/>
  <c r="F2626" i="21"/>
  <c r="E2626" i="21"/>
  <c r="E2627" i="21"/>
  <c r="D2628" i="21"/>
  <c r="F2627" i="21"/>
  <c r="D2629" i="21"/>
  <c r="E2628" i="21"/>
  <c r="F2628" i="21"/>
  <c r="E2629" i="21"/>
  <c r="D2630" i="21"/>
  <c r="F2629" i="21"/>
  <c r="F2630" i="21"/>
  <c r="D2631" i="21"/>
  <c r="E2630" i="21"/>
  <c r="D2632" i="21"/>
  <c r="F2631" i="21"/>
  <c r="E2631" i="21"/>
  <c r="E2632" i="21"/>
  <c r="D2633" i="21"/>
  <c r="F2632" i="21"/>
  <c r="D2634" i="21"/>
  <c r="F2633" i="21"/>
  <c r="E2633" i="21"/>
  <c r="E2634" i="21"/>
  <c r="F2634" i="21"/>
  <c r="D2635" i="21"/>
  <c r="D2636" i="21"/>
  <c r="E2635" i="21"/>
  <c r="F2635" i="21"/>
  <c r="F2636" i="21"/>
  <c r="E2636" i="21"/>
  <c r="D2637" i="21"/>
  <c r="D2638" i="21"/>
  <c r="E2637" i="21"/>
  <c r="F2637" i="21"/>
  <c r="D2639" i="21"/>
  <c r="E2638" i="21"/>
  <c r="F2638" i="21"/>
  <c r="F2639" i="21"/>
  <c r="E2639" i="21"/>
  <c r="D2640" i="21"/>
  <c r="D2641" i="21"/>
  <c r="E2640" i="21"/>
  <c r="F2640" i="21"/>
  <c r="F2641" i="21"/>
  <c r="E2641" i="21"/>
  <c r="D2642" i="21"/>
  <c r="F2642" i="21"/>
  <c r="D2643" i="21"/>
  <c r="E2642" i="21"/>
  <c r="E2643" i="21"/>
  <c r="D2644" i="21"/>
  <c r="F2643" i="21"/>
  <c r="D2645" i="21"/>
  <c r="F2644" i="21"/>
  <c r="E2644" i="21"/>
  <c r="F2645" i="21"/>
  <c r="E2645" i="21"/>
  <c r="D2646" i="21"/>
  <c r="D2647" i="21"/>
  <c r="E2646" i="21"/>
  <c r="F2646" i="21"/>
  <c r="F2647" i="21"/>
  <c r="D2648" i="21"/>
  <c r="E2647" i="21"/>
  <c r="D2649" i="21"/>
  <c r="F2648" i="21"/>
  <c r="E2648" i="21"/>
  <c r="F2649" i="21"/>
  <c r="E2649" i="21"/>
  <c r="K10" i="13" l="1"/>
  <c r="K7" i="13"/>
  <c r="K7" i="27"/>
  <c r="K6" i="13"/>
  <c r="K6" i="29"/>
  <c r="K5" i="27"/>
  <c r="K5" i="13"/>
  <c r="K10" i="27"/>
  <c r="K6" i="26"/>
  <c r="K4" i="28"/>
  <c r="K4" i="27"/>
  <c r="K10" i="26"/>
  <c r="J12" i="28"/>
  <c r="H12" i="28"/>
  <c r="H13" i="28"/>
  <c r="J13" i="28"/>
  <c r="J10" i="28"/>
  <c r="H10" i="28"/>
  <c r="H11" i="28"/>
  <c r="J11" i="28"/>
  <c r="H14" i="28"/>
  <c r="J14" i="28"/>
  <c r="K14" i="28" s="1"/>
  <c r="H15" i="28"/>
  <c r="J15" i="28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K11" i="27"/>
  <c r="K6" i="28"/>
  <c r="K5" i="26"/>
  <c r="K3" i="29"/>
  <c r="K4" i="13"/>
  <c r="K4" i="26"/>
  <c r="K6" i="27"/>
  <c r="K5" i="29"/>
  <c r="K3" i="27"/>
  <c r="K3" i="28"/>
  <c r="K5" i="28"/>
  <c r="K7" i="29"/>
  <c r="K14" i="27"/>
  <c r="K3" i="26"/>
  <c r="K7" i="28"/>
  <c r="K13" i="27"/>
  <c r="K15" i="27"/>
  <c r="K8" i="27"/>
  <c r="K8" i="13"/>
  <c r="K8" i="26"/>
  <c r="K8" i="28"/>
  <c r="F1767" i="21"/>
  <c r="D2650" i="21"/>
  <c r="H2656" i="21"/>
  <c r="K2656" i="21"/>
  <c r="L2656" i="21"/>
  <c r="I2656" i="21"/>
  <c r="F2650" i="21"/>
  <c r="E2650" i="21"/>
  <c r="Q2656" i="21"/>
  <c r="D2651" i="21"/>
  <c r="F2651" i="21"/>
  <c r="N2656" i="21"/>
  <c r="I8" i="29"/>
  <c r="G8" i="29"/>
  <c r="J2656" i="21"/>
  <c r="M2656" i="21"/>
  <c r="H2657" i="21"/>
  <c r="O2656" i="21"/>
  <c r="P2656" i="21"/>
  <c r="D2652" i="21"/>
  <c r="E2651" i="21"/>
  <c r="H2658" i="21"/>
  <c r="K2657" i="21"/>
  <c r="I2657" i="21"/>
  <c r="L2657" i="21"/>
  <c r="J2657" i="21"/>
  <c r="M2657" i="21"/>
  <c r="F2652" i="21"/>
  <c r="D2653" i="21"/>
  <c r="E2652" i="21"/>
  <c r="H2659" i="21"/>
  <c r="J2658" i="21"/>
  <c r="M2658" i="21"/>
  <c r="I2658" i="21"/>
  <c r="L2658" i="21"/>
  <c r="K2658" i="21"/>
  <c r="P2657" i="21"/>
  <c r="Q2657" i="21"/>
  <c r="N2657" i="21"/>
  <c r="O2657" i="21"/>
  <c r="D2654" i="21"/>
  <c r="F2653" i="21"/>
  <c r="E2653" i="21"/>
  <c r="M2659" i="21"/>
  <c r="L2659" i="21"/>
  <c r="I2659" i="21"/>
  <c r="J2659" i="21"/>
  <c r="H2660" i="21"/>
  <c r="K2659" i="21"/>
  <c r="Q2658" i="21"/>
  <c r="N2658" i="21"/>
  <c r="P2658" i="21"/>
  <c r="O2658" i="21"/>
  <c r="D2655" i="21"/>
  <c r="E2654" i="21"/>
  <c r="F2654" i="21"/>
  <c r="P2659" i="21"/>
  <c r="N2659" i="21"/>
  <c r="O2659" i="21"/>
  <c r="Q2659" i="21"/>
  <c r="I2660" i="21"/>
  <c r="H2661" i="21"/>
  <c r="J2660" i="21"/>
  <c r="K2660" i="21"/>
  <c r="L2660" i="21"/>
  <c r="M2660" i="21"/>
  <c r="F2655" i="21"/>
  <c r="E2655" i="21"/>
  <c r="D2656" i="21"/>
  <c r="P2660" i="21"/>
  <c r="N2660" i="21"/>
  <c r="O2660" i="21"/>
  <c r="Q2660" i="21"/>
  <c r="L2661" i="21"/>
  <c r="M2661" i="21"/>
  <c r="H2662" i="21"/>
  <c r="I2661" i="21"/>
  <c r="J2661" i="21"/>
  <c r="K2661" i="21"/>
  <c r="D2657" i="21"/>
  <c r="F2656" i="21"/>
  <c r="E2656" i="21"/>
  <c r="L2662" i="21"/>
  <c r="K2662" i="21"/>
  <c r="M2662" i="21"/>
  <c r="I2662" i="21"/>
  <c r="H2663" i="21"/>
  <c r="J2662" i="21"/>
  <c r="O2661" i="21"/>
  <c r="N2661" i="21"/>
  <c r="P2661" i="21"/>
  <c r="Q2661" i="21"/>
  <c r="D2658" i="21"/>
  <c r="E2657" i="21"/>
  <c r="F2657" i="21"/>
  <c r="P2662" i="21"/>
  <c r="N2662" i="21"/>
  <c r="O2662" i="21"/>
  <c r="Q2662" i="21"/>
  <c r="M2663" i="21"/>
  <c r="H2664" i="21"/>
  <c r="I2663" i="21"/>
  <c r="J2663" i="21"/>
  <c r="K2663" i="21"/>
  <c r="L2663" i="21"/>
  <c r="E2658" i="21"/>
  <c r="D2659" i="21"/>
  <c r="F2658" i="21"/>
  <c r="H2665" i="21"/>
  <c r="K2664" i="21"/>
  <c r="L2664" i="21"/>
  <c r="M2664" i="21"/>
  <c r="I2664" i="21"/>
  <c r="J2664" i="21"/>
  <c r="P2663" i="21"/>
  <c r="O2663" i="21"/>
  <c r="Q2663" i="21"/>
  <c r="N2663" i="21"/>
  <c r="F2659" i="21"/>
  <c r="D2660" i="21"/>
  <c r="E2659" i="21"/>
  <c r="I2665" i="21"/>
  <c r="M2665" i="21"/>
  <c r="H2666" i="21"/>
  <c r="K2665" i="21"/>
  <c r="J2665" i="21"/>
  <c r="L2665" i="21"/>
  <c r="Q2664" i="21"/>
  <c r="N2664" i="21"/>
  <c r="O2664" i="21"/>
  <c r="P2664" i="21"/>
  <c r="E2660" i="21"/>
  <c r="D2661" i="21"/>
  <c r="F2660" i="21"/>
  <c r="N2665" i="21"/>
  <c r="P2665" i="21"/>
  <c r="O2665" i="21"/>
  <c r="Q2665" i="21"/>
  <c r="K2666" i="21"/>
  <c r="J2666" i="21"/>
  <c r="L2666" i="21"/>
  <c r="H2667" i="21"/>
  <c r="M2666" i="21"/>
  <c r="I2666" i="21"/>
  <c r="D2662" i="21"/>
  <c r="F2661" i="21"/>
  <c r="E2661" i="21"/>
  <c r="M2667" i="21"/>
  <c r="L2667" i="21"/>
  <c r="H2668" i="21"/>
  <c r="I2667" i="21"/>
  <c r="J2667" i="21"/>
  <c r="K2667" i="21"/>
  <c r="N2666" i="21"/>
  <c r="P2666" i="21"/>
  <c r="O2666" i="21"/>
  <c r="Q2666" i="21"/>
  <c r="D2663" i="21"/>
  <c r="F2662" i="21"/>
  <c r="E2662" i="21"/>
  <c r="H2669" i="21"/>
  <c r="J2668" i="21"/>
  <c r="K2668" i="21"/>
  <c r="L2668" i="21"/>
  <c r="M2668" i="21"/>
  <c r="I2668" i="21"/>
  <c r="O2667" i="21"/>
  <c r="Q2667" i="21"/>
  <c r="N2667" i="21"/>
  <c r="P2667" i="21"/>
  <c r="F2663" i="21"/>
  <c r="E2663" i="21"/>
  <c r="D2664" i="21"/>
  <c r="I2669" i="21"/>
  <c r="M2669" i="21"/>
  <c r="J2669" i="21"/>
  <c r="K2669" i="21"/>
  <c r="H2670" i="21"/>
  <c r="L2669" i="21"/>
  <c r="N2668" i="21"/>
  <c r="P2668" i="21"/>
  <c r="O2668" i="21"/>
  <c r="Q2668" i="21"/>
  <c r="D2665" i="21"/>
  <c r="E2664" i="21"/>
  <c r="F2664" i="21"/>
  <c r="Q2669" i="21"/>
  <c r="N2669" i="21"/>
  <c r="P2669" i="21"/>
  <c r="O2669" i="21"/>
  <c r="L2670" i="21"/>
  <c r="K2670" i="21"/>
  <c r="M2670" i="21"/>
  <c r="I2670" i="21"/>
  <c r="H2671" i="21"/>
  <c r="J2670" i="21"/>
  <c r="D2666" i="21"/>
  <c r="E2665" i="21"/>
  <c r="F2665" i="21"/>
  <c r="P2670" i="21"/>
  <c r="N2670" i="21"/>
  <c r="O2670" i="21"/>
  <c r="Q2670" i="21"/>
  <c r="M2671" i="21"/>
  <c r="H2672" i="21"/>
  <c r="I2671" i="21"/>
  <c r="J2671" i="21"/>
  <c r="K2671" i="21"/>
  <c r="L2671" i="21"/>
  <c r="E2666" i="21"/>
  <c r="D2667" i="21"/>
  <c r="F2666" i="21"/>
  <c r="H2673" i="21"/>
  <c r="K2672" i="21"/>
  <c r="L2672" i="21"/>
  <c r="M2672" i="21"/>
  <c r="I2672" i="21"/>
  <c r="J2672" i="21"/>
  <c r="P2671" i="21"/>
  <c r="O2671" i="21"/>
  <c r="Q2671" i="21"/>
  <c r="N2671" i="21"/>
  <c r="F2667" i="21"/>
  <c r="D2668" i="21"/>
  <c r="E2667" i="21"/>
  <c r="I2673" i="21"/>
  <c r="M2673" i="21"/>
  <c r="H2674" i="21"/>
  <c r="J2673" i="21"/>
  <c r="K2673" i="21"/>
  <c r="L2673" i="21"/>
  <c r="N2672" i="21"/>
  <c r="P2672" i="21"/>
  <c r="O2672" i="21"/>
  <c r="Q2672" i="21"/>
  <c r="E2668" i="21"/>
  <c r="D2669" i="21"/>
  <c r="F2668" i="21"/>
  <c r="N2673" i="21"/>
  <c r="P2673" i="21"/>
  <c r="O2673" i="21"/>
  <c r="Q2673" i="21"/>
  <c r="K2674" i="21"/>
  <c r="J2674" i="21"/>
  <c r="L2674" i="21"/>
  <c r="H2675" i="21"/>
  <c r="M2674" i="21"/>
  <c r="I2674" i="21"/>
  <c r="D2670" i="21"/>
  <c r="E2669" i="21"/>
  <c r="F2669" i="21"/>
  <c r="M2675" i="21"/>
  <c r="L2675" i="21"/>
  <c r="H2676" i="21"/>
  <c r="I2675" i="21"/>
  <c r="J2675" i="21"/>
  <c r="K2675" i="21"/>
  <c r="N2674" i="21"/>
  <c r="O2674" i="21"/>
  <c r="Q2674" i="21"/>
  <c r="P2674" i="21"/>
  <c r="D2671" i="21"/>
  <c r="F2670" i="21"/>
  <c r="E2670" i="21"/>
  <c r="H2677" i="21"/>
  <c r="J2676" i="21"/>
  <c r="K2676" i="21"/>
  <c r="L2676" i="21"/>
  <c r="M2676" i="21"/>
  <c r="I2676" i="21"/>
  <c r="O2675" i="21"/>
  <c r="Q2675" i="21"/>
  <c r="N2675" i="21"/>
  <c r="P2675" i="21"/>
  <c r="F2671" i="21"/>
  <c r="E2671" i="21"/>
  <c r="D2672" i="21"/>
  <c r="I2677" i="21"/>
  <c r="M2677" i="21"/>
  <c r="J2677" i="21"/>
  <c r="K2677" i="21"/>
  <c r="H2678" i="21"/>
  <c r="L2677" i="21"/>
  <c r="N2676" i="21"/>
  <c r="P2676" i="21"/>
  <c r="O2676" i="21"/>
  <c r="Q2676" i="21"/>
  <c r="D2673" i="21"/>
  <c r="F2672" i="21"/>
  <c r="E2672" i="21"/>
  <c r="O2677" i="21"/>
  <c r="N2677" i="21"/>
  <c r="P2677" i="21"/>
  <c r="Q2677" i="21"/>
  <c r="L2678" i="21"/>
  <c r="K2678" i="21"/>
  <c r="M2678" i="21"/>
  <c r="I2678" i="21"/>
  <c r="H2679" i="21"/>
  <c r="J2678" i="21"/>
  <c r="D2674" i="21"/>
  <c r="F2673" i="21"/>
  <c r="E2673" i="21"/>
  <c r="P2678" i="21"/>
  <c r="N2678" i="21"/>
  <c r="O2678" i="21"/>
  <c r="Q2678" i="21"/>
  <c r="M2679" i="21"/>
  <c r="H2680" i="21"/>
  <c r="I2679" i="21"/>
  <c r="J2679" i="21"/>
  <c r="K2679" i="21"/>
  <c r="L2679" i="21"/>
  <c r="F2674" i="21"/>
  <c r="D2675" i="21"/>
  <c r="E2674" i="21"/>
  <c r="H2681" i="21"/>
  <c r="K2680" i="21"/>
  <c r="L2680" i="21"/>
  <c r="M2680" i="21"/>
  <c r="I2680" i="21"/>
  <c r="J2680" i="21"/>
  <c r="P2679" i="21"/>
  <c r="O2679" i="21"/>
  <c r="Q2679" i="21"/>
  <c r="N2679" i="21"/>
  <c r="F2675" i="21"/>
  <c r="D2676" i="21"/>
  <c r="E2675" i="21"/>
  <c r="I2681" i="21"/>
  <c r="M2681" i="21"/>
  <c r="H2682" i="21"/>
  <c r="J2681" i="21"/>
  <c r="K2681" i="21"/>
  <c r="L2681" i="21"/>
  <c r="Q2680" i="21"/>
  <c r="N2680" i="21"/>
  <c r="O2680" i="21"/>
  <c r="P2680" i="21"/>
  <c r="F2676" i="21"/>
  <c r="D2677" i="21"/>
  <c r="E2676" i="21"/>
  <c r="N2681" i="21"/>
  <c r="P2681" i="21"/>
  <c r="O2681" i="21"/>
  <c r="Q2681" i="21"/>
  <c r="K2682" i="21"/>
  <c r="J2682" i="21"/>
  <c r="L2682" i="21"/>
  <c r="H2683" i="21"/>
  <c r="M2682" i="21"/>
  <c r="I2682" i="21"/>
  <c r="D2678" i="21"/>
  <c r="F2677" i="21"/>
  <c r="E2677" i="21"/>
  <c r="M2683" i="21"/>
  <c r="L2683" i="21"/>
  <c r="H2684" i="21"/>
  <c r="I2683" i="21"/>
  <c r="J2683" i="21"/>
  <c r="K2683" i="21"/>
  <c r="N2682" i="21"/>
  <c r="P2682" i="21"/>
  <c r="O2682" i="21"/>
  <c r="Q2682" i="21"/>
  <c r="D2679" i="21"/>
  <c r="E2678" i="21"/>
  <c r="F2678" i="21"/>
  <c r="H2685" i="21"/>
  <c r="J2684" i="21"/>
  <c r="K2684" i="21"/>
  <c r="L2684" i="21"/>
  <c r="M2684" i="21"/>
  <c r="I2684" i="21"/>
  <c r="O2683" i="21"/>
  <c r="Q2683" i="21"/>
  <c r="N2683" i="21"/>
  <c r="P2683" i="21"/>
  <c r="F2679" i="21"/>
  <c r="E2679" i="21"/>
  <c r="D2680" i="21"/>
  <c r="I2685" i="21"/>
  <c r="M2685" i="21"/>
  <c r="J2685" i="21"/>
  <c r="K2685" i="21"/>
  <c r="H2686" i="21"/>
  <c r="L2685" i="21"/>
  <c r="N2684" i="21"/>
  <c r="P2684" i="21"/>
  <c r="O2684" i="21"/>
  <c r="Q2684" i="21"/>
  <c r="D2681" i="21"/>
  <c r="F2680" i="21"/>
  <c r="E2680" i="21"/>
  <c r="Q2685" i="21"/>
  <c r="N2685" i="21"/>
  <c r="P2685" i="21"/>
  <c r="O2685" i="21"/>
  <c r="L2686" i="21"/>
  <c r="K2686" i="21"/>
  <c r="M2686" i="21"/>
  <c r="I2686" i="21"/>
  <c r="H2687" i="21"/>
  <c r="J2686" i="21"/>
  <c r="D2682" i="21"/>
  <c r="E2681" i="21"/>
  <c r="F2681" i="21"/>
  <c r="P2686" i="21"/>
  <c r="N2686" i="21"/>
  <c r="O2686" i="21"/>
  <c r="Q2686" i="21"/>
  <c r="M2687" i="21"/>
  <c r="H2688" i="21"/>
  <c r="I2687" i="21"/>
  <c r="J2687" i="21"/>
  <c r="K2687" i="21"/>
  <c r="L2687" i="21"/>
  <c r="E2682" i="21"/>
  <c r="D2683" i="21"/>
  <c r="F2682" i="21"/>
  <c r="H2689" i="21"/>
  <c r="K2688" i="21"/>
  <c r="L2688" i="21"/>
  <c r="M2688" i="21"/>
  <c r="I2688" i="21"/>
  <c r="J2688" i="21"/>
  <c r="P2687" i="21"/>
  <c r="O2687" i="21"/>
  <c r="Q2687" i="21"/>
  <c r="N2687" i="21"/>
  <c r="F2683" i="21"/>
  <c r="D2684" i="21"/>
  <c r="E2683" i="21"/>
  <c r="I2689" i="21"/>
  <c r="M2689" i="21"/>
  <c r="H2690" i="21"/>
  <c r="J2689" i="21"/>
  <c r="K2689" i="21"/>
  <c r="L2689" i="21"/>
  <c r="N2688" i="21"/>
  <c r="P2688" i="21"/>
  <c r="O2688" i="21"/>
  <c r="Q2688" i="21"/>
  <c r="F2684" i="21"/>
  <c r="D2685" i="21"/>
  <c r="E2684" i="21"/>
  <c r="N2689" i="21"/>
  <c r="P2689" i="21"/>
  <c r="O2689" i="21"/>
  <c r="Q2689" i="21"/>
  <c r="K2690" i="21"/>
  <c r="J2690" i="21"/>
  <c r="L2690" i="21"/>
  <c r="H2691" i="21"/>
  <c r="M2690" i="21"/>
  <c r="I2690" i="21"/>
  <c r="D2686" i="21"/>
  <c r="F2685" i="21"/>
  <c r="E2685" i="21"/>
  <c r="M2691" i="21"/>
  <c r="L2691" i="21"/>
  <c r="H2692" i="21"/>
  <c r="I2691" i="21"/>
  <c r="J2691" i="21"/>
  <c r="K2691" i="21"/>
  <c r="N2690" i="21"/>
  <c r="O2690" i="21"/>
  <c r="Q2690" i="21"/>
  <c r="P2690" i="21"/>
  <c r="D2687" i="21"/>
  <c r="F2686" i="21"/>
  <c r="E2686" i="21"/>
  <c r="H2693" i="21"/>
  <c r="J2692" i="21"/>
  <c r="K2692" i="21"/>
  <c r="L2692" i="21"/>
  <c r="M2692" i="21"/>
  <c r="I2692" i="21"/>
  <c r="O2691" i="21"/>
  <c r="Q2691" i="21"/>
  <c r="N2691" i="21"/>
  <c r="P2691" i="21"/>
  <c r="F2687" i="21"/>
  <c r="E2687" i="21"/>
  <c r="D2688" i="21"/>
  <c r="I2693" i="21"/>
  <c r="M2693" i="21"/>
  <c r="J2693" i="21"/>
  <c r="K2693" i="21"/>
  <c r="H2694" i="21"/>
  <c r="L2693" i="21"/>
  <c r="N2692" i="21"/>
  <c r="P2692" i="21"/>
  <c r="O2692" i="21"/>
  <c r="Q2692" i="21"/>
  <c r="D2689" i="21"/>
  <c r="F2688" i="21"/>
  <c r="E2688" i="21"/>
  <c r="O2693" i="21"/>
  <c r="N2693" i="21"/>
  <c r="P2693" i="21"/>
  <c r="Q2693" i="21"/>
  <c r="L2694" i="21"/>
  <c r="K2694" i="21"/>
  <c r="M2694" i="21"/>
  <c r="I2694" i="21"/>
  <c r="H2695" i="21"/>
  <c r="J2694" i="21"/>
  <c r="D2690" i="21"/>
  <c r="E2689" i="21"/>
  <c r="F2689" i="21"/>
  <c r="P2694" i="21"/>
  <c r="N2694" i="21"/>
  <c r="O2694" i="21"/>
  <c r="Q2694" i="21"/>
  <c r="M2695" i="21"/>
  <c r="H2696" i="21"/>
  <c r="I2695" i="21"/>
  <c r="J2695" i="21"/>
  <c r="K2695" i="21"/>
  <c r="L2695" i="21"/>
  <c r="F2690" i="21"/>
  <c r="D2691" i="21"/>
  <c r="E2690" i="21"/>
  <c r="H2697" i="21"/>
  <c r="K2696" i="21"/>
  <c r="L2696" i="21"/>
  <c r="M2696" i="21"/>
  <c r="I2696" i="21"/>
  <c r="J2696" i="21"/>
  <c r="P2695" i="21"/>
  <c r="O2695" i="21"/>
  <c r="Q2695" i="21"/>
  <c r="N2695" i="21"/>
  <c r="E2691" i="21"/>
  <c r="D2692" i="21"/>
  <c r="F2691" i="21"/>
  <c r="I2697" i="21"/>
  <c r="M2697" i="21"/>
  <c r="H2698" i="21"/>
  <c r="J2697" i="21"/>
  <c r="K2697" i="21"/>
  <c r="L2697" i="21"/>
  <c r="Q2696" i="21"/>
  <c r="N2696" i="21"/>
  <c r="O2696" i="21"/>
  <c r="P2696" i="21"/>
  <c r="E2692" i="21"/>
  <c r="D2693" i="21"/>
  <c r="F2692" i="21"/>
  <c r="N2697" i="21"/>
  <c r="P2697" i="21"/>
  <c r="O2697" i="21"/>
  <c r="Q2697" i="21"/>
  <c r="K2698" i="21"/>
  <c r="J2698" i="21"/>
  <c r="L2698" i="21"/>
  <c r="H2699" i="21"/>
  <c r="M2698" i="21"/>
  <c r="I2698" i="21"/>
  <c r="D2694" i="21"/>
  <c r="E2693" i="21"/>
  <c r="F2693" i="21"/>
  <c r="M2699" i="21"/>
  <c r="L2699" i="21"/>
  <c r="H2700" i="21"/>
  <c r="I2699" i="21"/>
  <c r="J2699" i="21"/>
  <c r="K2699" i="21"/>
  <c r="N2698" i="21"/>
  <c r="P2698" i="21"/>
  <c r="O2698" i="21"/>
  <c r="Q2698" i="21"/>
  <c r="D2695" i="21"/>
  <c r="F2694" i="21"/>
  <c r="E2694" i="21"/>
  <c r="H2701" i="21"/>
  <c r="J2700" i="21"/>
  <c r="K2700" i="21"/>
  <c r="L2700" i="21"/>
  <c r="M2700" i="21"/>
  <c r="I2700" i="21"/>
  <c r="O2699" i="21"/>
  <c r="Q2699" i="21"/>
  <c r="N2699" i="21"/>
  <c r="P2699" i="21"/>
  <c r="E2695" i="21"/>
  <c r="F2695" i="21"/>
  <c r="D2696" i="21"/>
  <c r="I2701" i="21"/>
  <c r="M2701" i="21"/>
  <c r="J2701" i="21"/>
  <c r="K2701" i="21"/>
  <c r="H2702" i="21"/>
  <c r="L2701" i="21"/>
  <c r="N2700" i="21"/>
  <c r="P2700" i="21"/>
  <c r="O2700" i="21"/>
  <c r="Q2700" i="21"/>
  <c r="D2697" i="21"/>
  <c r="F2696" i="21"/>
  <c r="E2696" i="21"/>
  <c r="Q2701" i="21"/>
  <c r="N2701" i="21"/>
  <c r="P2701" i="21"/>
  <c r="O2701" i="21"/>
  <c r="L2702" i="21"/>
  <c r="K2702" i="21"/>
  <c r="M2702" i="21"/>
  <c r="I2702" i="21"/>
  <c r="H2703" i="21"/>
  <c r="J2702" i="21"/>
  <c r="D2698" i="21"/>
  <c r="E2697" i="21"/>
  <c r="F2697" i="21"/>
  <c r="P2702" i="21"/>
  <c r="N2702" i="21"/>
  <c r="O2702" i="21"/>
  <c r="Q2702" i="21"/>
  <c r="M2703" i="21"/>
  <c r="H2704" i="21"/>
  <c r="I2703" i="21"/>
  <c r="J2703" i="21"/>
  <c r="K2703" i="21"/>
  <c r="L2703" i="21"/>
  <c r="F2698" i="21"/>
  <c r="D2699" i="21"/>
  <c r="E2698" i="21"/>
  <c r="H2705" i="21"/>
  <c r="K2704" i="21"/>
  <c r="L2704" i="21"/>
  <c r="M2704" i="21"/>
  <c r="I2704" i="21"/>
  <c r="J2704" i="21"/>
  <c r="P2703" i="21"/>
  <c r="O2703" i="21"/>
  <c r="Q2703" i="21"/>
  <c r="N2703" i="21"/>
  <c r="E2699" i="21"/>
  <c r="D2700" i="21"/>
  <c r="F2699" i="21"/>
  <c r="I2705" i="21"/>
  <c r="M2705" i="21"/>
  <c r="H2706" i="21"/>
  <c r="J2705" i="21"/>
  <c r="K2705" i="21"/>
  <c r="L2705" i="21"/>
  <c r="N2704" i="21"/>
  <c r="P2704" i="21"/>
  <c r="O2704" i="21"/>
  <c r="Q2704" i="21"/>
  <c r="E2700" i="21"/>
  <c r="D2701" i="21"/>
  <c r="F2700" i="21"/>
  <c r="N2705" i="21"/>
  <c r="P2705" i="21"/>
  <c r="O2705" i="21"/>
  <c r="Q2705" i="21"/>
  <c r="K2706" i="21"/>
  <c r="J2706" i="21"/>
  <c r="L2706" i="21"/>
  <c r="H2707" i="21"/>
  <c r="M2706" i="21"/>
  <c r="I2706" i="21"/>
  <c r="D2702" i="21"/>
  <c r="E2701" i="21"/>
  <c r="F2701" i="21"/>
  <c r="M2707" i="21"/>
  <c r="L2707" i="21"/>
  <c r="H2708" i="21"/>
  <c r="I2707" i="21"/>
  <c r="J2707" i="21"/>
  <c r="K2707" i="21"/>
  <c r="N2706" i="21"/>
  <c r="O2706" i="21"/>
  <c r="Q2706" i="21"/>
  <c r="P2706" i="21"/>
  <c r="D2703" i="21"/>
  <c r="E2702" i="21"/>
  <c r="F2702" i="21"/>
  <c r="H2709" i="21"/>
  <c r="J2708" i="21"/>
  <c r="K2708" i="21"/>
  <c r="L2708" i="21"/>
  <c r="M2708" i="21"/>
  <c r="I2708" i="21"/>
  <c r="O2707" i="21"/>
  <c r="Q2707" i="21"/>
  <c r="N2707" i="21"/>
  <c r="P2707" i="21"/>
  <c r="F2703" i="21"/>
  <c r="E2703" i="21"/>
  <c r="D2704" i="21"/>
  <c r="I2709" i="21"/>
  <c r="M2709" i="21"/>
  <c r="J2709" i="21"/>
  <c r="K2709" i="21"/>
  <c r="L2709" i="21"/>
  <c r="H2710" i="21"/>
  <c r="N2708" i="21"/>
  <c r="P2708" i="21"/>
  <c r="O2708" i="21"/>
  <c r="Q2708" i="21"/>
  <c r="D2705" i="21"/>
  <c r="E2704" i="21"/>
  <c r="F2704" i="21"/>
  <c r="O2709" i="21"/>
  <c r="N2709" i="21"/>
  <c r="P2709" i="21"/>
  <c r="Q2709" i="21"/>
  <c r="J2710" i="21"/>
  <c r="I2710" i="21"/>
  <c r="K2710" i="21"/>
  <c r="L2710" i="21"/>
  <c r="H2711" i="21"/>
  <c r="M2710" i="21"/>
  <c r="D2706" i="21"/>
  <c r="E2705" i="21"/>
  <c r="F2705" i="21"/>
  <c r="Q2710" i="21"/>
  <c r="O2710" i="21"/>
  <c r="N2710" i="21"/>
  <c r="P2710" i="21"/>
  <c r="J2711" i="21"/>
  <c r="I2711" i="21"/>
  <c r="K2711" i="21"/>
  <c r="L2711" i="21"/>
  <c r="H2712" i="21"/>
  <c r="M2711" i="21"/>
  <c r="E2706" i="21"/>
  <c r="D2707" i="21"/>
  <c r="F2706" i="21"/>
  <c r="P2711" i="21"/>
  <c r="O2711" i="21"/>
  <c r="Q2711" i="21"/>
  <c r="N2711" i="21"/>
  <c r="H2713" i="21"/>
  <c r="K2712" i="21"/>
  <c r="L2712" i="21"/>
  <c r="M2712" i="21"/>
  <c r="I2712" i="21"/>
  <c r="J2712" i="21"/>
  <c r="F2707" i="21"/>
  <c r="D2708" i="21"/>
  <c r="E2707" i="21"/>
  <c r="I2713" i="21"/>
  <c r="M2713" i="21"/>
  <c r="H2714" i="21"/>
  <c r="J2713" i="21"/>
  <c r="K2713" i="21"/>
  <c r="L2713" i="21"/>
  <c r="Q2712" i="21"/>
  <c r="N2712" i="21"/>
  <c r="O2712" i="21"/>
  <c r="P2712" i="21"/>
  <c r="E2708" i="21"/>
  <c r="D2709" i="21"/>
  <c r="F2708" i="21"/>
  <c r="N2713" i="21"/>
  <c r="P2713" i="21"/>
  <c r="O2713" i="21"/>
  <c r="Q2713" i="21"/>
  <c r="K2714" i="21"/>
  <c r="J2714" i="21"/>
  <c r="L2714" i="21"/>
  <c r="H2715" i="21"/>
  <c r="M2714" i="21"/>
  <c r="I2714" i="21"/>
  <c r="D2710" i="21"/>
  <c r="E2709" i="21"/>
  <c r="F2709" i="21"/>
  <c r="M2715" i="21"/>
  <c r="L2715" i="21"/>
  <c r="H2716" i="21"/>
  <c r="I2715" i="21"/>
  <c r="J2715" i="21"/>
  <c r="K2715" i="21"/>
  <c r="N2714" i="21"/>
  <c r="P2714" i="21"/>
  <c r="O2714" i="21"/>
  <c r="Q2714" i="21"/>
  <c r="D2711" i="21"/>
  <c r="F2710" i="21"/>
  <c r="E2710" i="21"/>
  <c r="H2717" i="21"/>
  <c r="J2716" i="21"/>
  <c r="K2716" i="21"/>
  <c r="L2716" i="21"/>
  <c r="M2716" i="21"/>
  <c r="I2716" i="21"/>
  <c r="O2715" i="21"/>
  <c r="Q2715" i="21"/>
  <c r="N2715" i="21"/>
  <c r="P2715" i="21"/>
  <c r="F2711" i="21"/>
  <c r="E2711" i="21"/>
  <c r="D2712" i="21"/>
  <c r="I2717" i="21"/>
  <c r="M2717" i="21"/>
  <c r="J2717" i="21"/>
  <c r="K2717" i="21"/>
  <c r="H2718" i="21"/>
  <c r="L2717" i="21"/>
  <c r="N2716" i="21"/>
  <c r="P2716" i="21"/>
  <c r="O2716" i="21"/>
  <c r="Q2716" i="21"/>
  <c r="D2713" i="21"/>
  <c r="F2712" i="21"/>
  <c r="E2712" i="21"/>
  <c r="Q2717" i="21"/>
  <c r="N2717" i="21"/>
  <c r="P2717" i="21"/>
  <c r="O2717" i="21"/>
  <c r="L2718" i="21"/>
  <c r="K2718" i="21"/>
  <c r="M2718" i="21"/>
  <c r="I2718" i="21"/>
  <c r="H2719" i="21"/>
  <c r="J2718" i="21"/>
  <c r="D2714" i="21"/>
  <c r="F2713" i="21"/>
  <c r="E2713" i="21"/>
  <c r="P2718" i="21"/>
  <c r="N2718" i="21"/>
  <c r="O2718" i="21"/>
  <c r="Q2718" i="21"/>
  <c r="M2719" i="21"/>
  <c r="H2720" i="21"/>
  <c r="I2719" i="21"/>
  <c r="J2719" i="21"/>
  <c r="K2719" i="21"/>
  <c r="L2719" i="21"/>
  <c r="E2714" i="21"/>
  <c r="D2715" i="21"/>
  <c r="F2714" i="21"/>
  <c r="H2721" i="21"/>
  <c r="K2720" i="21"/>
  <c r="L2720" i="21"/>
  <c r="M2720" i="21"/>
  <c r="J2720" i="21"/>
  <c r="I2720" i="21"/>
  <c r="P2719" i="21"/>
  <c r="O2719" i="21"/>
  <c r="Q2719" i="21"/>
  <c r="N2719" i="21"/>
  <c r="F2715" i="21"/>
  <c r="D2716" i="21"/>
  <c r="E2715" i="21"/>
  <c r="I2721" i="21"/>
  <c r="K2721" i="21"/>
  <c r="L2721" i="21"/>
  <c r="M2721" i="21"/>
  <c r="H2722" i="21"/>
  <c r="J2721" i="21"/>
  <c r="Q2720" i="21"/>
  <c r="O2720" i="21"/>
  <c r="N2720" i="21"/>
  <c r="P2720" i="21"/>
  <c r="F2716" i="21"/>
  <c r="D2717" i="21"/>
  <c r="E2716" i="21"/>
  <c r="O2721" i="21"/>
  <c r="N2721" i="21"/>
  <c r="P2721" i="21"/>
  <c r="Q2721" i="21"/>
  <c r="M2722" i="21"/>
  <c r="H2723" i="21"/>
  <c r="J2722" i="21"/>
  <c r="K2722" i="21"/>
  <c r="L2722" i="21"/>
  <c r="I2722" i="21"/>
  <c r="D2718" i="21"/>
  <c r="E2717" i="21"/>
  <c r="F2717" i="21"/>
  <c r="I2723" i="21"/>
  <c r="H2724" i="21"/>
  <c r="J2723" i="21"/>
  <c r="K2723" i="21"/>
  <c r="L2723" i="21"/>
  <c r="M2723" i="21"/>
  <c r="N2722" i="21"/>
  <c r="O2722" i="21"/>
  <c r="Q2722" i="21"/>
  <c r="P2722" i="21"/>
  <c r="E2718" i="21"/>
  <c r="D2719" i="21"/>
  <c r="F2718" i="21"/>
  <c r="O2723" i="21"/>
  <c r="Q2723" i="21"/>
  <c r="N2723" i="21"/>
  <c r="P2723" i="21"/>
  <c r="K2724" i="21"/>
  <c r="H2725" i="21"/>
  <c r="J2724" i="21"/>
  <c r="L2724" i="21"/>
  <c r="M2724" i="21"/>
  <c r="I2724" i="21"/>
  <c r="F2719" i="21"/>
  <c r="E2719" i="21"/>
  <c r="D2720" i="21"/>
  <c r="I2725" i="21"/>
  <c r="M2725" i="21"/>
  <c r="J2725" i="21"/>
  <c r="K2725" i="21"/>
  <c r="H2726" i="21"/>
  <c r="L2725" i="21"/>
  <c r="N2724" i="21"/>
  <c r="P2724" i="21"/>
  <c r="Q2724" i="21"/>
  <c r="O2724" i="21"/>
  <c r="D2721" i="21"/>
  <c r="F2720" i="21"/>
  <c r="E2720" i="21"/>
  <c r="O2725" i="21"/>
  <c r="N2725" i="21"/>
  <c r="P2725" i="21"/>
  <c r="Q2725" i="21"/>
  <c r="L2726" i="21"/>
  <c r="K2726" i="21"/>
  <c r="M2726" i="21"/>
  <c r="I2726" i="21"/>
  <c r="H2727" i="21"/>
  <c r="J2726" i="21"/>
  <c r="D2722" i="21"/>
  <c r="E2721" i="21"/>
  <c r="F2721" i="21"/>
  <c r="P2726" i="21"/>
  <c r="Q2726" i="21"/>
  <c r="N2726" i="21"/>
  <c r="O2726" i="21"/>
  <c r="M2727" i="21"/>
  <c r="H2728" i="21"/>
  <c r="J2727" i="21"/>
  <c r="I2727" i="21"/>
  <c r="K2727" i="21"/>
  <c r="L2727" i="21"/>
  <c r="E2722" i="21"/>
  <c r="D2723" i="21"/>
  <c r="F2722" i="21"/>
  <c r="H2729" i="21"/>
  <c r="K2728" i="21"/>
  <c r="L2728" i="21"/>
  <c r="M2728" i="21"/>
  <c r="J2728" i="21"/>
  <c r="I2728" i="21"/>
  <c r="P2727" i="21"/>
  <c r="O2727" i="21"/>
  <c r="Q2727" i="21"/>
  <c r="N2727" i="21"/>
  <c r="F2723" i="21"/>
  <c r="D2724" i="21"/>
  <c r="E2723" i="21"/>
  <c r="K2729" i="21"/>
  <c r="L2729" i="21"/>
  <c r="I2729" i="21"/>
  <c r="M2729" i="21"/>
  <c r="H2730" i="21"/>
  <c r="J2729" i="21"/>
  <c r="P2728" i="21"/>
  <c r="O2728" i="21"/>
  <c r="Q2728" i="21"/>
  <c r="N2728" i="21"/>
  <c r="E2724" i="21"/>
  <c r="D2725" i="21"/>
  <c r="F2724" i="21"/>
  <c r="N2729" i="21"/>
  <c r="O2729" i="21"/>
  <c r="P2729" i="21"/>
  <c r="Q2729" i="21"/>
  <c r="J2730" i="21"/>
  <c r="H2731" i="21"/>
  <c r="K2730" i="21"/>
  <c r="M2730" i="21"/>
  <c r="L2730" i="21"/>
  <c r="I2730" i="21"/>
  <c r="D2726" i="21"/>
  <c r="F2725" i="21"/>
  <c r="E2725" i="21"/>
  <c r="I2731" i="21"/>
  <c r="H2732" i="21"/>
  <c r="J2731" i="21"/>
  <c r="K2731" i="21"/>
  <c r="L2731" i="21"/>
  <c r="M2731" i="21"/>
  <c r="N2730" i="21"/>
  <c r="P2730" i="21"/>
  <c r="O2730" i="21"/>
  <c r="Q2730" i="21"/>
  <c r="D2727" i="21"/>
  <c r="F2726" i="21"/>
  <c r="E2726" i="21"/>
  <c r="O2731" i="21"/>
  <c r="N2731" i="21"/>
  <c r="Q2731" i="21"/>
  <c r="P2731" i="21"/>
  <c r="J2732" i="21"/>
  <c r="H2733" i="21"/>
  <c r="K2732" i="21"/>
  <c r="L2732" i="21"/>
  <c r="M2732" i="21"/>
  <c r="I2732" i="21"/>
  <c r="E2727" i="21"/>
  <c r="F2727" i="21"/>
  <c r="D2728" i="21"/>
  <c r="I2733" i="21"/>
  <c r="M2733" i="21"/>
  <c r="J2733" i="21"/>
  <c r="K2733" i="21"/>
  <c r="L2733" i="21"/>
  <c r="H2734" i="21"/>
  <c r="N2732" i="21"/>
  <c r="P2732" i="21"/>
  <c r="Q2732" i="21"/>
  <c r="O2732" i="21"/>
  <c r="D2729" i="21"/>
  <c r="F2728" i="21"/>
  <c r="E2728" i="21"/>
  <c r="Q2733" i="21"/>
  <c r="N2733" i="21"/>
  <c r="P2733" i="21"/>
  <c r="O2733" i="21"/>
  <c r="L2734" i="21"/>
  <c r="K2734" i="21"/>
  <c r="M2734" i="21"/>
  <c r="I2734" i="21"/>
  <c r="H2735" i="21"/>
  <c r="J2734" i="21"/>
  <c r="D2730" i="21"/>
  <c r="F2729" i="21"/>
  <c r="E2729" i="21"/>
  <c r="P2734" i="21"/>
  <c r="N2734" i="21"/>
  <c r="Q2734" i="21"/>
  <c r="O2734" i="21"/>
  <c r="M2735" i="21"/>
  <c r="H2736" i="21"/>
  <c r="J2735" i="21"/>
  <c r="I2735" i="21"/>
  <c r="K2735" i="21"/>
  <c r="L2735" i="21"/>
  <c r="E2730" i="21"/>
  <c r="D2731" i="21"/>
  <c r="F2730" i="21"/>
  <c r="H2737" i="21"/>
  <c r="K2736" i="21"/>
  <c r="L2736" i="21"/>
  <c r="M2736" i="21"/>
  <c r="J2736" i="21"/>
  <c r="I2736" i="21"/>
  <c r="P2735" i="21"/>
  <c r="O2735" i="21"/>
  <c r="Q2735" i="21"/>
  <c r="N2735" i="21"/>
  <c r="E2731" i="21"/>
  <c r="D2732" i="21"/>
  <c r="F2731" i="21"/>
  <c r="K2737" i="21"/>
  <c r="L2737" i="21"/>
  <c r="I2737" i="21"/>
  <c r="M2737" i="21"/>
  <c r="H2738" i="21"/>
  <c r="J2737" i="21"/>
  <c r="Q2736" i="21"/>
  <c r="O2736" i="21"/>
  <c r="P2736" i="21"/>
  <c r="N2736" i="21"/>
  <c r="E2732" i="21"/>
  <c r="D2733" i="21"/>
  <c r="F2732" i="21"/>
  <c r="N2737" i="21"/>
  <c r="O2737" i="21"/>
  <c r="P2737" i="21"/>
  <c r="Q2737" i="21"/>
  <c r="H2739" i="21"/>
  <c r="M2738" i="21"/>
  <c r="J2738" i="21"/>
  <c r="K2738" i="21"/>
  <c r="L2738" i="21"/>
  <c r="I2738" i="21"/>
  <c r="D2734" i="21"/>
  <c r="E2733" i="21"/>
  <c r="F2733" i="21"/>
  <c r="I2739" i="21"/>
  <c r="H2740" i="21"/>
  <c r="J2739" i="21"/>
  <c r="K2739" i="21"/>
  <c r="L2739" i="21"/>
  <c r="M2739" i="21"/>
  <c r="N2738" i="21"/>
  <c r="O2738" i="21"/>
  <c r="Q2738" i="21"/>
  <c r="P2738" i="21"/>
  <c r="D2735" i="21"/>
  <c r="F2734" i="21"/>
  <c r="E2734" i="21"/>
  <c r="O2739" i="21"/>
  <c r="Q2739" i="21"/>
  <c r="N2739" i="21"/>
  <c r="P2739" i="21"/>
  <c r="J2740" i="21"/>
  <c r="H2741" i="21"/>
  <c r="K2740" i="21"/>
  <c r="L2740" i="21"/>
  <c r="M2740" i="21"/>
  <c r="I2740" i="21"/>
  <c r="F2735" i="21"/>
  <c r="E2735" i="21"/>
  <c r="D2736" i="21"/>
  <c r="I2741" i="21"/>
  <c r="M2741" i="21"/>
  <c r="J2741" i="21"/>
  <c r="K2741" i="21"/>
  <c r="L2741" i="21"/>
  <c r="H2742" i="21"/>
  <c r="N2740" i="21"/>
  <c r="P2740" i="21"/>
  <c r="Q2740" i="21"/>
  <c r="O2740" i="21"/>
  <c r="D2737" i="21"/>
  <c r="E2736" i="21"/>
  <c r="F2736" i="21"/>
  <c r="O2741" i="21"/>
  <c r="N2741" i="21"/>
  <c r="P2741" i="21"/>
  <c r="Q2741" i="21"/>
  <c r="L2742" i="21"/>
  <c r="K2742" i="21"/>
  <c r="M2742" i="21"/>
  <c r="I2742" i="21"/>
  <c r="H2743" i="21"/>
  <c r="J2742" i="21"/>
  <c r="D2738" i="21"/>
  <c r="E2737" i="21"/>
  <c r="F2737" i="21"/>
  <c r="P2742" i="21"/>
  <c r="N2742" i="21"/>
  <c r="Q2742" i="21"/>
  <c r="O2742" i="21"/>
  <c r="H2744" i="21"/>
  <c r="J2743" i="21"/>
  <c r="M2743" i="21"/>
  <c r="I2743" i="21"/>
  <c r="K2743" i="21"/>
  <c r="L2743" i="21"/>
  <c r="E2738" i="21"/>
  <c r="D2739" i="21"/>
  <c r="F2738" i="21"/>
  <c r="H2745" i="21"/>
  <c r="K2744" i="21"/>
  <c r="L2744" i="21"/>
  <c r="M2744" i="21"/>
  <c r="I2744" i="21"/>
  <c r="J2744" i="21"/>
  <c r="P2743" i="21"/>
  <c r="O2743" i="21"/>
  <c r="Q2743" i="21"/>
  <c r="N2743" i="21"/>
  <c r="F2739" i="21"/>
  <c r="D2740" i="21"/>
  <c r="E2739" i="21"/>
  <c r="I2745" i="21"/>
  <c r="M2745" i="21"/>
  <c r="H2746" i="21"/>
  <c r="J2745" i="21"/>
  <c r="K2745" i="21"/>
  <c r="L2745" i="21"/>
  <c r="N2744" i="21"/>
  <c r="Q2744" i="21"/>
  <c r="O2744" i="21"/>
  <c r="P2744" i="21"/>
  <c r="F2740" i="21"/>
  <c r="D2741" i="21"/>
  <c r="E2740" i="21"/>
  <c r="N2745" i="21"/>
  <c r="P2745" i="21"/>
  <c r="O2745" i="21"/>
  <c r="Q2745" i="21"/>
  <c r="J2746" i="21"/>
  <c r="H2747" i="21"/>
  <c r="K2746" i="21"/>
  <c r="L2746" i="21"/>
  <c r="M2746" i="21"/>
  <c r="I2746" i="21"/>
  <c r="D2742" i="21"/>
  <c r="E2741" i="21"/>
  <c r="F2741" i="21"/>
  <c r="I2747" i="21"/>
  <c r="H2748" i="21"/>
  <c r="J2747" i="21"/>
  <c r="K2747" i="21"/>
  <c r="M2747" i="21"/>
  <c r="L2747" i="21"/>
  <c r="N2746" i="21"/>
  <c r="P2746" i="21"/>
  <c r="O2746" i="21"/>
  <c r="Q2746" i="21"/>
  <c r="E2742" i="21"/>
  <c r="D2743" i="21"/>
  <c r="F2742" i="21"/>
  <c r="O2747" i="21"/>
  <c r="Q2747" i="21"/>
  <c r="N2747" i="21"/>
  <c r="P2747" i="21"/>
  <c r="L2748" i="21"/>
  <c r="K2748" i="21"/>
  <c r="H2749" i="21"/>
  <c r="J2748" i="21"/>
  <c r="M2748" i="21"/>
  <c r="I2748" i="21"/>
  <c r="E2743" i="21"/>
  <c r="F2743" i="21"/>
  <c r="D2744" i="21"/>
  <c r="I2749" i="21"/>
  <c r="M2749" i="21"/>
  <c r="J2749" i="21"/>
  <c r="K2749" i="21"/>
  <c r="L2749" i="21"/>
  <c r="H2750" i="21"/>
  <c r="N2748" i="21"/>
  <c r="P2748" i="21"/>
  <c r="O2748" i="21"/>
  <c r="Q2748" i="21"/>
  <c r="D2745" i="21"/>
  <c r="F2744" i="21"/>
  <c r="E2744" i="21"/>
  <c r="Q2749" i="21"/>
  <c r="N2749" i="21"/>
  <c r="P2749" i="21"/>
  <c r="O2749" i="21"/>
  <c r="L2750" i="21"/>
  <c r="K2750" i="21"/>
  <c r="M2750" i="21"/>
  <c r="I2750" i="21"/>
  <c r="H2751" i="21"/>
  <c r="J2750" i="21"/>
  <c r="F2745" i="21"/>
  <c r="E2745" i="21"/>
  <c r="D2746" i="21"/>
  <c r="O2750" i="21"/>
  <c r="P2750" i="21"/>
  <c r="Q2750" i="21"/>
  <c r="N2750" i="21"/>
  <c r="M2751" i="21"/>
  <c r="H2752" i="21"/>
  <c r="I2751" i="21"/>
  <c r="J2751" i="21"/>
  <c r="K2751" i="21"/>
  <c r="L2751" i="21"/>
  <c r="E2746" i="21"/>
  <c r="D2747" i="21"/>
  <c r="F2746" i="21"/>
  <c r="H2753" i="21"/>
  <c r="K2752" i="21"/>
  <c r="L2752" i="21"/>
  <c r="M2752" i="21"/>
  <c r="I2752" i="21"/>
  <c r="J2752" i="21"/>
  <c r="P2751" i="21"/>
  <c r="O2751" i="21"/>
  <c r="Q2751" i="21"/>
  <c r="N2751" i="21"/>
  <c r="F2747" i="21"/>
  <c r="D2748" i="21"/>
  <c r="E2747" i="21"/>
  <c r="K2753" i="21"/>
  <c r="I2753" i="21"/>
  <c r="H2754" i="21"/>
  <c r="J2753" i="21"/>
  <c r="L2753" i="21"/>
  <c r="M2753" i="21"/>
  <c r="N2752" i="21"/>
  <c r="P2752" i="21"/>
  <c r="O2752" i="21"/>
  <c r="Q2752" i="21"/>
  <c r="F2748" i="21"/>
  <c r="D2749" i="21"/>
  <c r="E2748" i="21"/>
  <c r="N2753" i="21"/>
  <c r="P2753" i="21"/>
  <c r="O2753" i="21"/>
  <c r="Q2753" i="21"/>
  <c r="L2754" i="21"/>
  <c r="K2754" i="21"/>
  <c r="M2754" i="21"/>
  <c r="H2755" i="21"/>
  <c r="J2754" i="21"/>
  <c r="I2754" i="21"/>
  <c r="D2750" i="21"/>
  <c r="E2749" i="21"/>
  <c r="F2749" i="21"/>
  <c r="M2755" i="21"/>
  <c r="L2755" i="21"/>
  <c r="H2756" i="21"/>
  <c r="I2755" i="21"/>
  <c r="J2755" i="21"/>
  <c r="K2755" i="21"/>
  <c r="N2754" i="21"/>
  <c r="O2754" i="21"/>
  <c r="Q2754" i="21"/>
  <c r="P2754" i="21"/>
  <c r="D2751" i="21"/>
  <c r="F2750" i="21"/>
  <c r="E2750" i="21"/>
  <c r="K2756" i="21"/>
  <c r="J2756" i="21"/>
  <c r="L2756" i="21"/>
  <c r="H2757" i="21"/>
  <c r="M2756" i="21"/>
  <c r="I2756" i="21"/>
  <c r="O2755" i="21"/>
  <c r="P2755" i="21"/>
  <c r="N2755" i="21"/>
  <c r="Q2755" i="21"/>
  <c r="D2752" i="21"/>
  <c r="F2751" i="21"/>
  <c r="E2751" i="21"/>
  <c r="I2757" i="21"/>
  <c r="H2758" i="21"/>
  <c r="J2757" i="21"/>
  <c r="K2757" i="21"/>
  <c r="L2757" i="21"/>
  <c r="M2757" i="21"/>
  <c r="N2756" i="21"/>
  <c r="P2756" i="21"/>
  <c r="O2756" i="21"/>
  <c r="Q2756" i="21"/>
  <c r="D2753" i="21"/>
  <c r="F2752" i="21"/>
  <c r="E2752" i="21"/>
  <c r="O2757" i="21"/>
  <c r="N2757" i="21"/>
  <c r="P2757" i="21"/>
  <c r="Q2757" i="21"/>
  <c r="K2758" i="21"/>
  <c r="L2758" i="21"/>
  <c r="M2758" i="21"/>
  <c r="I2758" i="21"/>
  <c r="H2759" i="21"/>
  <c r="J2758" i="21"/>
  <c r="D2754" i="21"/>
  <c r="E2753" i="21"/>
  <c r="F2753" i="21"/>
  <c r="O2758" i="21"/>
  <c r="P2758" i="21"/>
  <c r="Q2758" i="21"/>
  <c r="N2758" i="21"/>
  <c r="I2759" i="21"/>
  <c r="M2759" i="21"/>
  <c r="J2759" i="21"/>
  <c r="H2760" i="21"/>
  <c r="K2759" i="21"/>
  <c r="L2759" i="21"/>
  <c r="F2754" i="21"/>
  <c r="D2755" i="21"/>
  <c r="E2754" i="21"/>
  <c r="Q2759" i="21"/>
  <c r="N2759" i="21"/>
  <c r="P2759" i="21"/>
  <c r="O2759" i="21"/>
  <c r="L2760" i="21"/>
  <c r="M2760" i="21"/>
  <c r="I2760" i="21"/>
  <c r="J2760" i="21"/>
  <c r="K2760" i="21"/>
  <c r="H2761" i="21"/>
  <c r="E2755" i="21"/>
  <c r="D2756" i="21"/>
  <c r="F2755" i="21"/>
  <c r="P2760" i="21"/>
  <c r="O2760" i="21"/>
  <c r="Q2760" i="21"/>
  <c r="N2760" i="21"/>
  <c r="K2761" i="21"/>
  <c r="L2761" i="21"/>
  <c r="M2761" i="21"/>
  <c r="I2761" i="21"/>
  <c r="H2762" i="21"/>
  <c r="J2761" i="21"/>
  <c r="E2756" i="21"/>
  <c r="D2757" i="21"/>
  <c r="F2756" i="21"/>
  <c r="P2761" i="21"/>
  <c r="O2761" i="21"/>
  <c r="Q2761" i="21"/>
  <c r="N2761" i="21"/>
  <c r="K2762" i="21"/>
  <c r="J2762" i="21"/>
  <c r="L2762" i="21"/>
  <c r="M2762" i="21"/>
  <c r="I2762" i="21"/>
  <c r="H2763" i="21"/>
  <c r="D2758" i="21"/>
  <c r="E2757" i="21"/>
  <c r="F2757" i="21"/>
  <c r="O2762" i="21"/>
  <c r="Q2762" i="21"/>
  <c r="N2762" i="21"/>
  <c r="P2762" i="21"/>
  <c r="J2763" i="21"/>
  <c r="I2763" i="21"/>
  <c r="K2763" i="21"/>
  <c r="H2764" i="21"/>
  <c r="L2763" i="21"/>
  <c r="M2763" i="21"/>
  <c r="D2759" i="21"/>
  <c r="F2758" i="21"/>
  <c r="E2758" i="21"/>
  <c r="Q2763" i="21"/>
  <c r="P2763" i="21"/>
  <c r="O2763" i="21"/>
  <c r="N2763" i="21"/>
  <c r="M2764" i="21"/>
  <c r="I2764" i="21"/>
  <c r="J2764" i="21"/>
  <c r="K2764" i="21"/>
  <c r="H2765" i="21"/>
  <c r="L2764" i="21"/>
  <c r="E2759" i="21"/>
  <c r="D2760" i="21"/>
  <c r="F2759" i="21"/>
  <c r="Q2764" i="21"/>
  <c r="N2764" i="21"/>
  <c r="O2764" i="21"/>
  <c r="P2764" i="21"/>
  <c r="M2765" i="21"/>
  <c r="L2765" i="21"/>
  <c r="I2765" i="21"/>
  <c r="H2766" i="21"/>
  <c r="J2765" i="21"/>
  <c r="K2765" i="21"/>
  <c r="D2761" i="21"/>
  <c r="F2760" i="21"/>
  <c r="E2760" i="21"/>
  <c r="O2765" i="21"/>
  <c r="Q2765" i="21"/>
  <c r="N2765" i="21"/>
  <c r="P2765" i="21"/>
  <c r="I2766" i="21"/>
  <c r="H2767" i="21"/>
  <c r="J2766" i="21"/>
  <c r="L2766" i="21"/>
  <c r="M2766" i="21"/>
  <c r="K2766" i="21"/>
  <c r="D2762" i="21"/>
  <c r="E2761" i="21"/>
  <c r="F2761" i="21"/>
  <c r="Q2766" i="21"/>
  <c r="O2766" i="21"/>
  <c r="N2766" i="21"/>
  <c r="P2766" i="21"/>
  <c r="M2767" i="21"/>
  <c r="I2767" i="21"/>
  <c r="J2767" i="21"/>
  <c r="H2768" i="21"/>
  <c r="K2767" i="21"/>
  <c r="L2767" i="21"/>
  <c r="F2762" i="21"/>
  <c r="D2763" i="21"/>
  <c r="E2762" i="21"/>
  <c r="O2767" i="21"/>
  <c r="N2767" i="21"/>
  <c r="P2767" i="21"/>
  <c r="Q2767" i="21"/>
  <c r="H2769" i="21"/>
  <c r="M2768" i="21"/>
  <c r="I2768" i="21"/>
  <c r="J2768" i="21"/>
  <c r="K2768" i="21"/>
  <c r="L2768" i="21"/>
  <c r="E2763" i="21"/>
  <c r="D2764" i="21"/>
  <c r="F2763" i="21"/>
  <c r="K2769" i="21"/>
  <c r="L2769" i="21"/>
  <c r="M2769" i="21"/>
  <c r="I2769" i="21"/>
  <c r="H2770" i="21"/>
  <c r="J2769" i="21"/>
  <c r="O2768" i="21"/>
  <c r="Q2768" i="21"/>
  <c r="P2768" i="21"/>
  <c r="N2768" i="21"/>
  <c r="E2764" i="21"/>
  <c r="F2764" i="21"/>
  <c r="D2765" i="21"/>
  <c r="O2769" i="21"/>
  <c r="Q2769" i="21"/>
  <c r="N2769" i="21"/>
  <c r="P2769" i="21"/>
  <c r="L2770" i="21"/>
  <c r="J2770" i="21"/>
  <c r="K2770" i="21"/>
  <c r="M2770" i="21"/>
  <c r="I2770" i="21"/>
  <c r="H2771" i="21"/>
  <c r="D2766" i="21"/>
  <c r="F2765" i="21"/>
  <c r="E2765" i="21"/>
  <c r="Q2770" i="21"/>
  <c r="P2770" i="21"/>
  <c r="O2770" i="21"/>
  <c r="N2770" i="21"/>
  <c r="J2771" i="21"/>
  <c r="I2771" i="21"/>
  <c r="K2771" i="21"/>
  <c r="H2772" i="21"/>
  <c r="M2771" i="21"/>
  <c r="L2771" i="21"/>
  <c r="D2767" i="21"/>
  <c r="E2766" i="21"/>
  <c r="F2766" i="21"/>
  <c r="N2771" i="21"/>
  <c r="Q2771" i="21"/>
  <c r="O2771" i="21"/>
  <c r="P2771" i="21"/>
  <c r="M2772" i="21"/>
  <c r="I2772" i="21"/>
  <c r="J2772" i="21"/>
  <c r="H2773" i="21"/>
  <c r="K2772" i="21"/>
  <c r="L2772" i="21"/>
  <c r="D2768" i="21"/>
  <c r="F2767" i="21"/>
  <c r="E2767" i="21"/>
  <c r="N2772" i="21"/>
  <c r="O2772" i="21"/>
  <c r="Q2772" i="21"/>
  <c r="P2772" i="21"/>
  <c r="M2773" i="21"/>
  <c r="L2773" i="21"/>
  <c r="J2773" i="21"/>
  <c r="I2773" i="21"/>
  <c r="H2774" i="21"/>
  <c r="K2773" i="21"/>
  <c r="D2769" i="21"/>
  <c r="E2768" i="21"/>
  <c r="F2768" i="21"/>
  <c r="Q2773" i="21"/>
  <c r="O2773" i="21"/>
  <c r="P2773" i="21"/>
  <c r="N2773" i="21"/>
  <c r="L2774" i="21"/>
  <c r="H2775" i="21"/>
  <c r="M2774" i="21"/>
  <c r="I2774" i="21"/>
  <c r="J2774" i="21"/>
  <c r="K2774" i="21"/>
  <c r="E2769" i="21"/>
  <c r="F2769" i="21"/>
  <c r="D2770" i="21"/>
  <c r="I2775" i="21"/>
  <c r="J2775" i="21"/>
  <c r="K2775" i="21"/>
  <c r="L2775" i="21"/>
  <c r="H2776" i="21"/>
  <c r="M2775" i="21"/>
  <c r="N2774" i="21"/>
  <c r="Q2774" i="21"/>
  <c r="P2774" i="21"/>
  <c r="O2774" i="21"/>
  <c r="F2770" i="21"/>
  <c r="E2770" i="21"/>
  <c r="D2771" i="21"/>
  <c r="Q2775" i="21"/>
  <c r="N2775" i="21"/>
  <c r="P2775" i="21"/>
  <c r="O2775" i="21"/>
  <c r="J2776" i="21"/>
  <c r="L2776" i="21"/>
  <c r="I2776" i="21"/>
  <c r="M2776" i="21"/>
  <c r="H2777" i="21"/>
  <c r="K2776" i="21"/>
  <c r="E2771" i="21"/>
  <c r="F2771" i="21"/>
  <c r="D2772" i="21"/>
  <c r="O2776" i="21"/>
  <c r="P2776" i="21"/>
  <c r="Q2776" i="21"/>
  <c r="N2776" i="21"/>
  <c r="M2777" i="21"/>
  <c r="I2777" i="21"/>
  <c r="H2778" i="21"/>
  <c r="J2777" i="21"/>
  <c r="K2777" i="21"/>
  <c r="L2777" i="21"/>
  <c r="F2772" i="21"/>
  <c r="D2773" i="21"/>
  <c r="E2772" i="21"/>
  <c r="Q2777" i="21"/>
  <c r="N2777" i="21"/>
  <c r="P2777" i="21"/>
  <c r="O2777" i="21"/>
  <c r="L2778" i="21"/>
  <c r="J2778" i="21"/>
  <c r="K2778" i="21"/>
  <c r="H2779" i="21"/>
  <c r="M2778" i="21"/>
  <c r="I2778" i="21"/>
  <c r="D2774" i="21"/>
  <c r="E2773" i="21"/>
  <c r="F2773" i="21"/>
  <c r="I2779" i="21"/>
  <c r="J2779" i="21"/>
  <c r="K2779" i="21"/>
  <c r="H2780" i="21"/>
  <c r="L2779" i="21"/>
  <c r="M2779" i="21"/>
  <c r="N2778" i="21"/>
  <c r="P2778" i="21"/>
  <c r="Q2778" i="21"/>
  <c r="O2778" i="21"/>
  <c r="D2775" i="21"/>
  <c r="F2774" i="21"/>
  <c r="E2774" i="21"/>
  <c r="O2779" i="21"/>
  <c r="Q2779" i="21"/>
  <c r="N2779" i="21"/>
  <c r="P2779" i="21"/>
  <c r="H2781" i="21"/>
  <c r="J2780" i="21"/>
  <c r="K2780" i="21"/>
  <c r="L2780" i="21"/>
  <c r="M2780" i="21"/>
  <c r="I2780" i="21"/>
  <c r="D2776" i="21"/>
  <c r="E2775" i="21"/>
  <c r="F2775" i="21"/>
  <c r="I2781" i="21"/>
  <c r="M2781" i="21"/>
  <c r="H2782" i="21"/>
  <c r="J2781" i="21"/>
  <c r="L2781" i="21"/>
  <c r="K2781" i="21"/>
  <c r="O2780" i="21"/>
  <c r="Q2780" i="21"/>
  <c r="N2780" i="21"/>
  <c r="P2780" i="21"/>
  <c r="D2777" i="21"/>
  <c r="F2776" i="21"/>
  <c r="E2776" i="21"/>
  <c r="N2781" i="21"/>
  <c r="O2781" i="21"/>
  <c r="Q2781" i="21"/>
  <c r="P2781" i="21"/>
  <c r="I2782" i="21"/>
  <c r="J2782" i="21"/>
  <c r="K2782" i="21"/>
  <c r="H2783" i="21"/>
  <c r="L2782" i="21"/>
  <c r="M2782" i="21"/>
  <c r="F2777" i="21"/>
  <c r="E2777" i="21"/>
  <c r="D2778" i="21"/>
  <c r="P2782" i="21"/>
  <c r="N2782" i="21"/>
  <c r="O2782" i="21"/>
  <c r="Q2782" i="21"/>
  <c r="J2783" i="21"/>
  <c r="K2783" i="21"/>
  <c r="L2783" i="21"/>
  <c r="H2784" i="21"/>
  <c r="I2783" i="21"/>
  <c r="M2783" i="21"/>
  <c r="E2778" i="21"/>
  <c r="F2778" i="21"/>
  <c r="D2779" i="21"/>
  <c r="I2784" i="21"/>
  <c r="M2784" i="21"/>
  <c r="H2785" i="21"/>
  <c r="J2784" i="21"/>
  <c r="K2784" i="21"/>
  <c r="L2784" i="21"/>
  <c r="P2783" i="21"/>
  <c r="O2783" i="21"/>
  <c r="N2783" i="21"/>
  <c r="Q2783" i="21"/>
  <c r="E2779" i="21"/>
  <c r="F2779" i="21"/>
  <c r="D2780" i="21"/>
  <c r="N2784" i="21"/>
  <c r="P2784" i="21"/>
  <c r="Q2784" i="21"/>
  <c r="O2784" i="21"/>
  <c r="J2785" i="21"/>
  <c r="H2786" i="21"/>
  <c r="K2785" i="21"/>
  <c r="L2785" i="21"/>
  <c r="M2785" i="21"/>
  <c r="I2785" i="21"/>
  <c r="F2780" i="21"/>
  <c r="E2780" i="21"/>
  <c r="D2781" i="21"/>
  <c r="L2786" i="21"/>
  <c r="J2786" i="21"/>
  <c r="K2786" i="21"/>
  <c r="H2787" i="21"/>
  <c r="M2786" i="21"/>
  <c r="I2786" i="21"/>
  <c r="N2785" i="21"/>
  <c r="P2785" i="21"/>
  <c r="O2785" i="21"/>
  <c r="Q2785" i="21"/>
  <c r="D2782" i="21"/>
  <c r="F2781" i="21"/>
  <c r="E2781" i="21"/>
  <c r="J2787" i="21"/>
  <c r="I2787" i="21"/>
  <c r="K2787" i="21"/>
  <c r="H2788" i="21"/>
  <c r="L2787" i="21"/>
  <c r="M2787" i="21"/>
  <c r="N2786" i="21"/>
  <c r="O2786" i="21"/>
  <c r="P2786" i="21"/>
  <c r="Q2786" i="21"/>
  <c r="D2783" i="21"/>
  <c r="E2782" i="21"/>
  <c r="F2782" i="21"/>
  <c r="O2787" i="21"/>
  <c r="Q2787" i="21"/>
  <c r="N2787" i="21"/>
  <c r="P2787" i="21"/>
  <c r="K2788" i="21"/>
  <c r="H2789" i="21"/>
  <c r="L2788" i="21"/>
  <c r="M2788" i="21"/>
  <c r="I2788" i="21"/>
  <c r="J2788" i="21"/>
  <c r="D2784" i="21"/>
  <c r="E2783" i="21"/>
  <c r="F2783" i="21"/>
  <c r="M2789" i="21"/>
  <c r="K2789" i="21"/>
  <c r="I2789" i="21"/>
  <c r="J2789" i="21"/>
  <c r="L2789" i="21"/>
  <c r="H2790" i="21"/>
  <c r="Q2788" i="21"/>
  <c r="O2788" i="21"/>
  <c r="N2788" i="21"/>
  <c r="P2788" i="21"/>
  <c r="D2785" i="21"/>
  <c r="F2784" i="21"/>
  <c r="E2784" i="21"/>
  <c r="N2789" i="21"/>
  <c r="Q2789" i="21"/>
  <c r="O2789" i="21"/>
  <c r="P2789" i="21"/>
  <c r="I2790" i="21"/>
  <c r="J2790" i="21"/>
  <c r="K2790" i="21"/>
  <c r="H2791" i="21"/>
  <c r="L2790" i="21"/>
  <c r="M2790" i="21"/>
  <c r="E2785" i="21"/>
  <c r="F2785" i="21"/>
  <c r="D2786" i="21"/>
  <c r="P2790" i="21"/>
  <c r="N2790" i="21"/>
  <c r="O2790" i="21"/>
  <c r="Q2790" i="21"/>
  <c r="K2791" i="21"/>
  <c r="L2791" i="21"/>
  <c r="H2792" i="21"/>
  <c r="I2791" i="21"/>
  <c r="J2791" i="21"/>
  <c r="M2791" i="21"/>
  <c r="F2786" i="21"/>
  <c r="E2786" i="21"/>
  <c r="D2787" i="21"/>
  <c r="I2792" i="21"/>
  <c r="M2792" i="21"/>
  <c r="H2793" i="21"/>
  <c r="J2792" i="21"/>
  <c r="K2792" i="21"/>
  <c r="L2792" i="21"/>
  <c r="P2791" i="21"/>
  <c r="O2791" i="21"/>
  <c r="N2791" i="21"/>
  <c r="Q2791" i="21"/>
  <c r="E2787" i="21"/>
  <c r="F2787" i="21"/>
  <c r="D2788" i="21"/>
  <c r="Q2792" i="21"/>
  <c r="N2792" i="21"/>
  <c r="P2792" i="21"/>
  <c r="O2792" i="21"/>
  <c r="J2793" i="21"/>
  <c r="M2793" i="21"/>
  <c r="K2793" i="21"/>
  <c r="L2793" i="21"/>
  <c r="I2793" i="21"/>
  <c r="H2794" i="21"/>
  <c r="E2788" i="21"/>
  <c r="F2788" i="21"/>
  <c r="D2789" i="21"/>
  <c r="N2793" i="21"/>
  <c r="P2793" i="21"/>
  <c r="O2793" i="21"/>
  <c r="Q2793" i="21"/>
  <c r="H2795" i="21"/>
  <c r="K2794" i="21"/>
  <c r="L2794" i="21"/>
  <c r="J2794" i="21"/>
  <c r="M2794" i="21"/>
  <c r="I2794" i="21"/>
  <c r="D2790" i="21"/>
  <c r="F2789" i="21"/>
  <c r="E2789" i="21"/>
  <c r="H2796" i="21"/>
  <c r="K2795" i="21"/>
  <c r="L2795" i="21"/>
  <c r="M2795" i="21"/>
  <c r="J2795" i="21"/>
  <c r="I2795" i="21"/>
  <c r="N2794" i="21"/>
  <c r="P2794" i="21"/>
  <c r="Q2794" i="21"/>
  <c r="O2794" i="21"/>
  <c r="D2791" i="21"/>
  <c r="F2790" i="21"/>
  <c r="E2790" i="21"/>
  <c r="L2796" i="21"/>
  <c r="K2796" i="21"/>
  <c r="M2796" i="21"/>
  <c r="I2796" i="21"/>
  <c r="J2796" i="21"/>
  <c r="H2797" i="21"/>
  <c r="O2795" i="21"/>
  <c r="Q2795" i="21"/>
  <c r="N2795" i="21"/>
  <c r="P2795" i="21"/>
  <c r="D2792" i="21"/>
  <c r="F2791" i="21"/>
  <c r="E2791" i="21"/>
  <c r="P2796" i="21"/>
  <c r="N2796" i="21"/>
  <c r="Q2796" i="21"/>
  <c r="O2796" i="21"/>
  <c r="J2797" i="21"/>
  <c r="H2798" i="21"/>
  <c r="L2797" i="21"/>
  <c r="M2797" i="21"/>
  <c r="I2797" i="21"/>
  <c r="K2797" i="21"/>
  <c r="D2793" i="21"/>
  <c r="E2792" i="21"/>
  <c r="F2792" i="21"/>
  <c r="I2798" i="21"/>
  <c r="J2798" i="21"/>
  <c r="K2798" i="21"/>
  <c r="H2799" i="21"/>
  <c r="L2798" i="21"/>
  <c r="M2798" i="21"/>
  <c r="Q2797" i="21"/>
  <c r="N2797" i="21"/>
  <c r="P2797" i="21"/>
  <c r="O2797" i="21"/>
  <c r="F2793" i="21"/>
  <c r="E2793" i="21"/>
  <c r="D2794" i="21"/>
  <c r="Q2798" i="21"/>
  <c r="O2798" i="21"/>
  <c r="N2798" i="21"/>
  <c r="P2798" i="21"/>
  <c r="J2799" i="21"/>
  <c r="I2799" i="21"/>
  <c r="K2799" i="21"/>
  <c r="M2799" i="21"/>
  <c r="H2800" i="21"/>
  <c r="L2799" i="21"/>
  <c r="F2794" i="21"/>
  <c r="E2794" i="21"/>
  <c r="D2795" i="21"/>
  <c r="P2799" i="21"/>
  <c r="O2799" i="21"/>
  <c r="N2799" i="21"/>
  <c r="Q2799" i="21"/>
  <c r="J2800" i="21"/>
  <c r="I2800" i="21"/>
  <c r="K2800" i="21"/>
  <c r="L2800" i="21"/>
  <c r="M2800" i="21"/>
  <c r="H2801" i="21"/>
  <c r="F2795" i="21"/>
  <c r="E2795" i="21"/>
  <c r="D2796" i="21"/>
  <c r="N2800" i="21"/>
  <c r="P2800" i="21"/>
  <c r="O2800" i="21"/>
  <c r="Q2800" i="21"/>
  <c r="M2801" i="21"/>
  <c r="H2802" i="21"/>
  <c r="J2801" i="21"/>
  <c r="I2801" i="21"/>
  <c r="K2801" i="21"/>
  <c r="L2801" i="21"/>
  <c r="F2796" i="21"/>
  <c r="E2796" i="21"/>
  <c r="D2797" i="21"/>
  <c r="L2802" i="21"/>
  <c r="H2803" i="21"/>
  <c r="J2802" i="21"/>
  <c r="K2802" i="21"/>
  <c r="M2802" i="21"/>
  <c r="I2802" i="21"/>
  <c r="Q2801" i="21"/>
  <c r="O2801" i="21"/>
  <c r="N2801" i="21"/>
  <c r="P2801" i="21"/>
  <c r="D2798" i="21"/>
  <c r="F2797" i="21"/>
  <c r="E2797" i="21"/>
  <c r="I2803" i="21"/>
  <c r="J2803" i="21"/>
  <c r="K2803" i="21"/>
  <c r="H2804" i="21"/>
  <c r="L2803" i="21"/>
  <c r="M2803" i="21"/>
  <c r="N2802" i="21"/>
  <c r="O2802" i="21"/>
  <c r="P2802" i="21"/>
  <c r="Q2802" i="21"/>
  <c r="D2799" i="21"/>
  <c r="F2798" i="21"/>
  <c r="E2798" i="21"/>
  <c r="O2803" i="21"/>
  <c r="Q2803" i="21"/>
  <c r="N2803" i="21"/>
  <c r="P2803" i="21"/>
  <c r="M2804" i="21"/>
  <c r="L2804" i="21"/>
  <c r="I2804" i="21"/>
  <c r="J2804" i="21"/>
  <c r="H2805" i="21"/>
  <c r="K2804" i="21"/>
  <c r="D2800" i="21"/>
  <c r="E2799" i="21"/>
  <c r="F2799" i="21"/>
  <c r="N2804" i="21"/>
  <c r="P2804" i="21"/>
  <c r="Q2804" i="21"/>
  <c r="O2804" i="21"/>
  <c r="I2805" i="21"/>
  <c r="M2805" i="21"/>
  <c r="J2805" i="21"/>
  <c r="K2805" i="21"/>
  <c r="H2806" i="21"/>
  <c r="L2805" i="21"/>
  <c r="D2801" i="21"/>
  <c r="E2800" i="21"/>
  <c r="F2800" i="21"/>
  <c r="O2805" i="21"/>
  <c r="N2805" i="21"/>
  <c r="P2805" i="21"/>
  <c r="Q2805" i="21"/>
  <c r="J2806" i="21"/>
  <c r="K2806" i="21"/>
  <c r="I2806" i="21"/>
  <c r="H2807" i="21"/>
  <c r="L2806" i="21"/>
  <c r="M2806" i="21"/>
  <c r="F2801" i="21"/>
  <c r="E2801" i="21"/>
  <c r="D2802" i="21"/>
  <c r="Q2806" i="21"/>
  <c r="O2806" i="21"/>
  <c r="N2806" i="21"/>
  <c r="P2806" i="21"/>
  <c r="K2807" i="21"/>
  <c r="J2807" i="21"/>
  <c r="L2807" i="21"/>
  <c r="M2807" i="21"/>
  <c r="I2807" i="21"/>
  <c r="H2808" i="21"/>
  <c r="E2802" i="21"/>
  <c r="F2802" i="21"/>
  <c r="D2803" i="21"/>
  <c r="P2807" i="21"/>
  <c r="O2807" i="21"/>
  <c r="N2807" i="21"/>
  <c r="Q2807" i="21"/>
  <c r="J2808" i="21"/>
  <c r="M2808" i="21"/>
  <c r="K2808" i="21"/>
  <c r="L2808" i="21"/>
  <c r="H2809" i="21"/>
  <c r="I2808" i="21"/>
  <c r="F2803" i="21"/>
  <c r="E2803" i="21"/>
  <c r="D2804" i="21"/>
  <c r="K2809" i="21"/>
  <c r="L2809" i="21"/>
  <c r="H2810" i="21"/>
  <c r="M2809" i="21"/>
  <c r="J2809" i="21"/>
  <c r="I2809" i="21"/>
  <c r="P2808" i="21"/>
  <c r="O2808" i="21"/>
  <c r="Q2808" i="21"/>
  <c r="N2808" i="21"/>
  <c r="F2804" i="21"/>
  <c r="E2804" i="21"/>
  <c r="D2805" i="21"/>
  <c r="H2811" i="21"/>
  <c r="K2810" i="21"/>
  <c r="L2810" i="21"/>
  <c r="M2810" i="21"/>
  <c r="J2810" i="21"/>
  <c r="I2810" i="21"/>
  <c r="Q2809" i="21"/>
  <c r="O2809" i="21"/>
  <c r="N2809" i="21"/>
  <c r="P2809" i="21"/>
  <c r="D2806" i="21"/>
  <c r="E2805" i="21"/>
  <c r="F2805" i="21"/>
  <c r="I2811" i="21"/>
  <c r="J2811" i="21"/>
  <c r="K2811" i="21"/>
  <c r="H2812" i="21"/>
  <c r="M2811" i="21"/>
  <c r="L2811" i="21"/>
  <c r="N2810" i="21"/>
  <c r="P2810" i="21"/>
  <c r="Q2810" i="21"/>
  <c r="O2810" i="21"/>
  <c r="D2807" i="21"/>
  <c r="E2806" i="21"/>
  <c r="F2806" i="21"/>
  <c r="P2811" i="21"/>
  <c r="Q2811" i="21"/>
  <c r="N2811" i="21"/>
  <c r="O2811" i="21"/>
  <c r="J2812" i="21"/>
  <c r="I2812" i="21"/>
  <c r="H2813" i="21"/>
  <c r="K2812" i="21"/>
  <c r="L2812" i="21"/>
  <c r="M2812" i="21"/>
  <c r="D2808" i="21"/>
  <c r="F2807" i="21"/>
  <c r="E2807" i="21"/>
  <c r="P2812" i="21"/>
  <c r="Q2812" i="21"/>
  <c r="N2812" i="21"/>
  <c r="O2812" i="21"/>
  <c r="J2813" i="21"/>
  <c r="L2813" i="21"/>
  <c r="H2814" i="21"/>
  <c r="M2813" i="21"/>
  <c r="K2813" i="21"/>
  <c r="I2813" i="21"/>
  <c r="D2809" i="21"/>
  <c r="F2808" i="21"/>
  <c r="E2808" i="21"/>
  <c r="H2815" i="21"/>
  <c r="L2814" i="21"/>
  <c r="M2814" i="21"/>
  <c r="J2814" i="21"/>
  <c r="K2814" i="21"/>
  <c r="I2814" i="21"/>
  <c r="P2813" i="21"/>
  <c r="O2813" i="21"/>
  <c r="N2813" i="21"/>
  <c r="Q2813" i="21"/>
  <c r="E2809" i="21"/>
  <c r="F2809" i="21"/>
  <c r="D2810" i="21"/>
  <c r="K2815" i="21"/>
  <c r="J2815" i="21"/>
  <c r="M2815" i="21"/>
  <c r="L2815" i="21"/>
  <c r="I2815" i="21"/>
  <c r="H2816" i="21"/>
  <c r="O2814" i="21"/>
  <c r="Q2814" i="21"/>
  <c r="N2814" i="21"/>
  <c r="P2814" i="21"/>
  <c r="E2810" i="21"/>
  <c r="F2810" i="21"/>
  <c r="D2811" i="21"/>
  <c r="O2815" i="21"/>
  <c r="P2815" i="21"/>
  <c r="N2815" i="21"/>
  <c r="Q2815" i="21"/>
  <c r="J2816" i="21"/>
  <c r="M2816" i="21"/>
  <c r="K2816" i="21"/>
  <c r="H2817" i="21"/>
  <c r="L2816" i="21"/>
  <c r="I2816" i="21"/>
  <c r="E2811" i="21"/>
  <c r="F2811" i="21"/>
  <c r="D2812" i="21"/>
  <c r="I2817" i="21"/>
  <c r="L2817" i="21"/>
  <c r="J2817" i="21"/>
  <c r="K2817" i="21"/>
  <c r="M2817" i="21"/>
  <c r="H2818" i="21"/>
  <c r="P2816" i="21"/>
  <c r="Q2816" i="21"/>
  <c r="N2816" i="21"/>
  <c r="O2816" i="21"/>
  <c r="F2812" i="21"/>
  <c r="E2812" i="21"/>
  <c r="D2813" i="21"/>
  <c r="N2817" i="21"/>
  <c r="P2817" i="21"/>
  <c r="O2817" i="21"/>
  <c r="Q2817" i="21"/>
  <c r="H2819" i="21"/>
  <c r="M2818" i="21"/>
  <c r="J2818" i="21"/>
  <c r="I2818" i="21"/>
  <c r="K2818" i="21"/>
  <c r="L2818" i="21"/>
  <c r="E2813" i="21"/>
  <c r="F2813" i="21"/>
  <c r="D2814" i="21"/>
  <c r="J2819" i="21"/>
  <c r="I2819" i="21"/>
  <c r="H2820" i="21"/>
  <c r="L2819" i="21"/>
  <c r="K2819" i="21"/>
  <c r="M2819" i="21"/>
  <c r="Q2818" i="21"/>
  <c r="P2818" i="21"/>
  <c r="O2818" i="21"/>
  <c r="N2818" i="21"/>
  <c r="D2815" i="21"/>
  <c r="F2814" i="21"/>
  <c r="E2814" i="21"/>
  <c r="N2819" i="21"/>
  <c r="O2819" i="21"/>
  <c r="P2819" i="21"/>
  <c r="Q2819" i="21"/>
  <c r="L2820" i="21"/>
  <c r="I2820" i="21"/>
  <c r="J2820" i="21"/>
  <c r="H2821" i="21"/>
  <c r="K2820" i="21"/>
  <c r="M2820" i="21"/>
  <c r="D2816" i="21"/>
  <c r="E2815" i="21"/>
  <c r="F2815" i="21"/>
  <c r="P2820" i="21"/>
  <c r="Q2820" i="21"/>
  <c r="N2820" i="21"/>
  <c r="O2820" i="21"/>
  <c r="J2821" i="21"/>
  <c r="L2821" i="21"/>
  <c r="M2821" i="21"/>
  <c r="H2822" i="21"/>
  <c r="K2821" i="21"/>
  <c r="I2821" i="21"/>
  <c r="D2817" i="21"/>
  <c r="F2816" i="21"/>
  <c r="E2816" i="21"/>
  <c r="H2823" i="21"/>
  <c r="L2822" i="21"/>
  <c r="M2822" i="21"/>
  <c r="J2822" i="21"/>
  <c r="K2822" i="21"/>
  <c r="I2822" i="21"/>
  <c r="O2821" i="21"/>
  <c r="P2821" i="21"/>
  <c r="N2821" i="21"/>
  <c r="Q2821" i="21"/>
  <c r="E2817" i="21"/>
  <c r="F2817" i="21"/>
  <c r="D2818" i="21"/>
  <c r="M2823" i="21"/>
  <c r="K2823" i="21"/>
  <c r="H2824" i="21"/>
  <c r="L2823" i="21"/>
  <c r="J2823" i="21"/>
  <c r="I2823" i="21"/>
  <c r="Q2822" i="21"/>
  <c r="N2822" i="21"/>
  <c r="P2822" i="21"/>
  <c r="O2822" i="21"/>
  <c r="F2818" i="21"/>
  <c r="D2819" i="21"/>
  <c r="E2818" i="21"/>
  <c r="J2824" i="21"/>
  <c r="L2824" i="21"/>
  <c r="I2824" i="21"/>
  <c r="H2825" i="21"/>
  <c r="K2824" i="21"/>
  <c r="M2824" i="21"/>
  <c r="Q2823" i="21"/>
  <c r="N2823" i="21"/>
  <c r="O2823" i="21"/>
  <c r="P2823" i="21"/>
  <c r="F2819" i="21"/>
  <c r="E2819" i="21"/>
  <c r="D2820" i="21"/>
  <c r="P2824" i="21"/>
  <c r="Q2824" i="21"/>
  <c r="N2824" i="21"/>
  <c r="O2824" i="21"/>
  <c r="M2825" i="21"/>
  <c r="J2825" i="21"/>
  <c r="H2826" i="21"/>
  <c r="K2825" i="21"/>
  <c r="L2825" i="21"/>
  <c r="I2825" i="21"/>
  <c r="D2821" i="21"/>
  <c r="E2820" i="21"/>
  <c r="F2820" i="21"/>
  <c r="I2826" i="21"/>
  <c r="K2826" i="21"/>
  <c r="L2826" i="21"/>
  <c r="M2826" i="21"/>
  <c r="J2826" i="21"/>
  <c r="H2827" i="21"/>
  <c r="Q2825" i="21"/>
  <c r="O2825" i="21"/>
  <c r="N2825" i="21"/>
  <c r="P2825" i="21"/>
  <c r="F2821" i="21"/>
  <c r="E2821" i="21"/>
  <c r="D2822" i="21"/>
  <c r="O2826" i="21"/>
  <c r="Q2826" i="21"/>
  <c r="P2826" i="21"/>
  <c r="N2826" i="21"/>
  <c r="J2827" i="21"/>
  <c r="I2827" i="21"/>
  <c r="H2828" i="21"/>
  <c r="L2827" i="21"/>
  <c r="K2827" i="21"/>
  <c r="M2827" i="21"/>
  <c r="D2823" i="21"/>
  <c r="F2822" i="21"/>
  <c r="E2822" i="21"/>
  <c r="O2827" i="21"/>
  <c r="Q2827" i="21"/>
  <c r="P2827" i="21"/>
  <c r="N2827" i="21"/>
  <c r="L2828" i="21"/>
  <c r="I2828" i="21"/>
  <c r="J2828" i="21"/>
  <c r="H2829" i="21"/>
  <c r="K2828" i="21"/>
  <c r="M2828" i="21"/>
  <c r="D2824" i="21"/>
  <c r="F2823" i="21"/>
  <c r="E2823" i="21"/>
  <c r="Q2828" i="21"/>
  <c r="N2828" i="21"/>
  <c r="P2828" i="21"/>
  <c r="O2828" i="21"/>
  <c r="K2829" i="21"/>
  <c r="M2829" i="21"/>
  <c r="L2829" i="21"/>
  <c r="J2829" i="21"/>
  <c r="H2830" i="21"/>
  <c r="I2829" i="21"/>
  <c r="D2825" i="21"/>
  <c r="E2824" i="21"/>
  <c r="F2824" i="21"/>
  <c r="K2830" i="21"/>
  <c r="J2830" i="21"/>
  <c r="I2830" i="21"/>
  <c r="H2831" i="21"/>
  <c r="L2830" i="21"/>
  <c r="M2830" i="21"/>
  <c r="O2829" i="21"/>
  <c r="N2829" i="21"/>
  <c r="Q2829" i="21"/>
  <c r="P2829" i="21"/>
  <c r="E2825" i="21"/>
  <c r="F2825" i="21"/>
  <c r="D2826" i="21"/>
  <c r="N2830" i="21"/>
  <c r="P2830" i="21"/>
  <c r="O2830" i="21"/>
  <c r="Q2830" i="21"/>
  <c r="M2831" i="21"/>
  <c r="K2831" i="21"/>
  <c r="H2832" i="21"/>
  <c r="L2831" i="21"/>
  <c r="J2831" i="21"/>
  <c r="I2831" i="21"/>
  <c r="F2826" i="21"/>
  <c r="E2826" i="21"/>
  <c r="D2827" i="21"/>
  <c r="J2832" i="21"/>
  <c r="L2832" i="21"/>
  <c r="I2832" i="21"/>
  <c r="H2833" i="21"/>
  <c r="K2832" i="21"/>
  <c r="M2832" i="21"/>
  <c r="P2831" i="21"/>
  <c r="N2831" i="21"/>
  <c r="O2831" i="21"/>
  <c r="Q2831" i="21"/>
  <c r="F2827" i="21"/>
  <c r="E2827" i="21"/>
  <c r="D2828" i="21"/>
  <c r="P2832" i="21"/>
  <c r="O2832" i="21"/>
  <c r="N2832" i="21"/>
  <c r="Q2832" i="21"/>
  <c r="M2833" i="21"/>
  <c r="J2833" i="21"/>
  <c r="H2834" i="21"/>
  <c r="K2833" i="21"/>
  <c r="L2833" i="21"/>
  <c r="I2833" i="21"/>
  <c r="D2829" i="21"/>
  <c r="F2828" i="21"/>
  <c r="E2828" i="21"/>
  <c r="I2834" i="21"/>
  <c r="K2834" i="21"/>
  <c r="L2834" i="21"/>
  <c r="M2834" i="21"/>
  <c r="H2835" i="21"/>
  <c r="J2834" i="21"/>
  <c r="N2833" i="21"/>
  <c r="Q2833" i="21"/>
  <c r="P2833" i="21"/>
  <c r="O2833" i="21"/>
  <c r="E2829" i="21"/>
  <c r="F2829" i="21"/>
  <c r="D2830" i="21"/>
  <c r="Q2834" i="21"/>
  <c r="P2834" i="21"/>
  <c r="O2834" i="21"/>
  <c r="N2834" i="21"/>
  <c r="J2835" i="21"/>
  <c r="I2835" i="21"/>
  <c r="H2836" i="21"/>
  <c r="L2835" i="21"/>
  <c r="K2835" i="21"/>
  <c r="M2835" i="21"/>
  <c r="D2831" i="21"/>
  <c r="F2830" i="21"/>
  <c r="E2830" i="21"/>
  <c r="P2835" i="21"/>
  <c r="N2835" i="21"/>
  <c r="Q2835" i="21"/>
  <c r="O2835" i="21"/>
  <c r="I2836" i="21"/>
  <c r="L2836" i="21"/>
  <c r="J2836" i="21"/>
  <c r="H2837" i="21"/>
  <c r="K2836" i="21"/>
  <c r="M2836" i="21"/>
  <c r="D2832" i="21"/>
  <c r="F2831" i="21"/>
  <c r="E2831" i="21"/>
  <c r="P2836" i="21"/>
  <c r="N2836" i="21"/>
  <c r="Q2836" i="21"/>
  <c r="O2836" i="21"/>
  <c r="K2837" i="21"/>
  <c r="J2837" i="21"/>
  <c r="M2837" i="21"/>
  <c r="L2837" i="21"/>
  <c r="H2838" i="21"/>
  <c r="I2837" i="21"/>
  <c r="D2833" i="21"/>
  <c r="F2832" i="21"/>
  <c r="E2832" i="21"/>
  <c r="M2838" i="21"/>
  <c r="L2838" i="21"/>
  <c r="K2838" i="21"/>
  <c r="J2838" i="21"/>
  <c r="H2839" i="21"/>
  <c r="I2838" i="21"/>
  <c r="P2837" i="21"/>
  <c r="N2837" i="21"/>
  <c r="O2837" i="21"/>
  <c r="Q2837" i="21"/>
  <c r="F2833" i="21"/>
  <c r="D2834" i="21"/>
  <c r="E2833" i="21"/>
  <c r="I2839" i="21"/>
  <c r="M2839" i="21"/>
  <c r="L2839" i="21"/>
  <c r="H2840" i="21"/>
  <c r="J2839" i="21"/>
  <c r="K2839" i="21"/>
  <c r="O2838" i="21"/>
  <c r="P2838" i="21"/>
  <c r="Q2838" i="21"/>
  <c r="N2838" i="21"/>
  <c r="D2835" i="21"/>
  <c r="E2834" i="21"/>
  <c r="F2834" i="21"/>
  <c r="Q2839" i="21"/>
  <c r="N2839" i="21"/>
  <c r="O2839" i="21"/>
  <c r="P2839" i="21"/>
  <c r="J2840" i="21"/>
  <c r="K2840" i="21"/>
  <c r="I2840" i="21"/>
  <c r="L2840" i="21"/>
  <c r="H2841" i="21"/>
  <c r="M2840" i="21"/>
  <c r="E2835" i="21"/>
  <c r="D2836" i="21"/>
  <c r="F2835" i="21"/>
  <c r="Q2840" i="21"/>
  <c r="P2840" i="21"/>
  <c r="N2840" i="21"/>
  <c r="O2840" i="21"/>
  <c r="L2841" i="21"/>
  <c r="I2841" i="21"/>
  <c r="M2841" i="21"/>
  <c r="J2841" i="21"/>
  <c r="K2841" i="21"/>
  <c r="H2842" i="21"/>
  <c r="E2836" i="21"/>
  <c r="F2836" i="21"/>
  <c r="D2837" i="21"/>
  <c r="N2841" i="21"/>
  <c r="O2841" i="21"/>
  <c r="Q2841" i="21"/>
  <c r="P2841" i="21"/>
  <c r="M2842" i="21"/>
  <c r="K2842" i="21"/>
  <c r="L2842" i="21"/>
  <c r="J2842" i="21"/>
  <c r="H2843" i="21"/>
  <c r="I2842" i="21"/>
  <c r="F2837" i="21"/>
  <c r="E2837" i="21"/>
  <c r="D2838" i="21"/>
  <c r="M2843" i="21"/>
  <c r="L2843" i="21"/>
  <c r="H2844" i="21"/>
  <c r="I2843" i="21"/>
  <c r="J2843" i="21"/>
  <c r="K2843" i="21"/>
  <c r="O2842" i="21"/>
  <c r="P2842" i="21"/>
  <c r="Q2842" i="21"/>
  <c r="N2842" i="21"/>
  <c r="D2839" i="21"/>
  <c r="E2838" i="21"/>
  <c r="F2838" i="21"/>
  <c r="L2844" i="21"/>
  <c r="K2844" i="21"/>
  <c r="J2844" i="21"/>
  <c r="M2844" i="21"/>
  <c r="H2845" i="21"/>
  <c r="I2844" i="21"/>
  <c r="P2843" i="21"/>
  <c r="Q2843" i="21"/>
  <c r="N2843" i="21"/>
  <c r="O2843" i="21"/>
  <c r="E2839" i="21"/>
  <c r="F2839" i="21"/>
  <c r="D2840" i="21"/>
  <c r="K2845" i="21"/>
  <c r="J2845" i="21"/>
  <c r="H2846" i="21"/>
  <c r="I2845" i="21"/>
  <c r="L2845" i="21"/>
  <c r="M2845" i="21"/>
  <c r="O2844" i="21"/>
  <c r="N2844" i="21"/>
  <c r="Q2844" i="21"/>
  <c r="P2844" i="21"/>
  <c r="D2841" i="21"/>
  <c r="F2840" i="21"/>
  <c r="E2840" i="21"/>
  <c r="M2846" i="21"/>
  <c r="L2846" i="21"/>
  <c r="K2846" i="21"/>
  <c r="J2846" i="21"/>
  <c r="H2847" i="21"/>
  <c r="I2846" i="21"/>
  <c r="O2845" i="21"/>
  <c r="N2845" i="21"/>
  <c r="Q2845" i="21"/>
  <c r="P2845" i="21"/>
  <c r="F2841" i="21"/>
  <c r="E2841" i="21"/>
  <c r="D2842" i="21"/>
  <c r="J2847" i="21"/>
  <c r="I2847" i="21"/>
  <c r="L2847" i="21"/>
  <c r="M2847" i="21"/>
  <c r="H2848" i="21"/>
  <c r="K2847" i="21"/>
  <c r="Q2846" i="21"/>
  <c r="O2846" i="21"/>
  <c r="N2846" i="21"/>
  <c r="P2846" i="21"/>
  <c r="F2842" i="21"/>
  <c r="E2842" i="21"/>
  <c r="D2843" i="21"/>
  <c r="Q2847" i="21"/>
  <c r="N2847" i="21"/>
  <c r="O2847" i="21"/>
  <c r="P2847" i="21"/>
  <c r="L2848" i="21"/>
  <c r="I2848" i="21"/>
  <c r="J2848" i="21"/>
  <c r="K2848" i="21"/>
  <c r="H2849" i="21"/>
  <c r="M2848" i="21"/>
  <c r="F2843" i="21"/>
  <c r="D2844" i="21"/>
  <c r="E2843" i="21"/>
  <c r="P2848" i="21"/>
  <c r="O2848" i="21"/>
  <c r="Q2848" i="21"/>
  <c r="N2848" i="21"/>
  <c r="L2849" i="21"/>
  <c r="I2849" i="21"/>
  <c r="M2849" i="21"/>
  <c r="J2849" i="21"/>
  <c r="K2849" i="21"/>
  <c r="H2850" i="21"/>
  <c r="E2844" i="21"/>
  <c r="F2844" i="21"/>
  <c r="D2845" i="21"/>
  <c r="Q2849" i="21"/>
  <c r="P2849" i="21"/>
  <c r="N2849" i="21"/>
  <c r="O2849" i="21"/>
  <c r="M2850" i="21"/>
  <c r="I2850" i="21"/>
  <c r="J2850" i="21"/>
  <c r="H2851" i="21"/>
  <c r="K2850" i="21"/>
  <c r="L2850" i="21"/>
  <c r="D2846" i="21"/>
  <c r="F2845" i="21"/>
  <c r="E2845" i="21"/>
  <c r="N2850" i="21"/>
  <c r="O2850" i="21"/>
  <c r="P2850" i="21"/>
  <c r="Q2850" i="21"/>
  <c r="I2851" i="21"/>
  <c r="K2851" i="21"/>
  <c r="M2851" i="21"/>
  <c r="J2851" i="21"/>
  <c r="L2851" i="21"/>
  <c r="H2852" i="21"/>
  <c r="D2847" i="21"/>
  <c r="F2846" i="21"/>
  <c r="E2846" i="21"/>
  <c r="Q2851" i="21"/>
  <c r="N2851" i="21"/>
  <c r="P2851" i="21"/>
  <c r="O2851" i="21"/>
  <c r="H2853" i="21"/>
  <c r="M2852" i="21"/>
  <c r="K2852" i="21"/>
  <c r="L2852" i="21"/>
  <c r="J2852" i="21"/>
  <c r="I2852" i="21"/>
  <c r="F2847" i="21"/>
  <c r="E2847" i="21"/>
  <c r="D2848" i="21"/>
  <c r="K2853" i="21"/>
  <c r="M2853" i="21"/>
  <c r="H2854" i="21"/>
  <c r="L2853" i="21"/>
  <c r="I2853" i="21"/>
  <c r="J2853" i="21"/>
  <c r="Q2852" i="21"/>
  <c r="P2852" i="21"/>
  <c r="O2852" i="21"/>
  <c r="N2852" i="21"/>
  <c r="D2849" i="21"/>
  <c r="F2848" i="21"/>
  <c r="E2848" i="21"/>
  <c r="J2854" i="21"/>
  <c r="L2854" i="21"/>
  <c r="K2854" i="21"/>
  <c r="H2855" i="21"/>
  <c r="I2854" i="21"/>
  <c r="M2854" i="21"/>
  <c r="P2853" i="21"/>
  <c r="N2853" i="21"/>
  <c r="O2853" i="21"/>
  <c r="Q2853" i="21"/>
  <c r="F2849" i="21"/>
  <c r="E2849" i="21"/>
  <c r="D2850" i="21"/>
  <c r="I2855" i="21"/>
  <c r="H2856" i="21"/>
  <c r="K2855" i="21"/>
  <c r="M2855" i="21"/>
  <c r="L2855" i="21"/>
  <c r="J2855" i="21"/>
  <c r="O2854" i="21"/>
  <c r="P2854" i="21"/>
  <c r="Q2854" i="21"/>
  <c r="N2854" i="21"/>
  <c r="E2850" i="21"/>
  <c r="D2851" i="21"/>
  <c r="F2850" i="21"/>
  <c r="O2855" i="21"/>
  <c r="P2855" i="21"/>
  <c r="N2855" i="21"/>
  <c r="Q2855" i="21"/>
  <c r="M2856" i="21"/>
  <c r="J2856" i="21"/>
  <c r="K2856" i="21"/>
  <c r="I2856" i="21"/>
  <c r="H2857" i="21"/>
  <c r="L2856" i="21"/>
  <c r="F2851" i="21"/>
  <c r="D2852" i="21"/>
  <c r="E2851" i="21"/>
  <c r="O2856" i="21"/>
  <c r="N2856" i="21"/>
  <c r="Q2856" i="21"/>
  <c r="P2856" i="21"/>
  <c r="J2857" i="21"/>
  <c r="I2857" i="21"/>
  <c r="K2857" i="21"/>
  <c r="M2857" i="21"/>
  <c r="H2858" i="21"/>
  <c r="L2857" i="21"/>
  <c r="E2852" i="21"/>
  <c r="F2852" i="21"/>
  <c r="D2853" i="21"/>
  <c r="O2857" i="21"/>
  <c r="P2857" i="21"/>
  <c r="N2857" i="21"/>
  <c r="Q2857" i="21"/>
  <c r="M2858" i="21"/>
  <c r="H2859" i="21"/>
  <c r="L2858" i="21"/>
  <c r="I2858" i="21"/>
  <c r="J2858" i="21"/>
  <c r="K2858" i="21"/>
  <c r="D2854" i="21"/>
  <c r="F2853" i="21"/>
  <c r="E2853" i="21"/>
  <c r="I2859" i="21"/>
  <c r="L2859" i="21"/>
  <c r="H2860" i="21"/>
  <c r="K2859" i="21"/>
  <c r="J2859" i="21"/>
  <c r="M2859" i="21"/>
  <c r="O2858" i="21"/>
  <c r="N2858" i="21"/>
  <c r="P2858" i="21"/>
  <c r="Q2858" i="21"/>
  <c r="E2854" i="21"/>
  <c r="D2855" i="21"/>
  <c r="F2854" i="21"/>
  <c r="N2859" i="21"/>
  <c r="O2859" i="21"/>
  <c r="P2859" i="21"/>
  <c r="Q2859" i="21"/>
  <c r="K2860" i="21"/>
  <c r="M2860" i="21"/>
  <c r="J2860" i="21"/>
  <c r="H2861" i="21"/>
  <c r="I2860" i="21"/>
  <c r="L2860" i="21"/>
  <c r="E2855" i="21"/>
  <c r="D2856" i="21"/>
  <c r="F2855" i="21"/>
  <c r="H2862" i="21"/>
  <c r="M2861" i="21"/>
  <c r="L2861" i="21"/>
  <c r="J2861" i="21"/>
  <c r="I2861" i="21"/>
  <c r="K2861" i="21"/>
  <c r="P2860" i="21"/>
  <c r="N2860" i="21"/>
  <c r="O2860" i="21"/>
  <c r="Q2860" i="21"/>
  <c r="D2857" i="21"/>
  <c r="E2856" i="21"/>
  <c r="F2856" i="21"/>
  <c r="M2862" i="21"/>
  <c r="I2862" i="21"/>
  <c r="J2862" i="21"/>
  <c r="K2862" i="21"/>
  <c r="H2863" i="21"/>
  <c r="L2862" i="21"/>
  <c r="N2861" i="21"/>
  <c r="Q2861" i="21"/>
  <c r="O2861" i="21"/>
  <c r="P2861" i="21"/>
  <c r="F2857" i="21"/>
  <c r="E2857" i="21"/>
  <c r="D2858" i="21"/>
  <c r="Q2862" i="21"/>
  <c r="O2862" i="21"/>
  <c r="N2862" i="21"/>
  <c r="P2862" i="21"/>
  <c r="J2863" i="21"/>
  <c r="M2863" i="21"/>
  <c r="I2863" i="21"/>
  <c r="K2863" i="21"/>
  <c r="H2864" i="21"/>
  <c r="L2863" i="21"/>
  <c r="E2858" i="21"/>
  <c r="D2859" i="21"/>
  <c r="F2858" i="21"/>
  <c r="N2863" i="21"/>
  <c r="Q2863" i="21"/>
  <c r="P2863" i="21"/>
  <c r="O2863" i="21"/>
  <c r="H2865" i="21"/>
  <c r="J2864" i="21"/>
  <c r="L2864" i="21"/>
  <c r="M2864" i="21"/>
  <c r="K2864" i="21"/>
  <c r="I2864" i="21"/>
  <c r="F2859" i="21"/>
  <c r="D2860" i="21"/>
  <c r="E2859" i="21"/>
  <c r="I2865" i="21"/>
  <c r="M2865" i="21"/>
  <c r="K2865" i="21"/>
  <c r="J2865" i="21"/>
  <c r="L2865" i="21"/>
  <c r="H2866" i="21"/>
  <c r="P2864" i="21"/>
  <c r="Q2864" i="21"/>
  <c r="O2864" i="21"/>
  <c r="N2864" i="21"/>
  <c r="F2860" i="21"/>
  <c r="E2860" i="21"/>
  <c r="D2861" i="21"/>
  <c r="P2865" i="21"/>
  <c r="Q2865" i="21"/>
  <c r="O2865" i="21"/>
  <c r="N2865" i="21"/>
  <c r="K2866" i="21"/>
  <c r="M2866" i="21"/>
  <c r="H2867" i="21"/>
  <c r="J2866" i="21"/>
  <c r="L2866" i="21"/>
  <c r="I2866" i="21"/>
  <c r="F2861" i="21"/>
  <c r="D2862" i="21"/>
  <c r="E2861" i="21"/>
  <c r="M2867" i="21"/>
  <c r="I2867" i="21"/>
  <c r="H2868" i="21"/>
  <c r="J2867" i="21"/>
  <c r="L2867" i="21"/>
  <c r="K2867" i="21"/>
  <c r="P2866" i="21"/>
  <c r="N2866" i="21"/>
  <c r="O2866" i="21"/>
  <c r="Q2866" i="21"/>
  <c r="D2863" i="21"/>
  <c r="E2862" i="21"/>
  <c r="F2862" i="21"/>
  <c r="Q2867" i="21"/>
  <c r="N2867" i="21"/>
  <c r="O2867" i="21"/>
  <c r="P2867" i="21"/>
  <c r="K2868" i="21"/>
  <c r="H2869" i="21"/>
  <c r="M2868" i="21"/>
  <c r="L2868" i="21"/>
  <c r="I2868" i="21"/>
  <c r="J2868" i="21"/>
  <c r="E2863" i="21"/>
  <c r="D2864" i="21"/>
  <c r="F2863" i="21"/>
  <c r="K2869" i="21"/>
  <c r="H2870" i="21"/>
  <c r="I2869" i="21"/>
  <c r="M2869" i="21"/>
  <c r="J2869" i="21"/>
  <c r="L2869" i="21"/>
  <c r="Q2868" i="21"/>
  <c r="O2868" i="21"/>
  <c r="N2868" i="21"/>
  <c r="P2868" i="21"/>
  <c r="D2865" i="21"/>
  <c r="E2864" i="21"/>
  <c r="F2864" i="21"/>
  <c r="J2870" i="21"/>
  <c r="K2870" i="21"/>
  <c r="M2870" i="21"/>
  <c r="L2870" i="21"/>
  <c r="H2871" i="21"/>
  <c r="I2870" i="21"/>
  <c r="Q2869" i="21"/>
  <c r="P2869" i="21"/>
  <c r="O2869" i="21"/>
  <c r="N2869" i="21"/>
  <c r="E2865" i="21"/>
  <c r="F2865" i="21"/>
  <c r="D2866" i="21"/>
  <c r="M2871" i="21"/>
  <c r="L2871" i="21"/>
  <c r="H2872" i="21"/>
  <c r="K2871" i="21"/>
  <c r="I2871" i="21"/>
  <c r="J2871" i="21"/>
  <c r="Q2870" i="21"/>
  <c r="O2870" i="21"/>
  <c r="P2870" i="21"/>
  <c r="N2870" i="21"/>
  <c r="E2866" i="21"/>
  <c r="F2866" i="21"/>
  <c r="D2867" i="21"/>
  <c r="I2872" i="21"/>
  <c r="M2872" i="21"/>
  <c r="K2872" i="21"/>
  <c r="H2873" i="21"/>
  <c r="J2872" i="21"/>
  <c r="L2872" i="21"/>
  <c r="P2871" i="21"/>
  <c r="O2871" i="21"/>
  <c r="N2871" i="21"/>
  <c r="Q2871" i="21"/>
  <c r="F2867" i="21"/>
  <c r="D2868" i="21"/>
  <c r="E2867" i="21"/>
  <c r="N2872" i="21"/>
  <c r="P2872" i="21"/>
  <c r="Q2872" i="21"/>
  <c r="O2872" i="21"/>
  <c r="M2873" i="21"/>
  <c r="J2873" i="21"/>
  <c r="K2873" i="21"/>
  <c r="I2873" i="21"/>
  <c r="H2874" i="21"/>
  <c r="L2873" i="21"/>
  <c r="E2868" i="21"/>
  <c r="F2868" i="21"/>
  <c r="D2869" i="21"/>
  <c r="N2873" i="21"/>
  <c r="O2873" i="21"/>
  <c r="P2873" i="21"/>
  <c r="Q2873" i="21"/>
  <c r="K2874" i="21"/>
  <c r="J2874" i="21"/>
  <c r="H2875" i="21"/>
  <c r="I2874" i="21"/>
  <c r="L2874" i="21"/>
  <c r="M2874" i="21"/>
  <c r="D2870" i="21"/>
  <c r="E2869" i="21"/>
  <c r="F2869" i="21"/>
  <c r="I2875" i="21"/>
  <c r="L2875" i="21"/>
  <c r="H2876" i="21"/>
  <c r="J2875" i="21"/>
  <c r="M2875" i="21"/>
  <c r="K2875" i="21"/>
  <c r="O2874" i="21"/>
  <c r="P2874" i="21"/>
  <c r="Q2874" i="21"/>
  <c r="N2874" i="21"/>
  <c r="F2870" i="21"/>
  <c r="E2870" i="21"/>
  <c r="D2871" i="21"/>
  <c r="Q2875" i="21"/>
  <c r="P2875" i="21"/>
  <c r="O2875" i="21"/>
  <c r="N2875" i="21"/>
  <c r="H2877" i="21"/>
  <c r="L2876" i="21"/>
  <c r="M2876" i="21"/>
  <c r="K2876" i="21"/>
  <c r="J2876" i="21"/>
  <c r="I2876" i="21"/>
  <c r="F2871" i="21"/>
  <c r="E2871" i="21"/>
  <c r="D2872" i="21"/>
  <c r="L2877" i="21"/>
  <c r="J2877" i="21"/>
  <c r="I2877" i="21"/>
  <c r="M2877" i="21"/>
  <c r="H2878" i="21"/>
  <c r="K2877" i="21"/>
  <c r="Q2876" i="21"/>
  <c r="O2876" i="21"/>
  <c r="P2876" i="21"/>
  <c r="N2876" i="21"/>
  <c r="D2873" i="21"/>
  <c r="F2872" i="21"/>
  <c r="E2872" i="21"/>
  <c r="Q2877" i="21"/>
  <c r="P2877" i="21"/>
  <c r="N2877" i="21"/>
  <c r="O2877" i="21"/>
  <c r="M2878" i="21"/>
  <c r="I2878" i="21"/>
  <c r="J2878" i="21"/>
  <c r="L2878" i="21"/>
  <c r="H2879" i="21"/>
  <c r="K2878" i="21"/>
  <c r="F2873" i="21"/>
  <c r="D2874" i="21"/>
  <c r="E2873" i="21"/>
  <c r="O2878" i="21"/>
  <c r="N2878" i="21"/>
  <c r="Q2878" i="21"/>
  <c r="P2878" i="21"/>
  <c r="J2879" i="21"/>
  <c r="H2880" i="21"/>
  <c r="K2879" i="21"/>
  <c r="M2879" i="21"/>
  <c r="L2879" i="21"/>
  <c r="I2879" i="21"/>
  <c r="D2875" i="21"/>
  <c r="E2874" i="21"/>
  <c r="F2874" i="21"/>
  <c r="I2880" i="21"/>
  <c r="M2880" i="21"/>
  <c r="K2880" i="21"/>
  <c r="H2881" i="21"/>
  <c r="J2880" i="21"/>
  <c r="L2880" i="21"/>
  <c r="O2879" i="21"/>
  <c r="Q2879" i="21"/>
  <c r="N2879" i="21"/>
  <c r="P2879" i="21"/>
  <c r="F2875" i="21"/>
  <c r="D2876" i="21"/>
  <c r="E2875" i="21"/>
  <c r="P2880" i="21"/>
  <c r="N2880" i="21"/>
  <c r="Q2880" i="21"/>
  <c r="O2880" i="21"/>
  <c r="K2881" i="21"/>
  <c r="M2881" i="21"/>
  <c r="I2881" i="21"/>
  <c r="L2881" i="21"/>
  <c r="J2881" i="21"/>
  <c r="H2882" i="21"/>
  <c r="F2876" i="21"/>
  <c r="E2876" i="21"/>
  <c r="D2877" i="21"/>
  <c r="Q2881" i="21"/>
  <c r="N2881" i="21"/>
  <c r="P2881" i="21"/>
  <c r="O2881" i="21"/>
  <c r="J2882" i="21"/>
  <c r="K2882" i="21"/>
  <c r="H2883" i="21"/>
  <c r="I2882" i="21"/>
  <c r="L2882" i="21"/>
  <c r="M2882" i="21"/>
  <c r="F2877" i="21"/>
  <c r="D2878" i="21"/>
  <c r="E2877" i="21"/>
  <c r="I2883" i="21"/>
  <c r="L2883" i="21"/>
  <c r="H2884" i="21"/>
  <c r="J2883" i="21"/>
  <c r="M2883" i="21"/>
  <c r="K2883" i="21"/>
  <c r="O2882" i="21"/>
  <c r="N2882" i="21"/>
  <c r="P2882" i="21"/>
  <c r="Q2882" i="21"/>
  <c r="D2879" i="21"/>
  <c r="E2878" i="21"/>
  <c r="F2878" i="21"/>
  <c r="Q2883" i="21"/>
  <c r="O2883" i="21"/>
  <c r="N2883" i="21"/>
  <c r="P2883" i="21"/>
  <c r="K2884" i="21"/>
  <c r="J2884" i="21"/>
  <c r="M2884" i="21"/>
  <c r="H2885" i="21"/>
  <c r="L2884" i="21"/>
  <c r="I2884" i="21"/>
  <c r="F2879" i="21"/>
  <c r="D2880" i="21"/>
  <c r="E2879" i="21"/>
  <c r="L2885" i="21"/>
  <c r="M2885" i="21"/>
  <c r="H2886" i="21"/>
  <c r="I2885" i="21"/>
  <c r="J2885" i="21"/>
  <c r="K2885" i="21"/>
  <c r="Q2884" i="21"/>
  <c r="O2884" i="21"/>
  <c r="N2884" i="21"/>
  <c r="P2884" i="21"/>
  <c r="D2881" i="21"/>
  <c r="E2880" i="21"/>
  <c r="F2880" i="21"/>
  <c r="J2886" i="21"/>
  <c r="K2886" i="21"/>
  <c r="L2886" i="21"/>
  <c r="I2886" i="21"/>
  <c r="H2887" i="21"/>
  <c r="M2886" i="21"/>
  <c r="N2885" i="21"/>
  <c r="O2885" i="21"/>
  <c r="Q2885" i="21"/>
  <c r="P2885" i="21"/>
  <c r="E2881" i="21"/>
  <c r="D2882" i="21"/>
  <c r="F2881" i="21"/>
  <c r="N2886" i="21"/>
  <c r="Q2886" i="21"/>
  <c r="P2886" i="21"/>
  <c r="O2886" i="21"/>
  <c r="K2887" i="21"/>
  <c r="J2887" i="21"/>
  <c r="M2887" i="21"/>
  <c r="H2888" i="21"/>
  <c r="I2887" i="21"/>
  <c r="L2887" i="21"/>
  <c r="D2883" i="21"/>
  <c r="E2882" i="21"/>
  <c r="F2882" i="21"/>
  <c r="M2888" i="21"/>
  <c r="J2888" i="21"/>
  <c r="I2888" i="21"/>
  <c r="H2889" i="21"/>
  <c r="L2888" i="21"/>
  <c r="K2888" i="21"/>
  <c r="P2887" i="21"/>
  <c r="Q2887" i="21"/>
  <c r="O2887" i="21"/>
  <c r="N2887" i="21"/>
  <c r="E2883" i="21"/>
  <c r="D2884" i="21"/>
  <c r="F2883" i="21"/>
  <c r="O2888" i="21"/>
  <c r="P2888" i="21"/>
  <c r="Q2888" i="21"/>
  <c r="N2888" i="21"/>
  <c r="J2889" i="21"/>
  <c r="M2889" i="21"/>
  <c r="K2889" i="21"/>
  <c r="I2889" i="21"/>
  <c r="H2890" i="21"/>
  <c r="L2889" i="21"/>
  <c r="E2884" i="21"/>
  <c r="F2884" i="21"/>
  <c r="D2885" i="21"/>
  <c r="O2889" i="21"/>
  <c r="P2889" i="21"/>
  <c r="N2889" i="21"/>
  <c r="Q2889" i="21"/>
  <c r="I2890" i="21"/>
  <c r="M2890" i="21"/>
  <c r="L2890" i="21"/>
  <c r="K2890" i="21"/>
  <c r="J2890" i="21"/>
  <c r="H2891" i="21"/>
  <c r="D2886" i="21"/>
  <c r="E2885" i="21"/>
  <c r="F2885" i="21"/>
  <c r="Q2890" i="21"/>
  <c r="O2890" i="21"/>
  <c r="P2890" i="21"/>
  <c r="N2890" i="21"/>
  <c r="H2892" i="21"/>
  <c r="I2891" i="21"/>
  <c r="K2891" i="21"/>
  <c r="J2891" i="21"/>
  <c r="L2891" i="21"/>
  <c r="M2891" i="21"/>
  <c r="E2886" i="21"/>
  <c r="D2887" i="21"/>
  <c r="F2886" i="21"/>
  <c r="I2892" i="21"/>
  <c r="L2892" i="21"/>
  <c r="M2892" i="21"/>
  <c r="H2893" i="21"/>
  <c r="K2892" i="21"/>
  <c r="J2892" i="21"/>
  <c r="P2891" i="21"/>
  <c r="N2891" i="21"/>
  <c r="Q2891" i="21"/>
  <c r="O2891" i="21"/>
  <c r="D2888" i="21"/>
  <c r="F2887" i="21"/>
  <c r="E2887" i="21"/>
  <c r="O2892" i="21"/>
  <c r="N2892" i="21"/>
  <c r="P2892" i="21"/>
  <c r="Q2892" i="21"/>
  <c r="I2893" i="21"/>
  <c r="H2894" i="21"/>
  <c r="K2893" i="21"/>
  <c r="J2893" i="21"/>
  <c r="M2893" i="21"/>
  <c r="L2893" i="21"/>
  <c r="D2889" i="21"/>
  <c r="F2888" i="21"/>
  <c r="E2888" i="21"/>
  <c r="N2893" i="21"/>
  <c r="P2893" i="21"/>
  <c r="Q2893" i="21"/>
  <c r="O2893" i="21"/>
  <c r="L2894" i="21"/>
  <c r="J2894" i="21"/>
  <c r="K2894" i="21"/>
  <c r="M2894" i="21"/>
  <c r="H2895" i="21"/>
  <c r="I2894" i="21"/>
  <c r="E2889" i="21"/>
  <c r="D2890" i="21"/>
  <c r="F2889" i="21"/>
  <c r="I2895" i="21"/>
  <c r="M2895" i="21"/>
  <c r="J2895" i="21"/>
  <c r="H2896" i="21"/>
  <c r="L2895" i="21"/>
  <c r="K2895" i="21"/>
  <c r="O2894" i="21"/>
  <c r="N2894" i="21"/>
  <c r="Q2894" i="21"/>
  <c r="P2894" i="21"/>
  <c r="F2890" i="21"/>
  <c r="D2891" i="21"/>
  <c r="E2890" i="21"/>
  <c r="O2895" i="21"/>
  <c r="N2895" i="21"/>
  <c r="P2895" i="21"/>
  <c r="Q2895" i="21"/>
  <c r="H2897" i="21"/>
  <c r="L2896" i="21"/>
  <c r="I2896" i="21"/>
  <c r="J2896" i="21"/>
  <c r="M2896" i="21"/>
  <c r="K2896" i="21"/>
  <c r="E2891" i="21"/>
  <c r="D2892" i="21"/>
  <c r="F2891" i="21"/>
  <c r="M2897" i="21"/>
  <c r="K2897" i="21"/>
  <c r="I2897" i="21"/>
  <c r="L2897" i="21"/>
  <c r="J2897" i="21"/>
  <c r="H2898" i="21"/>
  <c r="P2896" i="21"/>
  <c r="O2896" i="21"/>
  <c r="Q2896" i="21"/>
  <c r="N2896" i="21"/>
  <c r="E2892" i="21"/>
  <c r="F2892" i="21"/>
  <c r="D2893" i="21"/>
  <c r="O2897" i="21"/>
  <c r="P2897" i="21"/>
  <c r="N2897" i="21"/>
  <c r="Q2897" i="21"/>
  <c r="K2898" i="21"/>
  <c r="L2898" i="21"/>
  <c r="J2898" i="21"/>
  <c r="I2898" i="21"/>
  <c r="M2898" i="21"/>
  <c r="H2899" i="21"/>
  <c r="E2893" i="21"/>
  <c r="D2894" i="21"/>
  <c r="F2893" i="21"/>
  <c r="Q2898" i="21"/>
  <c r="O2898" i="21"/>
  <c r="P2898" i="21"/>
  <c r="N2898" i="21"/>
  <c r="H2900" i="21"/>
  <c r="M2899" i="21"/>
  <c r="L2899" i="21"/>
  <c r="K2899" i="21"/>
  <c r="I2899" i="21"/>
  <c r="J2899" i="21"/>
  <c r="D2895" i="21"/>
  <c r="F2894" i="21"/>
  <c r="E2894" i="21"/>
  <c r="L2900" i="21"/>
  <c r="K2900" i="21"/>
  <c r="M2900" i="21"/>
  <c r="H2901" i="21"/>
  <c r="J2900" i="21"/>
  <c r="I2900" i="21"/>
  <c r="Q2899" i="21"/>
  <c r="P2899" i="21"/>
  <c r="O2899" i="21"/>
  <c r="N2899" i="21"/>
  <c r="D2896" i="21"/>
  <c r="E2895" i="21"/>
  <c r="F2895" i="21"/>
  <c r="L2901" i="21"/>
  <c r="M2901" i="21"/>
  <c r="H2902" i="21"/>
  <c r="J2901" i="21"/>
  <c r="I2901" i="21"/>
  <c r="K2901" i="21"/>
  <c r="Q2900" i="21"/>
  <c r="N2900" i="21"/>
  <c r="P2900" i="21"/>
  <c r="O2900" i="21"/>
  <c r="D2897" i="21"/>
  <c r="F2896" i="21"/>
  <c r="E2896" i="21"/>
  <c r="M2902" i="21"/>
  <c r="H2903" i="21"/>
  <c r="J2902" i="21"/>
  <c r="K2902" i="21"/>
  <c r="I2902" i="21"/>
  <c r="L2902" i="21"/>
  <c r="P2901" i="21"/>
  <c r="O2901" i="21"/>
  <c r="N2901" i="21"/>
  <c r="Q2901" i="21"/>
  <c r="F2897" i="21"/>
  <c r="D2898" i="21"/>
  <c r="E2897" i="21"/>
  <c r="H2904" i="21"/>
  <c r="L2903" i="21"/>
  <c r="J2903" i="21"/>
  <c r="K2903" i="21"/>
  <c r="M2903" i="21"/>
  <c r="I2903" i="21"/>
  <c r="P2902" i="21"/>
  <c r="O2902" i="21"/>
  <c r="Q2902" i="21"/>
  <c r="N2902" i="21"/>
  <c r="D2899" i="21"/>
  <c r="F2898" i="21"/>
  <c r="E2898" i="21"/>
  <c r="M2904" i="21"/>
  <c r="L2904" i="21"/>
  <c r="J2904" i="21"/>
  <c r="H2905" i="21"/>
  <c r="I2904" i="21"/>
  <c r="K2904" i="21"/>
  <c r="Q2903" i="21"/>
  <c r="O2903" i="21"/>
  <c r="N2903" i="21"/>
  <c r="P2903" i="21"/>
  <c r="F2899" i="21"/>
  <c r="D2900" i="21"/>
  <c r="E2899" i="21"/>
  <c r="J2905" i="21"/>
  <c r="M2905" i="21"/>
  <c r="I2905" i="21"/>
  <c r="H2906" i="21"/>
  <c r="K2905" i="21"/>
  <c r="L2905" i="21"/>
  <c r="Q2904" i="21"/>
  <c r="O2904" i="21"/>
  <c r="N2904" i="21"/>
  <c r="P2904" i="21"/>
  <c r="F2900" i="21"/>
  <c r="E2900" i="21"/>
  <c r="D2901" i="21"/>
  <c r="N2905" i="21"/>
  <c r="Q2905" i="21"/>
  <c r="P2905" i="21"/>
  <c r="O2905" i="21"/>
  <c r="I2906" i="21"/>
  <c r="K2906" i="21"/>
  <c r="L2906" i="21"/>
  <c r="M2906" i="21"/>
  <c r="H2907" i="21"/>
  <c r="J2906" i="21"/>
  <c r="D2902" i="21"/>
  <c r="F2901" i="21"/>
  <c r="E2901" i="21"/>
  <c r="O2906" i="21"/>
  <c r="Q2906" i="21"/>
  <c r="P2906" i="21"/>
  <c r="N2906" i="21"/>
  <c r="K2907" i="21"/>
  <c r="J2907" i="21"/>
  <c r="I2907" i="21"/>
  <c r="L2907" i="21"/>
  <c r="H2908" i="21"/>
  <c r="M2907" i="21"/>
  <c r="D2903" i="21"/>
  <c r="E2902" i="21"/>
  <c r="F2902" i="21"/>
  <c r="P2907" i="21"/>
  <c r="N2907" i="21"/>
  <c r="Q2907" i="21"/>
  <c r="O2907" i="21"/>
  <c r="K2908" i="21"/>
  <c r="M2908" i="21"/>
  <c r="I2908" i="21"/>
  <c r="J2908" i="21"/>
  <c r="H2909" i="21"/>
  <c r="L2908" i="21"/>
  <c r="E2903" i="21"/>
  <c r="D2904" i="21"/>
  <c r="F2903" i="21"/>
  <c r="P2908" i="21"/>
  <c r="N2908" i="21"/>
  <c r="Q2908" i="21"/>
  <c r="O2908" i="21"/>
  <c r="I2909" i="21"/>
  <c r="H2910" i="21"/>
  <c r="M2909" i="21"/>
  <c r="J2909" i="21"/>
  <c r="L2909" i="21"/>
  <c r="K2909" i="21"/>
  <c r="D2905" i="21"/>
  <c r="F2904" i="21"/>
  <c r="E2904" i="21"/>
  <c r="Q2909" i="21"/>
  <c r="O2909" i="21"/>
  <c r="P2909" i="21"/>
  <c r="N2909" i="21"/>
  <c r="J2910" i="21"/>
  <c r="L2910" i="21"/>
  <c r="K2910" i="21"/>
  <c r="I2910" i="21"/>
  <c r="H2911" i="21"/>
  <c r="M2910" i="21"/>
  <c r="E2905" i="21"/>
  <c r="F2905" i="21"/>
  <c r="D2906" i="21"/>
  <c r="O2910" i="21"/>
  <c r="N2910" i="21"/>
  <c r="P2910" i="21"/>
  <c r="Q2910" i="21"/>
  <c r="I2911" i="21"/>
  <c r="J2911" i="21"/>
  <c r="H2912" i="21"/>
  <c r="M2911" i="21"/>
  <c r="K2911" i="21"/>
  <c r="L2911" i="21"/>
  <c r="E2906" i="21"/>
  <c r="D2907" i="21"/>
  <c r="F2906" i="21"/>
  <c r="P2911" i="21"/>
  <c r="N2911" i="21"/>
  <c r="Q2911" i="21"/>
  <c r="O2911" i="21"/>
  <c r="J2912" i="21"/>
  <c r="M2912" i="21"/>
  <c r="K2912" i="21"/>
  <c r="H2913" i="21"/>
  <c r="L2912" i="21"/>
  <c r="I2912" i="21"/>
  <c r="F2907" i="21"/>
  <c r="E2907" i="21"/>
  <c r="D2908" i="21"/>
  <c r="L2913" i="21"/>
  <c r="M2913" i="21"/>
  <c r="J2913" i="21"/>
  <c r="K2913" i="21"/>
  <c r="H2914" i="21"/>
  <c r="I2913" i="21"/>
  <c r="N2912" i="21"/>
  <c r="O2912" i="21"/>
  <c r="Q2912" i="21"/>
  <c r="P2912" i="21"/>
  <c r="F2908" i="21"/>
  <c r="E2908" i="21"/>
  <c r="D2909" i="21"/>
  <c r="M2914" i="21"/>
  <c r="I2914" i="21"/>
  <c r="L2914" i="21"/>
  <c r="H2915" i="21"/>
  <c r="K2914" i="21"/>
  <c r="J2914" i="21"/>
  <c r="N2913" i="21"/>
  <c r="P2913" i="21"/>
  <c r="Q2913" i="21"/>
  <c r="O2913" i="21"/>
  <c r="E2909" i="21"/>
  <c r="D2910" i="21"/>
  <c r="F2909" i="21"/>
  <c r="P2914" i="21"/>
  <c r="N2914" i="21"/>
  <c r="Q2914" i="21"/>
  <c r="O2914" i="21"/>
  <c r="M2915" i="21"/>
  <c r="I2915" i="21"/>
  <c r="H2916" i="21"/>
  <c r="J2915" i="21"/>
  <c r="L2915" i="21"/>
  <c r="K2915" i="21"/>
  <c r="F2910" i="21"/>
  <c r="D2911" i="21"/>
  <c r="E2910" i="21"/>
  <c r="N2915" i="21"/>
  <c r="O2915" i="21"/>
  <c r="Q2915" i="21"/>
  <c r="P2915" i="21"/>
  <c r="L2916" i="21"/>
  <c r="M2916" i="21"/>
  <c r="I2916" i="21"/>
  <c r="J2916" i="21"/>
  <c r="H2917" i="21"/>
  <c r="K2916" i="21"/>
  <c r="E2911" i="21"/>
  <c r="D2912" i="21"/>
  <c r="F2911" i="21"/>
  <c r="N2916" i="21"/>
  <c r="Q2916" i="21"/>
  <c r="O2916" i="21"/>
  <c r="P2916" i="21"/>
  <c r="K2917" i="21"/>
  <c r="H2918" i="21"/>
  <c r="L2917" i="21"/>
  <c r="I2917" i="21"/>
  <c r="M2917" i="21"/>
  <c r="J2917" i="21"/>
  <c r="D2913" i="21"/>
  <c r="F2912" i="21"/>
  <c r="E2912" i="21"/>
  <c r="K2918" i="21"/>
  <c r="I2918" i="21"/>
  <c r="M2918" i="21"/>
  <c r="L2918" i="21"/>
  <c r="H2919" i="21"/>
  <c r="J2918" i="21"/>
  <c r="P2917" i="21"/>
  <c r="Q2917" i="21"/>
  <c r="N2917" i="21"/>
  <c r="O2917" i="21"/>
  <c r="E2913" i="21"/>
  <c r="F2913" i="21"/>
  <c r="D2914" i="21"/>
  <c r="P2918" i="21"/>
  <c r="O2918" i="21"/>
  <c r="Q2918" i="21"/>
  <c r="N2918" i="21"/>
  <c r="J2919" i="21"/>
  <c r="K2919" i="21"/>
  <c r="I2919" i="21"/>
  <c r="M2919" i="21"/>
  <c r="H2920" i="21"/>
  <c r="L2919" i="21"/>
  <c r="E2914" i="21"/>
  <c r="F2914" i="21"/>
  <c r="D2915" i="21"/>
  <c r="Q2919" i="21"/>
  <c r="O2919" i="21"/>
  <c r="P2919" i="21"/>
  <c r="N2919" i="21"/>
  <c r="K2920" i="21"/>
  <c r="J2920" i="21"/>
  <c r="H2921" i="21"/>
  <c r="I2920" i="21"/>
  <c r="L2920" i="21"/>
  <c r="M2920" i="21"/>
  <c r="F2915" i="21"/>
  <c r="E2915" i="21"/>
  <c r="D2916" i="21"/>
  <c r="K2921" i="21"/>
  <c r="L2921" i="21"/>
  <c r="I2921" i="21"/>
  <c r="M2921" i="21"/>
  <c r="H2922" i="21"/>
  <c r="J2921" i="21"/>
  <c r="Q2920" i="21"/>
  <c r="P2920" i="21"/>
  <c r="O2920" i="21"/>
  <c r="N2920" i="21"/>
  <c r="E2916" i="21"/>
  <c r="D2917" i="21"/>
  <c r="F2916" i="21"/>
  <c r="Q2921" i="21"/>
  <c r="N2921" i="21"/>
  <c r="O2921" i="21"/>
  <c r="P2921" i="21"/>
  <c r="H2923" i="21"/>
  <c r="K2922" i="21"/>
  <c r="I2922" i="21"/>
  <c r="L2922" i="21"/>
  <c r="M2922" i="21"/>
  <c r="J2922" i="21"/>
  <c r="D2918" i="21"/>
  <c r="F2917" i="21"/>
  <c r="E2917" i="21"/>
  <c r="K2923" i="21"/>
  <c r="H2924" i="21"/>
  <c r="M2923" i="21"/>
  <c r="L2923" i="21"/>
  <c r="I2923" i="21"/>
  <c r="J2923" i="21"/>
  <c r="P2922" i="21"/>
  <c r="O2922" i="21"/>
  <c r="N2922" i="21"/>
  <c r="Q2922" i="21"/>
  <c r="D2919" i="21"/>
  <c r="F2918" i="21"/>
  <c r="E2918" i="21"/>
  <c r="I2924" i="21"/>
  <c r="K2924" i="21"/>
  <c r="J2924" i="21"/>
  <c r="L2924" i="21"/>
  <c r="M2924" i="21"/>
  <c r="H2925" i="21"/>
  <c r="Q2923" i="21"/>
  <c r="O2923" i="21"/>
  <c r="N2923" i="21"/>
  <c r="P2923" i="21"/>
  <c r="E2919" i="21"/>
  <c r="D2920" i="21"/>
  <c r="F2919" i="21"/>
  <c r="N2924" i="21"/>
  <c r="P2924" i="21"/>
  <c r="O2924" i="21"/>
  <c r="Q2924" i="21"/>
  <c r="H2926" i="21"/>
  <c r="I2925" i="21"/>
  <c r="K2925" i="21"/>
  <c r="M2925" i="21"/>
  <c r="L2925" i="21"/>
  <c r="J2925" i="21"/>
  <c r="F2920" i="21"/>
  <c r="D2921" i="21"/>
  <c r="E2920" i="21"/>
  <c r="K2926" i="21"/>
  <c r="L2926" i="21"/>
  <c r="M2926" i="21"/>
  <c r="I2926" i="21"/>
  <c r="H2927" i="21"/>
  <c r="J2926" i="21"/>
  <c r="N2925" i="21"/>
  <c r="Q2925" i="21"/>
  <c r="P2925" i="21"/>
  <c r="O2925" i="21"/>
  <c r="E2921" i="21"/>
  <c r="F2921" i="21"/>
  <c r="D2922" i="21"/>
  <c r="O2926" i="21"/>
  <c r="N2926" i="21"/>
  <c r="P2926" i="21"/>
  <c r="Q2926" i="21"/>
  <c r="J2927" i="21"/>
  <c r="I2927" i="21"/>
  <c r="L2927" i="21"/>
  <c r="H2928" i="21"/>
  <c r="M2927" i="21"/>
  <c r="K2927" i="21"/>
  <c r="E2922" i="21"/>
  <c r="D2923" i="21"/>
  <c r="F2922" i="21"/>
  <c r="N2927" i="21"/>
  <c r="O2927" i="21"/>
  <c r="P2927" i="21"/>
  <c r="Q2927" i="21"/>
  <c r="L2928" i="21"/>
  <c r="M2928" i="21"/>
  <c r="J2928" i="21"/>
  <c r="H2929" i="21"/>
  <c r="I2928" i="21"/>
  <c r="K2928" i="21"/>
  <c r="E2923" i="21"/>
  <c r="D2924" i="21"/>
  <c r="F2923" i="21"/>
  <c r="H2930" i="21"/>
  <c r="J2929" i="21"/>
  <c r="L2929" i="21"/>
  <c r="M2929" i="21"/>
  <c r="I2929" i="21"/>
  <c r="K2929" i="21"/>
  <c r="O2928" i="21"/>
  <c r="P2928" i="21"/>
  <c r="Q2928" i="21"/>
  <c r="N2928" i="21"/>
  <c r="F2924" i="21"/>
  <c r="D2925" i="21"/>
  <c r="E2924" i="21"/>
  <c r="I2930" i="21"/>
  <c r="J2930" i="21"/>
  <c r="L2930" i="21"/>
  <c r="M2930" i="21"/>
  <c r="K2930" i="21"/>
  <c r="H2931" i="21"/>
  <c r="N2929" i="21"/>
  <c r="O2929" i="21"/>
  <c r="Q2929" i="21"/>
  <c r="P2929" i="21"/>
  <c r="E2925" i="21"/>
  <c r="D2926" i="21"/>
  <c r="F2925" i="21"/>
  <c r="P2930" i="21"/>
  <c r="O2930" i="21"/>
  <c r="Q2930" i="21"/>
  <c r="N2930" i="21"/>
  <c r="M2931" i="21"/>
  <c r="L2931" i="21"/>
  <c r="H2932" i="21"/>
  <c r="I2931" i="21"/>
  <c r="J2931" i="21"/>
  <c r="K2931" i="21"/>
  <c r="D2927" i="21"/>
  <c r="F2926" i="21"/>
  <c r="E2926" i="21"/>
  <c r="H2933" i="21"/>
  <c r="L2932" i="21"/>
  <c r="J2932" i="21"/>
  <c r="K2932" i="21"/>
  <c r="I2932" i="21"/>
  <c r="M2932" i="21"/>
  <c r="N2931" i="21"/>
  <c r="Q2931" i="21"/>
  <c r="O2931" i="21"/>
  <c r="P2931" i="21"/>
  <c r="D2928" i="21"/>
  <c r="F2927" i="21"/>
  <c r="E2927" i="21"/>
  <c r="H2934" i="21"/>
  <c r="M2933" i="21"/>
  <c r="K2933" i="21"/>
  <c r="L2933" i="21"/>
  <c r="J2933" i="21"/>
  <c r="I2933" i="21"/>
  <c r="O2932" i="21"/>
  <c r="Q2932" i="21"/>
  <c r="N2932" i="21"/>
  <c r="P2932" i="21"/>
  <c r="F2928" i="21"/>
  <c r="D2929" i="21"/>
  <c r="E2928" i="21"/>
  <c r="H2935" i="21"/>
  <c r="I2934" i="21"/>
  <c r="J2934" i="21"/>
  <c r="M2934" i="21"/>
  <c r="K2934" i="21"/>
  <c r="L2934" i="21"/>
  <c r="N2933" i="21"/>
  <c r="Q2933" i="21"/>
  <c r="O2933" i="21"/>
  <c r="P2933" i="21"/>
  <c r="E2929" i="21"/>
  <c r="F2929" i="21"/>
  <c r="D2930" i="21"/>
  <c r="I2935" i="21"/>
  <c r="J2935" i="21"/>
  <c r="K2935" i="21"/>
  <c r="L2935" i="21"/>
  <c r="H2936" i="21"/>
  <c r="M2935" i="21"/>
  <c r="N2934" i="21"/>
  <c r="Q2934" i="21"/>
  <c r="P2934" i="21"/>
  <c r="O2934" i="21"/>
  <c r="E2930" i="21"/>
  <c r="F2930" i="21"/>
  <c r="D2931" i="21"/>
  <c r="O2935" i="21"/>
  <c r="P2935" i="21"/>
  <c r="N2935" i="21"/>
  <c r="Q2935" i="21"/>
  <c r="J2936" i="21"/>
  <c r="L2936" i="21"/>
  <c r="I2936" i="21"/>
  <c r="M2936" i="21"/>
  <c r="H2937" i="21"/>
  <c r="K2936" i="21"/>
  <c r="E2931" i="21"/>
  <c r="F2931" i="21"/>
  <c r="D2932" i="21"/>
  <c r="Q2936" i="21"/>
  <c r="O2936" i="21"/>
  <c r="N2936" i="21"/>
  <c r="P2936" i="21"/>
  <c r="K2937" i="21"/>
  <c r="H2938" i="21"/>
  <c r="I2937" i="21"/>
  <c r="L2937" i="21"/>
  <c r="J2937" i="21"/>
  <c r="M2937" i="21"/>
  <c r="F2932" i="21"/>
  <c r="D2933" i="21"/>
  <c r="E2932" i="21"/>
  <c r="J2938" i="21"/>
  <c r="I2938" i="21"/>
  <c r="H2939" i="21"/>
  <c r="K2938" i="21"/>
  <c r="L2938" i="21"/>
  <c r="M2938" i="21"/>
  <c r="Q2937" i="21"/>
  <c r="P2937" i="21"/>
  <c r="O2937" i="21"/>
  <c r="N2937" i="21"/>
  <c r="E2933" i="21"/>
  <c r="D2934" i="21"/>
  <c r="F2933" i="21"/>
  <c r="Q2938" i="21"/>
  <c r="P2938" i="21"/>
  <c r="O2938" i="21"/>
  <c r="N2938" i="21"/>
  <c r="H2940" i="21"/>
  <c r="J2939" i="21"/>
  <c r="K2939" i="21"/>
  <c r="M2939" i="21"/>
  <c r="L2939" i="21"/>
  <c r="I2939" i="21"/>
  <c r="E2934" i="21"/>
  <c r="F2934" i="21"/>
  <c r="D2935" i="21"/>
  <c r="J2940" i="21"/>
  <c r="H2941" i="21"/>
  <c r="L2940" i="21"/>
  <c r="M2940" i="21"/>
  <c r="I2940" i="21"/>
  <c r="K2940" i="21"/>
  <c r="P2939" i="21"/>
  <c r="O2939" i="21"/>
  <c r="N2939" i="21"/>
  <c r="Q2939" i="21"/>
  <c r="F2935" i="21"/>
  <c r="E2935" i="21"/>
  <c r="D2936" i="21"/>
  <c r="L2941" i="21"/>
  <c r="M2941" i="21"/>
  <c r="I2941" i="21"/>
  <c r="H2942" i="21"/>
  <c r="K2941" i="21"/>
  <c r="J2941" i="21"/>
  <c r="Q2940" i="21"/>
  <c r="N2940" i="21"/>
  <c r="P2940" i="21"/>
  <c r="O2940" i="21"/>
  <c r="D2937" i="21"/>
  <c r="F2936" i="21"/>
  <c r="E2936" i="21"/>
  <c r="P2941" i="21"/>
  <c r="N2941" i="21"/>
  <c r="Q2941" i="21"/>
  <c r="O2941" i="21"/>
  <c r="H2943" i="21"/>
  <c r="L2942" i="21"/>
  <c r="J2942" i="21"/>
  <c r="M2942" i="21"/>
  <c r="K2942" i="21"/>
  <c r="I2942" i="21"/>
  <c r="D2938" i="21"/>
  <c r="E2937" i="21"/>
  <c r="F2937" i="21"/>
  <c r="I2943" i="21"/>
  <c r="H2944" i="21"/>
  <c r="L2943" i="21"/>
  <c r="K2943" i="21"/>
  <c r="M2943" i="21"/>
  <c r="J2943" i="21"/>
  <c r="Q2942" i="21"/>
  <c r="P2942" i="21"/>
  <c r="O2942" i="21"/>
  <c r="N2942" i="21"/>
  <c r="E2938" i="21"/>
  <c r="D2939" i="21"/>
  <c r="F2938" i="21"/>
  <c r="Q2943" i="21"/>
  <c r="O2943" i="21"/>
  <c r="P2943" i="21"/>
  <c r="N2943" i="21"/>
  <c r="J2944" i="21"/>
  <c r="I2944" i="21"/>
  <c r="L2944" i="21"/>
  <c r="K2944" i="21"/>
  <c r="H2945" i="21"/>
  <c r="M2944" i="21"/>
  <c r="E2939" i="21"/>
  <c r="D2940" i="21"/>
  <c r="F2939" i="21"/>
  <c r="Q2944" i="21"/>
  <c r="N2944" i="21"/>
  <c r="P2944" i="21"/>
  <c r="O2944" i="21"/>
  <c r="H2946" i="21"/>
  <c r="I2945" i="21"/>
  <c r="K2945" i="21"/>
  <c r="M2945" i="21"/>
  <c r="L2945" i="21"/>
  <c r="J2945" i="21"/>
  <c r="F2940" i="21"/>
  <c r="D2941" i="21"/>
  <c r="E2940" i="21"/>
  <c r="J2946" i="21"/>
  <c r="H2947" i="21"/>
  <c r="I2946" i="21"/>
  <c r="M2946" i="21"/>
  <c r="L2946" i="21"/>
  <c r="K2946" i="21"/>
  <c r="P2945" i="21"/>
  <c r="O2945" i="21"/>
  <c r="N2945" i="21"/>
  <c r="Q2945" i="21"/>
  <c r="F2941" i="21"/>
  <c r="E2941" i="21"/>
  <c r="D2942" i="21"/>
  <c r="J2947" i="21"/>
  <c r="M2947" i="21"/>
  <c r="I2947" i="21"/>
  <c r="H2948" i="21"/>
  <c r="K2947" i="21"/>
  <c r="L2947" i="21"/>
  <c r="N2946" i="21"/>
  <c r="O2946" i="21"/>
  <c r="Q2946" i="21"/>
  <c r="P2946" i="21"/>
  <c r="F2942" i="21"/>
  <c r="D2943" i="21"/>
  <c r="E2942" i="21"/>
  <c r="O2947" i="21"/>
  <c r="P2947" i="21"/>
  <c r="Q2947" i="21"/>
  <c r="N2947" i="21"/>
  <c r="K2948" i="21"/>
  <c r="L2948" i="21"/>
  <c r="J2948" i="21"/>
  <c r="I2948" i="21"/>
  <c r="H2949" i="21"/>
  <c r="M2948" i="21"/>
  <c r="E2943" i="21"/>
  <c r="D2944" i="21"/>
  <c r="F2943" i="21"/>
  <c r="O2948" i="21"/>
  <c r="P2948" i="21"/>
  <c r="Q2948" i="21"/>
  <c r="N2948" i="21"/>
  <c r="K2949" i="21"/>
  <c r="M2949" i="21"/>
  <c r="J2949" i="21"/>
  <c r="I2949" i="21"/>
  <c r="H2950" i="21"/>
  <c r="L2949" i="21"/>
  <c r="F2944" i="21"/>
  <c r="E2944" i="21"/>
  <c r="D2945" i="21"/>
  <c r="P2949" i="21"/>
  <c r="N2949" i="21"/>
  <c r="Q2949" i="21"/>
  <c r="O2949" i="21"/>
  <c r="H2951" i="21"/>
  <c r="I2950" i="21"/>
  <c r="J2950" i="21"/>
  <c r="L2950" i="21"/>
  <c r="K2950" i="21"/>
  <c r="M2950" i="21"/>
  <c r="E2945" i="21"/>
  <c r="F2945" i="21"/>
  <c r="D2946" i="21"/>
  <c r="L2951" i="21"/>
  <c r="M2951" i="21"/>
  <c r="K2951" i="21"/>
  <c r="J2951" i="21"/>
  <c r="H2952" i="21"/>
  <c r="I2951" i="21"/>
  <c r="O2950" i="21"/>
  <c r="P2950" i="21"/>
  <c r="Q2950" i="21"/>
  <c r="N2950" i="21"/>
  <c r="D2947" i="21"/>
  <c r="E2946" i="21"/>
  <c r="F2946" i="21"/>
  <c r="L2952" i="21"/>
  <c r="H2953" i="21"/>
  <c r="M2952" i="21"/>
  <c r="I2952" i="21"/>
  <c r="K2952" i="21"/>
  <c r="J2952" i="21"/>
  <c r="Q2951" i="21"/>
  <c r="P2951" i="21"/>
  <c r="N2951" i="21"/>
  <c r="O2951" i="21"/>
  <c r="F2947" i="21"/>
  <c r="E2947" i="21"/>
  <c r="D2948" i="21"/>
  <c r="K2953" i="21"/>
  <c r="H2954" i="21"/>
  <c r="I2953" i="21"/>
  <c r="J2953" i="21"/>
  <c r="M2953" i="21"/>
  <c r="L2953" i="21"/>
  <c r="N2952" i="21"/>
  <c r="Q2952" i="21"/>
  <c r="P2952" i="21"/>
  <c r="O2952" i="21"/>
  <c r="D2949" i="21"/>
  <c r="E2948" i="21"/>
  <c r="F2948" i="21"/>
  <c r="H2955" i="21"/>
  <c r="I2954" i="21"/>
  <c r="L2954" i="21"/>
  <c r="K2954" i="21"/>
  <c r="J2954" i="21"/>
  <c r="M2954" i="21"/>
  <c r="O2953" i="21"/>
  <c r="N2953" i="21"/>
  <c r="Q2953" i="21"/>
  <c r="P2953" i="21"/>
  <c r="D2950" i="21"/>
  <c r="E2949" i="21"/>
  <c r="F2949" i="21"/>
  <c r="L2955" i="21"/>
  <c r="M2955" i="21"/>
  <c r="H2956" i="21"/>
  <c r="J2955" i="21"/>
  <c r="I2955" i="21"/>
  <c r="K2955" i="21"/>
  <c r="P2954" i="21"/>
  <c r="N2954" i="21"/>
  <c r="Q2954" i="21"/>
  <c r="O2954" i="21"/>
  <c r="F2950" i="21"/>
  <c r="D2951" i="21"/>
  <c r="E2950" i="21"/>
  <c r="L2956" i="21"/>
  <c r="I2956" i="21"/>
  <c r="J2956" i="21"/>
  <c r="H2957" i="21"/>
  <c r="K2956" i="21"/>
  <c r="M2956" i="21"/>
  <c r="N2955" i="21"/>
  <c r="O2955" i="21"/>
  <c r="Q2955" i="21"/>
  <c r="P2955" i="21"/>
  <c r="D2952" i="21"/>
  <c r="F2951" i="21"/>
  <c r="E2951" i="21"/>
  <c r="O2956" i="21"/>
  <c r="Q2956" i="21"/>
  <c r="P2956" i="21"/>
  <c r="N2956" i="21"/>
  <c r="L2957" i="21"/>
  <c r="M2957" i="21"/>
  <c r="J2957" i="21"/>
  <c r="K2957" i="21"/>
  <c r="I2957" i="21"/>
  <c r="H2958" i="21"/>
  <c r="D2953" i="21"/>
  <c r="F2952" i="21"/>
  <c r="E2952" i="21"/>
  <c r="P2957" i="21"/>
  <c r="O2957" i="21"/>
  <c r="Q2957" i="21"/>
  <c r="N2957" i="21"/>
  <c r="M2958" i="21"/>
  <c r="I2958" i="21"/>
  <c r="L2958" i="21"/>
  <c r="K2958" i="21"/>
  <c r="H2959" i="21"/>
  <c r="J2958" i="21"/>
  <c r="D2954" i="21"/>
  <c r="E2953" i="21"/>
  <c r="F2953" i="21"/>
  <c r="P2958" i="21"/>
  <c r="N2958" i="21"/>
  <c r="O2958" i="21"/>
  <c r="Q2958" i="21"/>
  <c r="J2959" i="21"/>
  <c r="I2959" i="21"/>
  <c r="M2959" i="21"/>
  <c r="H2960" i="21"/>
  <c r="L2959" i="21"/>
  <c r="K2959" i="21"/>
  <c r="D2955" i="21"/>
  <c r="F2954" i="21"/>
  <c r="E2954" i="21"/>
  <c r="P2959" i="21"/>
  <c r="N2959" i="21"/>
  <c r="Q2959" i="21"/>
  <c r="O2959" i="21"/>
  <c r="J2960" i="21"/>
  <c r="K2960" i="21"/>
  <c r="M2960" i="21"/>
  <c r="L2960" i="21"/>
  <c r="I2960" i="21"/>
  <c r="H2961" i="21"/>
  <c r="E2955" i="21"/>
  <c r="F2955" i="21"/>
  <c r="D2956" i="21"/>
  <c r="N2960" i="21"/>
  <c r="P2960" i="21"/>
  <c r="O2960" i="21"/>
  <c r="Q2960" i="21"/>
  <c r="M2961" i="21"/>
  <c r="L2961" i="21"/>
  <c r="H2962" i="21"/>
  <c r="I2961" i="21"/>
  <c r="J2961" i="21"/>
  <c r="K2961" i="21"/>
  <c r="F2956" i="21"/>
  <c r="E2956" i="21"/>
  <c r="D2957" i="21"/>
  <c r="K2962" i="21"/>
  <c r="J2962" i="21"/>
  <c r="L2962" i="21"/>
  <c r="I2962" i="21"/>
  <c r="H2963" i="21"/>
  <c r="M2962" i="21"/>
  <c r="O2961" i="21"/>
  <c r="N2961" i="21"/>
  <c r="P2961" i="21"/>
  <c r="Q2961" i="21"/>
  <c r="F2957" i="21"/>
  <c r="E2957" i="21"/>
  <c r="D2958" i="21"/>
  <c r="N2962" i="21"/>
  <c r="O2962" i="21"/>
  <c r="Q2962" i="21"/>
  <c r="P2962" i="21"/>
  <c r="J2963" i="21"/>
  <c r="I2963" i="21"/>
  <c r="K2963" i="21"/>
  <c r="L2963" i="21"/>
  <c r="H2964" i="21"/>
  <c r="M2963" i="21"/>
  <c r="D2959" i="21"/>
  <c r="F2958" i="21"/>
  <c r="E2958" i="21"/>
  <c r="Q2963" i="21"/>
  <c r="P2963" i="21"/>
  <c r="N2963" i="21"/>
  <c r="O2963" i="21"/>
  <c r="L2964" i="21"/>
  <c r="H2965" i="21"/>
  <c r="M2964" i="21"/>
  <c r="J2964" i="21"/>
  <c r="I2964" i="21"/>
  <c r="K2964" i="21"/>
  <c r="F2959" i="21"/>
  <c r="D2960" i="21"/>
  <c r="E2959" i="21"/>
  <c r="I2965" i="21"/>
  <c r="J2965" i="21"/>
  <c r="K2965" i="21"/>
  <c r="H2966" i="21"/>
  <c r="L2965" i="21"/>
  <c r="M2965" i="21"/>
  <c r="N2964" i="21"/>
  <c r="P2964" i="21"/>
  <c r="O2964" i="21"/>
  <c r="Q2964" i="21"/>
  <c r="D2961" i="21"/>
  <c r="F2960" i="21"/>
  <c r="E2960" i="21"/>
  <c r="P2965" i="21"/>
  <c r="O2965" i="21"/>
  <c r="Q2965" i="21"/>
  <c r="N2965" i="21"/>
  <c r="L2966" i="21"/>
  <c r="I2966" i="21"/>
  <c r="M2966" i="21"/>
  <c r="J2966" i="21"/>
  <c r="H2967" i="21"/>
  <c r="K2966" i="21"/>
  <c r="F2961" i="21"/>
  <c r="E2961" i="21"/>
  <c r="D2962" i="21"/>
  <c r="O2966" i="21"/>
  <c r="P2966" i="21"/>
  <c r="Q2966" i="21"/>
  <c r="N2966" i="21"/>
  <c r="K2967" i="21"/>
  <c r="H2968" i="21"/>
  <c r="M2967" i="21"/>
  <c r="I2967" i="21"/>
  <c r="J2967" i="21"/>
  <c r="L2967" i="21"/>
  <c r="D2963" i="21"/>
  <c r="F2962" i="21"/>
  <c r="E2962" i="21"/>
  <c r="I2968" i="21"/>
  <c r="K2968" i="21"/>
  <c r="L2968" i="21"/>
  <c r="J2968" i="21"/>
  <c r="M2968" i="21"/>
  <c r="H2969" i="21"/>
  <c r="N2967" i="21"/>
  <c r="O2967" i="21"/>
  <c r="Q2967" i="21"/>
  <c r="P2967" i="21"/>
  <c r="D2964" i="21"/>
  <c r="F2963" i="21"/>
  <c r="E2963" i="21"/>
  <c r="Q2968" i="21"/>
  <c r="O2968" i="21"/>
  <c r="N2968" i="21"/>
  <c r="P2968" i="21"/>
  <c r="H2970" i="21"/>
  <c r="L2969" i="21"/>
  <c r="J2969" i="21"/>
  <c r="M2969" i="21"/>
  <c r="K2969" i="21"/>
  <c r="I2969" i="21"/>
  <c r="F2964" i="21"/>
  <c r="D2965" i="21"/>
  <c r="E2964" i="21"/>
  <c r="H2971" i="21"/>
  <c r="L2970" i="21"/>
  <c r="M2970" i="21"/>
  <c r="J2970" i="21"/>
  <c r="K2970" i="21"/>
  <c r="I2970" i="21"/>
  <c r="Q2969" i="21"/>
  <c r="N2969" i="21"/>
  <c r="O2969" i="21"/>
  <c r="P2969" i="21"/>
  <c r="D2966" i="21"/>
  <c r="E2965" i="21"/>
  <c r="F2965" i="21"/>
  <c r="K2971" i="21"/>
  <c r="M2971" i="21"/>
  <c r="I2971" i="21"/>
  <c r="L2971" i="21"/>
  <c r="H2972" i="21"/>
  <c r="J2971" i="21"/>
  <c r="O2970" i="21"/>
  <c r="Q2970" i="21"/>
  <c r="P2970" i="21"/>
  <c r="N2970" i="21"/>
  <c r="F2966" i="21"/>
  <c r="E2966" i="21"/>
  <c r="D2967" i="21"/>
  <c r="Q2971" i="21"/>
  <c r="P2971" i="21"/>
  <c r="N2971" i="21"/>
  <c r="O2971" i="21"/>
  <c r="M2972" i="21"/>
  <c r="L2972" i="21"/>
  <c r="K2972" i="21"/>
  <c r="H2973" i="21"/>
  <c r="I2972" i="21"/>
  <c r="J2972" i="21"/>
  <c r="F2967" i="21"/>
  <c r="D2968" i="21"/>
  <c r="E2967" i="21"/>
  <c r="L2973" i="21"/>
  <c r="K2973" i="21"/>
  <c r="I2973" i="21"/>
  <c r="J2973" i="21"/>
  <c r="M2973" i="21"/>
  <c r="H2974" i="21"/>
  <c r="O2972" i="21"/>
  <c r="P2972" i="21"/>
  <c r="Q2972" i="21"/>
  <c r="N2972" i="21"/>
  <c r="D2969" i="21"/>
  <c r="E2968" i="21"/>
  <c r="F2968" i="21"/>
  <c r="O2973" i="21"/>
  <c r="N2973" i="21"/>
  <c r="Q2973" i="21"/>
  <c r="P2973" i="21"/>
  <c r="H2975" i="21"/>
  <c r="M2974" i="21"/>
  <c r="I2974" i="21"/>
  <c r="K2974" i="21"/>
  <c r="J2974" i="21"/>
  <c r="L2974" i="21"/>
  <c r="F2969" i="21"/>
  <c r="E2969" i="21"/>
  <c r="D2970" i="21"/>
  <c r="L2975" i="21"/>
  <c r="J2975" i="21"/>
  <c r="M2975" i="21"/>
  <c r="K2975" i="21"/>
  <c r="H2976" i="21"/>
  <c r="I2975" i="21"/>
  <c r="P2974" i="21"/>
  <c r="O2974" i="21"/>
  <c r="Q2974" i="21"/>
  <c r="N2974" i="21"/>
  <c r="D2971" i="21"/>
  <c r="F2970" i="21"/>
  <c r="E2970" i="21"/>
  <c r="H2977" i="21"/>
  <c r="L2976" i="21"/>
  <c r="J2976" i="21"/>
  <c r="M2976" i="21"/>
  <c r="K2976" i="21"/>
  <c r="I2976" i="21"/>
  <c r="P2975" i="21"/>
  <c r="Q2975" i="21"/>
  <c r="N2975" i="21"/>
  <c r="O2975" i="21"/>
  <c r="F2971" i="21"/>
  <c r="E2971" i="21"/>
  <c r="D2972" i="21"/>
  <c r="H2978" i="21"/>
  <c r="M2977" i="21"/>
  <c r="I2977" i="21"/>
  <c r="L2977" i="21"/>
  <c r="K2977" i="21"/>
  <c r="J2977" i="21"/>
  <c r="O2976" i="21"/>
  <c r="P2976" i="21"/>
  <c r="Q2976" i="21"/>
  <c r="N2976" i="21"/>
  <c r="F2972" i="21"/>
  <c r="D2973" i="21"/>
  <c r="E2972" i="21"/>
  <c r="I2978" i="21"/>
  <c r="J2978" i="21"/>
  <c r="M2978" i="21"/>
  <c r="H2979" i="21"/>
  <c r="K2978" i="21"/>
  <c r="L2978" i="21"/>
  <c r="O2977" i="21"/>
  <c r="Q2977" i="21"/>
  <c r="N2977" i="21"/>
  <c r="P2977" i="21"/>
  <c r="D2974" i="21"/>
  <c r="E2973" i="21"/>
  <c r="F2973" i="21"/>
  <c r="N2978" i="21"/>
  <c r="O2978" i="21"/>
  <c r="P2978" i="21"/>
  <c r="Q2978" i="21"/>
  <c r="I2979" i="21"/>
  <c r="M2979" i="21"/>
  <c r="K2979" i="21"/>
  <c r="L2979" i="21"/>
  <c r="H2980" i="21"/>
  <c r="J2979" i="21"/>
  <c r="F2974" i="21"/>
  <c r="E2974" i="21"/>
  <c r="D2975" i="21"/>
  <c r="Q2979" i="21"/>
  <c r="O2979" i="21"/>
  <c r="P2979" i="21"/>
  <c r="N2979" i="21"/>
  <c r="M2980" i="21"/>
  <c r="K2980" i="21"/>
  <c r="L2980" i="21"/>
  <c r="H2981" i="21"/>
  <c r="I2980" i="21"/>
  <c r="J2980" i="21"/>
  <c r="F2975" i="21"/>
  <c r="E2975" i="21"/>
  <c r="D2976" i="21"/>
  <c r="J2981" i="21"/>
  <c r="I2981" i="21"/>
  <c r="K2981" i="21"/>
  <c r="M2981" i="21"/>
  <c r="L2981" i="21"/>
  <c r="H2982" i="21"/>
  <c r="O2980" i="21"/>
  <c r="N2980" i="21"/>
  <c r="Q2980" i="21"/>
  <c r="P2980" i="21"/>
  <c r="D2977" i="21"/>
  <c r="E2976" i="21"/>
  <c r="F2976" i="21"/>
  <c r="N2981" i="21"/>
  <c r="Q2981" i="21"/>
  <c r="O2981" i="21"/>
  <c r="P2981" i="21"/>
  <c r="K2982" i="21"/>
  <c r="H2983" i="21"/>
  <c r="L2982" i="21"/>
  <c r="M2982" i="21"/>
  <c r="I2982" i="21"/>
  <c r="J2982" i="21"/>
  <c r="F2977" i="21"/>
  <c r="E2977" i="21"/>
  <c r="D2978" i="21"/>
  <c r="L2983" i="21"/>
  <c r="M2983" i="21"/>
  <c r="H2984" i="21"/>
  <c r="K2983" i="21"/>
  <c r="I2983" i="21"/>
  <c r="J2983" i="21"/>
  <c r="Q2982" i="21"/>
  <c r="O2982" i="21"/>
  <c r="N2982" i="21"/>
  <c r="P2982" i="21"/>
  <c r="E2978" i="21"/>
  <c r="D2979" i="21"/>
  <c r="F2978" i="21"/>
  <c r="J2984" i="21"/>
  <c r="I2984" i="21"/>
  <c r="H2985" i="21"/>
  <c r="K2984" i="21"/>
  <c r="M2984" i="21"/>
  <c r="L2984" i="21"/>
  <c r="N2983" i="21"/>
  <c r="P2983" i="21"/>
  <c r="O2983" i="21"/>
  <c r="Q2983" i="21"/>
  <c r="E2979" i="21"/>
  <c r="F2979" i="21"/>
  <c r="D2980" i="21"/>
  <c r="O2984" i="21"/>
  <c r="Q2984" i="21"/>
  <c r="P2984" i="21"/>
  <c r="N2984" i="21"/>
  <c r="J2985" i="21"/>
  <c r="K2985" i="21"/>
  <c r="H2986" i="21"/>
  <c r="I2985" i="21"/>
  <c r="M2985" i="21"/>
  <c r="L2985" i="21"/>
  <c r="F2980" i="21"/>
  <c r="E2980" i="21"/>
  <c r="D2981" i="21"/>
  <c r="L2986" i="21"/>
  <c r="K2986" i="21"/>
  <c r="J2986" i="21"/>
  <c r="H2987" i="21"/>
  <c r="M2986" i="21"/>
  <c r="I2986" i="21"/>
  <c r="P2985" i="21"/>
  <c r="O2985" i="21"/>
  <c r="N2985" i="21"/>
  <c r="Q2985" i="21"/>
  <c r="D2982" i="21"/>
  <c r="F2981" i="21"/>
  <c r="E2981" i="21"/>
  <c r="H2988" i="21"/>
  <c r="I2987" i="21"/>
  <c r="L2987" i="21"/>
  <c r="M2987" i="21"/>
  <c r="J2987" i="21"/>
  <c r="K2987" i="21"/>
  <c r="P2986" i="21"/>
  <c r="Q2986" i="21"/>
  <c r="N2986" i="21"/>
  <c r="O2986" i="21"/>
  <c r="E2982" i="21"/>
  <c r="F2982" i="21"/>
  <c r="D2983" i="21"/>
  <c r="J2988" i="21"/>
  <c r="K2988" i="21"/>
  <c r="M2988" i="21"/>
  <c r="H2989" i="21"/>
  <c r="L2988" i="21"/>
  <c r="I2988" i="21"/>
  <c r="Q2987" i="21"/>
  <c r="P2987" i="21"/>
  <c r="O2987" i="21"/>
  <c r="N2987" i="21"/>
  <c r="F2983" i="21"/>
  <c r="E2983" i="21"/>
  <c r="D2984" i="21"/>
  <c r="H2990" i="21"/>
  <c r="J2989" i="21"/>
  <c r="K2989" i="21"/>
  <c r="I2989" i="21"/>
  <c r="M2989" i="21"/>
  <c r="L2989" i="21"/>
  <c r="O2988" i="21"/>
  <c r="N2988" i="21"/>
  <c r="P2988" i="21"/>
  <c r="Q2988" i="21"/>
  <c r="D2985" i="21"/>
  <c r="F2984" i="21"/>
  <c r="E2984" i="21"/>
  <c r="M2990" i="21"/>
  <c r="J2990" i="21"/>
  <c r="K2990" i="21"/>
  <c r="H2991" i="21"/>
  <c r="I2990" i="21"/>
  <c r="L2990" i="21"/>
  <c r="O2989" i="21"/>
  <c r="P2989" i="21"/>
  <c r="Q2989" i="21"/>
  <c r="N2989" i="21"/>
  <c r="F2985" i="21"/>
  <c r="E2985" i="21"/>
  <c r="D2986" i="21"/>
  <c r="I2991" i="21"/>
  <c r="K2991" i="21"/>
  <c r="J2991" i="21"/>
  <c r="M2991" i="21"/>
  <c r="H2992" i="21"/>
  <c r="L2991" i="21"/>
  <c r="Q2990" i="21"/>
  <c r="N2990" i="21"/>
  <c r="P2990" i="21"/>
  <c r="O2990" i="21"/>
  <c r="F2986" i="21"/>
  <c r="E2986" i="21"/>
  <c r="D2987" i="21"/>
  <c r="O2991" i="21"/>
  <c r="P2991" i="21"/>
  <c r="N2991" i="21"/>
  <c r="Q2991" i="21"/>
  <c r="M2992" i="21"/>
  <c r="K2992" i="21"/>
  <c r="J2992" i="21"/>
  <c r="I2992" i="21"/>
  <c r="H2993" i="21"/>
  <c r="L2992" i="21"/>
  <c r="D2988" i="21"/>
  <c r="F2987" i="21"/>
  <c r="E2987" i="21"/>
  <c r="Q2992" i="21"/>
  <c r="P2992" i="21"/>
  <c r="O2992" i="21"/>
  <c r="N2992" i="21"/>
  <c r="J2993" i="21"/>
  <c r="M2993" i="21"/>
  <c r="H2994" i="21"/>
  <c r="L2993" i="21"/>
  <c r="K2993" i="21"/>
  <c r="I2993" i="21"/>
  <c r="D2989" i="21"/>
  <c r="E2988" i="21"/>
  <c r="F2988" i="21"/>
  <c r="J2994" i="21"/>
  <c r="L2994" i="21"/>
  <c r="H2995" i="21"/>
  <c r="I2994" i="21"/>
  <c r="K2994" i="21"/>
  <c r="M2994" i="21"/>
  <c r="N2993" i="21"/>
  <c r="P2993" i="21"/>
  <c r="Q2993" i="21"/>
  <c r="O2993" i="21"/>
  <c r="D2990" i="21"/>
  <c r="E2989" i="21"/>
  <c r="F2989" i="21"/>
  <c r="H2996" i="21"/>
  <c r="K2995" i="21"/>
  <c r="J2995" i="21"/>
  <c r="L2995" i="21"/>
  <c r="I2995" i="21"/>
  <c r="M2995" i="21"/>
  <c r="Q2994" i="21"/>
  <c r="N2994" i="21"/>
  <c r="P2994" i="21"/>
  <c r="O2994" i="21"/>
  <c r="D2991" i="21"/>
  <c r="F2990" i="21"/>
  <c r="E2990" i="21"/>
  <c r="J2996" i="21"/>
  <c r="M2996" i="21"/>
  <c r="I2996" i="21"/>
  <c r="K2996" i="21"/>
  <c r="H2997" i="21"/>
  <c r="L2996" i="21"/>
  <c r="O2995" i="21"/>
  <c r="P2995" i="21"/>
  <c r="Q2995" i="21"/>
  <c r="N2995" i="21"/>
  <c r="D2992" i="21"/>
  <c r="E2991" i="21"/>
  <c r="F2991" i="21"/>
  <c r="Q2996" i="21"/>
  <c r="P2996" i="21"/>
  <c r="O2996" i="21"/>
  <c r="N2996" i="21"/>
  <c r="J2997" i="21"/>
  <c r="K2997" i="21"/>
  <c r="H2998" i="21"/>
  <c r="I2997" i="21"/>
  <c r="L2997" i="21"/>
  <c r="M2997" i="21"/>
  <c r="E2992" i="21"/>
  <c r="D2993" i="21"/>
  <c r="F2992" i="21"/>
  <c r="J2998" i="21"/>
  <c r="M2998" i="21"/>
  <c r="K2998" i="21"/>
  <c r="H2999" i="21"/>
  <c r="I2998" i="21"/>
  <c r="L2998" i="21"/>
  <c r="O2997" i="21"/>
  <c r="P2997" i="21"/>
  <c r="Q2997" i="21"/>
  <c r="N2997" i="21"/>
  <c r="D2994" i="21"/>
  <c r="F2993" i="21"/>
  <c r="E2993" i="21"/>
  <c r="L2999" i="21"/>
  <c r="I2999" i="21"/>
  <c r="K2999" i="21"/>
  <c r="M2999" i="21"/>
  <c r="H3000" i="21"/>
  <c r="J2999" i="21"/>
  <c r="O2998" i="21"/>
  <c r="Q2998" i="21"/>
  <c r="N2998" i="21"/>
  <c r="P2998" i="21"/>
  <c r="D2995" i="21"/>
  <c r="F2994" i="21"/>
  <c r="E2994" i="21"/>
  <c r="N2999" i="21"/>
  <c r="Q2999" i="21"/>
  <c r="P2999" i="21"/>
  <c r="O2999" i="21"/>
  <c r="L3000" i="21"/>
  <c r="I3000" i="21"/>
  <c r="J3000" i="21"/>
  <c r="H3001" i="21"/>
  <c r="K3000" i="21"/>
  <c r="M3000" i="21"/>
  <c r="D2996" i="21"/>
  <c r="F2995" i="21"/>
  <c r="E2995" i="21"/>
  <c r="P3000" i="21"/>
  <c r="O3000" i="21"/>
  <c r="N3000" i="21"/>
  <c r="Q3000" i="21"/>
  <c r="M3001" i="21"/>
  <c r="K3001" i="21"/>
  <c r="H3002" i="21"/>
  <c r="J3001" i="21"/>
  <c r="I3001" i="21"/>
  <c r="L3001" i="21"/>
  <c r="D2997" i="21"/>
  <c r="E2996" i="21"/>
  <c r="F2996" i="21"/>
  <c r="H3003" i="21"/>
  <c r="L3002" i="21"/>
  <c r="M3002" i="21"/>
  <c r="I3002" i="21"/>
  <c r="J3002" i="21"/>
  <c r="K3002" i="21"/>
  <c r="N3001" i="21"/>
  <c r="O3001" i="21"/>
  <c r="Q3001" i="21"/>
  <c r="P3001" i="21"/>
  <c r="E2997" i="21"/>
  <c r="D2998" i="21"/>
  <c r="F2997" i="21"/>
  <c r="I3003" i="21"/>
  <c r="H3004" i="21"/>
  <c r="L3003" i="21"/>
  <c r="M3003" i="21"/>
  <c r="K3003" i="21"/>
  <c r="J3003" i="21"/>
  <c r="P3002" i="21"/>
  <c r="O3002" i="21"/>
  <c r="Q3002" i="21"/>
  <c r="N3002" i="21"/>
  <c r="D2999" i="21"/>
  <c r="E2998" i="21"/>
  <c r="F2998" i="21"/>
  <c r="P3003" i="21"/>
  <c r="Q3003" i="21"/>
  <c r="O3003" i="21"/>
  <c r="N3003" i="21"/>
  <c r="L3004" i="21"/>
  <c r="M3004" i="21"/>
  <c r="H3005" i="21"/>
  <c r="I3004" i="21"/>
  <c r="J3004" i="21"/>
  <c r="K3004" i="21"/>
  <c r="D3000" i="21"/>
  <c r="F2999" i="21"/>
  <c r="E2999" i="21"/>
  <c r="J3005" i="21"/>
  <c r="K3005" i="21"/>
  <c r="H3006" i="21"/>
  <c r="M3005" i="21"/>
  <c r="I3005" i="21"/>
  <c r="L3005" i="21"/>
  <c r="O3004" i="21"/>
  <c r="P3004" i="21"/>
  <c r="Q3004" i="21"/>
  <c r="N3004" i="21"/>
  <c r="D3001" i="21"/>
  <c r="F3000" i="21"/>
  <c r="E3000" i="21"/>
  <c r="H3007" i="21"/>
  <c r="I3006" i="21"/>
  <c r="J3006" i="21"/>
  <c r="L3006" i="21"/>
  <c r="M3006" i="21"/>
  <c r="K3006" i="21"/>
  <c r="P3005" i="21"/>
  <c r="Q3005" i="21"/>
  <c r="O3005" i="21"/>
  <c r="N3005" i="21"/>
  <c r="D3002" i="21"/>
  <c r="E3001" i="21"/>
  <c r="F3001" i="21"/>
  <c r="I3007" i="21"/>
  <c r="M3007" i="21"/>
  <c r="J3007" i="21"/>
  <c r="H3008" i="21"/>
  <c r="L3007" i="21"/>
  <c r="K3007" i="21"/>
  <c r="O3006" i="21"/>
  <c r="Q3006" i="21"/>
  <c r="N3006" i="21"/>
  <c r="P3006" i="21"/>
  <c r="D3003" i="21"/>
  <c r="E3002" i="21"/>
  <c r="F3002" i="21"/>
  <c r="Q3007" i="21"/>
  <c r="N3007" i="21"/>
  <c r="P3007" i="21"/>
  <c r="O3007" i="21"/>
  <c r="J3008" i="21"/>
  <c r="M3008" i="21"/>
  <c r="I3008" i="21"/>
  <c r="H3009" i="21"/>
  <c r="K3008" i="21"/>
  <c r="L3008" i="21"/>
  <c r="F3003" i="21"/>
  <c r="E3003" i="21"/>
  <c r="D3004" i="21"/>
  <c r="P3008" i="21"/>
  <c r="Q3008" i="21"/>
  <c r="O3008" i="21"/>
  <c r="N3008" i="21"/>
  <c r="L3009" i="21"/>
  <c r="J3009" i="21"/>
  <c r="H3010" i="21"/>
  <c r="K3009" i="21"/>
  <c r="M3009" i="21"/>
  <c r="I3009" i="21"/>
  <c r="E3004" i="21"/>
  <c r="D3005" i="21"/>
  <c r="F3004" i="21"/>
  <c r="I3010" i="21"/>
  <c r="L3010" i="21"/>
  <c r="K3010" i="21"/>
  <c r="H3011" i="21"/>
  <c r="M3010" i="21"/>
  <c r="J3010" i="21"/>
  <c r="Q3009" i="21"/>
  <c r="O3009" i="21"/>
  <c r="P3009" i="21"/>
  <c r="N3009" i="21"/>
  <c r="F3005" i="21"/>
  <c r="D3006" i="21"/>
  <c r="E3005" i="21"/>
  <c r="N3010" i="21"/>
  <c r="Q3010" i="21"/>
  <c r="P3010" i="21"/>
  <c r="O3010" i="21"/>
  <c r="M3011" i="21"/>
  <c r="L3011" i="21"/>
  <c r="K3011" i="21"/>
  <c r="I3011" i="21"/>
  <c r="J3011" i="21"/>
  <c r="H3012" i="21"/>
  <c r="F3006" i="21"/>
  <c r="E3006" i="21"/>
  <c r="D3007" i="21"/>
  <c r="P3011" i="21"/>
  <c r="Q3011" i="21"/>
  <c r="N3011" i="21"/>
  <c r="O3011" i="21"/>
  <c r="M3012" i="21"/>
  <c r="I3012" i="21"/>
  <c r="H3013" i="21"/>
  <c r="K3012" i="21"/>
  <c r="L3012" i="21"/>
  <c r="J3012" i="21"/>
  <c r="D3008" i="21"/>
  <c r="E3007" i="21"/>
  <c r="F3007" i="21"/>
  <c r="N3012" i="21"/>
  <c r="O3012" i="21"/>
  <c r="Q3012" i="21"/>
  <c r="P3012" i="21"/>
  <c r="M3013" i="21"/>
  <c r="K3013" i="21"/>
  <c r="H3014" i="21"/>
  <c r="J3013" i="21"/>
  <c r="L3013" i="21"/>
  <c r="I3013" i="21"/>
  <c r="E3008" i="21"/>
  <c r="F3008" i="21"/>
  <c r="D3009" i="21"/>
  <c r="H3015" i="21"/>
  <c r="I3014" i="21"/>
  <c r="K3014" i="21"/>
  <c r="L3014" i="21"/>
  <c r="J3014" i="21"/>
  <c r="M3014" i="21"/>
  <c r="O3013" i="21"/>
  <c r="N3013" i="21"/>
  <c r="Q3013" i="21"/>
  <c r="P3013" i="21"/>
  <c r="E3009" i="21"/>
  <c r="F3009" i="21"/>
  <c r="D3010" i="21"/>
  <c r="K3015" i="21"/>
  <c r="I3015" i="21"/>
  <c r="M3015" i="21"/>
  <c r="L3015" i="21"/>
  <c r="J3015" i="21"/>
  <c r="H3016" i="21"/>
  <c r="O3014" i="21"/>
  <c r="Q3014" i="21"/>
  <c r="N3014" i="21"/>
  <c r="P3014" i="21"/>
  <c r="D3011" i="21"/>
  <c r="E3010" i="21"/>
  <c r="F3010" i="21"/>
  <c r="O3015" i="21"/>
  <c r="Q3015" i="21"/>
  <c r="P3015" i="21"/>
  <c r="N3015" i="21"/>
  <c r="M3016" i="21"/>
  <c r="I3016" i="21"/>
  <c r="K3016" i="21"/>
  <c r="H3017" i="21"/>
  <c r="L3016" i="21"/>
  <c r="J3016" i="21"/>
  <c r="E3011" i="21"/>
  <c r="F3011" i="21"/>
  <c r="D3012" i="21"/>
  <c r="O3016" i="21"/>
  <c r="N3016" i="21"/>
  <c r="P3016" i="21"/>
  <c r="Q3016" i="21"/>
  <c r="M3017" i="21"/>
  <c r="I3017" i="21"/>
  <c r="K3017" i="21"/>
  <c r="L3017" i="21"/>
  <c r="H3018" i="21"/>
  <c r="J3017" i="21"/>
  <c r="F3012" i="21"/>
  <c r="E3012" i="21"/>
  <c r="D3013" i="21"/>
  <c r="Q3017" i="21"/>
  <c r="O3017" i="21"/>
  <c r="P3017" i="21"/>
  <c r="N3017" i="21"/>
  <c r="I3018" i="21"/>
  <c r="K3018" i="21"/>
  <c r="M3018" i="21"/>
  <c r="H3019" i="21"/>
  <c r="L3018" i="21"/>
  <c r="J3018" i="21"/>
  <c r="E3013" i="21"/>
  <c r="D3014" i="21"/>
  <c r="F3013" i="21"/>
  <c r="N3018" i="21"/>
  <c r="Q3018" i="21"/>
  <c r="P3018" i="21"/>
  <c r="O3018" i="21"/>
  <c r="M3019" i="21"/>
  <c r="J3019" i="21"/>
  <c r="K3019" i="21"/>
  <c r="I3019" i="21"/>
  <c r="L3019" i="21"/>
  <c r="H3020" i="21"/>
  <c r="F3014" i="21"/>
  <c r="E3014" i="21"/>
  <c r="D3015" i="21"/>
  <c r="N3019" i="21"/>
  <c r="Q3019" i="21"/>
  <c r="O3019" i="21"/>
  <c r="P3019" i="21"/>
  <c r="M3020" i="21"/>
  <c r="H3021" i="21"/>
  <c r="I3020" i="21"/>
  <c r="K3020" i="21"/>
  <c r="J3020" i="21"/>
  <c r="L3020" i="21"/>
  <c r="D3016" i="21"/>
  <c r="E3015" i="21"/>
  <c r="F3015" i="21"/>
  <c r="K3021" i="21"/>
  <c r="I3021" i="21"/>
  <c r="L3021" i="21"/>
  <c r="M3021" i="21"/>
  <c r="H3022" i="21"/>
  <c r="J3021" i="21"/>
  <c r="O3020" i="21"/>
  <c r="Q3020" i="21"/>
  <c r="N3020" i="21"/>
  <c r="P3020" i="21"/>
  <c r="E3016" i="21"/>
  <c r="F3016" i="21"/>
  <c r="D3017" i="21"/>
  <c r="P3021" i="21"/>
  <c r="N3021" i="21"/>
  <c r="Q3021" i="21"/>
  <c r="O3021" i="21"/>
  <c r="I3022" i="21"/>
  <c r="H3023" i="21"/>
  <c r="J3022" i="21"/>
  <c r="L3022" i="21"/>
  <c r="M3022" i="21"/>
  <c r="K3022" i="21"/>
  <c r="E3017" i="21"/>
  <c r="F3017" i="21"/>
  <c r="D3018" i="21"/>
  <c r="Q3022" i="21"/>
  <c r="N3022" i="21"/>
  <c r="P3022" i="21"/>
  <c r="O3022" i="21"/>
  <c r="K3023" i="21"/>
  <c r="I3023" i="21"/>
  <c r="J3023" i="21"/>
  <c r="H3024" i="21"/>
  <c r="L3023" i="21"/>
  <c r="M3023" i="21"/>
  <c r="D3019" i="21"/>
  <c r="F3018" i="21"/>
  <c r="E3018" i="21"/>
  <c r="Q3023" i="21"/>
  <c r="N3023" i="21"/>
  <c r="P3023" i="21"/>
  <c r="O3023" i="21"/>
  <c r="H3025" i="21"/>
  <c r="L3024" i="21"/>
  <c r="M3024" i="21"/>
  <c r="J3024" i="21"/>
  <c r="I3024" i="21"/>
  <c r="K3024" i="21"/>
  <c r="F3019" i="21"/>
  <c r="E3019" i="21"/>
  <c r="D3020" i="21"/>
  <c r="L3025" i="21"/>
  <c r="M3025" i="21"/>
  <c r="H3026" i="21"/>
  <c r="I3025" i="21"/>
  <c r="K3025" i="21"/>
  <c r="J3025" i="21"/>
  <c r="O3024" i="21"/>
  <c r="Q3024" i="21"/>
  <c r="N3024" i="21"/>
  <c r="P3024" i="21"/>
  <c r="E3020" i="21"/>
  <c r="D3021" i="21"/>
  <c r="F3020" i="21"/>
  <c r="J3026" i="21"/>
  <c r="H3027" i="21"/>
  <c r="M3026" i="21"/>
  <c r="K3026" i="21"/>
  <c r="I3026" i="21"/>
  <c r="L3026" i="21"/>
  <c r="O3025" i="21"/>
  <c r="P3025" i="21"/>
  <c r="N3025" i="21"/>
  <c r="Q3025" i="21"/>
  <c r="E3021" i="21"/>
  <c r="D3022" i="21"/>
  <c r="F3021" i="21"/>
  <c r="M3027" i="21"/>
  <c r="H3028" i="21"/>
  <c r="K3027" i="21"/>
  <c r="I3027" i="21"/>
  <c r="L3027" i="21"/>
  <c r="J3027" i="21"/>
  <c r="Q3026" i="21"/>
  <c r="N3026" i="21"/>
  <c r="P3026" i="21"/>
  <c r="O3026" i="21"/>
  <c r="F3022" i="21"/>
  <c r="E3022" i="21"/>
  <c r="D3023" i="21"/>
  <c r="J3028" i="21"/>
  <c r="K3028" i="21"/>
  <c r="H3029" i="21"/>
  <c r="I3028" i="21"/>
  <c r="M3028" i="21"/>
  <c r="L3028" i="21"/>
  <c r="Q3027" i="21"/>
  <c r="N3027" i="21"/>
  <c r="O3027" i="21"/>
  <c r="P3027" i="21"/>
  <c r="D3024" i="21"/>
  <c r="E3023" i="21"/>
  <c r="F3023" i="21"/>
  <c r="L3029" i="21"/>
  <c r="M3029" i="21"/>
  <c r="K3029" i="21"/>
  <c r="H3030" i="21"/>
  <c r="I3029" i="21"/>
  <c r="J3029" i="21"/>
  <c r="Q3028" i="21"/>
  <c r="N3028" i="21"/>
  <c r="P3028" i="21"/>
  <c r="O3028" i="21"/>
  <c r="E3024" i="21"/>
  <c r="D3025" i="21"/>
  <c r="F3024" i="21"/>
  <c r="J3030" i="21"/>
  <c r="H3031" i="21"/>
  <c r="I3030" i="21"/>
  <c r="K3030" i="21"/>
  <c r="L3030" i="21"/>
  <c r="M3030" i="21"/>
  <c r="Q3029" i="21"/>
  <c r="N3029" i="21"/>
  <c r="O3029" i="21"/>
  <c r="P3029" i="21"/>
  <c r="E3025" i="21"/>
  <c r="D3026" i="21"/>
  <c r="F3025" i="21"/>
  <c r="I3031" i="21"/>
  <c r="H3032" i="21"/>
  <c r="K3031" i="21"/>
  <c r="M3031" i="21"/>
  <c r="L3031" i="21"/>
  <c r="J3031" i="21"/>
  <c r="O3030" i="21"/>
  <c r="Q3030" i="21"/>
  <c r="P3030" i="21"/>
  <c r="N3030" i="21"/>
  <c r="E3026" i="21"/>
  <c r="F3026" i="21"/>
  <c r="D3027" i="21"/>
  <c r="Q3031" i="21"/>
  <c r="O3031" i="21"/>
  <c r="N3031" i="21"/>
  <c r="P3031" i="21"/>
  <c r="L3032" i="21"/>
  <c r="J3032" i="21"/>
  <c r="K3032" i="21"/>
  <c r="M3032" i="21"/>
  <c r="I3032" i="21"/>
  <c r="H3033" i="21"/>
  <c r="E3027" i="21"/>
  <c r="F3027" i="21"/>
  <c r="D3028" i="21"/>
  <c r="P3032" i="21"/>
  <c r="N3032" i="21"/>
  <c r="Q3032" i="21"/>
  <c r="O3032" i="21"/>
  <c r="I3033" i="21"/>
  <c r="K3033" i="21"/>
  <c r="L3033" i="21"/>
  <c r="H3034" i="21"/>
  <c r="J3033" i="21"/>
  <c r="M3033" i="21"/>
  <c r="F3028" i="21"/>
  <c r="D3029" i="21"/>
  <c r="E3028" i="21"/>
  <c r="P3033" i="21"/>
  <c r="N3033" i="21"/>
  <c r="Q3033" i="21"/>
  <c r="O3033" i="21"/>
  <c r="K3034" i="21"/>
  <c r="J3034" i="21"/>
  <c r="M3034" i="21"/>
  <c r="H3035" i="21"/>
  <c r="I3034" i="21"/>
  <c r="L3034" i="21"/>
  <c r="F3029" i="21"/>
  <c r="D3030" i="21"/>
  <c r="E3029" i="21"/>
  <c r="J3035" i="21"/>
  <c r="I3035" i="21"/>
  <c r="K3035" i="21"/>
  <c r="M3035" i="21"/>
  <c r="H3036" i="21"/>
  <c r="L3035" i="21"/>
  <c r="P3034" i="21"/>
  <c r="N3034" i="21"/>
  <c r="Q3034" i="21"/>
  <c r="O3034" i="21"/>
  <c r="F3030" i="21"/>
  <c r="E3030" i="21"/>
  <c r="D3031" i="21"/>
  <c r="Q3035" i="21"/>
  <c r="P3035" i="21"/>
  <c r="N3035" i="21"/>
  <c r="O3035" i="21"/>
  <c r="J3036" i="21"/>
  <c r="I3036" i="21"/>
  <c r="H3037" i="21"/>
  <c r="K3036" i="21"/>
  <c r="M3036" i="21"/>
  <c r="L3036" i="21"/>
  <c r="D3032" i="21"/>
  <c r="E3031" i="21"/>
  <c r="F3031" i="21"/>
  <c r="Q3036" i="21"/>
  <c r="N3036" i="21"/>
  <c r="P3036" i="21"/>
  <c r="O3036" i="21"/>
  <c r="M3037" i="21"/>
  <c r="K3037" i="21"/>
  <c r="J3037" i="21"/>
  <c r="L3037" i="21"/>
  <c r="H3038" i="21"/>
  <c r="I3037" i="21"/>
  <c r="F3032" i="21"/>
  <c r="D3033" i="21"/>
  <c r="E3032" i="21"/>
  <c r="L3038" i="21"/>
  <c r="H3039" i="21"/>
  <c r="K3038" i="21"/>
  <c r="I3038" i="21"/>
  <c r="J3038" i="21"/>
  <c r="M3038" i="21"/>
  <c r="Q3037" i="21"/>
  <c r="O3037" i="21"/>
  <c r="P3037" i="21"/>
  <c r="N3037" i="21"/>
  <c r="E3033" i="21"/>
  <c r="D3034" i="21"/>
  <c r="F3033" i="21"/>
  <c r="M3039" i="21"/>
  <c r="K3039" i="21"/>
  <c r="I3039" i="21"/>
  <c r="H3040" i="21"/>
  <c r="L3039" i="21"/>
  <c r="J3039" i="21"/>
  <c r="O3038" i="21"/>
  <c r="P3038" i="21"/>
  <c r="Q3038" i="21"/>
  <c r="N3038" i="21"/>
  <c r="F3034" i="21"/>
  <c r="E3034" i="21"/>
  <c r="D3035" i="21"/>
  <c r="N3039" i="21"/>
  <c r="Q3039" i="21"/>
  <c r="P3039" i="21"/>
  <c r="O3039" i="21"/>
  <c r="H3041" i="21"/>
  <c r="K3040" i="21"/>
  <c r="M3040" i="21"/>
  <c r="L3040" i="21"/>
  <c r="J3040" i="21"/>
  <c r="I3040" i="21"/>
  <c r="E3035" i="21"/>
  <c r="F3035" i="21"/>
  <c r="D3036" i="21"/>
  <c r="K3041" i="21"/>
  <c r="I3041" i="21"/>
  <c r="J3041" i="21"/>
  <c r="L3041" i="21"/>
  <c r="H3042" i="21"/>
  <c r="M3041" i="21"/>
  <c r="Q3040" i="21"/>
  <c r="P3040" i="21"/>
  <c r="O3040" i="21"/>
  <c r="N3040" i="21"/>
  <c r="F3036" i="21"/>
  <c r="D3037" i="21"/>
  <c r="E3036" i="21"/>
  <c r="N3041" i="21"/>
  <c r="O3041" i="21"/>
  <c r="Q3041" i="21"/>
  <c r="P3041" i="21"/>
  <c r="L3042" i="21"/>
  <c r="M3042" i="21"/>
  <c r="H3043" i="21"/>
  <c r="J3042" i="21"/>
  <c r="K3042" i="21"/>
  <c r="I3042" i="21"/>
  <c r="E3037" i="21"/>
  <c r="D3038" i="21"/>
  <c r="F3037" i="21"/>
  <c r="H3044" i="21"/>
  <c r="J3043" i="21"/>
  <c r="M3043" i="21"/>
  <c r="L3043" i="21"/>
  <c r="I3043" i="21"/>
  <c r="K3043" i="21"/>
  <c r="N3042" i="21"/>
  <c r="P3042" i="21"/>
  <c r="Q3042" i="21"/>
  <c r="O3042" i="21"/>
  <c r="F3038" i="21"/>
  <c r="E3038" i="21"/>
  <c r="D3039" i="21"/>
  <c r="L3044" i="21"/>
  <c r="M3044" i="21"/>
  <c r="K3044" i="21"/>
  <c r="H3045" i="21"/>
  <c r="J3044" i="21"/>
  <c r="I3044" i="21"/>
  <c r="N3043" i="21"/>
  <c r="P3043" i="21"/>
  <c r="O3043" i="21"/>
  <c r="Q3043" i="21"/>
  <c r="E3039" i="21"/>
  <c r="D3040" i="21"/>
  <c r="F3039" i="21"/>
  <c r="K3045" i="21"/>
  <c r="L3045" i="21"/>
  <c r="J3045" i="21"/>
  <c r="I3045" i="21"/>
  <c r="H3046" i="21"/>
  <c r="M3045" i="21"/>
  <c r="Q3044" i="21"/>
  <c r="P3044" i="21"/>
  <c r="O3044" i="21"/>
  <c r="N3044" i="21"/>
  <c r="E3040" i="21"/>
  <c r="D3041" i="21"/>
  <c r="F3040" i="21"/>
  <c r="Q3045" i="21"/>
  <c r="P3045" i="21"/>
  <c r="O3045" i="21"/>
  <c r="N3045" i="21"/>
  <c r="J3046" i="21"/>
  <c r="L3046" i="21"/>
  <c r="K3046" i="21"/>
  <c r="H3047" i="21"/>
  <c r="M3046" i="21"/>
  <c r="I3046" i="21"/>
  <c r="E3041" i="21"/>
  <c r="D3042" i="21"/>
  <c r="F3041" i="21"/>
  <c r="M3047" i="21"/>
  <c r="L3047" i="21"/>
  <c r="H3048" i="21"/>
  <c r="J3047" i="21"/>
  <c r="I3047" i="21"/>
  <c r="K3047" i="21"/>
  <c r="Q3046" i="21"/>
  <c r="O3046" i="21"/>
  <c r="N3046" i="21"/>
  <c r="P3046" i="21"/>
  <c r="E3042" i="21"/>
  <c r="F3042" i="21"/>
  <c r="D3043" i="21"/>
  <c r="M3048" i="21"/>
  <c r="I3048" i="21"/>
  <c r="J3048" i="21"/>
  <c r="H3049" i="21"/>
  <c r="L3048" i="21"/>
  <c r="K3048" i="21"/>
  <c r="N3047" i="21"/>
  <c r="Q3047" i="21"/>
  <c r="O3047" i="21"/>
  <c r="P3047" i="21"/>
  <c r="F3043" i="21"/>
  <c r="E3043" i="21"/>
  <c r="D3044" i="21"/>
  <c r="N3048" i="21"/>
  <c r="O3048" i="21"/>
  <c r="P3048" i="21"/>
  <c r="Q3048" i="21"/>
  <c r="J3049" i="21"/>
  <c r="M3049" i="21"/>
  <c r="I3049" i="21"/>
  <c r="H3050" i="21"/>
  <c r="K3049" i="21"/>
  <c r="L3049" i="21"/>
  <c r="F3044" i="21"/>
  <c r="E3044" i="21"/>
  <c r="D3045" i="21"/>
  <c r="O3049" i="21"/>
  <c r="P3049" i="21"/>
  <c r="N3049" i="21"/>
  <c r="Q3049" i="21"/>
  <c r="L3050" i="21"/>
  <c r="M3050" i="21"/>
  <c r="J3050" i="21"/>
  <c r="H3051" i="21"/>
  <c r="I3050" i="21"/>
  <c r="K3050" i="21"/>
  <c r="F3045" i="21"/>
  <c r="E3045" i="21"/>
  <c r="D3046" i="21"/>
  <c r="L3051" i="21"/>
  <c r="I3051" i="21"/>
  <c r="M3051" i="21"/>
  <c r="H3052" i="21"/>
  <c r="J3051" i="21"/>
  <c r="K3051" i="21"/>
  <c r="P3050" i="21"/>
  <c r="N3050" i="21"/>
  <c r="Q3050" i="21"/>
  <c r="O3050" i="21"/>
  <c r="F3046" i="21"/>
  <c r="E3046" i="21"/>
  <c r="D3047" i="21"/>
  <c r="N3051" i="21"/>
  <c r="P3051" i="21"/>
  <c r="Q3051" i="21"/>
  <c r="O3051" i="21"/>
  <c r="J3052" i="21"/>
  <c r="H3053" i="21"/>
  <c r="I3052" i="21"/>
  <c r="K3052" i="21"/>
  <c r="L3052" i="21"/>
  <c r="M3052" i="21"/>
  <c r="E3047" i="21"/>
  <c r="F3047" i="21"/>
  <c r="D3048" i="21"/>
  <c r="K3053" i="21"/>
  <c r="J3053" i="21"/>
  <c r="M3053" i="21"/>
  <c r="I3053" i="21"/>
  <c r="L3053" i="21"/>
  <c r="H3054" i="21"/>
  <c r="P3052" i="21"/>
  <c r="O3052" i="21"/>
  <c r="Q3052" i="21"/>
  <c r="N3052" i="21"/>
  <c r="F3048" i="21"/>
  <c r="D3049" i="21"/>
  <c r="E3048" i="21"/>
  <c r="O3053" i="21"/>
  <c r="P3053" i="21"/>
  <c r="Q3053" i="21"/>
  <c r="N3053" i="21"/>
  <c r="L3054" i="21"/>
  <c r="J3054" i="21"/>
  <c r="H3055" i="21"/>
  <c r="M3054" i="21"/>
  <c r="K3054" i="21"/>
  <c r="I3054" i="21"/>
  <c r="D3050" i="21"/>
  <c r="F3049" i="21"/>
  <c r="E3049" i="21"/>
  <c r="L3055" i="21"/>
  <c r="I3055" i="21"/>
  <c r="H3056" i="21"/>
  <c r="M3055" i="21"/>
  <c r="J3055" i="21"/>
  <c r="K3055" i="21"/>
  <c r="Q3054" i="21"/>
  <c r="N3054" i="21"/>
  <c r="P3054" i="21"/>
  <c r="O3054" i="21"/>
  <c r="F3050" i="21"/>
  <c r="E3050" i="21"/>
  <c r="D3051" i="21"/>
  <c r="O3055" i="21"/>
  <c r="N3055" i="21"/>
  <c r="P3055" i="21"/>
  <c r="Q3055" i="21"/>
  <c r="J3056" i="21"/>
  <c r="M3056" i="21"/>
  <c r="L3056" i="21"/>
  <c r="I3056" i="21"/>
  <c r="H3057" i="21"/>
  <c r="K3056" i="21"/>
  <c r="D3052" i="21"/>
  <c r="F3051" i="21"/>
  <c r="E3051" i="21"/>
  <c r="O3056" i="21"/>
  <c r="P3056" i="21"/>
  <c r="N3056" i="21"/>
  <c r="Q3056" i="21"/>
  <c r="L3057" i="21"/>
  <c r="K3057" i="21"/>
  <c r="I3057" i="21"/>
  <c r="H3058" i="21"/>
  <c r="M3057" i="21"/>
  <c r="J3057" i="21"/>
  <c r="D3053" i="21"/>
  <c r="E3052" i="21"/>
  <c r="F3052" i="21"/>
  <c r="Q3057" i="21"/>
  <c r="O3057" i="21"/>
  <c r="P3057" i="21"/>
  <c r="N3057" i="21"/>
  <c r="I3058" i="21"/>
  <c r="J3058" i="21"/>
  <c r="H3059" i="21"/>
  <c r="K3058" i="21"/>
  <c r="M3058" i="21"/>
  <c r="L3058" i="21"/>
  <c r="D3054" i="21"/>
  <c r="F3053" i="21"/>
  <c r="E3053" i="21"/>
  <c r="Q3058" i="21"/>
  <c r="N3058" i="21"/>
  <c r="P3058" i="21"/>
  <c r="O3058" i="21"/>
  <c r="K3059" i="21"/>
  <c r="M3059" i="21"/>
  <c r="L3059" i="21"/>
  <c r="H3060" i="21"/>
  <c r="I3059" i="21"/>
  <c r="J3059" i="21"/>
  <c r="D3055" i="21"/>
  <c r="F3054" i="21"/>
  <c r="E3054" i="21"/>
  <c r="M3060" i="21"/>
  <c r="K3060" i="21"/>
  <c r="J3060" i="21"/>
  <c r="H3061" i="21"/>
  <c r="I3060" i="21"/>
  <c r="L3060" i="21"/>
  <c r="N3059" i="21"/>
  <c r="P3059" i="21"/>
  <c r="O3059" i="21"/>
  <c r="Q3059" i="21"/>
  <c r="D3056" i="21"/>
  <c r="E3055" i="21"/>
  <c r="F3055" i="21"/>
  <c r="L3061" i="21"/>
  <c r="K3061" i="21"/>
  <c r="H3062" i="21"/>
  <c r="M3061" i="21"/>
  <c r="J3061" i="21"/>
  <c r="I3061" i="21"/>
  <c r="O3060" i="21"/>
  <c r="N3060" i="21"/>
  <c r="P3060" i="21"/>
  <c r="Q3060" i="21"/>
  <c r="D3057" i="21"/>
  <c r="F3056" i="21"/>
  <c r="E3056" i="21"/>
  <c r="J3062" i="21"/>
  <c r="M3062" i="21"/>
  <c r="H3063" i="21"/>
  <c r="I3062" i="21"/>
  <c r="K3062" i="21"/>
  <c r="L3062" i="21"/>
  <c r="P3061" i="21"/>
  <c r="N3061" i="21"/>
  <c r="Q3061" i="21"/>
  <c r="O3061" i="21"/>
  <c r="F3057" i="21"/>
  <c r="D3058" i="21"/>
  <c r="E3057" i="21"/>
  <c r="K3063" i="21"/>
  <c r="J3063" i="21"/>
  <c r="M3063" i="21"/>
  <c r="H3064" i="21"/>
  <c r="L3063" i="21"/>
  <c r="I3063" i="21"/>
  <c r="O3062" i="21"/>
  <c r="P3062" i="21"/>
  <c r="Q3062" i="21"/>
  <c r="N3062" i="21"/>
  <c r="D3059" i="21"/>
  <c r="F3058" i="21"/>
  <c r="E3058" i="21"/>
  <c r="I3064" i="21"/>
  <c r="H3065" i="21"/>
  <c r="L3064" i="21"/>
  <c r="J3064" i="21"/>
  <c r="M3064" i="21"/>
  <c r="K3064" i="21"/>
  <c r="O3063" i="21"/>
  <c r="N3063" i="21"/>
  <c r="Q3063" i="21"/>
  <c r="P3063" i="21"/>
  <c r="D3060" i="21"/>
  <c r="F3059" i="21"/>
  <c r="E3059" i="21"/>
  <c r="N3064" i="21"/>
  <c r="P3064" i="21"/>
  <c r="Q3064" i="21"/>
  <c r="O3064" i="21"/>
  <c r="M3065" i="21"/>
  <c r="K3065" i="21"/>
  <c r="H3066" i="21"/>
  <c r="L3065" i="21"/>
  <c r="J3065" i="21"/>
  <c r="I3065" i="21"/>
  <c r="D3061" i="21"/>
  <c r="E3060" i="21"/>
  <c r="F3060" i="21"/>
  <c r="J3066" i="21"/>
  <c r="I3066" i="21"/>
  <c r="M3066" i="21"/>
  <c r="H3067" i="21"/>
  <c r="L3066" i="21"/>
  <c r="K3066" i="21"/>
  <c r="P3065" i="21"/>
  <c r="N3065" i="21"/>
  <c r="Q3065" i="21"/>
  <c r="O3065" i="21"/>
  <c r="D3062" i="21"/>
  <c r="F3061" i="21"/>
  <c r="E3061" i="21"/>
  <c r="O3066" i="21"/>
  <c r="N3066" i="21"/>
  <c r="P3066" i="21"/>
  <c r="Q3066" i="21"/>
  <c r="M3067" i="21"/>
  <c r="K3067" i="21"/>
  <c r="H3068" i="21"/>
  <c r="I3067" i="21"/>
  <c r="J3067" i="21"/>
  <c r="L3067" i="21"/>
  <c r="D3063" i="21"/>
  <c r="E3062" i="21"/>
  <c r="F3062" i="21"/>
  <c r="K3068" i="21"/>
  <c r="I3068" i="21"/>
  <c r="J3068" i="21"/>
  <c r="H3069" i="21"/>
  <c r="L3068" i="21"/>
  <c r="M3068" i="21"/>
  <c r="O3067" i="21"/>
  <c r="P3067" i="21"/>
  <c r="Q3067" i="21"/>
  <c r="N3067" i="21"/>
  <c r="D3064" i="21"/>
  <c r="F3063" i="21"/>
  <c r="E3063" i="21"/>
  <c r="Q3068" i="21"/>
  <c r="N3068" i="21"/>
  <c r="P3068" i="21"/>
  <c r="O3068" i="21"/>
  <c r="M3069" i="21"/>
  <c r="K3069" i="21"/>
  <c r="H3070" i="21"/>
  <c r="J3069" i="21"/>
  <c r="I3069" i="21"/>
  <c r="L3069" i="21"/>
  <c r="F3064" i="21"/>
  <c r="D3065" i="21"/>
  <c r="E3064" i="21"/>
  <c r="L3070" i="21"/>
  <c r="M3070" i="21"/>
  <c r="H3071" i="21"/>
  <c r="K3070" i="21"/>
  <c r="I3070" i="21"/>
  <c r="J3070" i="21"/>
  <c r="P3069" i="21"/>
  <c r="N3069" i="21"/>
  <c r="Q3069" i="21"/>
  <c r="O3069" i="21"/>
  <c r="E3065" i="21"/>
  <c r="F3065" i="21"/>
  <c r="D3066" i="21"/>
  <c r="J3071" i="21"/>
  <c r="K3071" i="21"/>
  <c r="H3072" i="21"/>
  <c r="I3071" i="21"/>
  <c r="L3071" i="21"/>
  <c r="M3071" i="21"/>
  <c r="Q3070" i="21"/>
  <c r="N3070" i="21"/>
  <c r="P3070" i="21"/>
  <c r="O3070" i="21"/>
  <c r="D3067" i="21"/>
  <c r="F3066" i="21"/>
  <c r="E3066" i="21"/>
  <c r="K3072" i="21"/>
  <c r="H3073" i="21"/>
  <c r="J3072" i="21"/>
  <c r="M3072" i="21"/>
  <c r="L3072" i="21"/>
  <c r="I3072" i="21"/>
  <c r="O3071" i="21"/>
  <c r="N3071" i="21"/>
  <c r="P3071" i="21"/>
  <c r="Q3071" i="21"/>
  <c r="E3067" i="21"/>
  <c r="D3068" i="21"/>
  <c r="F3067" i="21"/>
  <c r="M3073" i="21"/>
  <c r="I3073" i="21"/>
  <c r="H3074" i="21"/>
  <c r="J3073" i="21"/>
  <c r="K3073" i="21"/>
  <c r="L3073" i="21"/>
  <c r="Q3072" i="21"/>
  <c r="N3072" i="21"/>
  <c r="P3072" i="21"/>
  <c r="O3072" i="21"/>
  <c r="F3068" i="21"/>
  <c r="D3069" i="21"/>
  <c r="E3068" i="21"/>
  <c r="Q3073" i="21"/>
  <c r="P3073" i="21"/>
  <c r="N3073" i="21"/>
  <c r="O3073" i="21"/>
  <c r="I3074" i="21"/>
  <c r="J3074" i="21"/>
  <c r="H3075" i="21"/>
  <c r="K3074" i="21"/>
  <c r="L3074" i="21"/>
  <c r="M3074" i="21"/>
  <c r="D3070" i="21"/>
  <c r="F3069" i="21"/>
  <c r="E3069" i="21"/>
  <c r="Q3074" i="21"/>
  <c r="O3074" i="21"/>
  <c r="P3074" i="21"/>
  <c r="N3074" i="21"/>
  <c r="H3076" i="21"/>
  <c r="M3075" i="21"/>
  <c r="I3075" i="21"/>
  <c r="J3075" i="21"/>
  <c r="L3075" i="21"/>
  <c r="K3075" i="21"/>
  <c r="F3070" i="21"/>
  <c r="E3070" i="21"/>
  <c r="D3071" i="21"/>
  <c r="I3076" i="21"/>
  <c r="J3076" i="21"/>
  <c r="H3077" i="21"/>
  <c r="L3076" i="21"/>
  <c r="K3076" i="21"/>
  <c r="M3076" i="21"/>
  <c r="N3075" i="21"/>
  <c r="Q3075" i="21"/>
  <c r="O3075" i="21"/>
  <c r="P3075" i="21"/>
  <c r="F3071" i="21"/>
  <c r="E3071" i="21"/>
  <c r="D3072" i="21"/>
  <c r="P3076" i="21"/>
  <c r="N3076" i="21"/>
  <c r="O3076" i="21"/>
  <c r="Q3076" i="21"/>
  <c r="K3077" i="21"/>
  <c r="H3078" i="21"/>
  <c r="L3077" i="21"/>
  <c r="M3077" i="21"/>
  <c r="J3077" i="21"/>
  <c r="I3077" i="21"/>
  <c r="F3072" i="21"/>
  <c r="D3073" i="21"/>
  <c r="E3072" i="21"/>
  <c r="H3079" i="21"/>
  <c r="L3078" i="21"/>
  <c r="M3078" i="21"/>
  <c r="I3078" i="21"/>
  <c r="K3078" i="21"/>
  <c r="J3078" i="21"/>
  <c r="P3077" i="21"/>
  <c r="O3077" i="21"/>
  <c r="Q3077" i="21"/>
  <c r="N3077" i="21"/>
  <c r="F3073" i="21"/>
  <c r="E3073" i="21"/>
  <c r="D3074" i="21"/>
  <c r="L3079" i="21"/>
  <c r="I3079" i="21"/>
  <c r="M3079" i="21"/>
  <c r="J3079" i="21"/>
  <c r="H3080" i="21"/>
  <c r="K3079" i="21"/>
  <c r="P3078" i="21"/>
  <c r="N3078" i="21"/>
  <c r="O3078" i="21"/>
  <c r="Q3078" i="21"/>
  <c r="F3074" i="21"/>
  <c r="D3075" i="21"/>
  <c r="E3074" i="21"/>
  <c r="P3079" i="21"/>
  <c r="Q3079" i="21"/>
  <c r="N3079" i="21"/>
  <c r="O3079" i="21"/>
  <c r="K3080" i="21"/>
  <c r="I3080" i="21"/>
  <c r="L3080" i="21"/>
  <c r="H3081" i="21"/>
  <c r="J3080" i="21"/>
  <c r="M3080" i="21"/>
  <c r="E3075" i="21"/>
  <c r="F3075" i="21"/>
  <c r="D3076" i="21"/>
  <c r="O3080" i="21"/>
  <c r="P3080" i="21"/>
  <c r="N3080" i="21"/>
  <c r="Q3080" i="21"/>
  <c r="M3081" i="21"/>
  <c r="J3081" i="21"/>
  <c r="H3082" i="21"/>
  <c r="L3081" i="21"/>
  <c r="K3081" i="21"/>
  <c r="I3081" i="21"/>
  <c r="D3077" i="21"/>
  <c r="E3076" i="21"/>
  <c r="F3076" i="21"/>
  <c r="L3082" i="21"/>
  <c r="M3082" i="21"/>
  <c r="K3082" i="21"/>
  <c r="J3082" i="21"/>
  <c r="H3083" i="21"/>
  <c r="I3082" i="21"/>
  <c r="N3081" i="21"/>
  <c r="P3081" i="21"/>
  <c r="Q3081" i="21"/>
  <c r="O3081" i="21"/>
  <c r="D3078" i="21"/>
  <c r="F3077" i="21"/>
  <c r="E3077" i="21"/>
  <c r="J3083" i="21"/>
  <c r="M3083" i="21"/>
  <c r="L3083" i="21"/>
  <c r="H3084" i="21"/>
  <c r="K3083" i="21"/>
  <c r="I3083" i="21"/>
  <c r="N3082" i="21"/>
  <c r="P3082" i="21"/>
  <c r="O3082" i="21"/>
  <c r="Q3082" i="21"/>
  <c r="E3078" i="21"/>
  <c r="F3078" i="21"/>
  <c r="D3079" i="21"/>
  <c r="M3084" i="21"/>
  <c r="H3085" i="21"/>
  <c r="L3084" i="21"/>
  <c r="K3084" i="21"/>
  <c r="J3084" i="21"/>
  <c r="I3084" i="21"/>
  <c r="O3083" i="21"/>
  <c r="N3083" i="21"/>
  <c r="P3083" i="21"/>
  <c r="Q3083" i="21"/>
  <c r="E3079" i="21"/>
  <c r="D3080" i="21"/>
  <c r="F3079" i="21"/>
  <c r="J3085" i="21"/>
  <c r="K3085" i="21"/>
  <c r="M3085" i="21"/>
  <c r="H3086" i="21"/>
  <c r="L3085" i="21"/>
  <c r="I3085" i="21"/>
  <c r="Q3084" i="21"/>
  <c r="N3084" i="21"/>
  <c r="P3084" i="21"/>
  <c r="O3084" i="21"/>
  <c r="F3080" i="21"/>
  <c r="E3080" i="21"/>
  <c r="D3081" i="21"/>
  <c r="K3086" i="21"/>
  <c r="L3086" i="21"/>
  <c r="H3087" i="21"/>
  <c r="I3086" i="21"/>
  <c r="J3086" i="21"/>
  <c r="M3086" i="21"/>
  <c r="O3085" i="21"/>
  <c r="P3085" i="21"/>
  <c r="Q3085" i="21"/>
  <c r="N3085" i="21"/>
  <c r="D3082" i="21"/>
  <c r="E3081" i="21"/>
  <c r="F3081" i="21"/>
  <c r="H3088" i="21"/>
  <c r="L3087" i="21"/>
  <c r="J3087" i="21"/>
  <c r="I3087" i="21"/>
  <c r="K3087" i="21"/>
  <c r="M3087" i="21"/>
  <c r="N3086" i="21"/>
  <c r="Q3086" i="21"/>
  <c r="O3086" i="21"/>
  <c r="P3086" i="21"/>
  <c r="E3082" i="21"/>
  <c r="D3083" i="21"/>
  <c r="F3082" i="21"/>
  <c r="I3088" i="21"/>
  <c r="L3088" i="21"/>
  <c r="M3088" i="21"/>
  <c r="H3089" i="21"/>
  <c r="K3088" i="21"/>
  <c r="J3088" i="21"/>
  <c r="N3087" i="21"/>
  <c r="O3087" i="21"/>
  <c r="P3087" i="21"/>
  <c r="Q3087" i="21"/>
  <c r="F3083" i="21"/>
  <c r="E3083" i="21"/>
  <c r="D3084" i="21"/>
  <c r="N3088" i="21"/>
  <c r="O3088" i="21"/>
  <c r="P3088" i="21"/>
  <c r="Q3088" i="21"/>
  <c r="J3089" i="21"/>
  <c r="H3090" i="21"/>
  <c r="L3089" i="21"/>
  <c r="I3089" i="21"/>
  <c r="M3089" i="21"/>
  <c r="K3089" i="21"/>
  <c r="F3084" i="21"/>
  <c r="D3085" i="21"/>
  <c r="E3084" i="21"/>
  <c r="I3090" i="21"/>
  <c r="J3090" i="21"/>
  <c r="K3090" i="21"/>
  <c r="M3090" i="21"/>
  <c r="L3090" i="21"/>
  <c r="H3091" i="21"/>
  <c r="O3089" i="21"/>
  <c r="P3089" i="21"/>
  <c r="Q3089" i="21"/>
  <c r="N3089" i="21"/>
  <c r="F3085" i="21"/>
  <c r="E3085" i="21"/>
  <c r="D3086" i="21"/>
  <c r="Q3090" i="21"/>
  <c r="N3090" i="21"/>
  <c r="P3090" i="21"/>
  <c r="O3090" i="21"/>
  <c r="J3091" i="21"/>
  <c r="M3091" i="21"/>
  <c r="I3091" i="21"/>
  <c r="L3091" i="21"/>
  <c r="H3092" i="21"/>
  <c r="K3091" i="21"/>
  <c r="F3086" i="21"/>
  <c r="E3086" i="21"/>
  <c r="D3087" i="21"/>
  <c r="P3091" i="21"/>
  <c r="O3091" i="21"/>
  <c r="Q3091" i="21"/>
  <c r="N3091" i="21"/>
  <c r="M3092" i="21"/>
  <c r="K3092" i="21"/>
  <c r="I3092" i="21"/>
  <c r="L3092" i="21"/>
  <c r="H3093" i="21"/>
  <c r="J3092" i="21"/>
  <c r="D3088" i="21"/>
  <c r="E3087" i="21"/>
  <c r="F3087" i="21"/>
  <c r="N3092" i="21"/>
  <c r="P3092" i="21"/>
  <c r="O3092" i="21"/>
  <c r="Q3092" i="21"/>
  <c r="J3093" i="21"/>
  <c r="M3093" i="21"/>
  <c r="H3094" i="21"/>
  <c r="L3093" i="21"/>
  <c r="K3093" i="21"/>
  <c r="I3093" i="21"/>
  <c r="F3088" i="21"/>
  <c r="D3089" i="21"/>
  <c r="E3088" i="21"/>
  <c r="K3094" i="21"/>
  <c r="J3094" i="21"/>
  <c r="M3094" i="21"/>
  <c r="I3094" i="21"/>
  <c r="L3094" i="21"/>
  <c r="H3095" i="21"/>
  <c r="N3093" i="21"/>
  <c r="Q3093" i="21"/>
  <c r="P3093" i="21"/>
  <c r="O3093" i="21"/>
  <c r="F3089" i="21"/>
  <c r="D3090" i="21"/>
  <c r="E3089" i="21"/>
  <c r="P3094" i="21"/>
  <c r="O3094" i="21"/>
  <c r="Q3094" i="21"/>
  <c r="N3094" i="21"/>
  <c r="L3095" i="21"/>
  <c r="I3095" i="21"/>
  <c r="K3095" i="21"/>
  <c r="M3095" i="21"/>
  <c r="H3096" i="21"/>
  <c r="J3095" i="21"/>
  <c r="D3091" i="21"/>
  <c r="F3090" i="21"/>
  <c r="E3090" i="21"/>
  <c r="O3095" i="21"/>
  <c r="P3095" i="21"/>
  <c r="Q3095" i="21"/>
  <c r="N3095" i="21"/>
  <c r="J3096" i="21"/>
  <c r="K3096" i="21"/>
  <c r="H3097" i="21"/>
  <c r="L3096" i="21"/>
  <c r="I3096" i="21"/>
  <c r="M3096" i="21"/>
  <c r="E3091" i="21"/>
  <c r="F3091" i="21"/>
  <c r="D3092" i="21"/>
  <c r="H3098" i="21"/>
  <c r="I3097" i="21"/>
  <c r="L3097" i="21"/>
  <c r="M3097" i="21"/>
  <c r="K3097" i="21"/>
  <c r="J3097" i="21"/>
  <c r="P3096" i="21"/>
  <c r="O3096" i="21"/>
  <c r="N3096" i="21"/>
  <c r="Q3096" i="21"/>
  <c r="E3092" i="21"/>
  <c r="D3093" i="21"/>
  <c r="F3092" i="21"/>
  <c r="I3098" i="21"/>
  <c r="H3099" i="21"/>
  <c r="L3098" i="21"/>
  <c r="K3098" i="21"/>
  <c r="M3098" i="21"/>
  <c r="J3098" i="21"/>
  <c r="N3097" i="21"/>
  <c r="P3097" i="21"/>
  <c r="Q3097" i="21"/>
  <c r="O3097" i="21"/>
  <c r="F3093" i="21"/>
  <c r="E3093" i="21"/>
  <c r="D3094" i="21"/>
  <c r="Q3098" i="21"/>
  <c r="O3098" i="21"/>
  <c r="N3098" i="21"/>
  <c r="P3098" i="21"/>
  <c r="M3099" i="21"/>
  <c r="J3099" i="21"/>
  <c r="I3099" i="21"/>
  <c r="L3099" i="21"/>
  <c r="K3099" i="21"/>
  <c r="H3100" i="21"/>
  <c r="E3094" i="21"/>
  <c r="F3094" i="21"/>
  <c r="D3095" i="21"/>
  <c r="N3099" i="21"/>
  <c r="Q3099" i="21"/>
  <c r="O3099" i="21"/>
  <c r="P3099" i="21"/>
  <c r="J3100" i="21"/>
  <c r="L3100" i="21"/>
  <c r="I3100" i="21"/>
  <c r="K3100" i="21"/>
  <c r="H3101" i="21"/>
  <c r="M3100" i="21"/>
  <c r="E3095" i="21"/>
  <c r="F3095" i="21"/>
  <c r="D3096" i="21"/>
  <c r="Q3100" i="21"/>
  <c r="N3100" i="21"/>
  <c r="P3100" i="21"/>
  <c r="O3100" i="21"/>
  <c r="H3102" i="21"/>
  <c r="K3101" i="21"/>
  <c r="J3101" i="21"/>
  <c r="M3101" i="21"/>
  <c r="I3101" i="21"/>
  <c r="L3101" i="21"/>
  <c r="E3096" i="21"/>
  <c r="D3097" i="21"/>
  <c r="F3096" i="21"/>
  <c r="K3102" i="21"/>
  <c r="H3103" i="21"/>
  <c r="M3102" i="21"/>
  <c r="I3102" i="21"/>
  <c r="J3102" i="21"/>
  <c r="L3102" i="21"/>
  <c r="Q3101" i="21"/>
  <c r="P3101" i="21"/>
  <c r="N3101" i="21"/>
  <c r="O3101" i="21"/>
  <c r="D3098" i="21"/>
  <c r="E3097" i="21"/>
  <c r="F3097" i="21"/>
  <c r="I3103" i="21"/>
  <c r="K3103" i="21"/>
  <c r="M3103" i="21"/>
  <c r="J3103" i="21"/>
  <c r="H3104" i="21"/>
  <c r="L3103" i="21"/>
  <c r="O3102" i="21"/>
  <c r="Q3102" i="21"/>
  <c r="N3102" i="21"/>
  <c r="P3102" i="21"/>
  <c r="F3098" i="21"/>
  <c r="E3098" i="21"/>
  <c r="D3099" i="21"/>
  <c r="Q3103" i="21"/>
  <c r="O3103" i="21"/>
  <c r="P3103" i="21"/>
  <c r="N3103" i="21"/>
  <c r="K3104" i="21"/>
  <c r="M3104" i="21"/>
  <c r="H3105" i="21"/>
  <c r="I3104" i="21"/>
  <c r="J3104" i="21"/>
  <c r="L3104" i="21"/>
  <c r="E3099" i="21"/>
  <c r="D3100" i="21"/>
  <c r="F3099" i="21"/>
  <c r="I3105" i="21"/>
  <c r="J3105" i="21"/>
  <c r="K3105" i="21"/>
  <c r="L3105" i="21"/>
  <c r="H3106" i="21"/>
  <c r="M3105" i="21"/>
  <c r="P3104" i="21"/>
  <c r="Q3104" i="21"/>
  <c r="N3104" i="21"/>
  <c r="O3104" i="21"/>
  <c r="F3100" i="21"/>
  <c r="E3100" i="21"/>
  <c r="D3101" i="21"/>
  <c r="O3105" i="21"/>
  <c r="P3105" i="21"/>
  <c r="N3105" i="21"/>
  <c r="Q3105" i="21"/>
  <c r="I3106" i="21"/>
  <c r="J3106" i="21"/>
  <c r="K3106" i="21"/>
  <c r="M3106" i="21"/>
  <c r="L3106" i="21"/>
  <c r="H3107" i="21"/>
  <c r="D3102" i="21"/>
  <c r="F3101" i="21"/>
  <c r="E3101" i="21"/>
  <c r="P3106" i="21"/>
  <c r="N3106" i="21"/>
  <c r="O3106" i="21"/>
  <c r="Q3106" i="21"/>
  <c r="I3107" i="21"/>
  <c r="H3108" i="21"/>
  <c r="M3107" i="21"/>
  <c r="J3107" i="21"/>
  <c r="L3107" i="21"/>
  <c r="K3107" i="21"/>
  <c r="D3103" i="21"/>
  <c r="F3102" i="21"/>
  <c r="E3102" i="21"/>
  <c r="Q3107" i="21"/>
  <c r="P3107" i="21"/>
  <c r="N3107" i="21"/>
  <c r="O3107" i="21"/>
  <c r="H3109" i="21"/>
  <c r="I3108" i="21"/>
  <c r="J3108" i="21"/>
  <c r="L3108" i="21"/>
  <c r="K3108" i="21"/>
  <c r="M3108" i="21"/>
  <c r="F3103" i="21"/>
  <c r="D3104" i="21"/>
  <c r="E3103" i="21"/>
  <c r="I3109" i="21"/>
  <c r="M3109" i="21"/>
  <c r="K3109" i="21"/>
  <c r="J3109" i="21"/>
  <c r="H3110" i="21"/>
  <c r="L3109" i="21"/>
  <c r="Q3108" i="21"/>
  <c r="N3108" i="21"/>
  <c r="P3108" i="21"/>
  <c r="O3108" i="21"/>
  <c r="D3105" i="21"/>
  <c r="F3104" i="21"/>
  <c r="E3104" i="21"/>
  <c r="Q3109" i="21"/>
  <c r="O3109" i="21"/>
  <c r="P3109" i="21"/>
  <c r="N3109" i="21"/>
  <c r="K3110" i="21"/>
  <c r="M3110" i="21"/>
  <c r="J3110" i="21"/>
  <c r="H3111" i="21"/>
  <c r="I3110" i="21"/>
  <c r="L3110" i="21"/>
  <c r="F3105" i="21"/>
  <c r="D3106" i="21"/>
  <c r="E3105" i="21"/>
  <c r="L3111" i="21"/>
  <c r="K3111" i="21"/>
  <c r="J3111" i="21"/>
  <c r="M3111" i="21"/>
  <c r="H3112" i="21"/>
  <c r="I3111" i="21"/>
  <c r="Q3110" i="21"/>
  <c r="P3110" i="21"/>
  <c r="N3110" i="21"/>
  <c r="O3110" i="21"/>
  <c r="F3106" i="21"/>
  <c r="E3106" i="21"/>
  <c r="D3107" i="21"/>
  <c r="I3112" i="21"/>
  <c r="L3112" i="21"/>
  <c r="K3112" i="21"/>
  <c r="M3112" i="21"/>
  <c r="H3113" i="21"/>
  <c r="J3112" i="21"/>
  <c r="P3111" i="21"/>
  <c r="O3111" i="21"/>
  <c r="Q3111" i="21"/>
  <c r="N3111" i="21"/>
  <c r="D3108" i="21"/>
  <c r="F3107" i="21"/>
  <c r="E3107" i="21"/>
  <c r="O3112" i="21"/>
  <c r="Q3112" i="21"/>
  <c r="P3112" i="21"/>
  <c r="N3112" i="21"/>
  <c r="L3113" i="21"/>
  <c r="I3113" i="21"/>
  <c r="M3113" i="21"/>
  <c r="K3113" i="21"/>
  <c r="J3113" i="21"/>
  <c r="H3114" i="21"/>
  <c r="E3108" i="21"/>
  <c r="F3108" i="21"/>
  <c r="D3109" i="21"/>
  <c r="O3113" i="21"/>
  <c r="Q3113" i="21"/>
  <c r="P3113" i="21"/>
  <c r="N3113" i="21"/>
  <c r="I3114" i="21"/>
  <c r="J3114" i="21"/>
  <c r="M3114" i="21"/>
  <c r="H3115" i="21"/>
  <c r="L3114" i="21"/>
  <c r="K3114" i="21"/>
  <c r="F3109" i="21"/>
  <c r="D3110" i="21"/>
  <c r="E3109" i="21"/>
  <c r="P3114" i="21"/>
  <c r="O3114" i="21"/>
  <c r="Q3114" i="21"/>
  <c r="N3114" i="21"/>
  <c r="I3115" i="21"/>
  <c r="K3115" i="21"/>
  <c r="J3115" i="21"/>
  <c r="M3115" i="21"/>
  <c r="H3116" i="21"/>
  <c r="L3115" i="21"/>
  <c r="F3110" i="21"/>
  <c r="E3110" i="21"/>
  <c r="D3111" i="21"/>
  <c r="P3115" i="21"/>
  <c r="N3115" i="21"/>
  <c r="Q3115" i="21"/>
  <c r="O3115" i="21"/>
  <c r="H3117" i="21"/>
  <c r="M3116" i="21"/>
  <c r="L3116" i="21"/>
  <c r="J3116" i="21"/>
  <c r="K3116" i="21"/>
  <c r="I3116" i="21"/>
  <c r="E3111" i="21"/>
  <c r="D3112" i="21"/>
  <c r="F3111" i="21"/>
  <c r="L3117" i="21"/>
  <c r="J3117" i="21"/>
  <c r="H3118" i="21"/>
  <c r="I3117" i="21"/>
  <c r="M3117" i="21"/>
  <c r="K3117" i="21"/>
  <c r="Q3116" i="21"/>
  <c r="O3116" i="21"/>
  <c r="N3116" i="21"/>
  <c r="P3116" i="21"/>
  <c r="F3112" i="21"/>
  <c r="D3113" i="21"/>
  <c r="E3112" i="21"/>
  <c r="J3118" i="21"/>
  <c r="H3119" i="21"/>
  <c r="L3118" i="21"/>
  <c r="M3118" i="21"/>
  <c r="I3118" i="21"/>
  <c r="K3118" i="21"/>
  <c r="N3117" i="21"/>
  <c r="O3117" i="21"/>
  <c r="P3117" i="21"/>
  <c r="Q3117" i="21"/>
  <c r="D3114" i="21"/>
  <c r="F3113" i="21"/>
  <c r="E3113" i="21"/>
  <c r="M3119" i="21"/>
  <c r="I3119" i="21"/>
  <c r="H3120" i="21"/>
  <c r="K3119" i="21"/>
  <c r="L3119" i="21"/>
  <c r="J3119" i="21"/>
  <c r="N3118" i="21"/>
  <c r="O3118" i="21"/>
  <c r="P3118" i="21"/>
  <c r="Q3118" i="21"/>
  <c r="F3114" i="21"/>
  <c r="D3115" i="21"/>
  <c r="E3114" i="21"/>
  <c r="Q3119" i="21"/>
  <c r="N3119" i="21"/>
  <c r="P3119" i="21"/>
  <c r="O3119" i="21"/>
  <c r="H3121" i="21"/>
  <c r="K3120" i="21"/>
  <c r="J3120" i="21"/>
  <c r="L3120" i="21"/>
  <c r="I3120" i="21"/>
  <c r="M3120" i="21"/>
  <c r="E3115" i="21"/>
  <c r="D3116" i="21"/>
  <c r="F3115" i="21"/>
  <c r="H3122" i="21"/>
  <c r="J3121" i="21"/>
  <c r="I3121" i="21"/>
  <c r="L3121" i="21"/>
  <c r="K3121" i="21"/>
  <c r="M3121" i="21"/>
  <c r="O3120" i="21"/>
  <c r="Q3120" i="21"/>
  <c r="P3120" i="21"/>
  <c r="N3120" i="21"/>
  <c r="D3117" i="21"/>
  <c r="E3116" i="21"/>
  <c r="F3116" i="21"/>
  <c r="J3122" i="21"/>
  <c r="M3122" i="21"/>
  <c r="H3123" i="21"/>
  <c r="K3122" i="21"/>
  <c r="L3122" i="21"/>
  <c r="I3122" i="21"/>
  <c r="P3121" i="21"/>
  <c r="Q3121" i="21"/>
  <c r="N3121" i="21"/>
  <c r="O3121" i="21"/>
  <c r="F3117" i="21"/>
  <c r="E3117" i="21"/>
  <c r="D3118" i="21"/>
  <c r="I3123" i="21"/>
  <c r="K3123" i="21"/>
  <c r="H3124" i="21"/>
  <c r="J3123" i="21"/>
  <c r="M3123" i="21"/>
  <c r="L3123" i="21"/>
  <c r="Q3122" i="21"/>
  <c r="N3122" i="21"/>
  <c r="P3122" i="21"/>
  <c r="O3122" i="21"/>
  <c r="E3118" i="21"/>
  <c r="D3119" i="21"/>
  <c r="F3118" i="21"/>
  <c r="Q3123" i="21"/>
  <c r="P3123" i="21"/>
  <c r="O3123" i="21"/>
  <c r="N3123" i="21"/>
  <c r="L3124" i="21"/>
  <c r="I3124" i="21"/>
  <c r="M3124" i="21"/>
  <c r="H3125" i="21"/>
  <c r="K3124" i="21"/>
  <c r="J3124" i="21"/>
  <c r="F3119" i="21"/>
  <c r="D3120" i="21"/>
  <c r="E3119" i="21"/>
  <c r="O3124" i="21"/>
  <c r="Q3124" i="21"/>
  <c r="N3124" i="21"/>
  <c r="P3124" i="21"/>
  <c r="L3125" i="21"/>
  <c r="H3126" i="21"/>
  <c r="K3125" i="21"/>
  <c r="J3125" i="21"/>
  <c r="M3125" i="21"/>
  <c r="I3125" i="21"/>
  <c r="F3120" i="21"/>
  <c r="D3121" i="21"/>
  <c r="E3120" i="21"/>
  <c r="H3127" i="21"/>
  <c r="J3126" i="21"/>
  <c r="M3126" i="21"/>
  <c r="L3126" i="21"/>
  <c r="I3126" i="21"/>
  <c r="K3126" i="21"/>
  <c r="N3125" i="21"/>
  <c r="Q3125" i="21"/>
  <c r="O3125" i="21"/>
  <c r="P3125" i="21"/>
  <c r="F3121" i="21"/>
  <c r="D3122" i="21"/>
  <c r="E3121" i="21"/>
  <c r="M3127" i="21"/>
  <c r="L3127" i="21"/>
  <c r="H3128" i="21"/>
  <c r="K3127" i="21"/>
  <c r="I3127" i="21"/>
  <c r="J3127" i="21"/>
  <c r="N3126" i="21"/>
  <c r="O3126" i="21"/>
  <c r="Q3126" i="21"/>
  <c r="P3126" i="21"/>
  <c r="F3122" i="21"/>
  <c r="D3123" i="21"/>
  <c r="E3122" i="21"/>
  <c r="I3128" i="21"/>
  <c r="H3129" i="21"/>
  <c r="J3128" i="21"/>
  <c r="K3128" i="21"/>
  <c r="L3128" i="21"/>
  <c r="M3128" i="21"/>
  <c r="P3127" i="21"/>
  <c r="O3127" i="21"/>
  <c r="Q3127" i="21"/>
  <c r="N3127" i="21"/>
  <c r="E3123" i="21"/>
  <c r="F3123" i="21"/>
  <c r="D3124" i="21"/>
  <c r="O3128" i="21"/>
  <c r="N3128" i="21"/>
  <c r="Q3128" i="21"/>
  <c r="P3128" i="21"/>
  <c r="I3129" i="21"/>
  <c r="M3129" i="21"/>
  <c r="K3129" i="21"/>
  <c r="L3129" i="21"/>
  <c r="J3129" i="21"/>
  <c r="H3130" i="21"/>
  <c r="E3124" i="21"/>
  <c r="D3125" i="21"/>
  <c r="F3124" i="21"/>
  <c r="P3129" i="21"/>
  <c r="O3129" i="21"/>
  <c r="N3129" i="21"/>
  <c r="Q3129" i="21"/>
  <c r="L3130" i="21"/>
  <c r="K3130" i="21"/>
  <c r="H3131" i="21"/>
  <c r="M3130" i="21"/>
  <c r="I3130" i="21"/>
  <c r="J3130" i="21"/>
  <c r="E3125" i="21"/>
  <c r="F3125" i="21"/>
  <c r="D3126" i="21"/>
  <c r="K3131" i="21"/>
  <c r="M3131" i="21"/>
  <c r="I3131" i="21"/>
  <c r="J3131" i="21"/>
  <c r="L3131" i="21"/>
  <c r="H3132" i="21"/>
  <c r="P3130" i="21"/>
  <c r="O3130" i="21"/>
  <c r="Q3130" i="21"/>
  <c r="N3130" i="21"/>
  <c r="E3126" i="21"/>
  <c r="F3126" i="21"/>
  <c r="D3127" i="21"/>
  <c r="Q3131" i="21"/>
  <c r="P3131" i="21"/>
  <c r="N3131" i="21"/>
  <c r="O3131" i="21"/>
  <c r="K3132" i="21"/>
  <c r="I3132" i="21"/>
  <c r="J3132" i="21"/>
  <c r="L3132" i="21"/>
  <c r="M3132" i="21"/>
  <c r="H3133" i="21"/>
  <c r="D3128" i="21"/>
  <c r="F3127" i="21"/>
  <c r="E3127" i="21"/>
  <c r="N3132" i="21"/>
  <c r="P3132" i="21"/>
  <c r="Q3132" i="21"/>
  <c r="O3132" i="21"/>
  <c r="J3133" i="21"/>
  <c r="L3133" i="21"/>
  <c r="M3133" i="21"/>
  <c r="K3133" i="21"/>
  <c r="I3133" i="21"/>
  <c r="H3134" i="21"/>
  <c r="E3128" i="21"/>
  <c r="F3128" i="21"/>
  <c r="D3129" i="21"/>
  <c r="P3133" i="21"/>
  <c r="Q3133" i="21"/>
  <c r="O3133" i="21"/>
  <c r="N3133" i="21"/>
  <c r="H3135" i="21"/>
  <c r="L3134" i="21"/>
  <c r="J3134" i="21"/>
  <c r="I3134" i="21"/>
  <c r="M3134" i="21"/>
  <c r="K3134" i="21"/>
  <c r="E3129" i="21"/>
  <c r="D3130" i="21"/>
  <c r="F3129" i="21"/>
  <c r="L3135" i="21"/>
  <c r="I3135" i="21"/>
  <c r="M3135" i="21"/>
  <c r="J3135" i="21"/>
  <c r="H3136" i="21"/>
  <c r="K3135" i="21"/>
  <c r="N3134" i="21"/>
  <c r="O3134" i="21"/>
  <c r="Q3134" i="21"/>
  <c r="P3134" i="21"/>
  <c r="D3131" i="21"/>
  <c r="E3130" i="21"/>
  <c r="F3130" i="21"/>
  <c r="P3135" i="21"/>
  <c r="Q3135" i="21"/>
  <c r="O3135" i="21"/>
  <c r="N3135" i="21"/>
  <c r="I3136" i="21"/>
  <c r="H3137" i="21"/>
  <c r="M3136" i="21"/>
  <c r="L3136" i="21"/>
  <c r="K3136" i="21"/>
  <c r="J3136" i="21"/>
  <c r="E3131" i="21"/>
  <c r="F3131" i="21"/>
  <c r="D3132" i="21"/>
  <c r="P3136" i="21"/>
  <c r="O3136" i="21"/>
  <c r="N3136" i="21"/>
  <c r="Q3136" i="21"/>
  <c r="J3137" i="21"/>
  <c r="I3137" i="21"/>
  <c r="M3137" i="21"/>
  <c r="K3137" i="21"/>
  <c r="H3138" i="21"/>
  <c r="L3137" i="21"/>
  <c r="E3132" i="21"/>
  <c r="D3133" i="21"/>
  <c r="F3132" i="21"/>
  <c r="O3137" i="21"/>
  <c r="Q3137" i="21"/>
  <c r="N3137" i="21"/>
  <c r="P3137" i="21"/>
  <c r="L3138" i="21"/>
  <c r="I3138" i="21"/>
  <c r="H3139" i="21"/>
  <c r="J3138" i="21"/>
  <c r="M3138" i="21"/>
  <c r="K3138" i="21"/>
  <c r="F3133" i="21"/>
  <c r="D3134" i="21"/>
  <c r="E3133" i="21"/>
  <c r="Q3138" i="21"/>
  <c r="P3138" i="21"/>
  <c r="N3138" i="21"/>
  <c r="O3138" i="21"/>
  <c r="L3139" i="21"/>
  <c r="J3139" i="21"/>
  <c r="K3139" i="21"/>
  <c r="H3140" i="21"/>
  <c r="I3139" i="21"/>
  <c r="M3139" i="21"/>
  <c r="D3135" i="21"/>
  <c r="F3134" i="21"/>
  <c r="E3134" i="21"/>
  <c r="K3140" i="21"/>
  <c r="H3141" i="21"/>
  <c r="J3140" i="21"/>
  <c r="M3140" i="21"/>
  <c r="L3140" i="21"/>
  <c r="I3140" i="21"/>
  <c r="O3139" i="21"/>
  <c r="N3139" i="21"/>
  <c r="Q3139" i="21"/>
  <c r="P3139" i="21"/>
  <c r="F3135" i="21"/>
  <c r="E3135" i="21"/>
  <c r="D3136" i="21"/>
  <c r="I3141" i="21"/>
  <c r="J3141" i="21"/>
  <c r="L3141" i="21"/>
  <c r="K3141" i="21"/>
  <c r="M3141" i="21"/>
  <c r="H3142" i="21"/>
  <c r="Q3140" i="21"/>
  <c r="P3140" i="21"/>
  <c r="O3140" i="21"/>
  <c r="N3140" i="21"/>
  <c r="E3136" i="21"/>
  <c r="F3136" i="21"/>
  <c r="D3137" i="21"/>
  <c r="O3141" i="21"/>
  <c r="N3141" i="21"/>
  <c r="P3141" i="21"/>
  <c r="Q3141" i="21"/>
  <c r="H3143" i="21"/>
  <c r="J3142" i="21"/>
  <c r="M3142" i="21"/>
  <c r="I3142" i="21"/>
  <c r="K3142" i="21"/>
  <c r="L3142" i="21"/>
  <c r="F3137" i="21"/>
  <c r="E3137" i="21"/>
  <c r="D3138" i="21"/>
  <c r="M3143" i="21"/>
  <c r="J3143" i="21"/>
  <c r="K3143" i="21"/>
  <c r="H3144" i="21"/>
  <c r="L3143" i="21"/>
  <c r="I3143" i="21"/>
  <c r="Q3142" i="21"/>
  <c r="N3142" i="21"/>
  <c r="P3142" i="21"/>
  <c r="O3142" i="21"/>
  <c r="E3138" i="21"/>
  <c r="D3139" i="21"/>
  <c r="F3138" i="21"/>
  <c r="K3144" i="21"/>
  <c r="I3144" i="21"/>
  <c r="M3144" i="21"/>
  <c r="L3144" i="21"/>
  <c r="H3145" i="21"/>
  <c r="J3144" i="21"/>
  <c r="Q3143" i="21"/>
  <c r="O3143" i="21"/>
  <c r="P3143" i="21"/>
  <c r="N3143" i="21"/>
  <c r="E3139" i="21"/>
  <c r="D3140" i="21"/>
  <c r="F3139" i="21"/>
  <c r="Q3144" i="21"/>
  <c r="P3144" i="21"/>
  <c r="O3144" i="21"/>
  <c r="N3144" i="21"/>
  <c r="K3145" i="21"/>
  <c r="H3146" i="21"/>
  <c r="I3145" i="21"/>
  <c r="J3145" i="21"/>
  <c r="M3145" i="21"/>
  <c r="L3145" i="21"/>
  <c r="F3140" i="21"/>
  <c r="E3140" i="21"/>
  <c r="D3141" i="21"/>
  <c r="M3146" i="21"/>
  <c r="K3146" i="21"/>
  <c r="L3146" i="21"/>
  <c r="H3147" i="21"/>
  <c r="J3146" i="21"/>
  <c r="I3146" i="21"/>
  <c r="P3145" i="21"/>
  <c r="O3145" i="21"/>
  <c r="N3145" i="21"/>
  <c r="Q3145" i="21"/>
  <c r="E3141" i="21"/>
  <c r="D3142" i="21"/>
  <c r="F3141" i="21"/>
  <c r="M3147" i="21"/>
  <c r="I3147" i="21"/>
  <c r="K3147" i="21"/>
  <c r="J3147" i="21"/>
  <c r="L3147" i="21"/>
  <c r="H3148" i="21"/>
  <c r="P3146" i="21"/>
  <c r="N3146" i="21"/>
  <c r="O3146" i="21"/>
  <c r="Q3146" i="21"/>
  <c r="F3142" i="21"/>
  <c r="E3142" i="21"/>
  <c r="D3143" i="21"/>
  <c r="N3147" i="21"/>
  <c r="P3147" i="21"/>
  <c r="O3147" i="21"/>
  <c r="Q3147" i="21"/>
  <c r="M3148" i="21"/>
  <c r="H3149" i="21"/>
  <c r="I3148" i="21"/>
  <c r="J3148" i="21"/>
  <c r="K3148" i="21"/>
  <c r="L3148" i="21"/>
  <c r="F3143" i="21"/>
  <c r="D3144" i="21"/>
  <c r="E3143" i="21"/>
  <c r="H3150" i="21"/>
  <c r="M3149" i="21"/>
  <c r="L3149" i="21"/>
  <c r="K3149" i="21"/>
  <c r="J3149" i="21"/>
  <c r="I3149" i="21"/>
  <c r="Q3148" i="21"/>
  <c r="N3148" i="21"/>
  <c r="P3148" i="21"/>
  <c r="O3148" i="21"/>
  <c r="F3144" i="21"/>
  <c r="E3144" i="21"/>
  <c r="D3145" i="21"/>
  <c r="H3151" i="21"/>
  <c r="K3150" i="21"/>
  <c r="L3150" i="21"/>
  <c r="M3150" i="21"/>
  <c r="I3150" i="21"/>
  <c r="J3150" i="21"/>
  <c r="P3149" i="21"/>
  <c r="O3149" i="21"/>
  <c r="Q3149" i="21"/>
  <c r="N3149" i="21"/>
  <c r="F3145" i="21"/>
  <c r="D3146" i="21"/>
  <c r="E3145" i="21"/>
  <c r="H3152" i="21"/>
  <c r="J3151" i="21"/>
  <c r="M3151" i="21"/>
  <c r="K3151" i="21"/>
  <c r="L3151" i="21"/>
  <c r="I3151" i="21"/>
  <c r="Q3150" i="21"/>
  <c r="N3150" i="21"/>
  <c r="P3150" i="21"/>
  <c r="O3150" i="21"/>
  <c r="D3147" i="21"/>
  <c r="E3146" i="21"/>
  <c r="F3146" i="21"/>
  <c r="I3152" i="21"/>
  <c r="K3152" i="21"/>
  <c r="H3153" i="21"/>
  <c r="L3152" i="21"/>
  <c r="M3152" i="21"/>
  <c r="J3152" i="21"/>
  <c r="P3151" i="21"/>
  <c r="Q3151" i="21"/>
  <c r="N3151" i="21"/>
  <c r="O3151" i="21"/>
  <c r="D3148" i="21"/>
  <c r="E3147" i="21"/>
  <c r="F3147" i="21"/>
  <c r="Q3152" i="21"/>
  <c r="P3152" i="21"/>
  <c r="O3152" i="21"/>
  <c r="N3152" i="21"/>
  <c r="K3153" i="21"/>
  <c r="M3153" i="21"/>
  <c r="J3153" i="21"/>
  <c r="I3153" i="21"/>
  <c r="H3154" i="21"/>
  <c r="L3153" i="21"/>
  <c r="F3148" i="21"/>
  <c r="E3148" i="21"/>
  <c r="D3149" i="21"/>
  <c r="O3153" i="21"/>
  <c r="P3153" i="21"/>
  <c r="Q3153" i="21"/>
  <c r="N3153" i="21"/>
  <c r="L3154" i="21"/>
  <c r="J3154" i="21"/>
  <c r="K3154" i="21"/>
  <c r="H3155" i="21"/>
  <c r="M3154" i="21"/>
  <c r="I3154" i="21"/>
  <c r="D3150" i="21"/>
  <c r="E3149" i="21"/>
  <c r="F3149" i="21"/>
  <c r="J3155" i="21"/>
  <c r="L3155" i="21"/>
  <c r="H3156" i="21"/>
  <c r="M3155" i="21"/>
  <c r="I3155" i="21"/>
  <c r="K3155" i="21"/>
  <c r="P3154" i="21"/>
  <c r="O3154" i="21"/>
  <c r="Q3154" i="21"/>
  <c r="N3154" i="21"/>
  <c r="E3150" i="21"/>
  <c r="F3150" i="21"/>
  <c r="D3151" i="21"/>
  <c r="M3156" i="21"/>
  <c r="J3156" i="21"/>
  <c r="I3156" i="21"/>
  <c r="H3157" i="21"/>
  <c r="K3156" i="21"/>
  <c r="L3156" i="21"/>
  <c r="Q3155" i="21"/>
  <c r="N3155" i="21"/>
  <c r="P3155" i="21"/>
  <c r="O3155" i="21"/>
  <c r="D3152" i="21"/>
  <c r="F3151" i="21"/>
  <c r="E3151" i="21"/>
  <c r="P3156" i="21"/>
  <c r="O3156" i="21"/>
  <c r="Q3156" i="21"/>
  <c r="N3156" i="21"/>
  <c r="I3157" i="21"/>
  <c r="H3158" i="21"/>
  <c r="M3157" i="21"/>
  <c r="K3157" i="21"/>
  <c r="L3157" i="21"/>
  <c r="J3157" i="21"/>
  <c r="E3152" i="21"/>
  <c r="D3153" i="21"/>
  <c r="F3152" i="21"/>
  <c r="O3157" i="21"/>
  <c r="Q3157" i="21"/>
  <c r="P3157" i="21"/>
  <c r="N3157" i="21"/>
  <c r="K3158" i="21"/>
  <c r="M3158" i="21"/>
  <c r="L3158" i="21"/>
  <c r="J3158" i="21"/>
  <c r="H3159" i="21"/>
  <c r="I3158" i="21"/>
  <c r="E3153" i="21"/>
  <c r="D3154" i="21"/>
  <c r="F3153" i="21"/>
  <c r="I3159" i="21"/>
  <c r="H3160" i="21"/>
  <c r="J3159" i="21"/>
  <c r="M3159" i="21"/>
  <c r="L3159" i="21"/>
  <c r="K3159" i="21"/>
  <c r="O3158" i="21"/>
  <c r="P3158" i="21"/>
  <c r="N3158" i="21"/>
  <c r="Q3158" i="21"/>
  <c r="D3155" i="21"/>
  <c r="E3154" i="21"/>
  <c r="F3154" i="21"/>
  <c r="O3159" i="21"/>
  <c r="Q3159" i="21"/>
  <c r="N3159" i="21"/>
  <c r="P3159" i="21"/>
  <c r="K3160" i="21"/>
  <c r="H3161" i="21"/>
  <c r="L3160" i="21"/>
  <c r="J3160" i="21"/>
  <c r="I3160" i="21"/>
  <c r="M3160" i="21"/>
  <c r="E3155" i="21"/>
  <c r="F3155" i="21"/>
  <c r="D3156" i="21"/>
  <c r="M3161" i="21"/>
  <c r="I3161" i="21"/>
  <c r="L3161" i="21"/>
  <c r="K3161" i="21"/>
  <c r="J3161" i="21"/>
  <c r="H3162" i="21"/>
  <c r="Q3160" i="21"/>
  <c r="O3160" i="21"/>
  <c r="N3160" i="21"/>
  <c r="P3160" i="21"/>
  <c r="F3156" i="21"/>
  <c r="E3156" i="21"/>
  <c r="D3157" i="21"/>
  <c r="O3161" i="21"/>
  <c r="N3161" i="21"/>
  <c r="Q3161" i="21"/>
  <c r="P3161" i="21"/>
  <c r="M3162" i="21"/>
  <c r="J3162" i="21"/>
  <c r="K3162" i="21"/>
  <c r="H3163" i="21"/>
  <c r="I3162" i="21"/>
  <c r="L3162" i="21"/>
  <c r="E3157" i="21"/>
  <c r="F3157" i="21"/>
  <c r="D3158" i="21"/>
  <c r="J3163" i="21"/>
  <c r="I3163" i="21"/>
  <c r="H3164" i="21"/>
  <c r="M3163" i="21"/>
  <c r="K3163" i="21"/>
  <c r="L3163" i="21"/>
  <c r="O3162" i="21"/>
  <c r="Q3162" i="21"/>
  <c r="N3162" i="21"/>
  <c r="P3162" i="21"/>
  <c r="F3158" i="21"/>
  <c r="E3158" i="21"/>
  <c r="D3159" i="21"/>
  <c r="N3163" i="21"/>
  <c r="Q3163" i="21"/>
  <c r="O3163" i="21"/>
  <c r="P3163" i="21"/>
  <c r="K3164" i="21"/>
  <c r="I3164" i="21"/>
  <c r="M3164" i="21"/>
  <c r="L3164" i="21"/>
  <c r="H3165" i="21"/>
  <c r="J3164" i="21"/>
  <c r="E3159" i="21"/>
  <c r="F3159" i="21"/>
  <c r="D3160" i="21"/>
  <c r="O3164" i="21"/>
  <c r="P3164" i="21"/>
  <c r="N3164" i="21"/>
  <c r="Q3164" i="21"/>
  <c r="H3166" i="21"/>
  <c r="L3165" i="21"/>
  <c r="I3165" i="21"/>
  <c r="M3165" i="21"/>
  <c r="K3165" i="21"/>
  <c r="J3165" i="21"/>
  <c r="E3160" i="21"/>
  <c r="F3160" i="21"/>
  <c r="D3161" i="21"/>
  <c r="K3166" i="21"/>
  <c r="J3166" i="21"/>
  <c r="H3167" i="21"/>
  <c r="L3166" i="21"/>
  <c r="M3166" i="21"/>
  <c r="I3166" i="21"/>
  <c r="Q3165" i="21"/>
  <c r="N3165" i="21"/>
  <c r="O3165" i="21"/>
  <c r="P3165" i="21"/>
  <c r="E3161" i="21"/>
  <c r="D3162" i="21"/>
  <c r="F3161" i="21"/>
  <c r="M3167" i="21"/>
  <c r="K3167" i="21"/>
  <c r="I3167" i="21"/>
  <c r="H3168" i="21"/>
  <c r="L3167" i="21"/>
  <c r="J3167" i="21"/>
  <c r="Q3166" i="21"/>
  <c r="P3166" i="21"/>
  <c r="N3166" i="21"/>
  <c r="O3166" i="21"/>
  <c r="E3162" i="21"/>
  <c r="F3162" i="21"/>
  <c r="D3163" i="21"/>
  <c r="N3167" i="21"/>
  <c r="O3167" i="21"/>
  <c r="P3167" i="21"/>
  <c r="Q3167" i="21"/>
  <c r="J3168" i="21"/>
  <c r="L3168" i="21"/>
  <c r="I3168" i="21"/>
  <c r="H3169" i="21"/>
  <c r="M3168" i="21"/>
  <c r="K3168" i="21"/>
  <c r="D3164" i="21"/>
  <c r="F3163" i="21"/>
  <c r="E3163" i="21"/>
  <c r="P3168" i="21"/>
  <c r="N3168" i="21"/>
  <c r="O3168" i="21"/>
  <c r="Q3168" i="21"/>
  <c r="M3169" i="21"/>
  <c r="H3170" i="21"/>
  <c r="K3169" i="21"/>
  <c r="I3169" i="21"/>
  <c r="L3169" i="21"/>
  <c r="J3169" i="21"/>
  <c r="D3165" i="21"/>
  <c r="E3164" i="21"/>
  <c r="F3164" i="21"/>
  <c r="M3170" i="21"/>
  <c r="L3170" i="21"/>
  <c r="J3170" i="21"/>
  <c r="K3170" i="21"/>
  <c r="H3171" i="21"/>
  <c r="I3170" i="21"/>
  <c r="O3169" i="21"/>
  <c r="Q3169" i="21"/>
  <c r="P3169" i="21"/>
  <c r="N3169" i="21"/>
  <c r="F3165" i="21"/>
  <c r="E3165" i="21"/>
  <c r="D3166" i="21"/>
  <c r="L3171" i="21"/>
  <c r="J3171" i="21"/>
  <c r="K3171" i="21"/>
  <c r="H3172" i="21"/>
  <c r="M3171" i="21"/>
  <c r="I3171" i="21"/>
  <c r="Q3170" i="21"/>
  <c r="P3170" i="21"/>
  <c r="O3170" i="21"/>
  <c r="N3170" i="21"/>
  <c r="F3166" i="21"/>
  <c r="E3166" i="21"/>
  <c r="D3167" i="21"/>
  <c r="L3172" i="21"/>
  <c r="J3172" i="21"/>
  <c r="I3172" i="21"/>
  <c r="K3172" i="21"/>
  <c r="M3172" i="21"/>
  <c r="H3173" i="21"/>
  <c r="O3171" i="21"/>
  <c r="P3171" i="21"/>
  <c r="Q3171" i="21"/>
  <c r="N3171" i="21"/>
  <c r="D3168" i="21"/>
  <c r="F3167" i="21"/>
  <c r="E3167" i="21"/>
  <c r="N3172" i="21"/>
  <c r="P3172" i="21"/>
  <c r="Q3172" i="21"/>
  <c r="O3172" i="21"/>
  <c r="J3173" i="21"/>
  <c r="K3173" i="21"/>
  <c r="I3173" i="21"/>
  <c r="L3173" i="21"/>
  <c r="M3173" i="21"/>
  <c r="H3174" i="21"/>
  <c r="D3169" i="21"/>
  <c r="F3168" i="21"/>
  <c r="E3168" i="21"/>
  <c r="Q3173" i="21"/>
  <c r="O3173" i="21"/>
  <c r="N3173" i="21"/>
  <c r="P3173" i="21"/>
  <c r="M3174" i="21"/>
  <c r="J3174" i="21"/>
  <c r="H3175" i="21"/>
  <c r="I3174" i="21"/>
  <c r="K3174" i="21"/>
  <c r="L3174" i="21"/>
  <c r="F3169" i="21"/>
  <c r="D3170" i="21"/>
  <c r="E3169" i="21"/>
  <c r="K3175" i="21"/>
  <c r="J3175" i="21"/>
  <c r="M3175" i="21"/>
  <c r="I3175" i="21"/>
  <c r="H3176" i="21"/>
  <c r="L3175" i="21"/>
  <c r="P3174" i="21"/>
  <c r="N3174" i="21"/>
  <c r="O3174" i="21"/>
  <c r="Q3174" i="21"/>
  <c r="E3170" i="21"/>
  <c r="F3170" i="21"/>
  <c r="D3171" i="21"/>
  <c r="Q3175" i="21"/>
  <c r="N3175" i="21"/>
  <c r="P3175" i="21"/>
  <c r="O3175" i="21"/>
  <c r="H3177" i="21"/>
  <c r="M3176" i="21"/>
  <c r="L3176" i="21"/>
  <c r="I3176" i="21"/>
  <c r="J3176" i="21"/>
  <c r="K3176" i="21"/>
  <c r="D3172" i="21"/>
  <c r="E3171" i="21"/>
  <c r="F3171" i="21"/>
  <c r="I3177" i="21"/>
  <c r="H3178" i="21"/>
  <c r="J3177" i="21"/>
  <c r="M3177" i="21"/>
  <c r="L3177" i="21"/>
  <c r="K3177" i="21"/>
  <c r="O3176" i="21"/>
  <c r="N3176" i="21"/>
  <c r="P3176" i="21"/>
  <c r="Q3176" i="21"/>
  <c r="D3173" i="21"/>
  <c r="F3172" i="21"/>
  <c r="E3172" i="21"/>
  <c r="N3177" i="21"/>
  <c r="Q3177" i="21"/>
  <c r="P3177" i="21"/>
  <c r="O3177" i="21"/>
  <c r="L3178" i="21"/>
  <c r="M3178" i="21"/>
  <c r="I3178" i="21"/>
  <c r="J3178" i="21"/>
  <c r="H3179" i="21"/>
  <c r="K3178" i="21"/>
  <c r="E3173" i="21"/>
  <c r="F3173" i="21"/>
  <c r="D3174" i="21"/>
  <c r="P3178" i="21"/>
  <c r="O3178" i="21"/>
  <c r="N3178" i="21"/>
  <c r="Q3178" i="21"/>
  <c r="L3179" i="21"/>
  <c r="K3179" i="21"/>
  <c r="H3180" i="21"/>
  <c r="M3179" i="21"/>
  <c r="I3179" i="21"/>
  <c r="J3179" i="21"/>
  <c r="F3174" i="21"/>
  <c r="E3174" i="21"/>
  <c r="D3175" i="21"/>
  <c r="I3180" i="21"/>
  <c r="K3180" i="21"/>
  <c r="M3180" i="21"/>
  <c r="J3180" i="21"/>
  <c r="L3180" i="21"/>
  <c r="H3181" i="21"/>
  <c r="P3179" i="21"/>
  <c r="N3179" i="21"/>
  <c r="O3179" i="21"/>
  <c r="Q3179" i="21"/>
  <c r="E3175" i="21"/>
  <c r="F3175" i="21"/>
  <c r="D3176" i="21"/>
  <c r="Q3180" i="21"/>
  <c r="O3180" i="21"/>
  <c r="N3180" i="21"/>
  <c r="P3180" i="21"/>
  <c r="H3182" i="21"/>
  <c r="M3181" i="21"/>
  <c r="L3181" i="21"/>
  <c r="I3181" i="21"/>
  <c r="J3181" i="21"/>
  <c r="K3181" i="21"/>
  <c r="E3176" i="21"/>
  <c r="F3176" i="21"/>
  <c r="D3177" i="21"/>
  <c r="M3182" i="21"/>
  <c r="J3182" i="21"/>
  <c r="H3183" i="21"/>
  <c r="K3182" i="21"/>
  <c r="L3182" i="21"/>
  <c r="I3182" i="21"/>
  <c r="P3181" i="21"/>
  <c r="N3181" i="21"/>
  <c r="O3181" i="21"/>
  <c r="Q3181" i="21"/>
  <c r="F3177" i="21"/>
  <c r="D3178" i="21"/>
  <c r="E3177" i="21"/>
  <c r="M3183" i="21"/>
  <c r="H3184" i="21"/>
  <c r="J3183" i="21"/>
  <c r="K3183" i="21"/>
  <c r="I3183" i="21"/>
  <c r="L3183" i="21"/>
  <c r="O3182" i="21"/>
  <c r="P3182" i="21"/>
  <c r="Q3182" i="21"/>
  <c r="N3182" i="21"/>
  <c r="E3178" i="21"/>
  <c r="D3179" i="21"/>
  <c r="F3178" i="21"/>
  <c r="I3184" i="21"/>
  <c r="M3184" i="21"/>
  <c r="L3184" i="21"/>
  <c r="K3184" i="21"/>
  <c r="H3185" i="21"/>
  <c r="J3184" i="21"/>
  <c r="N3183" i="21"/>
  <c r="P3183" i="21"/>
  <c r="Q3183" i="21"/>
  <c r="O3183" i="21"/>
  <c r="D3180" i="21"/>
  <c r="F3179" i="21"/>
  <c r="E3179" i="21"/>
  <c r="P3184" i="21"/>
  <c r="N3184" i="21"/>
  <c r="O3184" i="21"/>
  <c r="Q3184" i="21"/>
  <c r="I3185" i="21"/>
  <c r="M3185" i="21"/>
  <c r="K3185" i="21"/>
  <c r="H3186" i="21"/>
  <c r="J3185" i="21"/>
  <c r="L3185" i="21"/>
  <c r="D3181" i="21"/>
  <c r="F3180" i="21"/>
  <c r="E3180" i="21"/>
  <c r="Q3185" i="21"/>
  <c r="P3185" i="21"/>
  <c r="O3185" i="21"/>
  <c r="N3185" i="21"/>
  <c r="M3186" i="21"/>
  <c r="K3186" i="21"/>
  <c r="H3187" i="21"/>
  <c r="J3186" i="21"/>
  <c r="I3186" i="21"/>
  <c r="L3186" i="21"/>
  <c r="E3181" i="21"/>
  <c r="D3182" i="21"/>
  <c r="F3181" i="21"/>
  <c r="I3187" i="21"/>
  <c r="J3187" i="21"/>
  <c r="K3187" i="21"/>
  <c r="M3187" i="21"/>
  <c r="H3188" i="21"/>
  <c r="L3187" i="21"/>
  <c r="N3186" i="21"/>
  <c r="P3186" i="21"/>
  <c r="O3186" i="21"/>
  <c r="Q3186" i="21"/>
  <c r="E3182" i="21"/>
  <c r="F3182" i="21"/>
  <c r="D3183" i="21"/>
  <c r="N3187" i="21"/>
  <c r="P3187" i="21"/>
  <c r="O3187" i="21"/>
  <c r="Q3187" i="21"/>
  <c r="M3188" i="21"/>
  <c r="L3188" i="21"/>
  <c r="J3188" i="21"/>
  <c r="I3188" i="21"/>
  <c r="H3189" i="21"/>
  <c r="K3188" i="21"/>
  <c r="E3183" i="21"/>
  <c r="F3183" i="21"/>
  <c r="D3184" i="21"/>
  <c r="Q3188" i="21"/>
  <c r="N3188" i="21"/>
  <c r="P3188" i="21"/>
  <c r="O3188" i="21"/>
  <c r="J3189" i="21"/>
  <c r="L3189" i="21"/>
  <c r="I3189" i="21"/>
  <c r="K3189" i="21"/>
  <c r="H3190" i="21"/>
  <c r="M3189" i="21"/>
  <c r="D3185" i="21"/>
  <c r="E3184" i="21"/>
  <c r="F3184" i="21"/>
  <c r="Q3189" i="21"/>
  <c r="N3189" i="21"/>
  <c r="P3189" i="21"/>
  <c r="O3189" i="21"/>
  <c r="K3190" i="21"/>
  <c r="M3190" i="21"/>
  <c r="I3190" i="21"/>
  <c r="J3190" i="21"/>
  <c r="H3191" i="21"/>
  <c r="L3190" i="21"/>
  <c r="E3185" i="21"/>
  <c r="D3186" i="21"/>
  <c r="F3185" i="21"/>
  <c r="O3190" i="21"/>
  <c r="Q3190" i="21"/>
  <c r="N3190" i="21"/>
  <c r="P3190" i="21"/>
  <c r="L3191" i="21"/>
  <c r="M3191" i="21"/>
  <c r="I3191" i="21"/>
  <c r="K3191" i="21"/>
  <c r="J3191" i="21"/>
  <c r="H3192" i="21"/>
  <c r="D3187" i="21"/>
  <c r="F3186" i="21"/>
  <c r="E3186" i="21"/>
  <c r="N3191" i="21"/>
  <c r="O3191" i="21"/>
  <c r="Q3191" i="21"/>
  <c r="P3191" i="21"/>
  <c r="I3192" i="21"/>
  <c r="M3192" i="21"/>
  <c r="L3192" i="21"/>
  <c r="K3192" i="21"/>
  <c r="H3193" i="21"/>
  <c r="J3192" i="21"/>
  <c r="D3188" i="21"/>
  <c r="E3187" i="21"/>
  <c r="F3187" i="21"/>
  <c r="Q3192" i="21"/>
  <c r="O3192" i="21"/>
  <c r="P3192" i="21"/>
  <c r="N3192" i="21"/>
  <c r="K3193" i="21"/>
  <c r="J3193" i="21"/>
  <c r="H3194" i="21"/>
  <c r="I3193" i="21"/>
  <c r="M3193" i="21"/>
  <c r="L3193" i="21"/>
  <c r="D3189" i="21"/>
  <c r="F3188" i="21"/>
  <c r="E3188" i="21"/>
  <c r="H3195" i="21"/>
  <c r="J3194" i="21"/>
  <c r="K3194" i="21"/>
  <c r="I3194" i="21"/>
  <c r="M3194" i="21"/>
  <c r="L3194" i="21"/>
  <c r="N3193" i="21"/>
  <c r="P3193" i="21"/>
  <c r="O3193" i="21"/>
  <c r="Q3193" i="21"/>
  <c r="F3189" i="21"/>
  <c r="E3189" i="21"/>
  <c r="D3190" i="21"/>
  <c r="H3196" i="21"/>
  <c r="J3195" i="21"/>
  <c r="I3195" i="21"/>
  <c r="L3195" i="21"/>
  <c r="M3195" i="21"/>
  <c r="K3195" i="21"/>
  <c r="Q3194" i="21"/>
  <c r="N3194" i="21"/>
  <c r="P3194" i="21"/>
  <c r="O3194" i="21"/>
  <c r="E3190" i="21"/>
  <c r="F3190" i="21"/>
  <c r="D3191" i="21"/>
  <c r="M3196" i="21"/>
  <c r="L3196" i="21"/>
  <c r="K3196" i="21"/>
  <c r="H3197" i="21"/>
  <c r="J3196" i="21"/>
  <c r="I3196" i="21"/>
  <c r="Q3195" i="21"/>
  <c r="P3195" i="21"/>
  <c r="N3195" i="21"/>
  <c r="O3195" i="21"/>
  <c r="E3191" i="21"/>
  <c r="F3191" i="21"/>
  <c r="D3192" i="21"/>
  <c r="H3198" i="21"/>
  <c r="M3197" i="21"/>
  <c r="I3197" i="21"/>
  <c r="K3197" i="21"/>
  <c r="J3197" i="21"/>
  <c r="L3197" i="21"/>
  <c r="P3196" i="21"/>
  <c r="N3196" i="21"/>
  <c r="Q3196" i="21"/>
  <c r="O3196" i="21"/>
  <c r="F3192" i="21"/>
  <c r="D3193" i="21"/>
  <c r="E3192" i="21"/>
  <c r="L3198" i="21"/>
  <c r="H3199" i="21"/>
  <c r="J3198" i="21"/>
  <c r="I3198" i="21"/>
  <c r="M3198" i="21"/>
  <c r="K3198" i="21"/>
  <c r="N3197" i="21"/>
  <c r="Q3197" i="21"/>
  <c r="O3197" i="21"/>
  <c r="P3197" i="21"/>
  <c r="F3193" i="21"/>
  <c r="D3194" i="21"/>
  <c r="E3193" i="21"/>
  <c r="L3199" i="21"/>
  <c r="J3199" i="21"/>
  <c r="M3199" i="21"/>
  <c r="I3199" i="21"/>
  <c r="K3199" i="21"/>
  <c r="H3200" i="21"/>
  <c r="O3198" i="21"/>
  <c r="P3198" i="21"/>
  <c r="Q3198" i="21"/>
  <c r="N3198" i="21"/>
  <c r="F3194" i="21"/>
  <c r="D3195" i="21"/>
  <c r="E3194" i="21"/>
  <c r="N3199" i="21"/>
  <c r="P3199" i="21"/>
  <c r="Q3199" i="21"/>
  <c r="O3199" i="21"/>
  <c r="H3201" i="21"/>
  <c r="I3200" i="21"/>
  <c r="J3200" i="21"/>
  <c r="M3200" i="21"/>
  <c r="K3200" i="21"/>
  <c r="L3200" i="21"/>
  <c r="D3196" i="21"/>
  <c r="F3195" i="21"/>
  <c r="E3195" i="21"/>
  <c r="H3202" i="21"/>
  <c r="M3201" i="21"/>
  <c r="L3201" i="21"/>
  <c r="J3201" i="21"/>
  <c r="I3201" i="21"/>
  <c r="K3201" i="21"/>
  <c r="Q3200" i="21"/>
  <c r="O3200" i="21"/>
  <c r="N3200" i="21"/>
  <c r="P3200" i="21"/>
  <c r="D3197" i="21"/>
  <c r="F3196" i="21"/>
  <c r="E3196" i="21"/>
  <c r="M3202" i="21"/>
  <c r="J3202" i="21"/>
  <c r="K3202" i="21"/>
  <c r="L3202" i="21"/>
  <c r="H3203" i="21"/>
  <c r="I3202" i="21"/>
  <c r="Q3201" i="21"/>
  <c r="P3201" i="21"/>
  <c r="N3201" i="21"/>
  <c r="O3201" i="21"/>
  <c r="E3197" i="21"/>
  <c r="F3197" i="21"/>
  <c r="D3198" i="21"/>
  <c r="J3203" i="21"/>
  <c r="I3203" i="21"/>
  <c r="M3203" i="21"/>
  <c r="H3204" i="21"/>
  <c r="L3203" i="21"/>
  <c r="K3203" i="21"/>
  <c r="O3202" i="21"/>
  <c r="N3202" i="21"/>
  <c r="Q3202" i="21"/>
  <c r="P3202" i="21"/>
  <c r="F3198" i="21"/>
  <c r="E3198" i="21"/>
  <c r="D3199" i="21"/>
  <c r="Q3203" i="21"/>
  <c r="P3203" i="21"/>
  <c r="N3203" i="21"/>
  <c r="O3203" i="21"/>
  <c r="L3204" i="21"/>
  <c r="H3205" i="21"/>
  <c r="K3204" i="21"/>
  <c r="M3204" i="21"/>
  <c r="J3204" i="21"/>
  <c r="I3204" i="21"/>
  <c r="F3199" i="21"/>
  <c r="D3200" i="21"/>
  <c r="E3199" i="21"/>
  <c r="H3206" i="21"/>
  <c r="J3205" i="21"/>
  <c r="M3205" i="21"/>
  <c r="L3205" i="21"/>
  <c r="K3205" i="21"/>
  <c r="I3205" i="21"/>
  <c r="O3204" i="21"/>
  <c r="Q3204" i="21"/>
  <c r="P3204" i="21"/>
  <c r="N3204" i="21"/>
  <c r="F3200" i="21"/>
  <c r="D3201" i="21"/>
  <c r="E3200" i="21"/>
  <c r="J3206" i="21"/>
  <c r="I3206" i="21"/>
  <c r="L3206" i="21"/>
  <c r="H3207" i="21"/>
  <c r="K3206" i="21"/>
  <c r="M3206" i="21"/>
  <c r="Q3205" i="21"/>
  <c r="O3205" i="21"/>
  <c r="N3205" i="21"/>
  <c r="P3205" i="21"/>
  <c r="F3201" i="21"/>
  <c r="E3201" i="21"/>
  <c r="D3202" i="21"/>
  <c r="N3206" i="21"/>
  <c r="P3206" i="21"/>
  <c r="Q3206" i="21"/>
  <c r="O3206" i="21"/>
  <c r="L3207" i="21"/>
  <c r="K3207" i="21"/>
  <c r="M3207" i="21"/>
  <c r="I3207" i="21"/>
  <c r="H3208" i="21"/>
  <c r="J3207" i="21"/>
  <c r="F3202" i="21"/>
  <c r="D3203" i="21"/>
  <c r="E3202" i="21"/>
  <c r="N3207" i="21"/>
  <c r="O3207" i="21"/>
  <c r="P3207" i="21"/>
  <c r="Q3207" i="21"/>
  <c r="M3208" i="21"/>
  <c r="H3209" i="21"/>
  <c r="K3208" i="21"/>
  <c r="J3208" i="21"/>
  <c r="L3208" i="21"/>
  <c r="I3208" i="21"/>
  <c r="D3204" i="21"/>
  <c r="F3203" i="21"/>
  <c r="E3203" i="21"/>
  <c r="L3209" i="21"/>
  <c r="M3209" i="21"/>
  <c r="J3209" i="21"/>
  <c r="H3210" i="21"/>
  <c r="I3209" i="21"/>
  <c r="K3209" i="21"/>
  <c r="Q3208" i="21"/>
  <c r="P3208" i="21"/>
  <c r="N3208" i="21"/>
  <c r="O3208" i="21"/>
  <c r="D3205" i="21"/>
  <c r="F3204" i="21"/>
  <c r="E3204" i="21"/>
  <c r="H3211" i="21"/>
  <c r="J3210" i="21"/>
  <c r="I3210" i="21"/>
  <c r="K3210" i="21"/>
  <c r="L3210" i="21"/>
  <c r="M3210" i="21"/>
  <c r="P3209" i="21"/>
  <c r="Q3209" i="21"/>
  <c r="N3209" i="21"/>
  <c r="O3209" i="21"/>
  <c r="D3206" i="21"/>
  <c r="E3205" i="21"/>
  <c r="F3205" i="21"/>
  <c r="I3211" i="21"/>
  <c r="K3211" i="21"/>
  <c r="L3211" i="21"/>
  <c r="H3212" i="21"/>
  <c r="M3211" i="21"/>
  <c r="J3211" i="21"/>
  <c r="Q3210" i="21"/>
  <c r="O3210" i="21"/>
  <c r="N3210" i="21"/>
  <c r="P3210" i="21"/>
  <c r="E3206" i="21"/>
  <c r="F3206" i="21"/>
  <c r="D3207" i="21"/>
  <c r="N3211" i="21"/>
  <c r="O3211" i="21"/>
  <c r="Q3211" i="21"/>
  <c r="P3211" i="21"/>
  <c r="J3212" i="21"/>
  <c r="I3212" i="21"/>
  <c r="K3212" i="21"/>
  <c r="H3213" i="21"/>
  <c r="M3212" i="21"/>
  <c r="L3212" i="21"/>
  <c r="D3208" i="21"/>
  <c r="E3207" i="21"/>
  <c r="F3207" i="21"/>
  <c r="Q3212" i="21"/>
  <c r="N3212" i="21"/>
  <c r="O3212" i="21"/>
  <c r="P3212" i="21"/>
  <c r="H3214" i="21"/>
  <c r="M3213" i="21"/>
  <c r="K3213" i="21"/>
  <c r="L3213" i="21"/>
  <c r="I3213" i="21"/>
  <c r="J3213" i="21"/>
  <c r="F3208" i="21"/>
  <c r="E3208" i="21"/>
  <c r="D3209" i="21"/>
  <c r="I3214" i="21"/>
  <c r="M3214" i="21"/>
  <c r="H3215" i="21"/>
  <c r="K3214" i="21"/>
  <c r="L3214" i="21"/>
  <c r="J3214" i="21"/>
  <c r="Q3213" i="21"/>
  <c r="P3213" i="21"/>
  <c r="N3213" i="21"/>
  <c r="O3213" i="21"/>
  <c r="E3209" i="21"/>
  <c r="D3210" i="21"/>
  <c r="F3209" i="21"/>
  <c r="N3214" i="21"/>
  <c r="P3214" i="21"/>
  <c r="Q3214" i="21"/>
  <c r="O3214" i="21"/>
  <c r="K3215" i="21"/>
  <c r="I3215" i="21"/>
  <c r="H3216" i="21"/>
  <c r="J3215" i="21"/>
  <c r="L3215" i="21"/>
  <c r="M3215" i="21"/>
  <c r="F3210" i="21"/>
  <c r="D3211" i="21"/>
  <c r="E3210" i="21"/>
  <c r="N3215" i="21"/>
  <c r="P3215" i="21"/>
  <c r="Q3215" i="21"/>
  <c r="O3215" i="21"/>
  <c r="K3216" i="21"/>
  <c r="J3216" i="21"/>
  <c r="I3216" i="21"/>
  <c r="L3216" i="21"/>
  <c r="M3216" i="21"/>
  <c r="H3217" i="21"/>
  <c r="D3212" i="21"/>
  <c r="E3211" i="21"/>
  <c r="F3211" i="21"/>
  <c r="O3216" i="21"/>
  <c r="P3216" i="21"/>
  <c r="Q3216" i="21"/>
  <c r="N3216" i="21"/>
  <c r="L3217" i="21"/>
  <c r="I3217" i="21"/>
  <c r="J3217" i="21"/>
  <c r="H3218" i="21"/>
  <c r="K3217" i="21"/>
  <c r="M3217" i="21"/>
  <c r="D3213" i="21"/>
  <c r="E3212" i="21"/>
  <c r="F3212" i="21"/>
  <c r="Q3217" i="21"/>
  <c r="P3217" i="21"/>
  <c r="N3217" i="21"/>
  <c r="O3217" i="21"/>
  <c r="H3219" i="21"/>
  <c r="M3218" i="21"/>
  <c r="L3218" i="21"/>
  <c r="I3218" i="21"/>
  <c r="K3218" i="21"/>
  <c r="J3218" i="21"/>
  <c r="E3213" i="21"/>
  <c r="F3213" i="21"/>
  <c r="D3214" i="21"/>
  <c r="M3219" i="21"/>
  <c r="J3219" i="21"/>
  <c r="H3220" i="21"/>
  <c r="I3219" i="21"/>
  <c r="K3219" i="21"/>
  <c r="L3219" i="21"/>
  <c r="N3218" i="21"/>
  <c r="O3218" i="21"/>
  <c r="Q3218" i="21"/>
  <c r="P3218" i="21"/>
  <c r="F3214" i="21"/>
  <c r="E3214" i="21"/>
  <c r="D3215" i="21"/>
  <c r="K3220" i="21"/>
  <c r="J3220" i="21"/>
  <c r="H3221" i="21"/>
  <c r="M3220" i="21"/>
  <c r="I3220" i="21"/>
  <c r="L3220" i="21"/>
  <c r="Q3219" i="21"/>
  <c r="O3219" i="21"/>
  <c r="P3219" i="21"/>
  <c r="N3219" i="21"/>
  <c r="E3215" i="21"/>
  <c r="F3215" i="21"/>
  <c r="D3216" i="21"/>
  <c r="H3222" i="21"/>
  <c r="M3221" i="21"/>
  <c r="J3221" i="21"/>
  <c r="L3221" i="21"/>
  <c r="K3221" i="21"/>
  <c r="I3221" i="21"/>
  <c r="Q3220" i="21"/>
  <c r="O3220" i="21"/>
  <c r="N3220" i="21"/>
  <c r="P3220" i="21"/>
  <c r="E3216" i="21"/>
  <c r="F3216" i="21"/>
  <c r="D3217" i="21"/>
  <c r="K3222" i="21"/>
  <c r="I3222" i="21"/>
  <c r="J3222" i="21"/>
  <c r="M3222" i="21"/>
  <c r="L3222" i="21"/>
  <c r="H3223" i="21"/>
  <c r="Q3221" i="21"/>
  <c r="N3221" i="21"/>
  <c r="O3221" i="21"/>
  <c r="P3221" i="21"/>
  <c r="E3217" i="21"/>
  <c r="F3217" i="21"/>
  <c r="D3218" i="21"/>
  <c r="P3222" i="21"/>
  <c r="O3222" i="21"/>
  <c r="N3222" i="21"/>
  <c r="Q3222" i="21"/>
  <c r="I3223" i="21"/>
  <c r="J3223" i="21"/>
  <c r="M3223" i="21"/>
  <c r="H3224" i="21"/>
  <c r="K3223" i="21"/>
  <c r="L3223" i="21"/>
  <c r="F3218" i="21"/>
  <c r="E3218" i="21"/>
  <c r="D3219" i="21"/>
  <c r="O3223" i="21"/>
  <c r="P3223" i="21"/>
  <c r="Q3223" i="21"/>
  <c r="N3223" i="21"/>
  <c r="J3224" i="21"/>
  <c r="H3225" i="21"/>
  <c r="K3224" i="21"/>
  <c r="L3224" i="21"/>
  <c r="M3224" i="21"/>
  <c r="I3224" i="21"/>
  <c r="E3219" i="21"/>
  <c r="D3220" i="21"/>
  <c r="F3219" i="21"/>
  <c r="M3225" i="21"/>
  <c r="K3225" i="21"/>
  <c r="H3226" i="21"/>
  <c r="I3225" i="21"/>
  <c r="L3225" i="21"/>
  <c r="J3225" i="21"/>
  <c r="Q3224" i="21"/>
  <c r="N3224" i="21"/>
  <c r="P3224" i="21"/>
  <c r="O3224" i="21"/>
  <c r="D3221" i="21"/>
  <c r="E3220" i="21"/>
  <c r="F3220" i="21"/>
  <c r="J3226" i="21"/>
  <c r="M3226" i="21"/>
  <c r="L3226" i="21"/>
  <c r="I3226" i="21"/>
  <c r="H3227" i="21"/>
  <c r="K3226" i="21"/>
  <c r="N3225" i="21"/>
  <c r="Q3225" i="21"/>
  <c r="O3225" i="21"/>
  <c r="P3225" i="21"/>
  <c r="E3221" i="21"/>
  <c r="F3221" i="21"/>
  <c r="D3222" i="21"/>
  <c r="Q3226" i="21"/>
  <c r="P3226" i="21"/>
  <c r="O3226" i="21"/>
  <c r="N3226" i="21"/>
  <c r="L3227" i="21"/>
  <c r="M3227" i="21"/>
  <c r="H3228" i="21"/>
  <c r="J3227" i="21"/>
  <c r="K3227" i="21"/>
  <c r="I3227" i="21"/>
  <c r="F3222" i="21"/>
  <c r="E3222" i="21"/>
  <c r="D3223" i="21"/>
  <c r="I3228" i="21"/>
  <c r="K3228" i="21"/>
  <c r="H3229" i="21"/>
  <c r="L3228" i="21"/>
  <c r="M3228" i="21"/>
  <c r="J3228" i="21"/>
  <c r="Q3227" i="21"/>
  <c r="O3227" i="21"/>
  <c r="P3227" i="21"/>
  <c r="N3227" i="21"/>
  <c r="E3223" i="21"/>
  <c r="D3224" i="21"/>
  <c r="F3223" i="21"/>
  <c r="O3228" i="21"/>
  <c r="Q3228" i="21"/>
  <c r="P3228" i="21"/>
  <c r="N3228" i="21"/>
  <c r="L3229" i="21"/>
  <c r="K3229" i="21"/>
  <c r="I3229" i="21"/>
  <c r="J3229" i="21"/>
  <c r="H3230" i="21"/>
  <c r="M3229" i="21"/>
  <c r="F3224" i="21"/>
  <c r="D3225" i="21"/>
  <c r="E3224" i="21"/>
  <c r="Q3229" i="21"/>
  <c r="O3229" i="21"/>
  <c r="N3229" i="21"/>
  <c r="P3229" i="21"/>
  <c r="J3230" i="21"/>
  <c r="K3230" i="21"/>
  <c r="M3230" i="21"/>
  <c r="L3230" i="21"/>
  <c r="H3231" i="21"/>
  <c r="I3230" i="21"/>
  <c r="F3225" i="21"/>
  <c r="E3225" i="21"/>
  <c r="D3226" i="21"/>
  <c r="M3231" i="21"/>
  <c r="L3231" i="21"/>
  <c r="J3231" i="21"/>
  <c r="K3231" i="21"/>
  <c r="I3231" i="21"/>
  <c r="H3232" i="21"/>
  <c r="N3230" i="21"/>
  <c r="P3230" i="21"/>
  <c r="O3230" i="21"/>
  <c r="Q3230" i="21"/>
  <c r="D3227" i="21"/>
  <c r="F3226" i="21"/>
  <c r="E3226" i="21"/>
  <c r="N3231" i="21"/>
  <c r="Q3231" i="21"/>
  <c r="P3231" i="21"/>
  <c r="O3231" i="21"/>
  <c r="L3232" i="21"/>
  <c r="H3233" i="21"/>
  <c r="I3232" i="21"/>
  <c r="M3232" i="21"/>
  <c r="J3232" i="21"/>
  <c r="K3232" i="21"/>
  <c r="F3227" i="21"/>
  <c r="E3227" i="21"/>
  <c r="D3228" i="21"/>
  <c r="H3234" i="21"/>
  <c r="M3233" i="21"/>
  <c r="I3233" i="21"/>
  <c r="J3233" i="21"/>
  <c r="K3233" i="21"/>
  <c r="L3233" i="21"/>
  <c r="Q3232" i="21"/>
  <c r="O3232" i="21"/>
  <c r="N3232" i="21"/>
  <c r="P3232" i="21"/>
  <c r="D3229" i="21"/>
  <c r="E3228" i="21"/>
  <c r="F3228" i="21"/>
  <c r="I3234" i="21"/>
  <c r="J3234" i="21"/>
  <c r="K3234" i="21"/>
  <c r="M3234" i="21"/>
  <c r="H3235" i="21"/>
  <c r="L3234" i="21"/>
  <c r="N3233" i="21"/>
  <c r="P3233" i="21"/>
  <c r="Q3233" i="21"/>
  <c r="O3233" i="21"/>
  <c r="E3229" i="21"/>
  <c r="D3230" i="21"/>
  <c r="F3229" i="21"/>
  <c r="Q3234" i="21"/>
  <c r="P3234" i="21"/>
  <c r="O3234" i="21"/>
  <c r="N3234" i="21"/>
  <c r="H3236" i="21"/>
  <c r="J3235" i="21"/>
  <c r="K3235" i="21"/>
  <c r="L3235" i="21"/>
  <c r="I3235" i="21"/>
  <c r="M3235" i="21"/>
  <c r="E3230" i="21"/>
  <c r="F3230" i="21"/>
  <c r="D3231" i="21"/>
  <c r="I3236" i="21"/>
  <c r="L3236" i="21"/>
  <c r="K3236" i="21"/>
  <c r="H3237" i="21"/>
  <c r="J3236" i="21"/>
  <c r="M3236" i="21"/>
  <c r="O3235" i="21"/>
  <c r="N3235" i="21"/>
  <c r="P3235" i="21"/>
  <c r="Q3235" i="21"/>
  <c r="E3231" i="21"/>
  <c r="F3231" i="21"/>
  <c r="D3232" i="21"/>
  <c r="O3236" i="21"/>
  <c r="Q3236" i="21"/>
  <c r="P3236" i="21"/>
  <c r="N3236" i="21"/>
  <c r="H3238" i="21"/>
  <c r="L3237" i="21"/>
  <c r="M3237" i="21"/>
  <c r="J3237" i="21"/>
  <c r="K3237" i="21"/>
  <c r="I3237" i="21"/>
  <c r="F3232" i="21"/>
  <c r="E3232" i="21"/>
  <c r="D3233" i="21"/>
  <c r="I3238" i="21"/>
  <c r="M3238" i="21"/>
  <c r="L3238" i="21"/>
  <c r="K3238" i="21"/>
  <c r="H3239" i="21"/>
  <c r="J3238" i="21"/>
  <c r="N3237" i="21"/>
  <c r="P3237" i="21"/>
  <c r="Q3237" i="21"/>
  <c r="O3237" i="21"/>
  <c r="E3233" i="21"/>
  <c r="F3233" i="21"/>
  <c r="D3234" i="21"/>
  <c r="O3238" i="21"/>
  <c r="N3238" i="21"/>
  <c r="P3238" i="21"/>
  <c r="Q3238" i="21"/>
  <c r="K3239" i="21"/>
  <c r="I3239" i="21"/>
  <c r="H3240" i="21"/>
  <c r="M3239" i="21"/>
  <c r="J3239" i="21"/>
  <c r="L3239" i="21"/>
  <c r="F3234" i="21"/>
  <c r="E3234" i="21"/>
  <c r="D3235" i="21"/>
  <c r="Q3239" i="21"/>
  <c r="N3239" i="21"/>
  <c r="P3239" i="21"/>
  <c r="O3239" i="21"/>
  <c r="H3241" i="21"/>
  <c r="M3240" i="21"/>
  <c r="L3240" i="21"/>
  <c r="I3240" i="21"/>
  <c r="J3240" i="21"/>
  <c r="K3240" i="21"/>
  <c r="F3235" i="21"/>
  <c r="E3235" i="21"/>
  <c r="D3236" i="21"/>
  <c r="M3241" i="21"/>
  <c r="I3241" i="21"/>
  <c r="K3241" i="21"/>
  <c r="L3241" i="21"/>
  <c r="J3241" i="21"/>
  <c r="H3242" i="21"/>
  <c r="O3240" i="21"/>
  <c r="N3240" i="21"/>
  <c r="P3240" i="21"/>
  <c r="Q3240" i="21"/>
  <c r="D3237" i="21"/>
  <c r="E3236" i="21"/>
  <c r="F3236" i="21"/>
  <c r="Q3241" i="21"/>
  <c r="P3241" i="21"/>
  <c r="O3241" i="21"/>
  <c r="N3241" i="21"/>
  <c r="M3242" i="21"/>
  <c r="L3242" i="21"/>
  <c r="I3242" i="21"/>
  <c r="K3242" i="21"/>
  <c r="H3243" i="21"/>
  <c r="J3242" i="21"/>
  <c r="E3237" i="21"/>
  <c r="D3238" i="21"/>
  <c r="F3237" i="21"/>
  <c r="O3242" i="21"/>
  <c r="Q3242" i="21"/>
  <c r="N3242" i="21"/>
  <c r="P3242" i="21"/>
  <c r="I3243" i="21"/>
  <c r="H3244" i="21"/>
  <c r="J3243" i="21"/>
  <c r="L3243" i="21"/>
  <c r="M3243" i="21"/>
  <c r="K3243" i="21"/>
  <c r="E3238" i="21"/>
  <c r="F3238" i="21"/>
  <c r="D3239" i="21"/>
  <c r="Q3243" i="21"/>
  <c r="P3243" i="21"/>
  <c r="N3243" i="21"/>
  <c r="O3243" i="21"/>
  <c r="K3244" i="21"/>
  <c r="H3245" i="21"/>
  <c r="M3244" i="21"/>
  <c r="J3244" i="21"/>
  <c r="L3244" i="21"/>
  <c r="I3244" i="21"/>
  <c r="D3240" i="21"/>
  <c r="E3239" i="21"/>
  <c r="F3239" i="21"/>
  <c r="J3245" i="21"/>
  <c r="K3245" i="21"/>
  <c r="L3245" i="21"/>
  <c r="M3245" i="21"/>
  <c r="I3245" i="21"/>
  <c r="H3246" i="21"/>
  <c r="O3244" i="21"/>
  <c r="P3244" i="21"/>
  <c r="Q3244" i="21"/>
  <c r="N3244" i="21"/>
  <c r="F3240" i="21"/>
  <c r="E3240" i="21"/>
  <c r="D3241" i="21"/>
  <c r="P3245" i="21"/>
  <c r="N3245" i="21"/>
  <c r="Q3245" i="21"/>
  <c r="O3245" i="21"/>
  <c r="M3246" i="21"/>
  <c r="L3246" i="21"/>
  <c r="J3246" i="21"/>
  <c r="I3246" i="21"/>
  <c r="K3246" i="21"/>
  <c r="H3247" i="21"/>
  <c r="F3241" i="21"/>
  <c r="E3241" i="21"/>
  <c r="D3242" i="21"/>
  <c r="P3246" i="21"/>
  <c r="O3246" i="21"/>
  <c r="N3246" i="21"/>
  <c r="Q3246" i="21"/>
  <c r="L3247" i="21"/>
  <c r="M3247" i="21"/>
  <c r="J3247" i="21"/>
  <c r="H3248" i="21"/>
  <c r="K3247" i="21"/>
  <c r="I3247" i="21"/>
  <c r="F3242" i="21"/>
  <c r="E3242" i="21"/>
  <c r="D3243" i="21"/>
  <c r="J3248" i="21"/>
  <c r="K3248" i="21"/>
  <c r="H3249" i="21"/>
  <c r="M3248" i="21"/>
  <c r="L3248" i="21"/>
  <c r="I3248" i="21"/>
  <c r="Q3247" i="21"/>
  <c r="P3247" i="21"/>
  <c r="N3247" i="21"/>
  <c r="O3247" i="21"/>
  <c r="E3243" i="21"/>
  <c r="D3244" i="21"/>
  <c r="F3243" i="21"/>
  <c r="M3249" i="21"/>
  <c r="J3249" i="21"/>
  <c r="L3249" i="21"/>
  <c r="H3250" i="21"/>
  <c r="I3249" i="21"/>
  <c r="K3249" i="21"/>
  <c r="P3248" i="21"/>
  <c r="Q3248" i="21"/>
  <c r="N3248" i="21"/>
  <c r="O3248" i="21"/>
  <c r="D3245" i="21"/>
  <c r="F3244" i="21"/>
  <c r="E3244" i="21"/>
  <c r="H3251" i="21"/>
  <c r="J3250" i="21"/>
  <c r="M3250" i="21"/>
  <c r="L3250" i="21"/>
  <c r="K3250" i="21"/>
  <c r="I3250" i="21"/>
  <c r="Q3249" i="21"/>
  <c r="O3249" i="21"/>
  <c r="P3249" i="21"/>
  <c r="N3249" i="21"/>
  <c r="F3245" i="21"/>
  <c r="D3246" i="21"/>
  <c r="E3245" i="21"/>
  <c r="L3251" i="21"/>
  <c r="I3251" i="21"/>
  <c r="H3252" i="21"/>
  <c r="K3251" i="21"/>
  <c r="M3251" i="21"/>
  <c r="J3251" i="21"/>
  <c r="N3250" i="21"/>
  <c r="P3250" i="21"/>
  <c r="O3250" i="21"/>
  <c r="Q3250" i="21"/>
  <c r="D3247" i="21"/>
  <c r="F3246" i="21"/>
  <c r="E3246" i="21"/>
  <c r="P3251" i="21"/>
  <c r="O3251" i="21"/>
  <c r="Q3251" i="21"/>
  <c r="N3251" i="21"/>
  <c r="L3252" i="21"/>
  <c r="J3252" i="21"/>
  <c r="M3252" i="21"/>
  <c r="I3252" i="21"/>
  <c r="H3253" i="21"/>
  <c r="K3252" i="21"/>
  <c r="D3248" i="21"/>
  <c r="F3247" i="21"/>
  <c r="E3247" i="21"/>
  <c r="Q3252" i="21"/>
  <c r="O3252" i="21"/>
  <c r="P3252" i="21"/>
  <c r="N3252" i="21"/>
  <c r="K3253" i="21"/>
  <c r="I3253" i="21"/>
  <c r="H3254" i="21"/>
  <c r="L3253" i="21"/>
  <c r="M3253" i="21"/>
  <c r="J3253" i="21"/>
  <c r="E3248" i="21"/>
  <c r="F3248" i="21"/>
  <c r="D3249" i="21"/>
  <c r="O3253" i="21"/>
  <c r="Q3253" i="21"/>
  <c r="N3253" i="21"/>
  <c r="P3253" i="21"/>
  <c r="L3254" i="21"/>
  <c r="M3254" i="21"/>
  <c r="I3254" i="21"/>
  <c r="H3255" i="21"/>
  <c r="K3254" i="21"/>
  <c r="J3254" i="21"/>
  <c r="D3250" i="21"/>
  <c r="F3249" i="21"/>
  <c r="E3249" i="21"/>
  <c r="P3254" i="21"/>
  <c r="O3254" i="21"/>
  <c r="Q3254" i="21"/>
  <c r="N3254" i="21"/>
  <c r="I3255" i="21"/>
  <c r="J3255" i="21"/>
  <c r="L3255" i="21"/>
  <c r="H3256" i="21"/>
  <c r="M3255" i="21"/>
  <c r="K3255" i="21"/>
  <c r="F3250" i="21"/>
  <c r="D3251" i="21"/>
  <c r="E3250" i="21"/>
  <c r="Q3255" i="21"/>
  <c r="N3255" i="21"/>
  <c r="O3255" i="21"/>
  <c r="P3255" i="21"/>
  <c r="I3256" i="21"/>
  <c r="M3256" i="21"/>
  <c r="H3257" i="21"/>
  <c r="J3256" i="21"/>
  <c r="L3256" i="21"/>
  <c r="K3256" i="21"/>
  <c r="F3251" i="21"/>
  <c r="D3252" i="21"/>
  <c r="E3251" i="21"/>
  <c r="N3256" i="21"/>
  <c r="Q3256" i="21"/>
  <c r="P3256" i="21"/>
  <c r="O3256" i="21"/>
  <c r="I3257" i="21"/>
  <c r="H3258" i="21"/>
  <c r="L3257" i="21"/>
  <c r="K3257" i="21"/>
  <c r="J3257" i="21"/>
  <c r="M3257" i="21"/>
  <c r="D3253" i="21"/>
  <c r="E3252" i="21"/>
  <c r="F3252" i="21"/>
  <c r="P3257" i="21"/>
  <c r="N3257" i="21"/>
  <c r="O3257" i="21"/>
  <c r="Q3257" i="21"/>
  <c r="J3258" i="21"/>
  <c r="H3259" i="21"/>
  <c r="I3258" i="21"/>
  <c r="M3258" i="21"/>
  <c r="K3258" i="21"/>
  <c r="L3258" i="21"/>
  <c r="E3253" i="21"/>
  <c r="D3254" i="21"/>
  <c r="F3253" i="21"/>
  <c r="M3259" i="21"/>
  <c r="K3259" i="21"/>
  <c r="H3260" i="21"/>
  <c r="J3259" i="21"/>
  <c r="L3259" i="21"/>
  <c r="I3259" i="21"/>
  <c r="P3258" i="21"/>
  <c r="N3258" i="21"/>
  <c r="O3258" i="21"/>
  <c r="Q3258" i="21"/>
  <c r="E3254" i="21"/>
  <c r="F3254" i="21"/>
  <c r="D3255" i="21"/>
  <c r="M3260" i="21"/>
  <c r="K3260" i="21"/>
  <c r="J3260" i="21"/>
  <c r="L3260" i="21"/>
  <c r="H3261" i="21"/>
  <c r="I3260" i="21"/>
  <c r="P3259" i="21"/>
  <c r="O3259" i="21"/>
  <c r="Q3259" i="21"/>
  <c r="N3259" i="21"/>
  <c r="D3256" i="21"/>
  <c r="F3255" i="21"/>
  <c r="E3255" i="21"/>
  <c r="L3261" i="21"/>
  <c r="J3261" i="21"/>
  <c r="M3261" i="21"/>
  <c r="K3261" i="21"/>
  <c r="H3262" i="21"/>
  <c r="I3261" i="21"/>
  <c r="O3260" i="21"/>
  <c r="N3260" i="21"/>
  <c r="P3260" i="21"/>
  <c r="Q3260" i="21"/>
  <c r="F3256" i="21"/>
  <c r="E3256" i="21"/>
  <c r="D3257" i="21"/>
  <c r="I3262" i="21"/>
  <c r="L3262" i="21"/>
  <c r="M3262" i="21"/>
  <c r="J3262" i="21"/>
  <c r="K3262" i="21"/>
  <c r="H3263" i="21"/>
  <c r="Q3261" i="21"/>
  <c r="N3261" i="21"/>
  <c r="P3261" i="21"/>
  <c r="O3261" i="21"/>
  <c r="D3258" i="21"/>
  <c r="F3257" i="21"/>
  <c r="E3257" i="21"/>
  <c r="Q3262" i="21"/>
  <c r="N3262" i="21"/>
  <c r="P3262" i="21"/>
  <c r="O3262" i="21"/>
  <c r="J3263" i="21"/>
  <c r="L3263" i="21"/>
  <c r="I3263" i="21"/>
  <c r="M3263" i="21"/>
  <c r="K3263" i="21"/>
  <c r="H3264" i="21"/>
  <c r="F3258" i="21"/>
  <c r="D3259" i="21"/>
  <c r="E3258" i="21"/>
  <c r="N3263" i="21"/>
  <c r="Q3263" i="21"/>
  <c r="O3263" i="21"/>
  <c r="P3263" i="21"/>
  <c r="L3264" i="21"/>
  <c r="H3265" i="21"/>
  <c r="M3264" i="21"/>
  <c r="K3264" i="21"/>
  <c r="I3264" i="21"/>
  <c r="J3264" i="21"/>
  <c r="D3260" i="21"/>
  <c r="F3259" i="21"/>
  <c r="E3259" i="21"/>
  <c r="H3266" i="21"/>
  <c r="M3265" i="21"/>
  <c r="K3265" i="21"/>
  <c r="J3265" i="21"/>
  <c r="L3265" i="21"/>
  <c r="I3265" i="21"/>
  <c r="O3264" i="21"/>
  <c r="P3264" i="21"/>
  <c r="N3264" i="21"/>
  <c r="Q3264" i="21"/>
  <c r="D3261" i="21"/>
  <c r="F3260" i="21"/>
  <c r="E3260" i="21"/>
  <c r="H3267" i="21"/>
  <c r="L3266" i="21"/>
  <c r="M3266" i="21"/>
  <c r="I3266" i="21"/>
  <c r="K3266" i="21"/>
  <c r="J3266" i="21"/>
  <c r="N3265" i="21"/>
  <c r="P3265" i="21"/>
  <c r="O3265" i="21"/>
  <c r="Q3265" i="21"/>
  <c r="E3261" i="21"/>
  <c r="F3261" i="21"/>
  <c r="D3262" i="21"/>
  <c r="K3267" i="21"/>
  <c r="J3267" i="21"/>
  <c r="M3267" i="21"/>
  <c r="L3267" i="21"/>
  <c r="I3267" i="21"/>
  <c r="H3268" i="21"/>
  <c r="P3266" i="21"/>
  <c r="Q3266" i="21"/>
  <c r="O3266" i="21"/>
  <c r="N3266" i="21"/>
  <c r="E3262" i="21"/>
  <c r="F3262" i="21"/>
  <c r="D3263" i="21"/>
  <c r="Q3267" i="21"/>
  <c r="P3267" i="21"/>
  <c r="N3267" i="21"/>
  <c r="O3267" i="21"/>
  <c r="K3268" i="21"/>
  <c r="M3268" i="21"/>
  <c r="L3268" i="21"/>
  <c r="I3268" i="21"/>
  <c r="H3269" i="21"/>
  <c r="J3268" i="21"/>
  <c r="D3264" i="21"/>
  <c r="E3263" i="21"/>
  <c r="F3263" i="21"/>
  <c r="O3268" i="21"/>
  <c r="P3268" i="21"/>
  <c r="Q3268" i="21"/>
  <c r="N3268" i="21"/>
  <c r="K3269" i="21"/>
  <c r="I3269" i="21"/>
  <c r="L3269" i="21"/>
  <c r="J3269" i="21"/>
  <c r="H3270" i="21"/>
  <c r="M3269" i="21"/>
  <c r="D3265" i="21"/>
  <c r="E3264" i="21"/>
  <c r="F3264" i="21"/>
  <c r="P3269" i="21"/>
  <c r="N3269" i="21"/>
  <c r="O3269" i="21"/>
  <c r="Q3269" i="21"/>
  <c r="M3270" i="21"/>
  <c r="I3270" i="21"/>
  <c r="K3270" i="21"/>
  <c r="H3271" i="21"/>
  <c r="J3270" i="21"/>
  <c r="L3270" i="21"/>
  <c r="F3265" i="21"/>
  <c r="E3265" i="21"/>
  <c r="D3266" i="21"/>
  <c r="N3270" i="21"/>
  <c r="O3270" i="21"/>
  <c r="Q3270" i="21"/>
  <c r="P3270" i="21"/>
  <c r="L3271" i="21"/>
  <c r="K3271" i="21"/>
  <c r="M3271" i="21"/>
  <c r="H3272" i="21"/>
  <c r="I3271" i="21"/>
  <c r="J3271" i="21"/>
  <c r="E3266" i="21"/>
  <c r="D3267" i="21"/>
  <c r="F3266" i="21"/>
  <c r="L3272" i="21"/>
  <c r="J3272" i="21"/>
  <c r="K3272" i="21"/>
  <c r="M3272" i="21"/>
  <c r="H3273" i="21"/>
  <c r="I3272" i="21"/>
  <c r="Q3271" i="21"/>
  <c r="N3271" i="21"/>
  <c r="P3271" i="21"/>
  <c r="O3271" i="21"/>
  <c r="D3268" i="21"/>
  <c r="E3267" i="21"/>
  <c r="F3267" i="21"/>
  <c r="J3273" i="21"/>
  <c r="K3273" i="21"/>
  <c r="L3273" i="21"/>
  <c r="M3273" i="21"/>
  <c r="H3274" i="21"/>
  <c r="I3273" i="21"/>
  <c r="O3272" i="21"/>
  <c r="N3272" i="21"/>
  <c r="Q3272" i="21"/>
  <c r="P3272" i="21"/>
  <c r="D3269" i="21"/>
  <c r="E3268" i="21"/>
  <c r="F3268" i="21"/>
  <c r="I3274" i="21"/>
  <c r="L3274" i="21"/>
  <c r="K3274" i="21"/>
  <c r="J3274" i="21"/>
  <c r="M3274" i="21"/>
  <c r="H3275" i="21"/>
  <c r="Q3273" i="21"/>
  <c r="N3273" i="21"/>
  <c r="O3273" i="21"/>
  <c r="P3273" i="21"/>
  <c r="E3269" i="21"/>
  <c r="F3269" i="21"/>
  <c r="D3270" i="21"/>
  <c r="N3274" i="21"/>
  <c r="Q3274" i="21"/>
  <c r="P3274" i="21"/>
  <c r="O3274" i="21"/>
  <c r="K3275" i="21"/>
  <c r="L3275" i="21"/>
  <c r="J3275" i="21"/>
  <c r="M3275" i="21"/>
  <c r="I3275" i="21"/>
  <c r="H3276" i="21"/>
  <c r="E3270" i="21"/>
  <c r="F3270" i="21"/>
  <c r="D3271" i="21"/>
  <c r="N3275" i="21"/>
  <c r="Q3275" i="21"/>
  <c r="P3275" i="21"/>
  <c r="O3275" i="21"/>
  <c r="I3276" i="21"/>
  <c r="M3276" i="21"/>
  <c r="L3276" i="21"/>
  <c r="J3276" i="21"/>
  <c r="K3276" i="21"/>
  <c r="H3277" i="21"/>
  <c r="E3271" i="21"/>
  <c r="F3271" i="21"/>
  <c r="D3272" i="21"/>
  <c r="O3276" i="21"/>
  <c r="N3276" i="21"/>
  <c r="P3276" i="21"/>
  <c r="Q3276" i="21"/>
  <c r="J3277" i="21"/>
  <c r="L3277" i="21"/>
  <c r="H3278" i="21"/>
  <c r="K3277" i="21"/>
  <c r="M3277" i="21"/>
  <c r="I3277" i="21"/>
  <c r="F3272" i="21"/>
  <c r="D3273" i="21"/>
  <c r="E3272" i="21"/>
  <c r="K3278" i="21"/>
  <c r="L3278" i="21"/>
  <c r="H3279" i="21"/>
  <c r="J3278" i="21"/>
  <c r="M3278" i="21"/>
  <c r="I3278" i="21"/>
  <c r="O3277" i="21"/>
  <c r="P3277" i="21"/>
  <c r="Q3277" i="21"/>
  <c r="N3277" i="21"/>
  <c r="F3273" i="21"/>
  <c r="E3273" i="21"/>
  <c r="D3274" i="21"/>
  <c r="K3279" i="21"/>
  <c r="L3279" i="21"/>
  <c r="H3280" i="21"/>
  <c r="J3279" i="21"/>
  <c r="M3279" i="21"/>
  <c r="I3279" i="21"/>
  <c r="P3278" i="21"/>
  <c r="Q3278" i="21"/>
  <c r="N3278" i="21"/>
  <c r="O3278" i="21"/>
  <c r="F3274" i="21"/>
  <c r="D3275" i="21"/>
  <c r="E3274" i="21"/>
  <c r="H3281" i="21"/>
  <c r="I3280" i="21"/>
  <c r="L3280" i="21"/>
  <c r="M3280" i="21"/>
  <c r="K3280" i="21"/>
  <c r="J3280" i="21"/>
  <c r="N3279" i="21"/>
  <c r="O3279" i="21"/>
  <c r="Q3279" i="21"/>
  <c r="P3279" i="21"/>
  <c r="E3275" i="21"/>
  <c r="D3276" i="21"/>
  <c r="F3275" i="21"/>
  <c r="K3281" i="21"/>
  <c r="I3281" i="21"/>
  <c r="M3281" i="21"/>
  <c r="H3282" i="21"/>
  <c r="L3281" i="21"/>
  <c r="J3281" i="21"/>
  <c r="O3280" i="21"/>
  <c r="N3280" i="21"/>
  <c r="Q3280" i="21"/>
  <c r="P3280" i="21"/>
  <c r="E3276" i="21"/>
  <c r="F3276" i="21"/>
  <c r="D3277" i="21"/>
  <c r="O3281" i="21"/>
  <c r="N3281" i="21"/>
  <c r="Q3281" i="21"/>
  <c r="P3281" i="21"/>
  <c r="K3282" i="21"/>
  <c r="J3282" i="21"/>
  <c r="M3282" i="21"/>
  <c r="H3283" i="21"/>
  <c r="L3282" i="21"/>
  <c r="I3282" i="21"/>
  <c r="E3277" i="21"/>
  <c r="F3277" i="21"/>
  <c r="D3278" i="21"/>
  <c r="M3283" i="21"/>
  <c r="K3283" i="21"/>
  <c r="H3284" i="21"/>
  <c r="L3283" i="21"/>
  <c r="I3283" i="21"/>
  <c r="J3283" i="21"/>
  <c r="Q3282" i="21"/>
  <c r="P3282" i="21"/>
  <c r="O3282" i="21"/>
  <c r="N3282" i="21"/>
  <c r="E3278" i="21"/>
  <c r="F3278" i="21"/>
  <c r="D3279" i="21"/>
  <c r="J3284" i="21"/>
  <c r="L3284" i="21"/>
  <c r="I3284" i="21"/>
  <c r="M3284" i="21"/>
  <c r="K3284" i="21"/>
  <c r="H3285" i="21"/>
  <c r="O3283" i="21"/>
  <c r="Q3283" i="21"/>
  <c r="P3283" i="21"/>
  <c r="N3283" i="21"/>
  <c r="E3279" i="21"/>
  <c r="F3279" i="21"/>
  <c r="D3280" i="21"/>
  <c r="O3284" i="21"/>
  <c r="P3284" i="21"/>
  <c r="Q3284" i="21"/>
  <c r="N3284" i="21"/>
  <c r="K3285" i="21"/>
  <c r="L3285" i="21"/>
  <c r="J3285" i="21"/>
  <c r="H3286" i="21"/>
  <c r="M3285" i="21"/>
  <c r="I3285" i="21"/>
  <c r="F3280" i="21"/>
  <c r="D3281" i="21"/>
  <c r="E3280" i="21"/>
  <c r="H3287" i="21"/>
  <c r="I3286" i="21"/>
  <c r="L3286" i="21"/>
  <c r="M3286" i="21"/>
  <c r="J3286" i="21"/>
  <c r="K3286" i="21"/>
  <c r="N3285" i="21"/>
  <c r="P3285" i="21"/>
  <c r="O3285" i="21"/>
  <c r="Q3285" i="21"/>
  <c r="F3281" i="21"/>
  <c r="E3281" i="21"/>
  <c r="D3282" i="21"/>
  <c r="H3288" i="21"/>
  <c r="K3287" i="21"/>
  <c r="M3287" i="21"/>
  <c r="I3287" i="21"/>
  <c r="J3287" i="21"/>
  <c r="L3287" i="21"/>
  <c r="Q3286" i="21"/>
  <c r="O3286" i="21"/>
  <c r="N3286" i="21"/>
  <c r="P3286" i="21"/>
  <c r="F3282" i="21"/>
  <c r="E3282" i="21"/>
  <c r="D3283" i="21"/>
  <c r="J3288" i="21"/>
  <c r="K3288" i="21"/>
  <c r="H3289" i="21"/>
  <c r="M3288" i="21"/>
  <c r="I3288" i="21"/>
  <c r="L3288" i="21"/>
  <c r="P3287" i="21"/>
  <c r="Q3287" i="21"/>
  <c r="N3287" i="21"/>
  <c r="O3287" i="21"/>
  <c r="D3284" i="21"/>
  <c r="E3283" i="21"/>
  <c r="F3283" i="21"/>
  <c r="J3289" i="21"/>
  <c r="H3290" i="21"/>
  <c r="K3289" i="21"/>
  <c r="L3289" i="21"/>
  <c r="I3289" i="21"/>
  <c r="M3289" i="21"/>
  <c r="N3288" i="21"/>
  <c r="P3288" i="21"/>
  <c r="Q3288" i="21"/>
  <c r="O3288" i="21"/>
  <c r="E3284" i="21"/>
  <c r="F3284" i="21"/>
  <c r="D3285" i="21"/>
  <c r="K3290" i="21"/>
  <c r="M3290" i="21"/>
  <c r="H3291" i="21"/>
  <c r="L3290" i="21"/>
  <c r="J3290" i="21"/>
  <c r="I3290" i="21"/>
  <c r="P3289" i="21"/>
  <c r="O3289" i="21"/>
  <c r="Q3289" i="21"/>
  <c r="N3289" i="21"/>
  <c r="F3285" i="21"/>
  <c r="E3285" i="21"/>
  <c r="D3286" i="21"/>
  <c r="I3291" i="21"/>
  <c r="M3291" i="21"/>
  <c r="L3291" i="21"/>
  <c r="J3291" i="21"/>
  <c r="K3291" i="21"/>
  <c r="H3292" i="21"/>
  <c r="P3290" i="21"/>
  <c r="Q3290" i="21"/>
  <c r="N3290" i="21"/>
  <c r="O3290" i="21"/>
  <c r="E3286" i="21"/>
  <c r="D3287" i="21"/>
  <c r="F3286" i="21"/>
  <c r="O3291" i="21"/>
  <c r="P3291" i="21"/>
  <c r="N3291" i="21"/>
  <c r="Q3291" i="21"/>
  <c r="K3292" i="21"/>
  <c r="J3292" i="21"/>
  <c r="L3292" i="21"/>
  <c r="I3292" i="21"/>
  <c r="M3292" i="21"/>
  <c r="H3293" i="21"/>
  <c r="F3287" i="21"/>
  <c r="E3287" i="21"/>
  <c r="D3288" i="21"/>
  <c r="N3292" i="21"/>
  <c r="O3292" i="21"/>
  <c r="Q3292" i="21"/>
  <c r="P3292" i="21"/>
  <c r="J3293" i="21"/>
  <c r="L3293" i="21"/>
  <c r="H3294" i="21"/>
  <c r="K3293" i="21"/>
  <c r="M3293" i="21"/>
  <c r="I3293" i="21"/>
  <c r="D3289" i="21"/>
  <c r="F3288" i="21"/>
  <c r="E3288" i="21"/>
  <c r="J3294" i="21"/>
  <c r="L3294" i="21"/>
  <c r="M3294" i="21"/>
  <c r="I3294" i="21"/>
  <c r="K3294" i="21"/>
  <c r="H3295" i="21"/>
  <c r="O3293" i="21"/>
  <c r="N3293" i="21"/>
  <c r="P3293" i="21"/>
  <c r="Q3293" i="21"/>
  <c r="E3289" i="21"/>
  <c r="F3289" i="21"/>
  <c r="D3290" i="21"/>
  <c r="N3294" i="21"/>
  <c r="P3294" i="21"/>
  <c r="O3294" i="21"/>
  <c r="Q3294" i="21"/>
  <c r="J3295" i="21"/>
  <c r="L3295" i="21"/>
  <c r="K3295" i="21"/>
  <c r="I3295" i="21"/>
  <c r="H3296" i="21"/>
  <c r="M3295" i="21"/>
  <c r="F3290" i="21"/>
  <c r="D3291" i="21"/>
  <c r="E3290" i="21"/>
  <c r="O3295" i="21"/>
  <c r="Q3295" i="21"/>
  <c r="P3295" i="21"/>
  <c r="N3295" i="21"/>
  <c r="M3296" i="21"/>
  <c r="H3297" i="21"/>
  <c r="I3296" i="21"/>
  <c r="K3296" i="21"/>
  <c r="L3296" i="21"/>
  <c r="J3296" i="21"/>
  <c r="E3291" i="21"/>
  <c r="D3292" i="21"/>
  <c r="F3291" i="21"/>
  <c r="H3298" i="21"/>
  <c r="J3297" i="21"/>
  <c r="I3297" i="21"/>
  <c r="M3297" i="21"/>
  <c r="K3297" i="21"/>
  <c r="L3297" i="21"/>
  <c r="Q3296" i="21"/>
  <c r="O3296" i="21"/>
  <c r="P3296" i="21"/>
  <c r="N3296" i="21"/>
  <c r="F3292" i="21"/>
  <c r="E3292" i="21"/>
  <c r="D3293" i="21"/>
  <c r="L3298" i="21"/>
  <c r="J3298" i="21"/>
  <c r="M3298" i="21"/>
  <c r="H3299" i="21"/>
  <c r="I3298" i="21"/>
  <c r="K3298" i="21"/>
  <c r="O3297" i="21"/>
  <c r="N3297" i="21"/>
  <c r="P3297" i="21"/>
  <c r="Q3297" i="21"/>
  <c r="F3293" i="21"/>
  <c r="E3293" i="21"/>
  <c r="D3294" i="21"/>
  <c r="I3299" i="21"/>
  <c r="M3299" i="21"/>
  <c r="L3299" i="21"/>
  <c r="J3299" i="21"/>
  <c r="K3299" i="21"/>
  <c r="H3300" i="21"/>
  <c r="Q3298" i="21"/>
  <c r="N3298" i="21"/>
  <c r="O3298" i="21"/>
  <c r="P3298" i="21"/>
  <c r="F3294" i="21"/>
  <c r="E3294" i="21"/>
  <c r="D3295" i="21"/>
  <c r="P3299" i="21"/>
  <c r="N3299" i="21"/>
  <c r="O3299" i="21"/>
  <c r="Q3299" i="21"/>
  <c r="K3300" i="21"/>
  <c r="J3300" i="21"/>
  <c r="M3300" i="21"/>
  <c r="L3300" i="21"/>
  <c r="I3300" i="21"/>
  <c r="H3301" i="21"/>
  <c r="F3295" i="21"/>
  <c r="E3295" i="21"/>
  <c r="D3296" i="21"/>
  <c r="P3300" i="21"/>
  <c r="O3300" i="21"/>
  <c r="Q3300" i="21"/>
  <c r="N3300" i="21"/>
  <c r="L3301" i="21"/>
  <c r="I3301" i="21"/>
  <c r="H3302" i="21"/>
  <c r="M3301" i="21"/>
  <c r="K3301" i="21"/>
  <c r="J3301" i="21"/>
  <c r="F3296" i="21"/>
  <c r="D3297" i="21"/>
  <c r="E3296" i="21"/>
  <c r="O3301" i="21"/>
  <c r="P3301" i="21"/>
  <c r="Q3301" i="21"/>
  <c r="N3301" i="21"/>
  <c r="K3302" i="21"/>
  <c r="J3302" i="21"/>
  <c r="H3303" i="21"/>
  <c r="L3302" i="21"/>
  <c r="I3302" i="21"/>
  <c r="M3302" i="21"/>
  <c r="F3297" i="21"/>
  <c r="E3297" i="21"/>
  <c r="D3298" i="21"/>
  <c r="L3303" i="21"/>
  <c r="H3304" i="21"/>
  <c r="M3303" i="21"/>
  <c r="K3303" i="21"/>
  <c r="I3303" i="21"/>
  <c r="J3303" i="21"/>
  <c r="Q3302" i="21"/>
  <c r="N3302" i="21"/>
  <c r="O3302" i="21"/>
  <c r="P3302" i="21"/>
  <c r="E3298" i="21"/>
  <c r="F3298" i="21"/>
  <c r="D3299" i="21"/>
  <c r="M3304" i="21"/>
  <c r="I3304" i="21"/>
  <c r="J3304" i="21"/>
  <c r="K3304" i="21"/>
  <c r="H3305" i="21"/>
  <c r="L3304" i="21"/>
  <c r="Q3303" i="21"/>
  <c r="P3303" i="21"/>
  <c r="N3303" i="21"/>
  <c r="O3303" i="21"/>
  <c r="D3300" i="21"/>
  <c r="F3299" i="21"/>
  <c r="E3299" i="21"/>
  <c r="Q3304" i="21"/>
  <c r="P3304" i="21"/>
  <c r="O3304" i="21"/>
  <c r="N3304" i="21"/>
  <c r="K3305" i="21"/>
  <c r="L3305" i="21"/>
  <c r="H3306" i="21"/>
  <c r="M3305" i="21"/>
  <c r="J3305" i="21"/>
  <c r="I3305" i="21"/>
  <c r="E3300" i="21"/>
  <c r="F3300" i="21"/>
  <c r="D3301" i="21"/>
  <c r="I3306" i="21"/>
  <c r="M3306" i="21"/>
  <c r="K3306" i="21"/>
  <c r="H3307" i="21"/>
  <c r="L3306" i="21"/>
  <c r="J3306" i="21"/>
  <c r="N3305" i="21"/>
  <c r="O3305" i="21"/>
  <c r="P3305" i="21"/>
  <c r="Q3305" i="21"/>
  <c r="F3301" i="21"/>
  <c r="E3301" i="21"/>
  <c r="D3302" i="21"/>
  <c r="P3306" i="21"/>
  <c r="O3306" i="21"/>
  <c r="Q3306" i="21"/>
  <c r="N3306" i="21"/>
  <c r="I3307" i="21"/>
  <c r="J3307" i="21"/>
  <c r="L3307" i="21"/>
  <c r="M3307" i="21"/>
  <c r="K3307" i="21"/>
  <c r="H3308" i="21"/>
  <c r="E3302" i="21"/>
  <c r="F3302" i="21"/>
  <c r="D3303" i="21"/>
  <c r="O3307" i="21"/>
  <c r="P3307" i="21"/>
  <c r="N3307" i="21"/>
  <c r="Q3307" i="21"/>
  <c r="H3309" i="21"/>
  <c r="M3308" i="21"/>
  <c r="J3308" i="21"/>
  <c r="K3308" i="21"/>
  <c r="L3308" i="21"/>
  <c r="I3308" i="21"/>
  <c r="D3304" i="21"/>
  <c r="F3303" i="21"/>
  <c r="E3303" i="21"/>
  <c r="K3309" i="21"/>
  <c r="H3310" i="21"/>
  <c r="M3309" i="21"/>
  <c r="J3309" i="21"/>
  <c r="L3309" i="21"/>
  <c r="I3309" i="21"/>
  <c r="O3308" i="21"/>
  <c r="Q3308" i="21"/>
  <c r="P3308" i="21"/>
  <c r="N3308" i="21"/>
  <c r="E3304" i="21"/>
  <c r="D3305" i="21"/>
  <c r="F3304" i="21"/>
  <c r="I3310" i="21"/>
  <c r="M3310" i="21"/>
  <c r="J3310" i="21"/>
  <c r="K3310" i="21"/>
  <c r="H3311" i="21"/>
  <c r="L3310" i="21"/>
  <c r="P3309" i="21"/>
  <c r="N3309" i="21"/>
  <c r="O3309" i="21"/>
  <c r="Q3309" i="21"/>
  <c r="F3305" i="21"/>
  <c r="E3305" i="21"/>
  <c r="D3306" i="21"/>
  <c r="Q3310" i="21"/>
  <c r="P3310" i="21"/>
  <c r="O3310" i="21"/>
  <c r="N3310" i="21"/>
  <c r="J3311" i="21"/>
  <c r="L3311" i="21"/>
  <c r="I3311" i="21"/>
  <c r="H3312" i="21"/>
  <c r="K3311" i="21"/>
  <c r="M3311" i="21"/>
  <c r="F3306" i="21"/>
  <c r="E3306" i="21"/>
  <c r="D3307" i="21"/>
  <c r="O3311" i="21"/>
  <c r="Q3311" i="21"/>
  <c r="N3311" i="21"/>
  <c r="P3311" i="21"/>
  <c r="M3312" i="21"/>
  <c r="J3312" i="21"/>
  <c r="H3313" i="21"/>
  <c r="L3312" i="21"/>
  <c r="I3312" i="21"/>
  <c r="K3312" i="21"/>
  <c r="D3308" i="21"/>
  <c r="E3307" i="21"/>
  <c r="F3307" i="21"/>
  <c r="L3313" i="21"/>
  <c r="I3313" i="21"/>
  <c r="M3313" i="21"/>
  <c r="K3313" i="21"/>
  <c r="H3314" i="21"/>
  <c r="J3313" i="21"/>
  <c r="Q3312" i="21"/>
  <c r="N3312" i="21"/>
  <c r="O3312" i="21"/>
  <c r="P3312" i="21"/>
  <c r="D3309" i="21"/>
  <c r="F3308" i="21"/>
  <c r="E3308" i="21"/>
  <c r="O3313" i="21"/>
  <c r="Q3313" i="21"/>
  <c r="P3313" i="21"/>
  <c r="N3313" i="21"/>
  <c r="M3314" i="21"/>
  <c r="J3314" i="21"/>
  <c r="L3314" i="21"/>
  <c r="H3315" i="21"/>
  <c r="I3314" i="21"/>
  <c r="K3314" i="21"/>
  <c r="E3309" i="21"/>
  <c r="F3309" i="21"/>
  <c r="D3310" i="21"/>
  <c r="K3315" i="21"/>
  <c r="H3316" i="21"/>
  <c r="I3315" i="21"/>
  <c r="J3315" i="21"/>
  <c r="L3315" i="21"/>
  <c r="M3315" i="21"/>
  <c r="P3314" i="21"/>
  <c r="O3314" i="21"/>
  <c r="Q3314" i="21"/>
  <c r="N3314" i="21"/>
  <c r="D3311" i="21"/>
  <c r="F3310" i="21"/>
  <c r="E3310" i="21"/>
  <c r="J3316" i="21"/>
  <c r="K3316" i="21"/>
  <c r="H3317" i="21"/>
  <c r="M3316" i="21"/>
  <c r="I3316" i="21"/>
  <c r="L3316" i="21"/>
  <c r="Q3315" i="21"/>
  <c r="P3315" i="21"/>
  <c r="N3315" i="21"/>
  <c r="O3315" i="21"/>
  <c r="D3312" i="21"/>
  <c r="F3311" i="21"/>
  <c r="E3311" i="21"/>
  <c r="K3317" i="21"/>
  <c r="H3318" i="21"/>
  <c r="J3317" i="21"/>
  <c r="L3317" i="21"/>
  <c r="I3317" i="21"/>
  <c r="M3317" i="21"/>
  <c r="P3316" i="21"/>
  <c r="O3316" i="21"/>
  <c r="Q3316" i="21"/>
  <c r="N3316" i="21"/>
  <c r="F3312" i="21"/>
  <c r="D3313" i="21"/>
  <c r="E3312" i="21"/>
  <c r="L3318" i="21"/>
  <c r="I3318" i="21"/>
  <c r="K3318" i="21"/>
  <c r="H3319" i="21"/>
  <c r="J3318" i="21"/>
  <c r="M3318" i="21"/>
  <c r="Q3317" i="21"/>
  <c r="P3317" i="21"/>
  <c r="N3317" i="21"/>
  <c r="O3317" i="21"/>
  <c r="F3313" i="21"/>
  <c r="D3314" i="21"/>
  <c r="E3313" i="21"/>
  <c r="Q3318" i="21"/>
  <c r="O3318" i="21"/>
  <c r="P3318" i="21"/>
  <c r="N3318" i="21"/>
  <c r="L3319" i="21"/>
  <c r="I3319" i="21"/>
  <c r="K3319" i="21"/>
  <c r="M3319" i="21"/>
  <c r="H3320" i="21"/>
  <c r="J3319" i="21"/>
  <c r="E3314" i="21"/>
  <c r="F3314" i="21"/>
  <c r="D3315" i="21"/>
  <c r="O3319" i="21"/>
  <c r="Q3319" i="21"/>
  <c r="N3319" i="21"/>
  <c r="P3319" i="21"/>
  <c r="K3320" i="21"/>
  <c r="J3320" i="21"/>
  <c r="M3320" i="21"/>
  <c r="L3320" i="21"/>
  <c r="I3320" i="21"/>
  <c r="H3321" i="21"/>
  <c r="D3316" i="21"/>
  <c r="F3315" i="21"/>
  <c r="E3315" i="21"/>
  <c r="Q3320" i="21"/>
  <c r="N3320" i="21"/>
  <c r="P3320" i="21"/>
  <c r="O3320" i="21"/>
  <c r="M3321" i="21"/>
  <c r="K3321" i="21"/>
  <c r="I3321" i="21"/>
  <c r="L3321" i="21"/>
  <c r="J3321" i="21"/>
  <c r="H3322" i="21"/>
  <c r="F3316" i="21"/>
  <c r="D3317" i="21"/>
  <c r="E3316" i="21"/>
  <c r="O3321" i="21"/>
  <c r="N3321" i="21"/>
  <c r="Q3321" i="21"/>
  <c r="P3321" i="21"/>
  <c r="M3322" i="21"/>
  <c r="L3322" i="21"/>
  <c r="H3323" i="21"/>
  <c r="K3322" i="21"/>
  <c r="I3322" i="21"/>
  <c r="J3322" i="21"/>
  <c r="F3317" i="21"/>
  <c r="E3317" i="21"/>
  <c r="D3318" i="21"/>
  <c r="M3323" i="21"/>
  <c r="J3323" i="21"/>
  <c r="K3323" i="21"/>
  <c r="L3323" i="21"/>
  <c r="I3323" i="21"/>
  <c r="H3324" i="21"/>
  <c r="O3322" i="21"/>
  <c r="N3322" i="21"/>
  <c r="Q3322" i="21"/>
  <c r="P3322" i="21"/>
  <c r="E3318" i="21"/>
  <c r="D3319" i="21"/>
  <c r="F3318" i="21"/>
  <c r="N3323" i="21"/>
  <c r="P3323" i="21"/>
  <c r="O3323" i="21"/>
  <c r="Q3323" i="21"/>
  <c r="J3324" i="21"/>
  <c r="H3325" i="21"/>
  <c r="I3324" i="21"/>
  <c r="M3324" i="21"/>
  <c r="K3324" i="21"/>
  <c r="L3324" i="21"/>
  <c r="D3320" i="21"/>
  <c r="F3319" i="21"/>
  <c r="E3319" i="21"/>
  <c r="I3325" i="21"/>
  <c r="M3325" i="21"/>
  <c r="J3325" i="21"/>
  <c r="H3326" i="21"/>
  <c r="L3325" i="21"/>
  <c r="K3325" i="21"/>
  <c r="P3324" i="21"/>
  <c r="O3324" i="21"/>
  <c r="N3324" i="21"/>
  <c r="Q3324" i="21"/>
  <c r="D3321" i="21"/>
  <c r="E3320" i="21"/>
  <c r="F3320" i="21"/>
  <c r="Q3325" i="21"/>
  <c r="P3325" i="21"/>
  <c r="N3325" i="21"/>
  <c r="O3325" i="21"/>
  <c r="J3326" i="21"/>
  <c r="H3327" i="21"/>
  <c r="K3326" i="21"/>
  <c r="M3326" i="21"/>
  <c r="I3326" i="21"/>
  <c r="L3326" i="21"/>
  <c r="E3321" i="21"/>
  <c r="F3321" i="21"/>
  <c r="D3322" i="21"/>
  <c r="K3327" i="21"/>
  <c r="H3328" i="21"/>
  <c r="M3327" i="21"/>
  <c r="J3327" i="21"/>
  <c r="L3327" i="21"/>
  <c r="I3327" i="21"/>
  <c r="N3326" i="21"/>
  <c r="O3326" i="21"/>
  <c r="P3326" i="21"/>
  <c r="Q3326" i="21"/>
  <c r="E3322" i="21"/>
  <c r="F3322" i="21"/>
  <c r="D3323" i="21"/>
  <c r="H3329" i="21"/>
  <c r="K3328" i="21"/>
  <c r="L3328" i="21"/>
  <c r="M3328" i="21"/>
  <c r="J3328" i="21"/>
  <c r="I3328" i="21"/>
  <c r="P3327" i="21"/>
  <c r="Q3327" i="21"/>
  <c r="N3327" i="21"/>
  <c r="O3327" i="21"/>
  <c r="F3323" i="21"/>
  <c r="E3323" i="21"/>
  <c r="D3324" i="21"/>
  <c r="L3329" i="21"/>
  <c r="I3329" i="21"/>
  <c r="M3329" i="21"/>
  <c r="J3329" i="21"/>
  <c r="H3330" i="21"/>
  <c r="K3329" i="21"/>
  <c r="P3328" i="21"/>
  <c r="Q3328" i="21"/>
  <c r="O3328" i="21"/>
  <c r="N3328" i="21"/>
  <c r="E3324" i="21"/>
  <c r="F3324" i="21"/>
  <c r="D3325" i="21"/>
  <c r="Q3329" i="21"/>
  <c r="O3329" i="21"/>
  <c r="P3329" i="21"/>
  <c r="N3329" i="21"/>
  <c r="H3331" i="21"/>
  <c r="L3330" i="21"/>
  <c r="M3330" i="21"/>
  <c r="I3330" i="21"/>
  <c r="K3330" i="21"/>
  <c r="J3330" i="21"/>
  <c r="F3325" i="21"/>
  <c r="E3325" i="21"/>
  <c r="D3326" i="21"/>
  <c r="I3331" i="21"/>
  <c r="H3332" i="21"/>
  <c r="M3331" i="21"/>
  <c r="K3331" i="21"/>
  <c r="J3331" i="21"/>
  <c r="L3331" i="21"/>
  <c r="P3330" i="21"/>
  <c r="N3330" i="21"/>
  <c r="O3330" i="21"/>
  <c r="Q3330" i="21"/>
  <c r="F3326" i="21"/>
  <c r="D3327" i="21"/>
  <c r="E3326" i="21"/>
  <c r="N3331" i="21"/>
  <c r="Q3331" i="21"/>
  <c r="O3331" i="21"/>
  <c r="P3331" i="21"/>
  <c r="K3332" i="21"/>
  <c r="M3332" i="21"/>
  <c r="J3332" i="21"/>
  <c r="I3332" i="21"/>
  <c r="H3333" i="21"/>
  <c r="L3332" i="21"/>
  <c r="D3328" i="21"/>
  <c r="F3327" i="21"/>
  <c r="E3327" i="21"/>
  <c r="N3332" i="21"/>
  <c r="O3332" i="21"/>
  <c r="P3332" i="21"/>
  <c r="Q3332" i="21"/>
  <c r="H3334" i="21"/>
  <c r="M3333" i="21"/>
  <c r="I3333" i="21"/>
  <c r="K3333" i="21"/>
  <c r="J3333" i="21"/>
  <c r="L3333" i="21"/>
  <c r="F3328" i="21"/>
  <c r="E3328" i="21"/>
  <c r="D3329" i="21"/>
  <c r="J3334" i="21"/>
  <c r="L3334" i="21"/>
  <c r="K3334" i="21"/>
  <c r="H3335" i="21"/>
  <c r="I3334" i="21"/>
  <c r="M3334" i="21"/>
  <c r="N3333" i="21"/>
  <c r="Q3333" i="21"/>
  <c r="P3333" i="21"/>
  <c r="O3333" i="21"/>
  <c r="E3329" i="21"/>
  <c r="F3329" i="21"/>
  <c r="D3330" i="21"/>
  <c r="J3335" i="21"/>
  <c r="M3335" i="21"/>
  <c r="L3335" i="21"/>
  <c r="I3335" i="21"/>
  <c r="H3336" i="21"/>
  <c r="K3335" i="21"/>
  <c r="Q3334" i="21"/>
  <c r="O3334" i="21"/>
  <c r="N3334" i="21"/>
  <c r="P3334" i="21"/>
  <c r="E3330" i="21"/>
  <c r="F3330" i="21"/>
  <c r="D3331" i="21"/>
  <c r="O3335" i="21"/>
  <c r="N3335" i="21"/>
  <c r="Q3335" i="21"/>
  <c r="P3335" i="21"/>
  <c r="J3336" i="21"/>
  <c r="K3336" i="21"/>
  <c r="M3336" i="21"/>
  <c r="L3336" i="21"/>
  <c r="H3337" i="21"/>
  <c r="I3336" i="21"/>
  <c r="D3332" i="21"/>
  <c r="E3331" i="21"/>
  <c r="F3331" i="21"/>
  <c r="K3337" i="21"/>
  <c r="H3338" i="21"/>
  <c r="L3337" i="21"/>
  <c r="I3337" i="21"/>
  <c r="J3337" i="21"/>
  <c r="M3337" i="21"/>
  <c r="P3336" i="21"/>
  <c r="O3336" i="21"/>
  <c r="Q3336" i="21"/>
  <c r="N3336" i="21"/>
  <c r="E3332" i="21"/>
  <c r="D3333" i="21"/>
  <c r="F3332" i="21"/>
  <c r="K3338" i="21"/>
  <c r="L3338" i="21"/>
  <c r="H3339" i="21"/>
  <c r="I3338" i="21"/>
  <c r="M3338" i="21"/>
  <c r="J3338" i="21"/>
  <c r="O3337" i="21"/>
  <c r="P3337" i="21"/>
  <c r="N3337" i="21"/>
  <c r="Q3337" i="21"/>
  <c r="E3333" i="21"/>
  <c r="F3333" i="21"/>
  <c r="D3334" i="21"/>
  <c r="J3339" i="21"/>
  <c r="I3339" i="21"/>
  <c r="K3339" i="21"/>
  <c r="L3339" i="21"/>
  <c r="M3339" i="21"/>
  <c r="H3340" i="21"/>
  <c r="O3338" i="21"/>
  <c r="Q3338" i="21"/>
  <c r="N3338" i="21"/>
  <c r="P3338" i="21"/>
  <c r="D3335" i="21"/>
  <c r="F3334" i="21"/>
  <c r="E3334" i="21"/>
  <c r="O3339" i="21"/>
  <c r="Q3339" i="21"/>
  <c r="P3339" i="21"/>
  <c r="N3339" i="21"/>
  <c r="M3340" i="21"/>
  <c r="J3340" i="21"/>
  <c r="L3340" i="21"/>
  <c r="H3341" i="21"/>
  <c r="I3340" i="21"/>
  <c r="K3340" i="21"/>
  <c r="D3336" i="21"/>
  <c r="E3335" i="21"/>
  <c r="F3335" i="21"/>
  <c r="L3341" i="21"/>
  <c r="H3342" i="21"/>
  <c r="I3341" i="21"/>
  <c r="M3341" i="21"/>
  <c r="J3341" i="21"/>
  <c r="K3341" i="21"/>
  <c r="P3340" i="21"/>
  <c r="N3340" i="21"/>
  <c r="Q3340" i="21"/>
  <c r="O3340" i="21"/>
  <c r="F3336" i="21"/>
  <c r="D3337" i="21"/>
  <c r="E3336" i="21"/>
  <c r="L3342" i="21"/>
  <c r="K3342" i="21"/>
  <c r="M3342" i="21"/>
  <c r="I3342" i="21"/>
  <c r="H3343" i="21"/>
  <c r="J3342" i="21"/>
  <c r="P3341" i="21"/>
  <c r="N3341" i="21"/>
  <c r="Q3341" i="21"/>
  <c r="O3341" i="21"/>
  <c r="F3337" i="21"/>
  <c r="E3337" i="21"/>
  <c r="D3338" i="21"/>
  <c r="O3342" i="21"/>
  <c r="Q3342" i="21"/>
  <c r="N3342" i="21"/>
  <c r="P3342" i="21"/>
  <c r="M3343" i="21"/>
  <c r="H3344" i="21"/>
  <c r="L3343" i="21"/>
  <c r="J3343" i="21"/>
  <c r="K3343" i="21"/>
  <c r="I3343" i="21"/>
  <c r="F3338" i="21"/>
  <c r="E3338" i="21"/>
  <c r="D3339" i="21"/>
  <c r="J3344" i="21"/>
  <c r="L3344" i="21"/>
  <c r="I3344" i="21"/>
  <c r="M3344" i="21"/>
  <c r="K3344" i="21"/>
  <c r="H3345" i="21"/>
  <c r="N3343" i="21"/>
  <c r="Q3343" i="21"/>
  <c r="O3343" i="21"/>
  <c r="P3343" i="21"/>
  <c r="E3339" i="21"/>
  <c r="D3340" i="21"/>
  <c r="F3339" i="21"/>
  <c r="Q3344" i="21"/>
  <c r="P3344" i="21"/>
  <c r="O3344" i="21"/>
  <c r="N3344" i="21"/>
  <c r="K3345" i="21"/>
  <c r="J3345" i="21"/>
  <c r="I3345" i="21"/>
  <c r="M3345" i="21"/>
  <c r="L3345" i="21"/>
  <c r="H3346" i="21"/>
  <c r="E3340" i="21"/>
  <c r="F3340" i="21"/>
  <c r="D3341" i="21"/>
  <c r="Q3345" i="21"/>
  <c r="P3345" i="21"/>
  <c r="N3345" i="21"/>
  <c r="O3345" i="21"/>
  <c r="L3346" i="21"/>
  <c r="J3346" i="21"/>
  <c r="H3347" i="21"/>
  <c r="K3346" i="21"/>
  <c r="M3346" i="21"/>
  <c r="I3346" i="21"/>
  <c r="E3341" i="21"/>
  <c r="F3341" i="21"/>
  <c r="D3342" i="21"/>
  <c r="J3347" i="21"/>
  <c r="H3348" i="21"/>
  <c r="I3347" i="21"/>
  <c r="L3347" i="21"/>
  <c r="M3347" i="21"/>
  <c r="K3347" i="21"/>
  <c r="O3346" i="21"/>
  <c r="N3346" i="21"/>
  <c r="P3346" i="21"/>
  <c r="Q3346" i="21"/>
  <c r="E3342" i="21"/>
  <c r="D3343" i="21"/>
  <c r="F3342" i="21"/>
  <c r="J3348" i="21"/>
  <c r="L3348" i="21"/>
  <c r="M3348" i="21"/>
  <c r="I3348" i="21"/>
  <c r="H3349" i="21"/>
  <c r="K3348" i="21"/>
  <c r="Q3347" i="21"/>
  <c r="P3347" i="21"/>
  <c r="N3347" i="21"/>
  <c r="O3347" i="21"/>
  <c r="D3344" i="21"/>
  <c r="F3343" i="21"/>
  <c r="E3343" i="21"/>
  <c r="P3348" i="21"/>
  <c r="Q3348" i="21"/>
  <c r="O3348" i="21"/>
  <c r="N3348" i="21"/>
  <c r="I3349" i="21"/>
  <c r="K3349" i="21"/>
  <c r="H3350" i="21"/>
  <c r="M3349" i="21"/>
  <c r="L3349" i="21"/>
  <c r="J3349" i="21"/>
  <c r="F3344" i="21"/>
  <c r="E3344" i="21"/>
  <c r="D3345" i="21"/>
  <c r="P3349" i="21"/>
  <c r="N3349" i="21"/>
  <c r="O3349" i="21"/>
  <c r="Q3349" i="21"/>
  <c r="I3350" i="21"/>
  <c r="K3350" i="21"/>
  <c r="H3351" i="21"/>
  <c r="M3350" i="21"/>
  <c r="L3350" i="21"/>
  <c r="J3350" i="21"/>
  <c r="E3345" i="21"/>
  <c r="F3345" i="21"/>
  <c r="D3346" i="21"/>
  <c r="O3350" i="21"/>
  <c r="N3350" i="21"/>
  <c r="Q3350" i="21"/>
  <c r="P3350" i="21"/>
  <c r="M3351" i="21"/>
  <c r="L3351" i="21"/>
  <c r="K3351" i="21"/>
  <c r="J3351" i="21"/>
  <c r="H3352" i="21"/>
  <c r="I3351" i="21"/>
  <c r="F3346" i="21"/>
  <c r="E3346" i="21"/>
  <c r="D3347" i="21"/>
  <c r="K3352" i="21"/>
  <c r="I3352" i="21"/>
  <c r="H3353" i="21"/>
  <c r="L3352" i="21"/>
  <c r="J3352" i="21"/>
  <c r="M3352" i="21"/>
  <c r="O3351" i="21"/>
  <c r="N3351" i="21"/>
  <c r="Q3351" i="21"/>
  <c r="P3351" i="21"/>
  <c r="D3348" i="21"/>
  <c r="E3347" i="21"/>
  <c r="F3347" i="21"/>
  <c r="P3352" i="21"/>
  <c r="Q3352" i="21"/>
  <c r="O3352" i="21"/>
  <c r="N3352" i="21"/>
  <c r="K3353" i="21"/>
  <c r="I3353" i="21"/>
  <c r="M3353" i="21"/>
  <c r="J3353" i="21"/>
  <c r="L3353" i="21"/>
  <c r="H3354" i="21"/>
  <c r="E3348" i="21"/>
  <c r="F3348" i="21"/>
  <c r="D3349" i="21"/>
  <c r="O3353" i="21"/>
  <c r="Q3353" i="21"/>
  <c r="P3353" i="21"/>
  <c r="N3353" i="21"/>
  <c r="K3354" i="21"/>
  <c r="H3355" i="21"/>
  <c r="M3354" i="21"/>
  <c r="J3354" i="21"/>
  <c r="L3354" i="21"/>
  <c r="I3354" i="21"/>
  <c r="F3349" i="21"/>
  <c r="E3349" i="21"/>
  <c r="D3350" i="21"/>
  <c r="J3355" i="21"/>
  <c r="I3355" i="21"/>
  <c r="H3356" i="21"/>
  <c r="M3355" i="21"/>
  <c r="L3355" i="21"/>
  <c r="K3355" i="21"/>
  <c r="Q3354" i="21"/>
  <c r="N3354" i="21"/>
  <c r="P3354" i="21"/>
  <c r="O3354" i="21"/>
  <c r="E3350" i="21"/>
  <c r="F3350" i="21"/>
  <c r="D3351" i="21"/>
  <c r="P3355" i="21"/>
  <c r="Q3355" i="21"/>
  <c r="O3355" i="21"/>
  <c r="N3355" i="21"/>
  <c r="K3356" i="21"/>
  <c r="M3356" i="21"/>
  <c r="H3357" i="21"/>
  <c r="L3356" i="21"/>
  <c r="J3356" i="21"/>
  <c r="I3356" i="21"/>
  <c r="D3352" i="21"/>
  <c r="F3351" i="21"/>
  <c r="E3351" i="21"/>
  <c r="L3357" i="21"/>
  <c r="J3357" i="21"/>
  <c r="H3358" i="21"/>
  <c r="K3357" i="21"/>
  <c r="I3357" i="21"/>
  <c r="M3357" i="21"/>
  <c r="P3356" i="21"/>
  <c r="N3356" i="21"/>
  <c r="O3356" i="21"/>
  <c r="Q3356" i="21"/>
  <c r="F3352" i="21"/>
  <c r="D3353" i="21"/>
  <c r="E3352" i="21"/>
  <c r="K3358" i="21"/>
  <c r="J3358" i="21"/>
  <c r="I3358" i="21"/>
  <c r="M3358" i="21"/>
  <c r="H3359" i="21"/>
  <c r="L3358" i="21"/>
  <c r="O3357" i="21"/>
  <c r="P3357" i="21"/>
  <c r="N3357" i="21"/>
  <c r="Q3357" i="21"/>
  <c r="F3353" i="21"/>
  <c r="E3353" i="21"/>
  <c r="D3354" i="21"/>
  <c r="P3358" i="21"/>
  <c r="O3358" i="21"/>
  <c r="N3358" i="21"/>
  <c r="Q3358" i="21"/>
  <c r="L3359" i="21"/>
  <c r="I3359" i="21"/>
  <c r="J3359" i="21"/>
  <c r="K3359" i="21"/>
  <c r="H3360" i="21"/>
  <c r="M3359" i="21"/>
  <c r="E3354" i="21"/>
  <c r="F3354" i="21"/>
  <c r="D3355" i="21"/>
  <c r="O3359" i="21"/>
  <c r="Q3359" i="21"/>
  <c r="N3359" i="21"/>
  <c r="P3359" i="21"/>
  <c r="K3360" i="21"/>
  <c r="L3360" i="21"/>
  <c r="M3360" i="21"/>
  <c r="H3361" i="21"/>
  <c r="I3360" i="21"/>
  <c r="J3360" i="21"/>
  <c r="F3355" i="21"/>
  <c r="E3355" i="21"/>
  <c r="D3356" i="21"/>
  <c r="L3361" i="21"/>
  <c r="J3361" i="21"/>
  <c r="H3362" i="21"/>
  <c r="I3361" i="21"/>
  <c r="M3361" i="21"/>
  <c r="K3361" i="21"/>
  <c r="P3360" i="21"/>
  <c r="O3360" i="21"/>
  <c r="N3360" i="21"/>
  <c r="Q3360" i="21"/>
  <c r="F3356" i="21"/>
  <c r="E3356" i="21"/>
  <c r="D3357" i="21"/>
  <c r="I3362" i="21"/>
  <c r="L3362" i="21"/>
  <c r="H3363" i="21"/>
  <c r="J3362" i="21"/>
  <c r="M3362" i="21"/>
  <c r="K3362" i="21"/>
  <c r="O3361" i="21"/>
  <c r="N3361" i="21"/>
  <c r="Q3361" i="21"/>
  <c r="P3361" i="21"/>
  <c r="E3357" i="21"/>
  <c r="F3357" i="21"/>
  <c r="D3358" i="21"/>
  <c r="O3362" i="21"/>
  <c r="N3362" i="21"/>
  <c r="Q3362" i="21"/>
  <c r="P3362" i="21"/>
  <c r="K3363" i="21"/>
  <c r="H3364" i="21"/>
  <c r="J3363" i="21"/>
  <c r="M3363" i="21"/>
  <c r="I3363" i="21"/>
  <c r="L3363" i="21"/>
  <c r="D3359" i="21"/>
  <c r="F3358" i="21"/>
  <c r="E3358" i="21"/>
  <c r="I3364" i="21"/>
  <c r="J3364" i="21"/>
  <c r="H3365" i="21"/>
  <c r="M3364" i="21"/>
  <c r="K3364" i="21"/>
  <c r="L3364" i="21"/>
  <c r="N3363" i="21"/>
  <c r="O3363" i="21"/>
  <c r="P3363" i="21"/>
  <c r="Q3363" i="21"/>
  <c r="D3360" i="21"/>
  <c r="F3359" i="21"/>
  <c r="E3359" i="21"/>
  <c r="Q3364" i="21"/>
  <c r="P3364" i="21"/>
  <c r="N3364" i="21"/>
  <c r="O3364" i="21"/>
  <c r="H3366" i="21"/>
  <c r="J3365" i="21"/>
  <c r="L3365" i="21"/>
  <c r="M3365" i="21"/>
  <c r="I3365" i="21"/>
  <c r="K3365" i="21"/>
  <c r="D3361" i="21"/>
  <c r="E3360" i="21"/>
  <c r="F3360" i="21"/>
  <c r="J3366" i="21"/>
  <c r="H3367" i="21"/>
  <c r="M3366" i="21"/>
  <c r="K3366" i="21"/>
  <c r="L3366" i="21"/>
  <c r="I3366" i="21"/>
  <c r="Q3365" i="21"/>
  <c r="P3365" i="21"/>
  <c r="O3365" i="21"/>
  <c r="N3365" i="21"/>
  <c r="E3361" i="21"/>
  <c r="F3361" i="21"/>
  <c r="D3362" i="21"/>
  <c r="J3367" i="21"/>
  <c r="L3367" i="21"/>
  <c r="I3367" i="21"/>
  <c r="M3367" i="21"/>
  <c r="H3368" i="21"/>
  <c r="K3367" i="21"/>
  <c r="P3366" i="21"/>
  <c r="Q3366" i="21"/>
  <c r="O3366" i="21"/>
  <c r="N3366" i="21"/>
  <c r="F3362" i="21"/>
  <c r="D3363" i="21"/>
  <c r="E3362" i="21"/>
  <c r="Q3367" i="21"/>
  <c r="P3367" i="21"/>
  <c r="O3367" i="21"/>
  <c r="N3367" i="21"/>
  <c r="M3368" i="21"/>
  <c r="J3368" i="21"/>
  <c r="L3368" i="21"/>
  <c r="K3368" i="21"/>
  <c r="I3368" i="21"/>
  <c r="H3369" i="21"/>
  <c r="F3363" i="21"/>
  <c r="D3364" i="21"/>
  <c r="E3363" i="21"/>
  <c r="P3368" i="21"/>
  <c r="N3368" i="21"/>
  <c r="O3368" i="21"/>
  <c r="Q3368" i="21"/>
  <c r="J3369" i="21"/>
  <c r="M3369" i="21"/>
  <c r="I3369" i="21"/>
  <c r="L3369" i="21"/>
  <c r="H3370" i="21"/>
  <c r="K3369" i="21"/>
  <c r="E3364" i="21"/>
  <c r="F3364" i="21"/>
  <c r="D3365" i="21"/>
  <c r="P3369" i="21"/>
  <c r="N3369" i="21"/>
  <c r="O3369" i="21"/>
  <c r="Q3369" i="21"/>
  <c r="H3371" i="21"/>
  <c r="M3370" i="21"/>
  <c r="K3370" i="21"/>
  <c r="L3370" i="21"/>
  <c r="I3370" i="21"/>
  <c r="J3370" i="21"/>
  <c r="F3365" i="21"/>
  <c r="E3365" i="21"/>
  <c r="D3366" i="21"/>
  <c r="L3371" i="21"/>
  <c r="H3372" i="21"/>
  <c r="I3371" i="21"/>
  <c r="J3371" i="21"/>
  <c r="M3371" i="21"/>
  <c r="K3371" i="21"/>
  <c r="P3370" i="21"/>
  <c r="Q3370" i="21"/>
  <c r="O3370" i="21"/>
  <c r="N3370" i="21"/>
  <c r="D3367" i="21"/>
  <c r="E3366" i="21"/>
  <c r="F3366" i="21"/>
  <c r="J3372" i="21"/>
  <c r="I3372" i="21"/>
  <c r="H3373" i="21"/>
  <c r="K3372" i="21"/>
  <c r="M3372" i="21"/>
  <c r="L3372" i="21"/>
  <c r="Q3371" i="21"/>
  <c r="O3371" i="21"/>
  <c r="N3371" i="21"/>
  <c r="P3371" i="21"/>
  <c r="D3368" i="21"/>
  <c r="F3367" i="21"/>
  <c r="E3367" i="21"/>
  <c r="Q3372" i="21"/>
  <c r="O3372" i="21"/>
  <c r="N3372" i="21"/>
  <c r="P3372" i="21"/>
  <c r="K3373" i="21"/>
  <c r="L3373" i="21"/>
  <c r="H3374" i="21"/>
  <c r="M3373" i="21"/>
  <c r="J3373" i="21"/>
  <c r="I3373" i="21"/>
  <c r="E3368" i="21"/>
  <c r="F3368" i="21"/>
  <c r="D3369" i="21"/>
  <c r="K3374" i="21"/>
  <c r="M3374" i="21"/>
  <c r="J3374" i="21"/>
  <c r="L3374" i="21"/>
  <c r="H3375" i="21"/>
  <c r="I3374" i="21"/>
  <c r="N3373" i="21"/>
  <c r="O3373" i="21"/>
  <c r="Q3373" i="21"/>
  <c r="P3373" i="21"/>
  <c r="D3370" i="21"/>
  <c r="E3369" i="21"/>
  <c r="F3369" i="21"/>
  <c r="H3376" i="21"/>
  <c r="M3375" i="21"/>
  <c r="L3375" i="21"/>
  <c r="I3375" i="21"/>
  <c r="K3375" i="21"/>
  <c r="J3375" i="21"/>
  <c r="N3374" i="21"/>
  <c r="Q3374" i="21"/>
  <c r="P3374" i="21"/>
  <c r="O3374" i="21"/>
  <c r="E3370" i="21"/>
  <c r="F3370" i="21"/>
  <c r="D3371" i="21"/>
  <c r="M3376" i="21"/>
  <c r="L3376" i="21"/>
  <c r="I3376" i="21"/>
  <c r="H3377" i="21"/>
  <c r="J3376" i="21"/>
  <c r="K3376" i="21"/>
  <c r="N3375" i="21"/>
  <c r="P3375" i="21"/>
  <c r="O3375" i="21"/>
  <c r="Q3375" i="21"/>
  <c r="D3372" i="21"/>
  <c r="E3371" i="21"/>
  <c r="F3371" i="21"/>
  <c r="Q3376" i="21"/>
  <c r="N3376" i="21"/>
  <c r="O3376" i="21"/>
  <c r="P3376" i="21"/>
  <c r="K3377" i="21"/>
  <c r="L3377" i="21"/>
  <c r="J3377" i="21"/>
  <c r="M3377" i="21"/>
  <c r="I3377" i="21"/>
  <c r="H3378" i="21"/>
  <c r="D3373" i="21"/>
  <c r="E3372" i="21"/>
  <c r="F3372" i="21"/>
  <c r="N3377" i="21"/>
  <c r="Q3377" i="21"/>
  <c r="P3377" i="21"/>
  <c r="O3377" i="21"/>
  <c r="H3379" i="21"/>
  <c r="K3378" i="21"/>
  <c r="L3378" i="21"/>
  <c r="I3378" i="21"/>
  <c r="J3378" i="21"/>
  <c r="M3378" i="21"/>
  <c r="F3373" i="21"/>
  <c r="E3373" i="21"/>
  <c r="D3374" i="21"/>
  <c r="M3379" i="21"/>
  <c r="K3379" i="21"/>
  <c r="I3379" i="21"/>
  <c r="L3379" i="21"/>
  <c r="H3380" i="21"/>
  <c r="J3379" i="21"/>
  <c r="P3378" i="21"/>
  <c r="N3378" i="21"/>
  <c r="Q3378" i="21"/>
  <c r="O3378" i="21"/>
  <c r="D3375" i="21"/>
  <c r="E3374" i="21"/>
  <c r="F3374" i="21"/>
  <c r="N3379" i="21"/>
  <c r="P3379" i="21"/>
  <c r="Q3379" i="21"/>
  <c r="O3379" i="21"/>
  <c r="H3381" i="21"/>
  <c r="L3380" i="21"/>
  <c r="K3380" i="21"/>
  <c r="I3380" i="21"/>
  <c r="J3380" i="21"/>
  <c r="M3380" i="21"/>
  <c r="D3376" i="21"/>
  <c r="E3375" i="21"/>
  <c r="F3375" i="21"/>
  <c r="H3382" i="21"/>
  <c r="K3381" i="21"/>
  <c r="J3381" i="21"/>
  <c r="M3381" i="21"/>
  <c r="L3381" i="21"/>
  <c r="I3381" i="21"/>
  <c r="Q3380" i="21"/>
  <c r="N3380" i="21"/>
  <c r="O3380" i="21"/>
  <c r="P3380" i="21"/>
  <c r="E3376" i="21"/>
  <c r="F3376" i="21"/>
  <c r="D3377" i="21"/>
  <c r="J3382" i="21"/>
  <c r="I3382" i="21"/>
  <c r="K3382" i="21"/>
  <c r="H3383" i="21"/>
  <c r="M3382" i="21"/>
  <c r="L3382" i="21"/>
  <c r="O3381" i="21"/>
  <c r="Q3381" i="21"/>
  <c r="P3381" i="21"/>
  <c r="N3381" i="21"/>
  <c r="E3377" i="21"/>
  <c r="D3378" i="21"/>
  <c r="F3377" i="21"/>
  <c r="N3382" i="21"/>
  <c r="Q3382" i="21"/>
  <c r="O3382" i="21"/>
  <c r="P3382" i="21"/>
  <c r="J3383" i="21"/>
  <c r="K3383" i="21"/>
  <c r="M3383" i="21"/>
  <c r="H3384" i="21"/>
  <c r="L3383" i="21"/>
  <c r="I3383" i="21"/>
  <c r="E3378" i="21"/>
  <c r="F3378" i="21"/>
  <c r="D3379" i="21"/>
  <c r="H3385" i="21"/>
  <c r="L3384" i="21"/>
  <c r="M3384" i="21"/>
  <c r="K3384" i="21"/>
  <c r="I3384" i="21"/>
  <c r="J3384" i="21"/>
  <c r="Q3383" i="21"/>
  <c r="O3383" i="21"/>
  <c r="P3383" i="21"/>
  <c r="N3383" i="21"/>
  <c r="D3380" i="21"/>
  <c r="E3379" i="21"/>
  <c r="F3379" i="21"/>
  <c r="L3385" i="21"/>
  <c r="J3385" i="21"/>
  <c r="K3385" i="21"/>
  <c r="M3385" i="21"/>
  <c r="I3385" i="21"/>
  <c r="H3386" i="21"/>
  <c r="N3384" i="21"/>
  <c r="O3384" i="21"/>
  <c r="Q3384" i="21"/>
  <c r="P3384" i="21"/>
  <c r="F3380" i="21"/>
  <c r="D3381" i="21"/>
  <c r="E3380" i="21"/>
  <c r="O3385" i="21"/>
  <c r="Q3385" i="21"/>
  <c r="N3385" i="21"/>
  <c r="P3385" i="21"/>
  <c r="M3386" i="21"/>
  <c r="K3386" i="21"/>
  <c r="L3386" i="21"/>
  <c r="H3387" i="21"/>
  <c r="I3386" i="21"/>
  <c r="J3386" i="21"/>
  <c r="F3381" i="21"/>
  <c r="E3381" i="21"/>
  <c r="D3382" i="21"/>
  <c r="J3387" i="21"/>
  <c r="H3388" i="21"/>
  <c r="K3387" i="21"/>
  <c r="L3387" i="21"/>
  <c r="M3387" i="21"/>
  <c r="I3387" i="21"/>
  <c r="N3386" i="21"/>
  <c r="P3386" i="21"/>
  <c r="Q3386" i="21"/>
  <c r="O3386" i="21"/>
  <c r="E3382" i="21"/>
  <c r="D3383" i="21"/>
  <c r="F3382" i="21"/>
  <c r="K3388" i="21"/>
  <c r="H3389" i="21"/>
  <c r="M3388" i="21"/>
  <c r="J3388" i="21"/>
  <c r="L3388" i="21"/>
  <c r="I3388" i="21"/>
  <c r="N3387" i="21"/>
  <c r="O3387" i="21"/>
  <c r="P3387" i="21"/>
  <c r="Q3387" i="21"/>
  <c r="D3384" i="21"/>
  <c r="F3383" i="21"/>
  <c r="E3383" i="21"/>
  <c r="L3389" i="21"/>
  <c r="I3389" i="21"/>
  <c r="H3390" i="21"/>
  <c r="J3389" i="21"/>
  <c r="M3389" i="21"/>
  <c r="K3389" i="21"/>
  <c r="O3388" i="21"/>
  <c r="Q3388" i="21"/>
  <c r="P3388" i="21"/>
  <c r="N3388" i="21"/>
  <c r="E3384" i="21"/>
  <c r="F3384" i="21"/>
  <c r="D3385" i="21"/>
  <c r="Q3389" i="21"/>
  <c r="P3389" i="21"/>
  <c r="O3389" i="21"/>
  <c r="N3389" i="21"/>
  <c r="H3391" i="21"/>
  <c r="M3390" i="21"/>
  <c r="L3390" i="21"/>
  <c r="I3390" i="21"/>
  <c r="J3390" i="21"/>
  <c r="K3390" i="21"/>
  <c r="E3385" i="21"/>
  <c r="F3385" i="21"/>
  <c r="D3386" i="21"/>
  <c r="H3392" i="21"/>
  <c r="M3391" i="21"/>
  <c r="L3391" i="21"/>
  <c r="K3391" i="21"/>
  <c r="I3391" i="21"/>
  <c r="J3391" i="21"/>
  <c r="O3390" i="21"/>
  <c r="N3390" i="21"/>
  <c r="P3390" i="21"/>
  <c r="Q3390" i="21"/>
  <c r="E3386" i="21"/>
  <c r="F3386" i="21"/>
  <c r="D3387" i="21"/>
  <c r="M3392" i="21"/>
  <c r="I3392" i="21"/>
  <c r="H3393" i="21"/>
  <c r="K3392" i="21"/>
  <c r="J3392" i="21"/>
  <c r="L3392" i="21"/>
  <c r="Q3391" i="21"/>
  <c r="P3391" i="21"/>
  <c r="N3391" i="21"/>
  <c r="O3391" i="21"/>
  <c r="E3387" i="21"/>
  <c r="F3387" i="21"/>
  <c r="D3388" i="21"/>
  <c r="N3392" i="21"/>
  <c r="O3392" i="21"/>
  <c r="P3392" i="21"/>
  <c r="Q3392" i="21"/>
  <c r="M3393" i="21"/>
  <c r="J3393" i="21"/>
  <c r="K3393" i="21"/>
  <c r="I3393" i="21"/>
  <c r="H3394" i="21"/>
  <c r="L3393" i="21"/>
  <c r="E3388" i="21"/>
  <c r="F3388" i="21"/>
  <c r="D3389" i="21"/>
  <c r="P3393" i="21"/>
  <c r="O3393" i="21"/>
  <c r="Q3393" i="21"/>
  <c r="N3393" i="21"/>
  <c r="H3395" i="21"/>
  <c r="J3394" i="21"/>
  <c r="L3394" i="21"/>
  <c r="M3394" i="21"/>
  <c r="I3394" i="21"/>
  <c r="K3394" i="21"/>
  <c r="E3389" i="21"/>
  <c r="F3389" i="21"/>
  <c r="D3390" i="21"/>
  <c r="H3396" i="21"/>
  <c r="M3395" i="21"/>
  <c r="J3395" i="21"/>
  <c r="K3395" i="21"/>
  <c r="L3395" i="21"/>
  <c r="I3395" i="21"/>
  <c r="O3394" i="21"/>
  <c r="N3394" i="21"/>
  <c r="Q3394" i="21"/>
  <c r="P3394" i="21"/>
  <c r="E3390" i="21"/>
  <c r="D3391" i="21"/>
  <c r="F3390" i="21"/>
  <c r="J3396" i="21"/>
  <c r="M3396" i="21"/>
  <c r="L3396" i="21"/>
  <c r="H3397" i="21"/>
  <c r="I3396" i="21"/>
  <c r="K3396" i="21"/>
  <c r="N3395" i="21"/>
  <c r="O3395" i="21"/>
  <c r="P3395" i="21"/>
  <c r="Q3395" i="21"/>
  <c r="D3392" i="21"/>
  <c r="F3391" i="21"/>
  <c r="E3391" i="21"/>
  <c r="M3397" i="21"/>
  <c r="H3398" i="21"/>
  <c r="L3397" i="21"/>
  <c r="I3397" i="21"/>
  <c r="J3397" i="21"/>
  <c r="K3397" i="21"/>
  <c r="Q3396" i="21"/>
  <c r="P3396" i="21"/>
  <c r="O3396" i="21"/>
  <c r="N3396" i="21"/>
  <c r="F3392" i="21"/>
  <c r="E3392" i="21"/>
  <c r="D3393" i="21"/>
  <c r="L3398" i="21"/>
  <c r="J3398" i="21"/>
  <c r="M3398" i="21"/>
  <c r="I3398" i="21"/>
  <c r="H3399" i="21"/>
  <c r="K3398" i="21"/>
  <c r="N3397" i="21"/>
  <c r="P3397" i="21"/>
  <c r="Q3397" i="21"/>
  <c r="O3397" i="21"/>
  <c r="E3393" i="21"/>
  <c r="D3394" i="21"/>
  <c r="F3393" i="21"/>
  <c r="P3398" i="21"/>
  <c r="Q3398" i="21"/>
  <c r="O3398" i="21"/>
  <c r="N3398" i="21"/>
  <c r="I3399" i="21"/>
  <c r="J3399" i="21"/>
  <c r="H3400" i="21"/>
  <c r="K3399" i="21"/>
  <c r="M3399" i="21"/>
  <c r="L3399" i="21"/>
  <c r="F3394" i="21"/>
  <c r="D3395" i="21"/>
  <c r="E3394" i="21"/>
  <c r="P3399" i="21"/>
  <c r="O3399" i="21"/>
  <c r="N3399" i="21"/>
  <c r="Q3399" i="21"/>
  <c r="H3401" i="21"/>
  <c r="K3400" i="21"/>
  <c r="J3400" i="21"/>
  <c r="L3400" i="21"/>
  <c r="I3400" i="21"/>
  <c r="M3400" i="21"/>
  <c r="E3395" i="21"/>
  <c r="D3396" i="21"/>
  <c r="F3395" i="21"/>
  <c r="L3401" i="21"/>
  <c r="I3401" i="21"/>
  <c r="J3401" i="21"/>
  <c r="H3402" i="21"/>
  <c r="K3401" i="21"/>
  <c r="M3401" i="21"/>
  <c r="O3400" i="21"/>
  <c r="N3400" i="21"/>
  <c r="P3400" i="21"/>
  <c r="Q3400" i="21"/>
  <c r="D3397" i="21"/>
  <c r="F3396" i="21"/>
  <c r="E3396" i="21"/>
  <c r="N3401" i="21"/>
  <c r="P3401" i="21"/>
  <c r="O3401" i="21"/>
  <c r="Q3401" i="21"/>
  <c r="L3402" i="21"/>
  <c r="H3403" i="21"/>
  <c r="J3402" i="21"/>
  <c r="K3402" i="21"/>
  <c r="M3402" i="21"/>
  <c r="I3402" i="21"/>
  <c r="F3397" i="21"/>
  <c r="E3397" i="21"/>
  <c r="D3398" i="21"/>
  <c r="L3403" i="21"/>
  <c r="M3403" i="21"/>
  <c r="H3404" i="21"/>
  <c r="I3403" i="21"/>
  <c r="K3403" i="21"/>
  <c r="J3403" i="21"/>
  <c r="O3402" i="21"/>
  <c r="P3402" i="21"/>
  <c r="Q3402" i="21"/>
  <c r="N3402" i="21"/>
  <c r="D3399" i="21"/>
  <c r="F3398" i="21"/>
  <c r="E3398" i="21"/>
  <c r="K3404" i="21"/>
  <c r="J3404" i="21"/>
  <c r="I3404" i="21"/>
  <c r="H3405" i="21"/>
  <c r="M3404" i="21"/>
  <c r="L3404" i="21"/>
  <c r="P3403" i="21"/>
  <c r="O3403" i="21"/>
  <c r="Q3403" i="21"/>
  <c r="N3403" i="21"/>
  <c r="E3399" i="21"/>
  <c r="D3400" i="21"/>
  <c r="F3399" i="21"/>
  <c r="N3404" i="21"/>
  <c r="Q3404" i="21"/>
  <c r="P3404" i="21"/>
  <c r="O3404" i="21"/>
  <c r="M3405" i="21"/>
  <c r="I3405" i="21"/>
  <c r="K3405" i="21"/>
  <c r="J3405" i="21"/>
  <c r="L3405" i="21"/>
  <c r="H3406" i="21"/>
  <c r="F3400" i="21"/>
  <c r="D3401" i="21"/>
  <c r="E3400" i="21"/>
  <c r="O3405" i="21"/>
  <c r="N3405" i="21"/>
  <c r="Q3405" i="21"/>
  <c r="P3405" i="21"/>
  <c r="K3406" i="21"/>
  <c r="H3407" i="21"/>
  <c r="L3406" i="21"/>
  <c r="M3406" i="21"/>
  <c r="I3406" i="21"/>
  <c r="J3406" i="21"/>
  <c r="F3401" i="21"/>
  <c r="E3401" i="21"/>
  <c r="D3402" i="21"/>
  <c r="H3408" i="21"/>
  <c r="M3407" i="21"/>
  <c r="J3407" i="21"/>
  <c r="L3407" i="21"/>
  <c r="I3407" i="21"/>
  <c r="K3407" i="21"/>
  <c r="O3406" i="21"/>
  <c r="Q3406" i="21"/>
  <c r="N3406" i="21"/>
  <c r="P3406" i="21"/>
  <c r="E3402" i="21"/>
  <c r="F3402" i="21"/>
  <c r="D3403" i="21"/>
  <c r="L3408" i="21"/>
  <c r="H3409" i="21"/>
  <c r="I3408" i="21"/>
  <c r="J3408" i="21"/>
  <c r="K3408" i="21"/>
  <c r="M3408" i="21"/>
  <c r="N3407" i="21"/>
  <c r="P3407" i="21"/>
  <c r="O3407" i="21"/>
  <c r="Q3407" i="21"/>
  <c r="D3404" i="21"/>
  <c r="E3403" i="21"/>
  <c r="F3403" i="21"/>
  <c r="I3409" i="21"/>
  <c r="J3409" i="21"/>
  <c r="H3410" i="21"/>
  <c r="L3409" i="21"/>
  <c r="K3409" i="21"/>
  <c r="M3409" i="21"/>
  <c r="Q3408" i="21"/>
  <c r="N3408" i="21"/>
  <c r="O3408" i="21"/>
  <c r="P3408" i="21"/>
  <c r="E3404" i="21"/>
  <c r="D3405" i="21"/>
  <c r="F3404" i="21"/>
  <c r="P3409" i="21"/>
  <c r="Q3409" i="21"/>
  <c r="N3409" i="21"/>
  <c r="O3409" i="21"/>
  <c r="H3411" i="21"/>
  <c r="K3410" i="21"/>
  <c r="L3410" i="21"/>
  <c r="M3410" i="21"/>
  <c r="I3410" i="21"/>
  <c r="J3410" i="21"/>
  <c r="F3405" i="21"/>
  <c r="E3405" i="21"/>
  <c r="D3406" i="21"/>
  <c r="H3412" i="21"/>
  <c r="I3411" i="21"/>
  <c r="L3411" i="21"/>
  <c r="J3411" i="21"/>
  <c r="M3411" i="21"/>
  <c r="K3411" i="21"/>
  <c r="P3410" i="21"/>
  <c r="N3410" i="21"/>
  <c r="Q3410" i="21"/>
  <c r="O3410" i="21"/>
  <c r="F3406" i="21"/>
  <c r="D3407" i="21"/>
  <c r="E3406" i="21"/>
  <c r="K3412" i="21"/>
  <c r="J3412" i="21"/>
  <c r="I3412" i="21"/>
  <c r="M3412" i="21"/>
  <c r="H3413" i="21"/>
  <c r="L3412" i="21"/>
  <c r="Q3411" i="21"/>
  <c r="P3411" i="21"/>
  <c r="O3411" i="21"/>
  <c r="N3411" i="21"/>
  <c r="E3407" i="21"/>
  <c r="F3407" i="21"/>
  <c r="D3408" i="21"/>
  <c r="O3412" i="21"/>
  <c r="P3412" i="21"/>
  <c r="N3412" i="21"/>
  <c r="Q3412" i="21"/>
  <c r="M3413" i="21"/>
  <c r="K3413" i="21"/>
  <c r="H3414" i="21"/>
  <c r="I3413" i="21"/>
  <c r="J3413" i="21"/>
  <c r="L3413" i="21"/>
  <c r="F3408" i="21"/>
  <c r="E3408" i="21"/>
  <c r="D3409" i="21"/>
  <c r="H3415" i="21"/>
  <c r="I3414" i="21"/>
  <c r="J3414" i="21"/>
  <c r="M3414" i="21"/>
  <c r="K3414" i="21"/>
  <c r="L3414" i="21"/>
  <c r="Q3413" i="21"/>
  <c r="N3413" i="21"/>
  <c r="P3413" i="21"/>
  <c r="O3413" i="21"/>
  <c r="F3409" i="21"/>
  <c r="E3409" i="21"/>
  <c r="D3410" i="21"/>
  <c r="M3415" i="21"/>
  <c r="J3415" i="21"/>
  <c r="H3416" i="21"/>
  <c r="K3415" i="21"/>
  <c r="I3415" i="21"/>
  <c r="L3415" i="21"/>
  <c r="P3414" i="21"/>
  <c r="N3414" i="21"/>
  <c r="O3414" i="21"/>
  <c r="Q3414" i="21"/>
  <c r="F3410" i="21"/>
  <c r="E3410" i="21"/>
  <c r="D3411" i="21"/>
  <c r="I3416" i="21"/>
  <c r="K3416" i="21"/>
  <c r="L3416" i="21"/>
  <c r="J3416" i="21"/>
  <c r="M3416" i="21"/>
  <c r="H3417" i="21"/>
  <c r="P3415" i="21"/>
  <c r="O3415" i="21"/>
  <c r="Q3415" i="21"/>
  <c r="N3415" i="21"/>
  <c r="D3412" i="21"/>
  <c r="E3411" i="21"/>
  <c r="F3411" i="21"/>
  <c r="P3416" i="21"/>
  <c r="N3416" i="21"/>
  <c r="Q3416" i="21"/>
  <c r="O3416" i="21"/>
  <c r="J3417" i="21"/>
  <c r="L3417" i="21"/>
  <c r="I3417" i="21"/>
  <c r="M3417" i="21"/>
  <c r="K3417" i="21"/>
  <c r="H3418" i="21"/>
  <c r="F3412" i="21"/>
  <c r="D3413" i="21"/>
  <c r="E3412" i="21"/>
  <c r="Q3417" i="21"/>
  <c r="P3417" i="21"/>
  <c r="O3417" i="21"/>
  <c r="N3417" i="21"/>
  <c r="M3418" i="21"/>
  <c r="H3419" i="21"/>
  <c r="I3418" i="21"/>
  <c r="L3418" i="21"/>
  <c r="J3418" i="21"/>
  <c r="K3418" i="21"/>
  <c r="F3413" i="21"/>
  <c r="E3413" i="21"/>
  <c r="D3414" i="21"/>
  <c r="I3419" i="21"/>
  <c r="M3419" i="21"/>
  <c r="K3419" i="21"/>
  <c r="J3419" i="21"/>
  <c r="H3420" i="21"/>
  <c r="L3419" i="21"/>
  <c r="N3418" i="21"/>
  <c r="P3418" i="21"/>
  <c r="Q3418" i="21"/>
  <c r="O3418" i="21"/>
  <c r="E3414" i="21"/>
  <c r="F3414" i="21"/>
  <c r="D3415" i="21"/>
  <c r="Q3419" i="21"/>
  <c r="P3419" i="21"/>
  <c r="O3419" i="21"/>
  <c r="N3419" i="21"/>
  <c r="H3421" i="21"/>
  <c r="I3420" i="21"/>
  <c r="J3420" i="21"/>
  <c r="M3420" i="21"/>
  <c r="K3420" i="21"/>
  <c r="L3420" i="21"/>
  <c r="F3415" i="21"/>
  <c r="D3416" i="21"/>
  <c r="E3415" i="21"/>
  <c r="K3421" i="21"/>
  <c r="J3421" i="21"/>
  <c r="I3421" i="21"/>
  <c r="M3421" i="21"/>
  <c r="H3422" i="21"/>
  <c r="L3421" i="21"/>
  <c r="Q3420" i="21"/>
  <c r="P3420" i="21"/>
  <c r="O3420" i="21"/>
  <c r="N3420" i="21"/>
  <c r="E3416" i="21"/>
  <c r="D3417" i="21"/>
  <c r="F3416" i="21"/>
  <c r="N3421" i="21"/>
  <c r="P3421" i="21"/>
  <c r="O3421" i="21"/>
  <c r="Q3421" i="21"/>
  <c r="L3422" i="21"/>
  <c r="M3422" i="21"/>
  <c r="I3422" i="21"/>
  <c r="H3423" i="21"/>
  <c r="J3422" i="21"/>
  <c r="K3422" i="21"/>
  <c r="E3417" i="21"/>
  <c r="F3417" i="21"/>
  <c r="D3418" i="21"/>
  <c r="P3422" i="21"/>
  <c r="N3422" i="21"/>
  <c r="O3422" i="21"/>
  <c r="Q3422" i="21"/>
  <c r="J3423" i="21"/>
  <c r="H3424" i="21"/>
  <c r="K3423" i="21"/>
  <c r="L3423" i="21"/>
  <c r="I3423" i="21"/>
  <c r="M3423" i="21"/>
  <c r="F3418" i="21"/>
  <c r="E3418" i="21"/>
  <c r="D3419" i="21"/>
  <c r="H3425" i="21"/>
  <c r="M3424" i="21"/>
  <c r="J3424" i="21"/>
  <c r="L3424" i="21"/>
  <c r="K3424" i="21"/>
  <c r="I3424" i="21"/>
  <c r="N3423" i="21"/>
  <c r="O3423" i="21"/>
  <c r="P3423" i="21"/>
  <c r="Q3423" i="21"/>
  <c r="F3419" i="21"/>
  <c r="E3419" i="21"/>
  <c r="D3420" i="21"/>
  <c r="H3426" i="21"/>
  <c r="J3425" i="21"/>
  <c r="K3425" i="21"/>
  <c r="I3425" i="21"/>
  <c r="M3425" i="21"/>
  <c r="L3425" i="21"/>
  <c r="P3424" i="21"/>
  <c r="O3424" i="21"/>
  <c r="N3424" i="21"/>
  <c r="Q3424" i="21"/>
  <c r="E3420" i="21"/>
  <c r="F3420" i="21"/>
  <c r="D3421" i="21"/>
  <c r="H3427" i="21"/>
  <c r="K3426" i="21"/>
  <c r="M3426" i="21"/>
  <c r="J3426" i="21"/>
  <c r="L3426" i="21"/>
  <c r="I3426" i="21"/>
  <c r="Q3425" i="21"/>
  <c r="P3425" i="21"/>
  <c r="N3425" i="21"/>
  <c r="O3425" i="21"/>
  <c r="E3421" i="21"/>
  <c r="F3421" i="21"/>
  <c r="D3422" i="21"/>
  <c r="H3428" i="21"/>
  <c r="L3427" i="21"/>
  <c r="M3427" i="21"/>
  <c r="J3427" i="21"/>
  <c r="K3427" i="21"/>
  <c r="I3427" i="21"/>
  <c r="O3426" i="21"/>
  <c r="N3426" i="21"/>
  <c r="P3426" i="21"/>
  <c r="Q3426" i="21"/>
  <c r="D3423" i="21"/>
  <c r="F3422" i="21"/>
  <c r="E3422" i="21"/>
  <c r="M3428" i="21"/>
  <c r="I3428" i="21"/>
  <c r="L3428" i="21"/>
  <c r="H3429" i="21"/>
  <c r="J3428" i="21"/>
  <c r="K3428" i="21"/>
  <c r="Q3427" i="21"/>
  <c r="P3427" i="21"/>
  <c r="N3427" i="21"/>
  <c r="O3427" i="21"/>
  <c r="D3424" i="21"/>
  <c r="F3423" i="21"/>
  <c r="E3423" i="21"/>
  <c r="P3428" i="21"/>
  <c r="O3428" i="21"/>
  <c r="Q3428" i="21"/>
  <c r="N3428" i="21"/>
  <c r="K3429" i="21"/>
  <c r="I3429" i="21"/>
  <c r="J3429" i="21"/>
  <c r="H3430" i="21"/>
  <c r="L3429" i="21"/>
  <c r="M3429" i="21"/>
  <c r="D3425" i="21"/>
  <c r="E3424" i="21"/>
  <c r="F3424" i="21"/>
  <c r="O3429" i="21"/>
  <c r="P3429" i="21"/>
  <c r="Q3429" i="21"/>
  <c r="N3429" i="21"/>
  <c r="L3430" i="21"/>
  <c r="M3430" i="21"/>
  <c r="I3430" i="21"/>
  <c r="K3430" i="21"/>
  <c r="H3431" i="21"/>
  <c r="J3430" i="21"/>
  <c r="E3425" i="21"/>
  <c r="F3425" i="21"/>
  <c r="D3426" i="21"/>
  <c r="O3430" i="21"/>
  <c r="Q3430" i="21"/>
  <c r="P3430" i="21"/>
  <c r="N3430" i="21"/>
  <c r="L3431" i="21"/>
  <c r="I3431" i="21"/>
  <c r="J3431" i="21"/>
  <c r="M3431" i="21"/>
  <c r="K3431" i="21"/>
  <c r="H3432" i="21"/>
  <c r="F3426" i="21"/>
  <c r="D3427" i="21"/>
  <c r="E3426" i="21"/>
  <c r="Q3431" i="21"/>
  <c r="O3431" i="21"/>
  <c r="P3431" i="21"/>
  <c r="N3431" i="21"/>
  <c r="J3432" i="21"/>
  <c r="L3432" i="21"/>
  <c r="H3433" i="21"/>
  <c r="M3432" i="21"/>
  <c r="I3432" i="21"/>
  <c r="K3432" i="21"/>
  <c r="D3428" i="21"/>
  <c r="E3427" i="21"/>
  <c r="F3427" i="21"/>
  <c r="I3433" i="21"/>
  <c r="H3434" i="21"/>
  <c r="K3433" i="21"/>
  <c r="J3433" i="21"/>
  <c r="L3433" i="21"/>
  <c r="M3433" i="21"/>
  <c r="P3432" i="21"/>
  <c r="O3432" i="21"/>
  <c r="Q3432" i="21"/>
  <c r="N3432" i="21"/>
  <c r="E3428" i="21"/>
  <c r="D3429" i="21"/>
  <c r="F3428" i="21"/>
  <c r="O3433" i="21"/>
  <c r="P3433" i="21"/>
  <c r="N3433" i="21"/>
  <c r="Q3433" i="21"/>
  <c r="K3434" i="21"/>
  <c r="M3434" i="21"/>
  <c r="L3434" i="21"/>
  <c r="J3434" i="21"/>
  <c r="I3434" i="21"/>
  <c r="H3435" i="21"/>
  <c r="E3429" i="21"/>
  <c r="D3430" i="21"/>
  <c r="F3429" i="21"/>
  <c r="O3434" i="21"/>
  <c r="P3434" i="21"/>
  <c r="Q3434" i="21"/>
  <c r="N3434" i="21"/>
  <c r="M3435" i="21"/>
  <c r="K3435" i="21"/>
  <c r="L3435" i="21"/>
  <c r="H3436" i="21"/>
  <c r="I3435" i="21"/>
  <c r="J3435" i="21"/>
  <c r="D3431" i="21"/>
  <c r="F3430" i="21"/>
  <c r="E3430" i="21"/>
  <c r="K3436" i="21"/>
  <c r="M3436" i="21"/>
  <c r="J3436" i="21"/>
  <c r="H3437" i="21"/>
  <c r="I3436" i="21"/>
  <c r="L3436" i="21"/>
  <c r="O3435" i="21"/>
  <c r="P3435" i="21"/>
  <c r="Q3435" i="21"/>
  <c r="N3435" i="21"/>
  <c r="F3431" i="21"/>
  <c r="D3432" i="21"/>
  <c r="E3431" i="21"/>
  <c r="L3437" i="21"/>
  <c r="M3437" i="21"/>
  <c r="H3438" i="21"/>
  <c r="J3437" i="21"/>
  <c r="K3437" i="21"/>
  <c r="I3437" i="21"/>
  <c r="Q3436" i="21"/>
  <c r="O3436" i="21"/>
  <c r="P3436" i="21"/>
  <c r="N3436" i="21"/>
  <c r="F3432" i="21"/>
  <c r="D3433" i="21"/>
  <c r="E3432" i="21"/>
  <c r="I3438" i="21"/>
  <c r="L3438" i="21"/>
  <c r="K3438" i="21"/>
  <c r="H3439" i="21"/>
  <c r="J3438" i="21"/>
  <c r="M3438" i="21"/>
  <c r="Q3437" i="21"/>
  <c r="P3437" i="21"/>
  <c r="O3437" i="21"/>
  <c r="N3437" i="21"/>
  <c r="D3434" i="21"/>
  <c r="F3433" i="21"/>
  <c r="E3433" i="21"/>
  <c r="N3438" i="21"/>
  <c r="P3438" i="21"/>
  <c r="O3438" i="21"/>
  <c r="Q3438" i="21"/>
  <c r="M3439" i="21"/>
  <c r="L3439" i="21"/>
  <c r="K3439" i="21"/>
  <c r="J3439" i="21"/>
  <c r="I3439" i="21"/>
  <c r="H3440" i="21"/>
  <c r="D3435" i="21"/>
  <c r="F3434" i="21"/>
  <c r="E3434" i="21"/>
  <c r="N3439" i="21"/>
  <c r="O3439" i="21"/>
  <c r="P3439" i="21"/>
  <c r="Q3439" i="21"/>
  <c r="I3440" i="21"/>
  <c r="H3441" i="21"/>
  <c r="M3440" i="21"/>
  <c r="J3440" i="21"/>
  <c r="K3440" i="21"/>
  <c r="L3440" i="21"/>
  <c r="E3435" i="21"/>
  <c r="F3435" i="21"/>
  <c r="D3436" i="21"/>
  <c r="P3440" i="21"/>
  <c r="N3440" i="21"/>
  <c r="O3440" i="21"/>
  <c r="Q3440" i="21"/>
  <c r="L3441" i="21"/>
  <c r="H3442" i="21"/>
  <c r="M3441" i="21"/>
  <c r="J3441" i="21"/>
  <c r="I3441" i="21"/>
  <c r="K3441" i="21"/>
  <c r="F3436" i="21"/>
  <c r="D3437" i="21"/>
  <c r="E3436" i="21"/>
  <c r="K3442" i="21"/>
  <c r="I3442" i="21"/>
  <c r="M3442" i="21"/>
  <c r="H3443" i="21"/>
  <c r="J3442" i="21"/>
  <c r="L3442" i="21"/>
  <c r="N3441" i="21"/>
  <c r="O3441" i="21"/>
  <c r="Q3441" i="21"/>
  <c r="P3441" i="21"/>
  <c r="F3437" i="21"/>
  <c r="E3437" i="21"/>
  <c r="D3438" i="21"/>
  <c r="P3442" i="21"/>
  <c r="Q3442" i="21"/>
  <c r="O3442" i="21"/>
  <c r="N3442" i="21"/>
  <c r="H3444" i="21"/>
  <c r="J3443" i="21"/>
  <c r="L3443" i="21"/>
  <c r="I3443" i="21"/>
  <c r="M3443" i="21"/>
  <c r="K3443" i="21"/>
  <c r="D3439" i="21"/>
  <c r="E3438" i="21"/>
  <c r="F3438" i="21"/>
  <c r="L3444" i="21"/>
  <c r="H3445" i="21"/>
  <c r="M3444" i="21"/>
  <c r="K3444" i="21"/>
  <c r="J3444" i="21"/>
  <c r="I3444" i="21"/>
  <c r="O3443" i="21"/>
  <c r="Q3443" i="21"/>
  <c r="P3443" i="21"/>
  <c r="N3443" i="21"/>
  <c r="F3439" i="21"/>
  <c r="E3439" i="21"/>
  <c r="D3440" i="21"/>
  <c r="M3445" i="21"/>
  <c r="L3445" i="21"/>
  <c r="K3445" i="21"/>
  <c r="I3445" i="21"/>
  <c r="H3446" i="21"/>
  <c r="J3445" i="21"/>
  <c r="P3444" i="21"/>
  <c r="N3444" i="21"/>
  <c r="O3444" i="21"/>
  <c r="Q3444" i="21"/>
  <c r="F3440" i="21"/>
  <c r="D3441" i="21"/>
  <c r="E3440" i="21"/>
  <c r="P3445" i="21"/>
  <c r="N3445" i="21"/>
  <c r="O3445" i="21"/>
  <c r="Q3445" i="21"/>
  <c r="J3446" i="21"/>
  <c r="L3446" i="21"/>
  <c r="H3447" i="21"/>
  <c r="K3446" i="21"/>
  <c r="I3446" i="21"/>
  <c r="M3446" i="21"/>
  <c r="F3441" i="21"/>
  <c r="D3442" i="21"/>
  <c r="E3441" i="21"/>
  <c r="K3447" i="21"/>
  <c r="H3448" i="21"/>
  <c r="M3447" i="21"/>
  <c r="I3447" i="21"/>
  <c r="L3447" i="21"/>
  <c r="J3447" i="21"/>
  <c r="Q3446" i="21"/>
  <c r="P3446" i="21"/>
  <c r="N3446" i="21"/>
  <c r="O3446" i="21"/>
  <c r="D3443" i="21"/>
  <c r="F3442" i="21"/>
  <c r="E3442" i="21"/>
  <c r="M3448" i="21"/>
  <c r="K3448" i="21"/>
  <c r="L3448" i="21"/>
  <c r="I3448" i="21"/>
  <c r="J3448" i="21"/>
  <c r="H3449" i="21"/>
  <c r="N3447" i="21"/>
  <c r="Q3447" i="21"/>
  <c r="O3447" i="21"/>
  <c r="P3447" i="21"/>
  <c r="D3444" i="21"/>
  <c r="E3443" i="21"/>
  <c r="F3443" i="21"/>
  <c r="P3448" i="21"/>
  <c r="O3448" i="21"/>
  <c r="Q3448" i="21"/>
  <c r="N3448" i="21"/>
  <c r="J3449" i="21"/>
  <c r="I3449" i="21"/>
  <c r="H3450" i="21"/>
  <c r="M3449" i="21"/>
  <c r="K3449" i="21"/>
  <c r="L3449" i="21"/>
  <c r="D3445" i="21"/>
  <c r="E3444" i="21"/>
  <c r="F3444" i="21"/>
  <c r="N3449" i="21"/>
  <c r="O3449" i="21"/>
  <c r="P3449" i="21"/>
  <c r="Q3449" i="21"/>
  <c r="H3451" i="21"/>
  <c r="I3450" i="21"/>
  <c r="K3450" i="21"/>
  <c r="L3450" i="21"/>
  <c r="J3450" i="21"/>
  <c r="M3450" i="21"/>
  <c r="E3445" i="21"/>
  <c r="F3445" i="21"/>
  <c r="D3446" i="21"/>
  <c r="I3451" i="21"/>
  <c r="H3452" i="21"/>
  <c r="K3451" i="21"/>
  <c r="J3451" i="21"/>
  <c r="L3451" i="21"/>
  <c r="M3451" i="21"/>
  <c r="P3450" i="21"/>
  <c r="N3450" i="21"/>
  <c r="Q3450" i="21"/>
  <c r="O3450" i="21"/>
  <c r="F3446" i="21"/>
  <c r="E3446" i="21"/>
  <c r="D3447" i="21"/>
  <c r="P3451" i="21"/>
  <c r="N3451" i="21"/>
  <c r="Q3451" i="21"/>
  <c r="O3451" i="21"/>
  <c r="I3452" i="21"/>
  <c r="L3452" i="21"/>
  <c r="K3452" i="21"/>
  <c r="J3452" i="21"/>
  <c r="M3452" i="21"/>
  <c r="H3453" i="21"/>
  <c r="E3447" i="21"/>
  <c r="D3448" i="21"/>
  <c r="F3447" i="21"/>
  <c r="Q3452" i="21"/>
  <c r="O3452" i="21"/>
  <c r="N3452" i="21"/>
  <c r="P3452" i="21"/>
  <c r="K3453" i="21"/>
  <c r="H3454" i="21"/>
  <c r="J3453" i="21"/>
  <c r="I3453" i="21"/>
  <c r="M3453" i="21"/>
  <c r="L3453" i="21"/>
  <c r="F3448" i="21"/>
  <c r="D3449" i="21"/>
  <c r="E3448" i="21"/>
  <c r="M3454" i="21"/>
  <c r="H3455" i="21"/>
  <c r="J3454" i="21"/>
  <c r="L3454" i="21"/>
  <c r="I3454" i="21"/>
  <c r="K3454" i="21"/>
  <c r="N3453" i="21"/>
  <c r="O3453" i="21"/>
  <c r="Q3453" i="21"/>
  <c r="P3453" i="21"/>
  <c r="D3450" i="21"/>
  <c r="F3449" i="21"/>
  <c r="E3449" i="21"/>
  <c r="L3455" i="21"/>
  <c r="M3455" i="21"/>
  <c r="I3455" i="21"/>
  <c r="H3456" i="21"/>
  <c r="K3455" i="21"/>
  <c r="J3455" i="21"/>
  <c r="P3454" i="21"/>
  <c r="Q3454" i="21"/>
  <c r="O3454" i="21"/>
  <c r="N3454" i="21"/>
  <c r="E3450" i="21"/>
  <c r="D3451" i="21"/>
  <c r="F3450" i="21"/>
  <c r="N3455" i="21"/>
  <c r="O3455" i="21"/>
  <c r="P3455" i="21"/>
  <c r="Q3455" i="21"/>
  <c r="J3456" i="21"/>
  <c r="K3456" i="21"/>
  <c r="M3456" i="21"/>
  <c r="L3456" i="21"/>
  <c r="H3457" i="21"/>
  <c r="I3456" i="21"/>
  <c r="F3451" i="21"/>
  <c r="E3451" i="21"/>
  <c r="D3452" i="21"/>
  <c r="K3457" i="21"/>
  <c r="H3458" i="21"/>
  <c r="J3457" i="21"/>
  <c r="L3457" i="21"/>
  <c r="M3457" i="21"/>
  <c r="I3457" i="21"/>
  <c r="N3456" i="21"/>
  <c r="Q3456" i="21"/>
  <c r="O3456" i="21"/>
  <c r="P3456" i="21"/>
  <c r="D3453" i="21"/>
  <c r="E3452" i="21"/>
  <c r="F3452" i="21"/>
  <c r="M3458" i="21"/>
  <c r="I3458" i="21"/>
  <c r="J3458" i="21"/>
  <c r="H3459" i="21"/>
  <c r="K3458" i="21"/>
  <c r="L3458" i="21"/>
  <c r="O3457" i="21"/>
  <c r="Q3457" i="21"/>
  <c r="N3457" i="21"/>
  <c r="P3457" i="21"/>
  <c r="E3453" i="21"/>
  <c r="F3453" i="21"/>
  <c r="D3454" i="21"/>
  <c r="P3458" i="21"/>
  <c r="N3458" i="21"/>
  <c r="Q3458" i="21"/>
  <c r="O3458" i="21"/>
  <c r="L3459" i="21"/>
  <c r="H3460" i="21"/>
  <c r="I3459" i="21"/>
  <c r="J3459" i="21"/>
  <c r="M3459" i="21"/>
  <c r="K3459" i="21"/>
  <c r="F3454" i="21"/>
  <c r="D3455" i="21"/>
  <c r="E3454" i="21"/>
  <c r="M3460" i="21"/>
  <c r="H3461" i="21"/>
  <c r="I3460" i="21"/>
  <c r="J3460" i="21"/>
  <c r="K3460" i="21"/>
  <c r="L3460" i="21"/>
  <c r="O3459" i="21"/>
  <c r="P3459" i="21"/>
  <c r="N3459" i="21"/>
  <c r="Q3459" i="21"/>
  <c r="F3455" i="21"/>
  <c r="E3455" i="21"/>
  <c r="D3456" i="21"/>
  <c r="I3461" i="21"/>
  <c r="K3461" i="21"/>
  <c r="M3461" i="21"/>
  <c r="J3461" i="21"/>
  <c r="H3462" i="21"/>
  <c r="L3461" i="21"/>
  <c r="P3460" i="21"/>
  <c r="N3460" i="21"/>
  <c r="O3460" i="21"/>
  <c r="Q3460" i="21"/>
  <c r="D3457" i="21"/>
  <c r="F3456" i="21"/>
  <c r="E3456" i="21"/>
  <c r="O3461" i="21"/>
  <c r="Q3461" i="21"/>
  <c r="N3461" i="21"/>
  <c r="P3461" i="21"/>
  <c r="J3462" i="21"/>
  <c r="M3462" i="21"/>
  <c r="L3462" i="21"/>
  <c r="K3462" i="21"/>
  <c r="I3462" i="21"/>
  <c r="H3463" i="21"/>
  <c r="D3458" i="21"/>
  <c r="E3457" i="21"/>
  <c r="F3457" i="21"/>
  <c r="N3462" i="21"/>
  <c r="Q3462" i="21"/>
  <c r="O3462" i="21"/>
  <c r="P3462" i="21"/>
  <c r="J3463" i="21"/>
  <c r="M3463" i="21"/>
  <c r="H3464" i="21"/>
  <c r="I3463" i="21"/>
  <c r="L3463" i="21"/>
  <c r="K3463" i="21"/>
  <c r="E3458" i="21"/>
  <c r="F3458" i="21"/>
  <c r="D3459" i="21"/>
  <c r="L3464" i="21"/>
  <c r="K3464" i="21"/>
  <c r="I3464" i="21"/>
  <c r="M3464" i="21"/>
  <c r="J3464" i="21"/>
  <c r="H3465" i="21"/>
  <c r="P3463" i="21"/>
  <c r="Q3463" i="21"/>
  <c r="N3463" i="21"/>
  <c r="O3463" i="21"/>
  <c r="E3459" i="21"/>
  <c r="F3459" i="21"/>
  <c r="D3460" i="21"/>
  <c r="O3464" i="21"/>
  <c r="N3464" i="21"/>
  <c r="Q3464" i="21"/>
  <c r="P3464" i="21"/>
  <c r="K3465" i="21"/>
  <c r="J3465" i="21"/>
  <c r="M3465" i="21"/>
  <c r="L3465" i="21"/>
  <c r="I3465" i="21"/>
  <c r="H3466" i="21"/>
  <c r="E3460" i="21"/>
  <c r="F3460" i="21"/>
  <c r="D3461" i="21"/>
  <c r="Q3465" i="21"/>
  <c r="O3465" i="21"/>
  <c r="P3465" i="21"/>
  <c r="N3465" i="21"/>
  <c r="M3466" i="21"/>
  <c r="I3466" i="21"/>
  <c r="J3466" i="21"/>
  <c r="H3467" i="21"/>
  <c r="K3466" i="21"/>
  <c r="L3466" i="21"/>
  <c r="F3461" i="21"/>
  <c r="D3462" i="21"/>
  <c r="E3461" i="21"/>
  <c r="O3466" i="21"/>
  <c r="P3466" i="21"/>
  <c r="N3466" i="21"/>
  <c r="Q3466" i="21"/>
  <c r="L3467" i="21"/>
  <c r="K3467" i="21"/>
  <c r="I3467" i="21"/>
  <c r="H3468" i="21"/>
  <c r="J3467" i="21"/>
  <c r="M3467" i="21"/>
  <c r="F3462" i="21"/>
  <c r="E3462" i="21"/>
  <c r="D3463" i="21"/>
  <c r="N3467" i="21"/>
  <c r="Q3467" i="21"/>
  <c r="O3467" i="21"/>
  <c r="P3467" i="21"/>
  <c r="M3468" i="21"/>
  <c r="I3468" i="21"/>
  <c r="K3468" i="21"/>
  <c r="L3468" i="21"/>
  <c r="H3469" i="21"/>
  <c r="J3468" i="21"/>
  <c r="D3464" i="21"/>
  <c r="F3463" i="21"/>
  <c r="E3463" i="21"/>
  <c r="Q3468" i="21"/>
  <c r="P3468" i="21"/>
  <c r="O3468" i="21"/>
  <c r="N3468" i="21"/>
  <c r="M3469" i="21"/>
  <c r="K3469" i="21"/>
  <c r="J3469" i="21"/>
  <c r="H3470" i="21"/>
  <c r="I3469" i="21"/>
  <c r="L3469" i="21"/>
  <c r="F3464" i="21"/>
  <c r="E3464" i="21"/>
  <c r="D3465" i="21"/>
  <c r="M3470" i="21"/>
  <c r="H3471" i="21"/>
  <c r="J3470" i="21"/>
  <c r="I3470" i="21"/>
  <c r="L3470" i="21"/>
  <c r="K3470" i="21"/>
  <c r="N3469" i="21"/>
  <c r="O3469" i="21"/>
  <c r="Q3469" i="21"/>
  <c r="P3469" i="21"/>
  <c r="E3465" i="21"/>
  <c r="D3466" i="21"/>
  <c r="F3465" i="21"/>
  <c r="L3471" i="21"/>
  <c r="I3471" i="21"/>
  <c r="H3472" i="21"/>
  <c r="J3471" i="21"/>
  <c r="M3471" i="21"/>
  <c r="K3471" i="21"/>
  <c r="N3470" i="21"/>
  <c r="O3470" i="21"/>
  <c r="P3470" i="21"/>
  <c r="Q3470" i="21"/>
  <c r="D3467" i="21"/>
  <c r="F3466" i="21"/>
  <c r="E3466" i="21"/>
  <c r="P3471" i="21"/>
  <c r="Q3471" i="21"/>
  <c r="N3471" i="21"/>
  <c r="O3471" i="21"/>
  <c r="I3472" i="21"/>
  <c r="L3472" i="21"/>
  <c r="H3473" i="21"/>
  <c r="J3472" i="21"/>
  <c r="M3472" i="21"/>
  <c r="K3472" i="21"/>
  <c r="D3468" i="21"/>
  <c r="F3467" i="21"/>
  <c r="E3467" i="21"/>
  <c r="O3472" i="21"/>
  <c r="P3472" i="21"/>
  <c r="Q3472" i="21"/>
  <c r="N3472" i="21"/>
  <c r="K3473" i="21"/>
  <c r="H3474" i="21"/>
  <c r="L3473" i="21"/>
  <c r="J3473" i="21"/>
  <c r="I3473" i="21"/>
  <c r="M3473" i="21"/>
  <c r="F3468" i="21"/>
  <c r="D3469" i="21"/>
  <c r="E3468" i="21"/>
  <c r="I3474" i="21"/>
  <c r="L3474" i="21"/>
  <c r="J3474" i="21"/>
  <c r="K3474" i="21"/>
  <c r="M3474" i="21"/>
  <c r="H3475" i="21"/>
  <c r="N3473" i="21"/>
  <c r="Q3473" i="21"/>
  <c r="P3473" i="21"/>
  <c r="O3473" i="21"/>
  <c r="D3470" i="21"/>
  <c r="E3469" i="21"/>
  <c r="F3469" i="21"/>
  <c r="P3474" i="21"/>
  <c r="O3474" i="21"/>
  <c r="Q3474" i="21"/>
  <c r="N3474" i="21"/>
  <c r="L3475" i="21"/>
  <c r="M3475" i="21"/>
  <c r="J3475" i="21"/>
  <c r="K3475" i="21"/>
  <c r="I3475" i="21"/>
  <c r="H3476" i="21"/>
  <c r="E3470" i="21"/>
  <c r="F3470" i="21"/>
  <c r="D3471" i="21"/>
  <c r="Q3475" i="21"/>
  <c r="N3475" i="21"/>
  <c r="P3475" i="21"/>
  <c r="O3475" i="21"/>
  <c r="J3476" i="21"/>
  <c r="H3477" i="21"/>
  <c r="I3476" i="21"/>
  <c r="M3476" i="21"/>
  <c r="L3476" i="21"/>
  <c r="K3476" i="21"/>
  <c r="D3472" i="21"/>
  <c r="E3471" i="21"/>
  <c r="F3471" i="21"/>
  <c r="M3477" i="21"/>
  <c r="L3477" i="21"/>
  <c r="K3477" i="21"/>
  <c r="I3477" i="21"/>
  <c r="J3477" i="21"/>
  <c r="H3478" i="21"/>
  <c r="Q3476" i="21"/>
  <c r="N3476" i="21"/>
  <c r="O3476" i="21"/>
  <c r="P3476" i="21"/>
  <c r="E3472" i="21"/>
  <c r="D3473" i="21"/>
  <c r="F3472" i="21"/>
  <c r="Q3477" i="21"/>
  <c r="N3477" i="21"/>
  <c r="O3477" i="21"/>
  <c r="P3477" i="21"/>
  <c r="I3478" i="21"/>
  <c r="J3478" i="21"/>
  <c r="K3478" i="21"/>
  <c r="M3478" i="21"/>
  <c r="L3478" i="21"/>
  <c r="H3479" i="21"/>
  <c r="D3474" i="21"/>
  <c r="E3473" i="21"/>
  <c r="F3473" i="21"/>
  <c r="Q3478" i="21"/>
  <c r="P3478" i="21"/>
  <c r="N3478" i="21"/>
  <c r="O3478" i="21"/>
  <c r="I3479" i="21"/>
  <c r="J3479" i="21"/>
  <c r="H3480" i="21"/>
  <c r="K3479" i="21"/>
  <c r="L3479" i="21"/>
  <c r="M3479" i="21"/>
  <c r="E3474" i="21"/>
  <c r="D3475" i="21"/>
  <c r="F3474" i="21"/>
  <c r="Q3479" i="21"/>
  <c r="P3479" i="21"/>
  <c r="O3479" i="21"/>
  <c r="N3479" i="21"/>
  <c r="J3480" i="21"/>
  <c r="M3480" i="21"/>
  <c r="H3481" i="21"/>
  <c r="L3480" i="21"/>
  <c r="I3480" i="21"/>
  <c r="K3480" i="21"/>
  <c r="F3475" i="21"/>
  <c r="D3476" i="21"/>
  <c r="E3475" i="21"/>
  <c r="J3481" i="21"/>
  <c r="M3481" i="21"/>
  <c r="L3481" i="21"/>
  <c r="K3481" i="21"/>
  <c r="H3482" i="21"/>
  <c r="I3481" i="21"/>
  <c r="O3480" i="21"/>
  <c r="N3480" i="21"/>
  <c r="Q3480" i="21"/>
  <c r="P3480" i="21"/>
  <c r="E3476" i="21"/>
  <c r="D3477" i="21"/>
  <c r="F3476" i="21"/>
  <c r="M3482" i="21"/>
  <c r="J3482" i="21"/>
  <c r="K3482" i="21"/>
  <c r="L3482" i="21"/>
  <c r="H3483" i="21"/>
  <c r="I3482" i="21"/>
  <c r="O3481" i="21"/>
  <c r="P3481" i="21"/>
  <c r="Q3481" i="21"/>
  <c r="N3481" i="21"/>
  <c r="E3477" i="21"/>
  <c r="D3478" i="21"/>
  <c r="F3477" i="21"/>
  <c r="M3483" i="21"/>
  <c r="I3483" i="21"/>
  <c r="H3484" i="21"/>
  <c r="J3483" i="21"/>
  <c r="L3483" i="21"/>
  <c r="K3483" i="21"/>
  <c r="Q3482" i="21"/>
  <c r="O3482" i="21"/>
  <c r="N3482" i="21"/>
  <c r="P3482" i="21"/>
  <c r="F3478" i="21"/>
  <c r="E3478" i="21"/>
  <c r="D3479" i="21"/>
  <c r="P3483" i="21"/>
  <c r="N3483" i="21"/>
  <c r="Q3483" i="21"/>
  <c r="O3483" i="21"/>
  <c r="M3484" i="21"/>
  <c r="L3484" i="21"/>
  <c r="J3484" i="21"/>
  <c r="K3484" i="21"/>
  <c r="H3485" i="21"/>
  <c r="I3484" i="21"/>
  <c r="D3480" i="21"/>
  <c r="F3479" i="21"/>
  <c r="E3479" i="21"/>
  <c r="J3485" i="21"/>
  <c r="L3485" i="21"/>
  <c r="H3486" i="21"/>
  <c r="I3485" i="21"/>
  <c r="M3485" i="21"/>
  <c r="K3485" i="21"/>
  <c r="N3484" i="21"/>
  <c r="O3484" i="21"/>
  <c r="P3484" i="21"/>
  <c r="Q3484" i="21"/>
  <c r="D3481" i="21"/>
  <c r="E3480" i="21"/>
  <c r="F3480" i="21"/>
  <c r="M3486" i="21"/>
  <c r="K3486" i="21"/>
  <c r="I3486" i="21"/>
  <c r="J3486" i="21"/>
  <c r="L3486" i="21"/>
  <c r="H3487" i="21"/>
  <c r="O3485" i="21"/>
  <c r="P3485" i="21"/>
  <c r="N3485" i="21"/>
  <c r="Q3485" i="21"/>
  <c r="E3481" i="21"/>
  <c r="D3482" i="21"/>
  <c r="F3481" i="21"/>
  <c r="O3486" i="21"/>
  <c r="Q3486" i="21"/>
  <c r="N3486" i="21"/>
  <c r="P3486" i="21"/>
  <c r="L3487" i="21"/>
  <c r="I3487" i="21"/>
  <c r="K3487" i="21"/>
  <c r="M3487" i="21"/>
  <c r="J3487" i="21"/>
  <c r="H3488" i="21"/>
  <c r="D3483" i="21"/>
  <c r="F3482" i="21"/>
  <c r="E3482" i="21"/>
  <c r="Q3487" i="21"/>
  <c r="N3487" i="21"/>
  <c r="O3487" i="21"/>
  <c r="P3487" i="21"/>
  <c r="M3488" i="21"/>
  <c r="K3488" i="21"/>
  <c r="I3488" i="21"/>
  <c r="L3488" i="21"/>
  <c r="J3488" i="21"/>
  <c r="H3489" i="21"/>
  <c r="E3483" i="21"/>
  <c r="F3483" i="21"/>
  <c r="D3484" i="21"/>
  <c r="O3488" i="21"/>
  <c r="Q3488" i="21"/>
  <c r="N3488" i="21"/>
  <c r="P3488" i="21"/>
  <c r="H3490" i="21"/>
  <c r="J3489" i="21"/>
  <c r="M3489" i="21"/>
  <c r="I3489" i="21"/>
  <c r="L3489" i="21"/>
  <c r="K3489" i="21"/>
  <c r="D3485" i="21"/>
  <c r="F3484" i="21"/>
  <c r="E3484" i="21"/>
  <c r="J3490" i="21"/>
  <c r="H3491" i="21"/>
  <c r="L3490" i="21"/>
  <c r="M3490" i="21"/>
  <c r="K3490" i="21"/>
  <c r="I3490" i="21"/>
  <c r="O3489" i="21"/>
  <c r="N3489" i="21"/>
  <c r="Q3489" i="21"/>
  <c r="P3489" i="21"/>
  <c r="F3485" i="21"/>
  <c r="D3486" i="21"/>
  <c r="E3485" i="21"/>
  <c r="M3491" i="21"/>
  <c r="K3491" i="21"/>
  <c r="I3491" i="21"/>
  <c r="J3491" i="21"/>
  <c r="L3491" i="21"/>
  <c r="H3492" i="21"/>
  <c r="P3490" i="21"/>
  <c r="O3490" i="21"/>
  <c r="Q3490" i="21"/>
  <c r="N3490" i="21"/>
  <c r="E3486" i="21"/>
  <c r="F3486" i="21"/>
  <c r="D3487" i="21"/>
  <c r="Q3491" i="21"/>
  <c r="P3491" i="21"/>
  <c r="N3491" i="21"/>
  <c r="O3491" i="21"/>
  <c r="J3492" i="21"/>
  <c r="I3492" i="21"/>
  <c r="K3492" i="21"/>
  <c r="H3493" i="21"/>
  <c r="M3492" i="21"/>
  <c r="L3492" i="21"/>
  <c r="E3487" i="21"/>
  <c r="F3487" i="21"/>
  <c r="D3488" i="21"/>
  <c r="Q3492" i="21"/>
  <c r="P3492" i="21"/>
  <c r="O3492" i="21"/>
  <c r="N3492" i="21"/>
  <c r="J3493" i="21"/>
  <c r="H3494" i="21"/>
  <c r="K3493" i="21"/>
  <c r="M3493" i="21"/>
  <c r="L3493" i="21"/>
  <c r="I3493" i="21"/>
  <c r="E3488" i="21"/>
  <c r="F3488" i="21"/>
  <c r="D3489" i="21"/>
  <c r="J3494" i="21"/>
  <c r="K3494" i="21"/>
  <c r="L3494" i="21"/>
  <c r="M3494" i="21"/>
  <c r="I3494" i="21"/>
  <c r="H3495" i="21"/>
  <c r="Q3493" i="21"/>
  <c r="O3493" i="21"/>
  <c r="N3493" i="21"/>
  <c r="P3493" i="21"/>
  <c r="F3489" i="21"/>
  <c r="D3490" i="21"/>
  <c r="E3489" i="21"/>
  <c r="Q3494" i="21"/>
  <c r="P3494" i="21"/>
  <c r="O3494" i="21"/>
  <c r="N3494" i="21"/>
  <c r="L3495" i="21"/>
  <c r="K3495" i="21"/>
  <c r="J3495" i="21"/>
  <c r="H3496" i="21"/>
  <c r="M3495" i="21"/>
  <c r="I3495" i="21"/>
  <c r="E3490" i="21"/>
  <c r="D3491" i="21"/>
  <c r="F3490" i="21"/>
  <c r="K3496" i="21"/>
  <c r="M3496" i="21"/>
  <c r="I3496" i="21"/>
  <c r="J3496" i="21"/>
  <c r="H3497" i="21"/>
  <c r="L3496" i="21"/>
  <c r="N3495" i="21"/>
  <c r="Q3495" i="21"/>
  <c r="O3495" i="21"/>
  <c r="P3495" i="21"/>
  <c r="F3491" i="21"/>
  <c r="E3491" i="21"/>
  <c r="D3492" i="21"/>
  <c r="N3496" i="21"/>
  <c r="Q3496" i="21"/>
  <c r="O3496" i="21"/>
  <c r="P3496" i="21"/>
  <c r="J3497" i="21"/>
  <c r="M3497" i="21"/>
  <c r="K3497" i="21"/>
  <c r="H3498" i="21"/>
  <c r="I3497" i="21"/>
  <c r="L3497" i="21"/>
  <c r="F3492" i="21"/>
  <c r="D3493" i="21"/>
  <c r="E3492" i="21"/>
  <c r="M3498" i="21"/>
  <c r="J3498" i="21"/>
  <c r="K3498" i="21"/>
  <c r="H3499" i="21"/>
  <c r="L3498" i="21"/>
  <c r="I3498" i="21"/>
  <c r="O3497" i="21"/>
  <c r="P3497" i="21"/>
  <c r="N3497" i="21"/>
  <c r="Q3497" i="21"/>
  <c r="E3493" i="21"/>
  <c r="D3494" i="21"/>
  <c r="F3493" i="21"/>
  <c r="H3500" i="21"/>
  <c r="K3499" i="21"/>
  <c r="M3499" i="21"/>
  <c r="I3499" i="21"/>
  <c r="L3499" i="21"/>
  <c r="J3499" i="21"/>
  <c r="N3498" i="21"/>
  <c r="Q3498" i="21"/>
  <c r="O3498" i="21"/>
  <c r="P3498" i="21"/>
  <c r="D3495" i="21"/>
  <c r="E3494" i="21"/>
  <c r="F3494" i="21"/>
  <c r="H3501" i="21"/>
  <c r="L3500" i="21"/>
  <c r="J3500" i="21"/>
  <c r="I3500" i="21"/>
  <c r="M3500" i="21"/>
  <c r="K3500" i="21"/>
  <c r="O3499" i="21"/>
  <c r="Q3499" i="21"/>
  <c r="N3499" i="21"/>
  <c r="P3499" i="21"/>
  <c r="F3495" i="21"/>
  <c r="D3496" i="21"/>
  <c r="E3495" i="21"/>
  <c r="K3501" i="21"/>
  <c r="L3501" i="21"/>
  <c r="M3501" i="21"/>
  <c r="H3502" i="21"/>
  <c r="I3501" i="21"/>
  <c r="J3501" i="21"/>
  <c r="O3500" i="21"/>
  <c r="N3500" i="21"/>
  <c r="Q3500" i="21"/>
  <c r="P3500" i="21"/>
  <c r="F3496" i="21"/>
  <c r="E3496" i="21"/>
  <c r="D3497" i="21"/>
  <c r="I3502" i="21"/>
  <c r="L3502" i="21"/>
  <c r="J3502" i="21"/>
  <c r="H3503" i="21"/>
  <c r="K3502" i="21"/>
  <c r="M3502" i="21"/>
  <c r="N3501" i="21"/>
  <c r="Q3501" i="21"/>
  <c r="P3501" i="21"/>
  <c r="O3501" i="21"/>
  <c r="D3498" i="21"/>
  <c r="F3497" i="21"/>
  <c r="E3497" i="21"/>
  <c r="P3502" i="21"/>
  <c r="N3502" i="21"/>
  <c r="Q3502" i="21"/>
  <c r="O3502" i="21"/>
  <c r="K3503" i="21"/>
  <c r="M3503" i="21"/>
  <c r="H3504" i="21"/>
  <c r="J3503" i="21"/>
  <c r="L3503" i="21"/>
  <c r="I3503" i="21"/>
  <c r="D3499" i="21"/>
  <c r="E3498" i="21"/>
  <c r="F3498" i="21"/>
  <c r="H3505" i="21"/>
  <c r="K3504" i="21"/>
  <c r="I3504" i="21"/>
  <c r="L3504" i="21"/>
  <c r="M3504" i="21"/>
  <c r="J3504" i="21"/>
  <c r="Q3503" i="21"/>
  <c r="P3503" i="21"/>
  <c r="N3503" i="21"/>
  <c r="O3503" i="21"/>
  <c r="F3499" i="21"/>
  <c r="E3499" i="21"/>
  <c r="D3500" i="21"/>
  <c r="J3505" i="21"/>
  <c r="K3505" i="21"/>
  <c r="L3505" i="21"/>
  <c r="H3506" i="21"/>
  <c r="I3505" i="21"/>
  <c r="M3505" i="21"/>
  <c r="Q3504" i="21"/>
  <c r="P3504" i="21"/>
  <c r="O3504" i="21"/>
  <c r="N3504" i="21"/>
  <c r="D3501" i="21"/>
  <c r="F3500" i="21"/>
  <c r="E3500" i="21"/>
  <c r="M3506" i="21"/>
  <c r="J3506" i="21"/>
  <c r="I3506" i="21"/>
  <c r="L3506" i="21"/>
  <c r="H3507" i="21"/>
  <c r="K3506" i="21"/>
  <c r="P3505" i="21"/>
  <c r="N3505" i="21"/>
  <c r="Q3505" i="21"/>
  <c r="O3505" i="21"/>
  <c r="E3501" i="21"/>
  <c r="F3501" i="21"/>
  <c r="D3502" i="21"/>
  <c r="P3506" i="21"/>
  <c r="N3506" i="21"/>
  <c r="Q3506" i="21"/>
  <c r="O3506" i="21"/>
  <c r="I3507" i="21"/>
  <c r="J3507" i="21"/>
  <c r="K3507" i="21"/>
  <c r="H3508" i="21"/>
  <c r="M3507" i="21"/>
  <c r="L3507" i="21"/>
  <c r="D3503" i="21"/>
  <c r="F3502" i="21"/>
  <c r="E3502" i="21"/>
  <c r="P3507" i="21"/>
  <c r="O3507" i="21"/>
  <c r="Q3507" i="21"/>
  <c r="N3507" i="21"/>
  <c r="M3508" i="21"/>
  <c r="I3508" i="21"/>
  <c r="H3509" i="21"/>
  <c r="L3508" i="21"/>
  <c r="J3508" i="21"/>
  <c r="K3508" i="21"/>
  <c r="D3504" i="21"/>
  <c r="F3503" i="21"/>
  <c r="E3503" i="21"/>
  <c r="O3508" i="21"/>
  <c r="Q3508" i="21"/>
  <c r="P3508" i="21"/>
  <c r="N3508" i="21"/>
  <c r="J3509" i="21"/>
  <c r="H3510" i="21"/>
  <c r="I3509" i="21"/>
  <c r="K3509" i="21"/>
  <c r="M3509" i="21"/>
  <c r="L3509" i="21"/>
  <c r="E3504" i="21"/>
  <c r="F3504" i="21"/>
  <c r="D3505" i="21"/>
  <c r="I3510" i="21"/>
  <c r="H3511" i="21"/>
  <c r="K3510" i="21"/>
  <c r="M3510" i="21"/>
  <c r="L3510" i="21"/>
  <c r="J3510" i="21"/>
  <c r="N3509" i="21"/>
  <c r="O3509" i="21"/>
  <c r="P3509" i="21"/>
  <c r="Q3509" i="21"/>
  <c r="F3505" i="21"/>
  <c r="E3505" i="21"/>
  <c r="D3506" i="21"/>
  <c r="O3510" i="21"/>
  <c r="Q3510" i="21"/>
  <c r="P3510" i="21"/>
  <c r="N3510" i="21"/>
  <c r="K3511" i="21"/>
  <c r="I3511" i="21"/>
  <c r="H3512" i="21"/>
  <c r="L3511" i="21"/>
  <c r="J3511" i="21"/>
  <c r="M3511" i="21"/>
  <c r="E3506" i="21"/>
  <c r="D3507" i="21"/>
  <c r="F3506" i="21"/>
  <c r="Q3511" i="21"/>
  <c r="P3511" i="21"/>
  <c r="O3511" i="21"/>
  <c r="N3511" i="21"/>
  <c r="I3512" i="21"/>
  <c r="K3512" i="21"/>
  <c r="M3512" i="21"/>
  <c r="J3512" i="21"/>
  <c r="H3513" i="21"/>
  <c r="L3512" i="21"/>
  <c r="E3507" i="21"/>
  <c r="F3507" i="21"/>
  <c r="D3508" i="21"/>
  <c r="P3512" i="21"/>
  <c r="O3512" i="21"/>
  <c r="Q3512" i="21"/>
  <c r="N3512" i="21"/>
  <c r="M3513" i="21"/>
  <c r="J3513" i="21"/>
  <c r="L3513" i="21"/>
  <c r="K3513" i="21"/>
  <c r="H3514" i="21"/>
  <c r="I3513" i="21"/>
  <c r="E3508" i="21"/>
  <c r="D3509" i="21"/>
  <c r="F3508" i="21"/>
  <c r="K3514" i="21"/>
  <c r="M3514" i="21"/>
  <c r="L3514" i="21"/>
  <c r="I3514" i="21"/>
  <c r="J3514" i="21"/>
  <c r="H3515" i="21"/>
  <c r="P3513" i="21"/>
  <c r="Q3513" i="21"/>
  <c r="O3513" i="21"/>
  <c r="N3513" i="21"/>
  <c r="F3509" i="21"/>
  <c r="D3510" i="21"/>
  <c r="E3509" i="21"/>
  <c r="P3514" i="21"/>
  <c r="N3514" i="21"/>
  <c r="Q3514" i="21"/>
  <c r="O3514" i="21"/>
  <c r="J3515" i="21"/>
  <c r="K3515" i="21"/>
  <c r="L3515" i="21"/>
  <c r="M3515" i="21"/>
  <c r="I3515" i="21"/>
  <c r="H3516" i="21"/>
  <c r="D3511" i="21"/>
  <c r="F3510" i="21"/>
  <c r="E3510" i="21"/>
  <c r="N3515" i="21"/>
  <c r="Q3515" i="21"/>
  <c r="O3515" i="21"/>
  <c r="P3515" i="21"/>
  <c r="H3517" i="21"/>
  <c r="L3516" i="21"/>
  <c r="J3516" i="21"/>
  <c r="K3516" i="21"/>
  <c r="I3516" i="21"/>
  <c r="M3516" i="21"/>
  <c r="F3511" i="21"/>
  <c r="E3511" i="21"/>
  <c r="D3512" i="21"/>
  <c r="I3517" i="21"/>
  <c r="K3517" i="21"/>
  <c r="H3518" i="21"/>
  <c r="M3517" i="21"/>
  <c r="J3517" i="21"/>
  <c r="L3517" i="21"/>
  <c r="N3516" i="21"/>
  <c r="Q3516" i="21"/>
  <c r="P3516" i="21"/>
  <c r="O3516" i="21"/>
  <c r="E3512" i="21"/>
  <c r="D3513" i="21"/>
  <c r="F3512" i="21"/>
  <c r="Q3517" i="21"/>
  <c r="P3517" i="21"/>
  <c r="N3517" i="21"/>
  <c r="O3517" i="21"/>
  <c r="K3518" i="21"/>
  <c r="H3519" i="21"/>
  <c r="J3518" i="21"/>
  <c r="I3518" i="21"/>
  <c r="L3518" i="21"/>
  <c r="M3518" i="21"/>
  <c r="D3514" i="21"/>
  <c r="E3513" i="21"/>
  <c r="F3513" i="21"/>
  <c r="H3520" i="21"/>
  <c r="I3519" i="21"/>
  <c r="L3519" i="21"/>
  <c r="J3519" i="21"/>
  <c r="M3519" i="21"/>
  <c r="K3519" i="21"/>
  <c r="N3518" i="21"/>
  <c r="O3518" i="21"/>
  <c r="P3518" i="21"/>
  <c r="Q3518" i="21"/>
  <c r="D3515" i="21"/>
  <c r="F3514" i="21"/>
  <c r="E3514" i="21"/>
  <c r="L3520" i="21"/>
  <c r="J3520" i="21"/>
  <c r="K3520" i="21"/>
  <c r="H3521" i="21"/>
  <c r="I3520" i="21"/>
  <c r="M3520" i="21"/>
  <c r="O3519" i="21"/>
  <c r="Q3519" i="21"/>
  <c r="N3519" i="21"/>
  <c r="P3519" i="21"/>
  <c r="E3515" i="21"/>
  <c r="F3515" i="21"/>
  <c r="D3516" i="21"/>
  <c r="M3521" i="21"/>
  <c r="H3522" i="21"/>
  <c r="K3521" i="21"/>
  <c r="L3521" i="21"/>
  <c r="J3521" i="21"/>
  <c r="I3521" i="21"/>
  <c r="P3520" i="21"/>
  <c r="Q3520" i="21"/>
  <c r="N3520" i="21"/>
  <c r="O3520" i="21"/>
  <c r="F3516" i="21"/>
  <c r="E3516" i="21"/>
  <c r="D3517" i="21"/>
  <c r="L3522" i="21"/>
  <c r="M3522" i="21"/>
  <c r="K3522" i="21"/>
  <c r="I3522" i="21"/>
  <c r="J3522" i="21"/>
  <c r="H3523" i="21"/>
  <c r="N3521" i="21"/>
  <c r="O3521" i="21"/>
  <c r="P3521" i="21"/>
  <c r="Q3521" i="21"/>
  <c r="E3517" i="21"/>
  <c r="D3518" i="21"/>
  <c r="F3517" i="21"/>
  <c r="O3522" i="21"/>
  <c r="N3522" i="21"/>
  <c r="P3522" i="21"/>
  <c r="Q3522" i="21"/>
  <c r="H3524" i="21"/>
  <c r="K3523" i="21"/>
  <c r="I3523" i="21"/>
  <c r="J3523" i="21"/>
  <c r="M3523" i="21"/>
  <c r="L3523" i="21"/>
  <c r="E3518" i="21"/>
  <c r="F3518" i="21"/>
  <c r="D3519" i="21"/>
  <c r="M3524" i="21"/>
  <c r="L3524" i="21"/>
  <c r="K3524" i="21"/>
  <c r="I3524" i="21"/>
  <c r="H3525" i="21"/>
  <c r="J3524" i="21"/>
  <c r="N3523" i="21"/>
  <c r="Q3523" i="21"/>
  <c r="P3523" i="21"/>
  <c r="O3523" i="21"/>
  <c r="E3519" i="21"/>
  <c r="F3519" i="21"/>
  <c r="D3520" i="21"/>
  <c r="O3524" i="21"/>
  <c r="P3524" i="21"/>
  <c r="N3524" i="21"/>
  <c r="Q3524" i="21"/>
  <c r="H3526" i="21"/>
  <c r="L3525" i="21"/>
  <c r="J3525" i="21"/>
  <c r="K3525" i="21"/>
  <c r="M3525" i="21"/>
  <c r="I3525" i="21"/>
  <c r="F3520" i="21"/>
  <c r="D3521" i="21"/>
  <c r="E3520" i="21"/>
  <c r="K3526" i="21"/>
  <c r="J3526" i="21"/>
  <c r="I3526" i="21"/>
  <c r="L3526" i="21"/>
  <c r="H3527" i="21"/>
  <c r="M3526" i="21"/>
  <c r="P3525" i="21"/>
  <c r="O3525" i="21"/>
  <c r="N3525" i="21"/>
  <c r="Q3525" i="21"/>
  <c r="D3522" i="21"/>
  <c r="F3521" i="21"/>
  <c r="E3521" i="21"/>
  <c r="O3526" i="21"/>
  <c r="Q3526" i="21"/>
  <c r="P3526" i="21"/>
  <c r="N3526" i="21"/>
  <c r="I3527" i="21"/>
  <c r="L3527" i="21"/>
  <c r="K3527" i="21"/>
  <c r="H3528" i="21"/>
  <c r="J3527" i="21"/>
  <c r="M3527" i="21"/>
  <c r="D3523" i="21"/>
  <c r="F3522" i="21"/>
  <c r="E3522" i="21"/>
  <c r="N3527" i="21"/>
  <c r="O3527" i="21"/>
  <c r="P3527" i="21"/>
  <c r="Q3527" i="21"/>
  <c r="K3528" i="21"/>
  <c r="M3528" i="21"/>
  <c r="L3528" i="21"/>
  <c r="H3529" i="21"/>
  <c r="J3528" i="21"/>
  <c r="I3528" i="21"/>
  <c r="E3523" i="21"/>
  <c r="D3524" i="21"/>
  <c r="F3523" i="21"/>
  <c r="M3529" i="21"/>
  <c r="J3529" i="21"/>
  <c r="K3529" i="21"/>
  <c r="H3530" i="21"/>
  <c r="L3529" i="21"/>
  <c r="I3529" i="21"/>
  <c r="O3528" i="21"/>
  <c r="N3528" i="21"/>
  <c r="P3528" i="21"/>
  <c r="Q3528" i="21"/>
  <c r="F3524" i="21"/>
  <c r="E3524" i="21"/>
  <c r="D3525" i="21"/>
  <c r="L3530" i="21"/>
  <c r="J3530" i="21"/>
  <c r="M3530" i="21"/>
  <c r="I3530" i="21"/>
  <c r="K3530" i="21"/>
  <c r="H3531" i="21"/>
  <c r="P3529" i="21"/>
  <c r="N3529" i="21"/>
  <c r="O3529" i="21"/>
  <c r="Q3529" i="21"/>
  <c r="E3525" i="21"/>
  <c r="D3526" i="21"/>
  <c r="F3525" i="21"/>
  <c r="Q3530" i="21"/>
  <c r="O3530" i="21"/>
  <c r="N3530" i="21"/>
  <c r="P3530" i="21"/>
  <c r="K3531" i="21"/>
  <c r="J3531" i="21"/>
  <c r="M3531" i="21"/>
  <c r="H3532" i="21"/>
  <c r="L3531" i="21"/>
  <c r="I3531" i="21"/>
  <c r="F3526" i="21"/>
  <c r="E3526" i="21"/>
  <c r="D3527" i="21"/>
  <c r="H3533" i="21"/>
  <c r="L3532" i="21"/>
  <c r="K3532" i="21"/>
  <c r="M3532" i="21"/>
  <c r="I3532" i="21"/>
  <c r="J3532" i="21"/>
  <c r="Q3531" i="21"/>
  <c r="N3531" i="21"/>
  <c r="P3531" i="21"/>
  <c r="O3531" i="21"/>
  <c r="E3527" i="21"/>
  <c r="D3528" i="21"/>
  <c r="F3527" i="21"/>
  <c r="L3533" i="21"/>
  <c r="I3533" i="21"/>
  <c r="J3533" i="21"/>
  <c r="H3534" i="21"/>
  <c r="M3533" i="21"/>
  <c r="K3533" i="21"/>
  <c r="N3532" i="21"/>
  <c r="O3532" i="21"/>
  <c r="P3532" i="21"/>
  <c r="Q3532" i="21"/>
  <c r="F3528" i="21"/>
  <c r="D3529" i="21"/>
  <c r="E3528" i="21"/>
  <c r="N3533" i="21"/>
  <c r="O3533" i="21"/>
  <c r="P3533" i="21"/>
  <c r="Q3533" i="21"/>
  <c r="J3534" i="21"/>
  <c r="K3534" i="21"/>
  <c r="M3534" i="21"/>
  <c r="I3534" i="21"/>
  <c r="H3535" i="21"/>
  <c r="L3534" i="21"/>
  <c r="E3529" i="21"/>
  <c r="F3529" i="21"/>
  <c r="D3530" i="21"/>
  <c r="N3534" i="21"/>
  <c r="O3534" i="21"/>
  <c r="Q3534" i="21"/>
  <c r="P3534" i="21"/>
  <c r="I3535" i="21"/>
  <c r="L3535" i="21"/>
  <c r="M3535" i="21"/>
  <c r="J3535" i="21"/>
  <c r="K3535" i="21"/>
  <c r="H3536" i="21"/>
  <c r="D3531" i="21"/>
  <c r="F3530" i="21"/>
  <c r="E3530" i="21"/>
  <c r="P3535" i="21"/>
  <c r="Q3535" i="21"/>
  <c r="O3535" i="21"/>
  <c r="N3535" i="21"/>
  <c r="H3537" i="21"/>
  <c r="I3536" i="21"/>
  <c r="M3536" i="21"/>
  <c r="K3536" i="21"/>
  <c r="J3536" i="21"/>
  <c r="L3536" i="21"/>
  <c r="E3531" i="21"/>
  <c r="F3531" i="21"/>
  <c r="J3537" i="21"/>
  <c r="M3537" i="21"/>
  <c r="K3537" i="21"/>
  <c r="I3537" i="21"/>
  <c r="L3537" i="21"/>
  <c r="G9" i="26"/>
  <c r="I9" i="13"/>
  <c r="G9" i="28"/>
  <c r="I9" i="27"/>
  <c r="G9" i="13"/>
  <c r="I9" i="28"/>
  <c r="G9" i="27"/>
  <c r="I9" i="26"/>
  <c r="P3536" i="21"/>
  <c r="N3536" i="21"/>
  <c r="O3536" i="21"/>
  <c r="Q3536" i="21"/>
  <c r="O3537" i="21"/>
  <c r="P3537" i="21"/>
  <c r="Q3537" i="21"/>
  <c r="N3537" i="21"/>
  <c r="G16" i="26"/>
  <c r="I16" i="26"/>
  <c r="I16" i="27"/>
  <c r="G16" i="27"/>
  <c r="I16" i="13"/>
  <c r="G16" i="13"/>
  <c r="G16" i="28"/>
  <c r="I16" i="28"/>
  <c r="H8" i="29" l="1"/>
  <c r="J8" i="29"/>
  <c r="K8" i="29" s="1"/>
  <c r="K14" i="13"/>
  <c r="K15" i="28"/>
  <c r="K13" i="28"/>
  <c r="K11" i="26"/>
  <c r="K12" i="13"/>
  <c r="K13" i="13"/>
  <c r="K15" i="26"/>
  <c r="K11" i="28"/>
  <c r="K12" i="26"/>
  <c r="K11" i="13"/>
  <c r="K15" i="13"/>
  <c r="K10" i="28"/>
  <c r="K13" i="26"/>
  <c r="K14" i="26"/>
  <c r="K12" i="28"/>
  <c r="H9" i="28"/>
  <c r="H16" i="28"/>
  <c r="H9" i="27"/>
  <c r="H16" i="27"/>
  <c r="J16" i="28"/>
  <c r="J16" i="13"/>
  <c r="H16" i="13"/>
  <c r="H9" i="26"/>
  <c r="J9" i="26"/>
  <c r="J9" i="27"/>
  <c r="J9" i="13"/>
  <c r="H9" i="13"/>
  <c r="J16" i="27"/>
  <c r="H16" i="26"/>
  <c r="J16" i="26"/>
  <c r="K16" i="26" s="1"/>
  <c r="J9" i="28"/>
  <c r="D3532" i="21"/>
  <c r="E3532" i="21"/>
  <c r="F3532" i="21"/>
  <c r="K16" i="27" l="1"/>
  <c r="K9" i="27"/>
  <c r="K9" i="26"/>
  <c r="K9" i="28"/>
  <c r="K16" i="13"/>
  <c r="K9" i="13"/>
  <c r="K16" i="28"/>
  <c r="D3533" i="21"/>
  <c r="E3533" i="21"/>
  <c r="D3534" i="21"/>
  <c r="F3533" i="21"/>
  <c r="D3535" i="21"/>
  <c r="E3534" i="21"/>
  <c r="F3534" i="21"/>
  <c r="F3535" i="21"/>
  <c r="E3535" i="21"/>
  <c r="D3536" i="21"/>
  <c r="E3536" i="21"/>
  <c r="F3536" i="21"/>
  <c r="G9" i="29"/>
  <c r="I9" i="29"/>
  <c r="J9" i="29" l="1"/>
  <c r="H9" i="29"/>
  <c r="D3537" i="21"/>
  <c r="E3537" i="21"/>
  <c r="F3537" i="21"/>
  <c r="K9" i="29" l="1"/>
  <c r="D7" i="22" l="1"/>
  <c r="V34" i="13"/>
  <c r="V37" i="29"/>
  <c r="V36" i="29"/>
  <c r="U47" i="29"/>
  <c r="U49" i="29"/>
  <c r="V55" i="29"/>
  <c r="U54" i="29"/>
  <c r="V62" i="27"/>
  <c r="U46" i="27"/>
  <c r="U65" i="27"/>
  <c r="U25" i="27"/>
  <c r="V39" i="27"/>
  <c r="U47" i="27"/>
  <c r="V41" i="28"/>
  <c r="V40" i="28"/>
  <c r="V393" i="26"/>
  <c r="V293" i="26"/>
  <c r="V193" i="26"/>
  <c r="V93" i="26"/>
  <c r="U113" i="26"/>
  <c r="V320" i="26"/>
  <c r="U345" i="26"/>
  <c r="U157" i="26"/>
  <c r="V368" i="26"/>
  <c r="V288" i="26"/>
  <c r="U272" i="26"/>
  <c r="V202" i="26"/>
  <c r="U387" i="26"/>
  <c r="V94" i="26"/>
  <c r="U115" i="26"/>
  <c r="U283" i="26"/>
  <c r="U366" i="26"/>
  <c r="U119" i="26"/>
  <c r="V223" i="26"/>
  <c r="U294" i="26"/>
  <c r="U388" i="26"/>
  <c r="V335" i="26"/>
  <c r="V251" i="26"/>
  <c r="U386" i="26"/>
  <c r="V103" i="26"/>
  <c r="U319" i="26"/>
  <c r="U250" i="26"/>
  <c r="V100" i="26"/>
  <c r="V63" i="26"/>
  <c r="V98" i="13"/>
  <c r="U86" i="13"/>
  <c r="V30" i="13"/>
  <c r="U33" i="13"/>
  <c r="U24" i="13"/>
  <c r="V65" i="29"/>
  <c r="V33" i="29"/>
  <c r="U41" i="29"/>
  <c r="V28" i="29"/>
  <c r="V59" i="29"/>
  <c r="U39" i="29"/>
  <c r="U66" i="29"/>
  <c r="U37" i="29"/>
  <c r="U64" i="29"/>
  <c r="V47" i="29"/>
  <c r="U27" i="29"/>
  <c r="U46" i="29"/>
  <c r="V58" i="27"/>
  <c r="V26" i="27"/>
  <c r="U42" i="27"/>
  <c r="V53" i="27"/>
  <c r="U61" i="27"/>
  <c r="V64" i="27"/>
  <c r="U60" i="27"/>
  <c r="V31" i="27"/>
  <c r="U40" i="27"/>
  <c r="U39" i="27"/>
  <c r="V30" i="28"/>
  <c r="V33" i="28"/>
  <c r="V36" i="28"/>
  <c r="V39" i="28"/>
  <c r="V389" i="26"/>
  <c r="V333" i="26"/>
  <c r="V289" i="26"/>
  <c r="V233" i="26"/>
  <c r="V189" i="26"/>
  <c r="V133" i="26"/>
  <c r="U317" i="26"/>
  <c r="U217" i="26"/>
  <c r="U105" i="26"/>
  <c r="V308" i="26"/>
  <c r="U385" i="26"/>
  <c r="U329" i="26"/>
  <c r="U261" i="26"/>
  <c r="U149" i="26"/>
  <c r="V356" i="26"/>
  <c r="V388" i="26"/>
  <c r="V240" i="26"/>
  <c r="V355" i="26"/>
  <c r="V266" i="26"/>
  <c r="U196" i="26"/>
  <c r="U122" i="26"/>
  <c r="U362" i="26"/>
  <c r="U234" i="26"/>
  <c r="V83" i="26"/>
  <c r="U271" i="26"/>
  <c r="U104" i="26"/>
  <c r="V206" i="26"/>
  <c r="V346" i="26"/>
  <c r="U103" i="26"/>
  <c r="U211" i="26"/>
  <c r="V274" i="26"/>
  <c r="U299" i="26"/>
  <c r="U323" i="26"/>
  <c r="V120" i="26"/>
  <c r="U239" i="26"/>
  <c r="V366" i="26"/>
  <c r="V87" i="26"/>
  <c r="U139" i="26"/>
  <c r="V112" i="26"/>
  <c r="U61" i="26"/>
  <c r="V62" i="26"/>
  <c r="V73" i="13"/>
  <c r="U74" i="13"/>
  <c r="U28" i="13"/>
  <c r="V67" i="29"/>
  <c r="V30" i="29"/>
  <c r="V24" i="29"/>
  <c r="U35" i="29"/>
  <c r="V30" i="27"/>
  <c r="V57" i="27"/>
  <c r="U64" i="27"/>
  <c r="U56" i="27"/>
  <c r="V34" i="28"/>
  <c r="V43" i="28"/>
  <c r="V349" i="26"/>
  <c r="V237" i="26"/>
  <c r="V137" i="26"/>
  <c r="U225" i="26"/>
  <c r="U389" i="26"/>
  <c r="U269" i="26"/>
  <c r="V400" i="26"/>
  <c r="V362" i="26"/>
  <c r="U127" i="26"/>
  <c r="V246" i="26"/>
  <c r="V283" i="26"/>
  <c r="V131" i="26"/>
  <c r="V26" i="13"/>
  <c r="U29" i="13"/>
  <c r="V31" i="13"/>
  <c r="V61" i="29"/>
  <c r="V29" i="29"/>
  <c r="U33" i="29"/>
  <c r="U68" i="29"/>
  <c r="V51" i="29"/>
  <c r="U31" i="29"/>
  <c r="U58" i="29"/>
  <c r="U29" i="29"/>
  <c r="U56" i="29"/>
  <c r="V39" i="29"/>
  <c r="V62" i="29"/>
  <c r="U38" i="29"/>
  <c r="V54" i="27"/>
  <c r="U70" i="27"/>
  <c r="U38" i="27"/>
  <c r="V49" i="27"/>
  <c r="U57" i="27"/>
  <c r="V52" i="27"/>
  <c r="U52" i="27"/>
  <c r="U67" i="27"/>
  <c r="U24" i="27"/>
  <c r="U31" i="27"/>
  <c r="V26" i="28"/>
  <c r="V25" i="28"/>
  <c r="V32" i="28"/>
  <c r="U43" i="28"/>
  <c r="V385" i="26"/>
  <c r="V329" i="26"/>
  <c r="V285" i="26"/>
  <c r="V229" i="26"/>
  <c r="V173" i="26"/>
  <c r="V129" i="26"/>
  <c r="U297" i="26"/>
  <c r="U209" i="26"/>
  <c r="U101" i="26"/>
  <c r="V260" i="26"/>
  <c r="U381" i="26"/>
  <c r="U325" i="26"/>
  <c r="U253" i="26"/>
  <c r="U141" i="26"/>
  <c r="V304" i="26"/>
  <c r="V384" i="26"/>
  <c r="V228" i="26"/>
  <c r="U350" i="26"/>
  <c r="V259" i="26"/>
  <c r="U175" i="26"/>
  <c r="U116" i="26"/>
  <c r="U348" i="26"/>
  <c r="U220" i="26"/>
  <c r="U399" i="26"/>
  <c r="V219" i="26"/>
  <c r="U94" i="26"/>
  <c r="V188" i="26"/>
  <c r="U327" i="26"/>
  <c r="U87" i="26"/>
  <c r="V139" i="26"/>
  <c r="U262" i="26"/>
  <c r="U267" i="26"/>
  <c r="V310" i="26"/>
  <c r="V110" i="26"/>
  <c r="V226" i="26"/>
  <c r="U354" i="26"/>
  <c r="U391" i="26"/>
  <c r="V279" i="26"/>
  <c r="U280" i="26"/>
  <c r="U75" i="26"/>
  <c r="V40" i="26"/>
  <c r="U77" i="13"/>
  <c r="V44" i="13"/>
  <c r="V25" i="13"/>
  <c r="U25" i="29"/>
  <c r="V50" i="27"/>
  <c r="U42" i="28"/>
  <c r="V269" i="26"/>
  <c r="U289" i="26"/>
  <c r="U93" i="26"/>
  <c r="U221" i="26"/>
  <c r="U133" i="26"/>
  <c r="V292" i="26"/>
  <c r="V380" i="26"/>
  <c r="V216" i="26"/>
  <c r="V323" i="26"/>
  <c r="U254" i="26"/>
  <c r="U170" i="26"/>
  <c r="U111" i="26"/>
  <c r="V342" i="26"/>
  <c r="V179" i="26"/>
  <c r="V386" i="26"/>
  <c r="U207" i="26"/>
  <c r="U83" i="26"/>
  <c r="V172" i="26"/>
  <c r="V250" i="26"/>
  <c r="U396" i="26"/>
  <c r="V123" i="26"/>
  <c r="V242" i="26"/>
  <c r="V247" i="26"/>
  <c r="V239" i="26"/>
  <c r="U367" i="26"/>
  <c r="U168" i="26"/>
  <c r="V270" i="26"/>
  <c r="U295" i="26"/>
  <c r="U322" i="26"/>
  <c r="U102" i="26"/>
  <c r="U50" i="26"/>
  <c r="U28" i="26"/>
  <c r="V80" i="13"/>
  <c r="U40" i="13"/>
  <c r="U45" i="29"/>
  <c r="V57" i="29"/>
  <c r="V66" i="29"/>
  <c r="V31" i="29"/>
  <c r="V45" i="27"/>
  <c r="V63" i="27"/>
  <c r="U377" i="26"/>
  <c r="U31" i="13"/>
  <c r="V53" i="29"/>
  <c r="U65" i="29"/>
  <c r="V68" i="29"/>
  <c r="U52" i="29"/>
  <c r="V35" i="29"/>
  <c r="V58" i="29"/>
  <c r="U42" i="29"/>
  <c r="V56" i="29"/>
  <c r="U40" i="29"/>
  <c r="U67" i="29"/>
  <c r="V42" i="29"/>
  <c r="U23" i="27"/>
  <c r="V46" i="27"/>
  <c r="U62" i="27"/>
  <c r="U30" i="27"/>
  <c r="V41" i="27"/>
  <c r="U41" i="27"/>
  <c r="V44" i="27"/>
  <c r="U36" i="27"/>
  <c r="U35" i="27"/>
  <c r="V55" i="27"/>
  <c r="V23" i="13"/>
  <c r="U34" i="28"/>
  <c r="U41" i="28"/>
  <c r="V24" i="28"/>
  <c r="U35" i="28"/>
  <c r="V365" i="26"/>
  <c r="V321" i="26"/>
  <c r="V265" i="26"/>
  <c r="V221" i="26"/>
  <c r="V165" i="26"/>
  <c r="V109" i="26"/>
  <c r="U281" i="26"/>
  <c r="U169" i="26"/>
  <c r="U85" i="26"/>
  <c r="V244" i="26"/>
  <c r="U361" i="26"/>
  <c r="U313" i="26"/>
  <c r="U213" i="26"/>
  <c r="U125" i="26"/>
  <c r="V280" i="26"/>
  <c r="V336" i="26"/>
  <c r="V204" i="26"/>
  <c r="U318" i="26"/>
  <c r="U247" i="26"/>
  <c r="U164" i="26"/>
  <c r="U90" i="26"/>
  <c r="U330" i="26"/>
  <c r="V168" i="26"/>
  <c r="U374" i="26"/>
  <c r="U195" i="26"/>
  <c r="U347" i="26"/>
  <c r="V156" i="26"/>
  <c r="U231" i="26"/>
  <c r="U371" i="26"/>
  <c r="V107" i="26"/>
  <c r="U150" i="26"/>
  <c r="U228" i="26"/>
  <c r="U227" i="26"/>
  <c r="V354" i="26"/>
  <c r="U158" i="26"/>
  <c r="U251" i="26"/>
  <c r="U256" i="26"/>
  <c r="V167" i="26"/>
  <c r="U242" i="26"/>
  <c r="U56" i="26"/>
  <c r="U31" i="26"/>
  <c r="U84" i="13"/>
  <c r="U59" i="13"/>
  <c r="U34" i="13"/>
  <c r="V25" i="29"/>
  <c r="U50" i="29"/>
  <c r="V50" i="29"/>
  <c r="U34" i="27"/>
  <c r="U23" i="13"/>
  <c r="V256" i="26"/>
  <c r="U27" i="13"/>
  <c r="U61" i="29"/>
  <c r="V60" i="29"/>
  <c r="U44" i="29"/>
  <c r="V27" i="29"/>
  <c r="V54" i="29"/>
  <c r="U34" i="29"/>
  <c r="V48" i="29"/>
  <c r="U32" i="29"/>
  <c r="U59" i="29"/>
  <c r="V34" i="29"/>
  <c r="V23" i="27"/>
  <c r="V42" i="27"/>
  <c r="U58" i="27"/>
  <c r="U26" i="27"/>
  <c r="V33" i="27"/>
  <c r="U37" i="27"/>
  <c r="V40" i="27"/>
  <c r="V67" i="27"/>
  <c r="U27" i="27"/>
  <c r="V47" i="27"/>
  <c r="U35" i="13"/>
  <c r="U30" i="28"/>
  <c r="U37" i="28"/>
  <c r="U32" i="28"/>
  <c r="U31" i="28"/>
  <c r="V361" i="26"/>
  <c r="V317" i="26"/>
  <c r="V261" i="26"/>
  <c r="V205" i="26"/>
  <c r="V161" i="26"/>
  <c r="V105" i="26"/>
  <c r="U273" i="26"/>
  <c r="U161" i="26"/>
  <c r="V352" i="26"/>
  <c r="V232" i="26"/>
  <c r="U357" i="26"/>
  <c r="U309" i="26"/>
  <c r="U205" i="26"/>
  <c r="U89" i="26"/>
  <c r="V268" i="26"/>
  <c r="V324" i="26"/>
  <c r="U400" i="26"/>
  <c r="U311" i="26"/>
  <c r="U222" i="26"/>
  <c r="U159" i="26"/>
  <c r="U84" i="26"/>
  <c r="U316" i="26"/>
  <c r="V158" i="26"/>
  <c r="V322" i="26"/>
  <c r="U184" i="26"/>
  <c r="V334" i="26"/>
  <c r="V146" i="26"/>
  <c r="V218" i="26"/>
  <c r="V294" i="26"/>
  <c r="V91" i="26"/>
  <c r="U134" i="26"/>
  <c r="V196" i="26"/>
  <c r="V214" i="26"/>
  <c r="U342" i="26"/>
  <c r="U147" i="26"/>
  <c r="V231" i="26"/>
  <c r="U140" i="26"/>
  <c r="U359" i="26"/>
  <c r="U166" i="26"/>
  <c r="U46" i="26"/>
  <c r="U30" i="26"/>
  <c r="V87" i="13"/>
  <c r="V50" i="13"/>
  <c r="U25" i="13"/>
  <c r="U60" i="29"/>
  <c r="V64" i="29"/>
  <c r="U30" i="29"/>
  <c r="U49" i="27"/>
  <c r="U51" i="27"/>
  <c r="U39" i="28"/>
  <c r="V325" i="26"/>
  <c r="V169" i="26"/>
  <c r="V125" i="26"/>
  <c r="U321" i="26"/>
  <c r="U26" i="13"/>
  <c r="V49" i="29"/>
  <c r="V24" i="13"/>
  <c r="U57" i="29"/>
  <c r="U63" i="29"/>
  <c r="V40" i="29"/>
  <c r="U51" i="29"/>
  <c r="V38" i="27"/>
  <c r="V69" i="27"/>
  <c r="V25" i="27"/>
  <c r="V36" i="27"/>
  <c r="V51" i="27"/>
  <c r="V56" i="27"/>
  <c r="V35" i="27"/>
  <c r="V42" i="28"/>
  <c r="U26" i="28"/>
  <c r="U33" i="28"/>
  <c r="U28" i="28"/>
  <c r="U27" i="28"/>
  <c r="V357" i="26"/>
  <c r="V301" i="26"/>
  <c r="V257" i="26"/>
  <c r="V201" i="26"/>
  <c r="V157" i="26"/>
  <c r="V101" i="26"/>
  <c r="U241" i="26"/>
  <c r="U153" i="26"/>
  <c r="V340" i="26"/>
  <c r="V220" i="26"/>
  <c r="U353" i="26"/>
  <c r="U285" i="26"/>
  <c r="U197" i="26"/>
  <c r="U81" i="26"/>
  <c r="V248" i="26"/>
  <c r="V312" i="26"/>
  <c r="U375" i="26"/>
  <c r="U304" i="26"/>
  <c r="U215" i="26"/>
  <c r="U154" i="26"/>
  <c r="U79" i="26"/>
  <c r="V271" i="26"/>
  <c r="V147" i="26"/>
  <c r="U310" i="26"/>
  <c r="U174" i="26"/>
  <c r="U315" i="26"/>
  <c r="U398" i="26"/>
  <c r="U199" i="26"/>
  <c r="U275" i="26"/>
  <c r="V395" i="26"/>
  <c r="U118" i="26"/>
  <c r="U394" i="26"/>
  <c r="U202" i="26"/>
  <c r="U328" i="26"/>
  <c r="U136" i="26"/>
  <c r="U212" i="26"/>
  <c r="V319" i="26"/>
  <c r="U206" i="26"/>
  <c r="U223" i="26"/>
  <c r="V57" i="26"/>
  <c r="U29" i="26"/>
  <c r="U91" i="13"/>
  <c r="U42" i="13"/>
  <c r="V69" i="29"/>
  <c r="V27" i="13"/>
  <c r="V43" i="29"/>
  <c r="U48" i="29"/>
  <c r="U66" i="27"/>
  <c r="V48" i="27"/>
  <c r="U44" i="27"/>
  <c r="U45" i="28"/>
  <c r="V28" i="28"/>
  <c r="V381" i="26"/>
  <c r="V225" i="26"/>
  <c r="U177" i="26"/>
  <c r="U30" i="13"/>
  <c r="V32" i="13"/>
  <c r="V28" i="13"/>
  <c r="V33" i="13"/>
  <c r="U23" i="29"/>
  <c r="V45" i="29"/>
  <c r="V52" i="29"/>
  <c r="U36" i="29"/>
  <c r="V46" i="29"/>
  <c r="U26" i="29"/>
  <c r="U24" i="29"/>
  <c r="V26" i="29"/>
  <c r="V70" i="27"/>
  <c r="U54" i="27"/>
  <c r="U33" i="27"/>
  <c r="V29" i="13"/>
  <c r="U32" i="13"/>
  <c r="V23" i="29"/>
  <c r="V41" i="29"/>
  <c r="U53" i="29"/>
  <c r="V44" i="29"/>
  <c r="U28" i="29"/>
  <c r="U55" i="29"/>
  <c r="V38" i="29"/>
  <c r="U69" i="29"/>
  <c r="V32" i="29"/>
  <c r="V63" i="29"/>
  <c r="U43" i="29"/>
  <c r="U62" i="29"/>
  <c r="V66" i="27"/>
  <c r="V34" i="27"/>
  <c r="U50" i="27"/>
  <c r="V65" i="27"/>
  <c r="U69" i="27"/>
  <c r="U29" i="27"/>
  <c r="V28" i="27"/>
  <c r="V43" i="27"/>
  <c r="U68" i="27"/>
  <c r="U63" i="27"/>
  <c r="V38" i="28"/>
  <c r="V45" i="28"/>
  <c r="U25" i="28"/>
  <c r="U24" i="28"/>
  <c r="V397" i="26"/>
  <c r="V353" i="26"/>
  <c r="V297" i="26"/>
  <c r="V253" i="26"/>
  <c r="V197" i="26"/>
  <c r="V141" i="26"/>
  <c r="V97" i="26"/>
  <c r="U233" i="26"/>
  <c r="U145" i="26"/>
  <c r="V332" i="26"/>
  <c r="U393" i="26"/>
  <c r="U349" i="26"/>
  <c r="U277" i="26"/>
  <c r="U189" i="26"/>
  <c r="V392" i="26"/>
  <c r="V200" i="26"/>
  <c r="V300" i="26"/>
  <c r="U368" i="26"/>
  <c r="V298" i="26"/>
  <c r="U208" i="26"/>
  <c r="U132" i="26"/>
  <c r="V399" i="26"/>
  <c r="U259" i="26"/>
  <c r="V136" i="26"/>
  <c r="U296" i="26"/>
  <c r="U126" i="26"/>
  <c r="V295" i="26"/>
  <c r="V378" i="26"/>
  <c r="U183" i="26"/>
  <c r="V255" i="26"/>
  <c r="U326" i="26"/>
  <c r="U91" i="26"/>
  <c r="U355" i="26"/>
  <c r="V142" i="26"/>
  <c r="U264" i="26"/>
  <c r="V398" i="26"/>
  <c r="V119" i="26"/>
  <c r="V150" i="26"/>
  <c r="U82" i="26"/>
  <c r="V343" i="26"/>
  <c r="V60" i="26"/>
  <c r="U102" i="13"/>
  <c r="V90" i="13"/>
  <c r="U57" i="13"/>
  <c r="U252" i="26"/>
  <c r="V152" i="26"/>
  <c r="V379" i="26"/>
  <c r="U278" i="26"/>
  <c r="U179" i="26"/>
  <c r="U88" i="26"/>
  <c r="U290" i="26"/>
  <c r="V135" i="26"/>
  <c r="V314" i="26"/>
  <c r="U156" i="26"/>
  <c r="U339" i="26"/>
  <c r="V166" i="26"/>
  <c r="V338" i="26"/>
  <c r="U155" i="26"/>
  <c r="V311" i="26"/>
  <c r="U372" i="26"/>
  <c r="V183" i="26"/>
  <c r="U384" i="26"/>
  <c r="U224" i="26"/>
  <c r="U98" i="26"/>
  <c r="U268" i="26"/>
  <c r="V128" i="26"/>
  <c r="V299" i="26"/>
  <c r="U128" i="26"/>
  <c r="U260" i="26"/>
  <c r="U230" i="26"/>
  <c r="U312" i="26"/>
  <c r="V191" i="26"/>
  <c r="V106" i="26"/>
  <c r="U69" i="26"/>
  <c r="U44" i="26"/>
  <c r="U58" i="26"/>
  <c r="U64" i="26"/>
  <c r="U54" i="26"/>
  <c r="V61" i="26"/>
  <c r="V64" i="26"/>
  <c r="V67" i="26"/>
  <c r="V66" i="26"/>
  <c r="V41" i="26"/>
  <c r="U32" i="26"/>
  <c r="U35" i="26"/>
  <c r="U34" i="26"/>
  <c r="U33" i="26"/>
  <c r="U103" i="13"/>
  <c r="V101" i="13"/>
  <c r="V77" i="13"/>
  <c r="U81" i="13"/>
  <c r="V84" i="13"/>
  <c r="U88" i="13"/>
  <c r="V91" i="13"/>
  <c r="U95" i="13"/>
  <c r="V94" i="13"/>
  <c r="U94" i="13"/>
  <c r="U82" i="13"/>
  <c r="V48" i="13"/>
  <c r="U44" i="13"/>
  <c r="V39" i="13"/>
  <c r="V54" i="13"/>
  <c r="U46" i="13"/>
  <c r="V37" i="13"/>
  <c r="V275" i="26"/>
  <c r="U124" i="26"/>
  <c r="U300" i="26"/>
  <c r="V134" i="26"/>
  <c r="U287" i="26"/>
  <c r="U123" i="26"/>
  <c r="V254" i="26"/>
  <c r="V302" i="26"/>
  <c r="V151" i="26"/>
  <c r="V339" i="26"/>
  <c r="U188" i="26"/>
  <c r="V383" i="26"/>
  <c r="U218" i="26"/>
  <c r="V96" i="26"/>
  <c r="U255" i="26"/>
  <c r="U86" i="26"/>
  <c r="V215" i="26"/>
  <c r="U112" i="26"/>
  <c r="U160" i="26"/>
  <c r="U203" i="26"/>
  <c r="V95" i="26"/>
  <c r="U53" i="26"/>
  <c r="U67" i="26"/>
  <c r="U42" i="26"/>
  <c r="U48" i="26"/>
  <c r="U47" i="26"/>
  <c r="V53" i="26"/>
  <c r="V56" i="26"/>
  <c r="V59" i="26"/>
  <c r="V58" i="26"/>
  <c r="V36" i="26"/>
  <c r="U24" i="26"/>
  <c r="U27" i="26"/>
  <c r="U26" i="26"/>
  <c r="U25" i="26"/>
  <c r="U101" i="13"/>
  <c r="U98" i="13"/>
  <c r="V69" i="13"/>
  <c r="U73" i="13"/>
  <c r="V76" i="13"/>
  <c r="U80" i="13"/>
  <c r="V83" i="13"/>
  <c r="U87" i="13"/>
  <c r="V86" i="13"/>
  <c r="U78" i="13"/>
  <c r="U66" i="13"/>
  <c r="V40" i="13"/>
  <c r="U36" i="13"/>
  <c r="U55" i="13"/>
  <c r="V46" i="13"/>
  <c r="U38" i="13"/>
  <c r="U53" i="13"/>
  <c r="U108" i="26"/>
  <c r="U282" i="26"/>
  <c r="V118" i="26"/>
  <c r="V267" i="26"/>
  <c r="U96" i="26"/>
  <c r="U235" i="26"/>
  <c r="U276" i="26"/>
  <c r="V140" i="26"/>
  <c r="U320" i="26"/>
  <c r="U178" i="26"/>
  <c r="U364" i="26"/>
  <c r="V198" i="26"/>
  <c r="V86" i="26"/>
  <c r="V235" i="26"/>
  <c r="U395" i="26"/>
  <c r="V180" i="26"/>
  <c r="U370" i="26"/>
  <c r="U107" i="26"/>
  <c r="V138" i="26"/>
  <c r="V90" i="26"/>
  <c r="U45" i="26"/>
  <c r="U59" i="26"/>
  <c r="U73" i="26"/>
  <c r="U71" i="26"/>
  <c r="U41" i="26"/>
  <c r="V49" i="26"/>
  <c r="V52" i="26"/>
  <c r="V55" i="26"/>
  <c r="V54" i="26"/>
  <c r="V32" i="26"/>
  <c r="V39" i="26"/>
  <c r="V38" i="26"/>
  <c r="V37" i="26"/>
  <c r="V23" i="26"/>
  <c r="U104" i="13"/>
  <c r="V97" i="13"/>
  <c r="V65" i="13"/>
  <c r="U69" i="13"/>
  <c r="V72" i="13"/>
  <c r="U76" i="13"/>
  <c r="V79" i="13"/>
  <c r="U83" i="13"/>
  <c r="V82" i="13"/>
  <c r="U70" i="13"/>
  <c r="V61" i="13"/>
  <c r="V36" i="13"/>
  <c r="V59" i="13"/>
  <c r="U51" i="13"/>
  <c r="V42" i="13"/>
  <c r="V57" i="13"/>
  <c r="U49" i="13"/>
  <c r="U238" i="26"/>
  <c r="U92" i="26"/>
  <c r="V262" i="26"/>
  <c r="V102" i="26"/>
  <c r="U248" i="26"/>
  <c r="U80" i="26"/>
  <c r="U210" i="26"/>
  <c r="U258" i="26"/>
  <c r="V130" i="26"/>
  <c r="U302" i="26"/>
  <c r="U162" i="26"/>
  <c r="U346" i="26"/>
  <c r="V192" i="26"/>
  <c r="U390" i="26"/>
  <c r="V203" i="26"/>
  <c r="U356" i="26"/>
  <c r="V154" i="26"/>
  <c r="U292" i="26"/>
  <c r="V375" i="26"/>
  <c r="V122" i="26"/>
  <c r="V84" i="26"/>
  <c r="U76" i="26"/>
  <c r="U51" i="26"/>
  <c r="U65" i="26"/>
  <c r="U63" i="26"/>
  <c r="V77" i="26"/>
  <c r="V45" i="26"/>
  <c r="V48" i="26"/>
  <c r="V51" i="26"/>
  <c r="V50" i="26"/>
  <c r="V28" i="26"/>
  <c r="V35" i="26"/>
  <c r="V34" i="26"/>
  <c r="V33" i="26"/>
  <c r="U23" i="26"/>
  <c r="U100" i="13"/>
  <c r="V93" i="13"/>
  <c r="U97" i="13"/>
  <c r="U65" i="13"/>
  <c r="V68" i="13"/>
  <c r="U72" i="13"/>
  <c r="V75" i="13"/>
  <c r="U79" i="13"/>
  <c r="V78" i="13"/>
  <c r="U62" i="13"/>
  <c r="U61" i="13"/>
  <c r="U60" i="13"/>
  <c r="V55" i="13"/>
  <c r="U47" i="13"/>
  <c r="V38" i="13"/>
  <c r="V53" i="13"/>
  <c r="U45" i="13"/>
  <c r="V37" i="27"/>
  <c r="U53" i="27"/>
  <c r="V68" i="27"/>
  <c r="V32" i="27"/>
  <c r="U28" i="27"/>
  <c r="U59" i="27"/>
  <c r="U48" i="27"/>
  <c r="V27" i="27"/>
  <c r="V35" i="13"/>
  <c r="U46" i="28"/>
  <c r="V37" i="28"/>
  <c r="U29" i="28"/>
  <c r="U44" i="28"/>
  <c r="V35" i="28"/>
  <c r="V23" i="28"/>
  <c r="V377" i="26"/>
  <c r="V345" i="26"/>
  <c r="V313" i="26"/>
  <c r="V281" i="26"/>
  <c r="V249" i="26"/>
  <c r="V217" i="26"/>
  <c r="V185" i="26"/>
  <c r="V153" i="26"/>
  <c r="V121" i="26"/>
  <c r="V89" i="26"/>
  <c r="U265" i="26"/>
  <c r="U201" i="26"/>
  <c r="U137" i="26"/>
  <c r="V396" i="26"/>
  <c r="V296" i="26"/>
  <c r="V208" i="26"/>
  <c r="U373" i="26"/>
  <c r="U341" i="26"/>
  <c r="U305" i="26"/>
  <c r="U245" i="26"/>
  <c r="U181" i="26"/>
  <c r="U117" i="26"/>
  <c r="V344" i="26"/>
  <c r="V236" i="26"/>
  <c r="V372" i="26"/>
  <c r="V276" i="26"/>
  <c r="V394" i="26"/>
  <c r="U343" i="26"/>
  <c r="V291" i="26"/>
  <c r="U240" i="26"/>
  <c r="U191" i="26"/>
  <c r="U148" i="26"/>
  <c r="U106" i="26"/>
  <c r="U380" i="26"/>
  <c r="V303" i="26"/>
  <c r="V207" i="26"/>
  <c r="V126" i="26"/>
  <c r="U360" i="26"/>
  <c r="V258" i="26"/>
  <c r="U163" i="26"/>
  <c r="V391" i="26"/>
  <c r="V263" i="26"/>
  <c r="V124" i="26"/>
  <c r="V307" i="26"/>
  <c r="U167" i="26"/>
  <c r="V351" i="26"/>
  <c r="V187" i="26"/>
  <c r="U376" i="26"/>
  <c r="V210" i="26"/>
  <c r="U363" i="26"/>
  <c r="V164" i="26"/>
  <c r="U298" i="26"/>
  <c r="V190" i="26"/>
  <c r="V99" i="26"/>
  <c r="V315" i="26"/>
  <c r="U214" i="26"/>
  <c r="U120" i="26"/>
  <c r="U340" i="26"/>
  <c r="V194" i="26"/>
  <c r="V371" i="26"/>
  <c r="V211" i="26"/>
  <c r="V390" i="26"/>
  <c r="V230" i="26"/>
  <c r="V80" i="26"/>
  <c r="U216" i="26"/>
  <c r="V382" i="26"/>
  <c r="V170" i="26"/>
  <c r="V238" i="26"/>
  <c r="V114" i="26"/>
  <c r="V282" i="26"/>
  <c r="U146" i="26"/>
  <c r="V326" i="26"/>
  <c r="V176" i="26"/>
  <c r="V370" i="26"/>
  <c r="U187" i="26"/>
  <c r="U324" i="26"/>
  <c r="V132" i="26"/>
  <c r="V222" i="26"/>
  <c r="U274" i="26"/>
  <c r="V79" i="26"/>
  <c r="V78" i="26"/>
  <c r="U68" i="26"/>
  <c r="U43" i="26"/>
  <c r="U57" i="26"/>
  <c r="U55" i="26"/>
  <c r="V73" i="26"/>
  <c r="V76" i="26"/>
  <c r="V44" i="26"/>
  <c r="V47" i="26"/>
  <c r="V46" i="26"/>
  <c r="V24" i="26"/>
  <c r="V31" i="26"/>
  <c r="V30" i="26"/>
  <c r="V29" i="26"/>
  <c r="V104" i="13"/>
  <c r="V103" i="13"/>
  <c r="V89" i="13"/>
  <c r="U93" i="13"/>
  <c r="V96" i="13"/>
  <c r="V64" i="13"/>
  <c r="U68" i="13"/>
  <c r="V71" i="13"/>
  <c r="U75" i="13"/>
  <c r="V74" i="13"/>
  <c r="U63" i="13"/>
  <c r="V60" i="13"/>
  <c r="U56" i="13"/>
  <c r="V51" i="13"/>
  <c r="U43" i="13"/>
  <c r="U58" i="13"/>
  <c r="V49" i="13"/>
  <c r="U41" i="13"/>
  <c r="U40" i="28"/>
  <c r="V31" i="28"/>
  <c r="U23" i="28"/>
  <c r="V373" i="26"/>
  <c r="V341" i="26"/>
  <c r="V309" i="26"/>
  <c r="V277" i="26"/>
  <c r="V245" i="26"/>
  <c r="V213" i="26"/>
  <c r="V181" i="26"/>
  <c r="V149" i="26"/>
  <c r="V117" i="26"/>
  <c r="V85" i="26"/>
  <c r="U257" i="26"/>
  <c r="U193" i="26"/>
  <c r="U129" i="26"/>
  <c r="V376" i="26"/>
  <c r="V284" i="26"/>
  <c r="U401" i="26"/>
  <c r="U369" i="26"/>
  <c r="U337" i="26"/>
  <c r="U301" i="26"/>
  <c r="U237" i="26"/>
  <c r="U173" i="26"/>
  <c r="U109" i="26"/>
  <c r="V328" i="26"/>
  <c r="V224" i="26"/>
  <c r="V360" i="26"/>
  <c r="V264" i="26"/>
  <c r="V387" i="26"/>
  <c r="U336" i="26"/>
  <c r="U286" i="26"/>
  <c r="V234" i="26"/>
  <c r="U186" i="26"/>
  <c r="U143" i="26"/>
  <c r="U100" i="26"/>
  <c r="V374" i="26"/>
  <c r="U291" i="26"/>
  <c r="V195" i="26"/>
  <c r="V115" i="26"/>
  <c r="V347" i="26"/>
  <c r="U246" i="26"/>
  <c r="U152" i="26"/>
  <c r="U379" i="26"/>
  <c r="U244" i="26"/>
  <c r="V108" i="26"/>
  <c r="U288" i="26"/>
  <c r="U151" i="26"/>
  <c r="U332" i="26"/>
  <c r="V171" i="26"/>
  <c r="V363" i="26"/>
  <c r="U192" i="26"/>
  <c r="U338" i="26"/>
  <c r="V148" i="26"/>
  <c r="U284" i="26"/>
  <c r="V174" i="26"/>
  <c r="V88" i="26"/>
  <c r="U303" i="26"/>
  <c r="U200" i="26"/>
  <c r="U110" i="26"/>
  <c r="V327" i="26"/>
  <c r="V178" i="26"/>
  <c r="U352" i="26"/>
  <c r="U194" i="26"/>
  <c r="U378" i="26"/>
  <c r="U204" i="26"/>
  <c r="U383" i="26"/>
  <c r="U198" i="26"/>
  <c r="V350" i="26"/>
  <c r="V143" i="26"/>
  <c r="U219" i="26"/>
  <c r="V98" i="26"/>
  <c r="U263" i="26"/>
  <c r="U130" i="26"/>
  <c r="U307" i="26"/>
  <c r="V160" i="26"/>
  <c r="U351" i="26"/>
  <c r="U171" i="26"/>
  <c r="U306" i="26"/>
  <c r="U236" i="26"/>
  <c r="V159" i="26"/>
  <c r="V186" i="26"/>
  <c r="V116" i="26"/>
  <c r="U78" i="26"/>
  <c r="U60" i="26"/>
  <c r="U74" i="26"/>
  <c r="U49" i="26"/>
  <c r="U70" i="26"/>
  <c r="V69" i="26"/>
  <c r="V72" i="26"/>
  <c r="V75" i="26"/>
  <c r="V43" i="26"/>
  <c r="V74" i="26"/>
  <c r="U40" i="26"/>
  <c r="V27" i="26"/>
  <c r="V26" i="26"/>
  <c r="V25" i="26"/>
  <c r="V100" i="13"/>
  <c r="U99" i="13"/>
  <c r="V85" i="13"/>
  <c r="U89" i="13"/>
  <c r="V92" i="13"/>
  <c r="U96" i="13"/>
  <c r="U64" i="13"/>
  <c r="V67" i="13"/>
  <c r="U71" i="13"/>
  <c r="V70" i="13"/>
  <c r="V66" i="13"/>
  <c r="V56" i="13"/>
  <c r="U52" i="13"/>
  <c r="V47" i="13"/>
  <c r="U39" i="13"/>
  <c r="U54" i="13"/>
  <c r="V45" i="13"/>
  <c r="U37" i="13"/>
  <c r="V61" i="27"/>
  <c r="V29" i="27"/>
  <c r="U45" i="27"/>
  <c r="V60" i="27"/>
  <c r="V24" i="27"/>
  <c r="V59" i="27"/>
  <c r="U43" i="27"/>
  <c r="U32" i="27"/>
  <c r="U55" i="27"/>
  <c r="V46" i="28"/>
  <c r="U38" i="28"/>
  <c r="V29" i="28"/>
  <c r="V44" i="28"/>
  <c r="U36" i="28"/>
  <c r="V27" i="28"/>
  <c r="V401" i="26"/>
  <c r="V369" i="26"/>
  <c r="V337" i="26"/>
  <c r="V305" i="26"/>
  <c r="V273" i="26"/>
  <c r="V241" i="26"/>
  <c r="V209" i="26"/>
  <c r="V177" i="26"/>
  <c r="V145" i="26"/>
  <c r="V113" i="26"/>
  <c r="V81" i="26"/>
  <c r="U249" i="26"/>
  <c r="U185" i="26"/>
  <c r="U121" i="26"/>
  <c r="V364" i="26"/>
  <c r="V272" i="26"/>
  <c r="U397" i="26"/>
  <c r="U365" i="26"/>
  <c r="U333" i="26"/>
  <c r="U293" i="26"/>
  <c r="U229" i="26"/>
  <c r="U165" i="26"/>
  <c r="U97" i="26"/>
  <c r="V316" i="26"/>
  <c r="V212" i="26"/>
  <c r="V348" i="26"/>
  <c r="V252" i="26"/>
  <c r="U382" i="26"/>
  <c r="V330" i="26"/>
  <c r="U279" i="26"/>
  <c r="V227" i="26"/>
  <c r="U180" i="26"/>
  <c r="U138" i="26"/>
  <c r="U95" i="26"/>
  <c r="V367" i="26"/>
  <c r="V278" i="26"/>
  <c r="V184" i="26"/>
  <c r="V104" i="26"/>
  <c r="U335" i="26"/>
  <c r="U232" i="26"/>
  <c r="U142" i="26"/>
  <c r="V359" i="26"/>
  <c r="U226" i="26"/>
  <c r="V92" i="26"/>
  <c r="U270" i="26"/>
  <c r="U135" i="26"/>
  <c r="U314" i="26"/>
  <c r="V155" i="26"/>
  <c r="U344" i="26"/>
  <c r="U176" i="26"/>
  <c r="V318" i="26"/>
  <c r="V127" i="26"/>
  <c r="U266" i="26"/>
  <c r="V163" i="26"/>
  <c r="U392" i="26"/>
  <c r="V290" i="26"/>
  <c r="U190" i="26"/>
  <c r="U99" i="26"/>
  <c r="U308" i="26"/>
  <c r="V162" i="26"/>
  <c r="U334" i="26"/>
  <c r="U172" i="26"/>
  <c r="V358" i="26"/>
  <c r="V182" i="26"/>
  <c r="U358" i="26"/>
  <c r="U182" i="26"/>
  <c r="U331" i="26"/>
  <c r="U131" i="26"/>
  <c r="V199" i="26"/>
  <c r="V82" i="26"/>
  <c r="V243" i="26"/>
  <c r="U114" i="26"/>
  <c r="V287" i="26"/>
  <c r="V144" i="26"/>
  <c r="V331" i="26"/>
  <c r="U144" i="26"/>
  <c r="V286" i="26"/>
  <c r="V306" i="26"/>
  <c r="U243" i="26"/>
  <c r="V175" i="26"/>
  <c r="V111" i="26"/>
  <c r="U77" i="26"/>
  <c r="U52" i="26"/>
  <c r="U66" i="26"/>
  <c r="U72" i="26"/>
  <c r="U62" i="26"/>
  <c r="V65" i="26"/>
  <c r="V68" i="26"/>
  <c r="V71" i="26"/>
  <c r="V70" i="26"/>
  <c r="V42" i="26"/>
  <c r="U36" i="26"/>
  <c r="U39" i="26"/>
  <c r="U38" i="26"/>
  <c r="U37" i="26"/>
  <c r="V99" i="13"/>
  <c r="V102" i="13"/>
  <c r="V81" i="13"/>
  <c r="U85" i="13"/>
  <c r="V88" i="13"/>
  <c r="U92" i="13"/>
  <c r="V95" i="13"/>
  <c r="V63" i="13"/>
  <c r="U67" i="13"/>
  <c r="V62" i="13"/>
  <c r="U90" i="13"/>
  <c r="V52" i="13"/>
  <c r="U48" i="13"/>
  <c r="V43" i="13"/>
  <c r="V58" i="13"/>
  <c r="U50" i="13"/>
  <c r="V41" i="13"/>
  <c r="W41" i="13" l="1"/>
  <c r="X50" i="13"/>
  <c r="Y50" i="13" s="1"/>
  <c r="W58" i="13"/>
  <c r="W43" i="13"/>
  <c r="X48" i="13"/>
  <c r="Y48" i="13" s="1"/>
  <c r="W52" i="13"/>
  <c r="X90" i="13"/>
  <c r="Y90" i="13" s="1"/>
  <c r="W62" i="13"/>
  <c r="X67" i="13"/>
  <c r="Y67" i="13" s="1"/>
  <c r="W63" i="13"/>
  <c r="W95" i="13"/>
  <c r="X92" i="13"/>
  <c r="Y92" i="13" s="1"/>
  <c r="W88" i="13"/>
  <c r="X85" i="13"/>
  <c r="Y85" i="13" s="1"/>
  <c r="W81" i="13"/>
  <c r="W102" i="13"/>
  <c r="W99" i="13"/>
  <c r="X37" i="26"/>
  <c r="Y37" i="26" s="1"/>
  <c r="X38" i="26"/>
  <c r="Y38" i="26" s="1"/>
  <c r="X39" i="26"/>
  <c r="Y39" i="26" s="1"/>
  <c r="X36" i="26"/>
  <c r="Y36" i="26" s="1"/>
  <c r="W42" i="26"/>
  <c r="W70" i="26"/>
  <c r="W71" i="26"/>
  <c r="W68" i="26"/>
  <c r="W65" i="26"/>
  <c r="X62" i="26"/>
  <c r="Y62" i="26" s="1"/>
  <c r="X72" i="26"/>
  <c r="Y72" i="26" s="1"/>
  <c r="X66" i="26"/>
  <c r="Y66" i="26" s="1"/>
  <c r="X52" i="26"/>
  <c r="Y52" i="26" s="1"/>
  <c r="X77" i="26"/>
  <c r="Y77" i="26" s="1"/>
  <c r="W111" i="26"/>
  <c r="W175" i="26"/>
  <c r="X243" i="26"/>
  <c r="Y243" i="26" s="1"/>
  <c r="W306" i="26"/>
  <c r="W286" i="26"/>
  <c r="X144" i="26"/>
  <c r="Y144" i="26" s="1"/>
  <c r="W331" i="26"/>
  <c r="W144" i="26"/>
  <c r="W287" i="26"/>
  <c r="X114" i="26"/>
  <c r="Y114" i="26" s="1"/>
  <c r="W243" i="26"/>
  <c r="W82" i="26"/>
  <c r="W199" i="26"/>
  <c r="X131" i="26"/>
  <c r="Y131" i="26" s="1"/>
  <c r="X331" i="26"/>
  <c r="Y331" i="26" s="1"/>
  <c r="X182" i="26"/>
  <c r="Y182" i="26" s="1"/>
  <c r="X358" i="26"/>
  <c r="Y358" i="26" s="1"/>
  <c r="W182" i="26"/>
  <c r="W358" i="26"/>
  <c r="X172" i="26"/>
  <c r="Y172" i="26" s="1"/>
  <c r="X334" i="26"/>
  <c r="Y334" i="26" s="1"/>
  <c r="W162" i="26"/>
  <c r="X308" i="26"/>
  <c r="Y308" i="26" s="1"/>
  <c r="X99" i="26"/>
  <c r="Y99" i="26" s="1"/>
  <c r="X190" i="26"/>
  <c r="Y190" i="26" s="1"/>
  <c r="W290" i="26"/>
  <c r="X392" i="26"/>
  <c r="Y392" i="26" s="1"/>
  <c r="W163" i="26"/>
  <c r="X266" i="26"/>
  <c r="Y266" i="26" s="1"/>
  <c r="W127" i="26"/>
  <c r="W318" i="26"/>
  <c r="X176" i="26"/>
  <c r="Y176" i="26" s="1"/>
  <c r="X344" i="26"/>
  <c r="Y344" i="26" s="1"/>
  <c r="W155" i="26"/>
  <c r="X314" i="26"/>
  <c r="Y314" i="26" s="1"/>
  <c r="X135" i="26"/>
  <c r="Y135" i="26" s="1"/>
  <c r="X270" i="26"/>
  <c r="Y270" i="26" s="1"/>
  <c r="W92" i="26"/>
  <c r="X226" i="26"/>
  <c r="Y226" i="26" s="1"/>
  <c r="W359" i="26"/>
  <c r="X142" i="26"/>
  <c r="Y142" i="26" s="1"/>
  <c r="X232" i="26"/>
  <c r="Y232" i="26" s="1"/>
  <c r="X335" i="26"/>
  <c r="Y335" i="26" s="1"/>
  <c r="W104" i="26"/>
  <c r="W184" i="26"/>
  <c r="W278" i="26"/>
  <c r="W367" i="26"/>
  <c r="X95" i="26"/>
  <c r="Y95" i="26" s="1"/>
  <c r="X138" i="26"/>
  <c r="Y138" i="26" s="1"/>
  <c r="X180" i="26"/>
  <c r="Y180" i="26" s="1"/>
  <c r="W227" i="26"/>
  <c r="X279" i="26"/>
  <c r="Y279" i="26" s="1"/>
  <c r="W330" i="26"/>
  <c r="X382" i="26"/>
  <c r="Y382" i="26" s="1"/>
  <c r="W252" i="26"/>
  <c r="W348" i="26"/>
  <c r="W212" i="26"/>
  <c r="W316" i="26"/>
  <c r="X97" i="26"/>
  <c r="Y97" i="26" s="1"/>
  <c r="X165" i="26"/>
  <c r="Y165" i="26" s="1"/>
  <c r="X229" i="26"/>
  <c r="Y229" i="26" s="1"/>
  <c r="X293" i="26"/>
  <c r="Y293" i="26" s="1"/>
  <c r="X333" i="26"/>
  <c r="Y333" i="26" s="1"/>
  <c r="X365" i="26"/>
  <c r="Y365" i="26" s="1"/>
  <c r="X397" i="26"/>
  <c r="Y397" i="26" s="1"/>
  <c r="W272" i="26"/>
  <c r="W364" i="26"/>
  <c r="X121" i="26"/>
  <c r="Y121" i="26" s="1"/>
  <c r="X185" i="26"/>
  <c r="Y185" i="26" s="1"/>
  <c r="X249" i="26"/>
  <c r="Y249" i="26" s="1"/>
  <c r="W81" i="26"/>
  <c r="W113" i="26"/>
  <c r="W145" i="26"/>
  <c r="W177" i="26"/>
  <c r="W209" i="26"/>
  <c r="W241" i="26"/>
  <c r="W273" i="26"/>
  <c r="W305" i="26"/>
  <c r="W337" i="26"/>
  <c r="W369" i="26"/>
  <c r="W401" i="26"/>
  <c r="W27" i="28"/>
  <c r="X36" i="28"/>
  <c r="Y36" i="28" s="1"/>
  <c r="W44" i="28"/>
  <c r="W29" i="28"/>
  <c r="X38" i="28"/>
  <c r="Y38" i="28" s="1"/>
  <c r="W46" i="28"/>
  <c r="X55" i="27"/>
  <c r="Y55" i="27" s="1"/>
  <c r="X32" i="27"/>
  <c r="Y32" i="27" s="1"/>
  <c r="X43" i="27"/>
  <c r="Y43" i="27" s="1"/>
  <c r="W59" i="27"/>
  <c r="W24" i="27"/>
  <c r="W60" i="27"/>
  <c r="X45" i="27"/>
  <c r="Y45" i="27" s="1"/>
  <c r="W29" i="27"/>
  <c r="W61" i="27"/>
  <c r="X37" i="13"/>
  <c r="Y37" i="13" s="1"/>
  <c r="W45" i="13"/>
  <c r="X54" i="13"/>
  <c r="Y54" i="13" s="1"/>
  <c r="X39" i="13"/>
  <c r="Y39" i="13" s="1"/>
  <c r="W47" i="13"/>
  <c r="X52" i="13"/>
  <c r="Y52" i="13" s="1"/>
  <c r="W56" i="13"/>
  <c r="W66" i="13"/>
  <c r="W70" i="13"/>
  <c r="X71" i="13"/>
  <c r="Y71" i="13" s="1"/>
  <c r="W67" i="13"/>
  <c r="X64" i="13"/>
  <c r="Y64" i="13" s="1"/>
  <c r="X96" i="13"/>
  <c r="Y96" i="13" s="1"/>
  <c r="W92" i="13"/>
  <c r="X89" i="13"/>
  <c r="Y89" i="13" s="1"/>
  <c r="W85" i="13"/>
  <c r="X99" i="13"/>
  <c r="Y99" i="13" s="1"/>
  <c r="W100" i="13"/>
  <c r="W25" i="26"/>
  <c r="W26" i="26"/>
  <c r="W27" i="26"/>
  <c r="X40" i="26"/>
  <c r="Y40" i="26" s="1"/>
  <c r="W74" i="26"/>
  <c r="W43" i="26"/>
  <c r="W75" i="26"/>
  <c r="W72" i="26"/>
  <c r="W69" i="26"/>
  <c r="X70" i="26"/>
  <c r="Y70" i="26" s="1"/>
  <c r="X49" i="26"/>
  <c r="Y49" i="26" s="1"/>
  <c r="X74" i="26"/>
  <c r="Y74" i="26" s="1"/>
  <c r="X60" i="26"/>
  <c r="Y60" i="26" s="1"/>
  <c r="X78" i="26"/>
  <c r="Y78" i="26" s="1"/>
  <c r="W116" i="26"/>
  <c r="W186" i="26"/>
  <c r="W159" i="26"/>
  <c r="X236" i="26"/>
  <c r="Y236" i="26" s="1"/>
  <c r="X306" i="26"/>
  <c r="Y306" i="26" s="1"/>
  <c r="X171" i="26"/>
  <c r="Y171" i="26" s="1"/>
  <c r="X351" i="26"/>
  <c r="Y351" i="26" s="1"/>
  <c r="W160" i="26"/>
  <c r="X307" i="26"/>
  <c r="Y307" i="26" s="1"/>
  <c r="X130" i="26"/>
  <c r="Y130" i="26" s="1"/>
  <c r="X263" i="26"/>
  <c r="Y263" i="26" s="1"/>
  <c r="W98" i="26"/>
  <c r="X219" i="26"/>
  <c r="Y219" i="26" s="1"/>
  <c r="W143" i="26"/>
  <c r="W350" i="26"/>
  <c r="X198" i="26"/>
  <c r="Y198" i="26" s="1"/>
  <c r="X383" i="26"/>
  <c r="Y383" i="26" s="1"/>
  <c r="X204" i="26"/>
  <c r="Y204" i="26" s="1"/>
  <c r="X378" i="26"/>
  <c r="Y378" i="26" s="1"/>
  <c r="X194" i="26"/>
  <c r="Y194" i="26" s="1"/>
  <c r="X352" i="26"/>
  <c r="Y352" i="26" s="1"/>
  <c r="W178" i="26"/>
  <c r="W327" i="26"/>
  <c r="X110" i="26"/>
  <c r="Y110" i="26" s="1"/>
  <c r="X200" i="26"/>
  <c r="Y200" i="26" s="1"/>
  <c r="X303" i="26"/>
  <c r="Y303" i="26" s="1"/>
  <c r="W88" i="26"/>
  <c r="W174" i="26"/>
  <c r="X284" i="26"/>
  <c r="Y284" i="26" s="1"/>
  <c r="W148" i="26"/>
  <c r="X338" i="26"/>
  <c r="Y338" i="26" s="1"/>
  <c r="X192" i="26"/>
  <c r="Y192" i="26" s="1"/>
  <c r="W363" i="26"/>
  <c r="W171" i="26"/>
  <c r="X332" i="26"/>
  <c r="Y332" i="26" s="1"/>
  <c r="X151" i="26"/>
  <c r="Y151" i="26" s="1"/>
  <c r="X288" i="26"/>
  <c r="Y288" i="26" s="1"/>
  <c r="W108" i="26"/>
  <c r="X244" i="26"/>
  <c r="Y244" i="26" s="1"/>
  <c r="X379" i="26"/>
  <c r="Y379" i="26" s="1"/>
  <c r="X152" i="26"/>
  <c r="Y152" i="26" s="1"/>
  <c r="X246" i="26"/>
  <c r="Y246" i="26" s="1"/>
  <c r="W347" i="26"/>
  <c r="W115" i="26"/>
  <c r="W195" i="26"/>
  <c r="X291" i="26"/>
  <c r="Y291" i="26" s="1"/>
  <c r="W374" i="26"/>
  <c r="X100" i="26"/>
  <c r="Y100" i="26" s="1"/>
  <c r="X143" i="26"/>
  <c r="Y143" i="26" s="1"/>
  <c r="X186" i="26"/>
  <c r="Y186" i="26" s="1"/>
  <c r="W234" i="26"/>
  <c r="X286" i="26"/>
  <c r="Y286" i="26" s="1"/>
  <c r="X336" i="26"/>
  <c r="Y336" i="26" s="1"/>
  <c r="W387" i="26"/>
  <c r="W264" i="26"/>
  <c r="W360" i="26"/>
  <c r="W224" i="26"/>
  <c r="W328" i="26"/>
  <c r="X109" i="26"/>
  <c r="Y109" i="26" s="1"/>
  <c r="X173" i="26"/>
  <c r="Y173" i="26" s="1"/>
  <c r="X237" i="26"/>
  <c r="Y237" i="26" s="1"/>
  <c r="X301" i="26"/>
  <c r="Y301" i="26" s="1"/>
  <c r="X337" i="26"/>
  <c r="Y337" i="26" s="1"/>
  <c r="X369" i="26"/>
  <c r="Y369" i="26" s="1"/>
  <c r="X401" i="26"/>
  <c r="Y401" i="26" s="1"/>
  <c r="W284" i="26"/>
  <c r="W376" i="26"/>
  <c r="X129" i="26"/>
  <c r="Y129" i="26" s="1"/>
  <c r="X193" i="26"/>
  <c r="Y193" i="26" s="1"/>
  <c r="X257" i="26"/>
  <c r="Y257" i="26" s="1"/>
  <c r="W85" i="26"/>
  <c r="W117" i="26"/>
  <c r="W149" i="26"/>
  <c r="W181" i="26"/>
  <c r="W213" i="26"/>
  <c r="W245" i="26"/>
  <c r="W277" i="26"/>
  <c r="W309" i="26"/>
  <c r="W341" i="26"/>
  <c r="W373" i="26"/>
  <c r="X23" i="28"/>
  <c r="Y23" i="28" s="1"/>
  <c r="W31" i="28"/>
  <c r="X40" i="28"/>
  <c r="Y40" i="28" s="1"/>
  <c r="X41" i="13"/>
  <c r="Y41" i="13" s="1"/>
  <c r="W49" i="13"/>
  <c r="X58" i="13"/>
  <c r="Y58" i="13" s="1"/>
  <c r="X43" i="13"/>
  <c r="Y43" i="13" s="1"/>
  <c r="W51" i="13"/>
  <c r="X56" i="13"/>
  <c r="Y56" i="13" s="1"/>
  <c r="W60" i="13"/>
  <c r="X63" i="13"/>
  <c r="Y63" i="13" s="1"/>
  <c r="W74" i="13"/>
  <c r="X75" i="13"/>
  <c r="Y75" i="13" s="1"/>
  <c r="W71" i="13"/>
  <c r="X68" i="13"/>
  <c r="Y68" i="13" s="1"/>
  <c r="W64" i="13"/>
  <c r="W96" i="13"/>
  <c r="X93" i="13"/>
  <c r="Y93" i="13" s="1"/>
  <c r="W89" i="13"/>
  <c r="W103" i="13"/>
  <c r="W104" i="13"/>
  <c r="W29" i="26"/>
  <c r="W30" i="26"/>
  <c r="W31" i="26"/>
  <c r="W24" i="26"/>
  <c r="W46" i="26"/>
  <c r="W47" i="26"/>
  <c r="W44" i="26"/>
  <c r="W76" i="26"/>
  <c r="W73" i="26"/>
  <c r="X55" i="26"/>
  <c r="Y55" i="26" s="1"/>
  <c r="X57" i="26"/>
  <c r="Y57" i="26" s="1"/>
  <c r="X43" i="26"/>
  <c r="Y43" i="26" s="1"/>
  <c r="X68" i="26"/>
  <c r="Y68" i="26" s="1"/>
  <c r="W78" i="26"/>
  <c r="W79" i="26"/>
  <c r="X274" i="26"/>
  <c r="Y274" i="26" s="1"/>
  <c r="W222" i="26"/>
  <c r="W132" i="26"/>
  <c r="X324" i="26"/>
  <c r="Y324" i="26" s="1"/>
  <c r="X187" i="26"/>
  <c r="Y187" i="26" s="1"/>
  <c r="W370" i="26"/>
  <c r="W176" i="26"/>
  <c r="W326" i="26"/>
  <c r="X146" i="26"/>
  <c r="Y146" i="26" s="1"/>
  <c r="W282" i="26"/>
  <c r="W114" i="26"/>
  <c r="W238" i="26"/>
  <c r="W170" i="26"/>
  <c r="W382" i="26"/>
  <c r="X216" i="26"/>
  <c r="Y216" i="26" s="1"/>
  <c r="W80" i="26"/>
  <c r="W230" i="26"/>
  <c r="W390" i="26"/>
  <c r="W211" i="26"/>
  <c r="W371" i="26"/>
  <c r="W194" i="26"/>
  <c r="X340" i="26"/>
  <c r="Y340" i="26" s="1"/>
  <c r="X120" i="26"/>
  <c r="Y120" i="26" s="1"/>
  <c r="X214" i="26"/>
  <c r="Y214" i="26" s="1"/>
  <c r="W315" i="26"/>
  <c r="W99" i="26"/>
  <c r="W190" i="26"/>
  <c r="X298" i="26"/>
  <c r="Y298" i="26" s="1"/>
  <c r="W164" i="26"/>
  <c r="X363" i="26"/>
  <c r="Y363" i="26" s="1"/>
  <c r="W210" i="26"/>
  <c r="X376" i="26"/>
  <c r="Y376" i="26" s="1"/>
  <c r="W187" i="26"/>
  <c r="W351" i="26"/>
  <c r="X167" i="26"/>
  <c r="Y167" i="26" s="1"/>
  <c r="W307" i="26"/>
  <c r="W124" i="26"/>
  <c r="W263" i="26"/>
  <c r="W391" i="26"/>
  <c r="X163" i="26"/>
  <c r="Y163" i="26" s="1"/>
  <c r="W258" i="26"/>
  <c r="X360" i="26"/>
  <c r="Y360" i="26" s="1"/>
  <c r="W126" i="26"/>
  <c r="W207" i="26"/>
  <c r="W303" i="26"/>
  <c r="X380" i="26"/>
  <c r="Y380" i="26" s="1"/>
  <c r="X106" i="26"/>
  <c r="Y106" i="26" s="1"/>
  <c r="X148" i="26"/>
  <c r="Y148" i="26" s="1"/>
  <c r="X191" i="26"/>
  <c r="Y191" i="26" s="1"/>
  <c r="X240" i="26"/>
  <c r="Y240" i="26" s="1"/>
  <c r="W291" i="26"/>
  <c r="X343" i="26"/>
  <c r="Y343" i="26" s="1"/>
  <c r="W394" i="26"/>
  <c r="W276" i="26"/>
  <c r="W372" i="26"/>
  <c r="W236" i="26"/>
  <c r="W344" i="26"/>
  <c r="X117" i="26"/>
  <c r="Y117" i="26" s="1"/>
  <c r="X181" i="26"/>
  <c r="Y181" i="26" s="1"/>
  <c r="X245" i="26"/>
  <c r="Y245" i="26" s="1"/>
  <c r="X305" i="26"/>
  <c r="Y305" i="26" s="1"/>
  <c r="X341" i="26"/>
  <c r="Y341" i="26" s="1"/>
  <c r="X373" i="26"/>
  <c r="Y373" i="26" s="1"/>
  <c r="W208" i="26"/>
  <c r="W296" i="26"/>
  <c r="W396" i="26"/>
  <c r="X137" i="26"/>
  <c r="Y137" i="26" s="1"/>
  <c r="X201" i="26"/>
  <c r="Y201" i="26" s="1"/>
  <c r="X265" i="26"/>
  <c r="Y265" i="26" s="1"/>
  <c r="W89" i="26"/>
  <c r="W121" i="26"/>
  <c r="W153" i="26"/>
  <c r="W185" i="26"/>
  <c r="W217" i="26"/>
  <c r="W249" i="26"/>
  <c r="W281" i="26"/>
  <c r="W313" i="26"/>
  <c r="W345" i="26"/>
  <c r="W377" i="26"/>
  <c r="W23" i="28"/>
  <c r="W35" i="28"/>
  <c r="X44" i="28"/>
  <c r="Y44" i="28" s="1"/>
  <c r="X29" i="28"/>
  <c r="Y29" i="28" s="1"/>
  <c r="W37" i="28"/>
  <c r="X46" i="28"/>
  <c r="Y46" i="28" s="1"/>
  <c r="W35" i="13"/>
  <c r="W27" i="27"/>
  <c r="X48" i="27"/>
  <c r="Y48" i="27" s="1"/>
  <c r="X59" i="27"/>
  <c r="Y59" i="27" s="1"/>
  <c r="X28" i="27"/>
  <c r="Y28" i="27" s="1"/>
  <c r="W32" i="27"/>
  <c r="W68" i="27"/>
  <c r="X53" i="27"/>
  <c r="Y53" i="27" s="1"/>
  <c r="W37" i="27"/>
  <c r="X45" i="13"/>
  <c r="Y45" i="13" s="1"/>
  <c r="W53" i="13"/>
  <c r="W38" i="13"/>
  <c r="X47" i="13"/>
  <c r="Y47" i="13" s="1"/>
  <c r="W55" i="13"/>
  <c r="X60" i="13"/>
  <c r="Y60" i="13" s="1"/>
  <c r="X61" i="13"/>
  <c r="Y61" i="13" s="1"/>
  <c r="X62" i="13"/>
  <c r="Y62" i="13" s="1"/>
  <c r="W78" i="13"/>
  <c r="X79" i="13"/>
  <c r="Y79" i="13" s="1"/>
  <c r="W75" i="13"/>
  <c r="X72" i="13"/>
  <c r="Y72" i="13" s="1"/>
  <c r="W68" i="13"/>
  <c r="X65" i="13"/>
  <c r="Y65" i="13" s="1"/>
  <c r="X97" i="13"/>
  <c r="Y97" i="13" s="1"/>
  <c r="W93" i="13"/>
  <c r="X100" i="13"/>
  <c r="Y100" i="13" s="1"/>
  <c r="X23" i="26"/>
  <c r="Y23" i="26" s="1"/>
  <c r="W33" i="26"/>
  <c r="W34" i="26"/>
  <c r="W35" i="26"/>
  <c r="W28" i="26"/>
  <c r="W50" i="26"/>
  <c r="W51" i="26"/>
  <c r="W48" i="26"/>
  <c r="W45" i="26"/>
  <c r="W77" i="26"/>
  <c r="X63" i="26"/>
  <c r="Y63" i="26" s="1"/>
  <c r="X65" i="26"/>
  <c r="Y65" i="26" s="1"/>
  <c r="X51" i="26"/>
  <c r="Y51" i="26" s="1"/>
  <c r="X76" i="26"/>
  <c r="Y76" i="26" s="1"/>
  <c r="W84" i="26"/>
  <c r="W122" i="26"/>
  <c r="W375" i="26"/>
  <c r="X292" i="26"/>
  <c r="Y292" i="26" s="1"/>
  <c r="W154" i="26"/>
  <c r="X356" i="26"/>
  <c r="Y356" i="26" s="1"/>
  <c r="W203" i="26"/>
  <c r="X390" i="26"/>
  <c r="Y390" i="26" s="1"/>
  <c r="W192" i="26"/>
  <c r="X346" i="26"/>
  <c r="Y346" i="26" s="1"/>
  <c r="X162" i="26"/>
  <c r="Y162" i="26" s="1"/>
  <c r="X302" i="26"/>
  <c r="Y302" i="26" s="1"/>
  <c r="W130" i="26"/>
  <c r="X258" i="26"/>
  <c r="Y258" i="26" s="1"/>
  <c r="X210" i="26"/>
  <c r="Y210" i="26" s="1"/>
  <c r="X80" i="26"/>
  <c r="Y80" i="26" s="1"/>
  <c r="X248" i="26"/>
  <c r="Y248" i="26" s="1"/>
  <c r="W102" i="26"/>
  <c r="W262" i="26"/>
  <c r="X92" i="26"/>
  <c r="Y92" i="26" s="1"/>
  <c r="X238" i="26"/>
  <c r="Y238" i="26" s="1"/>
  <c r="X49" i="13"/>
  <c r="Y49" i="13" s="1"/>
  <c r="W57" i="13"/>
  <c r="W42" i="13"/>
  <c r="X51" i="13"/>
  <c r="Y51" i="13" s="1"/>
  <c r="W59" i="13"/>
  <c r="W36" i="13"/>
  <c r="W61" i="13"/>
  <c r="X70" i="13"/>
  <c r="Y70" i="13" s="1"/>
  <c r="W82" i="13"/>
  <c r="X83" i="13"/>
  <c r="Y83" i="13" s="1"/>
  <c r="W79" i="13"/>
  <c r="X76" i="13"/>
  <c r="Y76" i="13" s="1"/>
  <c r="W72" i="13"/>
  <c r="X69" i="13"/>
  <c r="Y69" i="13" s="1"/>
  <c r="W65" i="13"/>
  <c r="W97" i="13"/>
  <c r="X104" i="13"/>
  <c r="Y104" i="13" s="1"/>
  <c r="W23" i="26"/>
  <c r="W37" i="26"/>
  <c r="W38" i="26"/>
  <c r="W39" i="26"/>
  <c r="W32" i="26"/>
  <c r="W54" i="26"/>
  <c r="W55" i="26"/>
  <c r="W52" i="26"/>
  <c r="W49" i="26"/>
  <c r="X41" i="26"/>
  <c r="Y41" i="26" s="1"/>
  <c r="X71" i="26"/>
  <c r="Y71" i="26" s="1"/>
  <c r="X73" i="26"/>
  <c r="Y73" i="26" s="1"/>
  <c r="X59" i="26"/>
  <c r="Y59" i="26" s="1"/>
  <c r="X45" i="26"/>
  <c r="Y45" i="26" s="1"/>
  <c r="W90" i="26"/>
  <c r="W138" i="26"/>
  <c r="X107" i="26"/>
  <c r="Y107" i="26" s="1"/>
  <c r="X370" i="26"/>
  <c r="Y370" i="26" s="1"/>
  <c r="W180" i="26"/>
  <c r="X395" i="26"/>
  <c r="Y395" i="26" s="1"/>
  <c r="W235" i="26"/>
  <c r="W86" i="26"/>
  <c r="W198" i="26"/>
  <c r="X364" i="26"/>
  <c r="Y364" i="26" s="1"/>
  <c r="X178" i="26"/>
  <c r="Y178" i="26" s="1"/>
  <c r="X320" i="26"/>
  <c r="Y320" i="26" s="1"/>
  <c r="W140" i="26"/>
  <c r="X276" i="26"/>
  <c r="Y276" i="26" s="1"/>
  <c r="X235" i="26"/>
  <c r="Y235" i="26" s="1"/>
  <c r="X96" i="26"/>
  <c r="Y96" i="26" s="1"/>
  <c r="W267" i="26"/>
  <c r="W118" i="26"/>
  <c r="X282" i="26"/>
  <c r="Y282" i="26" s="1"/>
  <c r="X108" i="26"/>
  <c r="Y108" i="26" s="1"/>
  <c r="X53" i="13"/>
  <c r="Y53" i="13" s="1"/>
  <c r="X38" i="13"/>
  <c r="Y38" i="13" s="1"/>
  <c r="W46" i="13"/>
  <c r="X55" i="13"/>
  <c r="Y55" i="13" s="1"/>
  <c r="X36" i="13"/>
  <c r="Y36" i="13" s="1"/>
  <c r="W40" i="13"/>
  <c r="X66" i="13"/>
  <c r="Y66" i="13" s="1"/>
  <c r="X78" i="13"/>
  <c r="Y78" i="13" s="1"/>
  <c r="W86" i="13"/>
  <c r="X87" i="13"/>
  <c r="Y87" i="13" s="1"/>
  <c r="W83" i="13"/>
  <c r="X80" i="13"/>
  <c r="Y80" i="13" s="1"/>
  <c r="W76" i="13"/>
  <c r="X73" i="13"/>
  <c r="Y73" i="13" s="1"/>
  <c r="W69" i="13"/>
  <c r="X98" i="13"/>
  <c r="Y98" i="13" s="1"/>
  <c r="X101" i="13"/>
  <c r="Y101" i="13" s="1"/>
  <c r="X25" i="26"/>
  <c r="Y25" i="26" s="1"/>
  <c r="X26" i="26"/>
  <c r="Y26" i="26" s="1"/>
  <c r="X27" i="26"/>
  <c r="Y27" i="26" s="1"/>
  <c r="X24" i="26"/>
  <c r="Y24" i="26" s="1"/>
  <c r="W36" i="26"/>
  <c r="W58" i="26"/>
  <c r="W59" i="26"/>
  <c r="W56" i="26"/>
  <c r="W53" i="26"/>
  <c r="X47" i="26"/>
  <c r="Y47" i="26" s="1"/>
  <c r="X48" i="26"/>
  <c r="Y48" i="26" s="1"/>
  <c r="X42" i="26"/>
  <c r="Y42" i="26" s="1"/>
  <c r="X67" i="26"/>
  <c r="Y67" i="26" s="1"/>
  <c r="X53" i="26"/>
  <c r="Y53" i="26" s="1"/>
  <c r="W95" i="26"/>
  <c r="X203" i="26"/>
  <c r="Y203" i="26" s="1"/>
  <c r="X160" i="26"/>
  <c r="Y160" i="26" s="1"/>
  <c r="X112" i="26"/>
  <c r="Y112" i="26" s="1"/>
  <c r="W215" i="26"/>
  <c r="X86" i="26"/>
  <c r="Y86" i="26" s="1"/>
  <c r="X255" i="26"/>
  <c r="Y255" i="26" s="1"/>
  <c r="W96" i="26"/>
  <c r="X218" i="26"/>
  <c r="Y218" i="26" s="1"/>
  <c r="W383" i="26"/>
  <c r="X188" i="26"/>
  <c r="Y188" i="26" s="1"/>
  <c r="W339" i="26"/>
  <c r="W151" i="26"/>
  <c r="W302" i="26"/>
  <c r="W254" i="26"/>
  <c r="X123" i="26"/>
  <c r="Y123" i="26" s="1"/>
  <c r="X287" i="26"/>
  <c r="Y287" i="26" s="1"/>
  <c r="W134" i="26"/>
  <c r="X300" i="26"/>
  <c r="Y300" i="26" s="1"/>
  <c r="X124" i="26"/>
  <c r="Y124" i="26" s="1"/>
  <c r="W275" i="26"/>
  <c r="W37" i="13"/>
  <c r="X46" i="13"/>
  <c r="Y46" i="13" s="1"/>
  <c r="W54" i="13"/>
  <c r="W39" i="13"/>
  <c r="X44" i="13"/>
  <c r="Y44" i="13" s="1"/>
  <c r="W48" i="13"/>
  <c r="X82" i="13"/>
  <c r="Y82" i="13" s="1"/>
  <c r="X94" i="13"/>
  <c r="Y94" i="13" s="1"/>
  <c r="W94" i="13"/>
  <c r="X95" i="13"/>
  <c r="Y95" i="13" s="1"/>
  <c r="W91" i="13"/>
  <c r="X88" i="13"/>
  <c r="Y88" i="13" s="1"/>
  <c r="W84" i="13"/>
  <c r="X81" i="13"/>
  <c r="Y81" i="13" s="1"/>
  <c r="W77" i="13"/>
  <c r="W101" i="13"/>
  <c r="X103" i="13"/>
  <c r="Y103" i="13" s="1"/>
  <c r="X33" i="26"/>
  <c r="Y33" i="26" s="1"/>
  <c r="X34" i="26"/>
  <c r="Y34" i="26" s="1"/>
  <c r="X35" i="26"/>
  <c r="Y35" i="26" s="1"/>
  <c r="X32" i="26"/>
  <c r="Y32" i="26" s="1"/>
  <c r="W41" i="26"/>
  <c r="W66" i="26"/>
  <c r="W67" i="26"/>
  <c r="W64" i="26"/>
  <c r="W61" i="26"/>
  <c r="X54" i="26"/>
  <c r="Y54" i="26" s="1"/>
  <c r="X64" i="26"/>
  <c r="Y64" i="26" s="1"/>
  <c r="X58" i="26"/>
  <c r="Y58" i="26" s="1"/>
  <c r="X44" i="26"/>
  <c r="Y44" i="26" s="1"/>
  <c r="X69" i="26"/>
  <c r="Y69" i="26" s="1"/>
  <c r="W106" i="26"/>
  <c r="W191" i="26"/>
  <c r="X312" i="26"/>
  <c r="Y312" i="26" s="1"/>
  <c r="X230" i="26"/>
  <c r="Y230" i="26" s="1"/>
  <c r="X260" i="26"/>
  <c r="Y260" i="26" s="1"/>
  <c r="X128" i="26"/>
  <c r="Y128" i="26" s="1"/>
  <c r="W299" i="26"/>
  <c r="W128" i="26"/>
  <c r="X268" i="26"/>
  <c r="Y268" i="26" s="1"/>
  <c r="X98" i="26"/>
  <c r="Y98" i="26" s="1"/>
  <c r="X224" i="26"/>
  <c r="Y224" i="26" s="1"/>
  <c r="X384" i="26"/>
  <c r="Y384" i="26" s="1"/>
  <c r="W183" i="26"/>
  <c r="X372" i="26"/>
  <c r="Y372" i="26" s="1"/>
  <c r="W311" i="26"/>
  <c r="X155" i="26"/>
  <c r="Y155" i="26" s="1"/>
  <c r="W338" i="26"/>
  <c r="W166" i="26"/>
  <c r="X339" i="26"/>
  <c r="Y339" i="26" s="1"/>
  <c r="X156" i="26"/>
  <c r="Y156" i="26" s="1"/>
  <c r="W314" i="26"/>
  <c r="W135" i="26"/>
  <c r="X290" i="26"/>
  <c r="Y290" i="26" s="1"/>
  <c r="X88" i="26"/>
  <c r="Y88" i="26" s="1"/>
  <c r="X179" i="26"/>
  <c r="Y179" i="26" s="1"/>
  <c r="X278" i="26"/>
  <c r="Y278" i="26" s="1"/>
  <c r="W379" i="26"/>
  <c r="W152" i="26"/>
  <c r="X252" i="26"/>
  <c r="Y252" i="26" s="1"/>
  <c r="X57" i="13"/>
  <c r="Y57" i="13" s="1"/>
  <c r="W90" i="13"/>
  <c r="X102" i="13"/>
  <c r="Y102" i="13" s="1"/>
  <c r="W60" i="26"/>
  <c r="W343" i="26"/>
  <c r="X82" i="26"/>
  <c r="Y82" i="26" s="1"/>
  <c r="W150" i="26"/>
  <c r="W119" i="26"/>
  <c r="W398" i="26"/>
  <c r="X264" i="26"/>
  <c r="Y264" i="26" s="1"/>
  <c r="W142" i="26"/>
  <c r="X355" i="26"/>
  <c r="Y355" i="26" s="1"/>
  <c r="X91" i="26"/>
  <c r="Y91" i="26" s="1"/>
  <c r="X326" i="26"/>
  <c r="Y326" i="26" s="1"/>
  <c r="W255" i="26"/>
  <c r="X183" i="26"/>
  <c r="Y183" i="26" s="1"/>
  <c r="W378" i="26"/>
  <c r="W295" i="26"/>
  <c r="X126" i="26"/>
  <c r="Y126" i="26" s="1"/>
  <c r="X296" i="26"/>
  <c r="Y296" i="26" s="1"/>
  <c r="W136" i="26"/>
  <c r="X259" i="26"/>
  <c r="Y259" i="26" s="1"/>
  <c r="W399" i="26"/>
  <c r="X132" i="26"/>
  <c r="Y132" i="26" s="1"/>
  <c r="X208" i="26"/>
  <c r="Y208" i="26" s="1"/>
  <c r="W298" i="26"/>
  <c r="X368" i="26"/>
  <c r="Y368" i="26" s="1"/>
  <c r="W300" i="26"/>
  <c r="W200" i="26"/>
  <c r="W392" i="26"/>
  <c r="X189" i="26"/>
  <c r="Y189" i="26" s="1"/>
  <c r="X277" i="26"/>
  <c r="Y277" i="26" s="1"/>
  <c r="X349" i="26"/>
  <c r="Y349" i="26" s="1"/>
  <c r="X393" i="26"/>
  <c r="Y393" i="26" s="1"/>
  <c r="W332" i="26"/>
  <c r="X145" i="26"/>
  <c r="Y145" i="26" s="1"/>
  <c r="X233" i="26"/>
  <c r="Y233" i="26" s="1"/>
  <c r="W97" i="26"/>
  <c r="W141" i="26"/>
  <c r="W197" i="26"/>
  <c r="W253" i="26"/>
  <c r="W297" i="26"/>
  <c r="W353" i="26"/>
  <c r="W397" i="26"/>
  <c r="X24" i="28"/>
  <c r="Y24" i="28" s="1"/>
  <c r="X25" i="28"/>
  <c r="Y25" i="28" s="1"/>
  <c r="W45" i="28"/>
  <c r="W38" i="28"/>
  <c r="X63" i="27"/>
  <c r="Y63" i="27" s="1"/>
  <c r="X68" i="27"/>
  <c r="Y68" i="27" s="1"/>
  <c r="W43" i="27"/>
  <c r="W28" i="27"/>
  <c r="X29" i="27"/>
  <c r="Y29" i="27" s="1"/>
  <c r="X69" i="27"/>
  <c r="Y69" i="27" s="1"/>
  <c r="W65" i="27"/>
  <c r="X50" i="27"/>
  <c r="Y50" i="27" s="1"/>
  <c r="W34" i="27"/>
  <c r="W66" i="27"/>
  <c r="X62" i="29"/>
  <c r="Y62" i="29" s="1"/>
  <c r="X43" i="29"/>
  <c r="Y43" i="29" s="1"/>
  <c r="W63" i="29"/>
  <c r="W32" i="29"/>
  <c r="X69" i="29"/>
  <c r="Y69" i="29" s="1"/>
  <c r="W38" i="29"/>
  <c r="X55" i="29"/>
  <c r="Y55" i="29" s="1"/>
  <c r="X28" i="29"/>
  <c r="Y28" i="29" s="1"/>
  <c r="W44" i="29"/>
  <c r="X53" i="29"/>
  <c r="Y53" i="29" s="1"/>
  <c r="W41" i="29"/>
  <c r="W23" i="29"/>
  <c r="X32" i="13"/>
  <c r="Y32" i="13" s="1"/>
  <c r="W29" i="13"/>
  <c r="X33" i="27"/>
  <c r="Y33" i="27" s="1"/>
  <c r="X54" i="27"/>
  <c r="Y54" i="27" s="1"/>
  <c r="W70" i="27"/>
  <c r="W26" i="29"/>
  <c r="X24" i="29"/>
  <c r="Y24" i="29" s="1"/>
  <c r="X26" i="29"/>
  <c r="Y26" i="29" s="1"/>
  <c r="W46" i="29"/>
  <c r="X36" i="29"/>
  <c r="Y36" i="29" s="1"/>
  <c r="W52" i="29"/>
  <c r="W45" i="29"/>
  <c r="X23" i="29"/>
  <c r="Y23" i="29" s="1"/>
  <c r="W33" i="13"/>
  <c r="W28" i="13"/>
  <c r="W32" i="13"/>
  <c r="X30" i="13"/>
  <c r="Y30" i="13" s="1"/>
  <c r="X177" i="26"/>
  <c r="Y177" i="26" s="1"/>
  <c r="W225" i="26"/>
  <c r="W381" i="26"/>
  <c r="W28" i="28"/>
  <c r="X45" i="28"/>
  <c r="Y45" i="28" s="1"/>
  <c r="X44" i="27"/>
  <c r="Y44" i="27" s="1"/>
  <c r="W48" i="27"/>
  <c r="X66" i="27"/>
  <c r="Y66" i="27" s="1"/>
  <c r="X48" i="29"/>
  <c r="Y48" i="29" s="1"/>
  <c r="W43" i="29"/>
  <c r="W27" i="13"/>
  <c r="W69" i="29"/>
  <c r="X42" i="13"/>
  <c r="Y42" i="13" s="1"/>
  <c r="X91" i="13"/>
  <c r="Y91" i="13" s="1"/>
  <c r="X29" i="26"/>
  <c r="Y29" i="26" s="1"/>
  <c r="W57" i="26"/>
  <c r="X223" i="26"/>
  <c r="Y223" i="26" s="1"/>
  <c r="X206" i="26"/>
  <c r="Y206" i="26" s="1"/>
  <c r="W319" i="26"/>
  <c r="X212" i="26"/>
  <c r="Y212" i="26" s="1"/>
  <c r="X136" i="26"/>
  <c r="Y136" i="26" s="1"/>
  <c r="X328" i="26"/>
  <c r="Y328" i="26" s="1"/>
  <c r="X202" i="26"/>
  <c r="Y202" i="26" s="1"/>
  <c r="X394" i="26"/>
  <c r="Y394" i="26" s="1"/>
  <c r="X118" i="26"/>
  <c r="Y118" i="26" s="1"/>
  <c r="W395" i="26"/>
  <c r="X275" i="26"/>
  <c r="Y275" i="26" s="1"/>
  <c r="X199" i="26"/>
  <c r="Y199" i="26" s="1"/>
  <c r="X398" i="26"/>
  <c r="Y398" i="26" s="1"/>
  <c r="X315" i="26"/>
  <c r="Y315" i="26" s="1"/>
  <c r="X174" i="26"/>
  <c r="Y174" i="26" s="1"/>
  <c r="X310" i="26"/>
  <c r="Y310" i="26" s="1"/>
  <c r="W147" i="26"/>
  <c r="W271" i="26"/>
  <c r="X79" i="26"/>
  <c r="Y79" i="26" s="1"/>
  <c r="X154" i="26"/>
  <c r="Y154" i="26" s="1"/>
  <c r="X215" i="26"/>
  <c r="Y215" i="26" s="1"/>
  <c r="X304" i="26"/>
  <c r="Y304" i="26" s="1"/>
  <c r="X375" i="26"/>
  <c r="Y375" i="26" s="1"/>
  <c r="W312" i="26"/>
  <c r="W248" i="26"/>
  <c r="X81" i="26"/>
  <c r="Y81" i="26" s="1"/>
  <c r="X197" i="26"/>
  <c r="Y197" i="26" s="1"/>
  <c r="X285" i="26"/>
  <c r="Y285" i="26" s="1"/>
  <c r="X353" i="26"/>
  <c r="Y353" i="26" s="1"/>
  <c r="W220" i="26"/>
  <c r="W340" i="26"/>
  <c r="X153" i="26"/>
  <c r="Y153" i="26" s="1"/>
  <c r="X241" i="26"/>
  <c r="Y241" i="26" s="1"/>
  <c r="W101" i="26"/>
  <c r="W157" i="26"/>
  <c r="W201" i="26"/>
  <c r="W257" i="26"/>
  <c r="W301" i="26"/>
  <c r="W357" i="26"/>
  <c r="X27" i="28"/>
  <c r="Y27" i="28" s="1"/>
  <c r="X28" i="28"/>
  <c r="Y28" i="28" s="1"/>
  <c r="X33" i="28"/>
  <c r="Y33" i="28" s="1"/>
  <c r="X26" i="28"/>
  <c r="Y26" i="28" s="1"/>
  <c r="W42" i="28"/>
  <c r="W35" i="27"/>
  <c r="W56" i="27"/>
  <c r="W51" i="27"/>
  <c r="W36" i="27"/>
  <c r="W25" i="27"/>
  <c r="W69" i="27"/>
  <c r="W38" i="27"/>
  <c r="X51" i="29"/>
  <c r="Y51" i="29" s="1"/>
  <c r="W40" i="29"/>
  <c r="X63" i="29"/>
  <c r="Y63" i="29" s="1"/>
  <c r="X57" i="29"/>
  <c r="Y57" i="29" s="1"/>
  <c r="W24" i="13"/>
  <c r="W49" i="29"/>
  <c r="X26" i="13"/>
  <c r="Y26" i="13" s="1"/>
  <c r="X321" i="26"/>
  <c r="Y321" i="26" s="1"/>
  <c r="W125" i="26"/>
  <c r="W169" i="26"/>
  <c r="W325" i="26"/>
  <c r="X39" i="28"/>
  <c r="Y39" i="28" s="1"/>
  <c r="X51" i="27"/>
  <c r="Y51" i="27" s="1"/>
  <c r="X49" i="27"/>
  <c r="Y49" i="27" s="1"/>
  <c r="X30" i="29"/>
  <c r="Y30" i="29" s="1"/>
  <c r="W64" i="29"/>
  <c r="X60" i="29"/>
  <c r="Y60" i="29" s="1"/>
  <c r="X25" i="13"/>
  <c r="Y25" i="13" s="1"/>
  <c r="W50" i="13"/>
  <c r="W87" i="13"/>
  <c r="X30" i="26"/>
  <c r="Y30" i="26" s="1"/>
  <c r="X46" i="26"/>
  <c r="Y46" i="26" s="1"/>
  <c r="X166" i="26"/>
  <c r="Y166" i="26" s="1"/>
  <c r="X359" i="26"/>
  <c r="Y359" i="26" s="1"/>
  <c r="X140" i="26"/>
  <c r="Y140" i="26" s="1"/>
  <c r="W231" i="26"/>
  <c r="X147" i="26"/>
  <c r="Y147" i="26" s="1"/>
  <c r="X342" i="26"/>
  <c r="Y342" i="26" s="1"/>
  <c r="W214" i="26"/>
  <c r="W196" i="26"/>
  <c r="X134" i="26"/>
  <c r="Y134" i="26" s="1"/>
  <c r="W91" i="26"/>
  <c r="W294" i="26"/>
  <c r="W218" i="26"/>
  <c r="W146" i="26"/>
  <c r="W334" i="26"/>
  <c r="X184" i="26"/>
  <c r="Y184" i="26" s="1"/>
  <c r="W322" i="26"/>
  <c r="W158" i="26"/>
  <c r="X316" i="26"/>
  <c r="Y316" i="26" s="1"/>
  <c r="X84" i="26"/>
  <c r="Y84" i="26" s="1"/>
  <c r="X159" i="26"/>
  <c r="Y159" i="26" s="1"/>
  <c r="X222" i="26"/>
  <c r="Y222" i="26" s="1"/>
  <c r="X311" i="26"/>
  <c r="Y311" i="26" s="1"/>
  <c r="X400" i="26"/>
  <c r="Y400" i="26" s="1"/>
  <c r="W324" i="26"/>
  <c r="W268" i="26"/>
  <c r="X89" i="26"/>
  <c r="Y89" i="26" s="1"/>
  <c r="X205" i="26"/>
  <c r="Y205" i="26" s="1"/>
  <c r="X309" i="26"/>
  <c r="Y309" i="26" s="1"/>
  <c r="X357" i="26"/>
  <c r="Y357" i="26" s="1"/>
  <c r="W232" i="26"/>
  <c r="W352" i="26"/>
  <c r="X161" i="26"/>
  <c r="Y161" i="26" s="1"/>
  <c r="X273" i="26"/>
  <c r="Y273" i="26" s="1"/>
  <c r="W105" i="26"/>
  <c r="W161" i="26"/>
  <c r="W205" i="26"/>
  <c r="W261" i="26"/>
  <c r="W317" i="26"/>
  <c r="W361" i="26"/>
  <c r="X31" i="28"/>
  <c r="Y31" i="28" s="1"/>
  <c r="X32" i="28"/>
  <c r="Y32" i="28" s="1"/>
  <c r="X37" i="28"/>
  <c r="Y37" i="28" s="1"/>
  <c r="X30" i="28"/>
  <c r="Y30" i="28" s="1"/>
  <c r="X35" i="13"/>
  <c r="Y35" i="13" s="1"/>
  <c r="W47" i="27"/>
  <c r="X27" i="27"/>
  <c r="Y27" i="27" s="1"/>
  <c r="W67" i="27"/>
  <c r="W40" i="27"/>
  <c r="X37" i="27"/>
  <c r="Y37" i="27" s="1"/>
  <c r="W33" i="27"/>
  <c r="X26" i="27"/>
  <c r="Y26" i="27" s="1"/>
  <c r="X58" i="27"/>
  <c r="Y58" i="27" s="1"/>
  <c r="W42" i="27"/>
  <c r="W23" i="27"/>
  <c r="W34" i="29"/>
  <c r="X59" i="29"/>
  <c r="Y59" i="29" s="1"/>
  <c r="X32" i="29"/>
  <c r="Y32" i="29" s="1"/>
  <c r="W48" i="29"/>
  <c r="X34" i="29"/>
  <c r="Y34" i="29" s="1"/>
  <c r="W54" i="29"/>
  <c r="W27" i="29"/>
  <c r="X44" i="29"/>
  <c r="Y44" i="29" s="1"/>
  <c r="W60" i="29"/>
  <c r="X61" i="29"/>
  <c r="Y61" i="29" s="1"/>
  <c r="X27" i="13"/>
  <c r="Y27" i="13" s="1"/>
  <c r="W256" i="26"/>
  <c r="X23" i="13"/>
  <c r="Y23" i="13" s="1"/>
  <c r="X34" i="27"/>
  <c r="Y34" i="27" s="1"/>
  <c r="W50" i="29"/>
  <c r="X50" i="29"/>
  <c r="Y50" i="29" s="1"/>
  <c r="W25" i="29"/>
  <c r="X34" i="13"/>
  <c r="Y34" i="13" s="1"/>
  <c r="X59" i="13"/>
  <c r="Y59" i="13" s="1"/>
  <c r="X84" i="13"/>
  <c r="Y84" i="13" s="1"/>
  <c r="X31" i="26"/>
  <c r="Y31" i="26" s="1"/>
  <c r="X56" i="26"/>
  <c r="Y56" i="26" s="1"/>
  <c r="X242" i="26"/>
  <c r="Y242" i="26" s="1"/>
  <c r="W167" i="26"/>
  <c r="X256" i="26"/>
  <c r="Y256" i="26" s="1"/>
  <c r="X251" i="26"/>
  <c r="Y251" i="26" s="1"/>
  <c r="X158" i="26"/>
  <c r="Y158" i="26" s="1"/>
  <c r="W354" i="26"/>
  <c r="X227" i="26"/>
  <c r="Y227" i="26" s="1"/>
  <c r="X228" i="26"/>
  <c r="Y228" i="26" s="1"/>
  <c r="X150" i="26"/>
  <c r="Y150" i="26" s="1"/>
  <c r="W107" i="26"/>
  <c r="X371" i="26"/>
  <c r="Y371" i="26" s="1"/>
  <c r="X231" i="26"/>
  <c r="Y231" i="26" s="1"/>
  <c r="W156" i="26"/>
  <c r="X347" i="26"/>
  <c r="Y347" i="26" s="1"/>
  <c r="X195" i="26"/>
  <c r="Y195" i="26" s="1"/>
  <c r="X374" i="26"/>
  <c r="Y374" i="26" s="1"/>
  <c r="W168" i="26"/>
  <c r="X330" i="26"/>
  <c r="Y330" i="26" s="1"/>
  <c r="X90" i="26"/>
  <c r="Y90" i="26" s="1"/>
  <c r="X164" i="26"/>
  <c r="Y164" i="26" s="1"/>
  <c r="X247" i="26"/>
  <c r="Y247" i="26" s="1"/>
  <c r="X318" i="26"/>
  <c r="Y318" i="26" s="1"/>
  <c r="W204" i="26"/>
  <c r="W336" i="26"/>
  <c r="W280" i="26"/>
  <c r="X125" i="26"/>
  <c r="Y125" i="26" s="1"/>
  <c r="X213" i="26"/>
  <c r="Y213" i="26" s="1"/>
  <c r="X313" i="26"/>
  <c r="Y313" i="26" s="1"/>
  <c r="X361" i="26"/>
  <c r="Y361" i="26" s="1"/>
  <c r="W244" i="26"/>
  <c r="X85" i="26"/>
  <c r="Y85" i="26" s="1"/>
  <c r="X169" i="26"/>
  <c r="Y169" i="26" s="1"/>
  <c r="X281" i="26"/>
  <c r="Y281" i="26" s="1"/>
  <c r="W109" i="26"/>
  <c r="W165" i="26"/>
  <c r="W221" i="26"/>
  <c r="W265" i="26"/>
  <c r="W321" i="26"/>
  <c r="W365" i="26"/>
  <c r="X35" i="28"/>
  <c r="Y35" i="28" s="1"/>
  <c r="W24" i="28"/>
  <c r="X41" i="28"/>
  <c r="Y41" i="28" s="1"/>
  <c r="X34" i="28"/>
  <c r="Y34" i="28" s="1"/>
  <c r="W23" i="13"/>
  <c r="W55" i="27"/>
  <c r="X35" i="27"/>
  <c r="Y35" i="27" s="1"/>
  <c r="X36" i="27"/>
  <c r="Y36" i="27" s="1"/>
  <c r="W44" i="27"/>
  <c r="X41" i="27"/>
  <c r="Y41" i="27" s="1"/>
  <c r="W41" i="27"/>
  <c r="X30" i="27"/>
  <c r="Y30" i="27" s="1"/>
  <c r="X62" i="27"/>
  <c r="Y62" i="27" s="1"/>
  <c r="W46" i="27"/>
  <c r="X23" i="27"/>
  <c r="Y23" i="27" s="1"/>
  <c r="W42" i="29"/>
  <c r="X67" i="29"/>
  <c r="Y67" i="29" s="1"/>
  <c r="X40" i="29"/>
  <c r="Y40" i="29" s="1"/>
  <c r="W56" i="29"/>
  <c r="X42" i="29"/>
  <c r="Y42" i="29" s="1"/>
  <c r="W58" i="29"/>
  <c r="W35" i="29"/>
  <c r="X52" i="29"/>
  <c r="Y52" i="29" s="1"/>
  <c r="W68" i="29"/>
  <c r="X65" i="29"/>
  <c r="Y65" i="29" s="1"/>
  <c r="W53" i="29"/>
  <c r="X31" i="13"/>
  <c r="Y31" i="13" s="1"/>
  <c r="X377" i="26"/>
  <c r="Y377" i="26" s="1"/>
  <c r="W63" i="27"/>
  <c r="W45" i="27"/>
  <c r="W31" i="29"/>
  <c r="W66" i="29"/>
  <c r="W57" i="29"/>
  <c r="X45" i="29"/>
  <c r="Y45" i="29" s="1"/>
  <c r="X40" i="13"/>
  <c r="Y40" i="13" s="1"/>
  <c r="W80" i="13"/>
  <c r="X28" i="26"/>
  <c r="Y28" i="26" s="1"/>
  <c r="X50" i="26"/>
  <c r="Y50" i="26" s="1"/>
  <c r="X102" i="26"/>
  <c r="Y102" i="26" s="1"/>
  <c r="X322" i="26"/>
  <c r="Y322" i="26" s="1"/>
  <c r="X295" i="26"/>
  <c r="Y295" i="26" s="1"/>
  <c r="W270" i="26"/>
  <c r="X168" i="26"/>
  <c r="Y168" i="26" s="1"/>
  <c r="X367" i="26"/>
  <c r="Y367" i="26" s="1"/>
  <c r="W239" i="26"/>
  <c r="W247" i="26"/>
  <c r="W242" i="26"/>
  <c r="W123" i="26"/>
  <c r="X396" i="26"/>
  <c r="Y396" i="26" s="1"/>
  <c r="W250" i="26"/>
  <c r="W172" i="26"/>
  <c r="X83" i="26"/>
  <c r="Y83" i="26" s="1"/>
  <c r="X207" i="26"/>
  <c r="Y207" i="26" s="1"/>
  <c r="W386" i="26"/>
  <c r="W179" i="26"/>
  <c r="W342" i="26"/>
  <c r="X111" i="26"/>
  <c r="Y111" i="26" s="1"/>
  <c r="X170" i="26"/>
  <c r="Y170" i="26" s="1"/>
  <c r="X254" i="26"/>
  <c r="Y254" i="26" s="1"/>
  <c r="W323" i="26"/>
  <c r="W216" i="26"/>
  <c r="W380" i="26"/>
  <c r="W292" i="26"/>
  <c r="X133" i="26"/>
  <c r="Y133" i="26" s="1"/>
  <c r="X221" i="26"/>
  <c r="Y221" i="26" s="1"/>
  <c r="X93" i="26"/>
  <c r="Y93" i="26" s="1"/>
  <c r="X289" i="26"/>
  <c r="Y289" i="26" s="1"/>
  <c r="W269" i="26"/>
  <c r="X42" i="28"/>
  <c r="Y42" i="28" s="1"/>
  <c r="W50" i="27"/>
  <c r="X25" i="29"/>
  <c r="Y25" i="29" s="1"/>
  <c r="W25" i="13"/>
  <c r="W44" i="13"/>
  <c r="X77" i="13"/>
  <c r="Y77" i="13" s="1"/>
  <c r="W40" i="26"/>
  <c r="X75" i="26"/>
  <c r="Y75" i="26" s="1"/>
  <c r="X280" i="26"/>
  <c r="Y280" i="26" s="1"/>
  <c r="W279" i="26"/>
  <c r="X391" i="26"/>
  <c r="Y391" i="26" s="1"/>
  <c r="X354" i="26"/>
  <c r="Y354" i="26" s="1"/>
  <c r="W226" i="26"/>
  <c r="W110" i="26"/>
  <c r="W310" i="26"/>
  <c r="X267" i="26"/>
  <c r="Y267" i="26" s="1"/>
  <c r="X262" i="26"/>
  <c r="Y262" i="26" s="1"/>
  <c r="W139" i="26"/>
  <c r="X87" i="26"/>
  <c r="Y87" i="26" s="1"/>
  <c r="X327" i="26"/>
  <c r="Y327" i="26" s="1"/>
  <c r="W188" i="26"/>
  <c r="X94" i="26"/>
  <c r="Y94" i="26" s="1"/>
  <c r="W219" i="26"/>
  <c r="X399" i="26"/>
  <c r="Y399" i="26" s="1"/>
  <c r="X220" i="26"/>
  <c r="Y220" i="26" s="1"/>
  <c r="X348" i="26"/>
  <c r="Y348" i="26" s="1"/>
  <c r="X116" i="26"/>
  <c r="Y116" i="26" s="1"/>
  <c r="X175" i="26"/>
  <c r="Y175" i="26" s="1"/>
  <c r="W259" i="26"/>
  <c r="X350" i="26"/>
  <c r="Y350" i="26" s="1"/>
  <c r="W228" i="26"/>
  <c r="W384" i="26"/>
  <c r="W304" i="26"/>
  <c r="X141" i="26"/>
  <c r="Y141" i="26" s="1"/>
  <c r="X253" i="26"/>
  <c r="Y253" i="26" s="1"/>
  <c r="X325" i="26"/>
  <c r="Y325" i="26" s="1"/>
  <c r="X381" i="26"/>
  <c r="Y381" i="26" s="1"/>
  <c r="W260" i="26"/>
  <c r="X101" i="26"/>
  <c r="Y101" i="26" s="1"/>
  <c r="X209" i="26"/>
  <c r="Y209" i="26" s="1"/>
  <c r="X297" i="26"/>
  <c r="Y297" i="26" s="1"/>
  <c r="W129" i="26"/>
  <c r="W173" i="26"/>
  <c r="W229" i="26"/>
  <c r="W285" i="26"/>
  <c r="W329" i="26"/>
  <c r="W385" i="26"/>
  <c r="X43" i="28"/>
  <c r="Y43" i="28" s="1"/>
  <c r="W32" i="28"/>
  <c r="W25" i="28"/>
  <c r="W26" i="28"/>
  <c r="X31" i="27"/>
  <c r="Y31" i="27" s="1"/>
  <c r="X24" i="27"/>
  <c r="Y24" i="27" s="1"/>
  <c r="X67" i="27"/>
  <c r="Y67" i="27" s="1"/>
  <c r="X52" i="27"/>
  <c r="Y52" i="27" s="1"/>
  <c r="W52" i="27"/>
  <c r="X57" i="27"/>
  <c r="Y57" i="27" s="1"/>
  <c r="W49" i="27"/>
  <c r="X38" i="27"/>
  <c r="Y38" i="27" s="1"/>
  <c r="X70" i="27"/>
  <c r="Y70" i="27" s="1"/>
  <c r="W54" i="27"/>
  <c r="X38" i="29"/>
  <c r="Y38" i="29" s="1"/>
  <c r="W62" i="29"/>
  <c r="W39" i="29"/>
  <c r="X56" i="29"/>
  <c r="Y56" i="29" s="1"/>
  <c r="X29" i="29"/>
  <c r="Y29" i="29" s="1"/>
  <c r="X58" i="29"/>
  <c r="Y58" i="29" s="1"/>
  <c r="X31" i="29"/>
  <c r="Y31" i="29" s="1"/>
  <c r="W51" i="29"/>
  <c r="X68" i="29"/>
  <c r="Y68" i="29" s="1"/>
  <c r="X33" i="29"/>
  <c r="Y33" i="29" s="1"/>
  <c r="W29" i="29"/>
  <c r="W61" i="29"/>
  <c r="W31" i="13"/>
  <c r="X29" i="13"/>
  <c r="Y29" i="13" s="1"/>
  <c r="W26" i="13"/>
  <c r="W131" i="26"/>
  <c r="W283" i="26"/>
  <c r="W246" i="26"/>
  <c r="X127" i="26"/>
  <c r="Y127" i="26" s="1"/>
  <c r="W362" i="26"/>
  <c r="W400" i="26"/>
  <c r="X269" i="26"/>
  <c r="Y269" i="26" s="1"/>
  <c r="X389" i="26"/>
  <c r="Y389" i="26" s="1"/>
  <c r="X225" i="26"/>
  <c r="Y225" i="26" s="1"/>
  <c r="W137" i="26"/>
  <c r="W237" i="26"/>
  <c r="W349" i="26"/>
  <c r="W43" i="28"/>
  <c r="W34" i="28"/>
  <c r="X56" i="27"/>
  <c r="Y56" i="27" s="1"/>
  <c r="X64" i="27"/>
  <c r="Y64" i="27" s="1"/>
  <c r="W57" i="27"/>
  <c r="W30" i="27"/>
  <c r="X35" i="29"/>
  <c r="Y35" i="29" s="1"/>
  <c r="W24" i="29"/>
  <c r="W30" i="29"/>
  <c r="W67" i="29"/>
  <c r="X28" i="13"/>
  <c r="Y28" i="13" s="1"/>
  <c r="X74" i="13"/>
  <c r="Y74" i="13" s="1"/>
  <c r="W73" i="13"/>
  <c r="W62" i="26"/>
  <c r="X61" i="26"/>
  <c r="Y61" i="26" s="1"/>
  <c r="W112" i="26"/>
  <c r="X139" i="26"/>
  <c r="Y139" i="26" s="1"/>
  <c r="W87" i="26"/>
  <c r="W366" i="26"/>
  <c r="X239" i="26"/>
  <c r="Y239" i="26" s="1"/>
  <c r="W120" i="26"/>
  <c r="X323" i="26"/>
  <c r="Y323" i="26" s="1"/>
  <c r="X299" i="26"/>
  <c r="Y299" i="26" s="1"/>
  <c r="W274" i="26"/>
  <c r="X211" i="26"/>
  <c r="Y211" i="26" s="1"/>
  <c r="X103" i="26"/>
  <c r="Y103" i="26" s="1"/>
  <c r="W346" i="26"/>
  <c r="W206" i="26"/>
  <c r="X104" i="26"/>
  <c r="Y104" i="26" s="1"/>
  <c r="X271" i="26"/>
  <c r="Y271" i="26" s="1"/>
  <c r="W83" i="26"/>
  <c r="X234" i="26"/>
  <c r="Y234" i="26" s="1"/>
  <c r="X362" i="26"/>
  <c r="Y362" i="26" s="1"/>
  <c r="X122" i="26"/>
  <c r="Y122" i="26" s="1"/>
  <c r="X196" i="26"/>
  <c r="Y196" i="26" s="1"/>
  <c r="W266" i="26"/>
  <c r="W355" i="26"/>
  <c r="W240" i="26"/>
  <c r="W388" i="26"/>
  <c r="W356" i="26"/>
  <c r="X149" i="26"/>
  <c r="Y149" i="26" s="1"/>
  <c r="X261" i="26"/>
  <c r="Y261" i="26" s="1"/>
  <c r="X329" i="26"/>
  <c r="Y329" i="26" s="1"/>
  <c r="X385" i="26"/>
  <c r="Y385" i="26" s="1"/>
  <c r="W308" i="26"/>
  <c r="X105" i="26"/>
  <c r="Y105" i="26" s="1"/>
  <c r="X217" i="26"/>
  <c r="Y217" i="26" s="1"/>
  <c r="X317" i="26"/>
  <c r="Y317" i="26" s="1"/>
  <c r="W133" i="26"/>
  <c r="W189" i="26"/>
  <c r="W233" i="26"/>
  <c r="W289" i="26"/>
  <c r="W333" i="26"/>
  <c r="W389" i="26"/>
  <c r="W39" i="28"/>
  <c r="W36" i="28"/>
  <c r="W33" i="28"/>
  <c r="W30" i="28"/>
  <c r="X39" i="27"/>
  <c r="Y39" i="27" s="1"/>
  <c r="X40" i="27"/>
  <c r="Y40" i="27" s="1"/>
  <c r="W31" i="27"/>
  <c r="X60" i="27"/>
  <c r="Y60" i="27" s="1"/>
  <c r="W64" i="27"/>
  <c r="X61" i="27"/>
  <c r="Y61" i="27" s="1"/>
  <c r="W53" i="27"/>
  <c r="X42" i="27"/>
  <c r="Y42" i="27" s="1"/>
  <c r="W26" i="27"/>
  <c r="W58" i="27"/>
  <c r="X46" i="29"/>
  <c r="Y46" i="29" s="1"/>
  <c r="X27" i="29"/>
  <c r="Y27" i="29" s="1"/>
  <c r="W47" i="29"/>
  <c r="X64" i="29"/>
  <c r="Y64" i="29" s="1"/>
  <c r="X37" i="29"/>
  <c r="Y37" i="29" s="1"/>
  <c r="X66" i="29"/>
  <c r="Y66" i="29" s="1"/>
  <c r="X39" i="29"/>
  <c r="Y39" i="29" s="1"/>
  <c r="W59" i="29"/>
  <c r="W28" i="29"/>
  <c r="X41" i="29"/>
  <c r="Y41" i="29" s="1"/>
  <c r="W33" i="29"/>
  <c r="W65" i="29"/>
  <c r="X24" i="13"/>
  <c r="Y24" i="13" s="1"/>
  <c r="X33" i="13"/>
  <c r="Y33" i="13" s="1"/>
  <c r="W30" i="13"/>
  <c r="X86" i="13"/>
  <c r="Y86" i="13" s="1"/>
  <c r="W98" i="13"/>
  <c r="W63" i="26"/>
  <c r="W100" i="26"/>
  <c r="X250" i="26"/>
  <c r="Y250" i="26" s="1"/>
  <c r="X319" i="26"/>
  <c r="Y319" i="26" s="1"/>
  <c r="W103" i="26"/>
  <c r="X386" i="26"/>
  <c r="Y386" i="26" s="1"/>
  <c r="W251" i="26"/>
  <c r="W335" i="26"/>
  <c r="X388" i="26"/>
  <c r="Y388" i="26" s="1"/>
  <c r="X294" i="26"/>
  <c r="Y294" i="26" s="1"/>
  <c r="W223" i="26"/>
  <c r="X119" i="26"/>
  <c r="Y119" i="26" s="1"/>
  <c r="X366" i="26"/>
  <c r="Y366" i="26" s="1"/>
  <c r="X283" i="26"/>
  <c r="Y283" i="26" s="1"/>
  <c r="X115" i="26"/>
  <c r="Y115" i="26" s="1"/>
  <c r="W94" i="26"/>
  <c r="X387" i="26"/>
  <c r="Y387" i="26" s="1"/>
  <c r="W202" i="26"/>
  <c r="X272" i="26"/>
  <c r="Y272" i="26" s="1"/>
  <c r="W288" i="26"/>
  <c r="W368" i="26"/>
  <c r="X157" i="26"/>
  <c r="Y157" i="26" s="1"/>
  <c r="X345" i="26"/>
  <c r="Y345" i="26" s="1"/>
  <c r="W320" i="26"/>
  <c r="X113" i="26"/>
  <c r="Y113" i="26" s="1"/>
  <c r="W93" i="26"/>
  <c r="W193" i="26"/>
  <c r="W293" i="26"/>
  <c r="W393" i="26"/>
  <c r="W40" i="28"/>
  <c r="W41" i="28"/>
  <c r="X47" i="27"/>
  <c r="Y47" i="27" s="1"/>
  <c r="W39" i="27"/>
  <c r="X25" i="27"/>
  <c r="Y25" i="27" s="1"/>
  <c r="X65" i="27"/>
  <c r="Y65" i="27" s="1"/>
  <c r="X46" i="27"/>
  <c r="Y46" i="27" s="1"/>
  <c r="W62" i="27"/>
  <c r="X54" i="29"/>
  <c r="Y54" i="29" s="1"/>
  <c r="W55" i="29"/>
  <c r="X49" i="29"/>
  <c r="Y49" i="29" s="1"/>
  <c r="X47" i="29"/>
  <c r="Y47" i="29" s="1"/>
  <c r="W36" i="29"/>
  <c r="W37" i="29"/>
  <c r="W34" i="13"/>
  <c r="M6" i="22" l="1"/>
  <c r="K6" i="22"/>
  <c r="I6" i="22"/>
  <c r="L6" i="22"/>
  <c r="J6" i="22"/>
  <c r="J5" i="22" l="1"/>
  <c r="I5" i="22"/>
  <c r="K5" i="22"/>
  <c r="M5" i="22"/>
  <c r="M7" i="22"/>
  <c r="L5" i="22"/>
  <c r="L7" i="22"/>
  <c r="J7" i="22"/>
  <c r="I7" i="22"/>
  <c r="K7" i="22"/>
</calcChain>
</file>

<file path=xl/sharedStrings.xml><?xml version="1.0" encoding="utf-8"?>
<sst xmlns="http://schemas.openxmlformats.org/spreadsheetml/2006/main" count="5242" uniqueCount="163">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</sst>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14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73" fontId="9" fillId="10" borderId="23" xfId="1" applyNumberFormat="1" applyFont="1" applyFill="1" applyBorder="1" applyAlignment="1">
      <alignment horizontal="center" vertical="center"/>
    </xf>
    <xf numFmtId="0" fontId="9" fillId="8" borderId="23" xfId="1" applyFont="1" applyFill="1" applyBorder="1"/>
    <xf numFmtId="169" fontId="9" fillId="8" borderId="23" xfId="1" applyNumberFormat="1" applyFont="1" applyFill="1" applyBorder="1"/>
    <xf numFmtId="166" fontId="9" fillId="8" borderId="23" xfId="1" applyNumberFormat="1" applyFont="1" applyFill="1" applyBorder="1"/>
    <xf numFmtId="2" fontId="9" fillId="8" borderId="23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42366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42492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42552</c:v>
                </c:pt>
                <c:pt idx="137">
                  <c:v>42555</c:v>
                </c:pt>
                <c:pt idx="138">
                  <c:v>42556</c:v>
                </c:pt>
                <c:pt idx="139">
                  <c:v>42557</c:v>
                </c:pt>
                <c:pt idx="140">
                  <c:v>42558</c:v>
                </c:pt>
                <c:pt idx="141">
                  <c:v>42559</c:v>
                </c:pt>
                <c:pt idx="142">
                  <c:v>42562</c:v>
                </c:pt>
                <c:pt idx="143">
                  <c:v>42563</c:v>
                </c:pt>
                <c:pt idx="144">
                  <c:v>42564</c:v>
                </c:pt>
                <c:pt idx="145">
                  <c:v>42565</c:v>
                </c:pt>
                <c:pt idx="146">
                  <c:v>42566</c:v>
                </c:pt>
                <c:pt idx="147">
                  <c:v>42569</c:v>
                </c:pt>
                <c:pt idx="148">
                  <c:v>42570</c:v>
                </c:pt>
                <c:pt idx="149">
                  <c:v>42571</c:v>
                </c:pt>
                <c:pt idx="150">
                  <c:v>42572</c:v>
                </c:pt>
                <c:pt idx="151">
                  <c:v>42573</c:v>
                </c:pt>
                <c:pt idx="152">
                  <c:v>42576</c:v>
                </c:pt>
                <c:pt idx="153">
                  <c:v>42577</c:v>
                </c:pt>
                <c:pt idx="154">
                  <c:v>42578</c:v>
                </c:pt>
                <c:pt idx="155">
                  <c:v>42579</c:v>
                </c:pt>
                <c:pt idx="156">
                  <c:v>42580</c:v>
                </c:pt>
                <c:pt idx="157">
                  <c:v>42583</c:v>
                </c:pt>
                <c:pt idx="158">
                  <c:v>42584</c:v>
                </c:pt>
                <c:pt idx="159">
                  <c:v>42585</c:v>
                </c:pt>
                <c:pt idx="160">
                  <c:v>42586</c:v>
                </c:pt>
                <c:pt idx="161">
                  <c:v>42587</c:v>
                </c:pt>
                <c:pt idx="162">
                  <c:v>42590</c:v>
                </c:pt>
                <c:pt idx="163">
                  <c:v>42591</c:v>
                </c:pt>
                <c:pt idx="164">
                  <c:v>42592</c:v>
                </c:pt>
                <c:pt idx="165">
                  <c:v>42593</c:v>
                </c:pt>
                <c:pt idx="166">
                  <c:v>42594</c:v>
                </c:pt>
                <c:pt idx="167">
                  <c:v>42597</c:v>
                </c:pt>
                <c:pt idx="168">
                  <c:v>42598</c:v>
                </c:pt>
                <c:pt idx="169">
                  <c:v>42599</c:v>
                </c:pt>
                <c:pt idx="170">
                  <c:v>42600</c:v>
                </c:pt>
                <c:pt idx="171">
                  <c:v>42601</c:v>
                </c:pt>
                <c:pt idx="172">
                  <c:v>42604</c:v>
                </c:pt>
                <c:pt idx="173">
                  <c:v>42605</c:v>
                </c:pt>
                <c:pt idx="174">
                  <c:v>42606</c:v>
                </c:pt>
                <c:pt idx="175">
                  <c:v>42607</c:v>
                </c:pt>
                <c:pt idx="176">
                  <c:v>42608</c:v>
                </c:pt>
                <c:pt idx="177">
                  <c:v>42611</c:v>
                </c:pt>
                <c:pt idx="178">
                  <c:v>42612</c:v>
                </c:pt>
                <c:pt idx="179">
                  <c:v>42613</c:v>
                </c:pt>
                <c:pt idx="180">
                  <c:v>42614</c:v>
                </c:pt>
                <c:pt idx="181">
                  <c:v>42615</c:v>
                </c:pt>
                <c:pt idx="182">
                  <c:v>42618</c:v>
                </c:pt>
                <c:pt idx="183">
                  <c:v>42619</c:v>
                </c:pt>
                <c:pt idx="184">
                  <c:v>42620</c:v>
                </c:pt>
                <c:pt idx="185">
                  <c:v>42621</c:v>
                </c:pt>
                <c:pt idx="186">
                  <c:v>42622</c:v>
                </c:pt>
                <c:pt idx="187">
                  <c:v>42625</c:v>
                </c:pt>
                <c:pt idx="188">
                  <c:v>42626</c:v>
                </c:pt>
                <c:pt idx="189">
                  <c:v>42627</c:v>
                </c:pt>
                <c:pt idx="190">
                  <c:v>42628</c:v>
                </c:pt>
                <c:pt idx="191">
                  <c:v>42629</c:v>
                </c:pt>
                <c:pt idx="192">
                  <c:v>42632</c:v>
                </c:pt>
                <c:pt idx="193">
                  <c:v>42633</c:v>
                </c:pt>
                <c:pt idx="194">
                  <c:v>42634</c:v>
                </c:pt>
                <c:pt idx="195">
                  <c:v>42635</c:v>
                </c:pt>
                <c:pt idx="196">
                  <c:v>42636</c:v>
                </c:pt>
                <c:pt idx="197">
                  <c:v>42639</c:v>
                </c:pt>
                <c:pt idx="198">
                  <c:v>42640</c:v>
                </c:pt>
                <c:pt idx="199">
                  <c:v>42641</c:v>
                </c:pt>
                <c:pt idx="200">
                  <c:v>42642</c:v>
                </c:pt>
                <c:pt idx="201">
                  <c:v>42643</c:v>
                </c:pt>
                <c:pt idx="202">
                  <c:v>42646</c:v>
                </c:pt>
                <c:pt idx="203">
                  <c:v>42647</c:v>
                </c:pt>
                <c:pt idx="204">
                  <c:v>42648</c:v>
                </c:pt>
                <c:pt idx="205">
                  <c:v>42649</c:v>
                </c:pt>
                <c:pt idx="206">
                  <c:v>42650</c:v>
                </c:pt>
                <c:pt idx="207">
                  <c:v>42653</c:v>
                </c:pt>
                <c:pt idx="208">
                  <c:v>42654</c:v>
                </c:pt>
                <c:pt idx="209">
                  <c:v>42655</c:v>
                </c:pt>
                <c:pt idx="210">
                  <c:v>42656</c:v>
                </c:pt>
                <c:pt idx="211">
                  <c:v>42657</c:v>
                </c:pt>
                <c:pt idx="212">
                  <c:v>42660</c:v>
                </c:pt>
                <c:pt idx="213">
                  <c:v>42661</c:v>
                </c:pt>
                <c:pt idx="214">
                  <c:v>42662</c:v>
                </c:pt>
                <c:pt idx="215">
                  <c:v>42663</c:v>
                </c:pt>
                <c:pt idx="216">
                  <c:v>42664</c:v>
                </c:pt>
                <c:pt idx="217">
                  <c:v>42667</c:v>
                </c:pt>
                <c:pt idx="218">
                  <c:v>42668</c:v>
                </c:pt>
                <c:pt idx="219">
                  <c:v>42669</c:v>
                </c:pt>
                <c:pt idx="220">
                  <c:v>42670</c:v>
                </c:pt>
                <c:pt idx="221">
                  <c:v>42671</c:v>
                </c:pt>
                <c:pt idx="222">
                  <c:v>42674</c:v>
                </c:pt>
                <c:pt idx="223">
                  <c:v>42675</c:v>
                </c:pt>
                <c:pt idx="224">
                  <c:v>42676</c:v>
                </c:pt>
                <c:pt idx="225">
                  <c:v>42677</c:v>
                </c:pt>
                <c:pt idx="226">
                  <c:v>42678</c:v>
                </c:pt>
                <c:pt idx="227">
                  <c:v>42681</c:v>
                </c:pt>
                <c:pt idx="228">
                  <c:v>42682</c:v>
                </c:pt>
                <c:pt idx="229">
                  <c:v>42683</c:v>
                </c:pt>
                <c:pt idx="230">
                  <c:v>42684</c:v>
                </c:pt>
                <c:pt idx="231">
                  <c:v>42685</c:v>
                </c:pt>
                <c:pt idx="232">
                  <c:v>42688</c:v>
                </c:pt>
                <c:pt idx="233">
                  <c:v>42689</c:v>
                </c:pt>
                <c:pt idx="234">
                  <c:v>42690</c:v>
                </c:pt>
                <c:pt idx="235">
                  <c:v>42691</c:v>
                </c:pt>
                <c:pt idx="236">
                  <c:v>42692</c:v>
                </c:pt>
                <c:pt idx="237">
                  <c:v>42695</c:v>
                </c:pt>
                <c:pt idx="238">
                  <c:v>42696</c:v>
                </c:pt>
                <c:pt idx="239">
                  <c:v>42697</c:v>
                </c:pt>
                <c:pt idx="240">
                  <c:v>42698</c:v>
                </c:pt>
                <c:pt idx="241">
                  <c:v>42699</c:v>
                </c:pt>
                <c:pt idx="242">
                  <c:v>42702</c:v>
                </c:pt>
                <c:pt idx="243">
                  <c:v>42703</c:v>
                </c:pt>
                <c:pt idx="244">
                  <c:v>42704</c:v>
                </c:pt>
                <c:pt idx="245">
                  <c:v>42705</c:v>
                </c:pt>
                <c:pt idx="246">
                  <c:v>42706</c:v>
                </c:pt>
                <c:pt idx="247">
                  <c:v>42709</c:v>
                </c:pt>
                <c:pt idx="248">
                  <c:v>42710</c:v>
                </c:pt>
                <c:pt idx="249">
                  <c:v>42711</c:v>
                </c:pt>
                <c:pt idx="250">
                  <c:v>42712</c:v>
                </c:pt>
                <c:pt idx="251">
                  <c:v>42713</c:v>
                </c:pt>
                <c:pt idx="252">
                  <c:v>42716</c:v>
                </c:pt>
                <c:pt idx="253">
                  <c:v>42717</c:v>
                </c:pt>
                <c:pt idx="254">
                  <c:v>42718</c:v>
                </c:pt>
                <c:pt idx="255">
                  <c:v>42719</c:v>
                </c:pt>
                <c:pt idx="256">
                  <c:v>42720</c:v>
                </c:pt>
                <c:pt idx="257">
                  <c:v>42723</c:v>
                </c:pt>
                <c:pt idx="258">
                  <c:v>42724</c:v>
                </c:pt>
                <c:pt idx="259">
                  <c:v>42725</c:v>
                </c:pt>
                <c:pt idx="260">
                  <c:v>42726</c:v>
                </c:pt>
                <c:pt idx="261">
                  <c:v>42727</c:v>
                </c:pt>
                <c:pt idx="262">
                  <c:v>42731</c:v>
                </c:pt>
                <c:pt idx="263">
                  <c:v>42732</c:v>
                </c:pt>
                <c:pt idx="264">
                  <c:v>42733</c:v>
                </c:pt>
                <c:pt idx="265">
                  <c:v>42734</c:v>
                </c:pt>
                <c:pt idx="266">
                  <c:v>42737</c:v>
                </c:pt>
                <c:pt idx="267">
                  <c:v>42738</c:v>
                </c:pt>
                <c:pt idx="268">
                  <c:v>42739</c:v>
                </c:pt>
                <c:pt idx="269">
                  <c:v>42740</c:v>
                </c:pt>
                <c:pt idx="270">
                  <c:v>42741</c:v>
                </c:pt>
                <c:pt idx="271">
                  <c:v>42744</c:v>
                </c:pt>
                <c:pt idx="272">
                  <c:v>42745</c:v>
                </c:pt>
                <c:pt idx="273">
                  <c:v>42746</c:v>
                </c:pt>
                <c:pt idx="274">
                  <c:v>42747</c:v>
                </c:pt>
                <c:pt idx="275">
                  <c:v>42748</c:v>
                </c:pt>
                <c:pt idx="276">
                  <c:v>42751</c:v>
                </c:pt>
                <c:pt idx="277">
                  <c:v>42752</c:v>
                </c:pt>
                <c:pt idx="278">
                  <c:v>42753</c:v>
                </c:pt>
                <c:pt idx="279">
                  <c:v>42754</c:v>
                </c:pt>
                <c:pt idx="280">
                  <c:v>42755</c:v>
                </c:pt>
                <c:pt idx="281">
                  <c:v>42758</c:v>
                </c:pt>
                <c:pt idx="282">
                  <c:v>42759</c:v>
                </c:pt>
                <c:pt idx="283">
                  <c:v>42760</c:v>
                </c:pt>
                <c:pt idx="284">
                  <c:v>42761</c:v>
                </c:pt>
                <c:pt idx="285">
                  <c:v>42762</c:v>
                </c:pt>
                <c:pt idx="286">
                  <c:v>42765</c:v>
                </c:pt>
                <c:pt idx="287">
                  <c:v>42766</c:v>
                </c:pt>
                <c:pt idx="288">
                  <c:v>42767</c:v>
                </c:pt>
                <c:pt idx="289">
                  <c:v>42768</c:v>
                </c:pt>
                <c:pt idx="290">
                  <c:v>42769</c:v>
                </c:pt>
                <c:pt idx="291">
                  <c:v>42772</c:v>
                </c:pt>
                <c:pt idx="292">
                  <c:v>42773</c:v>
                </c:pt>
                <c:pt idx="293">
                  <c:v>42774</c:v>
                </c:pt>
                <c:pt idx="294">
                  <c:v>42775</c:v>
                </c:pt>
                <c:pt idx="295">
                  <c:v>42776</c:v>
                </c:pt>
                <c:pt idx="296">
                  <c:v>42779</c:v>
                </c:pt>
                <c:pt idx="297">
                  <c:v>42780</c:v>
                </c:pt>
                <c:pt idx="298">
                  <c:v>42781</c:v>
                </c:pt>
                <c:pt idx="299">
                  <c:v>42782</c:v>
                </c:pt>
                <c:pt idx="300">
                  <c:v>42783</c:v>
                </c:pt>
                <c:pt idx="301">
                  <c:v>42786</c:v>
                </c:pt>
                <c:pt idx="302">
                  <c:v>42787</c:v>
                </c:pt>
                <c:pt idx="303">
                  <c:v>42788</c:v>
                </c:pt>
                <c:pt idx="304">
                  <c:v>42789</c:v>
                </c:pt>
                <c:pt idx="305">
                  <c:v>42790</c:v>
                </c:pt>
                <c:pt idx="306">
                  <c:v>42793</c:v>
                </c:pt>
                <c:pt idx="307">
                  <c:v>42794</c:v>
                </c:pt>
                <c:pt idx="308">
                  <c:v>42795</c:v>
                </c:pt>
                <c:pt idx="309">
                  <c:v>42796</c:v>
                </c:pt>
                <c:pt idx="310">
                  <c:v>42797</c:v>
                </c:pt>
                <c:pt idx="311">
                  <c:v>42800</c:v>
                </c:pt>
                <c:pt idx="312">
                  <c:v>42801</c:v>
                </c:pt>
                <c:pt idx="313">
                  <c:v>42802</c:v>
                </c:pt>
                <c:pt idx="314">
                  <c:v>42803</c:v>
                </c:pt>
                <c:pt idx="315">
                  <c:v>42804</c:v>
                </c:pt>
                <c:pt idx="316">
                  <c:v>42807</c:v>
                </c:pt>
                <c:pt idx="317">
                  <c:v>42808</c:v>
                </c:pt>
                <c:pt idx="318">
                  <c:v>42809</c:v>
                </c:pt>
                <c:pt idx="319">
                  <c:v>42810</c:v>
                </c:pt>
                <c:pt idx="320">
                  <c:v>42811</c:v>
                </c:pt>
                <c:pt idx="321">
                  <c:v>42814</c:v>
                </c:pt>
                <c:pt idx="322">
                  <c:v>42815</c:v>
                </c:pt>
                <c:pt idx="323">
                  <c:v>42816</c:v>
                </c:pt>
                <c:pt idx="324">
                  <c:v>42817</c:v>
                </c:pt>
                <c:pt idx="325">
                  <c:v>42818</c:v>
                </c:pt>
                <c:pt idx="326">
                  <c:v>42821</c:v>
                </c:pt>
                <c:pt idx="327">
                  <c:v>42822</c:v>
                </c:pt>
                <c:pt idx="328">
                  <c:v>42823</c:v>
                </c:pt>
                <c:pt idx="329">
                  <c:v>42824</c:v>
                </c:pt>
                <c:pt idx="330">
                  <c:v>42825</c:v>
                </c:pt>
                <c:pt idx="331">
                  <c:v>42828</c:v>
                </c:pt>
                <c:pt idx="332">
                  <c:v>42829</c:v>
                </c:pt>
                <c:pt idx="333">
                  <c:v>42830</c:v>
                </c:pt>
                <c:pt idx="334">
                  <c:v>42831</c:v>
                </c:pt>
                <c:pt idx="335">
                  <c:v>42832</c:v>
                </c:pt>
                <c:pt idx="336">
                  <c:v>42835</c:v>
                </c:pt>
                <c:pt idx="337">
                  <c:v>42836</c:v>
                </c:pt>
                <c:pt idx="338">
                  <c:v>42837</c:v>
                </c:pt>
                <c:pt idx="339">
                  <c:v>42838</c:v>
                </c:pt>
                <c:pt idx="340">
                  <c:v>42843</c:v>
                </c:pt>
                <c:pt idx="341">
                  <c:v>42844</c:v>
                </c:pt>
                <c:pt idx="342">
                  <c:v>42845</c:v>
                </c:pt>
                <c:pt idx="343">
                  <c:v>42846</c:v>
                </c:pt>
                <c:pt idx="344">
                  <c:v>42849</c:v>
                </c:pt>
                <c:pt idx="345">
                  <c:v>42850</c:v>
                </c:pt>
                <c:pt idx="346">
                  <c:v>42851</c:v>
                </c:pt>
                <c:pt idx="347">
                  <c:v>42852</c:v>
                </c:pt>
                <c:pt idx="348">
                  <c:v>42853</c:v>
                </c:pt>
                <c:pt idx="349">
                  <c:v>42857</c:v>
                </c:pt>
                <c:pt idx="350">
                  <c:v>42858</c:v>
                </c:pt>
                <c:pt idx="351">
                  <c:v>42859</c:v>
                </c:pt>
                <c:pt idx="352">
                  <c:v>42860</c:v>
                </c:pt>
                <c:pt idx="353">
                  <c:v>42863</c:v>
                </c:pt>
                <c:pt idx="354">
                  <c:v>42864</c:v>
                </c:pt>
                <c:pt idx="355">
                  <c:v>42865</c:v>
                </c:pt>
                <c:pt idx="356">
                  <c:v>42866</c:v>
                </c:pt>
                <c:pt idx="357">
                  <c:v>42867</c:v>
                </c:pt>
                <c:pt idx="358">
                  <c:v>42870</c:v>
                </c:pt>
                <c:pt idx="359">
                  <c:v>42871</c:v>
                </c:pt>
                <c:pt idx="360">
                  <c:v>42872</c:v>
                </c:pt>
                <c:pt idx="361">
                  <c:v>42873</c:v>
                </c:pt>
                <c:pt idx="362">
                  <c:v>42874</c:v>
                </c:pt>
                <c:pt idx="363">
                  <c:v>42877</c:v>
                </c:pt>
                <c:pt idx="364">
                  <c:v>42878</c:v>
                </c:pt>
                <c:pt idx="365">
                  <c:v>42879</c:v>
                </c:pt>
                <c:pt idx="366">
                  <c:v>42880</c:v>
                </c:pt>
                <c:pt idx="367">
                  <c:v>42881</c:v>
                </c:pt>
                <c:pt idx="368">
                  <c:v>42884</c:v>
                </c:pt>
                <c:pt idx="369">
                  <c:v>42885</c:v>
                </c:pt>
                <c:pt idx="370">
                  <c:v>42886</c:v>
                </c:pt>
                <c:pt idx="371">
                  <c:v>42887</c:v>
                </c:pt>
                <c:pt idx="372">
                  <c:v>42888</c:v>
                </c:pt>
                <c:pt idx="373">
                  <c:v>42891</c:v>
                </c:pt>
                <c:pt idx="374">
                  <c:v>42892</c:v>
                </c:pt>
                <c:pt idx="375">
                  <c:v>42893</c:v>
                </c:pt>
                <c:pt idx="376">
                  <c:v>42894</c:v>
                </c:pt>
                <c:pt idx="377">
                  <c:v>42895</c:v>
                </c:pt>
                <c:pt idx="378">
                  <c:v>42898</c:v>
                </c:pt>
                <c:pt idx="379">
                  <c:v>42899</c:v>
                </c:pt>
                <c:pt idx="380">
                  <c:v>42900</c:v>
                </c:pt>
                <c:pt idx="381">
                  <c:v>42901</c:v>
                </c:pt>
                <c:pt idx="382">
                  <c:v>42902</c:v>
                </c:pt>
                <c:pt idx="383">
                  <c:v>42905</c:v>
                </c:pt>
                <c:pt idx="384">
                  <c:v>42906</c:v>
                </c:pt>
                <c:pt idx="385">
                  <c:v>42907</c:v>
                </c:pt>
                <c:pt idx="386">
                  <c:v>42908</c:v>
                </c:pt>
                <c:pt idx="387">
                  <c:v>42909</c:v>
                </c:pt>
                <c:pt idx="388">
                  <c:v>42912</c:v>
                </c:pt>
                <c:pt idx="389">
                  <c:v>42913</c:v>
                </c:pt>
                <c:pt idx="390">
                  <c:v>42914</c:v>
                </c:pt>
                <c:pt idx="391">
                  <c:v>42915</c:v>
                </c:pt>
                <c:pt idx="392">
                  <c:v>42916</c:v>
                </c:pt>
                <c:pt idx="393">
                  <c:v>42919</c:v>
                </c:pt>
                <c:pt idx="394">
                  <c:v>42920</c:v>
                </c:pt>
                <c:pt idx="395">
                  <c:v>42921</c:v>
                </c:pt>
                <c:pt idx="396">
                  <c:v>42922</c:v>
                </c:pt>
                <c:pt idx="397">
                  <c:v>42923</c:v>
                </c:pt>
                <c:pt idx="398">
                  <c:v>42926</c:v>
                </c:pt>
                <c:pt idx="399">
                  <c:v>42927</c:v>
                </c:pt>
                <c:pt idx="400">
                  <c:v>42928</c:v>
                </c:pt>
                <c:pt idx="401">
                  <c:v>42929</c:v>
                </c:pt>
                <c:pt idx="402">
                  <c:v>42930</c:v>
                </c:pt>
                <c:pt idx="403">
                  <c:v>42933</c:v>
                </c:pt>
                <c:pt idx="404">
                  <c:v>42934</c:v>
                </c:pt>
                <c:pt idx="405">
                  <c:v>42935</c:v>
                </c:pt>
                <c:pt idx="406">
                  <c:v>42936</c:v>
                </c:pt>
                <c:pt idx="407">
                  <c:v>42937</c:v>
                </c:pt>
                <c:pt idx="408">
                  <c:v>42940</c:v>
                </c:pt>
                <c:pt idx="409">
                  <c:v>42941</c:v>
                </c:pt>
                <c:pt idx="410">
                  <c:v>42942</c:v>
                </c:pt>
                <c:pt idx="411">
                  <c:v>42943</c:v>
                </c:pt>
                <c:pt idx="412">
                  <c:v>42944</c:v>
                </c:pt>
                <c:pt idx="413">
                  <c:v>42947</c:v>
                </c:pt>
                <c:pt idx="414">
                  <c:v>42948</c:v>
                </c:pt>
                <c:pt idx="415">
                  <c:v>42949</c:v>
                </c:pt>
                <c:pt idx="416">
                  <c:v>42950</c:v>
                </c:pt>
                <c:pt idx="417">
                  <c:v>42951</c:v>
                </c:pt>
                <c:pt idx="418">
                  <c:v>42954</c:v>
                </c:pt>
                <c:pt idx="419">
                  <c:v>42955</c:v>
                </c:pt>
                <c:pt idx="420">
                  <c:v>42956</c:v>
                </c:pt>
                <c:pt idx="421">
                  <c:v>42957</c:v>
                </c:pt>
                <c:pt idx="422">
                  <c:v>42958</c:v>
                </c:pt>
                <c:pt idx="423">
                  <c:v>42961</c:v>
                </c:pt>
                <c:pt idx="424">
                  <c:v>42962</c:v>
                </c:pt>
                <c:pt idx="425">
                  <c:v>42963</c:v>
                </c:pt>
                <c:pt idx="426">
                  <c:v>42964</c:v>
                </c:pt>
                <c:pt idx="427">
                  <c:v>42965</c:v>
                </c:pt>
                <c:pt idx="428">
                  <c:v>42968</c:v>
                </c:pt>
                <c:pt idx="429">
                  <c:v>42969</c:v>
                </c:pt>
                <c:pt idx="430">
                  <c:v>42970</c:v>
                </c:pt>
                <c:pt idx="431">
                  <c:v>42971</c:v>
                </c:pt>
                <c:pt idx="432">
                  <c:v>42972</c:v>
                </c:pt>
                <c:pt idx="433">
                  <c:v>42975</c:v>
                </c:pt>
                <c:pt idx="434">
                  <c:v>42976</c:v>
                </c:pt>
                <c:pt idx="435">
                  <c:v>42977</c:v>
                </c:pt>
                <c:pt idx="436">
                  <c:v>42978</c:v>
                </c:pt>
                <c:pt idx="437">
                  <c:v>42979</c:v>
                </c:pt>
                <c:pt idx="438">
                  <c:v>42982</c:v>
                </c:pt>
                <c:pt idx="439">
                  <c:v>42983</c:v>
                </c:pt>
                <c:pt idx="440">
                  <c:v>42984</c:v>
                </c:pt>
                <c:pt idx="441">
                  <c:v>42985</c:v>
                </c:pt>
                <c:pt idx="442">
                  <c:v>42986</c:v>
                </c:pt>
                <c:pt idx="443">
                  <c:v>42989</c:v>
                </c:pt>
                <c:pt idx="444">
                  <c:v>42990</c:v>
                </c:pt>
                <c:pt idx="445">
                  <c:v>42991</c:v>
                </c:pt>
                <c:pt idx="446">
                  <c:v>42992</c:v>
                </c:pt>
                <c:pt idx="447">
                  <c:v>42993</c:v>
                </c:pt>
                <c:pt idx="448">
                  <c:v>42996</c:v>
                </c:pt>
                <c:pt idx="449">
                  <c:v>42997</c:v>
                </c:pt>
                <c:pt idx="450">
                  <c:v>42998</c:v>
                </c:pt>
                <c:pt idx="451">
                  <c:v>42999</c:v>
                </c:pt>
                <c:pt idx="452">
                  <c:v>43000</c:v>
                </c:pt>
                <c:pt idx="453">
                  <c:v>43003</c:v>
                </c:pt>
                <c:pt idx="454">
                  <c:v>43004</c:v>
                </c:pt>
                <c:pt idx="455">
                  <c:v>43005</c:v>
                </c:pt>
                <c:pt idx="456">
                  <c:v>43006</c:v>
                </c:pt>
                <c:pt idx="457">
                  <c:v>43007</c:v>
                </c:pt>
                <c:pt idx="458">
                  <c:v>43010</c:v>
                </c:pt>
                <c:pt idx="459">
                  <c:v>43011</c:v>
                </c:pt>
                <c:pt idx="460">
                  <c:v>43012</c:v>
                </c:pt>
                <c:pt idx="461">
                  <c:v>43013</c:v>
                </c:pt>
                <c:pt idx="462">
                  <c:v>43014</c:v>
                </c:pt>
                <c:pt idx="463">
                  <c:v>43017</c:v>
                </c:pt>
                <c:pt idx="464">
                  <c:v>43018</c:v>
                </c:pt>
                <c:pt idx="465">
                  <c:v>43019</c:v>
                </c:pt>
                <c:pt idx="466">
                  <c:v>43020</c:v>
                </c:pt>
                <c:pt idx="467">
                  <c:v>43021</c:v>
                </c:pt>
                <c:pt idx="468">
                  <c:v>43024</c:v>
                </c:pt>
                <c:pt idx="469">
                  <c:v>43025</c:v>
                </c:pt>
                <c:pt idx="470">
                  <c:v>43026</c:v>
                </c:pt>
                <c:pt idx="471">
                  <c:v>43027</c:v>
                </c:pt>
                <c:pt idx="472">
                  <c:v>43028</c:v>
                </c:pt>
                <c:pt idx="473">
                  <c:v>43031</c:v>
                </c:pt>
                <c:pt idx="474">
                  <c:v>43032</c:v>
                </c:pt>
                <c:pt idx="475">
                  <c:v>43033</c:v>
                </c:pt>
                <c:pt idx="476">
                  <c:v>43034</c:v>
                </c:pt>
                <c:pt idx="477">
                  <c:v>43035</c:v>
                </c:pt>
                <c:pt idx="478">
                  <c:v>43038</c:v>
                </c:pt>
                <c:pt idx="479">
                  <c:v>43039</c:v>
                </c:pt>
                <c:pt idx="480">
                  <c:v>43040</c:v>
                </c:pt>
                <c:pt idx="481">
                  <c:v>43041</c:v>
                </c:pt>
                <c:pt idx="482">
                  <c:v>43042</c:v>
                </c:pt>
                <c:pt idx="483">
                  <c:v>43045</c:v>
                </c:pt>
                <c:pt idx="484">
                  <c:v>43046</c:v>
                </c:pt>
                <c:pt idx="485">
                  <c:v>43047</c:v>
                </c:pt>
                <c:pt idx="486">
                  <c:v>43048</c:v>
                </c:pt>
                <c:pt idx="487">
                  <c:v>43049</c:v>
                </c:pt>
                <c:pt idx="488">
                  <c:v>43052</c:v>
                </c:pt>
                <c:pt idx="489">
                  <c:v>43053</c:v>
                </c:pt>
                <c:pt idx="490">
                  <c:v>43054</c:v>
                </c:pt>
                <c:pt idx="491">
                  <c:v>43055</c:v>
                </c:pt>
                <c:pt idx="492">
                  <c:v>43056</c:v>
                </c:pt>
                <c:pt idx="493">
                  <c:v>43059</c:v>
                </c:pt>
                <c:pt idx="494">
                  <c:v>43060</c:v>
                </c:pt>
                <c:pt idx="495">
                  <c:v>43061</c:v>
                </c:pt>
                <c:pt idx="496">
                  <c:v>43062</c:v>
                </c:pt>
                <c:pt idx="497">
                  <c:v>43063</c:v>
                </c:pt>
                <c:pt idx="498">
                  <c:v>43066</c:v>
                </c:pt>
                <c:pt idx="499">
                  <c:v>43067</c:v>
                </c:pt>
                <c:pt idx="500">
                  <c:v>43068</c:v>
                </c:pt>
                <c:pt idx="501">
                  <c:v>43069</c:v>
                </c:pt>
                <c:pt idx="502">
                  <c:v>43070</c:v>
                </c:pt>
                <c:pt idx="503">
                  <c:v>43073</c:v>
                </c:pt>
                <c:pt idx="504">
                  <c:v>43074</c:v>
                </c:pt>
                <c:pt idx="505">
                  <c:v>43075</c:v>
                </c:pt>
                <c:pt idx="506">
                  <c:v>43076</c:v>
                </c:pt>
                <c:pt idx="507">
                  <c:v>43077</c:v>
                </c:pt>
                <c:pt idx="508">
                  <c:v>43080</c:v>
                </c:pt>
                <c:pt idx="509">
                  <c:v>43081</c:v>
                </c:pt>
                <c:pt idx="510">
                  <c:v>43082</c:v>
                </c:pt>
                <c:pt idx="511">
                  <c:v>43083</c:v>
                </c:pt>
                <c:pt idx="512">
                  <c:v>43084</c:v>
                </c:pt>
                <c:pt idx="513">
                  <c:v>43087</c:v>
                </c:pt>
                <c:pt idx="514">
                  <c:v>43088</c:v>
                </c:pt>
                <c:pt idx="515">
                  <c:v>43089</c:v>
                </c:pt>
                <c:pt idx="516">
                  <c:v>43090</c:v>
                </c:pt>
                <c:pt idx="517">
                  <c:v>43091</c:v>
                </c:pt>
                <c:pt idx="518">
                  <c:v>43098</c:v>
                </c:pt>
                <c:pt idx="519">
                  <c:v>43105</c:v>
                </c:pt>
                <c:pt idx="520">
                  <c:v>43112</c:v>
                </c:pt>
                <c:pt idx="521">
                  <c:v>43119</c:v>
                </c:pt>
                <c:pt idx="522">
                  <c:v>43126</c:v>
                </c:pt>
                <c:pt idx="523">
                  <c:v>43133</c:v>
                </c:pt>
                <c:pt idx="524">
                  <c:v>43140</c:v>
                </c:pt>
                <c:pt idx="525">
                  <c:v>43147</c:v>
                </c:pt>
                <c:pt idx="526">
                  <c:v>43154</c:v>
                </c:pt>
                <c:pt idx="527">
                  <c:v>43161</c:v>
                </c:pt>
                <c:pt idx="528">
                  <c:v>43168</c:v>
                </c:pt>
                <c:pt idx="529">
                  <c:v>43175</c:v>
                </c:pt>
                <c:pt idx="530">
                  <c:v>43182</c:v>
                </c:pt>
                <c:pt idx="531">
                  <c:v>43193</c:v>
                </c:pt>
                <c:pt idx="532">
                  <c:v>43196</c:v>
                </c:pt>
                <c:pt idx="533">
                  <c:v>43203</c:v>
                </c:pt>
                <c:pt idx="534">
                  <c:v>43210</c:v>
                </c:pt>
                <c:pt idx="535">
                  <c:v>43217</c:v>
                </c:pt>
                <c:pt idx="536">
                  <c:v>43224</c:v>
                </c:pt>
                <c:pt idx="537">
                  <c:v>43231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43273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-2.49999999997641E-3</c:v>
                </c:pt>
                <c:pt idx="1">
                  <c:v>-2.500000000016378E-3</c:v>
                </c:pt>
                <c:pt idx="2">
                  <c:v>-2.443549938964118E-3</c:v>
                </c:pt>
                <c:pt idx="3">
                  <c:v>-2.335729977791523E-3</c:v>
                </c:pt>
                <c:pt idx="4">
                  <c:v>-2.2758187456561885E-3</c:v>
                </c:pt>
                <c:pt idx="5">
                  <c:v>-2.2226631736721458E-3</c:v>
                </c:pt>
                <c:pt idx="6">
                  <c:v>-2.183916100382266E-3</c:v>
                </c:pt>
                <c:pt idx="7">
                  <c:v>-2.2550264693155242E-3</c:v>
                </c:pt>
                <c:pt idx="8">
                  <c:v>-2.2656303719514881E-3</c:v>
                </c:pt>
                <c:pt idx="9">
                  <c:v>-2.2769977552261622E-3</c:v>
                </c:pt>
                <c:pt idx="10">
                  <c:v>-1.3733184365505302E-3</c:v>
                </c:pt>
                <c:pt idx="11">
                  <c:v>-2.301667455388845E-3</c:v>
                </c:pt>
                <c:pt idx="12">
                  <c:v>-2.2853865216676539E-3</c:v>
                </c:pt>
                <c:pt idx="13">
                  <c:v>-2.2718780852981624E-3</c:v>
                </c:pt>
                <c:pt idx="14">
                  <c:v>-2.2620461618227949E-3</c:v>
                </c:pt>
                <c:pt idx="15">
                  <c:v>-2.2597505235166793E-3</c:v>
                </c:pt>
                <c:pt idx="16">
                  <c:v>-2.2621401456834889E-3</c:v>
                </c:pt>
                <c:pt idx="17">
                  <c:v>-2.2637464670394181E-3</c:v>
                </c:pt>
                <c:pt idx="18">
                  <c:v>-2.2655461970844115E-3</c:v>
                </c:pt>
                <c:pt idx="19">
                  <c:v>-2.2675008344963388E-3</c:v>
                </c:pt>
                <c:pt idx="20">
                  <c:v>-2.2717196220689573E-3</c:v>
                </c:pt>
                <c:pt idx="21">
                  <c:v>-2.2761329137876984E-3</c:v>
                </c:pt>
                <c:pt idx="22">
                  <c:v>-2.2784996390434742E-3</c:v>
                </c:pt>
                <c:pt idx="23">
                  <c:v>-2.2810276589169121E-3</c:v>
                </c:pt>
                <c:pt idx="24">
                  <c:v>-2.283702820209399E-3</c:v>
                </c:pt>
                <c:pt idx="25">
                  <c:v>-2.2894582878452141E-3</c:v>
                </c:pt>
                <c:pt idx="26">
                  <c:v>-2.2955918147582466E-3</c:v>
                </c:pt>
                <c:pt idx="27">
                  <c:v>-2.2987903845672619E-3</c:v>
                </c:pt>
                <c:pt idx="28">
                  <c:v>-2.3020511762039675E-3</c:v>
                </c:pt>
                <c:pt idx="29">
                  <c:v>-2.3053600368294624E-3</c:v>
                </c:pt>
                <c:pt idx="30">
                  <c:v>-2.3120523715292052E-3</c:v>
                </c:pt>
                <c:pt idx="31">
                  <c:v>-2.3187931010903995E-3</c:v>
                </c:pt>
                <c:pt idx="32">
                  <c:v>-2.3221300066023076E-3</c:v>
                </c:pt>
                <c:pt idx="33">
                  <c:v>-2.3254300613118062E-3</c:v>
                </c:pt>
                <c:pt idx="34">
                  <c:v>-2.3286791123400263E-3</c:v>
                </c:pt>
                <c:pt idx="35">
                  <c:v>-2.3349212905277028E-3</c:v>
                </c:pt>
                <c:pt idx="36">
                  <c:v>-2.3408822117110262E-3</c:v>
                </c:pt>
                <c:pt idx="37">
                  <c:v>-2.3436639444351925E-3</c:v>
                </c:pt>
                <c:pt idx="38">
                  <c:v>-2.3463097537668176E-3</c:v>
                </c:pt>
                <c:pt idx="39">
                  <c:v>-2.3488054865072883E-3</c:v>
                </c:pt>
                <c:pt idx="40">
                  <c:v>-2.3532105482093613E-3</c:v>
                </c:pt>
                <c:pt idx="41">
                  <c:v>-2.3570045870657808E-3</c:v>
                </c:pt>
                <c:pt idx="42">
                  <c:v>-2.3585376384716028E-3</c:v>
                </c:pt>
                <c:pt idx="43">
                  <c:v>-2.3598356939746878E-3</c:v>
                </c:pt>
                <c:pt idx="44">
                  <c:v>-2.3609619814779492E-3</c:v>
                </c:pt>
                <c:pt idx="45">
                  <c:v>-2.3637668289788749E-3</c:v>
                </c:pt>
                <c:pt idx="46">
                  <c:v>-2.367392603552787E-3</c:v>
                </c:pt>
                <c:pt idx="47">
                  <c:v>-2.369628719325334E-3</c:v>
                </c:pt>
                <c:pt idx="48">
                  <c:v>-2.3721450557845358E-3</c:v>
                </c:pt>
                <c:pt idx="49">
                  <c:v>-2.3749560314367812E-3</c:v>
                </c:pt>
                <c:pt idx="50">
                  <c:v>-2.3816164490941816E-3</c:v>
                </c:pt>
                <c:pt idx="51">
                  <c:v>-1.597438207192603E-3</c:v>
                </c:pt>
                <c:pt idx="52">
                  <c:v>-2.3939351395219077E-3</c:v>
                </c:pt>
                <c:pt idx="53">
                  <c:v>-2.3988167356892021E-3</c:v>
                </c:pt>
                <c:pt idx="54">
                  <c:v>-2.4040938992353489E-3</c:v>
                </c:pt>
                <c:pt idx="55">
                  <c:v>-2.4160226627056858E-3</c:v>
                </c:pt>
                <c:pt idx="56">
                  <c:v>-2.4294465972962698E-3</c:v>
                </c:pt>
                <c:pt idx="57">
                  <c:v>-2.4369178741734387E-3</c:v>
                </c:pt>
                <c:pt idx="58">
                  <c:v>-2.4448712289482089E-3</c:v>
                </c:pt>
                <c:pt idx="59">
                  <c:v>-2.4533210796073845E-3</c:v>
                </c:pt>
                <c:pt idx="60">
                  <c:v>-2.4719308856901989E-3</c:v>
                </c:pt>
                <c:pt idx="61">
                  <c:v>-2.4923738086579661E-3</c:v>
                </c:pt>
                <c:pt idx="62">
                  <c:v>-2.5035224142966328E-3</c:v>
                </c:pt>
                <c:pt idx="63">
                  <c:v>-2.5151468758100037E-3</c:v>
                </c:pt>
                <c:pt idx="64">
                  <c:v>-2.5268236952413758E-3</c:v>
                </c:pt>
                <c:pt idx="65">
                  <c:v>-2.5499167280340629E-3</c:v>
                </c:pt>
                <c:pt idx="66">
                  <c:v>-2.5727356705029791E-3</c:v>
                </c:pt>
                <c:pt idx="67">
                  <c:v>-2.5839471700317418E-3</c:v>
                </c:pt>
                <c:pt idx="68">
                  <c:v>-2.5950250042017231E-3</c:v>
                </c:pt>
                <c:pt idx="69">
                  <c:v>-2.6270950348727951E-3</c:v>
                </c:pt>
                <c:pt idx="70">
                  <c:v>-2.6579271496940393E-3</c:v>
                </c:pt>
                <c:pt idx="71">
                  <c:v>-2.6676903823963372E-3</c:v>
                </c:pt>
                <c:pt idx="72">
                  <c:v>-2.6772116798268186E-3</c:v>
                </c:pt>
                <c:pt idx="73">
                  <c:v>-2.6953599746804002E-3</c:v>
                </c:pt>
                <c:pt idx="74">
                  <c:v>-2.7126068425875616E-3</c:v>
                </c:pt>
                <c:pt idx="75">
                  <c:v>-2.7207154580066728E-3</c:v>
                </c:pt>
                <c:pt idx="76">
                  <c:v>-2.7285009357091994E-3</c:v>
                </c:pt>
                <c:pt idx="77">
                  <c:v>-2.7359497419210399E-3</c:v>
                </c:pt>
                <c:pt idx="78">
                  <c:v>-2.7496364463175382E-3</c:v>
                </c:pt>
                <c:pt idx="79">
                  <c:v>-2.7621075785777549E-3</c:v>
                </c:pt>
                <c:pt idx="80">
                  <c:v>-2.767670022003621E-3</c:v>
                </c:pt>
                <c:pt idx="81">
                  <c:v>-2.7728145915739688E-3</c:v>
                </c:pt>
                <c:pt idx="82">
                  <c:v>-2.7775277535146969E-3</c:v>
                </c:pt>
                <c:pt idx="83">
                  <c:v>-2.7854268317994979E-3</c:v>
                </c:pt>
                <c:pt idx="84">
                  <c:v>-2.7917956513778819E-3</c:v>
                </c:pt>
                <c:pt idx="85">
                  <c:v>-2.7941487697180634E-3</c:v>
                </c:pt>
                <c:pt idx="86">
                  <c:v>-2.7959892778239848E-3</c:v>
                </c:pt>
                <c:pt idx="87">
                  <c:v>-2.797303642321225E-3</c:v>
                </c:pt>
                <c:pt idx="88">
                  <c:v>-2.7980891416934384E-3</c:v>
                </c:pt>
                <c:pt idx="89">
                  <c:v>-2.797028987742145E-3</c:v>
                </c:pt>
                <c:pt idx="90">
                  <c:v>-2.7955096272247459E-3</c:v>
                </c:pt>
                <c:pt idx="91">
                  <c:v>-2.7934926800954329E-3</c:v>
                </c:pt>
                <c:pt idx="92">
                  <c:v>-2.7914102037840394E-3</c:v>
                </c:pt>
                <c:pt idx="93">
                  <c:v>-2.7873962665614371E-3</c:v>
                </c:pt>
                <c:pt idx="94">
                  <c:v>-2.7836287154903161E-3</c:v>
                </c:pt>
                <c:pt idx="95">
                  <c:v>-2.7818510710986288E-3</c:v>
                </c:pt>
                <c:pt idx="96">
                  <c:v>-2.7801527671211801E-3</c:v>
                </c:pt>
                <c:pt idx="97">
                  <c:v>-2.7785399281388123E-3</c:v>
                </c:pt>
                <c:pt idx="98">
                  <c:v>-2.7756083573260426E-3</c:v>
                </c:pt>
                <c:pt idx="99">
                  <c:v>-2.7730657175339957E-3</c:v>
                </c:pt>
                <c:pt idx="100">
                  <c:v>-2.7719720744778797E-3</c:v>
                </c:pt>
                <c:pt idx="101">
                  <c:v>-2.7710006447811963E-3</c:v>
                </c:pt>
                <c:pt idx="102">
                  <c:v>-2.7701575528249478E-3</c:v>
                </c:pt>
                <c:pt idx="103">
                  <c:v>-2.7689084885329507E-3</c:v>
                </c:pt>
                <c:pt idx="104">
                  <c:v>-2.7681910581778268E-3</c:v>
                </c:pt>
                <c:pt idx="105">
                  <c:v>-2.7680815262742797E-3</c:v>
                </c:pt>
                <c:pt idx="106">
                  <c:v>-2.7681370801957428E-3</c:v>
                </c:pt>
                <c:pt idx="107">
                  <c:v>-2.7683638450026749E-3</c:v>
                </c:pt>
                <c:pt idx="108">
                  <c:v>-2.7693973955811302E-3</c:v>
                </c:pt>
                <c:pt idx="109">
                  <c:v>-2.7711055046220068E-3</c:v>
                </c:pt>
                <c:pt idx="110">
                  <c:v>-2.7722801932483776E-3</c:v>
                </c:pt>
                <c:pt idx="111">
                  <c:v>-2.7736628405650166E-3</c:v>
                </c:pt>
                <c:pt idx="112">
                  <c:v>-2.7752595714325423E-3</c:v>
                </c:pt>
                <c:pt idx="113">
                  <c:v>-2.7791758128570265E-3</c:v>
                </c:pt>
                <c:pt idx="114">
                  <c:v>-2.7839098233872761E-3</c:v>
                </c:pt>
                <c:pt idx="115">
                  <c:v>-2.786668841880946E-3</c:v>
                </c:pt>
                <c:pt idx="116">
                  <c:v>-2.789678692050046E-3</c:v>
                </c:pt>
                <c:pt idx="117">
                  <c:v>-2.7929454984754187E-3</c:v>
                </c:pt>
                <c:pt idx="118">
                  <c:v>-2.8003444720159365E-3</c:v>
                </c:pt>
                <c:pt idx="119">
                  <c:v>-2.8087047801150788E-3</c:v>
                </c:pt>
                <c:pt idx="120">
                  <c:v>-2.8133482378533969E-3</c:v>
                </c:pt>
                <c:pt idx="121">
                  <c:v>-2.8182248812624877E-3</c:v>
                </c:pt>
                <c:pt idx="122">
                  <c:v>-2.8230960094033364E-3</c:v>
                </c:pt>
                <c:pt idx="123">
                  <c:v>-2.8325875174894932E-3</c:v>
                </c:pt>
                <c:pt idx="124">
                  <c:v>-2.8418845018851613E-3</c:v>
                </c:pt>
                <c:pt idx="125">
                  <c:v>-2.8463969807956957E-3</c:v>
                </c:pt>
                <c:pt idx="126">
                  <c:v>-2.8508313461905743E-3</c:v>
                </c:pt>
                <c:pt idx="127">
                  <c:v>-2.8551854702119073E-3</c:v>
                </c:pt>
                <c:pt idx="128">
                  <c:v>-2.8635928296605329E-3</c:v>
                </c:pt>
                <c:pt idx="129">
                  <c:v>-2.8717569964831213E-3</c:v>
                </c:pt>
                <c:pt idx="130">
                  <c:v>-2.8756779960881218E-3</c:v>
                </c:pt>
                <c:pt idx="131">
                  <c:v>-2.8795059873321094E-3</c:v>
                </c:pt>
                <c:pt idx="132">
                  <c:v>-2.8832388422772581E-3</c:v>
                </c:pt>
                <c:pt idx="133">
                  <c:v>-2.8903535853785911E-3</c:v>
                </c:pt>
                <c:pt idx="134">
                  <c:v>-2.8971763413121465E-3</c:v>
                </c:pt>
                <c:pt idx="135">
                  <c:v>-2.9004015965750085E-3</c:v>
                </c:pt>
                <c:pt idx="136">
                  <c:v>-2.9035189485115964E-3</c:v>
                </c:pt>
                <c:pt idx="137">
                  <c:v>-2.9065262689842442E-3</c:v>
                </c:pt>
                <c:pt idx="138">
                  <c:v>-2.9121399420573013E-3</c:v>
                </c:pt>
                <c:pt idx="139">
                  <c:v>-2.9174126801967404E-3</c:v>
                </c:pt>
                <c:pt idx="140">
                  <c:v>-2.9198379260009233E-3</c:v>
                </c:pt>
                <c:pt idx="141">
                  <c:v>-2.9221403733536988E-3</c:v>
                </c:pt>
                <c:pt idx="142">
                  <c:v>-2.9243178941973369E-3</c:v>
                </c:pt>
                <c:pt idx="143">
                  <c:v>-2.9282220571369422E-3</c:v>
                </c:pt>
                <c:pt idx="144">
                  <c:v>-2.9317361567615663E-3</c:v>
                </c:pt>
                <c:pt idx="145">
                  <c:v>-2.9332571278706254E-3</c:v>
                </c:pt>
                <c:pt idx="146">
                  <c:v>-2.9346404054031439E-3</c:v>
                </c:pt>
                <c:pt idx="147">
                  <c:v>-2.9358838616211358E-3</c:v>
                </c:pt>
                <c:pt idx="148">
                  <c:v>-2.9378700875648533E-3</c:v>
                </c:pt>
                <c:pt idx="149">
                  <c:v>-2.9394169146712557E-3</c:v>
                </c:pt>
                <c:pt idx="150">
                  <c:v>-2.9399293457688103E-3</c:v>
                </c:pt>
                <c:pt idx="151">
                  <c:v>-2.940289188324563E-3</c:v>
                </c:pt>
                <c:pt idx="152">
                  <c:v>-2.9404943144006879E-3</c:v>
                </c:pt>
                <c:pt idx="153">
                  <c:v>-2.9403541896622087E-3</c:v>
                </c:pt>
                <c:pt idx="154">
                  <c:v>-2.9397250969509514E-3</c:v>
                </c:pt>
                <c:pt idx="155">
                  <c:v>-2.9391247228804929E-3</c:v>
                </c:pt>
                <c:pt idx="156">
                  <c:v>-2.9383906744984145E-3</c:v>
                </c:pt>
                <c:pt idx="157">
                  <c:v>-2.9376572630068765E-3</c:v>
                </c:pt>
                <c:pt idx="158">
                  <c:v>-2.9362877021421596E-3</c:v>
                </c:pt>
                <c:pt idx="159">
                  <c:v>-2.935094644769265E-3</c:v>
                </c:pt>
                <c:pt idx="160">
                  <c:v>-2.9345541392888919E-3</c:v>
                </c:pt>
                <c:pt idx="161">
                  <c:v>-2.9340566505187127E-3</c:v>
                </c:pt>
                <c:pt idx="162">
                  <c:v>-2.9336036566363077E-3</c:v>
                </c:pt>
                <c:pt idx="163">
                  <c:v>-2.9328294848429692E-3</c:v>
                </c:pt>
                <c:pt idx="164">
                  <c:v>-2.9322662010500267E-3</c:v>
                </c:pt>
                <c:pt idx="165">
                  <c:v>-2.9320578593461377E-3</c:v>
                </c:pt>
                <c:pt idx="166">
                  <c:v>-2.9319028834740024E-3</c:v>
                </c:pt>
                <c:pt idx="167">
                  <c:v>-2.9318027518510092E-3</c:v>
                </c:pt>
                <c:pt idx="168">
                  <c:v>-2.931768819061098E-3</c:v>
                </c:pt>
                <c:pt idx="169">
                  <c:v>-2.9319802371974291E-3</c:v>
                </c:pt>
                <c:pt idx="170">
                  <c:v>-2.9321765037604308E-3</c:v>
                </c:pt>
                <c:pt idx="171">
                  <c:v>-2.9324364854765861E-3</c:v>
                </c:pt>
                <c:pt idx="172">
                  <c:v>-2.9327616606433793E-3</c:v>
                </c:pt>
                <c:pt idx="173">
                  <c:v>-2.9336128086621116E-3</c:v>
                </c:pt>
                <c:pt idx="174">
                  <c:v>-2.9347438651239344E-3</c:v>
                </c:pt>
                <c:pt idx="175">
                  <c:v>-2.9354171846840416E-3</c:v>
                </c:pt>
                <c:pt idx="176">
                  <c:v>-2.9361645684389259E-3</c:v>
                </c:pt>
                <c:pt idx="177">
                  <c:v>-2.936987494845944E-3</c:v>
                </c:pt>
                <c:pt idx="178">
                  <c:v>-2.9388685571785089E-3</c:v>
                </c:pt>
                <c:pt idx="179">
                  <c:v>-2.9410641969018769E-3</c:v>
                </c:pt>
                <c:pt idx="180">
                  <c:v>-2.942287013749656E-3</c:v>
                </c:pt>
                <c:pt idx="181">
                  <c:v>-2.943594244113612E-3</c:v>
                </c:pt>
                <c:pt idx="182">
                  <c:v>-2.9449873664111337E-3</c:v>
                </c:pt>
                <c:pt idx="183">
                  <c:v>-2.9480431678363672E-3</c:v>
                </c:pt>
                <c:pt idx="184">
                  <c:v>-2.9514483440840067E-3</c:v>
                </c:pt>
                <c:pt idx="185">
                  <c:v>-2.9532931029097043E-3</c:v>
                </c:pt>
                <c:pt idx="186">
                  <c:v>-2.9552326244131066E-3</c:v>
                </c:pt>
                <c:pt idx="187">
                  <c:v>-2.9572683870915384E-3</c:v>
                </c:pt>
                <c:pt idx="188">
                  <c:v>-2.9616437433421794E-3</c:v>
                </c:pt>
                <c:pt idx="189">
                  <c:v>-2.9664034183829457E-3</c:v>
                </c:pt>
                <c:pt idx="190">
                  <c:v>-2.9689425636370004E-3</c:v>
                </c:pt>
                <c:pt idx="191">
                  <c:v>-2.9715617008641004E-3</c:v>
                </c:pt>
                <c:pt idx="192">
                  <c:v>-2.9741610954436837E-3</c:v>
                </c:pt>
                <c:pt idx="193">
                  <c:v>-2.9791826907699104E-3</c:v>
                </c:pt>
                <c:pt idx="194">
                  <c:v>-2.984097446385725E-3</c:v>
                </c:pt>
                <c:pt idx="195">
                  <c:v>-2.986462618124186E-3</c:v>
                </c:pt>
                <c:pt idx="196">
                  <c:v>-2.9887787796267773E-3</c:v>
                </c:pt>
                <c:pt idx="197">
                  <c:v>-2.9910452094705775E-3</c:v>
                </c:pt>
                <c:pt idx="198">
                  <c:v>-2.9953837633067693E-3</c:v>
                </c:pt>
                <c:pt idx="199">
                  <c:v>-2.9995991729681037E-3</c:v>
                </c:pt>
                <c:pt idx="200">
                  <c:v>-3.0016061158999463E-3</c:v>
                </c:pt>
                <c:pt idx="201">
                  <c:v>-3.0035589960375475E-3</c:v>
                </c:pt>
                <c:pt idx="202">
                  <c:v>-3.0054570914783696E-3</c:v>
                </c:pt>
                <c:pt idx="203">
                  <c:v>-3.0090419066297613E-3</c:v>
                </c:pt>
                <c:pt idx="204">
                  <c:v>-3.0124871905812256E-3</c:v>
                </c:pt>
                <c:pt idx="205">
                  <c:v>-3.014100535518871E-3</c:v>
                </c:pt>
                <c:pt idx="206">
                  <c:v>-3.0156547649440313E-3</c:v>
                </c:pt>
                <c:pt idx="207">
                  <c:v>-3.0171491568342645E-3</c:v>
                </c:pt>
                <c:pt idx="208">
                  <c:v>-3.0199095403826703E-3</c:v>
                </c:pt>
                <c:pt idx="209">
                  <c:v>-3.022513914272551E-3</c:v>
                </c:pt>
                <c:pt idx="210">
                  <c:v>-3.0236982919085165E-3</c:v>
                </c:pt>
                <c:pt idx="211">
                  <c:v>-3.0248185012338169E-3</c:v>
                </c:pt>
                <c:pt idx="212">
                  <c:v>-3.0258738204258506E-3</c:v>
                </c:pt>
                <c:pt idx="213">
                  <c:v>-3.0277390843025387E-3</c:v>
                </c:pt>
                <c:pt idx="214">
                  <c:v>-3.0294317590495723E-3</c:v>
                </c:pt>
                <c:pt idx="215">
                  <c:v>-3.0301518001962791E-3</c:v>
                </c:pt>
                <c:pt idx="216">
                  <c:v>-3.0308026199943328E-3</c:v>
                </c:pt>
                <c:pt idx="217">
                  <c:v>-3.0313834972206521E-3</c:v>
                </c:pt>
                <c:pt idx="218">
                  <c:v>-3.0322829578333099E-3</c:v>
                </c:pt>
                <c:pt idx="219">
                  <c:v>-3.0329931398798138E-3</c:v>
                </c:pt>
                <c:pt idx="220">
                  <c:v>-3.0332134749899708E-3</c:v>
                </c:pt>
                <c:pt idx="221">
                  <c:v>-3.0333621143308065E-3</c:v>
                </c:pt>
                <c:pt idx="222">
                  <c:v>-3.0334487133387711E-3</c:v>
                </c:pt>
                <c:pt idx="223">
                  <c:v>-3.033395458524879E-3</c:v>
                </c:pt>
                <c:pt idx="224">
                  <c:v>-3.0331898012470049E-3</c:v>
                </c:pt>
                <c:pt idx="225">
                  <c:v>-3.0329711161769524E-3</c:v>
                </c:pt>
                <c:pt idx="226">
                  <c:v>-3.0326897962895671E-3</c:v>
                </c:pt>
                <c:pt idx="227">
                  <c:v>-3.032345315485685E-3</c:v>
                </c:pt>
                <c:pt idx="228">
                  <c:v>-3.0314176606127674E-3</c:v>
                </c:pt>
                <c:pt idx="229">
                  <c:v>-3.0303252626406874E-3</c:v>
                </c:pt>
                <c:pt idx="230">
                  <c:v>-3.0296570870058659E-3</c:v>
                </c:pt>
                <c:pt idx="231">
                  <c:v>-3.0289225941793063E-3</c:v>
                </c:pt>
                <c:pt idx="232">
                  <c:v>-3.0281212584615247E-3</c:v>
                </c:pt>
                <c:pt idx="233">
                  <c:v>-3.0262677062697918E-3</c:v>
                </c:pt>
                <c:pt idx="234">
                  <c:v>-3.0242369638555644E-3</c:v>
                </c:pt>
                <c:pt idx="235">
                  <c:v>-3.023093522154241E-3</c:v>
                </c:pt>
                <c:pt idx="236">
                  <c:v>-3.0218800813663904E-3</c:v>
                </c:pt>
                <c:pt idx="237">
                  <c:v>-3.0205961153928484E-3</c:v>
                </c:pt>
                <c:pt idx="238">
                  <c:v>-3.0177651714469178E-3</c:v>
                </c:pt>
                <c:pt idx="239">
                  <c:v>-3.0147444778583221E-3</c:v>
                </c:pt>
                <c:pt idx="240">
                  <c:v>-3.0130999950683801E-3</c:v>
                </c:pt>
                <c:pt idx="241">
                  <c:v>-3.0113818307775375E-3</c:v>
                </c:pt>
                <c:pt idx="242">
                  <c:v>-3.0095894592063743E-3</c:v>
                </c:pt>
                <c:pt idx="243">
                  <c:v>-3.0057296317087534E-3</c:v>
                </c:pt>
                <c:pt idx="244">
                  <c:v>-3.0016673775357106E-3</c:v>
                </c:pt>
                <c:pt idx="245">
                  <c:v>-2.9994960784351932E-3</c:v>
                </c:pt>
                <c:pt idx="246">
                  <c:v>-2.9972474154194018E-3</c:v>
                </c:pt>
                <c:pt idx="247">
                  <c:v>-2.9949208630686286E-3</c:v>
                </c:pt>
                <c:pt idx="248">
                  <c:v>-2.9899806621536129E-3</c:v>
                </c:pt>
                <c:pt idx="249">
                  <c:v>-2.984825236094224E-3</c:v>
                </c:pt>
                <c:pt idx="250">
                  <c:v>-2.9821013451414302E-3</c:v>
                </c:pt>
                <c:pt idx="251">
                  <c:v>-2.9792964081787332E-3</c:v>
                </c:pt>
                <c:pt idx="252">
                  <c:v>-2.9764098996665211E-3</c:v>
                </c:pt>
                <c:pt idx="253">
                  <c:v>-2.9703378376133571E-3</c:v>
                </c:pt>
                <c:pt idx="254">
                  <c:v>-2.9640376261008683E-3</c:v>
                </c:pt>
                <c:pt idx="255">
                  <c:v>-2.9607353679139692E-3</c:v>
                </c:pt>
                <c:pt idx="256">
                  <c:v>-2.9573823131201493E-3</c:v>
                </c:pt>
                <c:pt idx="257">
                  <c:v>-2.9541144048161883E-3</c:v>
                </c:pt>
                <c:pt idx="258">
                  <c:v>-2.9479592801529009E-3</c:v>
                </c:pt>
                <c:pt idx="259">
                  <c:v>-2.9422657940836316E-3</c:v>
                </c:pt>
                <c:pt idx="260">
                  <c:v>-2.939617922361748E-3</c:v>
                </c:pt>
                <c:pt idx="261">
                  <c:v>-2.9370991729926743E-3</c:v>
                </c:pt>
                <c:pt idx="262">
                  <c:v>-2.9347112514122031E-3</c:v>
                </c:pt>
                <c:pt idx="263">
                  <c:v>-2.9293747490721778E-3</c:v>
                </c:pt>
                <c:pt idx="264">
                  <c:v>-2.9247937354037745E-3</c:v>
                </c:pt>
                <c:pt idx="265">
                  <c:v>-2.9232265860335005E-3</c:v>
                </c:pt>
                <c:pt idx="266">
                  <c:v>-2.9218022002241995E-3</c:v>
                </c:pt>
                <c:pt idx="267">
                  <c:v>-2.1154283288016273E-3</c:v>
                </c:pt>
                <c:pt idx="268">
                  <c:v>-2.9175663893621362E-3</c:v>
                </c:pt>
                <c:pt idx="269">
                  <c:v>-2.9168813955005035E-3</c:v>
                </c:pt>
                <c:pt idx="270">
                  <c:v>-2.9163493953365816E-3</c:v>
                </c:pt>
                <c:pt idx="271">
                  <c:v>-2.9159720937466105E-3</c:v>
                </c:pt>
                <c:pt idx="272">
                  <c:v>-2.9157180632966018E-3</c:v>
                </c:pt>
                <c:pt idx="273">
                  <c:v>-2.9160439768460833E-3</c:v>
                </c:pt>
                <c:pt idx="274">
                  <c:v>-2.9164657453062404E-3</c:v>
                </c:pt>
                <c:pt idx="275">
                  <c:v>-2.9170524427968303E-3</c:v>
                </c:pt>
                <c:pt idx="276">
                  <c:v>-2.9178057749934538E-3</c:v>
                </c:pt>
                <c:pt idx="277">
                  <c:v>-2.9198527293994303E-3</c:v>
                </c:pt>
                <c:pt idx="278">
                  <c:v>-2.922519547206015E-3</c:v>
                </c:pt>
                <c:pt idx="279">
                  <c:v>-2.9241316267558659E-3</c:v>
                </c:pt>
                <c:pt idx="280">
                  <c:v>-2.9259205711884562E-3</c:v>
                </c:pt>
                <c:pt idx="281">
                  <c:v>-2.927888085340058E-3</c:v>
                </c:pt>
                <c:pt idx="282">
                  <c:v>-2.9324029855803957E-3</c:v>
                </c:pt>
                <c:pt idx="283">
                  <c:v>-2.937577942057068E-3</c:v>
                </c:pt>
                <c:pt idx="284">
                  <c:v>-2.9404638817043249E-3</c:v>
                </c:pt>
                <c:pt idx="285">
                  <c:v>-2.9434918237214447E-3</c:v>
                </c:pt>
                <c:pt idx="286">
                  <c:v>-2.9464753624974804E-3</c:v>
                </c:pt>
                <c:pt idx="287">
                  <c:v>-2.9521097222229287E-3</c:v>
                </c:pt>
                <c:pt idx="288">
                  <c:v>-2.9574787170849604E-3</c:v>
                </c:pt>
                <c:pt idx="289">
                  <c:v>-2.9599915831202139E-3</c:v>
                </c:pt>
                <c:pt idx="290">
                  <c:v>-2.9624071511458183E-3</c:v>
                </c:pt>
                <c:pt idx="291">
                  <c:v>-2.9647243666452994E-3</c:v>
                </c:pt>
                <c:pt idx="292">
                  <c:v>-2.9690011970151531E-3</c:v>
                </c:pt>
                <c:pt idx="293">
                  <c:v>-2.9729886134921557E-3</c:v>
                </c:pt>
                <c:pt idx="294">
                  <c:v>-2.9747982489736202E-3</c:v>
                </c:pt>
                <c:pt idx="295">
                  <c:v>-2.9765032049500206E-3</c:v>
                </c:pt>
                <c:pt idx="296">
                  <c:v>-2.978102427144691E-3</c:v>
                </c:pt>
                <c:pt idx="297">
                  <c:v>-2.9809184688112111E-3</c:v>
                </c:pt>
                <c:pt idx="298">
                  <c:v>-2.9834208858581235E-3</c:v>
                </c:pt>
                <c:pt idx="299">
                  <c:v>-2.9844756205177347E-3</c:v>
                </c:pt>
                <c:pt idx="300">
                  <c:v>-2.9854182946165153E-3</c:v>
                </c:pt>
                <c:pt idx="301">
                  <c:v>-2.9862478529185665E-3</c:v>
                </c:pt>
                <c:pt idx="302">
                  <c:v>-2.9874998537149366E-3</c:v>
                </c:pt>
                <c:pt idx="303">
                  <c:v>-2.9884138430658069E-3</c:v>
                </c:pt>
                <c:pt idx="304">
                  <c:v>-2.988662006995213E-3</c:v>
                </c:pt>
                <c:pt idx="305">
                  <c:v>-2.9887907287085014E-3</c:v>
                </c:pt>
                <c:pt idx="306">
                  <c:v>-2.9887989534493897E-3</c:v>
                </c:pt>
                <c:pt idx="307">
                  <c:v>-2.9883836671640296E-3</c:v>
                </c:pt>
                <c:pt idx="308">
                  <c:v>-2.9876057939581813E-3</c:v>
                </c:pt>
                <c:pt idx="309">
                  <c:v>-2.9869957170092221E-3</c:v>
                </c:pt>
                <c:pt idx="310">
                  <c:v>-2.9862588161488901E-3</c:v>
                </c:pt>
                <c:pt idx="311">
                  <c:v>-2.9853940369806153E-3</c:v>
                </c:pt>
                <c:pt idx="312">
                  <c:v>-2.9832082238767654E-3</c:v>
                </c:pt>
                <c:pt idx="313">
                  <c:v>-2.9806350472183496E-3</c:v>
                </c:pt>
                <c:pt idx="314">
                  <c:v>-2.9791150590030568E-3</c:v>
                </c:pt>
                <c:pt idx="315">
                  <c:v>-2.9774608655008805E-3</c:v>
                </c:pt>
                <c:pt idx="316">
                  <c:v>-2.9756714121553784E-3</c:v>
                </c:pt>
                <c:pt idx="317">
                  <c:v>-2.9716118376121869E-3</c:v>
                </c:pt>
                <c:pt idx="318">
                  <c:v>-2.9671399109298946E-3</c:v>
                </c:pt>
                <c:pt idx="319">
                  <c:v>-2.9646583413001082E-3</c:v>
                </c:pt>
                <c:pt idx="320">
                  <c:v>-2.9620351846482151E-3</c:v>
                </c:pt>
                <c:pt idx="321">
                  <c:v>-2.9592693868973896E-3</c:v>
                </c:pt>
                <c:pt idx="322">
                  <c:v>-2.9532328209969094E-3</c:v>
                </c:pt>
                <c:pt idx="323">
                  <c:v>-2.9467811984140724E-3</c:v>
                </c:pt>
                <c:pt idx="324">
                  <c:v>-2.9434217995349954E-3</c:v>
                </c:pt>
                <c:pt idx="325">
                  <c:v>-2.9400499292719928E-3</c:v>
                </c:pt>
                <c:pt idx="326">
                  <c:v>-2.9366657043716771E-3</c:v>
                </c:pt>
                <c:pt idx="327">
                  <c:v>-2.9298328149707231E-3</c:v>
                </c:pt>
                <c:pt idx="328">
                  <c:v>-2.9230076050001941E-3</c:v>
                </c:pt>
                <c:pt idx="329">
                  <c:v>-2.9195633657064235E-3</c:v>
                </c:pt>
                <c:pt idx="330">
                  <c:v>-2.916107475012808E-3</c:v>
                </c:pt>
                <c:pt idx="331">
                  <c:v>-2.9126400501056082E-3</c:v>
                </c:pt>
                <c:pt idx="332">
                  <c:v>-2.9056438857510969E-3</c:v>
                </c:pt>
                <c:pt idx="333">
                  <c:v>-2.8986573502276514E-3</c:v>
                </c:pt>
                <c:pt idx="334">
                  <c:v>-2.8951340110472401E-3</c:v>
                </c:pt>
                <c:pt idx="335">
                  <c:v>-2.8915998405310006E-3</c:v>
                </c:pt>
                <c:pt idx="336">
                  <c:v>-2.8880549556653534E-3</c:v>
                </c:pt>
                <c:pt idx="337">
                  <c:v>-2.8809070029423012E-3</c:v>
                </c:pt>
                <c:pt idx="338">
                  <c:v>-2.8737706173531663E-3</c:v>
                </c:pt>
                <c:pt idx="339">
                  <c:v>-2.8701739185343911E-3</c:v>
                </c:pt>
                <c:pt idx="340">
                  <c:v>-2.8665672085637084E-3</c:v>
                </c:pt>
                <c:pt idx="341">
                  <c:v>-2.8556333347973251E-3</c:v>
                </c:pt>
                <c:pt idx="342">
                  <c:v>-2.8447232713446624E-3</c:v>
                </c:pt>
                <c:pt idx="343">
                  <c:v>-2.8410497622077813E-3</c:v>
                </c:pt>
                <c:pt idx="344">
                  <c:v>-2.837367179089334E-3</c:v>
                </c:pt>
                <c:pt idx="345">
                  <c:v>-2.829950105120993E-3</c:v>
                </c:pt>
                <c:pt idx="346">
                  <c:v>-2.822548448486728E-3</c:v>
                </c:pt>
                <c:pt idx="347">
                  <c:v>-2.8188222521752238E-3</c:v>
                </c:pt>
                <c:pt idx="348">
                  <c:v>-2.8150876844001971E-3</c:v>
                </c:pt>
                <c:pt idx="349">
                  <c:v>-2.8113448628674931E-3</c:v>
                </c:pt>
                <c:pt idx="350">
                  <c:v>-2.8019148516056358E-3</c:v>
                </c:pt>
                <c:pt idx="351">
                  <c:v>-2.792511044082957E-3</c:v>
                </c:pt>
                <c:pt idx="352">
                  <c:v>-2.7887211583577098E-3</c:v>
                </c:pt>
                <c:pt idx="353">
                  <c:v>-2.7849238386190578E-3</c:v>
                </c:pt>
                <c:pt idx="354">
                  <c:v>-2.7772835788342221E-3</c:v>
                </c:pt>
                <c:pt idx="355">
                  <c:v>-2.7696625627759985E-3</c:v>
                </c:pt>
                <c:pt idx="356">
                  <c:v>-2.7658298304045204E-3</c:v>
                </c:pt>
                <c:pt idx="357">
                  <c:v>-2.7619903668973933E-3</c:v>
                </c:pt>
                <c:pt idx="358">
                  <c:v>-2.7581442894808461E-3</c:v>
                </c:pt>
                <c:pt idx="359">
                  <c:v>-2.750409660583486E-3</c:v>
                </c:pt>
                <c:pt idx="360">
                  <c:v>-2.7426961836063413E-3</c:v>
                </c:pt>
                <c:pt idx="361">
                  <c:v>-2.7388187938370834E-3</c:v>
                </c:pt>
                <c:pt idx="362">
                  <c:v>-2.7349354931160974E-3</c:v>
                </c:pt>
                <c:pt idx="363">
                  <c:v>-2.73104639850974E-3</c:v>
                </c:pt>
                <c:pt idx="364">
                  <c:v>-2.7232288819023509E-3</c:v>
                </c:pt>
                <c:pt idx="365">
                  <c:v>-2.7154344243163209E-3</c:v>
                </c:pt>
                <c:pt idx="366">
                  <c:v>-2.7115181176373682E-3</c:v>
                </c:pt>
                <c:pt idx="367">
                  <c:v>-2.7075967200707041E-3</c:v>
                </c:pt>
                <c:pt idx="368">
                  <c:v>-2.7036703486027491E-3</c:v>
                </c:pt>
                <c:pt idx="369">
                  <c:v>-2.6957814251549195E-3</c:v>
                </c:pt>
                <c:pt idx="370">
                  <c:v>-2.6879174679628193E-3</c:v>
                </c:pt>
                <c:pt idx="371">
                  <c:v>-2.6839679847423525E-3</c:v>
                </c:pt>
                <c:pt idx="372">
                  <c:v>-2.6800142307781272E-3</c:v>
                </c:pt>
                <c:pt idx="373">
                  <c:v>-2.6760563230165957E-3</c:v>
                </c:pt>
                <c:pt idx="374">
                  <c:v>-2.6681074727319398E-3</c:v>
                </c:pt>
                <c:pt idx="375">
                  <c:v>-2.6601854974828143E-3</c:v>
                </c:pt>
                <c:pt idx="376">
                  <c:v>-2.6562085783687905E-3</c:v>
                </c:pt>
                <c:pt idx="377">
                  <c:v>-2.6522282082552806E-3</c:v>
                </c:pt>
                <c:pt idx="378">
                  <c:v>-2.6482445047282255E-3</c:v>
                </c:pt>
                <c:pt idx="379">
                  <c:v>-2.6402472069175786E-3</c:v>
                </c:pt>
                <c:pt idx="380">
                  <c:v>-2.632278696172996E-3</c:v>
                </c:pt>
                <c:pt idx="381">
                  <c:v>-2.62828008145366E-3</c:v>
                </c:pt>
                <c:pt idx="382">
                  <c:v>-2.6242788357988545E-3</c:v>
                </c:pt>
                <c:pt idx="383">
                  <c:v>-2.6202750766346483E-3</c:v>
                </c:pt>
                <c:pt idx="384">
                  <c:v>-2.6122408102358108E-3</c:v>
                </c:pt>
                <c:pt idx="385">
                  <c:v>-2.6042380881374783E-3</c:v>
                </c:pt>
                <c:pt idx="386">
                  <c:v>-2.6002285773740752E-3</c:v>
                </c:pt>
                <c:pt idx="387">
                  <c:v>-2.5962223485453961E-3</c:v>
                </c:pt>
                <c:pt idx="388">
                  <c:v>-2.5922195553285121E-3</c:v>
                </c:pt>
                <c:pt idx="389">
                  <c:v>-2.5842076395177216E-3</c:v>
                </c:pt>
                <c:pt idx="390">
                  <c:v>-2.5762458142786215E-3</c:v>
                </c:pt>
                <c:pt idx="391">
                  <c:v>-2.5722625055557558E-3</c:v>
                </c:pt>
                <c:pt idx="392">
                  <c:v>-2.5682835546270155E-3</c:v>
                </c:pt>
                <c:pt idx="393">
                  <c:v>-2.5643091158089604E-3</c:v>
                </c:pt>
                <c:pt idx="394">
                  <c:v>-2.5563578926757202E-3</c:v>
                </c:pt>
                <c:pt idx="395">
                  <c:v>-2.5484595519076336E-3</c:v>
                </c:pt>
                <c:pt idx="396">
                  <c:v>-2.5445099776000291E-3</c:v>
                </c:pt>
                <c:pt idx="397">
                  <c:v>-2.5405658372257278E-3</c:v>
                </c:pt>
                <c:pt idx="398">
                  <c:v>-2.5366272850213534E-3</c:v>
                </c:pt>
                <c:pt idx="399">
                  <c:v>-2.5287518120142849E-3</c:v>
                </c:pt>
                <c:pt idx="400">
                  <c:v>-2.5209320282071346E-3</c:v>
                </c:pt>
                <c:pt idx="401">
                  <c:v>-2.5170237209692914E-3</c:v>
                </c:pt>
                <c:pt idx="402">
                  <c:v>-2.5131219237639613E-3</c:v>
                </c:pt>
                <c:pt idx="403">
                  <c:v>-2.5092267904280874E-3</c:v>
                </c:pt>
                <c:pt idx="404">
                  <c:v>-2.5014421243030327E-3</c:v>
                </c:pt>
                <c:pt idx="405">
                  <c:v>-2.4937159709192969E-3</c:v>
                </c:pt>
                <c:pt idx="406">
                  <c:v>-2.489856463165907E-3</c:v>
                </c:pt>
                <c:pt idx="407">
                  <c:v>-2.4860045414643039E-3</c:v>
                </c:pt>
                <c:pt idx="408">
                  <c:v>-2.4821603597313668E-3</c:v>
                </c:pt>
                <c:pt idx="409">
                  <c:v>-2.4744815564048395E-3</c:v>
                </c:pt>
                <c:pt idx="410">
                  <c:v>-2.4668641073466446E-3</c:v>
                </c:pt>
                <c:pt idx="411">
                  <c:v>-2.4630609314924001E-3</c:v>
                </c:pt>
                <c:pt idx="412">
                  <c:v>-2.4592664179889923E-3</c:v>
                </c:pt>
                <c:pt idx="413">
                  <c:v>-2.455480720393588E-3</c:v>
                </c:pt>
                <c:pt idx="414">
                  <c:v>-2.4479228351959037E-3</c:v>
                </c:pt>
                <c:pt idx="415">
                  <c:v>-2.4404291651913823E-3</c:v>
                </c:pt>
                <c:pt idx="416">
                  <c:v>-2.4366898536909432E-3</c:v>
                </c:pt>
                <c:pt idx="417">
                  <c:v>-2.4329602806405504E-3</c:v>
                </c:pt>
                <c:pt idx="418">
                  <c:v>-2.4292405995574029E-3</c:v>
                </c:pt>
                <c:pt idx="419">
                  <c:v>-2.4218186877789094E-3</c:v>
                </c:pt>
                <c:pt idx="420">
                  <c:v>-2.4144638714362898E-3</c:v>
                </c:pt>
                <c:pt idx="421">
                  <c:v>-2.4107959571439963E-3</c:v>
                </c:pt>
                <c:pt idx="422">
                  <c:v>-2.4071388570412466E-3</c:v>
                </c:pt>
                <c:pt idx="423">
                  <c:v>-2.4034927252847282E-3</c:v>
                </c:pt>
                <c:pt idx="424">
                  <c:v>-2.3962218409234737E-3</c:v>
                </c:pt>
                <c:pt idx="425">
                  <c:v>-2.3890209542232199E-3</c:v>
                </c:pt>
                <c:pt idx="426">
                  <c:v>-2.3854319692340198E-3</c:v>
                </c:pt>
                <c:pt idx="427">
                  <c:v>-2.3818548746934454E-3</c:v>
                </c:pt>
                <c:pt idx="428">
                  <c:v>-2.3782898244784079E-3</c:v>
                </c:pt>
                <c:pt idx="429">
                  <c:v>-2.3711850219054753E-3</c:v>
                </c:pt>
                <c:pt idx="430">
                  <c:v>-2.3641531406148886E-3</c:v>
                </c:pt>
                <c:pt idx="431">
                  <c:v>-2.36065061762325E-3</c:v>
                </c:pt>
                <c:pt idx="432">
                  <c:v>-2.3571610610995108E-3</c:v>
                </c:pt>
                <c:pt idx="433">
                  <c:v>-2.3536846250005183E-3</c:v>
                </c:pt>
                <c:pt idx="434">
                  <c:v>-2.3467609576677262E-3</c:v>
                </c:pt>
                <c:pt idx="435">
                  <c:v>-2.3399131583135002E-3</c:v>
                </c:pt>
                <c:pt idx="436">
                  <c:v>-2.3365046298140513E-3</c:v>
                </c:pt>
                <c:pt idx="437">
                  <c:v>-2.3331101437618074E-3</c:v>
                </c:pt>
                <c:pt idx="438">
                  <c:v>-2.32972985443336E-3</c:v>
                </c:pt>
                <c:pt idx="439">
                  <c:v>-2.323002375326233E-3</c:v>
                </c:pt>
                <c:pt idx="440">
                  <c:v>-2.3163537347814511E-3</c:v>
                </c:pt>
                <c:pt idx="441">
                  <c:v>-2.3130467333087879E-3</c:v>
                </c:pt>
                <c:pt idx="442">
                  <c:v>-2.3097548504225074E-3</c:v>
                </c:pt>
                <c:pt idx="443">
                  <c:v>-2.306478239999521E-3</c:v>
                </c:pt>
                <c:pt idx="444">
                  <c:v>-2.2999620020369704E-3</c:v>
                </c:pt>
                <c:pt idx="445">
                  <c:v>-2.2935275977609137E-3</c:v>
                </c:pt>
                <c:pt idx="446">
                  <c:v>-2.290329655609824E-3</c:v>
                </c:pt>
                <c:pt idx="447">
                  <c:v>-2.287147908344167E-3</c:v>
                </c:pt>
                <c:pt idx="448">
                  <c:v>-2.2839825096410138E-3</c:v>
                </c:pt>
                <c:pt idx="449">
                  <c:v>-2.2776925649692359E-3</c:v>
                </c:pt>
                <c:pt idx="450">
                  <c:v>-2.2714804141221734E-3</c:v>
                </c:pt>
                <c:pt idx="451">
                  <c:v>-2.2683566133840927E-3</c:v>
                </c:pt>
                <c:pt idx="452">
                  <c:v>-2.2652073913409509E-3</c:v>
                </c:pt>
                <c:pt idx="453">
                  <c:v>-2.2620326381206368E-3</c:v>
                </c:pt>
                <c:pt idx="454">
                  <c:v>-2.2555833464865671E-3</c:v>
                </c:pt>
                <c:pt idx="455">
                  <c:v>-2.2490761180637975E-3</c:v>
                </c:pt>
                <c:pt idx="456">
                  <c:v>-2.2457720621549271E-3</c:v>
                </c:pt>
                <c:pt idx="457">
                  <c:v>-2.2424418163558002E-3</c:v>
                </c:pt>
                <c:pt idx="458">
                  <c:v>-2.2390852706744013E-3</c:v>
                </c:pt>
                <c:pt idx="459">
                  <c:v>-2.2322701225885311E-3</c:v>
                </c:pt>
                <c:pt idx="460">
                  <c:v>-2.2253938942018436E-3</c:v>
                </c:pt>
                <c:pt idx="461">
                  <c:v>-2.2219042027060709E-3</c:v>
                </c:pt>
                <c:pt idx="462">
                  <c:v>-2.2183875522951979E-3</c:v>
                </c:pt>
                <c:pt idx="463">
                  <c:v>-2.2148438336166976E-3</c:v>
                </c:pt>
                <c:pt idx="464">
                  <c:v>-2.2076520807967626E-3</c:v>
                </c:pt>
                <c:pt idx="465">
                  <c:v>-2.2003960783445464E-3</c:v>
                </c:pt>
                <c:pt idx="466">
                  <c:v>-2.1967153702062703E-3</c:v>
                </c:pt>
                <c:pt idx="467">
                  <c:v>-2.1930069350073467E-3</c:v>
                </c:pt>
                <c:pt idx="468">
                  <c:v>-2.189270662595888E-3</c:v>
                </c:pt>
                <c:pt idx="469">
                  <c:v>-2.1816915566796879E-3</c:v>
                </c:pt>
                <c:pt idx="470">
                  <c:v>-2.1740450058604921E-3</c:v>
                </c:pt>
                <c:pt idx="471">
                  <c:v>-2.170167900783504E-3</c:v>
                </c:pt>
                <c:pt idx="472">
                  <c:v>-2.1662622999008008E-3</c:v>
                </c:pt>
                <c:pt idx="473">
                  <c:v>-2.1623280931004629E-3</c:v>
                </c:pt>
                <c:pt idx="474">
                  <c:v>-2.1543508856858296E-3</c:v>
                </c:pt>
                <c:pt idx="475">
                  <c:v>-2.1463030124779792E-3</c:v>
                </c:pt>
                <c:pt idx="476">
                  <c:v>-2.1422241298463263E-3</c:v>
                </c:pt>
                <c:pt idx="477">
                  <c:v>-2.1381159825040186E-3</c:v>
                </c:pt>
                <c:pt idx="478">
                  <c:v>-2.1339784608986889E-3</c:v>
                </c:pt>
                <c:pt idx="479">
                  <c:v>-2.1255924032237417E-3</c:v>
                </c:pt>
                <c:pt idx="480">
                  <c:v>-2.117132433765434E-3</c:v>
                </c:pt>
                <c:pt idx="481">
                  <c:v>-2.1128463928832275E-3</c:v>
                </c:pt>
                <c:pt idx="482">
                  <c:v>-2.1085303185852666E-3</c:v>
                </c:pt>
                <c:pt idx="483">
                  <c:v>-2.1041841013591522E-3</c:v>
                </c:pt>
                <c:pt idx="484">
                  <c:v>-2.0953784445687518E-3</c:v>
                </c:pt>
                <c:pt idx="485">
                  <c:v>-2.0864956052513151E-3</c:v>
                </c:pt>
                <c:pt idx="486">
                  <c:v>-2.0819970254626341E-3</c:v>
                </c:pt>
                <c:pt idx="487">
                  <c:v>-2.0774676435530992E-3</c:v>
                </c:pt>
                <c:pt idx="488">
                  <c:v>-2.0729073501701833E-3</c:v>
                </c:pt>
                <c:pt idx="489">
                  <c:v>-2.0636713449828648E-3</c:v>
                </c:pt>
                <c:pt idx="490">
                  <c:v>-2.0543548623841446E-3</c:v>
                </c:pt>
                <c:pt idx="491">
                  <c:v>-2.0496383629931003E-3</c:v>
                </c:pt>
                <c:pt idx="492">
                  <c:v>-2.0448902930159107E-3</c:v>
                </c:pt>
                <c:pt idx="493">
                  <c:v>-2.0401105427003685E-3</c:v>
                </c:pt>
                <c:pt idx="494">
                  <c:v>-2.0304334395282453E-3</c:v>
                </c:pt>
                <c:pt idx="495">
                  <c:v>-2.0206725407723169E-3</c:v>
                </c:pt>
                <c:pt idx="496">
                  <c:v>-2.0157327412828607E-3</c:v>
                </c:pt>
                <c:pt idx="497">
                  <c:v>-2.0107606023422875E-3</c:v>
                </c:pt>
                <c:pt idx="498">
                  <c:v>-2.0057560142783259E-3</c:v>
                </c:pt>
                <c:pt idx="499">
                  <c:v>-1.9956270632803808E-3</c:v>
                </c:pt>
                <c:pt idx="500">
                  <c:v>-1.9854109757444505E-3</c:v>
                </c:pt>
                <c:pt idx="501">
                  <c:v>-1.9802424952608533E-3</c:v>
                </c:pt>
                <c:pt idx="502">
                  <c:v>-1.9750409070207198E-3</c:v>
                </c:pt>
                <c:pt idx="503">
                  <c:v>-1.9698061007922263E-3</c:v>
                </c:pt>
                <c:pt idx="504">
                  <c:v>-1.9592145510749504E-3</c:v>
                </c:pt>
                <c:pt idx="505">
                  <c:v>-1.9485325027090994E-3</c:v>
                </c:pt>
                <c:pt idx="506">
                  <c:v>-1.9431299607752806E-3</c:v>
                </c:pt>
                <c:pt idx="507">
                  <c:v>-1.9376935422998898E-3</c:v>
                </c:pt>
                <c:pt idx="508">
                  <c:v>-1.9322231371710075E-3</c:v>
                </c:pt>
                <c:pt idx="509">
                  <c:v>-1.921158237800924E-3</c:v>
                </c:pt>
                <c:pt idx="510">
                  <c:v>-1.9099994571547541E-3</c:v>
                </c:pt>
                <c:pt idx="511">
                  <c:v>-1.9043574729549206E-3</c:v>
                </c:pt>
                <c:pt idx="512">
                  <c:v>-1.8986808435084157E-3</c:v>
                </c:pt>
                <c:pt idx="513">
                  <c:v>-1.8929694590630319E-3</c:v>
                </c:pt>
                <c:pt idx="514">
                  <c:v>-1.8814204581207861E-3</c:v>
                </c:pt>
                <c:pt idx="515">
                  <c:v>-1.8697777926757198E-3</c:v>
                </c:pt>
                <c:pt idx="516">
                  <c:v>-1.863912736235207E-3</c:v>
                </c:pt>
                <c:pt idx="517">
                  <c:v>-1.8580341246776655E-3</c:v>
                </c:pt>
                <c:pt idx="518">
                  <c:v>-1.816505019363035E-3</c:v>
                </c:pt>
                <c:pt idx="519">
                  <c:v>-1.7743150548010789E-3</c:v>
                </c:pt>
                <c:pt idx="520">
                  <c:v>-1.7314671492574263E-3</c:v>
                </c:pt>
                <c:pt idx="521">
                  <c:v>-1.6879642208778023E-3</c:v>
                </c:pt>
                <c:pt idx="522">
                  <c:v>-1.6438091875681238E-3</c:v>
                </c:pt>
                <c:pt idx="523">
                  <c:v>-1.5990049678338281E-3</c:v>
                </c:pt>
                <c:pt idx="524">
                  <c:v>-1.553554479500896E-3</c:v>
                </c:pt>
                <c:pt idx="525">
                  <c:v>-1.5074606408749247E-3</c:v>
                </c:pt>
                <c:pt idx="526">
                  <c:v>-1.4607263698618311E-3</c:v>
                </c:pt>
                <c:pt idx="527">
                  <c:v>-1.4133545847272444E-3</c:v>
                </c:pt>
                <c:pt idx="528">
                  <c:v>-1.3653482037367937E-3</c:v>
                </c:pt>
                <c:pt idx="529">
                  <c:v>-1.3167101448363638E-3</c:v>
                </c:pt>
                <c:pt idx="530">
                  <c:v>-1.2674433263315521E-3</c:v>
                </c:pt>
                <c:pt idx="531">
                  <c:v>-1.2175506660083713E-3</c:v>
                </c:pt>
                <c:pt idx="532">
                  <c:v>-1.1670350821324504E-3</c:v>
                </c:pt>
                <c:pt idx="533">
                  <c:v>-1.1158994929694188E-3</c:v>
                </c:pt>
                <c:pt idx="534">
                  <c:v>-1.0641468165850654E-3</c:v>
                </c:pt>
                <c:pt idx="535">
                  <c:v>-1.011779970845339E-3</c:v>
                </c:pt>
                <c:pt idx="536">
                  <c:v>-9.5880187413577289E-4</c:v>
                </c:pt>
                <c:pt idx="537">
                  <c:v>-9.0521544460209213E-4</c:v>
                </c:pt>
                <c:pt idx="538">
                  <c:v>-8.5102360011024558E-4</c:v>
                </c:pt>
                <c:pt idx="539">
                  <c:v>-7.9622925888589435E-4</c:v>
                </c:pt>
                <c:pt idx="540">
                  <c:v>-7.4083533915469957E-4</c:v>
                </c:pt>
                <c:pt idx="541">
                  <c:v>-6.84844758662706E-4</c:v>
                </c:pt>
                <c:pt idx="542">
                  <c:v>-6.2826043587538294E-4</c:v>
                </c:pt>
                <c:pt idx="543">
                  <c:v>-5.7108528889848742E-4</c:v>
                </c:pt>
                <c:pt idx="544">
                  <c:v>-5.1332223555800027E-4</c:v>
                </c:pt>
                <c:pt idx="545">
                  <c:v>-4.5497419415951867E-4</c:v>
                </c:pt>
                <c:pt idx="546">
                  <c:v>-3.960440827288636E-4</c:v>
                </c:pt>
                <c:pt idx="547">
                  <c:v>-3.3653481937179208E-4</c:v>
                </c:pt>
                <c:pt idx="548">
                  <c:v>-2.7644932219406115E-4</c:v>
                </c:pt>
                <c:pt idx="549">
                  <c:v>-2.1579050918152376E-4</c:v>
                </c:pt>
                <c:pt idx="550">
                  <c:v>-1.5456129879964919E-4</c:v>
                </c:pt>
                <c:pt idx="551">
                  <c:v>-9.2764608674578142E-5</c:v>
                </c:pt>
                <c:pt idx="552">
                  <c:v>-3.0403357071939752E-5</c:v>
                </c:pt>
                <c:pt idx="553">
                  <c:v>3.2519537702668799E-5</c:v>
                </c:pt>
                <c:pt idx="554">
                  <c:v>9.6001157823266681E-5</c:v>
                </c:pt>
                <c:pt idx="555">
                  <c:v>1.6003858518409686E-4</c:v>
                </c:pt>
                <c:pt idx="556">
                  <c:v>2.246289013996261E-4</c:v>
                </c:pt>
                <c:pt idx="557">
                  <c:v>2.8976918888368175E-4</c:v>
                </c:pt>
                <c:pt idx="558">
                  <c:v>3.5545652893098634E-4</c:v>
                </c:pt>
                <c:pt idx="559">
                  <c:v>4.2168800387543115E-4</c:v>
                </c:pt>
                <c:pt idx="560">
                  <c:v>4.8846069565122718E-4</c:v>
                </c:pt>
                <c:pt idx="561">
                  <c:v>5.5577168611264938E-4</c:v>
                </c:pt>
                <c:pt idx="562">
                  <c:v>6.2361805687416449E-4</c:v>
                </c:pt>
                <c:pt idx="563">
                  <c:v>6.9199689018972776E-4</c:v>
                </c:pt>
                <c:pt idx="564">
                  <c:v>7.6090526775374201E-4</c:v>
                </c:pt>
                <c:pt idx="565">
                  <c:v>8.303402717402264E-4</c:v>
                </c:pt>
                <c:pt idx="566">
                  <c:v>9.002989837636477E-4</c:v>
                </c:pt>
                <c:pt idx="567">
                  <c:v>9.7077848591808902E-4</c:v>
                </c:pt>
                <c:pt idx="568">
                  <c:v>1.0417758599778892E-3</c:v>
                </c:pt>
                <c:pt idx="569">
                  <c:v>1.1132804559021992E-3</c:v>
                </c:pt>
                <c:pt idx="570">
                  <c:v>1.1953411610932108E-3</c:v>
                </c:pt>
                <c:pt idx="571">
                  <c:v>1.2673305979848948E-3</c:v>
                </c:pt>
                <c:pt idx="572">
                  <c:v>1.3394822174639387E-3</c:v>
                </c:pt>
                <c:pt idx="573">
                  <c:v>1.4117848355965634E-3</c:v>
                </c:pt>
                <c:pt idx="574">
                  <c:v>1.4842272690884784E-3</c:v>
                </c:pt>
                <c:pt idx="575">
                  <c:v>1.5567983340059044E-3</c:v>
                </c:pt>
                <c:pt idx="576">
                  <c:v>1.6294868469746149E-3</c:v>
                </c:pt>
                <c:pt idx="577">
                  <c:v>1.7022816243006389E-3</c:v>
                </c:pt>
                <c:pt idx="578">
                  <c:v>1.7751714822900055E-3</c:v>
                </c:pt>
                <c:pt idx="579">
                  <c:v>1.84814523732868E-3</c:v>
                </c:pt>
                <c:pt idx="580">
                  <c:v>1.9211917057226913E-3</c:v>
                </c:pt>
                <c:pt idx="581">
                  <c:v>1.9942997037780685E-3</c:v>
                </c:pt>
                <c:pt idx="582">
                  <c:v>2.0674580482005211E-3</c:v>
                </c:pt>
                <c:pt idx="583">
                  <c:v>2.1406555546565897E-3</c:v>
                </c:pt>
                <c:pt idx="584">
                  <c:v>2.2138810397720476E-3</c:v>
                </c:pt>
                <c:pt idx="585">
                  <c:v>2.2871233200127961E-3</c:v>
                </c:pt>
                <c:pt idx="586">
                  <c:v>2.3813299702055701E-3</c:v>
                </c:pt>
                <c:pt idx="587">
                  <c:v>2.4336135303748563E-3</c:v>
                </c:pt>
                <c:pt idx="588">
                  <c:v>2.5068390931082263E-3</c:v>
                </c:pt>
                <c:pt idx="589">
                  <c:v>2.5800367158712589E-3</c:v>
                </c:pt>
                <c:pt idx="590">
                  <c:v>2.6531952149699833E-3</c:v>
                </c:pt>
                <c:pt idx="591">
                  <c:v>2.7263034066304925E-3</c:v>
                </c:pt>
                <c:pt idx="592">
                  <c:v>2.7993501069190074E-3</c:v>
                </c:pt>
                <c:pt idx="593">
                  <c:v>2.8723241323813653E-3</c:v>
                </c:pt>
                <c:pt idx="594">
                  <c:v>2.945214299003851E-3</c:v>
                </c:pt>
                <c:pt idx="595">
                  <c:v>3.0180094229326215E-3</c:v>
                </c:pt>
                <c:pt idx="596">
                  <c:v>3.090698320553642E-3</c:v>
                </c:pt>
                <c:pt idx="597">
                  <c:v>3.1632698080130695E-3</c:v>
                </c:pt>
                <c:pt idx="598">
                  <c:v>3.2357127013771247E-3</c:v>
                </c:pt>
                <c:pt idx="599">
                  <c:v>3.3080158168719009E-3</c:v>
                </c:pt>
                <c:pt idx="600">
                  <c:v>3.3801679708034271E-3</c:v>
                </c:pt>
                <c:pt idx="601">
                  <c:v>3.4521579790780521E-3</c:v>
                </c:pt>
                <c:pt idx="602">
                  <c:v>3.5239746579218689E-3</c:v>
                </c:pt>
                <c:pt idx="603">
                  <c:v>3.5956068235609706E-3</c:v>
                </c:pt>
                <c:pt idx="604">
                  <c:v>3.667043291901706E-3</c:v>
                </c:pt>
                <c:pt idx="605">
                  <c:v>3.7382728794899123E-3</c:v>
                </c:pt>
                <c:pt idx="606">
                  <c:v>3.8092844019121941E-3</c:v>
                </c:pt>
                <c:pt idx="607">
                  <c:v>3.8800666757143887E-3</c:v>
                </c:pt>
                <c:pt idx="608">
                  <c:v>3.9506085167229088E-3</c:v>
                </c:pt>
                <c:pt idx="609">
                  <c:v>4.0208987410839114E-3</c:v>
                </c:pt>
                <c:pt idx="610">
                  <c:v>4.0909261648636175E-3</c:v>
                </c:pt>
                <c:pt idx="611">
                  <c:v>4.1606796041282479E-3</c:v>
                </c:pt>
                <c:pt idx="612">
                  <c:v>4.2301478749440236E-3</c:v>
                </c:pt>
                <c:pt idx="613">
                  <c:v>4.2993197934571015E-3</c:v>
                </c:pt>
                <c:pt idx="614">
                  <c:v>4.3681841754938944E-3</c:v>
                </c:pt>
                <c:pt idx="615">
                  <c:v>4.4367298373604314E-3</c:v>
                </c:pt>
                <c:pt idx="616">
                  <c:v>4.5049455948831252E-3</c:v>
                </c:pt>
                <c:pt idx="617">
                  <c:v>4.5728202639683246E-3</c:v>
                </c:pt>
                <c:pt idx="618">
                  <c:v>4.6403426610819309E-3</c:v>
                </c:pt>
                <c:pt idx="619">
                  <c:v>4.7075016017306126E-3</c:v>
                </c:pt>
                <c:pt idx="620">
                  <c:v>4.7742859022203987E-3</c:v>
                </c:pt>
                <c:pt idx="621">
                  <c:v>4.8406923193056173E-3</c:v>
                </c:pt>
                <c:pt idx="622">
                  <c:v>4.9259143853763732E-3</c:v>
                </c:pt>
                <c:pt idx="623">
                  <c:v>4.992069838571922E-3</c:v>
                </c:pt>
                <c:pt idx="624">
                  <c:v>5.058151701726743E-3</c:v>
                </c:pt>
                <c:pt idx="625">
                  <c:v>5.1241551644487515E-3</c:v>
                </c:pt>
                <c:pt idx="626">
                  <c:v>5.1900754163458629E-3</c:v>
                </c:pt>
                <c:pt idx="627">
                  <c:v>5.2559076470259924E-3</c:v>
                </c:pt>
                <c:pt idx="628">
                  <c:v>5.3216470460704102E-3</c:v>
                </c:pt>
                <c:pt idx="629">
                  <c:v>5.3872888030070953E-3</c:v>
                </c:pt>
                <c:pt idx="630">
                  <c:v>5.452828107497254E-3</c:v>
                </c:pt>
                <c:pt idx="631">
                  <c:v>5.5182601490155747E-3</c:v>
                </c:pt>
                <c:pt idx="632">
                  <c:v>5.5835801171433275E-3</c:v>
                </c:pt>
                <c:pt idx="633">
                  <c:v>5.6487832014084915E-3</c:v>
                </c:pt>
                <c:pt idx="634">
                  <c:v>5.7138645913390462E-3</c:v>
                </c:pt>
                <c:pt idx="635">
                  <c:v>5.7788194763830347E-3</c:v>
                </c:pt>
                <c:pt idx="636">
                  <c:v>5.8436430461750177E-3</c:v>
                </c:pt>
                <c:pt idx="637">
                  <c:v>5.9359139144010697E-3</c:v>
                </c:pt>
                <c:pt idx="638">
                  <c:v>6.0003964427579604E-3</c:v>
                </c:pt>
                <c:pt idx="639">
                  <c:v>6.0647311446437868E-3</c:v>
                </c:pt>
                <c:pt idx="640">
                  <c:v>6.1289132095865284E-3</c:v>
                </c:pt>
                <c:pt idx="641">
                  <c:v>6.1929378273539726E-3</c:v>
                </c:pt>
                <c:pt idx="642">
                  <c:v>6.256800187953715E-3</c:v>
                </c:pt>
                <c:pt idx="643">
                  <c:v>6.3204954809936709E-3</c:v>
                </c:pt>
                <c:pt idx="644">
                  <c:v>6.3840188961616917E-3</c:v>
                </c:pt>
                <c:pt idx="645">
                  <c:v>6.4473656233854371E-3</c:v>
                </c:pt>
                <c:pt idx="646">
                  <c:v>6.5105308525126304E-3</c:v>
                </c:pt>
                <c:pt idx="647">
                  <c:v>6.5735097730712511E-3</c:v>
                </c:pt>
                <c:pt idx="648">
                  <c:v>6.6362975749889586E-3</c:v>
                </c:pt>
                <c:pt idx="649">
                  <c:v>6.6988894478736682E-3</c:v>
                </c:pt>
                <c:pt idx="650">
                  <c:v>6.7612805815731036E-3</c:v>
                </c:pt>
                <c:pt idx="651">
                  <c:v>6.8234661658550522E-3</c:v>
                </c:pt>
                <c:pt idx="652">
                  <c:v>6.8854413904873013E-3</c:v>
                </c:pt>
                <c:pt idx="653">
                  <c:v>6.9472014450777664E-3</c:v>
                </c:pt>
                <c:pt idx="654">
                  <c:v>7.0087415194741709E-3</c:v>
                </c:pt>
                <c:pt idx="655">
                  <c:v>7.0700568034443023E-3</c:v>
                </c:pt>
                <c:pt idx="656">
                  <c:v>7.1311424865161399E-3</c:v>
                </c:pt>
                <c:pt idx="657">
                  <c:v>7.1919937587772154E-3</c:v>
                </c:pt>
                <c:pt idx="658">
                  <c:v>7.2526058095956358E-3</c:v>
                </c:pt>
                <c:pt idx="659">
                  <c:v>7.3129738288990609E-3</c:v>
                </c:pt>
                <c:pt idx="660">
                  <c:v>7.3730930062954059E-3</c:v>
                </c:pt>
                <c:pt idx="661">
                  <c:v>7.4329585316323943E-3</c:v>
                </c:pt>
                <c:pt idx="662">
                  <c:v>7.4925655945978775E-3</c:v>
                </c:pt>
                <c:pt idx="663">
                  <c:v>7.551909384879707E-3</c:v>
                </c:pt>
                <c:pt idx="664">
                  <c:v>7.610985092165734E-3</c:v>
                </c:pt>
                <c:pt idx="665">
                  <c:v>7.6697879061438101E-3</c:v>
                </c:pt>
                <c:pt idx="666">
                  <c:v>7.7283130165817226E-3</c:v>
                </c:pt>
                <c:pt idx="667">
                  <c:v>7.7865556132472591E-3</c:v>
                </c:pt>
                <c:pt idx="668">
                  <c:v>7.8445108857483348E-3</c:v>
                </c:pt>
                <c:pt idx="669">
                  <c:v>7.9021740237728011E-3</c:v>
                </c:pt>
                <c:pt idx="670">
                  <c:v>7.9595402170085094E-3</c:v>
                </c:pt>
                <c:pt idx="671">
                  <c:v>8.0166046552232473E-3</c:v>
                </c:pt>
                <c:pt idx="672">
                  <c:v>8.073362528104866E-3</c:v>
                </c:pt>
                <c:pt idx="673">
                  <c:v>8.1299030954529172E-3</c:v>
                </c:pt>
                <c:pt idx="674">
                  <c:v>8.1865546673665079E-3</c:v>
                </c:pt>
                <c:pt idx="675">
                  <c:v>8.2433485012423091E-3</c:v>
                </c:pt>
                <c:pt idx="676">
                  <c:v>8.300286704754356E-3</c:v>
                </c:pt>
                <c:pt idx="677">
                  <c:v>8.3573713858964283E-3</c:v>
                </c:pt>
                <c:pt idx="678">
                  <c:v>8.4146046526623053E-3</c:v>
                </c:pt>
                <c:pt idx="679">
                  <c:v>8.4719886128059585E-3</c:v>
                </c:pt>
                <c:pt idx="680">
                  <c:v>8.5295253742412314E-3</c:v>
                </c:pt>
                <c:pt idx="681">
                  <c:v>8.5872170448819674E-3</c:v>
                </c:pt>
                <c:pt idx="682">
                  <c:v>8.6450657326420099E-3</c:v>
                </c:pt>
                <c:pt idx="683">
                  <c:v>8.7030735454352026E-3</c:v>
                </c:pt>
                <c:pt idx="684">
                  <c:v>8.7612425910954528E-3</c:v>
                </c:pt>
                <c:pt idx="685">
                  <c:v>8.8195749775366039E-3</c:v>
                </c:pt>
                <c:pt idx="686">
                  <c:v>8.8780728126724995E-3</c:v>
                </c:pt>
                <c:pt idx="687">
                  <c:v>8.936738204496919E-3</c:v>
                </c:pt>
                <c:pt idx="688">
                  <c:v>8.99557326084377E-3</c:v>
                </c:pt>
                <c:pt idx="689">
                  <c:v>9.0545800895469597E-3</c:v>
                </c:pt>
                <c:pt idx="690">
                  <c:v>9.1137607986002678E-3</c:v>
                </c:pt>
                <c:pt idx="691">
                  <c:v>9.1731174959175377E-3</c:v>
                </c:pt>
                <c:pt idx="692">
                  <c:v>9.2326522893326768E-3</c:v>
                </c:pt>
                <c:pt idx="693">
                  <c:v>9.2923672869194007E-3</c:v>
                </c:pt>
                <c:pt idx="694">
                  <c:v>9.3522645965116169E-3</c:v>
                </c:pt>
                <c:pt idx="695">
                  <c:v>9.4123463259432327E-3</c:v>
                </c:pt>
                <c:pt idx="696">
                  <c:v>9.4726145832080277E-3</c:v>
                </c:pt>
                <c:pt idx="697">
                  <c:v>9.5330714762997815E-3</c:v>
                </c:pt>
                <c:pt idx="698">
                  <c:v>9.5937191129724653E-3</c:v>
                </c:pt>
                <c:pt idx="699">
                  <c:v>9.6545596012997947E-3</c:v>
                </c:pt>
                <c:pt idx="700">
                  <c:v>9.7155950491156773E-3</c:v>
                </c:pt>
                <c:pt idx="701">
                  <c:v>9.7768275644138924E-3</c:v>
                </c:pt>
                <c:pt idx="702">
                  <c:v>9.8382592550283476E-3</c:v>
                </c:pt>
                <c:pt idx="703">
                  <c:v>9.8998922291126945E-3</c:v>
                </c:pt>
                <c:pt idx="704">
                  <c:v>9.9617285943409684E-3</c:v>
                </c:pt>
                <c:pt idx="705">
                  <c:v>1.0023770458786885E-2</c:v>
                </c:pt>
                <c:pt idx="706">
                  <c:v>1.0086019930364287E-2</c:v>
                </c:pt>
                <c:pt idx="707">
                  <c:v>1.0148479116987019E-2</c:v>
                </c:pt>
                <c:pt idx="708">
                  <c:v>1.021115012664886E-2</c:v>
                </c:pt>
                <c:pt idx="709">
                  <c:v>1.0274035067183718E-2</c:v>
                </c:pt>
                <c:pt idx="710">
                  <c:v>1.0337136046665307E-2</c:v>
                </c:pt>
                <c:pt idx="711">
                  <c:v>1.0400455173007472E-2</c:v>
                </c:pt>
                <c:pt idx="712">
                  <c:v>1.0463994554124056E-2</c:v>
                </c:pt>
                <c:pt idx="713">
                  <c:v>1.0527756298008839E-2</c:v>
                </c:pt>
                <c:pt idx="714">
                  <c:v>1.0591742512495728E-2</c:v>
                </c:pt>
                <c:pt idx="715">
                  <c:v>1.0655955305658438E-2</c:v>
                </c:pt>
                <c:pt idx="716">
                  <c:v>1.0720396785410813E-2</c:v>
                </c:pt>
                <c:pt idx="717">
                  <c:v>1.0785069059666696E-2</c:v>
                </c:pt>
                <c:pt idx="718">
                  <c:v>1.084997423657974E-2</c:v>
                </c:pt>
                <c:pt idx="719">
                  <c:v>1.0915114423903916E-2</c:v>
                </c:pt>
                <c:pt idx="720">
                  <c:v>1.0980491729712938E-2</c:v>
                </c:pt>
                <c:pt idx="721">
                  <c:v>1.1046108261840715E-2</c:v>
                </c:pt>
                <c:pt idx="722">
                  <c:v>1.1111966128360962E-2</c:v>
                </c:pt>
                <c:pt idx="723">
                  <c:v>1.1178067437347394E-2</c:v>
                </c:pt>
                <c:pt idx="724">
                  <c:v>1.1244414296553984E-2</c:v>
                </c:pt>
                <c:pt idx="725">
                  <c:v>1.1310997725964E-2</c:v>
                </c:pt>
                <c:pt idx="726">
                  <c:v>1.1377507924672514E-2</c:v>
                </c:pt>
                <c:pt idx="727">
                  <c:v>1.1443797546863976E-2</c:v>
                </c:pt>
                <c:pt idx="728">
                  <c:v>1.1509862768077639E-2</c:v>
                </c:pt>
                <c:pt idx="729">
                  <c:v>1.157569976393269E-2</c:v>
                </c:pt>
                <c:pt idx="730">
                  <c:v>1.1641304709888445E-2</c:v>
                </c:pt>
                <c:pt idx="731">
                  <c:v>1.1706673781723964E-2</c:v>
                </c:pt>
                <c:pt idx="732">
                  <c:v>1.17718031549785E-2</c:v>
                </c:pt>
                <c:pt idx="733">
                  <c:v>1.1836689005191303E-2</c:v>
                </c:pt>
                <c:pt idx="734">
                  <c:v>1.1901327507981563E-2</c:v>
                </c:pt>
                <c:pt idx="735">
                  <c:v>1.1965714838968466E-2</c:v>
                </c:pt>
                <c:pt idx="736">
                  <c:v>1.202984717361133E-2</c:v>
                </c:pt>
                <c:pt idx="737">
                  <c:v>1.2093720687609277E-2</c:v>
                </c:pt>
                <c:pt idx="738">
                  <c:v>1.215733155650156E-2</c:v>
                </c:pt>
                <c:pt idx="739">
                  <c:v>1.2220675955827431E-2</c:v>
                </c:pt>
                <c:pt idx="740">
                  <c:v>1.2283750061206078E-2</c:v>
                </c:pt>
                <c:pt idx="741">
                  <c:v>1.2346550048176752E-2</c:v>
                </c:pt>
                <c:pt idx="742">
                  <c:v>1.2409072092438578E-2</c:v>
                </c:pt>
                <c:pt idx="743">
                  <c:v>1.2471312369450871E-2</c:v>
                </c:pt>
                <c:pt idx="744">
                  <c:v>1.2533267054672947E-2</c:v>
                </c:pt>
                <c:pt idx="745">
                  <c:v>1.2594932323803931E-2</c:v>
                </c:pt>
                <c:pt idx="746">
                  <c:v>1.2656304352383074E-2</c:v>
                </c:pt>
                <c:pt idx="747">
                  <c:v>1.2717379315869692E-2</c:v>
                </c:pt>
                <c:pt idx="748">
                  <c:v>1.2778153390042846E-2</c:v>
                </c:pt>
                <c:pt idx="749">
                  <c:v>1.2838622750281914E-2</c:v>
                </c:pt>
                <c:pt idx="750">
                  <c:v>1.2898783572126149E-2</c:v>
                </c:pt>
                <c:pt idx="751">
                  <c:v>1.2958632031274675E-2</c:v>
                </c:pt>
                <c:pt idx="752">
                  <c:v>1.3018164303106872E-2</c:v>
                </c:pt>
                <c:pt idx="753">
                  <c:v>1.3077376563241927E-2</c:v>
                </c:pt>
                <c:pt idx="754">
                  <c:v>1.3136264987299029E-2</c:v>
                </c:pt>
                <c:pt idx="755">
                  <c:v>1.3194825750817429E-2</c:v>
                </c:pt>
                <c:pt idx="756">
                  <c:v>1.3253055029176508E-2</c:v>
                </c:pt>
                <c:pt idx="757">
                  <c:v>1.3310948998075389E-2</c:v>
                </c:pt>
                <c:pt idx="758">
                  <c:v>1.3368503832973389E-2</c:v>
                </c:pt>
                <c:pt idx="759">
                  <c:v>1.3425715709489694E-2</c:v>
                </c:pt>
                <c:pt idx="760">
                  <c:v>1.3482580803003685E-2</c:v>
                </c:pt>
                <c:pt idx="761">
                  <c:v>1.3539095289294423E-2</c:v>
                </c:pt>
                <c:pt idx="762">
                  <c:v>1.3595255343741286E-2</c:v>
                </c:pt>
                <c:pt idx="763">
                  <c:v>1.3651057141803591E-2</c:v>
                </c:pt>
                <c:pt idx="764">
                  <c:v>1.3706496859180461E-2</c:v>
                </c:pt>
                <c:pt idx="765">
                  <c:v>1.3761570671331214E-2</c:v>
                </c:pt>
                <c:pt idx="766">
                  <c:v>1.3816274753795099E-2</c:v>
                </c:pt>
                <c:pt idx="767">
                  <c:v>1.3870605282031434E-2</c:v>
                </c:pt>
                <c:pt idx="768">
                  <c:v>1.3924558431659406E-2</c:v>
                </c:pt>
                <c:pt idx="769">
                  <c:v>1.3978130378218268E-2</c:v>
                </c:pt>
                <c:pt idx="770">
                  <c:v>1.4031317297167334E-2</c:v>
                </c:pt>
                <c:pt idx="771">
                  <c:v>1.4084115364045857E-2</c:v>
                </c:pt>
                <c:pt idx="772">
                  <c:v>1.4136520754313153E-2</c:v>
                </c:pt>
                <c:pt idx="773">
                  <c:v>1.418852964358841E-2</c:v>
                </c:pt>
                <c:pt idx="774">
                  <c:v>1.424013820741088E-2</c:v>
                </c:pt>
                <c:pt idx="775">
                  <c:v>1.4291342621239878E-2</c:v>
                </c:pt>
                <c:pt idx="776">
                  <c:v>1.434213906053472E-2</c:v>
                </c:pt>
                <c:pt idx="777">
                  <c:v>1.4392530558149375E-2</c:v>
                </c:pt>
                <c:pt idx="778">
                  <c:v>1.444270605630571E-2</c:v>
                </c:pt>
                <c:pt idx="779">
                  <c:v>1.4492753690662497E-2</c:v>
                </c:pt>
                <c:pt idx="780">
                  <c:v>1.4542672784321198E-2</c:v>
                </c:pt>
                <c:pt idx="781">
                  <c:v>1.4592462660143468E-2</c:v>
                </c:pt>
                <c:pt idx="782">
                  <c:v>1.4642122641310706E-2</c:v>
                </c:pt>
                <c:pt idx="783">
                  <c:v>1.4691652050924375E-2</c:v>
                </c:pt>
                <c:pt idx="784">
                  <c:v>1.474105021184613E-2</c:v>
                </c:pt>
                <c:pt idx="785">
                  <c:v>1.4790316447257368E-2</c:v>
                </c:pt>
                <c:pt idx="786">
                  <c:v>1.4839450080099681E-2</c:v>
                </c:pt>
                <c:pt idx="787">
                  <c:v>1.4888450433474532E-2</c:v>
                </c:pt>
                <c:pt idx="788">
                  <c:v>1.493731683032351E-2</c:v>
                </c:pt>
                <c:pt idx="789">
                  <c:v>1.498604859374808E-2</c:v>
                </c:pt>
                <c:pt idx="790">
                  <c:v>1.5034645046769768E-2</c:v>
                </c:pt>
                <c:pt idx="791">
                  <c:v>1.5083105512490036E-2</c:v>
                </c:pt>
                <c:pt idx="792">
                  <c:v>1.5131429313850475E-2</c:v>
                </c:pt>
                <c:pt idx="793">
                  <c:v>1.5179615773872612E-2</c:v>
                </c:pt>
                <c:pt idx="794">
                  <c:v>1.522766421565791E-2</c:v>
                </c:pt>
                <c:pt idx="795">
                  <c:v>1.5275573962068023E-2</c:v>
                </c:pt>
                <c:pt idx="796">
                  <c:v>1.5323344336444222E-2</c:v>
                </c:pt>
                <c:pt idx="797">
                  <c:v>1.5370974661648162E-2</c:v>
                </c:pt>
                <c:pt idx="798">
                  <c:v>1.541846426070137E-2</c:v>
                </c:pt>
                <c:pt idx="799">
                  <c:v>1.5465812456625372E-2</c:v>
                </c:pt>
                <c:pt idx="800">
                  <c:v>1.5513018572441695E-2</c:v>
                </c:pt>
                <c:pt idx="801">
                  <c:v>1.5560081931251801E-2</c:v>
                </c:pt>
                <c:pt idx="802">
                  <c:v>1.5607001856077218E-2</c:v>
                </c:pt>
                <c:pt idx="803">
                  <c:v>1.5653777669859537E-2</c:v>
                </c:pt>
                <c:pt idx="804">
                  <c:v>1.5700408695780155E-2</c:v>
                </c:pt>
                <c:pt idx="805">
                  <c:v>1.5746894256780664E-2</c:v>
                </c:pt>
                <c:pt idx="806">
                  <c:v>1.5793233675802654E-2</c:v>
                </c:pt>
                <c:pt idx="807">
                  <c:v>1.5839426276027524E-2</c:v>
                </c:pt>
                <c:pt idx="808">
                  <c:v>1.5885471380396865E-2</c:v>
                </c:pt>
                <c:pt idx="809">
                  <c:v>1.5931368311932204E-2</c:v>
                </c:pt>
                <c:pt idx="810">
                  <c:v>1.5977116393735002E-2</c:v>
                </c:pt>
                <c:pt idx="811">
                  <c:v>1.6022714948906724E-2</c:v>
                </c:pt>
                <c:pt idx="812">
                  <c:v>1.6068163300229088E-2</c:v>
                </c:pt>
                <c:pt idx="813">
                  <c:v>1.6113460770963428E-2</c:v>
                </c:pt>
                <c:pt idx="814">
                  <c:v>1.6158606684051335E-2</c:v>
                </c:pt>
                <c:pt idx="815">
                  <c:v>1.6203600362514337E-2</c:v>
                </c:pt>
                <c:pt idx="816">
                  <c:v>1.6248441129294022E-2</c:v>
                </c:pt>
                <c:pt idx="817">
                  <c:v>1.6293128307651727E-2</c:v>
                </c:pt>
                <c:pt idx="818">
                  <c:v>1.6337661220449107E-2</c:v>
                </c:pt>
                <c:pt idx="819">
                  <c:v>1.6382039190707687E-2</c:v>
                </c:pt>
                <c:pt idx="820">
                  <c:v>1.6426261541448994E-2</c:v>
                </c:pt>
                <c:pt idx="821">
                  <c:v>1.6470327595774492E-2</c:v>
                </c:pt>
                <c:pt idx="822">
                  <c:v>1.6514236676705707E-2</c:v>
                </c:pt>
                <c:pt idx="823">
                  <c:v>1.6557988107264165E-2</c:v>
                </c:pt>
                <c:pt idx="824">
                  <c:v>1.6601581210471394E-2</c:v>
                </c:pt>
                <c:pt idx="825">
                  <c:v>1.6645015309348921E-2</c:v>
                </c:pt>
                <c:pt idx="826">
                  <c:v>1.6688289726918271E-2</c:v>
                </c:pt>
                <c:pt idx="827">
                  <c:v>1.6731403786121035E-2</c:v>
                </c:pt>
                <c:pt idx="828">
                  <c:v>1.6774356810218549E-2</c:v>
                </c:pt>
                <c:pt idx="829">
                  <c:v>1.681714571351911E-2</c:v>
                </c:pt>
                <c:pt idx="830">
                  <c:v>1.6865760014184161E-2</c:v>
                </c:pt>
                <c:pt idx="831">
                  <c:v>1.6908013081708972E-2</c:v>
                </c:pt>
                <c:pt idx="832">
                  <c:v>1.6949998943296407E-2</c:v>
                </c:pt>
                <c:pt idx="833">
                  <c:v>1.6991715953942332E-2</c:v>
                </c:pt>
                <c:pt idx="834">
                  <c:v>1.7033162468722551E-2</c:v>
                </c:pt>
                <c:pt idx="835">
                  <c:v>1.7074336842632931E-2</c:v>
                </c:pt>
                <c:pt idx="836">
                  <c:v>1.7115237430669339E-2</c:v>
                </c:pt>
                <c:pt idx="837">
                  <c:v>1.7155862587907578E-2</c:v>
                </c:pt>
                <c:pt idx="838">
                  <c:v>1.7196210669343515E-2</c:v>
                </c:pt>
                <c:pt idx="839">
                  <c:v>1.7236280029813145E-2</c:v>
                </c:pt>
                <c:pt idx="840">
                  <c:v>1.7276069024552143E-2</c:v>
                </c:pt>
                <c:pt idx="841">
                  <c:v>1.7315576008556377E-2</c:v>
                </c:pt>
                <c:pt idx="842">
                  <c:v>1.7354799336741777E-2</c:v>
                </c:pt>
                <c:pt idx="843">
                  <c:v>1.7393737364264084E-2</c:v>
                </c:pt>
                <c:pt idx="844">
                  <c:v>1.7432388445879354E-2</c:v>
                </c:pt>
                <c:pt idx="845">
                  <c:v>1.7470750936823265E-2</c:v>
                </c:pt>
                <c:pt idx="846">
                  <c:v>1.7508823192091683E-2</c:v>
                </c:pt>
                <c:pt idx="847">
                  <c:v>1.7546603566600538E-2</c:v>
                </c:pt>
                <c:pt idx="848">
                  <c:v>1.7589421622341561E-2</c:v>
                </c:pt>
                <c:pt idx="849">
                  <c:v>1.7626570999036417E-2</c:v>
                </c:pt>
                <c:pt idx="850">
                  <c:v>1.7663423325027239E-2</c:v>
                </c:pt>
                <c:pt idx="851">
                  <c:v>1.7699976955389829E-2</c:v>
                </c:pt>
                <c:pt idx="852">
                  <c:v>1.7736230244960183E-2</c:v>
                </c:pt>
                <c:pt idx="853">
                  <c:v>1.7772181549053911E-2</c:v>
                </c:pt>
                <c:pt idx="854">
                  <c:v>1.7807829222586946E-2</c:v>
                </c:pt>
                <c:pt idx="855">
                  <c:v>1.7843171620475218E-2</c:v>
                </c:pt>
                <c:pt idx="856">
                  <c:v>1.787820709779453E-2</c:v>
                </c:pt>
                <c:pt idx="857">
                  <c:v>1.7912934009540749E-2</c:v>
                </c:pt>
                <c:pt idx="858">
                  <c:v>1.7947350710869614E-2</c:v>
                </c:pt>
                <c:pt idx="859">
                  <c:v>1.7981455556457249E-2</c:v>
                </c:pt>
                <c:pt idx="860">
                  <c:v>1.8015246901619264E-2</c:v>
                </c:pt>
                <c:pt idx="861">
                  <c:v>1.8048723101271591E-2</c:v>
                </c:pt>
                <c:pt idx="862">
                  <c:v>1.8081882510490033E-2</c:v>
                </c:pt>
                <c:pt idx="863">
                  <c:v>1.811472348419052E-2</c:v>
                </c:pt>
                <c:pt idx="864">
                  <c:v>1.8147244377448857E-2</c:v>
                </c:pt>
                <c:pt idx="865">
                  <c:v>1.8179443545340845E-2</c:v>
                </c:pt>
                <c:pt idx="866">
                  <c:v>1.8211319342702481E-2</c:v>
                </c:pt>
                <c:pt idx="867">
                  <c:v>1.8242870124769439E-2</c:v>
                </c:pt>
                <c:pt idx="868">
                  <c:v>1.8274094246377715E-2</c:v>
                </c:pt>
                <c:pt idx="869">
                  <c:v>1.8304990062683046E-2</c:v>
                </c:pt>
                <c:pt idx="870">
                  <c:v>1.8335555928601366E-2</c:v>
                </c:pt>
                <c:pt idx="871">
                  <c:v>1.8365790199208476E-2</c:v>
                </c:pt>
                <c:pt idx="872">
                  <c:v>1.8395691229500244E-2</c:v>
                </c:pt>
                <c:pt idx="873">
                  <c:v>1.8425257374472537E-2</c:v>
                </c:pt>
                <c:pt idx="874">
                  <c:v>1.8454486989121222E-2</c:v>
                </c:pt>
                <c:pt idx="875">
                  <c:v>1.8483378428602038E-2</c:v>
                </c:pt>
                <c:pt idx="876">
                  <c:v>1.8511930047830916E-2</c:v>
                </c:pt>
                <c:pt idx="877">
                  <c:v>1.8540140201883659E-2</c:v>
                </c:pt>
                <c:pt idx="878">
                  <c:v>1.8568007245676199E-2</c:v>
                </c:pt>
                <c:pt idx="879">
                  <c:v>1.8595529534284339E-2</c:v>
                </c:pt>
                <c:pt idx="880">
                  <c:v>1.8622705422783881E-2</c:v>
                </c:pt>
                <c:pt idx="881">
                  <c:v>1.8649538787354203E-2</c:v>
                </c:pt>
                <c:pt idx="882">
                  <c:v>1.8684743060211062E-2</c:v>
                </c:pt>
                <c:pt idx="883">
                  <c:v>1.8711239458246709E-2</c:v>
                </c:pt>
                <c:pt idx="884">
                  <c:v>1.8737619069115752E-2</c:v>
                </c:pt>
                <c:pt idx="885">
                  <c:v>1.8763882220129702E-2</c:v>
                </c:pt>
                <c:pt idx="886">
                  <c:v>1.8790029238626715E-2</c:v>
                </c:pt>
                <c:pt idx="887">
                  <c:v>1.8816060451838368E-2</c:v>
                </c:pt>
                <c:pt idx="888">
                  <c:v>1.8841976187209397E-2</c:v>
                </c:pt>
                <c:pt idx="889">
                  <c:v>1.8867776771944733E-2</c:v>
                </c:pt>
                <c:pt idx="890">
                  <c:v>1.8893462533435823E-2</c:v>
                </c:pt>
                <c:pt idx="891">
                  <c:v>1.8919033798994178E-2</c:v>
                </c:pt>
                <c:pt idx="892">
                  <c:v>1.8944490895904664E-2</c:v>
                </c:pt>
                <c:pt idx="893">
                  <c:v>1.8969834151532083E-2</c:v>
                </c:pt>
                <c:pt idx="894">
                  <c:v>1.8995063893187947E-2</c:v>
                </c:pt>
                <c:pt idx="895">
                  <c:v>1.9020180448130475E-2</c:v>
                </c:pt>
                <c:pt idx="896">
                  <c:v>1.904518414377776E-2</c:v>
                </c:pt>
                <c:pt idx="897">
                  <c:v>1.9070075307388024E-2</c:v>
                </c:pt>
                <c:pt idx="898">
                  <c:v>1.9104426464240376E-2</c:v>
                </c:pt>
                <c:pt idx="899">
                  <c:v>1.912904308194463E-2</c:v>
                </c:pt>
                <c:pt idx="900">
                  <c:v>1.915354829836069E-2</c:v>
                </c:pt>
                <c:pt idx="901">
                  <c:v>1.9177942440826712E-2</c:v>
                </c:pt>
                <c:pt idx="902">
                  <c:v>1.9202225836600917E-2</c:v>
                </c:pt>
                <c:pt idx="903">
                  <c:v>1.922639881326127E-2</c:v>
                </c:pt>
                <c:pt idx="904">
                  <c:v>1.9250461697986054E-2</c:v>
                </c:pt>
                <c:pt idx="905">
                  <c:v>1.9274414818113428E-2</c:v>
                </c:pt>
                <c:pt idx="906">
                  <c:v>1.9298258500981547E-2</c:v>
                </c:pt>
                <c:pt idx="907">
                  <c:v>1.9321993073848631E-2</c:v>
                </c:pt>
                <c:pt idx="908">
                  <c:v>1.9345618864292646E-2</c:v>
                </c:pt>
                <c:pt idx="909">
                  <c:v>1.936913619941194E-2</c:v>
                </c:pt>
                <c:pt idx="910">
                  <c:v>1.9392545406784478E-2</c:v>
                </c:pt>
                <c:pt idx="911">
                  <c:v>1.9415846813508608E-2</c:v>
                </c:pt>
                <c:pt idx="912">
                  <c:v>1.9439040747082359E-2</c:v>
                </c:pt>
                <c:pt idx="913">
                  <c:v>1.9462127534763951E-2</c:v>
                </c:pt>
                <c:pt idx="914">
                  <c:v>1.9485107503891541E-2</c:v>
                </c:pt>
                <c:pt idx="915">
                  <c:v>1.9507980981803286E-2</c:v>
                </c:pt>
                <c:pt idx="916">
                  <c:v>1.9530748295997213E-2</c:v>
                </c:pt>
                <c:pt idx="917">
                  <c:v>1.9553409773491737E-2</c:v>
                </c:pt>
                <c:pt idx="918">
                  <c:v>1.9575965741944756E-2</c:v>
                </c:pt>
                <c:pt idx="919">
                  <c:v>1.9598416528534557E-2</c:v>
                </c:pt>
                <c:pt idx="920">
                  <c:v>1.9620762460679231E-2</c:v>
                </c:pt>
                <c:pt idx="921">
                  <c:v>1.9643003865557063E-2</c:v>
                </c:pt>
                <c:pt idx="922">
                  <c:v>1.9665141070666081E-2</c:v>
                </c:pt>
                <c:pt idx="923">
                  <c:v>1.9687174403344443E-2</c:v>
                </c:pt>
                <c:pt idx="924">
                  <c:v>1.970910419101024E-2</c:v>
                </c:pt>
                <c:pt idx="925">
                  <c:v>1.9730930760681886E-2</c:v>
                </c:pt>
                <c:pt idx="926">
                  <c:v>1.9752654440017281E-2</c:v>
                </c:pt>
                <c:pt idx="927">
                  <c:v>1.9774275556274645E-2</c:v>
                </c:pt>
                <c:pt idx="928">
                  <c:v>1.97957944367122E-2</c:v>
                </c:pt>
                <c:pt idx="929">
                  <c:v>1.9817211408748037E-2</c:v>
                </c:pt>
                <c:pt idx="930">
                  <c:v>1.9838526799720313E-2</c:v>
                </c:pt>
                <c:pt idx="931">
                  <c:v>1.9859740937047121E-2</c:v>
                </c:pt>
                <c:pt idx="932">
                  <c:v>1.988085414782681E-2</c:v>
                </c:pt>
                <c:pt idx="933">
                  <c:v>1.9901823111512229E-2</c:v>
                </c:pt>
                <c:pt idx="934">
                  <c:v>1.9922553571980472E-2</c:v>
                </c:pt>
                <c:pt idx="935">
                  <c:v>1.9943041429710817E-2</c:v>
                </c:pt>
                <c:pt idx="936">
                  <c:v>1.9963285933863872E-2</c:v>
                </c:pt>
                <c:pt idx="937">
                  <c:v>1.9983286333600248E-2</c:v>
                </c:pt>
                <c:pt idx="938">
                  <c:v>2.0003041878080552E-2</c:v>
                </c:pt>
                <c:pt idx="939">
                  <c:v>2.0022551816705203E-2</c:v>
                </c:pt>
                <c:pt idx="940">
                  <c:v>2.0041815398474938E-2</c:v>
                </c:pt>
                <c:pt idx="941">
                  <c:v>2.0060831872630303E-2</c:v>
                </c:pt>
                <c:pt idx="942">
                  <c:v>2.0079600488491778E-2</c:v>
                </c:pt>
                <c:pt idx="943">
                  <c:v>2.0098120495060101E-2</c:v>
                </c:pt>
                <c:pt idx="944">
                  <c:v>2.011639114173569E-2</c:v>
                </c:pt>
                <c:pt idx="945">
                  <c:v>2.0134411677599218E-2</c:v>
                </c:pt>
                <c:pt idx="946">
                  <c:v>2.015218135189123E-2</c:v>
                </c:pt>
                <c:pt idx="947">
                  <c:v>2.0169699413692399E-2</c:v>
                </c:pt>
                <c:pt idx="948">
                  <c:v>2.018696511248308E-2</c:v>
                </c:pt>
                <c:pt idx="949">
                  <c:v>2.0203977697184072E-2</c:v>
                </c:pt>
                <c:pt idx="950">
                  <c:v>2.0220736417195795E-2</c:v>
                </c:pt>
                <c:pt idx="951">
                  <c:v>2.0237240521678856E-2</c:v>
                </c:pt>
                <c:pt idx="952">
                  <c:v>2.025348925971393E-2</c:v>
                </c:pt>
                <c:pt idx="953">
                  <c:v>2.0269481880621498E-2</c:v>
                </c:pt>
                <c:pt idx="954">
                  <c:v>2.0285217633562169E-2</c:v>
                </c:pt>
                <c:pt idx="955">
                  <c:v>2.0300695767776489E-2</c:v>
                </c:pt>
                <c:pt idx="956">
                  <c:v>2.0315915532505002E-2</c:v>
                </c:pt>
                <c:pt idx="957">
                  <c:v>2.0330876176908319E-2</c:v>
                </c:pt>
                <c:pt idx="958">
                  <c:v>2.0345576950147048E-2</c:v>
                </c:pt>
                <c:pt idx="959">
                  <c:v>2.0360017101461736E-2</c:v>
                </c:pt>
                <c:pt idx="960">
                  <c:v>2.0374195880172863E-2</c:v>
                </c:pt>
                <c:pt idx="961">
                  <c:v>2.038811253520123E-2</c:v>
                </c:pt>
                <c:pt idx="962">
                  <c:v>2.0401766316107128E-2</c:v>
                </c:pt>
                <c:pt idx="963">
                  <c:v>2.0415156471811358E-2</c:v>
                </c:pt>
                <c:pt idx="964">
                  <c:v>2.0428282251794272E-2</c:v>
                </c:pt>
                <c:pt idx="965">
                  <c:v>2.0441142904976672E-2</c:v>
                </c:pt>
                <c:pt idx="966">
                  <c:v>2.0453737680838913E-2</c:v>
                </c:pt>
                <c:pt idx="967">
                  <c:v>2.046606582838173E-2</c:v>
                </c:pt>
                <c:pt idx="968">
                  <c:v>2.0478126597005541E-2</c:v>
                </c:pt>
                <c:pt idx="969">
                  <c:v>2.0489919235711085E-2</c:v>
                </c:pt>
                <c:pt idx="970">
                  <c:v>2.0501442993818841E-2</c:v>
                </c:pt>
                <c:pt idx="971">
                  <c:v>2.051269712048942E-2</c:v>
                </c:pt>
                <c:pt idx="972">
                  <c:v>2.0523680865123239E-2</c:v>
                </c:pt>
                <c:pt idx="973">
                  <c:v>2.0534393476721036E-2</c:v>
                </c:pt>
                <c:pt idx="974">
                  <c:v>2.0544834204603291E-2</c:v>
                </c:pt>
                <c:pt idx="975">
                  <c:v>2.0555002297930614E-2</c:v>
                </c:pt>
                <c:pt idx="976">
                  <c:v>2.0564897006023486E-2</c:v>
                </c:pt>
                <c:pt idx="977">
                  <c:v>2.0574517577962581E-2</c:v>
                </c:pt>
                <c:pt idx="978">
                  <c:v>2.058386326306838E-2</c:v>
                </c:pt>
                <c:pt idx="979">
                  <c:v>2.0592933310421557E-2</c:v>
                </c:pt>
                <c:pt idx="980">
                  <c:v>2.0601726969422529E-2</c:v>
                </c:pt>
                <c:pt idx="981">
                  <c:v>2.0610243489231905E-2</c:v>
                </c:pt>
                <c:pt idx="982">
                  <c:v>2.0618482118930359E-2</c:v>
                </c:pt>
                <c:pt idx="983">
                  <c:v>2.0626442107838372E-2</c:v>
                </c:pt>
                <c:pt idx="984">
                  <c:v>2.0634122705276425E-2</c:v>
                </c:pt>
                <c:pt idx="985">
                  <c:v>2.0641584730114459E-2</c:v>
                </c:pt>
                <c:pt idx="986">
                  <c:v>2.0649044356551016E-2</c:v>
                </c:pt>
                <c:pt idx="987">
                  <c:v>2.0656522029911528E-2</c:v>
                </c:pt>
                <c:pt idx="988">
                  <c:v>2.066401906322568E-2</c:v>
                </c:pt>
                <c:pt idx="989">
                  <c:v>2.0671536769443222E-2</c:v>
                </c:pt>
                <c:pt idx="990">
                  <c:v>2.0679076461833645E-2</c:v>
                </c:pt>
                <c:pt idx="991">
                  <c:v>2.0686639453186828E-2</c:v>
                </c:pt>
                <c:pt idx="992">
                  <c:v>2.0694227056612391E-2</c:v>
                </c:pt>
                <c:pt idx="993">
                  <c:v>2.0701840585060083E-2</c:v>
                </c:pt>
                <c:pt idx="994">
                  <c:v>2.0709481351639525E-2</c:v>
                </c:pt>
                <c:pt idx="995">
                  <c:v>2.0717150669460338E-2</c:v>
                </c:pt>
                <c:pt idx="996">
                  <c:v>2.0724849851312399E-2</c:v>
                </c:pt>
                <c:pt idx="997">
                  <c:v>2.0732580210465201E-2</c:v>
                </c:pt>
                <c:pt idx="998">
                  <c:v>2.0740343059708621E-2</c:v>
                </c:pt>
                <c:pt idx="999">
                  <c:v>2.074813971215228E-2</c:v>
                </c:pt>
                <c:pt idx="1000">
                  <c:v>2.0755971480985735E-2</c:v>
                </c:pt>
                <c:pt idx="1001">
                  <c:v>2.0763839679078799E-2</c:v>
                </c:pt>
                <c:pt idx="1002">
                  <c:v>2.0771745619381221E-2</c:v>
                </c:pt>
                <c:pt idx="1003">
                  <c:v>2.0779690615082558E-2</c:v>
                </c:pt>
                <c:pt idx="1004">
                  <c:v>2.0787675979132558E-2</c:v>
                </c:pt>
                <c:pt idx="1005">
                  <c:v>2.0795703024560908E-2</c:v>
                </c:pt>
                <c:pt idx="1006">
                  <c:v>2.0803773064477227E-2</c:v>
                </c:pt>
                <c:pt idx="1007">
                  <c:v>2.0811887411671393E-2</c:v>
                </c:pt>
                <c:pt idx="1008">
                  <c:v>2.0820047379412898E-2</c:v>
                </c:pt>
                <c:pt idx="1009">
                  <c:v>2.0828254280651493E-2</c:v>
                </c:pt>
                <c:pt idx="1010">
                  <c:v>2.0836509428336925E-2</c:v>
                </c:pt>
                <c:pt idx="1011">
                  <c:v>2.0844814135658751E-2</c:v>
                </c:pt>
                <c:pt idx="1012">
                  <c:v>2.085316971540685E-2</c:v>
                </c:pt>
                <c:pt idx="1013">
                  <c:v>2.0861577480850713E-2</c:v>
                </c:pt>
                <c:pt idx="1014">
                  <c:v>2.0870038744940089E-2</c:v>
                </c:pt>
                <c:pt idx="1015">
                  <c:v>2.0878554820544792E-2</c:v>
                </c:pt>
                <c:pt idx="1016">
                  <c:v>2.0887127020934315E-2</c:v>
                </c:pt>
                <c:pt idx="1017">
                  <c:v>2.089575665897847E-2</c:v>
                </c:pt>
                <c:pt idx="1018">
                  <c:v>2.0904445047706943E-2</c:v>
                </c:pt>
                <c:pt idx="1019">
                  <c:v>2.0913193500229355E-2</c:v>
                </c:pt>
                <c:pt idx="1020">
                  <c:v>2.0922003329575389E-2</c:v>
                </c:pt>
                <c:pt idx="1021">
                  <c:v>2.0930875848614861E-2</c:v>
                </c:pt>
                <c:pt idx="1022">
                  <c:v>2.0939812370617261E-2</c:v>
                </c:pt>
                <c:pt idx="1023">
                  <c:v>2.0948814208372468E-2</c:v>
                </c:pt>
                <c:pt idx="1024">
                  <c:v>2.0957882675070039E-2</c:v>
                </c:pt>
                <c:pt idx="1025">
                  <c:v>2.0967019083819594E-2</c:v>
                </c:pt>
                <c:pt idx="1026">
                  <c:v>2.0976224747331074E-2</c:v>
                </c:pt>
                <c:pt idx="1027">
                  <c:v>2.0985500978794036E-2</c:v>
                </c:pt>
                <c:pt idx="1028">
                  <c:v>2.0994849091318102E-2</c:v>
                </c:pt>
                <c:pt idx="1029">
                  <c:v>2.1004270397932956E-2</c:v>
                </c:pt>
                <c:pt idx="1030">
                  <c:v>2.1013766211668283E-2</c:v>
                </c:pt>
                <c:pt idx="1031">
                  <c:v>2.1023337845393897E-2</c:v>
                </c:pt>
                <c:pt idx="1032">
                  <c:v>2.1032986612219418E-2</c:v>
                </c:pt>
                <c:pt idx="1033">
                  <c:v>2.1042713825254467E-2</c:v>
                </c:pt>
                <c:pt idx="1034">
                  <c:v>2.1052520797528729E-2</c:v>
                </c:pt>
                <c:pt idx="1035">
                  <c:v>2.1062408841912017E-2</c:v>
                </c:pt>
                <c:pt idx="1036">
                  <c:v>2.1072379271593888E-2</c:v>
                </c:pt>
                <c:pt idx="1037">
                  <c:v>2.1082429045167217E-2</c:v>
                </c:pt>
                <c:pt idx="1038">
                  <c:v>2.1092437270056053E-2</c:v>
                </c:pt>
                <c:pt idx="1039">
                  <c:v>2.1102347608605854E-2</c:v>
                </c:pt>
                <c:pt idx="1040">
                  <c:v>2.1112160207259478E-2</c:v>
                </c:pt>
                <c:pt idx="1041">
                  <c:v>2.112187521214004E-2</c:v>
                </c:pt>
                <c:pt idx="1042">
                  <c:v>2.1131492769850269E-2</c:v>
                </c:pt>
                <c:pt idx="1043">
                  <c:v>2.1141013026433342E-2</c:v>
                </c:pt>
                <c:pt idx="1044">
                  <c:v>2.115043612849199E-2</c:v>
                </c:pt>
                <c:pt idx="1045">
                  <c:v>2.1159762222149325E-2</c:v>
                </c:pt>
                <c:pt idx="1046">
                  <c:v>2.1168991453848207E-2</c:v>
                </c:pt>
                <c:pt idx="1047">
                  <c:v>2.1178123969951557E-2</c:v>
                </c:pt>
                <c:pt idx="1048">
                  <c:v>2.1187159916662424E-2</c:v>
                </c:pt>
                <c:pt idx="1049">
                  <c:v>2.1196099440503602E-2</c:v>
                </c:pt>
                <c:pt idx="1050">
                  <c:v>2.1204942687678141E-2</c:v>
                </c:pt>
                <c:pt idx="1051">
                  <c:v>2.1213689804548963E-2</c:v>
                </c:pt>
                <c:pt idx="1052">
                  <c:v>2.1222340937399053E-2</c:v>
                </c:pt>
                <c:pt idx="1053">
                  <c:v>2.123089623267127E-2</c:v>
                </c:pt>
                <c:pt idx="1054">
                  <c:v>2.1239355836568663E-2</c:v>
                </c:pt>
                <c:pt idx="1055">
                  <c:v>2.1247719895614026E-2</c:v>
                </c:pt>
                <c:pt idx="1056">
                  <c:v>2.1255988556010408E-2</c:v>
                </c:pt>
                <c:pt idx="1057">
                  <c:v>2.1264161964120731E-2</c:v>
                </c:pt>
                <c:pt idx="1058">
                  <c:v>2.1272240266227982E-2</c:v>
                </c:pt>
                <c:pt idx="1059">
                  <c:v>2.1280223608775017E-2</c:v>
                </c:pt>
                <c:pt idx="1060">
                  <c:v>2.1288112138044823E-2</c:v>
                </c:pt>
                <c:pt idx="1061">
                  <c:v>2.1295906000400322E-2</c:v>
                </c:pt>
                <c:pt idx="1062">
                  <c:v>2.1303605342044563E-2</c:v>
                </c:pt>
                <c:pt idx="1063">
                  <c:v>2.1311210309580275E-2</c:v>
                </c:pt>
                <c:pt idx="1064">
                  <c:v>2.1318721049050637E-2</c:v>
                </c:pt>
                <c:pt idx="1065">
                  <c:v>2.1326137706898507E-2</c:v>
                </c:pt>
                <c:pt idx="1066">
                  <c:v>2.1333460429566742E-2</c:v>
                </c:pt>
                <c:pt idx="1067">
                  <c:v>2.1340689363338328E-2</c:v>
                </c:pt>
                <c:pt idx="1068">
                  <c:v>2.134782465449625E-2</c:v>
                </c:pt>
                <c:pt idx="1069">
                  <c:v>2.1354866449403431E-2</c:v>
                </c:pt>
                <c:pt idx="1070">
                  <c:v>2.1361814894342857E-2</c:v>
                </c:pt>
                <c:pt idx="1071">
                  <c:v>2.1368670135757384E-2</c:v>
                </c:pt>
                <c:pt idx="1072">
                  <c:v>2.1375432319929999E-2</c:v>
                </c:pt>
                <c:pt idx="1073">
                  <c:v>2.138210159330356E-2</c:v>
                </c:pt>
                <c:pt idx="1074">
                  <c:v>2.138867810200118E-2</c:v>
                </c:pt>
                <c:pt idx="1075">
                  <c:v>2.1395161992545653E-2</c:v>
                </c:pt>
                <c:pt idx="1076">
                  <c:v>2.1401553411140029E-2</c:v>
                </c:pt>
                <c:pt idx="1077">
                  <c:v>2.1407852504147229E-2</c:v>
                </c:pt>
                <c:pt idx="1078">
                  <c:v>2.1414059418090048E-2</c:v>
                </c:pt>
                <c:pt idx="1079">
                  <c:v>2.1420174299011663E-2</c:v>
                </c:pt>
                <c:pt idx="1080">
                  <c:v>2.1426197293514804E-2</c:v>
                </c:pt>
                <c:pt idx="1081">
                  <c:v>2.143212854780252E-2</c:v>
                </c:pt>
                <c:pt idx="1082">
                  <c:v>2.1437968208157798E-2</c:v>
                </c:pt>
                <c:pt idx="1083">
                  <c:v>2.1443716421103431E-2</c:v>
                </c:pt>
                <c:pt idx="1084">
                  <c:v>2.1449373332762534E-2</c:v>
                </c:pt>
                <c:pt idx="1085">
                  <c:v>2.1454939089577962E-2</c:v>
                </c:pt>
                <c:pt idx="1086">
                  <c:v>2.146041383791264E-2</c:v>
                </c:pt>
                <c:pt idx="1087">
                  <c:v>2.1465797724049551E-2</c:v>
                </c:pt>
                <c:pt idx="1088">
                  <c:v>2.1471090894511491E-2</c:v>
                </c:pt>
                <c:pt idx="1089">
                  <c:v>2.1476293495421572E-2</c:v>
                </c:pt>
                <c:pt idx="1090">
                  <c:v>2.1482128611172158E-2</c:v>
                </c:pt>
                <c:pt idx="1091">
                  <c:v>2.1487137627413944E-2</c:v>
                </c:pt>
                <c:pt idx="1092">
                  <c:v>2.1492056533976012E-2</c:v>
                </c:pt>
                <c:pt idx="1093">
                  <c:v>2.149688547730122E-2</c:v>
                </c:pt>
                <c:pt idx="1094">
                  <c:v>2.1501624603832425E-2</c:v>
                </c:pt>
                <c:pt idx="1095">
                  <c:v>2.1506274059772679E-2</c:v>
                </c:pt>
                <c:pt idx="1096">
                  <c:v>2.1510833991484901E-2</c:v>
                </c:pt>
                <c:pt idx="1097">
                  <c:v>2.1515304545332015E-2</c:v>
                </c:pt>
                <c:pt idx="1098">
                  <c:v>2.1519685867676941E-2</c:v>
                </c:pt>
                <c:pt idx="1099">
                  <c:v>2.152397810472273E-2</c:v>
                </c:pt>
                <c:pt idx="1100">
                  <c:v>2.1528181403072111E-2</c:v>
                </c:pt>
                <c:pt idx="1101">
                  <c:v>2.1532295908848198E-2</c:v>
                </c:pt>
                <c:pt idx="1102">
                  <c:v>2.1536321768333977E-2</c:v>
                </c:pt>
                <c:pt idx="1103">
                  <c:v>2.1540259128132178E-2</c:v>
                </c:pt>
                <c:pt idx="1104">
                  <c:v>2.154410813444585E-2</c:v>
                </c:pt>
                <c:pt idx="1105">
                  <c:v>2.1547868933478043E-2</c:v>
                </c:pt>
                <c:pt idx="1106">
                  <c:v>2.1551541671831487E-2</c:v>
                </c:pt>
                <c:pt idx="1107">
                  <c:v>2.1555126495629295E-2</c:v>
                </c:pt>
                <c:pt idx="1108">
                  <c:v>2.155862355123439E-2</c:v>
                </c:pt>
                <c:pt idx="1109">
                  <c:v>2.1562032985169566E-2</c:v>
                </c:pt>
                <c:pt idx="1110">
                  <c:v>2.1565354943557935E-2</c:v>
                </c:pt>
                <c:pt idx="1111">
                  <c:v>2.1568589572922292E-2</c:v>
                </c:pt>
                <c:pt idx="1112">
                  <c:v>2.1571737019465687E-2</c:v>
                </c:pt>
                <c:pt idx="1113">
                  <c:v>2.157479742955104E-2</c:v>
                </c:pt>
                <c:pt idx="1114">
                  <c:v>2.1577770949621211E-2</c:v>
                </c:pt>
                <c:pt idx="1115">
                  <c:v>2.1580657725799313E-2</c:v>
                </c:pt>
                <c:pt idx="1116">
                  <c:v>2.1583457904688075E-2</c:v>
                </c:pt>
                <c:pt idx="1117">
                  <c:v>2.1586171632490547E-2</c:v>
                </c:pt>
                <c:pt idx="1118">
                  <c:v>2.1588799055489716E-2</c:v>
                </c:pt>
                <c:pt idx="1119">
                  <c:v>2.1591340320208374E-2</c:v>
                </c:pt>
                <c:pt idx="1120">
                  <c:v>2.1593795572769636E-2</c:v>
                </c:pt>
                <c:pt idx="1121">
                  <c:v>2.1596164959696296E-2</c:v>
                </c:pt>
                <c:pt idx="1122">
                  <c:v>2.1598448627271338E-2</c:v>
                </c:pt>
                <c:pt idx="1123">
                  <c:v>2.160064672177775E-2</c:v>
                </c:pt>
                <c:pt idx="1124">
                  <c:v>2.1602759389578452E-2</c:v>
                </c:pt>
                <c:pt idx="1125">
                  <c:v>2.1604786777036367E-2</c:v>
                </c:pt>
                <c:pt idx="1126">
                  <c:v>2.1606729030514416E-2</c:v>
                </c:pt>
                <c:pt idx="1127">
                  <c:v>2.160858629637552E-2</c:v>
                </c:pt>
                <c:pt idx="1128">
                  <c:v>2.1610358720822731E-2</c:v>
                </c:pt>
                <c:pt idx="1129">
                  <c:v>2.1612046450458777E-2</c:v>
                </c:pt>
                <c:pt idx="1130">
                  <c:v>2.1613649631406773E-2</c:v>
                </c:pt>
                <c:pt idx="1131">
                  <c:v>2.1615168409949703E-2</c:v>
                </c:pt>
                <c:pt idx="1132">
                  <c:v>2.1616602932610363E-2</c:v>
                </c:pt>
                <c:pt idx="1133">
                  <c:v>2.1617953345671737E-2</c:v>
                </c:pt>
                <c:pt idx="1134">
                  <c:v>2.1619219795416811E-2</c:v>
                </c:pt>
                <c:pt idx="1135">
                  <c:v>2.1620402428288443E-2</c:v>
                </c:pt>
                <c:pt idx="1136">
                  <c:v>2.1621501390489684E-2</c:v>
                </c:pt>
                <c:pt idx="1137">
                  <c:v>2.162251682846339E-2</c:v>
                </c:pt>
                <c:pt idx="1138">
                  <c:v>2.1623448888652419E-2</c:v>
                </c:pt>
                <c:pt idx="1139">
                  <c:v>2.1624297717179886E-2</c:v>
                </c:pt>
                <c:pt idx="1140">
                  <c:v>2.1625063460488647E-2</c:v>
                </c:pt>
                <c:pt idx="1141">
                  <c:v>2.1625746264941625E-2</c:v>
                </c:pt>
                <c:pt idx="1142">
                  <c:v>2.1626425242855518E-2</c:v>
                </c:pt>
                <c:pt idx="1143">
                  <c:v>2.1626930813960499E-2</c:v>
                </c:pt>
                <c:pt idx="1144">
                  <c:v>2.16273539060019E-2</c:v>
                </c:pt>
                <c:pt idx="1145">
                  <c:v>2.1627694665582453E-2</c:v>
                </c:pt>
                <c:pt idx="1146">
                  <c:v>2.162795323882527E-2</c:v>
                </c:pt>
                <c:pt idx="1147">
                  <c:v>2.1628129772333082E-2</c:v>
                </c:pt>
                <c:pt idx="1148">
                  <c:v>2.162822441206913E-2</c:v>
                </c:pt>
                <c:pt idx="1149">
                  <c:v>2.162823730471608E-2</c:v>
                </c:pt>
                <c:pt idx="1150">
                  <c:v>2.162816859631711E-2</c:v>
                </c:pt>
                <c:pt idx="1151">
                  <c:v>2.1628018433554885E-2</c:v>
                </c:pt>
                <c:pt idx="1152">
                  <c:v>2.1627786962472584E-2</c:v>
                </c:pt>
                <c:pt idx="1153">
                  <c:v>2.1627474329513063E-2</c:v>
                </c:pt>
                <c:pt idx="1154">
                  <c:v>2.1627080681039246E-2</c:v>
                </c:pt>
                <c:pt idx="1155">
                  <c:v>2.1626606163414053E-2</c:v>
                </c:pt>
                <c:pt idx="1156">
                  <c:v>2.1626050923000406E-2</c:v>
                </c:pt>
                <c:pt idx="1157">
                  <c:v>2.1625415106161228E-2</c:v>
                </c:pt>
                <c:pt idx="1158">
                  <c:v>2.162707586113477E-2</c:v>
                </c:pt>
                <c:pt idx="1159">
                  <c:v>2.1623902328178346E-2</c:v>
                </c:pt>
                <c:pt idx="1160">
                  <c:v>2.1623025659920359E-2</c:v>
                </c:pt>
                <c:pt idx="1161">
                  <c:v>2.1622069000448718E-2</c:v>
                </c:pt>
                <c:pt idx="1162">
                  <c:v>2.1621032496286219E-2</c:v>
                </c:pt>
                <c:pt idx="1163">
                  <c:v>2.161991629363591E-2</c:v>
                </c:pt>
                <c:pt idx="1164">
                  <c:v>2.161872053894065E-2</c:v>
                </c:pt>
                <c:pt idx="1165">
                  <c:v>2.161744537856336E-2</c:v>
                </c:pt>
                <c:pt idx="1166">
                  <c:v>2.161609095870709E-2</c:v>
                </c:pt>
                <c:pt idx="1167">
                  <c:v>2.1614657425814698E-2</c:v>
                </c:pt>
                <c:pt idx="1168">
                  <c:v>2.161314492616917E-2</c:v>
                </c:pt>
                <c:pt idx="1169">
                  <c:v>2.1611553606133427E-2</c:v>
                </c:pt>
                <c:pt idx="1170">
                  <c:v>2.1609883612230263E-2</c:v>
                </c:pt>
                <c:pt idx="1171">
                  <c:v>2.1608135090582792E-2</c:v>
                </c:pt>
                <c:pt idx="1172">
                  <c:v>2.1606308187553935E-2</c:v>
                </c:pt>
                <c:pt idx="1173">
                  <c:v>2.1604403049506615E-2</c:v>
                </c:pt>
                <c:pt idx="1174">
                  <c:v>2.1602419822963626E-2</c:v>
                </c:pt>
                <c:pt idx="1175">
                  <c:v>2.160035865404808E-2</c:v>
                </c:pt>
                <c:pt idx="1176">
                  <c:v>2.1598219689122899E-2</c:v>
                </c:pt>
                <c:pt idx="1177">
                  <c:v>2.1596003074630943E-2</c:v>
                </c:pt>
                <c:pt idx="1178">
                  <c:v>2.1593708956855195E-2</c:v>
                </c:pt>
                <c:pt idx="1179">
                  <c:v>2.1591337482158579E-2</c:v>
                </c:pt>
                <c:pt idx="1180">
                  <c:v>2.1588888796904016E-2</c:v>
                </c:pt>
                <c:pt idx="1181">
                  <c:v>2.1586363047374491E-2</c:v>
                </c:pt>
                <c:pt idx="1182">
                  <c:v>2.1583760379932926E-2</c:v>
                </c:pt>
                <c:pt idx="1183">
                  <c:v>2.1581080940942243E-2</c:v>
                </c:pt>
                <c:pt idx="1184">
                  <c:v>2.1578324876845301E-2</c:v>
                </c:pt>
                <c:pt idx="1185">
                  <c:v>2.1575492333845148E-2</c:v>
                </c:pt>
                <c:pt idx="1186">
                  <c:v>2.1572583458384642E-2</c:v>
                </c:pt>
                <c:pt idx="1187">
                  <c:v>2.1569598396666834E-2</c:v>
                </c:pt>
                <c:pt idx="1188">
                  <c:v>2.156653729513458E-2</c:v>
                </c:pt>
                <c:pt idx="1189">
                  <c:v>2.1563400300150803E-2</c:v>
                </c:pt>
                <c:pt idx="1190">
                  <c:v>2.1560187557918553E-2</c:v>
                </c:pt>
                <c:pt idx="1191">
                  <c:v>2.1556899215040559E-2</c:v>
                </c:pt>
                <c:pt idx="1192">
                  <c:v>2.1553535417719871E-2</c:v>
                </c:pt>
                <c:pt idx="1193">
                  <c:v>2.1550096345812619E-2</c:v>
                </c:pt>
                <c:pt idx="1194">
                  <c:v>2.1546854778504709E-2</c:v>
                </c:pt>
                <c:pt idx="1195">
                  <c:v>2.1543246496724677E-2</c:v>
                </c:pt>
                <c:pt idx="1196">
                  <c:v>2.1539564808490397E-2</c:v>
                </c:pt>
                <c:pt idx="1197">
                  <c:v>2.1535809867412326E-2</c:v>
                </c:pt>
                <c:pt idx="1198">
                  <c:v>2.153198182704763E-2</c:v>
                </c:pt>
                <c:pt idx="1199">
                  <c:v>2.1528080840980124E-2</c:v>
                </c:pt>
                <c:pt idx="1200">
                  <c:v>2.1524107062793618E-2</c:v>
                </c:pt>
                <c:pt idx="1201">
                  <c:v>2.1520060646098571E-2</c:v>
                </c:pt>
                <c:pt idx="1202">
                  <c:v>2.1515941744398859E-2</c:v>
                </c:pt>
                <c:pt idx="1203">
                  <c:v>2.1511750511331584E-2</c:v>
                </c:pt>
                <c:pt idx="1204">
                  <c:v>2.1507487100453915E-2</c:v>
                </c:pt>
                <c:pt idx="1205">
                  <c:v>2.1503151665349662E-2</c:v>
                </c:pt>
                <c:pt idx="1206">
                  <c:v>2.149874435960264E-2</c:v>
                </c:pt>
                <c:pt idx="1207">
                  <c:v>2.1494265336770013E-2</c:v>
                </c:pt>
                <c:pt idx="1208">
                  <c:v>2.1489714750488886E-2</c:v>
                </c:pt>
                <c:pt idx="1209">
                  <c:v>2.1481808679570946E-2</c:v>
                </c:pt>
                <c:pt idx="1210">
                  <c:v>2.1477085498284865E-2</c:v>
                </c:pt>
                <c:pt idx="1211">
                  <c:v>2.14722912883758E-2</c:v>
                </c:pt>
                <c:pt idx="1212">
                  <c:v>2.1467426203320983E-2</c:v>
                </c:pt>
                <c:pt idx="1213">
                  <c:v>2.1462490396997325E-2</c:v>
                </c:pt>
                <c:pt idx="1214">
                  <c:v>2.1457484022642248E-2</c:v>
                </c:pt>
                <c:pt idx="1215">
                  <c:v>2.1452407233972792E-2</c:v>
                </c:pt>
                <c:pt idx="1216">
                  <c:v>2.1447260184466188E-2</c:v>
                </c:pt>
                <c:pt idx="1217">
                  <c:v>2.1442043027839475E-2</c:v>
                </c:pt>
                <c:pt idx="1218">
                  <c:v>2.1436755917410011E-2</c:v>
                </c:pt>
                <c:pt idx="1219">
                  <c:v>2.1431399006894836E-2</c:v>
                </c:pt>
                <c:pt idx="1220">
                  <c:v>2.142597244977118E-2</c:v>
                </c:pt>
                <c:pt idx="1221">
                  <c:v>2.1420476399756083E-2</c:v>
                </c:pt>
                <c:pt idx="1222">
                  <c:v>2.1414911010166904E-2</c:v>
                </c:pt>
                <c:pt idx="1223">
                  <c:v>2.1409276434720681E-2</c:v>
                </c:pt>
                <c:pt idx="1224">
                  <c:v>2.1403572826894646E-2</c:v>
                </c:pt>
                <c:pt idx="1225">
                  <c:v>2.1397800340325901E-2</c:v>
                </c:pt>
                <c:pt idx="1226">
                  <c:v>2.1391959128491678E-2</c:v>
                </c:pt>
                <c:pt idx="1227">
                  <c:v>2.1386049345029079E-2</c:v>
                </c:pt>
                <c:pt idx="1228">
                  <c:v>2.1380071143415336E-2</c:v>
                </c:pt>
                <c:pt idx="1229">
                  <c:v>2.1374024677287551E-2</c:v>
                </c:pt>
                <c:pt idx="1230">
                  <c:v>2.1367910100122955E-2</c:v>
                </c:pt>
                <c:pt idx="1231">
                  <c:v>2.1361727565558652E-2</c:v>
                </c:pt>
                <c:pt idx="1232">
                  <c:v>2.1355477226991937E-2</c:v>
                </c:pt>
                <c:pt idx="1233">
                  <c:v>2.1349159238139848E-2</c:v>
                </c:pt>
                <c:pt idx="1234">
                  <c:v>2.1342773752559552E-2</c:v>
                </c:pt>
                <c:pt idx="1235">
                  <c:v>2.133632092372828E-2</c:v>
                </c:pt>
                <c:pt idx="1236">
                  <c:v>2.13298009052032E-2</c:v>
                </c:pt>
                <c:pt idx="1237">
                  <c:v>2.1323213850621414E-2</c:v>
                </c:pt>
                <c:pt idx="1238">
                  <c:v>2.131655991354009E-2</c:v>
                </c:pt>
                <c:pt idx="1239">
                  <c:v>2.1309839247356521E-2</c:v>
                </c:pt>
                <c:pt idx="1240">
                  <c:v>2.1303052005787748E-2</c:v>
                </c:pt>
                <c:pt idx="1241">
                  <c:v>2.1296198342390937E-2</c:v>
                </c:pt>
                <c:pt idx="1242">
                  <c:v>2.128927841064332E-2</c:v>
                </c:pt>
                <c:pt idx="1243">
                  <c:v>2.1282292364022126E-2</c:v>
                </c:pt>
                <c:pt idx="1244">
                  <c:v>2.1275240356404268E-2</c:v>
                </c:pt>
                <c:pt idx="1245">
                  <c:v>2.1268122541027168E-2</c:v>
                </c:pt>
                <c:pt idx="1246">
                  <c:v>2.1260939071527929E-2</c:v>
                </c:pt>
                <c:pt idx="1247">
                  <c:v>2.1253690101463718E-2</c:v>
                </c:pt>
                <c:pt idx="1248">
                  <c:v>2.1246375784551574E-2</c:v>
                </c:pt>
                <c:pt idx="1249">
                  <c:v>2.1238996274188793E-2</c:v>
                </c:pt>
                <c:pt idx="1250">
                  <c:v>2.123155172393254E-2</c:v>
                </c:pt>
                <c:pt idx="1251">
                  <c:v>2.1224042287339984E-2</c:v>
                </c:pt>
                <c:pt idx="1252">
                  <c:v>2.1216468118048226E-2</c:v>
                </c:pt>
                <c:pt idx="1253">
                  <c:v>2.1208829369534499E-2</c:v>
                </c:pt>
                <c:pt idx="1254">
                  <c:v>2.120112619551584E-2</c:v>
                </c:pt>
                <c:pt idx="1255">
                  <c:v>2.1193358749229674E-2</c:v>
                </c:pt>
                <c:pt idx="1256">
                  <c:v>2.118552718455291E-2</c:v>
                </c:pt>
                <c:pt idx="1257">
                  <c:v>2.1177631654882845E-2</c:v>
                </c:pt>
                <c:pt idx="1258">
                  <c:v>2.1169672313776644E-2</c:v>
                </c:pt>
                <c:pt idx="1259">
                  <c:v>2.1161649314791475E-2</c:v>
                </c:pt>
                <c:pt idx="1260">
                  <c:v>2.1153562811644377E-2</c:v>
                </c:pt>
                <c:pt idx="1261">
                  <c:v>2.1145412957732646E-2</c:v>
                </c:pt>
                <c:pt idx="1262">
                  <c:v>2.1137199906613446E-2</c:v>
                </c:pt>
                <c:pt idx="1263">
                  <c:v>2.1128923811923883E-2</c:v>
                </c:pt>
                <c:pt idx="1264">
                  <c:v>2.1120584827141187E-2</c:v>
                </c:pt>
                <c:pt idx="1265">
                  <c:v>2.1112183105822524E-2</c:v>
                </c:pt>
                <c:pt idx="1266">
                  <c:v>2.1103718801684934E-2</c:v>
                </c:pt>
                <c:pt idx="1267">
                  <c:v>2.1095192068045776E-2</c:v>
                </c:pt>
                <c:pt idx="1268">
                  <c:v>2.1086603058622089E-2</c:v>
                </c:pt>
                <c:pt idx="1269">
                  <c:v>2.1077951926891103E-2</c:v>
                </c:pt>
                <c:pt idx="1270">
                  <c:v>2.1069238826489922E-2</c:v>
                </c:pt>
                <c:pt idx="1271">
                  <c:v>2.1060463910895777E-2</c:v>
                </c:pt>
                <c:pt idx="1272">
                  <c:v>2.1051627333825707E-2</c:v>
                </c:pt>
                <c:pt idx="1273">
                  <c:v>2.1042729248517134E-2</c:v>
                </c:pt>
                <c:pt idx="1274">
                  <c:v>2.1033769808926905E-2</c:v>
                </c:pt>
                <c:pt idx="1275">
                  <c:v>2.1024749168212509E-2</c:v>
                </c:pt>
                <c:pt idx="1276">
                  <c:v>2.1015667480330791E-2</c:v>
                </c:pt>
                <c:pt idx="1277">
                  <c:v>2.1006524898519174E-2</c:v>
                </c:pt>
                <c:pt idx="1278">
                  <c:v>2.0997321576494699E-2</c:v>
                </c:pt>
                <c:pt idx="1279">
                  <c:v>2.098805766781453E-2</c:v>
                </c:pt>
                <c:pt idx="1280">
                  <c:v>2.0978733326035837E-2</c:v>
                </c:pt>
                <c:pt idx="1281">
                  <c:v>2.0969348704555912E-2</c:v>
                </c:pt>
                <c:pt idx="1282">
                  <c:v>2.0959903957091797E-2</c:v>
                </c:pt>
                <c:pt idx="1283">
                  <c:v>2.0950399237200656E-2</c:v>
                </c:pt>
                <c:pt idx="1284">
                  <c:v>2.0940834698439659E-2</c:v>
                </c:pt>
                <c:pt idx="1285">
                  <c:v>2.0931210494286034E-2</c:v>
                </c:pt>
                <c:pt idx="1286">
                  <c:v>2.0921526778376887E-2</c:v>
                </c:pt>
                <c:pt idx="1287">
                  <c:v>2.0911783704189446E-2</c:v>
                </c:pt>
                <c:pt idx="1288">
                  <c:v>2.0901981425440752E-2</c:v>
                </c:pt>
                <c:pt idx="1289">
                  <c:v>2.0892120095448163E-2</c:v>
                </c:pt>
                <c:pt idx="1290">
                  <c:v>2.0882199867928719E-2</c:v>
                </c:pt>
                <c:pt idx="1291">
                  <c:v>2.0872220896519522E-2</c:v>
                </c:pt>
                <c:pt idx="1292">
                  <c:v>2.0862183334617868E-2</c:v>
                </c:pt>
                <c:pt idx="1293">
                  <c:v>2.0852087335780922E-2</c:v>
                </c:pt>
                <c:pt idx="1294">
                  <c:v>2.0841933053645789E-2</c:v>
                </c:pt>
                <c:pt idx="1295">
                  <c:v>2.0831720641769635E-2</c:v>
                </c:pt>
                <c:pt idx="1296">
                  <c:v>2.0821450253709628E-2</c:v>
                </c:pt>
                <c:pt idx="1297">
                  <c:v>2.0811122042942998E-2</c:v>
                </c:pt>
                <c:pt idx="1298">
                  <c:v>2.0800736163186784E-2</c:v>
                </c:pt>
                <c:pt idx="1299">
                  <c:v>2.0790292767838281E-2</c:v>
                </c:pt>
                <c:pt idx="1300">
                  <c:v>2.0779792010534592E-2</c:v>
                </c:pt>
                <c:pt idx="1301">
                  <c:v>2.0769234044752949E-2</c:v>
                </c:pt>
                <c:pt idx="1302">
                  <c:v>2.0758619024130454E-2</c:v>
                </c:pt>
                <c:pt idx="1303">
                  <c:v>2.0747947102304209E-2</c:v>
                </c:pt>
                <c:pt idx="1304">
                  <c:v>2.0737218432591575E-2</c:v>
                </c:pt>
                <c:pt idx="1305">
                  <c:v>2.0726433168869463E-2</c:v>
                </c:pt>
                <c:pt idx="1306">
                  <c:v>2.0715591464375294E-2</c:v>
                </c:pt>
                <c:pt idx="1307">
                  <c:v>2.0704693472826108E-2</c:v>
                </c:pt>
                <c:pt idx="1308">
                  <c:v>2.0693739347779072E-2</c:v>
                </c:pt>
                <c:pt idx="1309">
                  <c:v>2.0682729242871289E-2</c:v>
                </c:pt>
                <c:pt idx="1310">
                  <c:v>2.0671663311500055E-2</c:v>
                </c:pt>
                <c:pt idx="1311">
                  <c:v>2.0660541707302471E-2</c:v>
                </c:pt>
                <c:pt idx="1312">
                  <c:v>2.0649364583835705E-2</c:v>
                </c:pt>
                <c:pt idx="1313">
                  <c:v>2.0638132094656925E-2</c:v>
                </c:pt>
                <c:pt idx="1314">
                  <c:v>2.0626844393323296E-2</c:v>
                </c:pt>
                <c:pt idx="1315">
                  <c:v>2.0615501633391986E-2</c:v>
                </c:pt>
                <c:pt idx="1316">
                  <c:v>2.0604103968420162E-2</c:v>
                </c:pt>
                <c:pt idx="1317">
                  <c:v>2.0592651551964991E-2</c:v>
                </c:pt>
                <c:pt idx="1318">
                  <c:v>2.0581144537503704E-2</c:v>
                </c:pt>
                <c:pt idx="1319">
                  <c:v>2.0569583078833276E-2</c:v>
                </c:pt>
                <c:pt idx="1320">
                  <c:v>2.0557967329271065E-2</c:v>
                </c:pt>
                <c:pt idx="1321">
                  <c:v>2.0546297442374239E-2</c:v>
                </c:pt>
                <c:pt idx="1322">
                  <c:v>2.0534573571859838E-2</c:v>
                </c:pt>
                <c:pt idx="1323">
                  <c:v>2.0522795871285027E-2</c:v>
                </c:pt>
                <c:pt idx="1324">
                  <c:v>2.0510964494047101E-2</c:v>
                </c:pt>
                <c:pt idx="1325">
                  <c:v>2.0499079593783165E-2</c:v>
                </c:pt>
                <c:pt idx="1326">
                  <c:v>2.0487141324050384E-2</c:v>
                </c:pt>
                <c:pt idx="1327">
                  <c:v>2.0475149838565798E-2</c:v>
                </c:pt>
                <c:pt idx="1328">
                  <c:v>2.046310529056683E-2</c:v>
                </c:pt>
                <c:pt idx="1329">
                  <c:v>2.0451007833850454E-2</c:v>
                </c:pt>
                <c:pt idx="1330">
                  <c:v>2.0438857621893902E-2</c:v>
                </c:pt>
                <c:pt idx="1331">
                  <c:v>2.0426654808334277E-2</c:v>
                </c:pt>
                <c:pt idx="1332">
                  <c:v>2.0414399546568873E-2</c:v>
                </c:pt>
                <c:pt idx="1333">
                  <c:v>2.040209199031473E-2</c:v>
                </c:pt>
                <c:pt idx="1334">
                  <c:v>2.0389732292969143E-2</c:v>
                </c:pt>
                <c:pt idx="1335">
                  <c:v>2.0377320608329086E-2</c:v>
                </c:pt>
                <c:pt idx="1336">
                  <c:v>2.0364857089711919E-2</c:v>
                </c:pt>
                <c:pt idx="1337">
                  <c:v>2.035234189083468E-2</c:v>
                </c:pt>
                <c:pt idx="1338">
                  <c:v>2.0339775165174601E-2</c:v>
                </c:pt>
                <c:pt idx="1339">
                  <c:v>2.0327157066288848E-2</c:v>
                </c:pt>
                <c:pt idx="1340">
                  <c:v>2.0314487747814525E-2</c:v>
                </c:pt>
                <c:pt idx="1341">
                  <c:v>2.0301767363228862E-2</c:v>
                </c:pt>
                <c:pt idx="1342">
                  <c:v>2.0288996066089027E-2</c:v>
                </c:pt>
                <c:pt idx="1343">
                  <c:v>2.0276174009952186E-2</c:v>
                </c:pt>
                <c:pt idx="1344">
                  <c:v>2.0263301348535379E-2</c:v>
                </c:pt>
                <c:pt idx="1345">
                  <c:v>2.0250378235155964E-2</c:v>
                </c:pt>
                <c:pt idx="1346">
                  <c:v>2.023740482353098E-2</c:v>
                </c:pt>
                <c:pt idx="1347">
                  <c:v>2.0224381267137659E-2</c:v>
                </c:pt>
                <c:pt idx="1348">
                  <c:v>2.0211307719693039E-2</c:v>
                </c:pt>
                <c:pt idx="1349">
                  <c:v>2.0198184334434544E-2</c:v>
                </c:pt>
                <c:pt idx="1350">
                  <c:v>2.0185011265159147E-2</c:v>
                </c:pt>
                <c:pt idx="1351">
                  <c:v>2.0171788665424017E-2</c:v>
                </c:pt>
                <c:pt idx="1352">
                  <c:v>2.0158516688786321E-2</c:v>
                </c:pt>
                <c:pt idx="1353">
                  <c:v>2.0145195488643353E-2</c:v>
                </c:pt>
                <c:pt idx="1354">
                  <c:v>2.0131825218872024E-2</c:v>
                </c:pt>
                <c:pt idx="1355">
                  <c:v>2.0118406032709757E-2</c:v>
                </c:pt>
                <c:pt idx="1356">
                  <c:v>2.0104938083873591E-2</c:v>
                </c:pt>
                <c:pt idx="1357">
                  <c:v>2.0091421525840758E-2</c:v>
                </c:pt>
                <c:pt idx="1358">
                  <c:v>2.0077856512168424E-2</c:v>
                </c:pt>
                <c:pt idx="1359">
                  <c:v>2.0064243196493692E-2</c:v>
                </c:pt>
                <c:pt idx="1360">
                  <c:v>2.0050581732373729E-2</c:v>
                </c:pt>
                <c:pt idx="1361">
                  <c:v>2.0036872273365702E-2</c:v>
                </c:pt>
                <c:pt idx="1362">
                  <c:v>2.0023114972946843E-2</c:v>
                </c:pt>
                <c:pt idx="1363">
                  <c:v>2.0009309984754253E-2</c:v>
                </c:pt>
                <c:pt idx="1364">
                  <c:v>1.9995457462265165E-2</c:v>
                </c:pt>
                <c:pt idx="1365">
                  <c:v>1.9981557559116681E-2</c:v>
                </c:pt>
                <c:pt idx="1366">
                  <c:v>1.9967610428945903E-2</c:v>
                </c:pt>
                <c:pt idx="1367">
                  <c:v>1.9953616225150128E-2</c:v>
                </c:pt>
                <c:pt idx="1368">
                  <c:v>1.9939575101206586E-2</c:v>
                </c:pt>
                <c:pt idx="1369">
                  <c:v>1.9925487210992188E-2</c:v>
                </c:pt>
                <c:pt idx="1370">
                  <c:v>1.991135270766442E-2</c:v>
                </c:pt>
                <c:pt idx="1371">
                  <c:v>1.9897171745180131E-2</c:v>
                </c:pt>
                <c:pt idx="1372">
                  <c:v>1.9882944476856679E-2</c:v>
                </c:pt>
                <c:pt idx="1373">
                  <c:v>1.9868671056331166E-2</c:v>
                </c:pt>
                <c:pt idx="1374">
                  <c:v>1.9854351637160761E-2</c:v>
                </c:pt>
                <c:pt idx="1375">
                  <c:v>1.9839986372902629E-2</c:v>
                </c:pt>
                <c:pt idx="1376">
                  <c:v>1.9825575417034003E-2</c:v>
                </c:pt>
                <c:pt idx="1377">
                  <c:v>1.9811118923191984E-2</c:v>
                </c:pt>
                <c:pt idx="1378">
                  <c:v>1.979661704493374E-2</c:v>
                </c:pt>
                <c:pt idx="1379">
                  <c:v>1.9782069935816438E-2</c:v>
                </c:pt>
                <c:pt idx="1380">
                  <c:v>1.9767477749397244E-2</c:v>
                </c:pt>
                <c:pt idx="1381">
                  <c:v>1.9752840639153391E-2</c:v>
                </c:pt>
                <c:pt idx="1382">
                  <c:v>1.9738158758801916E-2</c:v>
                </c:pt>
                <c:pt idx="1383">
                  <c:v>1.9723432261820051E-2</c:v>
                </c:pt>
                <c:pt idx="1384">
                  <c:v>1.9708661301685027E-2</c:v>
                </c:pt>
                <c:pt idx="1385">
                  <c:v>1.9693846032033946E-2</c:v>
                </c:pt>
                <c:pt idx="1386">
                  <c:v>1.9678986606503912E-2</c:v>
                </c:pt>
                <c:pt idx="1387">
                  <c:v>1.9664083178412284E-2</c:v>
                </c:pt>
                <c:pt idx="1388">
                  <c:v>1.9649135901635972E-2</c:v>
                </c:pt>
                <c:pt idx="1389">
                  <c:v>1.96341449294124E-2</c:v>
                </c:pt>
                <c:pt idx="1390">
                  <c:v>1.9619110415538543E-2</c:v>
                </c:pt>
                <c:pt idx="1391">
                  <c:v>1.9604032513491632E-2</c:v>
                </c:pt>
                <c:pt idx="1392">
                  <c:v>1.9588911376908769E-2</c:v>
                </c:pt>
                <c:pt idx="1393">
                  <c:v>1.9573747159187249E-2</c:v>
                </c:pt>
                <c:pt idx="1394">
                  <c:v>1.955854001388424E-2</c:v>
                </c:pt>
                <c:pt idx="1395">
                  <c:v>1.9543290094796717E-2</c:v>
                </c:pt>
                <c:pt idx="1396">
                  <c:v>1.9527997555242038E-2</c:v>
                </c:pt>
                <c:pt idx="1397">
                  <c:v>1.9512662548857307E-2</c:v>
                </c:pt>
                <c:pt idx="1398">
                  <c:v>1.9497285229279626E-2</c:v>
                </c:pt>
                <c:pt idx="1399">
                  <c:v>1.9481865749906291E-2</c:v>
                </c:pt>
                <c:pt idx="1400">
                  <c:v>1.946640426445434E-2</c:v>
                </c:pt>
                <c:pt idx="1401">
                  <c:v>1.9450900926241133E-2</c:v>
                </c:pt>
                <c:pt idx="1402">
                  <c:v>1.9433131774571066E-2</c:v>
                </c:pt>
                <c:pt idx="1403">
                  <c:v>1.9417539269284134E-2</c:v>
                </c:pt>
                <c:pt idx="1404">
                  <c:v>1.9401905394289543E-2</c:v>
                </c:pt>
                <c:pt idx="1405">
                  <c:v>1.9386230302664842E-2</c:v>
                </c:pt>
                <c:pt idx="1406">
                  <c:v>1.937051414836688E-2</c:v>
                </c:pt>
                <c:pt idx="1407">
                  <c:v>1.9354757084633079E-2</c:v>
                </c:pt>
                <c:pt idx="1408">
                  <c:v>1.9338959265100542E-2</c:v>
                </c:pt>
                <c:pt idx="1409">
                  <c:v>1.9323120843486308E-2</c:v>
                </c:pt>
                <c:pt idx="1410">
                  <c:v>1.9307241973187672E-2</c:v>
                </c:pt>
                <c:pt idx="1411">
                  <c:v>1.9291322807841738E-2</c:v>
                </c:pt>
                <c:pt idx="1412">
                  <c:v>1.9275363500845799E-2</c:v>
                </c:pt>
                <c:pt idx="1413">
                  <c:v>1.9259364205996832E-2</c:v>
                </c:pt>
                <c:pt idx="1414">
                  <c:v>1.924332507669213E-2</c:v>
                </c:pt>
                <c:pt idx="1415">
                  <c:v>1.9227246266648734E-2</c:v>
                </c:pt>
                <c:pt idx="1416">
                  <c:v>1.9211127929263938E-2</c:v>
                </c:pt>
                <c:pt idx="1417">
                  <c:v>1.9194970218094909E-2</c:v>
                </c:pt>
                <c:pt idx="1418">
                  <c:v>1.9178773286858686E-2</c:v>
                </c:pt>
                <c:pt idx="1419">
                  <c:v>1.9162537288872628E-2</c:v>
                </c:pt>
                <c:pt idx="1420">
                  <c:v>1.9146262377853773E-2</c:v>
                </c:pt>
                <c:pt idx="1421">
                  <c:v>1.9129948707439226E-2</c:v>
                </c:pt>
                <c:pt idx="1422">
                  <c:v>1.9113596430946345E-2</c:v>
                </c:pt>
                <c:pt idx="1423">
                  <c:v>1.9097205702092168E-2</c:v>
                </c:pt>
                <c:pt idx="1424">
                  <c:v>1.90807766745138E-2</c:v>
                </c:pt>
                <c:pt idx="1425">
                  <c:v>1.9064309501608534E-2</c:v>
                </c:pt>
                <c:pt idx="1426">
                  <c:v>1.9047804336933538E-2</c:v>
                </c:pt>
                <c:pt idx="1427">
                  <c:v>1.9031261334285787E-2</c:v>
                </c:pt>
                <c:pt idx="1428">
                  <c:v>1.9014680646822768E-2</c:v>
                </c:pt>
                <c:pt idx="1429">
                  <c:v>1.8998062428421392E-2</c:v>
                </c:pt>
                <c:pt idx="1430">
                  <c:v>1.8981406832478953E-2</c:v>
                </c:pt>
                <c:pt idx="1431">
                  <c:v>1.8964714012632555E-2</c:v>
                </c:pt>
                <c:pt idx="1432">
                  <c:v>1.8947984122519301E-2</c:v>
                </c:pt>
                <c:pt idx="1433">
                  <c:v>1.8931217315536486E-2</c:v>
                </c:pt>
                <c:pt idx="1434">
                  <c:v>1.891441374516134E-2</c:v>
                </c:pt>
                <c:pt idx="1435">
                  <c:v>1.8897573565270775E-2</c:v>
                </c:pt>
                <c:pt idx="1436">
                  <c:v>1.888069692918215E-2</c:v>
                </c:pt>
                <c:pt idx="1437">
                  <c:v>1.8863783990452632E-2</c:v>
                </c:pt>
                <c:pt idx="1438">
                  <c:v>1.8846834902799259E-2</c:v>
                </c:pt>
                <c:pt idx="1439">
                  <c:v>1.8829849819699263E-2</c:v>
                </c:pt>
                <c:pt idx="1440">
                  <c:v>1.8812828894629874E-2</c:v>
                </c:pt>
                <c:pt idx="1441">
                  <c:v>1.8795772281228196E-2</c:v>
                </c:pt>
                <c:pt idx="1442">
                  <c:v>1.8778680133051395E-2</c:v>
                </c:pt>
                <c:pt idx="1443">
                  <c:v>1.8761552603576703E-2</c:v>
                </c:pt>
                <c:pt idx="1444">
                  <c:v>1.8744389846441223E-2</c:v>
                </c:pt>
                <c:pt idx="1445">
                  <c:v>1.8727192015282057E-2</c:v>
                </c:pt>
                <c:pt idx="1446">
                  <c:v>1.8709959263496501E-2</c:v>
                </c:pt>
                <c:pt idx="1447">
                  <c:v>1.8692691744641721E-2</c:v>
                </c:pt>
                <c:pt idx="1448">
                  <c:v>1.867538961235482E-2</c:v>
                </c:pt>
                <c:pt idx="1449">
                  <c:v>1.8658053020192966E-2</c:v>
                </c:pt>
                <c:pt idx="1450">
                  <c:v>1.8640682121713326E-2</c:v>
                </c:pt>
                <c:pt idx="1451">
                  <c:v>1.8623277070473065E-2</c:v>
                </c:pt>
                <c:pt idx="1452">
                  <c:v>1.8605838019949417E-2</c:v>
                </c:pt>
                <c:pt idx="1453">
                  <c:v>1.8588366166385484E-2</c:v>
                </c:pt>
                <c:pt idx="1454">
                  <c:v>1.8568395271048033E-2</c:v>
                </c:pt>
                <c:pt idx="1455">
                  <c:v>1.8550931953456029E-2</c:v>
                </c:pt>
                <c:pt idx="1456">
                  <c:v>1.8533479440581146E-2</c:v>
                </c:pt>
                <c:pt idx="1457">
                  <c:v>1.8516038053686401E-2</c:v>
                </c:pt>
                <c:pt idx="1458">
                  <c:v>1.8498608113954873E-2</c:v>
                </c:pt>
                <c:pt idx="1459">
                  <c:v>1.8481189942729515E-2</c:v>
                </c:pt>
                <c:pt idx="1460">
                  <c:v>1.8463783861433214E-2</c:v>
                </c:pt>
                <c:pt idx="1461">
                  <c:v>1.8446390191169115E-2</c:v>
                </c:pt>
                <c:pt idx="1462">
                  <c:v>1.8429009253360107E-2</c:v>
                </c:pt>
                <c:pt idx="1463">
                  <c:v>1.8411641369029397E-2</c:v>
                </c:pt>
                <c:pt idx="1464">
                  <c:v>1.8394286859759745E-2</c:v>
                </c:pt>
                <c:pt idx="1465">
                  <c:v>1.8376946046734233E-2</c:v>
                </c:pt>
                <c:pt idx="1466">
                  <c:v>1.8359619251135939E-2</c:v>
                </c:pt>
                <c:pt idx="1467">
                  <c:v>1.8342306794387753E-2</c:v>
                </c:pt>
                <c:pt idx="1468">
                  <c:v>1.832500899775269E-2</c:v>
                </c:pt>
                <c:pt idx="1469">
                  <c:v>1.8304652508170705E-2</c:v>
                </c:pt>
                <c:pt idx="1470">
                  <c:v>1.8290458669634191E-2</c:v>
                </c:pt>
                <c:pt idx="1471">
                  <c:v>1.8273206780916595E-2</c:v>
                </c:pt>
                <c:pt idx="1472">
                  <c:v>1.825197466266637E-2</c:v>
                </c:pt>
                <c:pt idx="1473">
                  <c:v>1.8234757949651126E-2</c:v>
                </c:pt>
                <c:pt idx="1474">
                  <c:v>1.8217557919504301E-2</c:v>
                </c:pt>
                <c:pt idx="1475">
                  <c:v>1.8200374893568849E-2</c:v>
                </c:pt>
                <c:pt idx="1476">
                  <c:v>1.8183209193187722E-2</c:v>
                </c:pt>
                <c:pt idx="1477">
                  <c:v>1.8166061139597289E-2</c:v>
                </c:pt>
                <c:pt idx="1478">
                  <c:v>1.8148931054220441E-2</c:v>
                </c:pt>
                <c:pt idx="1479">
                  <c:v>1.8131819258213611E-2</c:v>
                </c:pt>
                <c:pt idx="1480">
                  <c:v>1.8114726073026333E-2</c:v>
                </c:pt>
                <c:pt idx="1481">
                  <c:v>1.8097651819894978E-2</c:v>
                </c:pt>
                <c:pt idx="1482">
                  <c:v>1.8080596820162498E-2</c:v>
                </c:pt>
                <c:pt idx="1483">
                  <c:v>1.8063561395065264E-2</c:v>
                </c:pt>
                <c:pt idx="1484">
                  <c:v>1.8046545865999519E-2</c:v>
                </c:pt>
                <c:pt idx="1485">
                  <c:v>1.802955055422828E-2</c:v>
                </c:pt>
                <c:pt idx="1486">
                  <c:v>1.8012575781094498E-2</c:v>
                </c:pt>
                <c:pt idx="1487">
                  <c:v>1.7995621867861189E-2</c:v>
                </c:pt>
                <c:pt idx="1488">
                  <c:v>1.7978689135844661E-2</c:v>
                </c:pt>
                <c:pt idx="1489">
                  <c:v>1.7961777906414511E-2</c:v>
                </c:pt>
                <c:pt idx="1490">
                  <c:v>1.7944888500780465E-2</c:v>
                </c:pt>
                <c:pt idx="1491">
                  <c:v>1.7928021240285474E-2</c:v>
                </c:pt>
                <c:pt idx="1492">
                  <c:v>1.7911176446325783E-2</c:v>
                </c:pt>
                <c:pt idx="1493">
                  <c:v>1.789435444008447E-2</c:v>
                </c:pt>
                <c:pt idx="1494">
                  <c:v>1.7877555542957779E-2</c:v>
                </c:pt>
                <c:pt idx="1495">
                  <c:v>1.7860780076182081E-2</c:v>
                </c:pt>
                <c:pt idx="1496">
                  <c:v>1.7844028361073683E-2</c:v>
                </c:pt>
                <c:pt idx="1497">
                  <c:v>1.7827300719002181E-2</c:v>
                </c:pt>
                <c:pt idx="1498">
                  <c:v>1.7810597471203948E-2</c:v>
                </c:pt>
                <c:pt idx="1499">
                  <c:v>1.779391893899529E-2</c:v>
                </c:pt>
                <c:pt idx="1500">
                  <c:v>1.777726544377245E-2</c:v>
                </c:pt>
                <c:pt idx="1501">
                  <c:v>1.7760637306718507E-2</c:v>
                </c:pt>
                <c:pt idx="1502">
                  <c:v>1.7744034849203061E-2</c:v>
                </c:pt>
                <c:pt idx="1503">
                  <c:v>1.7727458392542417E-2</c:v>
                </c:pt>
                <c:pt idx="1504">
                  <c:v>1.7710908257972946E-2</c:v>
                </c:pt>
                <c:pt idx="1505">
                  <c:v>1.7694384766837601E-2</c:v>
                </c:pt>
                <c:pt idx="1506">
                  <c:v>1.7672312215051278E-2</c:v>
                </c:pt>
                <c:pt idx="1507">
                  <c:v>1.7655852442786113E-2</c:v>
                </c:pt>
                <c:pt idx="1508">
                  <c:v>1.763942036564714E-2</c:v>
                </c:pt>
                <c:pt idx="1509">
                  <c:v>1.7623016304577632E-2</c:v>
                </c:pt>
                <c:pt idx="1510">
                  <c:v>1.7606640581160349E-2</c:v>
                </c:pt>
                <c:pt idx="1511">
                  <c:v>1.7590293516338562E-2</c:v>
                </c:pt>
                <c:pt idx="1512">
                  <c:v>1.7573975431774969E-2</c:v>
                </c:pt>
                <c:pt idx="1513">
                  <c:v>1.755768664841284E-2</c:v>
                </c:pt>
                <c:pt idx="1514">
                  <c:v>1.7541427487675065E-2</c:v>
                </c:pt>
                <c:pt idx="1515">
                  <c:v>1.7525198270904596E-2</c:v>
                </c:pt>
                <c:pt idx="1516">
                  <c:v>1.7508999319284513E-2</c:v>
                </c:pt>
                <c:pt idx="1517">
                  <c:v>1.7492830954157768E-2</c:v>
                </c:pt>
                <c:pt idx="1518">
                  <c:v>1.7476693496787377E-2</c:v>
                </c:pt>
                <c:pt idx="1519">
                  <c:v>1.746058726835642E-2</c:v>
                </c:pt>
                <c:pt idx="1520">
                  <c:v>1.7442218802008469E-2</c:v>
                </c:pt>
                <c:pt idx="1521">
                  <c:v>1.7426180574862116E-2</c:v>
                </c:pt>
                <c:pt idx="1522">
                  <c:v>1.7410174586327543E-2</c:v>
                </c:pt>
                <c:pt idx="1523">
                  <c:v>1.7394201158067446E-2</c:v>
                </c:pt>
                <c:pt idx="1524">
                  <c:v>1.7378260610865226E-2</c:v>
                </c:pt>
                <c:pt idx="1525">
                  <c:v>1.7362353266463515E-2</c:v>
                </c:pt>
                <c:pt idx="1526">
                  <c:v>1.7346479445885521E-2</c:v>
                </c:pt>
                <c:pt idx="1527">
                  <c:v>1.7330639470474196E-2</c:v>
                </c:pt>
                <c:pt idx="1528">
                  <c:v>1.7314833661572493E-2</c:v>
                </c:pt>
                <c:pt idx="1529">
                  <c:v>1.7299062340363491E-2</c:v>
                </c:pt>
                <c:pt idx="1530">
                  <c:v>1.7283325828030272E-2</c:v>
                </c:pt>
                <c:pt idx="1531">
                  <c:v>1.7267624446075658E-2</c:v>
                </c:pt>
                <c:pt idx="1532">
                  <c:v>1.725195851568273E-2</c:v>
                </c:pt>
                <c:pt idx="1533">
                  <c:v>1.7236328358114505E-2</c:v>
                </c:pt>
                <c:pt idx="1534">
                  <c:v>1.7220734294633999E-2</c:v>
                </c:pt>
                <c:pt idx="1535">
                  <c:v>1.7205176646504228E-2</c:v>
                </c:pt>
                <c:pt idx="1536">
                  <c:v>1.7189655735148079E-2</c:v>
                </c:pt>
                <c:pt idx="1537">
                  <c:v>1.7174171881748634E-2</c:v>
                </c:pt>
                <c:pt idx="1538">
                  <c:v>1.7158725407568909E-2</c:v>
                </c:pt>
                <c:pt idx="1539">
                  <c:v>1.7143316633871919E-2</c:v>
                </c:pt>
                <c:pt idx="1540">
                  <c:v>1.7127945882000617E-2</c:v>
                </c:pt>
                <c:pt idx="1541">
                  <c:v>1.7112613473218019E-2</c:v>
                </c:pt>
                <c:pt idx="1542">
                  <c:v>1.7097319728787141E-2</c:v>
                </c:pt>
                <c:pt idx="1543">
                  <c:v>1.7082064969971E-2</c:v>
                </c:pt>
                <c:pt idx="1544">
                  <c:v>1.7066849518112548E-2</c:v>
                </c:pt>
                <c:pt idx="1545">
                  <c:v>1.7051673694314928E-2</c:v>
                </c:pt>
                <c:pt idx="1546">
                  <c:v>1.7036537820080966E-2</c:v>
                </c:pt>
                <c:pt idx="1547">
                  <c:v>1.7021442216593741E-2</c:v>
                </c:pt>
                <c:pt idx="1548">
                  <c:v>1.7006387205196205E-2</c:v>
                </c:pt>
                <c:pt idx="1549">
                  <c:v>1.6991373106991503E-2</c:v>
                </c:pt>
                <c:pt idx="1550">
                  <c:v>1.6976400243322587E-2</c:v>
                </c:pt>
                <c:pt idx="1551">
                  <c:v>1.6961468935612345E-2</c:v>
                </c:pt>
                <c:pt idx="1552">
                  <c:v>1.6946579505043857E-2</c:v>
                </c:pt>
                <c:pt idx="1553">
                  <c:v>1.6931732272960076E-2</c:v>
                </c:pt>
                <c:pt idx="1554">
                  <c:v>1.6916927560464146E-2</c:v>
                </c:pt>
                <c:pt idx="1555">
                  <c:v>1.6902165688978954E-2</c:v>
                </c:pt>
                <c:pt idx="1556">
                  <c:v>1.6887446979767518E-2</c:v>
                </c:pt>
                <c:pt idx="1557">
                  <c:v>1.6872771754012916E-2</c:v>
                </c:pt>
                <c:pt idx="1558">
                  <c:v>1.6858140333138039E-2</c:v>
                </c:pt>
                <c:pt idx="1559">
                  <c:v>1.6843553038325965E-2</c:v>
                </c:pt>
                <c:pt idx="1560">
                  <c:v>1.6829010190999583E-2</c:v>
                </c:pt>
                <c:pt idx="1561">
                  <c:v>1.6814512112182101E-2</c:v>
                </c:pt>
                <c:pt idx="1562">
                  <c:v>1.6800059123376343E-2</c:v>
                </c:pt>
                <c:pt idx="1563">
                  <c:v>1.6785651545685454E-2</c:v>
                </c:pt>
                <c:pt idx="1564">
                  <c:v>1.6771289700532321E-2</c:v>
                </c:pt>
                <c:pt idx="1565">
                  <c:v>1.6756973909259898E-2</c:v>
                </c:pt>
                <c:pt idx="1566">
                  <c:v>1.6742704492731519E-2</c:v>
                </c:pt>
                <c:pt idx="1567">
                  <c:v>1.672848177284969E-2</c:v>
                </c:pt>
                <c:pt idx="1568">
                  <c:v>1.6714306070397811E-2</c:v>
                </c:pt>
                <c:pt idx="1569">
                  <c:v>1.6700177706878705E-2</c:v>
                </c:pt>
                <c:pt idx="1570">
                  <c:v>1.6686097003395517E-2</c:v>
                </c:pt>
                <c:pt idx="1571">
                  <c:v>1.6672064281451071E-2</c:v>
                </c:pt>
                <c:pt idx="1572">
                  <c:v>1.6658079862148512E-2</c:v>
                </c:pt>
                <c:pt idx="1573">
                  <c:v>1.6644144066910727E-2</c:v>
                </c:pt>
                <c:pt idx="1574">
                  <c:v>1.6630257216920796E-2</c:v>
                </c:pt>
                <c:pt idx="1575">
                  <c:v>1.6616419633361801E-2</c:v>
                </c:pt>
                <c:pt idx="1576">
                  <c:v>1.6602631637736565E-2</c:v>
                </c:pt>
                <c:pt idx="1577">
                  <c:v>1.6588893551148232E-2</c:v>
                </c:pt>
                <c:pt idx="1578">
                  <c:v>1.6575205695099626E-2</c:v>
                </c:pt>
                <c:pt idx="1579">
                  <c:v>1.6561568390534021E-2</c:v>
                </c:pt>
                <c:pt idx="1580">
                  <c:v>1.6547981958954239E-2</c:v>
                </c:pt>
                <c:pt idx="1581">
                  <c:v>1.6534446721543361E-2</c:v>
                </c:pt>
                <c:pt idx="1582">
                  <c:v>1.652096299964434E-2</c:v>
                </c:pt>
                <c:pt idx="1583">
                  <c:v>1.6507531114520191E-2</c:v>
                </c:pt>
                <c:pt idx="1584">
                  <c:v>1.6494151387433931E-2</c:v>
                </c:pt>
                <c:pt idx="1585">
                  <c:v>1.6480824139648576E-2</c:v>
                </c:pt>
                <c:pt idx="1586">
                  <c:v>1.6467549692507077E-2</c:v>
                </c:pt>
                <c:pt idx="1587">
                  <c:v>1.6454328367272453E-2</c:v>
                </c:pt>
                <c:pt idx="1588">
                  <c:v>1.6441160485047845E-2</c:v>
                </c:pt>
                <c:pt idx="1589">
                  <c:v>1.6428046367416016E-2</c:v>
                </c:pt>
                <c:pt idx="1590">
                  <c:v>1.6414986335320236E-2</c:v>
                </c:pt>
                <c:pt idx="1591">
                  <c:v>1.6401980710343267E-2</c:v>
                </c:pt>
                <c:pt idx="1592">
                  <c:v>1.6389029813668188E-2</c:v>
                </c:pt>
                <c:pt idx="1593">
                  <c:v>1.6376133966398143E-2</c:v>
                </c:pt>
                <c:pt idx="1594">
                  <c:v>1.6363293489956021E-2</c:v>
                </c:pt>
                <c:pt idx="1595">
                  <c:v>1.635050870576471E-2</c:v>
                </c:pt>
                <c:pt idx="1596">
                  <c:v>1.6337779934767482E-2</c:v>
                </c:pt>
                <c:pt idx="1597">
                  <c:v>1.6325107498627034E-2</c:v>
                </c:pt>
                <c:pt idx="1598">
                  <c:v>1.6312491718286637E-2</c:v>
                </c:pt>
                <c:pt idx="1599">
                  <c:v>1.6299932915089244E-2</c:v>
                </c:pt>
                <c:pt idx="1600">
                  <c:v>1.6287431410457742E-2</c:v>
                </c:pt>
                <c:pt idx="1601">
                  <c:v>1.6274987525575213E-2</c:v>
                </c:pt>
                <c:pt idx="1602">
                  <c:v>1.6262601581704672E-2</c:v>
                </c:pt>
                <c:pt idx="1603">
                  <c:v>1.6250273900109136E-2</c:v>
                </c:pt>
                <c:pt idx="1604">
                  <c:v>1.6238004802211492E-2</c:v>
                </c:pt>
                <c:pt idx="1605">
                  <c:v>1.6225794609114885E-2</c:v>
                </c:pt>
                <c:pt idx="1606">
                  <c:v>1.6213643642242204E-2</c:v>
                </c:pt>
                <c:pt idx="1607">
                  <c:v>1.6201552222696591E-2</c:v>
                </c:pt>
                <c:pt idx="1608">
                  <c:v>1.6189520671980873E-2</c:v>
                </c:pt>
                <c:pt idx="1609">
                  <c:v>1.6177549311198192E-2</c:v>
                </c:pt>
                <c:pt idx="1610">
                  <c:v>1.6165638461531628E-2</c:v>
                </c:pt>
                <c:pt idx="1611">
                  <c:v>1.6153788444563943E-2</c:v>
                </c:pt>
                <c:pt idx="1612">
                  <c:v>1.6141999581238409E-2</c:v>
                </c:pt>
                <c:pt idx="1613">
                  <c:v>1.6130272193057849E-2</c:v>
                </c:pt>
                <c:pt idx="1614">
                  <c:v>1.6118606601285279E-2</c:v>
                </c:pt>
                <c:pt idx="1615">
                  <c:v>1.6107003127183717E-2</c:v>
                </c:pt>
                <c:pt idx="1616">
                  <c:v>1.6095462092096113E-2</c:v>
                </c:pt>
                <c:pt idx="1617">
                  <c:v>1.6083983816965741E-2</c:v>
                </c:pt>
                <c:pt idx="1618">
                  <c:v>1.6072568623455297E-2</c:v>
                </c:pt>
                <c:pt idx="1619">
                  <c:v>1.6061216832667924E-2</c:v>
                </c:pt>
                <c:pt idx="1620">
                  <c:v>1.6049928765946575E-2</c:v>
                </c:pt>
                <c:pt idx="1621">
                  <c:v>1.603870474447433E-2</c:v>
                </c:pt>
                <c:pt idx="1622">
                  <c:v>1.6027545089594142E-2</c:v>
                </c:pt>
                <c:pt idx="1623">
                  <c:v>1.601645012248909E-2</c:v>
                </c:pt>
                <c:pt idx="1624">
                  <c:v>1.6005420164582063E-2</c:v>
                </c:pt>
                <c:pt idx="1625">
                  <c:v>1.5994455537136076E-2</c:v>
                </c:pt>
                <c:pt idx="1626">
                  <c:v>1.5983556561414147E-2</c:v>
                </c:pt>
                <c:pt idx="1627">
                  <c:v>1.5972723558519419E-2</c:v>
                </c:pt>
                <c:pt idx="1628">
                  <c:v>1.5961956849954717E-2</c:v>
                </c:pt>
                <c:pt idx="1629">
                  <c:v>1.5951256756983057E-2</c:v>
                </c:pt>
                <c:pt idx="1630">
                  <c:v>1.5940623600627646E-2</c:v>
                </c:pt>
                <c:pt idx="1631">
                  <c:v>1.5930057702471245E-2</c:v>
                </c:pt>
                <c:pt idx="1632">
                  <c:v>1.5919559383696935E-2</c:v>
                </c:pt>
                <c:pt idx="1633">
                  <c:v>1.5909128965487795E-2</c:v>
                </c:pt>
                <c:pt idx="1634">
                  <c:v>1.5898766769106842E-2</c:v>
                </c:pt>
                <c:pt idx="1635">
                  <c:v>1.58884731160569E-2</c:v>
                </c:pt>
                <c:pt idx="1636">
                  <c:v>1.5878248327361177E-2</c:v>
                </c:pt>
                <c:pt idx="1637">
                  <c:v>1.5868092724442562E-2</c:v>
                </c:pt>
                <c:pt idx="1638">
                  <c:v>1.5858006628644006E-2</c:v>
                </c:pt>
                <c:pt idx="1639">
                  <c:v>1.5847990360988717E-2</c:v>
                </c:pt>
                <c:pt idx="1640">
                  <c:v>1.5838044242899585E-2</c:v>
                </c:pt>
                <c:pt idx="1641">
                  <c:v>1.5828168595799497E-2</c:v>
                </c:pt>
                <c:pt idx="1642">
                  <c:v>1.5818363740631725E-2</c:v>
                </c:pt>
                <c:pt idx="1643">
                  <c:v>1.5808629998899093E-2</c:v>
                </c:pt>
                <c:pt idx="1644">
                  <c:v>1.5798967691944554E-2</c:v>
                </c:pt>
                <c:pt idx="1645">
                  <c:v>1.5789377140951188E-2</c:v>
                </c:pt>
                <c:pt idx="1646">
                  <c:v>1.5779858667102076E-2</c:v>
                </c:pt>
                <c:pt idx="1647">
                  <c:v>1.5770412591820104E-2</c:v>
                </c:pt>
                <c:pt idx="1648">
                  <c:v>1.5761039236288354E-2</c:v>
                </c:pt>
                <c:pt idx="1649">
                  <c:v>1.5751738921849778E-2</c:v>
                </c:pt>
                <c:pt idx="1650">
                  <c:v>1.5742511969767392E-2</c:v>
                </c:pt>
                <c:pt idx="1651">
                  <c:v>1.5733358701224276E-2</c:v>
                </c:pt>
                <c:pt idx="1652">
                  <c:v>1.5724279437563382E-2</c:v>
                </c:pt>
                <c:pt idx="1653">
                  <c:v>1.5715274500207599E-2</c:v>
                </c:pt>
                <c:pt idx="1654">
                  <c:v>1.5706344210180134E-2</c:v>
                </c:pt>
                <c:pt idx="1655">
                  <c:v>1.5697488888903877E-2</c:v>
                </c:pt>
                <c:pt idx="1656">
                  <c:v>1.5688708857801714E-2</c:v>
                </c:pt>
                <c:pt idx="1657">
                  <c:v>1.5680004437736983E-2</c:v>
                </c:pt>
                <c:pt idx="1658">
                  <c:v>1.5671375950292443E-2</c:v>
                </c:pt>
                <c:pt idx="1659">
                  <c:v>1.5662823716731111E-2</c:v>
                </c:pt>
                <c:pt idx="1660">
                  <c:v>1.5654348058236067E-2</c:v>
                </c:pt>
                <c:pt idx="1661">
                  <c:v>1.5645949296150263E-2</c:v>
                </c:pt>
                <c:pt idx="1662">
                  <c:v>1.5637627751816652E-2</c:v>
                </c:pt>
                <c:pt idx="1663">
                  <c:v>1.5629383746338377E-2</c:v>
                </c:pt>
                <c:pt idx="1664">
                  <c:v>1.562121760105839E-2</c:v>
                </c:pt>
                <c:pt idx="1665">
                  <c:v>1.5613129637399581E-2</c:v>
                </c:pt>
                <c:pt idx="1666">
                  <c:v>1.5605120176305221E-2</c:v>
                </c:pt>
                <c:pt idx="1667">
                  <c:v>1.559718953935807E-2</c:v>
                </c:pt>
                <c:pt idx="1668">
                  <c:v>1.5589338047821144E-2</c:v>
                </c:pt>
                <c:pt idx="1669">
                  <c:v>1.5581566022797588E-2</c:v>
                </c:pt>
                <c:pt idx="1670">
                  <c:v>1.5573873785870163E-2</c:v>
                </c:pt>
                <c:pt idx="1671">
                  <c:v>1.5566261657902203E-2</c:v>
                </c:pt>
                <c:pt idx="1672">
                  <c:v>1.5558729960396533E-2</c:v>
                </c:pt>
                <c:pt idx="1673">
                  <c:v>1.5551279014536235E-2</c:v>
                </c:pt>
                <c:pt idx="1674">
                  <c:v>1.554390914182413E-2</c:v>
                </c:pt>
                <c:pt idx="1675">
                  <c:v>1.5536620663363365E-2</c:v>
                </c:pt>
                <c:pt idx="1676">
                  <c:v>1.5529413900416955E-2</c:v>
                </c:pt>
                <c:pt idx="1677">
                  <c:v>1.5522289174247916E-2</c:v>
                </c:pt>
                <c:pt idx="1678">
                  <c:v>1.5515246806279137E-2</c:v>
                </c:pt>
                <c:pt idx="1679">
                  <c:v>1.5508287117613762E-2</c:v>
                </c:pt>
                <c:pt idx="1680">
                  <c:v>1.5500434839985644E-2</c:v>
                </c:pt>
                <c:pt idx="1681">
                  <c:v>1.549365340329345E-2</c:v>
                </c:pt>
                <c:pt idx="1682">
                  <c:v>1.5486955655736878E-2</c:v>
                </c:pt>
                <c:pt idx="1683">
                  <c:v>1.5480341918578944E-2</c:v>
                </c:pt>
                <c:pt idx="1684">
                  <c:v>1.5473812513242535E-2</c:v>
                </c:pt>
                <c:pt idx="1685">
                  <c:v>1.5467367760670925E-2</c:v>
                </c:pt>
                <c:pt idx="1686">
                  <c:v>1.5461007982366937E-2</c:v>
                </c:pt>
                <c:pt idx="1687">
                  <c:v>1.5454733499513651E-2</c:v>
                </c:pt>
                <c:pt idx="1688">
                  <c:v>1.5448544633533956E-2</c:v>
                </c:pt>
                <c:pt idx="1689">
                  <c:v>1.5442441705610932E-2</c:v>
                </c:pt>
                <c:pt idx="1690">
                  <c:v>1.5436425037087531E-2</c:v>
                </c:pt>
                <c:pt idx="1691">
                  <c:v>1.5430494949066897E-2</c:v>
                </c:pt>
                <c:pt idx="1692">
                  <c:v>1.5424651762891983E-2</c:v>
                </c:pt>
                <c:pt idx="1693">
                  <c:v>1.5418895800065613E-2</c:v>
                </c:pt>
                <c:pt idx="1694">
                  <c:v>1.5413227381531058E-2</c:v>
                </c:pt>
                <c:pt idx="1695">
                  <c:v>1.540764682887108E-2</c:v>
                </c:pt>
                <c:pt idx="1696">
                  <c:v>1.5402154463108886E-2</c:v>
                </c:pt>
                <c:pt idx="1697">
                  <c:v>1.53967506057473E-2</c:v>
                </c:pt>
                <c:pt idx="1698">
                  <c:v>1.5391435577889467E-2</c:v>
                </c:pt>
                <c:pt idx="1699">
                  <c:v>1.5386209700798403E-2</c:v>
                </c:pt>
                <c:pt idx="1700">
                  <c:v>1.5381073295896996E-2</c:v>
                </c:pt>
                <c:pt idx="1701">
                  <c:v>1.5376026684448263E-2</c:v>
                </c:pt>
                <c:pt idx="1702">
                  <c:v>1.5371070187635283E-2</c:v>
                </c:pt>
                <c:pt idx="1703">
                  <c:v>1.5366204126801009E-2</c:v>
                </c:pt>
                <c:pt idx="1704">
                  <c:v>1.536142882312852E-2</c:v>
                </c:pt>
                <c:pt idx="1705">
                  <c:v>1.5356744598040706E-2</c:v>
                </c:pt>
                <c:pt idx="1706">
                  <c:v>1.5352151772800582E-2</c:v>
                </c:pt>
                <c:pt idx="1707">
                  <c:v>1.5347650668591228E-2</c:v>
                </c:pt>
                <c:pt idx="1708">
                  <c:v>1.5343241606595726E-2</c:v>
                </c:pt>
                <c:pt idx="1709">
                  <c:v>1.533892490847677E-2</c:v>
                </c:pt>
                <c:pt idx="1710">
                  <c:v>1.5334700895177633E-2</c:v>
                </c:pt>
                <c:pt idx="1711">
                  <c:v>1.5330569888121204E-2</c:v>
                </c:pt>
                <c:pt idx="1712">
                  <c:v>1.5326532208490562E-2</c:v>
                </c:pt>
                <c:pt idx="1713">
                  <c:v>1.5322586369794777E-2</c:v>
                </c:pt>
                <c:pt idx="1714">
                  <c:v>1.5318125733534416E-2</c:v>
                </c:pt>
                <c:pt idx="1715">
                  <c:v>1.5314242082453688E-2</c:v>
                </c:pt>
                <c:pt idx="1716">
                  <c:v>1.5310376636250567E-2</c:v>
                </c:pt>
                <c:pt idx="1717">
                  <c:v>1.5306529483494202E-2</c:v>
                </c:pt>
                <c:pt idx="1718">
                  <c:v>1.5302700712753747E-2</c:v>
                </c:pt>
                <c:pt idx="1719">
                  <c:v>1.529889041267829E-2</c:v>
                </c:pt>
                <c:pt idx="1720">
                  <c:v>1.5295098671916918E-2</c:v>
                </c:pt>
                <c:pt idx="1721">
                  <c:v>1.5291325578878912E-2</c:v>
                </c:pt>
                <c:pt idx="1722">
                  <c:v>1.5287571222293295E-2</c:v>
                </c:pt>
                <c:pt idx="1723">
                  <c:v>1.5283835690729219E-2</c:v>
                </c:pt>
                <c:pt idx="1724">
                  <c:v>1.5280119072755838E-2</c:v>
                </c:pt>
                <c:pt idx="1725">
                  <c:v>1.5276421457022238E-2</c:v>
                </c:pt>
                <c:pt idx="1726">
                  <c:v>1.5272742932097572E-2</c:v>
                </c:pt>
                <c:pt idx="1727">
                  <c:v>1.5269083586471055E-2</c:v>
                </c:pt>
                <c:pt idx="1728">
                  <c:v>1.5265443509031584E-2</c:v>
                </c:pt>
                <c:pt idx="1729">
                  <c:v>1.5261822788188439E-2</c:v>
                </c:pt>
                <c:pt idx="1730">
                  <c:v>1.5258489848072543E-2</c:v>
                </c:pt>
                <c:pt idx="1731">
                  <c:v>1.5254639770647671E-2</c:v>
                </c:pt>
                <c:pt idx="1732">
                  <c:v>1.5251077651088352E-2</c:v>
                </c:pt>
                <c:pt idx="1733">
                  <c:v>1.5247535242641774E-2</c:v>
                </c:pt>
                <c:pt idx="1734">
                  <c:v>1.5244012633637283E-2</c:v>
                </c:pt>
                <c:pt idx="1735">
                  <c:v>1.5240509912883837E-2</c:v>
                </c:pt>
                <c:pt idx="1736">
                  <c:v>1.523702716895059E-2</c:v>
                </c:pt>
                <c:pt idx="1737">
                  <c:v>1.5233564490326756E-2</c:v>
                </c:pt>
                <c:pt idx="1738">
                  <c:v>1.5230121965821297E-2</c:v>
                </c:pt>
                <c:pt idx="1739">
                  <c:v>1.5226699683843492E-2</c:v>
                </c:pt>
                <c:pt idx="1740">
                  <c:v>1.5223297732882557E-2</c:v>
                </c:pt>
                <c:pt idx="1741">
                  <c:v>1.5219916201827388E-2</c:v>
                </c:pt>
                <c:pt idx="1742">
                  <c:v>1.5216555179087266E-2</c:v>
                </c:pt>
                <c:pt idx="1743">
                  <c:v>1.5213214753391213E-2</c:v>
                </c:pt>
                <c:pt idx="1744">
                  <c:v>1.5209895013148511E-2</c:v>
                </c:pt>
                <c:pt idx="1745">
                  <c:v>1.5206596047088183E-2</c:v>
                </c:pt>
                <c:pt idx="1746">
                  <c:v>1.5203317943779382E-2</c:v>
                </c:pt>
                <c:pt idx="1747">
                  <c:v>1.5200060791871195E-2</c:v>
                </c:pt>
                <c:pt idx="1748">
                  <c:v>1.5196824679852838E-2</c:v>
                </c:pt>
                <c:pt idx="1749">
                  <c:v>1.5193609696453336E-2</c:v>
                </c:pt>
                <c:pt idx="1750">
                  <c:v>1.5190415930081969E-2</c:v>
                </c:pt>
                <c:pt idx="1751">
                  <c:v>1.5187243469467759E-2</c:v>
                </c:pt>
                <c:pt idx="1752">
                  <c:v>1.5184092403179861E-2</c:v>
                </c:pt>
                <c:pt idx="1753">
                  <c:v>1.5180962819947297E-2</c:v>
                </c:pt>
                <c:pt idx="1754">
                  <c:v>1.5177854808099411E-2</c:v>
                </c:pt>
                <c:pt idx="1755">
                  <c:v>1.5174768456445165E-2</c:v>
                </c:pt>
                <c:pt idx="1756">
                  <c:v>1.5171703853473772E-2</c:v>
                </c:pt>
                <c:pt idx="1757">
                  <c:v>1.5168661087834323E-2</c:v>
                </c:pt>
                <c:pt idx="1758">
                  <c:v>1.5165640248095968E-2</c:v>
                </c:pt>
                <c:pt idx="1759">
                  <c:v>1.5162641422747924E-2</c:v>
                </c:pt>
                <c:pt idx="1760">
                  <c:v>1.5159664700759024E-2</c:v>
                </c:pt>
                <c:pt idx="1761">
                  <c:v>1.5156710170298737E-2</c:v>
                </c:pt>
                <c:pt idx="1762">
                  <c:v>1.5153777920255962E-2</c:v>
                </c:pt>
                <c:pt idx="1763">
                  <c:v>1.5150868038960041E-2</c:v>
                </c:pt>
                <c:pt idx="1764">
                  <c:v>1.5147980615219936E-2</c:v>
                </c:pt>
                <c:pt idx="1765">
                  <c:v>1.5145115737684733E-2</c:v>
                </c:pt>
                <c:pt idx="1766">
                  <c:v>1.5142102603169505E-2</c:v>
                </c:pt>
                <c:pt idx="1767">
                  <c:v>1.5139289356147501E-2</c:v>
                </c:pt>
                <c:pt idx="1768">
                  <c:v>1.5136498948269406E-2</c:v>
                </c:pt>
                <c:pt idx="1769">
                  <c:v>1.5133731468184308E-2</c:v>
                </c:pt>
                <c:pt idx="1770">
                  <c:v>1.5130987004434715E-2</c:v>
                </c:pt>
                <c:pt idx="1771">
                  <c:v>1.5128265645669714E-2</c:v>
                </c:pt>
                <c:pt idx="1772">
                  <c:v>1.5125567480485103E-2</c:v>
                </c:pt>
                <c:pt idx="1773">
                  <c:v>1.5122892597450033E-2</c:v>
                </c:pt>
                <c:pt idx="1774">
                  <c:v>1.5120241085213593E-2</c:v>
                </c:pt>
                <c:pt idx="1775">
                  <c:v>1.511761303237158E-2</c:v>
                </c:pt>
                <c:pt idx="1776">
                  <c:v>1.5115008527493146E-2</c:v>
                </c:pt>
                <c:pt idx="1777">
                  <c:v>1.5112427659200733E-2</c:v>
                </c:pt>
                <c:pt idx="1778">
                  <c:v>1.510987051609014E-2</c:v>
                </c:pt>
                <c:pt idx="1779">
                  <c:v>1.51073371868371E-2</c:v>
                </c:pt>
                <c:pt idx="1780">
                  <c:v>1.5103125834610154E-2</c:v>
                </c:pt>
                <c:pt idx="1781">
                  <c:v>1.5100650914741109E-2</c:v>
                </c:pt>
                <c:pt idx="1782">
                  <c:v>1.5098200110381654E-2</c:v>
                </c:pt>
                <c:pt idx="1783">
                  <c:v>1.5095773510180877E-2</c:v>
                </c:pt>
                <c:pt idx="1784">
                  <c:v>1.5093371202627992E-2</c:v>
                </c:pt>
                <c:pt idx="1785">
                  <c:v>1.5090993276452025E-2</c:v>
                </c:pt>
                <c:pt idx="1786">
                  <c:v>1.5088639820222127E-2</c:v>
                </c:pt>
                <c:pt idx="1787">
                  <c:v>1.5086310922347579E-2</c:v>
                </c:pt>
                <c:pt idx="1788">
                  <c:v>1.508400667163734E-2</c:v>
                </c:pt>
                <c:pt idx="1789">
                  <c:v>1.5081727156740499E-2</c:v>
                </c:pt>
                <c:pt idx="1790">
                  <c:v>1.5079472465986399E-2</c:v>
                </c:pt>
                <c:pt idx="1791">
                  <c:v>1.5077242688263937E-2</c:v>
                </c:pt>
                <c:pt idx="1792">
                  <c:v>1.5075037911902456E-2</c:v>
                </c:pt>
                <c:pt idx="1793">
                  <c:v>1.5072858225710917E-2</c:v>
                </c:pt>
                <c:pt idx="1794">
                  <c:v>1.5070703718178535E-2</c:v>
                </c:pt>
                <c:pt idx="1795">
                  <c:v>1.50685744779544E-2</c:v>
                </c:pt>
                <c:pt idx="1796">
                  <c:v>1.5066470593607661E-2</c:v>
                </c:pt>
                <c:pt idx="1797">
                  <c:v>1.5064392153707473E-2</c:v>
                </c:pt>
                <c:pt idx="1798">
                  <c:v>1.5062339246902923E-2</c:v>
                </c:pt>
                <c:pt idx="1799">
                  <c:v>1.5060311961683226E-2</c:v>
                </c:pt>
                <c:pt idx="1800">
                  <c:v>1.5058310386777407E-2</c:v>
                </c:pt>
                <c:pt idx="1801">
                  <c:v>1.5056334610834554E-2</c:v>
                </c:pt>
                <c:pt idx="1802">
                  <c:v>1.5054384722184011E-2</c:v>
                </c:pt>
                <c:pt idx="1803">
                  <c:v>1.5052460809714674E-2</c:v>
                </c:pt>
                <c:pt idx="1804">
                  <c:v>1.5050562961755887E-2</c:v>
                </c:pt>
                <c:pt idx="1805">
                  <c:v>1.5048691267276482E-2</c:v>
                </c:pt>
                <c:pt idx="1806">
                  <c:v>1.5046845814365994E-2</c:v>
                </c:pt>
                <c:pt idx="1807">
                  <c:v>1.5045026692153129E-2</c:v>
                </c:pt>
                <c:pt idx="1808">
                  <c:v>1.5043233988887295E-2</c:v>
                </c:pt>
                <c:pt idx="1809">
                  <c:v>1.5041467793297514E-2</c:v>
                </c:pt>
                <c:pt idx="1810">
                  <c:v>1.5039728193873003E-2</c:v>
                </c:pt>
                <c:pt idx="1811">
                  <c:v>1.5038015279262851E-2</c:v>
                </c:pt>
                <c:pt idx="1812">
                  <c:v>1.5036329138196081E-2</c:v>
                </c:pt>
                <c:pt idx="1813">
                  <c:v>1.5034669859002037E-2</c:v>
                </c:pt>
                <c:pt idx="1814">
                  <c:v>1.5033037530569615E-2</c:v>
                </c:pt>
                <c:pt idx="1815">
                  <c:v>1.5031432241308096E-2</c:v>
                </c:pt>
                <c:pt idx="1816">
                  <c:v>1.5029854079866567E-2</c:v>
                </c:pt>
                <c:pt idx="1817">
                  <c:v>1.502830313481418E-2</c:v>
                </c:pt>
                <c:pt idx="1818">
                  <c:v>1.5026779494800024E-2</c:v>
                </c:pt>
                <c:pt idx="1819">
                  <c:v>1.5025283248393251E-2</c:v>
                </c:pt>
                <c:pt idx="1820">
                  <c:v>1.5023814484163012E-2</c:v>
                </c:pt>
                <c:pt idx="1821">
                  <c:v>1.5022373290838331E-2</c:v>
                </c:pt>
                <c:pt idx="1822">
                  <c:v>1.5020959756748553E-2</c:v>
                </c:pt>
                <c:pt idx="1823">
                  <c:v>1.5019573970782574E-2</c:v>
                </c:pt>
                <c:pt idx="1824">
                  <c:v>1.5018216021349673E-2</c:v>
                </c:pt>
                <c:pt idx="1825">
                  <c:v>1.5016885997098939E-2</c:v>
                </c:pt>
                <c:pt idx="1826">
                  <c:v>1.5015583986599523E-2</c:v>
                </c:pt>
                <c:pt idx="1827">
                  <c:v>1.5014310078660387E-2</c:v>
                </c:pt>
                <c:pt idx="1828">
                  <c:v>1.5013064361530937E-2</c:v>
                </c:pt>
                <c:pt idx="1829">
                  <c:v>1.5011846924020134E-2</c:v>
                </c:pt>
                <c:pt idx="1830">
                  <c:v>1.5010657854697129E-2</c:v>
                </c:pt>
                <c:pt idx="1831">
                  <c:v>1.5009497242290948E-2</c:v>
                </c:pt>
                <c:pt idx="1832">
                  <c:v>1.5008365175050997E-2</c:v>
                </c:pt>
                <c:pt idx="1833">
                  <c:v>1.5007261741866174E-2</c:v>
                </c:pt>
                <c:pt idx="1834">
                  <c:v>1.5006187031145757E-2</c:v>
                </c:pt>
                <c:pt idx="1835">
                  <c:v>1.5005141131778643E-2</c:v>
                </c:pt>
                <c:pt idx="1836">
                  <c:v>1.500412413201424E-2</c:v>
                </c:pt>
                <c:pt idx="1837">
                  <c:v>1.5003136120581573E-2</c:v>
                </c:pt>
                <c:pt idx="1838">
                  <c:v>1.50021771862896E-2</c:v>
                </c:pt>
                <c:pt idx="1839">
                  <c:v>1.5001247417467667E-2</c:v>
                </c:pt>
                <c:pt idx="1840">
                  <c:v>1.5000346902684925E-2</c:v>
                </c:pt>
                <c:pt idx="1841">
                  <c:v>1.499947573083027E-2</c:v>
                </c:pt>
                <c:pt idx="1842">
                  <c:v>1.4998633990073174E-2</c:v>
                </c:pt>
                <c:pt idx="1843">
                  <c:v>1.4997821769462405E-2</c:v>
                </c:pt>
                <c:pt idx="1844">
                  <c:v>1.4997039157327308E-2</c:v>
                </c:pt>
                <c:pt idx="1845">
                  <c:v>1.4996286242237034E-2</c:v>
                </c:pt>
                <c:pt idx="1846">
                  <c:v>1.4995563112920607E-2</c:v>
                </c:pt>
                <c:pt idx="1847">
                  <c:v>1.4994869858027116E-2</c:v>
                </c:pt>
                <c:pt idx="1848">
                  <c:v>1.499420656596584E-2</c:v>
                </c:pt>
                <c:pt idx="1849">
                  <c:v>1.4993573325465803E-2</c:v>
                </c:pt>
                <c:pt idx="1850">
                  <c:v>1.4992970225096158E-2</c:v>
                </c:pt>
                <c:pt idx="1851">
                  <c:v>1.4992397353426057E-2</c:v>
                </c:pt>
                <c:pt idx="1852">
                  <c:v>1.4991854799024651E-2</c:v>
                </c:pt>
                <c:pt idx="1853">
                  <c:v>1.4991342650541029E-2</c:v>
                </c:pt>
                <c:pt idx="1854">
                  <c:v>1.4990860996704214E-2</c:v>
                </c:pt>
                <c:pt idx="1855">
                  <c:v>1.4990409925763615E-2</c:v>
                </c:pt>
                <c:pt idx="1856">
                  <c:v>1.4989989526688063E-2</c:v>
                </c:pt>
                <c:pt idx="1857">
                  <c:v>1.4989599887726968E-2</c:v>
                </c:pt>
                <c:pt idx="1858">
                  <c:v>1.498924109784916E-2</c:v>
                </c:pt>
                <c:pt idx="1859">
                  <c:v>1.498891324546392E-2</c:v>
                </c:pt>
                <c:pt idx="1860">
                  <c:v>1.4988616419060463E-2</c:v>
                </c:pt>
                <c:pt idx="1861">
                  <c:v>1.4988350707367815E-2</c:v>
                </c:pt>
                <c:pt idx="1862">
                  <c:v>1.4988116198955126E-2</c:v>
                </c:pt>
                <c:pt idx="1863">
                  <c:v>1.4987912982551421E-2</c:v>
                </c:pt>
                <c:pt idx="1864">
                  <c:v>1.4987741146486044E-2</c:v>
                </c:pt>
                <c:pt idx="1865">
                  <c:v>1.4987600779647892E-2</c:v>
                </c:pt>
                <c:pt idx="1866">
                  <c:v>1.4987491970286371E-2</c:v>
                </c:pt>
                <c:pt idx="1867">
                  <c:v>1.4987414807210442E-2</c:v>
                </c:pt>
                <c:pt idx="1868">
                  <c:v>1.4987369379229065E-2</c:v>
                </c:pt>
                <c:pt idx="1869">
                  <c:v>1.4987355774511713E-2</c:v>
                </c:pt>
                <c:pt idx="1870">
                  <c:v>1.498737408194728E-2</c:v>
                </c:pt>
                <c:pt idx="1871">
                  <c:v>1.4987424389945048E-2</c:v>
                </c:pt>
                <c:pt idx="1872">
                  <c:v>1.4987506787313976E-2</c:v>
                </c:pt>
                <c:pt idx="1873">
                  <c:v>1.4987621362463344E-2</c:v>
                </c:pt>
                <c:pt idx="1874">
                  <c:v>1.4987768204122176E-2</c:v>
                </c:pt>
                <c:pt idx="1875">
                  <c:v>1.4987947400859625E-2</c:v>
                </c:pt>
                <c:pt idx="1876">
                  <c:v>1.4988159041164906E-2</c:v>
                </c:pt>
                <c:pt idx="1877">
                  <c:v>1.4988403213767043E-2</c:v>
                </c:pt>
                <c:pt idx="1878">
                  <c:v>1.4988680007235189E-2</c:v>
                </c:pt>
                <c:pt idx="1879">
                  <c:v>1.4988989509978623E-2</c:v>
                </c:pt>
                <c:pt idx="1880">
                  <c:v>1.4989331810886242E-2</c:v>
                </c:pt>
                <c:pt idx="1881">
                  <c:v>1.4989706998527197E-2</c:v>
                </c:pt>
                <c:pt idx="1882">
                  <c:v>1.4990115161310769E-2</c:v>
                </c:pt>
                <c:pt idx="1883">
                  <c:v>1.4990556387886045E-2</c:v>
                </c:pt>
                <c:pt idx="1884">
                  <c:v>1.499103076698205E-2</c:v>
                </c:pt>
                <c:pt idx="1885">
                  <c:v>1.4991538387008063E-2</c:v>
                </c:pt>
                <c:pt idx="1886">
                  <c:v>1.4992079336693109E-2</c:v>
                </c:pt>
                <c:pt idx="1887">
                  <c:v>1.4992653704526404E-2</c:v>
                </c:pt>
                <c:pt idx="1888">
                  <c:v>1.4993261579396844E-2</c:v>
                </c:pt>
                <c:pt idx="1889">
                  <c:v>1.4993903049393964E-2</c:v>
                </c:pt>
                <c:pt idx="1890">
                  <c:v>1.4994578203646469E-2</c:v>
                </c:pt>
                <c:pt idx="1891">
                  <c:v>1.4995287130403767E-2</c:v>
                </c:pt>
                <c:pt idx="1892">
                  <c:v>1.4996029918394882E-2</c:v>
                </c:pt>
                <c:pt idx="1893">
                  <c:v>1.499680665610903E-2</c:v>
                </c:pt>
                <c:pt idx="1894">
                  <c:v>1.499761743235517E-2</c:v>
                </c:pt>
                <c:pt idx="1895">
                  <c:v>1.4998462335462648E-2</c:v>
                </c:pt>
                <c:pt idx="1896">
                  <c:v>1.4999341454320358E-2</c:v>
                </c:pt>
                <c:pt idx="1897">
                  <c:v>1.5000254877337582E-2</c:v>
                </c:pt>
                <c:pt idx="1898">
                  <c:v>1.5001202693083471E-2</c:v>
                </c:pt>
                <c:pt idx="1899">
                  <c:v>1.5002184990287049E-2</c:v>
                </c:pt>
                <c:pt idx="1900">
                  <c:v>1.5003201857437531E-2</c:v>
                </c:pt>
                <c:pt idx="1901">
                  <c:v>1.5004253383184007E-2</c:v>
                </c:pt>
                <c:pt idx="1902">
                  <c:v>1.5005339656095629E-2</c:v>
                </c:pt>
                <c:pt idx="1903">
                  <c:v>1.5006460764741547E-2</c:v>
                </c:pt>
                <c:pt idx="1904">
                  <c:v>1.5007616797930723E-2</c:v>
                </c:pt>
                <c:pt idx="1905">
                  <c:v>1.50088078439925E-2</c:v>
                </c:pt>
                <c:pt idx="1906">
                  <c:v>1.5010033991575966E-2</c:v>
                </c:pt>
                <c:pt idx="1907">
                  <c:v>1.5011295329490082E-2</c:v>
                </c:pt>
                <c:pt idx="1908">
                  <c:v>1.5012591945984255E-2</c:v>
                </c:pt>
                <c:pt idx="1909">
                  <c:v>1.5013923929947381E-2</c:v>
                </c:pt>
                <c:pt idx="1910">
                  <c:v>1.5015291369868677E-2</c:v>
                </c:pt>
                <c:pt idx="1911">
                  <c:v>1.5016694354397231E-2</c:v>
                </c:pt>
                <c:pt idx="1912">
                  <c:v>1.5018132972102194E-2</c:v>
                </c:pt>
                <c:pt idx="1913">
                  <c:v>1.5019607311472782E-2</c:v>
                </c:pt>
                <c:pt idx="1914">
                  <c:v>1.5021117461317957E-2</c:v>
                </c:pt>
                <c:pt idx="1915">
                  <c:v>1.5022663510046996E-2</c:v>
                </c:pt>
                <c:pt idx="1916">
                  <c:v>1.502424554630899E-2</c:v>
                </c:pt>
                <c:pt idx="1917">
                  <c:v>1.5025863658753025E-2</c:v>
                </c:pt>
                <c:pt idx="1918">
                  <c:v>1.5027517935868318E-2</c:v>
                </c:pt>
                <c:pt idx="1919">
                  <c:v>1.5029208466463828E-2</c:v>
                </c:pt>
                <c:pt idx="1920">
                  <c:v>1.50309353388689E-2</c:v>
                </c:pt>
                <c:pt idx="1921">
                  <c:v>1.5032698641892495E-2</c:v>
                </c:pt>
                <c:pt idx="1922">
                  <c:v>1.5034498463943891E-2</c:v>
                </c:pt>
                <c:pt idx="1923">
                  <c:v>1.5036334893991921E-2</c:v>
                </c:pt>
                <c:pt idx="1924">
                  <c:v>1.5038208020206056E-2</c:v>
                </c:pt>
                <c:pt idx="1925">
                  <c:v>1.5040117931315322E-2</c:v>
                </c:pt>
                <c:pt idx="1926">
                  <c:v>1.5042064715968806E-2</c:v>
                </c:pt>
                <c:pt idx="1927">
                  <c:v>1.5044048462895532E-2</c:v>
                </c:pt>
                <c:pt idx="1928">
                  <c:v>1.5046069260424844E-2</c:v>
                </c:pt>
                <c:pt idx="1929">
                  <c:v>1.5048127197285766E-2</c:v>
                </c:pt>
                <c:pt idx="1930">
                  <c:v>1.5050222362127386E-2</c:v>
                </c:pt>
                <c:pt idx="1931">
                  <c:v>1.505235484343892E-2</c:v>
                </c:pt>
                <c:pt idx="1932">
                  <c:v>1.5054524729949392E-2</c:v>
                </c:pt>
                <c:pt idx="1933">
                  <c:v>1.5056732109988147E-2</c:v>
                </c:pt>
                <c:pt idx="1934">
                  <c:v>1.5058977072524016E-2</c:v>
                </c:pt>
                <c:pt idx="1935">
                  <c:v>1.5061259705966279E-2</c:v>
                </c:pt>
                <c:pt idx="1936">
                  <c:v>1.5063580098804152E-2</c:v>
                </c:pt>
                <c:pt idx="1937">
                  <c:v>1.5065938339926532E-2</c:v>
                </c:pt>
                <c:pt idx="1938">
                  <c:v>1.5068334517662763E-2</c:v>
                </c:pt>
                <c:pt idx="1939">
                  <c:v>1.5070768720661931E-2</c:v>
                </c:pt>
                <c:pt idx="1940">
                  <c:v>1.5073241037653062E-2</c:v>
                </c:pt>
                <c:pt idx="1941">
                  <c:v>1.50757515569655E-2</c:v>
                </c:pt>
                <c:pt idx="1942">
                  <c:v>1.5078300367648012E-2</c:v>
                </c:pt>
                <c:pt idx="1943">
                  <c:v>1.5080887557870071E-2</c:v>
                </c:pt>
                <c:pt idx="1944">
                  <c:v>1.50835132163607E-2</c:v>
                </c:pt>
                <c:pt idx="1945">
                  <c:v>1.5086177431768988E-2</c:v>
                </c:pt>
                <c:pt idx="1946">
                  <c:v>1.5088880292744022E-2</c:v>
                </c:pt>
                <c:pt idx="1947">
                  <c:v>1.509162188777502E-2</c:v>
                </c:pt>
                <c:pt idx="1948">
                  <c:v>1.5094402305591004E-2</c:v>
                </c:pt>
                <c:pt idx="1949">
                  <c:v>1.5097221634521318E-2</c:v>
                </c:pt>
                <c:pt idx="1950">
                  <c:v>1.5100079963374924E-2</c:v>
                </c:pt>
                <c:pt idx="1951">
                  <c:v>1.5102977380720972E-2</c:v>
                </c:pt>
                <c:pt idx="1952">
                  <c:v>1.5105913975288487E-2</c:v>
                </c:pt>
                <c:pt idx="1953">
                  <c:v>1.510888983548675E-2</c:v>
                </c:pt>
                <c:pt idx="1954">
                  <c:v>1.5111905049884911E-2</c:v>
                </c:pt>
                <c:pt idx="1955">
                  <c:v>1.5114959707211995E-2</c:v>
                </c:pt>
                <c:pt idx="1956">
                  <c:v>1.5118053895877281E-2</c:v>
                </c:pt>
                <c:pt idx="1957">
                  <c:v>1.5121187704769667E-2</c:v>
                </c:pt>
                <c:pt idx="1958">
                  <c:v>1.5124361222378369E-2</c:v>
                </c:pt>
                <c:pt idx="1959">
                  <c:v>1.5127574537192601E-2</c:v>
                </c:pt>
                <c:pt idx="1960">
                  <c:v>1.5130827737861452E-2</c:v>
                </c:pt>
                <c:pt idx="1961">
                  <c:v>1.5134120912954074E-2</c:v>
                </c:pt>
                <c:pt idx="1962">
                  <c:v>1.5137454151279428E-2</c:v>
                </c:pt>
                <c:pt idx="1963">
                  <c:v>1.5140827541166857E-2</c:v>
                </c:pt>
                <c:pt idx="1964">
                  <c:v>1.5144241171345385E-2</c:v>
                </c:pt>
                <c:pt idx="1965">
                  <c:v>1.5147695130224292E-2</c:v>
                </c:pt>
                <c:pt idx="1966">
                  <c:v>1.5151189506852347E-2</c:v>
                </c:pt>
                <c:pt idx="1967">
                  <c:v>1.5154724389319085E-2</c:v>
                </c:pt>
                <c:pt idx="1968">
                  <c:v>1.5158299866593339E-2</c:v>
                </c:pt>
                <c:pt idx="1969">
                  <c:v>1.5161916026924516E-2</c:v>
                </c:pt>
                <c:pt idx="1970">
                  <c:v>1.5165572959281448E-2</c:v>
                </c:pt>
                <c:pt idx="1971">
                  <c:v>1.5169270752153352E-2</c:v>
                </c:pt>
                <c:pt idx="1972">
                  <c:v>1.5173009493869571E-2</c:v>
                </c:pt>
                <c:pt idx="1973">
                  <c:v>1.5176751084746698E-2</c:v>
                </c:pt>
                <c:pt idx="1974">
                  <c:v>1.518087485351316E-2</c:v>
                </c:pt>
                <c:pt idx="1975">
                  <c:v>1.5184467902011889E-2</c:v>
                </c:pt>
                <c:pt idx="1976">
                  <c:v>1.5188046663539012E-2</c:v>
                </c:pt>
                <c:pt idx="1977">
                  <c:v>1.51916110863759E-2</c:v>
                </c:pt>
                <c:pt idx="1978">
                  <c:v>1.5195161118723988E-2</c:v>
                </c:pt>
                <c:pt idx="1979">
                  <c:v>1.5198696708944581E-2</c:v>
                </c:pt>
                <c:pt idx="1980">
                  <c:v>1.5202217805079243E-2</c:v>
                </c:pt>
                <c:pt idx="1981">
                  <c:v>1.5205724355489281E-2</c:v>
                </c:pt>
                <c:pt idx="1982">
                  <c:v>1.5209216308296192E-2</c:v>
                </c:pt>
                <c:pt idx="1983">
                  <c:v>1.5212693612021155E-2</c:v>
                </c:pt>
                <c:pt idx="1984">
                  <c:v>1.5216156214625798E-2</c:v>
                </c:pt>
                <c:pt idx="1985">
                  <c:v>1.5219604064311554E-2</c:v>
                </c:pt>
                <c:pt idx="1986">
                  <c:v>1.522303710943973E-2</c:v>
                </c:pt>
                <c:pt idx="1987">
                  <c:v>1.5226455298371633E-2</c:v>
                </c:pt>
                <c:pt idx="1988">
                  <c:v>1.5229858579068889E-2</c:v>
                </c:pt>
                <c:pt idx="1989">
                  <c:v>1.5233246899732933E-2</c:v>
                </c:pt>
                <c:pt idx="1990">
                  <c:v>1.5236620208964879E-2</c:v>
                </c:pt>
                <c:pt idx="1991">
                  <c:v>1.5239978454726355E-2</c:v>
                </c:pt>
                <c:pt idx="1992">
                  <c:v>1.524332158529873E-2</c:v>
                </c:pt>
                <c:pt idx="1993">
                  <c:v>1.524664954888344E-2</c:v>
                </c:pt>
                <c:pt idx="1994">
                  <c:v>1.5249962293761854E-2</c:v>
                </c:pt>
                <c:pt idx="1995">
                  <c:v>1.5253259768135408E-2</c:v>
                </c:pt>
                <c:pt idx="1996">
                  <c:v>1.5256541920285471E-2</c:v>
                </c:pt>
                <c:pt idx="1997">
                  <c:v>1.5259808698253607E-2</c:v>
                </c:pt>
                <c:pt idx="1998">
                  <c:v>1.5263060050640931E-2</c:v>
                </c:pt>
                <c:pt idx="1999">
                  <c:v>1.5266295925409068E-2</c:v>
                </c:pt>
                <c:pt idx="2000">
                  <c:v>1.5269516270919326E-2</c:v>
                </c:pt>
                <c:pt idx="2001">
                  <c:v>1.5272721035213266E-2</c:v>
                </c:pt>
                <c:pt idx="2002">
                  <c:v>1.5275910166652196E-2</c:v>
                </c:pt>
                <c:pt idx="2003">
                  <c:v>1.5279083613597422E-2</c:v>
                </c:pt>
                <c:pt idx="2004">
                  <c:v>1.528224132401057E-2</c:v>
                </c:pt>
                <c:pt idx="2005">
                  <c:v>1.528538324641282E-2</c:v>
                </c:pt>
                <c:pt idx="2006">
                  <c:v>1.5288509328685862E-2</c:v>
                </c:pt>
                <c:pt idx="2007">
                  <c:v>1.5291619519510746E-2</c:v>
                </c:pt>
                <c:pt idx="2008">
                  <c:v>1.5294713766769163E-2</c:v>
                </c:pt>
                <c:pt idx="2009">
                  <c:v>1.5297792018662548E-2</c:v>
                </c:pt>
                <c:pt idx="2010">
                  <c:v>1.5300854223871951E-2</c:v>
                </c:pt>
                <c:pt idx="2011">
                  <c:v>1.5303900330039255E-2</c:v>
                </c:pt>
                <c:pt idx="2012">
                  <c:v>1.5306930285685638E-2</c:v>
                </c:pt>
                <c:pt idx="2013">
                  <c:v>1.5309944039252343E-2</c:v>
                </c:pt>
                <c:pt idx="2014">
                  <c:v>1.5312941538621061E-2</c:v>
                </c:pt>
                <c:pt idx="2015">
                  <c:v>1.5315922732153098E-2</c:v>
                </c:pt>
                <c:pt idx="2016">
                  <c:v>1.5318887568049888E-2</c:v>
                </c:pt>
                <c:pt idx="2017">
                  <c:v>1.5321835994672739E-2</c:v>
                </c:pt>
                <c:pt idx="2018">
                  <c:v>1.5324767960223085E-2</c:v>
                </c:pt>
                <c:pt idx="2019">
                  <c:v>1.5327683412822424E-2</c:v>
                </c:pt>
                <c:pt idx="2020">
                  <c:v>1.5330582300752127E-2</c:v>
                </c:pt>
                <c:pt idx="2021">
                  <c:v>1.5333464572133693E-2</c:v>
                </c:pt>
                <c:pt idx="2022">
                  <c:v>1.53363301754883E-2</c:v>
                </c:pt>
                <c:pt idx="2023">
                  <c:v>1.5339179058857511E-2</c:v>
                </c:pt>
                <c:pt idx="2024">
                  <c:v>1.5342011170282888E-2</c:v>
                </c:pt>
                <c:pt idx="2025">
                  <c:v>1.5344826458525418E-2</c:v>
                </c:pt>
                <c:pt idx="2026">
                  <c:v>1.5348023263985766E-2</c:v>
                </c:pt>
                <c:pt idx="2027">
                  <c:v>1.5350802327365187E-2</c:v>
                </c:pt>
                <c:pt idx="2028">
                  <c:v>1.5353564404732012E-2</c:v>
                </c:pt>
                <c:pt idx="2029">
                  <c:v>1.5356309443887994E-2</c:v>
                </c:pt>
                <c:pt idx="2030">
                  <c:v>1.5359037393514186E-2</c:v>
                </c:pt>
                <c:pt idx="2031">
                  <c:v>1.5361748201572212E-2</c:v>
                </c:pt>
                <c:pt idx="2032">
                  <c:v>1.5364441816343444E-2</c:v>
                </c:pt>
                <c:pt idx="2033">
                  <c:v>1.5367118186029316E-2</c:v>
                </c:pt>
                <c:pt idx="2034">
                  <c:v>1.5369777258991135E-2</c:v>
                </c:pt>
                <c:pt idx="2035">
                  <c:v>1.5372418983510272E-2</c:v>
                </c:pt>
                <c:pt idx="2036">
                  <c:v>1.5375043307548353E-2</c:v>
                </c:pt>
                <c:pt idx="2037">
                  <c:v>1.5377650179626556E-2</c:v>
                </c:pt>
                <c:pt idx="2038">
                  <c:v>1.5380239547626573E-2</c:v>
                </c:pt>
                <c:pt idx="2039">
                  <c:v>1.5382811360149518E-2</c:v>
                </c:pt>
                <c:pt idx="2040">
                  <c:v>1.5385365565236953E-2</c:v>
                </c:pt>
                <c:pt idx="2041">
                  <c:v>1.5389938891898325E-2</c:v>
                </c:pt>
                <c:pt idx="2042">
                  <c:v>1.539042094615084E-2</c:v>
                </c:pt>
                <c:pt idx="2043">
                  <c:v>1.5392922018380162E-2</c:v>
                </c:pt>
                <c:pt idx="2044">
                  <c:v>1.5395405276299456E-2</c:v>
                </c:pt>
                <c:pt idx="2045">
                  <c:v>1.539787066787035E-2</c:v>
                </c:pt>
                <c:pt idx="2046">
                  <c:v>1.540031814145415E-2</c:v>
                </c:pt>
                <c:pt idx="2047">
                  <c:v>1.5402747645412163E-2</c:v>
                </c:pt>
                <c:pt idx="2048">
                  <c:v>1.5405159127706014E-2</c:v>
                </c:pt>
                <c:pt idx="2049">
                  <c:v>1.5407552536697011E-2</c:v>
                </c:pt>
                <c:pt idx="2050">
                  <c:v>1.5409927820666525E-2</c:v>
                </c:pt>
                <c:pt idx="2051">
                  <c:v>1.5412284927815989E-2</c:v>
                </c:pt>
                <c:pt idx="2052">
                  <c:v>1.5414623806266903E-2</c:v>
                </c:pt>
                <c:pt idx="2053">
                  <c:v>1.5416944404460509E-2</c:v>
                </c:pt>
                <c:pt idx="2054">
                  <c:v>1.5419246670438369E-2</c:v>
                </c:pt>
                <c:pt idx="2055">
                  <c:v>1.5421530552561791E-2</c:v>
                </c:pt>
                <c:pt idx="2056">
                  <c:v>1.5423795998952272E-2</c:v>
                </c:pt>
                <c:pt idx="2057">
                  <c:v>1.5426042958051056E-2</c:v>
                </c:pt>
                <c:pt idx="2058">
                  <c:v>1.5428271377819769E-2</c:v>
                </c:pt>
                <c:pt idx="2059">
                  <c:v>1.5430481206699653E-2</c:v>
                </c:pt>
                <c:pt idx="2060">
                  <c:v>1.5432672392732272E-2</c:v>
                </c:pt>
                <c:pt idx="2061">
                  <c:v>1.5434844884278931E-2</c:v>
                </c:pt>
                <c:pt idx="2062">
                  <c:v>1.5436998629700938E-2</c:v>
                </c:pt>
                <c:pt idx="2063">
                  <c:v>1.5439133576879982E-2</c:v>
                </c:pt>
                <c:pt idx="2064">
                  <c:v>1.5441249674497115E-2</c:v>
                </c:pt>
                <c:pt idx="2065">
                  <c:v>1.5443346870434027E-2</c:v>
                </c:pt>
                <c:pt idx="2066">
                  <c:v>1.5445425113052025E-2</c:v>
                </c:pt>
                <c:pt idx="2067">
                  <c:v>1.5447484350472607E-2</c:v>
                </c:pt>
                <c:pt idx="2068">
                  <c:v>1.5449524531137016E-2</c:v>
                </c:pt>
                <c:pt idx="2069">
                  <c:v>1.5451545603006878E-2</c:v>
                </c:pt>
                <c:pt idx="2070">
                  <c:v>1.5453547514523436E-2</c:v>
                </c:pt>
                <c:pt idx="2071">
                  <c:v>1.5455530213968061E-2</c:v>
                </c:pt>
                <c:pt idx="2072">
                  <c:v>1.5457493649462251E-2</c:v>
                </c:pt>
                <c:pt idx="2073">
                  <c:v>1.5459437769127504E-2</c:v>
                </c:pt>
                <c:pt idx="2074">
                  <c:v>1.5461362521485E-2</c:v>
                </c:pt>
                <c:pt idx="2075">
                  <c:v>1.5463267854576301E-2</c:v>
                </c:pt>
                <c:pt idx="2076">
                  <c:v>1.5465153716602842E-2</c:v>
                </c:pt>
                <c:pt idx="2077">
                  <c:v>1.5467020055766056E-2</c:v>
                </c:pt>
                <c:pt idx="2078">
                  <c:v>1.5470055468886912E-2</c:v>
                </c:pt>
                <c:pt idx="2079">
                  <c:v>1.5471877146469026E-2</c:v>
                </c:pt>
                <c:pt idx="2080">
                  <c:v>1.5473679129538453E-2</c:v>
                </c:pt>
                <c:pt idx="2081">
                  <c:v>1.5475461366296628E-2</c:v>
                </c:pt>
                <c:pt idx="2082">
                  <c:v>1.5477223804944984E-2</c:v>
                </c:pt>
                <c:pt idx="2083">
                  <c:v>1.5478966393791538E-2</c:v>
                </c:pt>
                <c:pt idx="2084">
                  <c:v>1.5480689080957788E-2</c:v>
                </c:pt>
                <c:pt idx="2085">
                  <c:v>1.548239181475175E-2</c:v>
                </c:pt>
                <c:pt idx="2086">
                  <c:v>1.5484074543374859E-2</c:v>
                </c:pt>
                <c:pt idx="2087">
                  <c:v>1.5485737215055195E-2</c:v>
                </c:pt>
                <c:pt idx="2088">
                  <c:v>1.5487379777994192E-2</c:v>
                </c:pt>
                <c:pt idx="2089">
                  <c:v>1.5489002180473221E-2</c:v>
                </c:pt>
                <c:pt idx="2090">
                  <c:v>1.5490604370693717E-2</c:v>
                </c:pt>
                <c:pt idx="2091">
                  <c:v>1.5492186296910404E-2</c:v>
                </c:pt>
                <c:pt idx="2092">
                  <c:v>1.5493744243588736E-2</c:v>
                </c:pt>
                <c:pt idx="2093">
                  <c:v>1.5495276609982511E-2</c:v>
                </c:pt>
                <c:pt idx="2094">
                  <c:v>1.5496788536646378E-2</c:v>
                </c:pt>
                <c:pt idx="2095">
                  <c:v>1.5498279971701834E-2</c:v>
                </c:pt>
                <c:pt idx="2096">
                  <c:v>1.5499750863590123E-2</c:v>
                </c:pt>
                <c:pt idx="2097">
                  <c:v>1.5501201160272871E-2</c:v>
                </c:pt>
                <c:pt idx="2098">
                  <c:v>1.5502630810111384E-2</c:v>
                </c:pt>
                <c:pt idx="2099">
                  <c:v>1.5504039761387034E-2</c:v>
                </c:pt>
                <c:pt idx="2100">
                  <c:v>1.5505427962221319E-2</c:v>
                </c:pt>
                <c:pt idx="2101">
                  <c:v>1.5506795360895609E-2</c:v>
                </c:pt>
                <c:pt idx="2102">
                  <c:v>1.5508141905531403E-2</c:v>
                </c:pt>
                <c:pt idx="2103">
                  <c:v>1.5509467544729816E-2</c:v>
                </c:pt>
                <c:pt idx="2104">
                  <c:v>1.5510772226292602E-2</c:v>
                </c:pt>
                <c:pt idx="2105">
                  <c:v>1.551205589874094E-2</c:v>
                </c:pt>
                <c:pt idx="2106">
                  <c:v>1.5513318510276264E-2</c:v>
                </c:pt>
                <c:pt idx="2107">
                  <c:v>1.5514560008940137E-2</c:v>
                </c:pt>
                <c:pt idx="2108">
                  <c:v>1.5515780343173802E-2</c:v>
                </c:pt>
                <c:pt idx="2109">
                  <c:v>1.5516979460858948E-2</c:v>
                </c:pt>
                <c:pt idx="2110">
                  <c:v>1.5518157310676628E-2</c:v>
                </c:pt>
                <c:pt idx="2111">
                  <c:v>1.5519313840668403E-2</c:v>
                </c:pt>
                <c:pt idx="2112">
                  <c:v>1.5520448999115644E-2</c:v>
                </c:pt>
                <c:pt idx="2113">
                  <c:v>1.5521562734059913E-2</c:v>
                </c:pt>
                <c:pt idx="2114">
                  <c:v>1.5522654994022389E-2</c:v>
                </c:pt>
                <c:pt idx="2115">
                  <c:v>1.5523725727124571E-2</c:v>
                </c:pt>
                <c:pt idx="2116">
                  <c:v>1.5524774881328085E-2</c:v>
                </c:pt>
                <c:pt idx="2117">
                  <c:v>1.5525802405313982E-2</c:v>
                </c:pt>
                <c:pt idx="2118">
                  <c:v>1.5526808247123824E-2</c:v>
                </c:pt>
                <c:pt idx="2119">
                  <c:v>1.5527792354959047E-2</c:v>
                </c:pt>
                <c:pt idx="2120">
                  <c:v>1.5528754676941148E-2</c:v>
                </c:pt>
                <c:pt idx="2121">
                  <c:v>1.5529695161591306E-2</c:v>
                </c:pt>
                <c:pt idx="2122">
                  <c:v>1.5530613756951084E-2</c:v>
                </c:pt>
                <c:pt idx="2123">
                  <c:v>1.5531510411301852E-2</c:v>
                </c:pt>
                <c:pt idx="2124">
                  <c:v>1.5532385072845045E-2</c:v>
                </c:pt>
                <c:pt idx="2125">
                  <c:v>1.5533237689782098E-2</c:v>
                </c:pt>
                <c:pt idx="2126">
                  <c:v>1.5534068210314445E-2</c:v>
                </c:pt>
                <c:pt idx="2127">
                  <c:v>1.5534876582883328E-2</c:v>
                </c:pt>
                <c:pt idx="2128">
                  <c:v>1.5535662755610247E-2</c:v>
                </c:pt>
                <c:pt idx="2129">
                  <c:v>1.5536426676616699E-2</c:v>
                </c:pt>
                <c:pt idx="2130">
                  <c:v>1.5537168294423864E-2</c:v>
                </c:pt>
                <c:pt idx="2131">
                  <c:v>1.5537887556913432E-2</c:v>
                </c:pt>
                <c:pt idx="2132">
                  <c:v>1.5538584412606582E-2</c:v>
                </c:pt>
                <c:pt idx="2133">
                  <c:v>1.5539258809385004E-2</c:v>
                </c:pt>
                <c:pt idx="2134">
                  <c:v>1.5539910695849812E-2</c:v>
                </c:pt>
                <c:pt idx="2135">
                  <c:v>1.5540540020122506E-2</c:v>
                </c:pt>
                <c:pt idx="2136">
                  <c:v>1.554114673040452E-2</c:v>
                </c:pt>
                <c:pt idx="2137">
                  <c:v>1.5541730774817353E-2</c:v>
                </c:pt>
                <c:pt idx="2138">
                  <c:v>1.5542292101802246E-2</c:v>
                </c:pt>
                <c:pt idx="2139">
                  <c:v>1.55428306594807E-2</c:v>
                </c:pt>
                <c:pt idx="2140">
                  <c:v>1.5543346396134083E-2</c:v>
                </c:pt>
                <c:pt idx="2141">
                  <c:v>1.5543839259883896E-2</c:v>
                </c:pt>
                <c:pt idx="2142">
                  <c:v>1.5544309199091444E-2</c:v>
                </c:pt>
                <c:pt idx="2143">
                  <c:v>1.5544756161958162E-2</c:v>
                </c:pt>
                <c:pt idx="2144">
                  <c:v>1.5545180096525613E-2</c:v>
                </c:pt>
                <c:pt idx="2145">
                  <c:v>1.5545580951394911E-2</c:v>
                </c:pt>
                <c:pt idx="2146">
                  <c:v>1.5545958674527682E-2</c:v>
                </c:pt>
                <c:pt idx="2147">
                  <c:v>1.5546313214285234E-2</c:v>
                </c:pt>
                <c:pt idx="2148">
                  <c:v>1.5546644518869002E-2</c:v>
                </c:pt>
                <c:pt idx="2149">
                  <c:v>1.5546952536480418E-2</c:v>
                </c:pt>
                <c:pt idx="2150">
                  <c:v>1.5547237215400855E-2</c:v>
                </c:pt>
                <c:pt idx="2151">
                  <c:v>1.5547498503831747E-2</c:v>
                </c:pt>
                <c:pt idx="2152">
                  <c:v>1.5547736349894592E-2</c:v>
                </c:pt>
                <c:pt idx="2153">
                  <c:v>1.5547950701870761E-2</c:v>
                </c:pt>
                <c:pt idx="2154">
                  <c:v>1.5548141508281432E-2</c:v>
                </c:pt>
                <c:pt idx="2155">
                  <c:v>1.5548308717008297E-2</c:v>
                </c:pt>
                <c:pt idx="2156">
                  <c:v>1.5548452276332725E-2</c:v>
                </c:pt>
                <c:pt idx="2157">
                  <c:v>1.5548572134775895E-2</c:v>
                </c:pt>
                <c:pt idx="2158">
                  <c:v>1.5548668240219499E-2</c:v>
                </c:pt>
                <c:pt idx="2159">
                  <c:v>1.5548740540944905E-2</c:v>
                </c:pt>
                <c:pt idx="2160">
                  <c:v>1.554878898555323E-2</c:v>
                </c:pt>
                <c:pt idx="2161">
                  <c:v>1.5548813521846228E-2</c:v>
                </c:pt>
                <c:pt idx="2162">
                  <c:v>1.5548814098185204E-2</c:v>
                </c:pt>
                <c:pt idx="2163">
                  <c:v>1.5548790662931466E-2</c:v>
                </c:pt>
                <c:pt idx="2164">
                  <c:v>1.5548743164126577E-2</c:v>
                </c:pt>
                <c:pt idx="2165">
                  <c:v>1.5548671550131843E-2</c:v>
                </c:pt>
                <c:pt idx="2166">
                  <c:v>1.5548575769148698E-2</c:v>
                </c:pt>
                <c:pt idx="2167">
                  <c:v>1.5548455769298641E-2</c:v>
                </c:pt>
                <c:pt idx="2168">
                  <c:v>1.5548311499102851E-2</c:v>
                </c:pt>
                <c:pt idx="2169">
                  <c:v>1.5548142906682827E-2</c:v>
                </c:pt>
                <c:pt idx="2170">
                  <c:v>1.5547949940000194E-2</c:v>
                </c:pt>
                <c:pt idx="2171">
                  <c:v>1.5547732547576132E-2</c:v>
                </c:pt>
                <c:pt idx="2172">
                  <c:v>1.5547490677532139E-2</c:v>
                </c:pt>
                <c:pt idx="2173">
                  <c:v>1.5547224278149585E-2</c:v>
                </c:pt>
                <c:pt idx="2174">
                  <c:v>1.5546933297709842E-2</c:v>
                </c:pt>
                <c:pt idx="2175">
                  <c:v>1.5546617684334407E-2</c:v>
                </c:pt>
                <c:pt idx="2176">
                  <c:v>1.5546277386384588E-2</c:v>
                </c:pt>
                <c:pt idx="2177">
                  <c:v>1.5545912351822011E-2</c:v>
                </c:pt>
                <c:pt idx="2178">
                  <c:v>1.5545522529087918E-2</c:v>
                </c:pt>
                <c:pt idx="2179">
                  <c:v>1.5545107866543617E-2</c:v>
                </c:pt>
                <c:pt idx="2180">
                  <c:v>1.5544668312150733E-2</c:v>
                </c:pt>
                <c:pt idx="2181">
                  <c:v>1.5544203814270574E-2</c:v>
                </c:pt>
                <c:pt idx="2182">
                  <c:v>1.5543714321344382E-2</c:v>
                </c:pt>
                <c:pt idx="2183">
                  <c:v>1.5543199781333783E-2</c:v>
                </c:pt>
                <c:pt idx="2184">
                  <c:v>1.5542660142360276E-2</c:v>
                </c:pt>
                <c:pt idx="2185">
                  <c:v>1.554209535294504E-2</c:v>
                </c:pt>
                <c:pt idx="2186">
                  <c:v>1.5541505361209573E-2</c:v>
                </c:pt>
                <c:pt idx="2187">
                  <c:v>1.5540890115435246E-2</c:v>
                </c:pt>
                <c:pt idx="2188">
                  <c:v>1.5540249563583686E-2</c:v>
                </c:pt>
                <c:pt idx="2189">
                  <c:v>1.5539583654335942E-2</c:v>
                </c:pt>
                <c:pt idx="2190">
                  <c:v>1.5538892335653642E-2</c:v>
                </c:pt>
                <c:pt idx="2191">
                  <c:v>1.5538175555818157E-2</c:v>
                </c:pt>
                <c:pt idx="2192">
                  <c:v>1.553743326303092E-2</c:v>
                </c:pt>
                <c:pt idx="2193">
                  <c:v>1.5536665405573302E-2</c:v>
                </c:pt>
                <c:pt idx="2194">
                  <c:v>1.5535871931726675E-2</c:v>
                </c:pt>
                <c:pt idx="2195">
                  <c:v>1.55350527895326E-2</c:v>
                </c:pt>
                <c:pt idx="2196">
                  <c:v>1.5534207927352384E-2</c:v>
                </c:pt>
                <c:pt idx="2197">
                  <c:v>1.5533337293547334E-2</c:v>
                </c:pt>
                <c:pt idx="2198">
                  <c:v>1.5532440836238948E-2</c:v>
                </c:pt>
                <c:pt idx="2199">
                  <c:v>1.5531518503468789E-2</c:v>
                </c:pt>
                <c:pt idx="2200">
                  <c:v>1.5530570243678099E-2</c:v>
                </c:pt>
                <c:pt idx="2201">
                  <c:v>1.5529596005228186E-2</c:v>
                </c:pt>
                <c:pt idx="2202">
                  <c:v>1.5528595736080675E-2</c:v>
                </c:pt>
                <c:pt idx="2203">
                  <c:v>1.5527569384596873E-2</c:v>
                </c:pt>
                <c:pt idx="2204">
                  <c:v>1.5526516899058151E-2</c:v>
                </c:pt>
                <c:pt idx="2205">
                  <c:v>1.5525438227665944E-2</c:v>
                </c:pt>
                <c:pt idx="2206">
                  <c:v>1.552433331854175E-2</c:v>
                </c:pt>
                <c:pt idx="2207">
                  <c:v>1.5523202119966939E-2</c:v>
                </c:pt>
                <c:pt idx="2208">
                  <c:v>1.5522044580222882E-2</c:v>
                </c:pt>
                <c:pt idx="2209">
                  <c:v>1.5520860647590951E-2</c:v>
                </c:pt>
                <c:pt idx="2210">
                  <c:v>1.5519650270272578E-2</c:v>
                </c:pt>
                <c:pt idx="2211">
                  <c:v>1.5518413396389263E-2</c:v>
                </c:pt>
                <c:pt idx="2212">
                  <c:v>1.5517149974302313E-2</c:v>
                </c:pt>
                <c:pt idx="2213">
                  <c:v>1.5515859952293098E-2</c:v>
                </c:pt>
                <c:pt idx="2214">
                  <c:v>1.5514543278243309E-2</c:v>
                </c:pt>
                <c:pt idx="2215">
                  <c:v>1.5513199900833996E-2</c:v>
                </c:pt>
                <c:pt idx="2216">
                  <c:v>1.5511829768186658E-2</c:v>
                </c:pt>
                <c:pt idx="2217">
                  <c:v>1.5510432828182985E-2</c:v>
                </c:pt>
                <c:pt idx="2218">
                  <c:v>1.5509009029583964E-2</c:v>
                </c:pt>
                <c:pt idx="2219">
                  <c:v>1.5507558320271286E-2</c:v>
                </c:pt>
                <c:pt idx="2220">
                  <c:v>1.5506080648686194E-2</c:v>
                </c:pt>
                <c:pt idx="2221">
                  <c:v>1.5504575962870248E-2</c:v>
                </c:pt>
                <c:pt idx="2222">
                  <c:v>1.5503044211104822E-2</c:v>
                </c:pt>
                <c:pt idx="2223">
                  <c:v>1.550148534175122E-2</c:v>
                </c:pt>
                <c:pt idx="2224">
                  <c:v>1.5499899302851006E-2</c:v>
                </c:pt>
                <c:pt idx="2225">
                  <c:v>1.5498286042845422E-2</c:v>
                </c:pt>
                <c:pt idx="2226">
                  <c:v>1.5496645509935902E-2</c:v>
                </c:pt>
                <c:pt idx="2227">
                  <c:v>1.5494977652084074E-2</c:v>
                </c:pt>
                <c:pt idx="2228">
                  <c:v>1.5493282417891052E-2</c:v>
                </c:pt>
                <c:pt idx="2229">
                  <c:v>1.5491559755318463E-2</c:v>
                </c:pt>
                <c:pt idx="2230">
                  <c:v>1.5489809612887484E-2</c:v>
                </c:pt>
                <c:pt idx="2231">
                  <c:v>1.5488031938399871E-2</c:v>
                </c:pt>
                <c:pt idx="2232">
                  <c:v>1.5486226680456738E-2</c:v>
                </c:pt>
                <c:pt idx="2233">
                  <c:v>1.5484393787179584E-2</c:v>
                </c:pt>
                <c:pt idx="2234">
                  <c:v>1.5482533206769844E-2</c:v>
                </c:pt>
                <c:pt idx="2235">
                  <c:v>1.5480644887428952E-2</c:v>
                </c:pt>
                <c:pt idx="2236">
                  <c:v>1.5478728777518214E-2</c:v>
                </c:pt>
                <c:pt idx="2237">
                  <c:v>1.5476784825239065E-2</c:v>
                </c:pt>
                <c:pt idx="2238">
                  <c:v>1.5474812978872876E-2</c:v>
                </c:pt>
                <c:pt idx="2239">
                  <c:v>1.5472813186381273E-2</c:v>
                </c:pt>
                <c:pt idx="2240">
                  <c:v>1.5470785396365372E-2</c:v>
                </c:pt>
                <c:pt idx="2241">
                  <c:v>1.5468729556866734E-2</c:v>
                </c:pt>
                <c:pt idx="2242">
                  <c:v>1.5466645616086794E-2</c:v>
                </c:pt>
                <c:pt idx="2243">
                  <c:v>1.5464533522226986E-2</c:v>
                </c:pt>
                <c:pt idx="2244">
                  <c:v>1.5462393223648618E-2</c:v>
                </c:pt>
                <c:pt idx="2245">
                  <c:v>1.5460224668553124E-2</c:v>
                </c:pt>
                <c:pt idx="2246">
                  <c:v>1.5458027805062002E-2</c:v>
                </c:pt>
                <c:pt idx="2247">
                  <c:v>1.5455802581616496E-2</c:v>
                </c:pt>
                <c:pt idx="2248">
                  <c:v>1.5453548946338103E-2</c:v>
                </c:pt>
                <c:pt idx="2249">
                  <c:v>1.545126684758813E-2</c:v>
                </c:pt>
                <c:pt idx="2250">
                  <c:v>1.5448956233168332E-2</c:v>
                </c:pt>
                <c:pt idx="2251">
                  <c:v>1.5446617051919631E-2</c:v>
                </c:pt>
                <c:pt idx="2252">
                  <c:v>1.5444249251643782E-2</c:v>
                </c:pt>
                <c:pt idx="2253">
                  <c:v>1.5441852780702092E-2</c:v>
                </c:pt>
                <c:pt idx="2254">
                  <c:v>1.5439427587295995E-2</c:v>
                </c:pt>
                <c:pt idx="2255">
                  <c:v>1.5436973619786798E-2</c:v>
                </c:pt>
                <c:pt idx="2256">
                  <c:v>1.5434490826295999E-2</c:v>
                </c:pt>
                <c:pt idx="2257">
                  <c:v>1.5431979155025033E-2</c:v>
                </c:pt>
                <c:pt idx="2258">
                  <c:v>1.5429438554335206E-2</c:v>
                </c:pt>
                <c:pt idx="2259">
                  <c:v>1.5426868972427954E-2</c:v>
                </c:pt>
                <c:pt idx="2260">
                  <c:v>1.5424270357424774E-2</c:v>
                </c:pt>
                <c:pt idx="2261">
                  <c:v>1.5421642657607038E-2</c:v>
                </c:pt>
                <c:pt idx="2262">
                  <c:v>1.5418985821336051E-2</c:v>
                </c:pt>
                <c:pt idx="2263">
                  <c:v>1.5416299796653377E-2</c:v>
                </c:pt>
                <c:pt idx="2264">
                  <c:v>1.5413584531840385E-2</c:v>
                </c:pt>
                <c:pt idx="2265">
                  <c:v>1.5410839975258384E-2</c:v>
                </c:pt>
                <c:pt idx="2266">
                  <c:v>1.5408066075188742E-2</c:v>
                </c:pt>
                <c:pt idx="2267">
                  <c:v>1.5405262779593087E-2</c:v>
                </c:pt>
                <c:pt idx="2268">
                  <c:v>1.540243003675279E-2</c:v>
                </c:pt>
                <c:pt idx="2269">
                  <c:v>1.5399567795109093E-2</c:v>
                </c:pt>
                <c:pt idx="2270">
                  <c:v>1.539667600286343E-2</c:v>
                </c:pt>
                <c:pt idx="2271">
                  <c:v>1.53937546081373E-2</c:v>
                </c:pt>
                <c:pt idx="2272">
                  <c:v>1.5390803558972266E-2</c:v>
                </c:pt>
                <c:pt idx="2273">
                  <c:v>1.5387822804129314E-2</c:v>
                </c:pt>
                <c:pt idx="2274">
                  <c:v>1.5384812291330263E-2</c:v>
                </c:pt>
                <c:pt idx="2275">
                  <c:v>1.5381771969176228E-2</c:v>
                </c:pt>
                <c:pt idx="2276">
                  <c:v>1.5378701785628834E-2</c:v>
                </c:pt>
                <c:pt idx="2277">
                  <c:v>1.5375601689129326E-2</c:v>
                </c:pt>
                <c:pt idx="2278">
                  <c:v>1.5372471627879136E-2</c:v>
                </c:pt>
                <c:pt idx="2279">
                  <c:v>1.5369311549919829E-2</c:v>
                </c:pt>
                <c:pt idx="2280">
                  <c:v>1.5366121403692645E-2</c:v>
                </c:pt>
                <c:pt idx="2281">
                  <c:v>1.5362901137319085E-2</c:v>
                </c:pt>
                <c:pt idx="2282">
                  <c:v>1.5359650699080518E-2</c:v>
                </c:pt>
                <c:pt idx="2283">
                  <c:v>1.535637003717838E-2</c:v>
                </c:pt>
                <c:pt idx="2284">
                  <c:v>1.535305909989404E-2</c:v>
                </c:pt>
                <c:pt idx="2285">
                  <c:v>1.5349717835508869E-2</c:v>
                </c:pt>
                <c:pt idx="2286">
                  <c:v>1.5345862045901271E-2</c:v>
                </c:pt>
                <c:pt idx="2287">
                  <c:v>1.534245562035963E-2</c:v>
                </c:pt>
                <c:pt idx="2288">
                  <c:v>1.5339018704967344E-2</c:v>
                </c:pt>
                <c:pt idx="2289">
                  <c:v>1.5335551248005785E-2</c:v>
                </c:pt>
                <c:pt idx="2290">
                  <c:v>1.5332053197516515E-2</c:v>
                </c:pt>
                <c:pt idx="2291">
                  <c:v>1.5328524502020713E-2</c:v>
                </c:pt>
                <c:pt idx="2292">
                  <c:v>1.5324965109400068E-2</c:v>
                </c:pt>
                <c:pt idx="2293">
                  <c:v>1.5321374968255697E-2</c:v>
                </c:pt>
                <c:pt idx="2294">
                  <c:v>1.531775402662916E-2</c:v>
                </c:pt>
                <c:pt idx="2295">
                  <c:v>1.5314102232721893E-2</c:v>
                </c:pt>
                <c:pt idx="2296">
                  <c:v>1.5310419535055075E-2</c:v>
                </c:pt>
                <c:pt idx="2297">
                  <c:v>1.530670588143046E-2</c:v>
                </c:pt>
                <c:pt idx="2298">
                  <c:v>1.5302961220289291E-2</c:v>
                </c:pt>
                <c:pt idx="2299">
                  <c:v>1.5299185499833001E-2</c:v>
                </c:pt>
                <c:pt idx="2300">
                  <c:v>1.5295378668422899E-2</c:v>
                </c:pt>
                <c:pt idx="2301">
                  <c:v>1.5291540674260418E-2</c:v>
                </c:pt>
                <c:pt idx="2302">
                  <c:v>1.5287671465467056E-2</c:v>
                </c:pt>
                <c:pt idx="2303">
                  <c:v>1.5283770990324186E-2</c:v>
                </c:pt>
                <c:pt idx="2304">
                  <c:v>1.527927495254211E-2</c:v>
                </c:pt>
                <c:pt idx="2305">
                  <c:v>1.5275307303852514E-2</c:v>
                </c:pt>
                <c:pt idx="2306">
                  <c:v>1.5271308226063596E-2</c:v>
                </c:pt>
                <c:pt idx="2307">
                  <c:v>1.5267277667376788E-2</c:v>
                </c:pt>
                <c:pt idx="2308">
                  <c:v>1.5263215576233335E-2</c:v>
                </c:pt>
                <c:pt idx="2309">
                  <c:v>1.5259121900754735E-2</c:v>
                </c:pt>
                <c:pt idx="2310">
                  <c:v>1.5254996589062486E-2</c:v>
                </c:pt>
                <c:pt idx="2311">
                  <c:v>1.5250839589517895E-2</c:v>
                </c:pt>
                <c:pt idx="2312">
                  <c:v>1.5246650850482268E-2</c:v>
                </c:pt>
                <c:pt idx="2313">
                  <c:v>1.5242430320077105E-2</c:v>
                </c:pt>
                <c:pt idx="2314">
                  <c:v>1.5238177946264031E-2</c:v>
                </c:pt>
                <c:pt idx="2315">
                  <c:v>1.5233893677724097E-2</c:v>
                </c:pt>
                <c:pt idx="2316">
                  <c:v>1.5229577462578803E-2</c:v>
                </c:pt>
                <c:pt idx="2317">
                  <c:v>1.5225229248709837E-2</c:v>
                </c:pt>
                <c:pt idx="2318">
                  <c:v>1.5220848984798252E-2</c:v>
                </c:pt>
                <c:pt idx="2319">
                  <c:v>1.5216436618805673E-2</c:v>
                </c:pt>
                <c:pt idx="2320">
                  <c:v>1.5211992099173344E-2</c:v>
                </c:pt>
                <c:pt idx="2321">
                  <c:v>1.5207515373942826E-2</c:v>
                </c:pt>
                <c:pt idx="2322">
                  <c:v>1.5203006391475427E-2</c:v>
                </c:pt>
                <c:pt idx="2323">
                  <c:v>1.5198465099892644E-2</c:v>
                </c:pt>
                <c:pt idx="2324">
                  <c:v>1.5193891447555785E-2</c:v>
                </c:pt>
                <c:pt idx="2325">
                  <c:v>1.5189285382586348E-2</c:v>
                </c:pt>
                <c:pt idx="2326">
                  <c:v>1.518464685334564E-2</c:v>
                </c:pt>
                <c:pt idx="2327">
                  <c:v>1.5179975807955159E-2</c:v>
                </c:pt>
                <c:pt idx="2328">
                  <c:v>1.5175272194696277E-2</c:v>
                </c:pt>
                <c:pt idx="2329">
                  <c:v>1.5170535961770426E-2</c:v>
                </c:pt>
                <c:pt idx="2330">
                  <c:v>1.5165767057458979E-2</c:v>
                </c:pt>
                <c:pt idx="2331">
                  <c:v>1.5160965430123241E-2</c:v>
                </c:pt>
                <c:pt idx="2332">
                  <c:v>1.5156131027644903E-2</c:v>
                </c:pt>
                <c:pt idx="2333">
                  <c:v>1.5151263798385273E-2</c:v>
                </c:pt>
                <c:pt idx="2334">
                  <c:v>1.51463636910254E-2</c:v>
                </c:pt>
                <c:pt idx="2335">
                  <c:v>1.5141430653207166E-2</c:v>
                </c:pt>
                <c:pt idx="2336">
                  <c:v>1.513646463329188E-2</c:v>
                </c:pt>
                <c:pt idx="2337">
                  <c:v>1.5131465579800718E-2</c:v>
                </c:pt>
                <c:pt idx="2338">
                  <c:v>1.5125624845024888E-2</c:v>
                </c:pt>
                <c:pt idx="2339">
                  <c:v>1.5120549664695559E-2</c:v>
                </c:pt>
                <c:pt idx="2340">
                  <c:v>1.5115441277782082E-2</c:v>
                </c:pt>
                <c:pt idx="2341">
                  <c:v>1.5110299632645763E-2</c:v>
                </c:pt>
                <c:pt idx="2342">
                  <c:v>1.5105124677488035E-2</c:v>
                </c:pt>
                <c:pt idx="2343">
                  <c:v>1.5099916360510335E-2</c:v>
                </c:pt>
                <c:pt idx="2344">
                  <c:v>1.5094674629994032E-2</c:v>
                </c:pt>
                <c:pt idx="2345">
                  <c:v>1.508939943414056E-2</c:v>
                </c:pt>
                <c:pt idx="2346">
                  <c:v>1.5084090721231291E-2</c:v>
                </c:pt>
                <c:pt idx="2347">
                  <c:v>1.507874843946766E-2</c:v>
                </c:pt>
                <c:pt idx="2348">
                  <c:v>1.5073372536997809E-2</c:v>
                </c:pt>
                <c:pt idx="2349">
                  <c:v>1.5067962962236336E-2</c:v>
                </c:pt>
                <c:pt idx="2350">
                  <c:v>1.506251966325145E-2</c:v>
                </c:pt>
                <c:pt idx="2351">
                  <c:v>1.5057042588404457E-2</c:v>
                </c:pt>
                <c:pt idx="2352">
                  <c:v>1.5048530673338334E-2</c:v>
                </c:pt>
                <c:pt idx="2353">
                  <c:v>1.5042971820760087E-2</c:v>
                </c:pt>
                <c:pt idx="2354">
                  <c:v>1.5037379017259767E-2</c:v>
                </c:pt>
                <c:pt idx="2355">
                  <c:v>1.5031752211438487E-2</c:v>
                </c:pt>
                <c:pt idx="2356">
                  <c:v>1.5026091351257875E-2</c:v>
                </c:pt>
                <c:pt idx="2357">
                  <c:v>1.5020396384999302E-2</c:v>
                </c:pt>
                <c:pt idx="2358">
                  <c:v>1.5014667261104009E-2</c:v>
                </c:pt>
                <c:pt idx="2359">
                  <c:v>1.5008903927613559E-2</c:v>
                </c:pt>
                <c:pt idx="2360">
                  <c:v>1.5003106332649452E-2</c:v>
                </c:pt>
                <c:pt idx="2361">
                  <c:v>1.4997274424652929E-2</c:v>
                </c:pt>
                <c:pt idx="2362">
                  <c:v>1.4991408151825425E-2</c:v>
                </c:pt>
                <c:pt idx="2363">
                  <c:v>1.4985507462448311E-2</c:v>
                </c:pt>
                <c:pt idx="2364">
                  <c:v>1.4979572304563149E-2</c:v>
                </c:pt>
                <c:pt idx="2365">
                  <c:v>1.497360262645131E-2</c:v>
                </c:pt>
                <c:pt idx="2366">
                  <c:v>1.4967598376554037E-2</c:v>
                </c:pt>
                <c:pt idx="2367">
                  <c:v>1.4961559503072763E-2</c:v>
                </c:pt>
                <c:pt idx="2368">
                  <c:v>1.4955485953809244E-2</c:v>
                </c:pt>
                <c:pt idx="2369">
                  <c:v>1.4949377677524467E-2</c:v>
                </c:pt>
                <c:pt idx="2370">
                  <c:v>1.4943234622419865E-2</c:v>
                </c:pt>
                <c:pt idx="2371">
                  <c:v>1.493705673637713E-2</c:v>
                </c:pt>
                <c:pt idx="2372">
                  <c:v>1.4930843967757568E-2</c:v>
                </c:pt>
                <c:pt idx="2373">
                  <c:v>1.4924596265002421E-2</c:v>
                </c:pt>
                <c:pt idx="2374">
                  <c:v>1.4918313576073317E-2</c:v>
                </c:pt>
                <c:pt idx="2375">
                  <c:v>1.4911995849571369E-2</c:v>
                </c:pt>
                <c:pt idx="2376">
                  <c:v>1.4905643033378269E-2</c:v>
                </c:pt>
                <c:pt idx="2377">
                  <c:v>1.4899255075855322E-2</c:v>
                </c:pt>
                <c:pt idx="2378">
                  <c:v>1.4892831925124028E-2</c:v>
                </c:pt>
                <c:pt idx="2379">
                  <c:v>1.4886373529625629E-2</c:v>
                </c:pt>
                <c:pt idx="2380">
                  <c:v>1.487987983756156E-2</c:v>
                </c:pt>
                <c:pt idx="2381">
                  <c:v>1.487335079705332E-2</c:v>
                </c:pt>
                <c:pt idx="2382">
                  <c:v>1.4866786356462214E-2</c:v>
                </c:pt>
                <c:pt idx="2383">
                  <c:v>1.4860186463829805E-2</c:v>
                </c:pt>
                <c:pt idx="2384">
                  <c:v>1.4853551067597337E-2</c:v>
                </c:pt>
                <c:pt idx="2385">
                  <c:v>1.4846880115806371E-2</c:v>
                </c:pt>
                <c:pt idx="2386">
                  <c:v>1.4840173556898151E-2</c:v>
                </c:pt>
                <c:pt idx="2387">
                  <c:v>1.4833431338914238E-2</c:v>
                </c:pt>
                <c:pt idx="2388">
                  <c:v>1.4826653410375812E-2</c:v>
                </c:pt>
                <c:pt idx="2389">
                  <c:v>1.4819839719164563E-2</c:v>
                </c:pt>
                <c:pt idx="2390">
                  <c:v>1.4812990213801669E-2</c:v>
                </c:pt>
                <c:pt idx="2391">
                  <c:v>1.4806104842248757E-2</c:v>
                </c:pt>
                <c:pt idx="2392">
                  <c:v>1.4799183553106943E-2</c:v>
                </c:pt>
                <c:pt idx="2393">
                  <c:v>1.4792226294177979E-2</c:v>
                </c:pt>
                <c:pt idx="2394">
                  <c:v>1.4785233014142918E-2</c:v>
                </c:pt>
                <c:pt idx="2395">
                  <c:v>1.4778203660803513E-2</c:v>
                </c:pt>
                <c:pt idx="2396">
                  <c:v>1.4771138182760879E-2</c:v>
                </c:pt>
                <c:pt idx="2397">
                  <c:v>1.4764036527976643E-2</c:v>
                </c:pt>
                <c:pt idx="2398">
                  <c:v>1.4756898644812111E-2</c:v>
                </c:pt>
                <c:pt idx="2399">
                  <c:v>1.4749724481548654E-2</c:v>
                </c:pt>
                <c:pt idx="2400">
                  <c:v>1.4742513986387706E-2</c:v>
                </c:pt>
                <c:pt idx="2401">
                  <c:v>1.4735267107450767E-2</c:v>
                </c:pt>
                <c:pt idx="2402">
                  <c:v>1.472798379333895E-2</c:v>
                </c:pt>
                <c:pt idx="2403">
                  <c:v>1.4720663991694138E-2</c:v>
                </c:pt>
                <c:pt idx="2404">
                  <c:v>1.4713307651197383E-2</c:v>
                </c:pt>
                <c:pt idx="2405">
                  <c:v>1.4705914720050117E-2</c:v>
                </c:pt>
                <c:pt idx="2406">
                  <c:v>1.4698485146373841E-2</c:v>
                </c:pt>
                <c:pt idx="2407">
                  <c:v>1.4691018878369988E-2</c:v>
                </c:pt>
                <c:pt idx="2408">
                  <c:v>1.4683515864319929E-2</c:v>
                </c:pt>
                <c:pt idx="2409">
                  <c:v>1.4675976052505035E-2</c:v>
                </c:pt>
                <c:pt idx="2410">
                  <c:v>1.4668399391126741E-2</c:v>
                </c:pt>
                <c:pt idx="2411">
                  <c:v>1.4660785828466416E-2</c:v>
                </c:pt>
                <c:pt idx="2412">
                  <c:v>1.4653135312725496E-2</c:v>
                </c:pt>
                <c:pt idx="2413">
                  <c:v>1.4645447792025479E-2</c:v>
                </c:pt>
                <c:pt idx="2414">
                  <c:v>1.4637723214807608E-2</c:v>
                </c:pt>
                <c:pt idx="2415">
                  <c:v>1.4629961529113444E-2</c:v>
                </c:pt>
                <c:pt idx="2416">
                  <c:v>1.4622162683464168E-2</c:v>
                </c:pt>
                <c:pt idx="2417">
                  <c:v>1.4614326625741469E-2</c:v>
                </c:pt>
                <c:pt idx="2418">
                  <c:v>1.4606453304466527E-2</c:v>
                </c:pt>
                <c:pt idx="2419">
                  <c:v>1.4598542667600967E-2</c:v>
                </c:pt>
                <c:pt idx="2420">
                  <c:v>1.4590594663665968E-2</c:v>
                </c:pt>
                <c:pt idx="2421">
                  <c:v>1.4582609240783029E-2</c:v>
                </c:pt>
                <c:pt idx="2422">
                  <c:v>1.4574586347073648E-2</c:v>
                </c:pt>
                <c:pt idx="2423">
                  <c:v>1.4566525930979068E-2</c:v>
                </c:pt>
                <c:pt idx="2424">
                  <c:v>1.4558427940620788E-2</c:v>
                </c:pt>
                <c:pt idx="2425">
                  <c:v>1.4550292324200242E-2</c:v>
                </c:pt>
                <c:pt idx="2426">
                  <c:v>1.4542119029918865E-2</c:v>
                </c:pt>
                <c:pt idx="2427">
                  <c:v>1.4533908006297835E-2</c:v>
                </c:pt>
                <c:pt idx="2428">
                  <c:v>1.4525659201218843E-2</c:v>
                </c:pt>
                <c:pt idx="2429">
                  <c:v>1.4517372563043196E-2</c:v>
                </c:pt>
                <c:pt idx="2430">
                  <c:v>1.45090480401322E-2</c:v>
                </c:pt>
                <c:pt idx="2431">
                  <c:v>1.4500685580527417E-2</c:v>
                </c:pt>
                <c:pt idx="2432">
                  <c:v>1.4492285132590155E-2</c:v>
                </c:pt>
                <c:pt idx="2433">
                  <c:v>1.4483846644521847E-2</c:v>
                </c:pt>
                <c:pt idx="2434">
                  <c:v>1.4475370064603865E-2</c:v>
                </c:pt>
                <c:pt idx="2435">
                  <c:v>1.4466855341117579E-2</c:v>
                </c:pt>
                <c:pt idx="2436">
                  <c:v>1.4458302422024616E-2</c:v>
                </c:pt>
                <c:pt idx="2437">
                  <c:v>1.4449711255686282E-2</c:v>
                </c:pt>
                <c:pt idx="2438">
                  <c:v>1.4441081790623755E-2</c:v>
                </c:pt>
                <c:pt idx="2439">
                  <c:v>1.4432413974798664E-2</c:v>
                </c:pt>
                <c:pt idx="2440">
                  <c:v>1.4423707756412441E-2</c:v>
                </c:pt>
                <c:pt idx="2441">
                  <c:v>1.4414963083826393E-2</c:v>
                </c:pt>
                <c:pt idx="2442">
                  <c:v>1.4406179905241956E-2</c:v>
                </c:pt>
                <c:pt idx="2443">
                  <c:v>1.4397358168940499E-2</c:v>
                </c:pt>
                <c:pt idx="2444">
                  <c:v>1.4388497823043522E-2</c:v>
                </c:pt>
                <c:pt idx="2445">
                  <c:v>1.4379598815832395E-2</c:v>
                </c:pt>
                <c:pt idx="2446">
                  <c:v>1.4370661095668424E-2</c:v>
                </c:pt>
                <c:pt idx="2447">
                  <c:v>1.4361684610593173E-2</c:v>
                </c:pt>
                <c:pt idx="2448">
                  <c:v>1.4352669308967947E-2</c:v>
                </c:pt>
                <c:pt idx="2449">
                  <c:v>1.4343615139154053E-2</c:v>
                </c:pt>
                <c:pt idx="2450">
                  <c:v>1.4334522049033183E-2</c:v>
                </c:pt>
                <c:pt idx="2451">
                  <c:v>1.4325389986966641E-2</c:v>
                </c:pt>
                <c:pt idx="2452">
                  <c:v>1.4316218901395672E-2</c:v>
                </c:pt>
                <c:pt idx="2453">
                  <c:v>1.4307008740521709E-2</c:v>
                </c:pt>
                <c:pt idx="2454">
                  <c:v>1.4297759452226444E-2</c:v>
                </c:pt>
                <c:pt idx="2455">
                  <c:v>1.4288470985190926E-2</c:v>
                </c:pt>
                <c:pt idx="2456">
                  <c:v>1.4279143287456719E-2</c:v>
                </c:pt>
                <c:pt idx="2457">
                  <c:v>1.4269776307145321E-2</c:v>
                </c:pt>
                <c:pt idx="2458">
                  <c:v>1.4260369992697974E-2</c:v>
                </c:pt>
                <c:pt idx="2459">
                  <c:v>1.4250924292316114E-2</c:v>
                </c:pt>
                <c:pt idx="2460">
                  <c:v>1.424143915428111E-2</c:v>
                </c:pt>
                <c:pt idx="2461">
                  <c:v>1.4231914526474654E-2</c:v>
                </c:pt>
                <c:pt idx="2462">
                  <c:v>1.4222350357577795E-2</c:v>
                </c:pt>
                <c:pt idx="2463">
                  <c:v>1.4212746595552161E-2</c:v>
                </c:pt>
                <c:pt idx="2464">
                  <c:v>1.4203103188838995E-2</c:v>
                </c:pt>
                <c:pt idx="2465">
                  <c:v>1.4193420085479858E-2</c:v>
                </c:pt>
                <c:pt idx="2466">
                  <c:v>1.4183697233836057E-2</c:v>
                </c:pt>
                <c:pt idx="2467">
                  <c:v>1.4173934582109027E-2</c:v>
                </c:pt>
                <c:pt idx="2468">
                  <c:v>1.4164132078500202E-2</c:v>
                </c:pt>
                <c:pt idx="2469">
                  <c:v>1.4154289671211018E-2</c:v>
                </c:pt>
                <c:pt idx="2470">
                  <c:v>1.414440730860278E-2</c:v>
                </c:pt>
                <c:pt idx="2471">
                  <c:v>1.4134484938876923E-2</c:v>
                </c:pt>
                <c:pt idx="2472">
                  <c:v>1.4124522510234883E-2</c:v>
                </c:pt>
                <c:pt idx="2473">
                  <c:v>1.4114519970958028E-2</c:v>
                </c:pt>
                <c:pt idx="2474">
                  <c:v>1.4104477269327731E-2</c:v>
                </c:pt>
                <c:pt idx="2475">
                  <c:v>1.4094394353385553E-2</c:v>
                </c:pt>
                <c:pt idx="2476">
                  <c:v>1.4084271171492801E-2</c:v>
                </c:pt>
                <c:pt idx="2477">
                  <c:v>1.4074107671930847E-2</c:v>
                </c:pt>
                <c:pt idx="2478">
                  <c:v>1.4063903802821187E-2</c:v>
                </c:pt>
                <c:pt idx="2479">
                  <c:v>1.405365951252513E-2</c:v>
                </c:pt>
                <c:pt idx="2480">
                  <c:v>1.4043374749244109E-2</c:v>
                </c:pt>
                <c:pt idx="2481">
                  <c:v>1.4033049461179559E-2</c:v>
                </c:pt>
                <c:pt idx="2482">
                  <c:v>1.4022683596532914E-2</c:v>
                </c:pt>
                <c:pt idx="2483">
                  <c:v>1.4012277103585546E-2</c:v>
                </c:pt>
                <c:pt idx="2484">
                  <c:v>1.4001829930618825E-2</c:v>
                </c:pt>
                <c:pt idx="2485">
                  <c:v>1.3991342025914122E-2</c:v>
                </c:pt>
                <c:pt idx="2486">
                  <c:v>1.3980813337592934E-2</c:v>
                </c:pt>
                <c:pt idx="2487">
                  <c:v>1.3970243813776761E-2</c:v>
                </c:pt>
                <c:pt idx="2488">
                  <c:v>1.3959633402986782E-2</c:v>
                </c:pt>
                <c:pt idx="2489">
                  <c:v>1.3948982053264558E-2</c:v>
                </c:pt>
                <c:pt idx="2490">
                  <c:v>1.3938289712971397E-2</c:v>
                </c:pt>
                <c:pt idx="2491">
                  <c:v>1.392755633014886E-2</c:v>
                </c:pt>
                <c:pt idx="2492">
                  <c:v>1.3916781853318128E-2</c:v>
                </c:pt>
                <c:pt idx="2493">
                  <c:v>1.3905384950616551E-2</c:v>
                </c:pt>
                <c:pt idx="2494">
                  <c:v>1.3891857310968092E-2</c:v>
                </c:pt>
                <c:pt idx="2495">
                  <c:v>1.3878357858772006E-2</c:v>
                </c:pt>
                <c:pt idx="2496">
                  <c:v>1.3864886682437572E-2</c:v>
                </c:pt>
                <c:pt idx="2497">
                  <c:v>1.3851443870294133E-2</c:v>
                </c:pt>
                <c:pt idx="2498">
                  <c:v>1.3838029510830907E-2</c:v>
                </c:pt>
                <c:pt idx="2499">
                  <c:v>1.3824643692457173E-2</c:v>
                </c:pt>
                <c:pt idx="2500">
                  <c:v>1.3811286503742082E-2</c:v>
                </c:pt>
                <c:pt idx="2501">
                  <c:v>1.3797958032855107E-2</c:v>
                </c:pt>
                <c:pt idx="2502">
                  <c:v>1.3784658368445335E-2</c:v>
                </c:pt>
                <c:pt idx="2503">
                  <c:v>1.3771387599001983E-2</c:v>
                </c:pt>
                <c:pt idx="2504">
                  <c:v>1.3758145812614586E-2</c:v>
                </c:pt>
                <c:pt idx="2505">
                  <c:v>1.3744933098172041E-2</c:v>
                </c:pt>
                <c:pt idx="2506">
                  <c:v>1.373174954360401E-2</c:v>
                </c:pt>
                <c:pt idx="2507">
                  <c:v>1.3718595237799391E-2</c:v>
                </c:pt>
                <c:pt idx="2508">
                  <c:v>1.3705470269087527E-2</c:v>
                </c:pt>
                <c:pt idx="2509">
                  <c:v>1.3692374725557954E-2</c:v>
                </c:pt>
                <c:pt idx="2510">
                  <c:v>1.3679308696099568E-2</c:v>
                </c:pt>
                <c:pt idx="2511">
                  <c:v>1.3666272268801904E-2</c:v>
                </c:pt>
                <c:pt idx="2512">
                  <c:v>1.3653265532314052E-2</c:v>
                </c:pt>
                <c:pt idx="2513">
                  <c:v>1.3640288574965354E-2</c:v>
                </c:pt>
                <c:pt idx="2514">
                  <c:v>1.3627341485324962E-2</c:v>
                </c:pt>
                <c:pt idx="2515">
                  <c:v>1.3614424351642285E-2</c:v>
                </c:pt>
                <c:pt idx="2516">
                  <c:v>1.3601537262486474E-2</c:v>
                </c:pt>
                <c:pt idx="2517">
                  <c:v>1.3588680306106937E-2</c:v>
                </c:pt>
                <c:pt idx="2518">
                  <c:v>1.3575853571152763E-2</c:v>
                </c:pt>
                <c:pt idx="2519">
                  <c:v>1.3563057145953294E-2</c:v>
                </c:pt>
                <c:pt idx="2520">
                  <c:v>1.3550291118997748E-2</c:v>
                </c:pt>
                <c:pt idx="2521">
                  <c:v>1.3537555578535532E-2</c:v>
                </c:pt>
                <c:pt idx="2522">
                  <c:v>1.3524850613215733E-2</c:v>
                </c:pt>
                <c:pt idx="2523">
                  <c:v>1.3512176311447632E-2</c:v>
                </c:pt>
                <c:pt idx="2524">
                  <c:v>1.3499532761480637E-2</c:v>
                </c:pt>
                <c:pt idx="2525">
                  <c:v>1.3486920052123708E-2</c:v>
                </c:pt>
                <c:pt idx="2526">
                  <c:v>1.3474338271226571E-2</c:v>
                </c:pt>
                <c:pt idx="2527">
                  <c:v>1.3461787507678125E-2</c:v>
                </c:pt>
                <c:pt idx="2528">
                  <c:v>1.3449267849887647E-2</c:v>
                </c:pt>
                <c:pt idx="2529">
                  <c:v>1.3436779386104547E-2</c:v>
                </c:pt>
                <c:pt idx="2530">
                  <c:v>1.3424322204738104E-2</c:v>
                </c:pt>
                <c:pt idx="2531">
                  <c:v>1.3411896394437406E-2</c:v>
                </c:pt>
                <c:pt idx="2532">
                  <c:v>1.3399502043611733E-2</c:v>
                </c:pt>
                <c:pt idx="2533">
                  <c:v>1.3387139240430557E-2</c:v>
                </c:pt>
                <c:pt idx="2534">
                  <c:v>1.3374808073542965E-2</c:v>
                </c:pt>
                <c:pt idx="2535">
                  <c:v>1.3362508631438175E-2</c:v>
                </c:pt>
                <c:pt idx="2536">
                  <c:v>1.3350241002445529E-2</c:v>
                </c:pt>
                <c:pt idx="2537">
                  <c:v>1.3338005274974307E-2</c:v>
                </c:pt>
                <c:pt idx="2538">
                  <c:v>1.3325801537353854E-2</c:v>
                </c:pt>
                <c:pt idx="2539">
                  <c:v>1.3313629878233257E-2</c:v>
                </c:pt>
                <c:pt idx="2540">
                  <c:v>1.3301490386101733E-2</c:v>
                </c:pt>
                <c:pt idx="2541">
                  <c:v>1.3289383149048817E-2</c:v>
                </c:pt>
                <c:pt idx="2542">
                  <c:v>1.3277308255723597E-2</c:v>
                </c:pt>
                <c:pt idx="2543">
                  <c:v>1.3265265794615289E-2</c:v>
                </c:pt>
                <c:pt idx="2544">
                  <c:v>1.3253255854053236E-2</c:v>
                </c:pt>
                <c:pt idx="2545">
                  <c:v>1.3241278522526656E-2</c:v>
                </c:pt>
                <c:pt idx="2546">
                  <c:v>1.3227630186385397E-2</c:v>
                </c:pt>
                <c:pt idx="2547">
                  <c:v>1.3215723029125215E-2</c:v>
                </c:pt>
                <c:pt idx="2548">
                  <c:v>1.3203848758758241E-2</c:v>
                </c:pt>
                <c:pt idx="2549">
                  <c:v>1.319200746361382E-2</c:v>
                </c:pt>
                <c:pt idx="2550">
                  <c:v>1.3180199232341039E-2</c:v>
                </c:pt>
                <c:pt idx="2551">
                  <c:v>1.3168424153349179E-2</c:v>
                </c:pt>
                <c:pt idx="2552">
                  <c:v>1.3156682315047519E-2</c:v>
                </c:pt>
                <c:pt idx="2553">
                  <c:v>1.3144973805925275E-2</c:v>
                </c:pt>
                <c:pt idx="2554">
                  <c:v>1.313329871415192E-2</c:v>
                </c:pt>
                <c:pt idx="2555">
                  <c:v>1.3121657128296604E-2</c:v>
                </c:pt>
                <c:pt idx="2556">
                  <c:v>1.3110049137088353E-2</c:v>
                </c:pt>
                <c:pt idx="2557">
                  <c:v>1.3098474828536766E-2</c:v>
                </c:pt>
                <c:pt idx="2558">
                  <c:v>1.3086934291370866E-2</c:v>
                </c:pt>
                <c:pt idx="2559">
                  <c:v>1.3075427613760127E-2</c:v>
                </c:pt>
                <c:pt idx="2560">
                  <c:v>1.3063954884273699E-2</c:v>
                </c:pt>
                <c:pt idx="2561">
                  <c:v>1.3052516191320862E-2</c:v>
                </c:pt>
                <c:pt idx="2562">
                  <c:v>1.3041111623470769E-2</c:v>
                </c:pt>
                <c:pt idx="2563">
                  <c:v>1.3029741268972828E-2</c:v>
                </c:pt>
                <c:pt idx="2564">
                  <c:v>1.3018405216476125E-2</c:v>
                </c:pt>
                <c:pt idx="2565">
                  <c:v>1.3007103554070198E-2</c:v>
                </c:pt>
                <c:pt idx="2566">
                  <c:v>1.2995836370404135E-2</c:v>
                </c:pt>
                <c:pt idx="2567">
                  <c:v>1.2984603753887214E-2</c:v>
                </c:pt>
                <c:pt idx="2568">
                  <c:v>1.2973405793168524E-2</c:v>
                </c:pt>
                <c:pt idx="2569">
                  <c:v>1.2962242576177729E-2</c:v>
                </c:pt>
                <c:pt idx="2570">
                  <c:v>1.2951114191723789E-2</c:v>
                </c:pt>
                <c:pt idx="2571">
                  <c:v>1.2940020728215984E-2</c:v>
                </c:pt>
                <c:pt idx="2572">
                  <c:v>1.2928962274063593E-2</c:v>
                </c:pt>
                <c:pt idx="2573">
                  <c:v>1.2917938917595961E-2</c:v>
                </c:pt>
                <c:pt idx="2574">
                  <c:v>1.2906950747142432E-2</c:v>
                </c:pt>
                <c:pt idx="2575">
                  <c:v>1.2895997851511964E-2</c:v>
                </c:pt>
                <c:pt idx="2576">
                  <c:v>1.2885080318794095E-2</c:v>
                </c:pt>
                <c:pt idx="2577">
                  <c:v>1.2874198237557977E-2</c:v>
                </c:pt>
                <c:pt idx="2578">
                  <c:v>1.2863351696292824E-2</c:v>
                </c:pt>
                <c:pt idx="2579">
                  <c:v>1.2852540783327981E-2</c:v>
                </c:pt>
                <c:pt idx="2580">
                  <c:v>1.2841765587232601E-2</c:v>
                </c:pt>
                <c:pt idx="2581">
                  <c:v>1.2831026196176154E-2</c:v>
                </c:pt>
                <c:pt idx="2582">
                  <c:v>1.2820322698887665E-2</c:v>
                </c:pt>
                <c:pt idx="2583">
                  <c:v>1.2809655183536606E-2</c:v>
                </c:pt>
                <c:pt idx="2584">
                  <c:v>1.2799023738772064E-2</c:v>
                </c:pt>
                <c:pt idx="2585">
                  <c:v>1.2788428452923384E-2</c:v>
                </c:pt>
                <c:pt idx="2586">
                  <c:v>1.2777869414319909E-2</c:v>
                </c:pt>
                <c:pt idx="2587">
                  <c:v>1.2767346711690664E-2</c:v>
                </c:pt>
                <c:pt idx="2588">
                  <c:v>1.2756860433205119E-2</c:v>
                </c:pt>
                <c:pt idx="2589">
                  <c:v>1.2746410667352492E-2</c:v>
                </c:pt>
                <c:pt idx="2590">
                  <c:v>1.2735997502701935E-2</c:v>
                </c:pt>
                <c:pt idx="2591">
                  <c:v>1.2725621027502854E-2</c:v>
                </c:pt>
                <c:pt idx="2592">
                  <c:v>1.2715281330324402E-2</c:v>
                </c:pt>
                <c:pt idx="2593">
                  <c:v>1.2704978499415986E-2</c:v>
                </c:pt>
                <c:pt idx="2594">
                  <c:v>1.2694712623426696E-2</c:v>
                </c:pt>
                <c:pt idx="2595">
                  <c:v>1.2684483790605938E-2</c:v>
                </c:pt>
                <c:pt idx="2596">
                  <c:v>1.2674292089522865E-2</c:v>
                </c:pt>
                <c:pt idx="2597">
                  <c:v>1.266413760850682E-2</c:v>
                </c:pt>
                <c:pt idx="2598">
                  <c:v>1.2652578176615137E-2</c:v>
                </c:pt>
                <c:pt idx="2599">
                  <c:v>1.2642503750681655E-2</c:v>
                </c:pt>
                <c:pt idx="2600">
                  <c:v>1.2632466822992683E-2</c:v>
                </c:pt>
                <c:pt idx="2601">
                  <c:v>1.2622467481637756E-2</c:v>
                </c:pt>
                <c:pt idx="2602">
                  <c:v>1.2612505815345898E-2</c:v>
                </c:pt>
                <c:pt idx="2603">
                  <c:v>1.2602581912366517E-2</c:v>
                </c:pt>
                <c:pt idx="2604">
                  <c:v>1.259269586118883E-2</c:v>
                </c:pt>
                <c:pt idx="2605">
                  <c:v>1.2582847750062243E-2</c:v>
                </c:pt>
                <c:pt idx="2606">
                  <c:v>1.2573037667635845E-2</c:v>
                </c:pt>
                <c:pt idx="2607">
                  <c:v>1.2563265702318915E-2</c:v>
                </c:pt>
                <c:pt idx="2608">
                  <c:v>1.2553531942680607E-2</c:v>
                </c:pt>
                <c:pt idx="2609">
                  <c:v>1.2543836476730519E-2</c:v>
                </c:pt>
                <c:pt idx="2610">
                  <c:v>1.2534179393277611E-2</c:v>
                </c:pt>
                <c:pt idx="2611">
                  <c:v>1.2524560780571292E-2</c:v>
                </c:pt>
                <c:pt idx="2612">
                  <c:v>1.2514980727100777E-2</c:v>
                </c:pt>
                <c:pt idx="2613">
                  <c:v>1.2503589571018381E-2</c:v>
                </c:pt>
                <c:pt idx="2614">
                  <c:v>1.2495936651584216E-2</c:v>
                </c:pt>
                <c:pt idx="2615">
                  <c:v>1.248647280635673E-2</c:v>
                </c:pt>
                <c:pt idx="2616">
                  <c:v>1.2477047874321912E-2</c:v>
                </c:pt>
                <c:pt idx="2617">
                  <c:v>1.2467661943489361E-2</c:v>
                </c:pt>
                <c:pt idx="2618">
                  <c:v>1.245831510242823E-2</c:v>
                </c:pt>
                <c:pt idx="2619">
                  <c:v>1.2449007439787607E-2</c:v>
                </c:pt>
                <c:pt idx="2620">
                  <c:v>1.2439739043736964E-2</c:v>
                </c:pt>
                <c:pt idx="2621">
                  <c:v>1.2430510002845452E-2</c:v>
                </c:pt>
                <c:pt idx="2622">
                  <c:v>1.2421320405522351E-2</c:v>
                </c:pt>
                <c:pt idx="2623">
                  <c:v>1.2412170340176942E-2</c:v>
                </c:pt>
                <c:pt idx="2624">
                  <c:v>1.2403059895298441E-2</c:v>
                </c:pt>
                <c:pt idx="2625">
                  <c:v>1.2393989159296126E-2</c:v>
                </c:pt>
                <c:pt idx="2626">
                  <c:v>1.2384958220419406E-2</c:v>
                </c:pt>
                <c:pt idx="2627">
                  <c:v>1.2375967167397306E-2</c:v>
                </c:pt>
                <c:pt idx="2628">
                  <c:v>1.2367016088559168E-2</c:v>
                </c:pt>
                <c:pt idx="2629">
                  <c:v>1.2358105072154402E-2</c:v>
                </c:pt>
                <c:pt idx="2630">
                  <c:v>1.234923420691203E-2</c:v>
                </c:pt>
                <c:pt idx="2631">
                  <c:v>1.2340403581001524E-2</c:v>
                </c:pt>
                <c:pt idx="2632">
                  <c:v>1.2331613283071974E-2</c:v>
                </c:pt>
                <c:pt idx="2633">
                  <c:v>1.2322863401452722E-2</c:v>
                </c:pt>
                <c:pt idx="2634">
                  <c:v>1.2314154024553048E-2</c:v>
                </c:pt>
                <c:pt idx="2635">
                  <c:v>1.2305485240782232E-2</c:v>
                </c:pt>
                <c:pt idx="2636">
                  <c:v>1.2296857138709427E-2</c:v>
                </c:pt>
                <c:pt idx="2637">
                  <c:v>1.2288269806663976E-2</c:v>
                </c:pt>
                <c:pt idx="2638">
                  <c:v>1.2279723332975223E-2</c:v>
                </c:pt>
                <c:pt idx="2639">
                  <c:v>1.2271217806372192E-2</c:v>
                </c:pt>
                <c:pt idx="2640">
                  <c:v>1.2262753315024355E-2</c:v>
                </c:pt>
                <c:pt idx="2641">
                  <c:v>1.2254329947500864E-2</c:v>
                </c:pt>
                <c:pt idx="2642">
                  <c:v>1.2245947792051126E-2</c:v>
                </c:pt>
                <c:pt idx="2643">
                  <c:v>1.223760693732423E-2</c:v>
                </c:pt>
                <c:pt idx="2644">
                  <c:v>1.2229307471809392E-2</c:v>
                </c:pt>
                <c:pt idx="2645">
                  <c:v>1.2221049483596147E-2</c:v>
                </c:pt>
                <c:pt idx="2646">
                  <c:v>1.2212833061413519E-2</c:v>
                </c:pt>
                <c:pt idx="2647">
                  <c:v>1.2204658293590853E-2</c:v>
                </c:pt>
                <c:pt idx="2648">
                  <c:v>1.2196525268457492E-2</c:v>
                </c:pt>
                <c:pt idx="2649">
                  <c:v>1.2188434074662524E-2</c:v>
                </c:pt>
                <c:pt idx="2650">
                  <c:v>1.2178504971442905E-2</c:v>
                </c:pt>
                <c:pt idx="2651">
                  <c:v>1.2170509183757616E-2</c:v>
                </c:pt>
                <c:pt idx="2652">
                  <c:v>1.2162555521122442E-2</c:v>
                </c:pt>
                <c:pt idx="2653">
                  <c:v>1.2154644071920018E-2</c:v>
                </c:pt>
                <c:pt idx="2654">
                  <c:v>1.2146774924586268E-2</c:v>
                </c:pt>
                <c:pt idx="2655">
                  <c:v>1.2138948167503827E-2</c:v>
                </c:pt>
                <c:pt idx="2656">
                  <c:v>1.2131163889215202E-2</c:v>
                </c:pt>
                <c:pt idx="2657">
                  <c:v>1.2123422178049736E-2</c:v>
                </c:pt>
                <c:pt idx="2658">
                  <c:v>1.2115723122470001E-2</c:v>
                </c:pt>
                <c:pt idx="2659">
                  <c:v>1.2108066810938567E-2</c:v>
                </c:pt>
                <c:pt idx="2660">
                  <c:v>1.2100453331891359E-2</c:v>
                </c:pt>
                <c:pt idx="2661">
                  <c:v>1.2092882773711011E-2</c:v>
                </c:pt>
                <c:pt idx="2662">
                  <c:v>1.2085355224860095E-2</c:v>
                </c:pt>
                <c:pt idx="2663">
                  <c:v>1.2074271101747414E-2</c:v>
                </c:pt>
                <c:pt idx="2664">
                  <c:v>1.2066848869318747E-2</c:v>
                </c:pt>
                <c:pt idx="2665">
                  <c:v>1.205946994648599E-2</c:v>
                </c:pt>
                <c:pt idx="2666">
                  <c:v>1.2052134421178806E-2</c:v>
                </c:pt>
                <c:pt idx="2667">
                  <c:v>1.2044842382046284E-2</c:v>
                </c:pt>
                <c:pt idx="2668">
                  <c:v>1.203759391773751E-2</c:v>
                </c:pt>
                <c:pt idx="2669">
                  <c:v>1.2030389116342022E-2</c:v>
                </c:pt>
                <c:pt idx="2670">
                  <c:v>1.202322806642897E-2</c:v>
                </c:pt>
                <c:pt idx="2671">
                  <c:v>1.20161108563277E-2</c:v>
                </c:pt>
                <c:pt idx="2672">
                  <c:v>1.2009037574767234E-2</c:v>
                </c:pt>
                <c:pt idx="2673">
                  <c:v>1.2002008309917045E-2</c:v>
                </c:pt>
                <c:pt idx="2674">
                  <c:v>1.1995023150186412E-2</c:v>
                </c:pt>
                <c:pt idx="2675">
                  <c:v>1.1988082184304361E-2</c:v>
                </c:pt>
                <c:pt idx="2676">
                  <c:v>1.1981185500360425E-2</c:v>
                </c:pt>
                <c:pt idx="2677">
                  <c:v>1.1974333186923758E-2</c:v>
                </c:pt>
                <c:pt idx="2678">
                  <c:v>1.1967525332403639E-2</c:v>
                </c:pt>
                <c:pt idx="2679">
                  <c:v>1.1960762025449156E-2</c:v>
                </c:pt>
                <c:pt idx="2680">
                  <c:v>1.1954043354149846E-2</c:v>
                </c:pt>
                <c:pt idx="2681">
                  <c:v>1.1947369407234731E-2</c:v>
                </c:pt>
                <c:pt idx="2682">
                  <c:v>1.1940740272793349E-2</c:v>
                </c:pt>
                <c:pt idx="2683">
                  <c:v>1.1934156039554722E-2</c:v>
                </c:pt>
                <c:pt idx="2684">
                  <c:v>1.1927616795768259E-2</c:v>
                </c:pt>
                <c:pt idx="2685">
                  <c:v>1.1921122630003111E-2</c:v>
                </c:pt>
                <c:pt idx="2686">
                  <c:v>1.1914673630828432E-2</c:v>
                </c:pt>
                <c:pt idx="2687">
                  <c:v>1.1908269886333755E-2</c:v>
                </c:pt>
                <c:pt idx="2688">
                  <c:v>1.1901911485088235E-2</c:v>
                </c:pt>
                <c:pt idx="2689">
                  <c:v>1.1895598515501149E-2</c:v>
                </c:pt>
                <c:pt idx="2690">
                  <c:v>1.1889331066301523E-2</c:v>
                </c:pt>
                <c:pt idx="2691">
                  <c:v>1.1883109225498956E-2</c:v>
                </c:pt>
                <c:pt idx="2692">
                  <c:v>1.18769330816626E-2</c:v>
                </c:pt>
                <c:pt idx="2693">
                  <c:v>1.187080272328167E-2</c:v>
                </c:pt>
                <c:pt idx="2694">
                  <c:v>1.1864718238845384E-2</c:v>
                </c:pt>
                <c:pt idx="2695">
                  <c:v>1.1858679716683085E-2</c:v>
                </c:pt>
                <c:pt idx="2696">
                  <c:v>1.1852687245283988E-2</c:v>
                </c:pt>
                <c:pt idx="2697">
                  <c:v>1.1846740912897502E-2</c:v>
                </c:pt>
                <c:pt idx="2698">
                  <c:v>1.1840840808332587E-2</c:v>
                </c:pt>
                <c:pt idx="2699">
                  <c:v>1.1834987019598842E-2</c:v>
                </c:pt>
                <c:pt idx="2700">
                  <c:v>1.1829179635425291E-2</c:v>
                </c:pt>
                <c:pt idx="2701">
                  <c:v>1.1823418744221215E-2</c:v>
                </c:pt>
                <c:pt idx="2702">
                  <c:v>1.1817704434315957E-2</c:v>
                </c:pt>
                <c:pt idx="2703">
                  <c:v>1.1812036794198733E-2</c:v>
                </c:pt>
                <c:pt idx="2704">
                  <c:v>1.180641591211895E-2</c:v>
                </c:pt>
                <c:pt idx="2705">
                  <c:v>1.1800841876805634E-2</c:v>
                </c:pt>
                <c:pt idx="2706">
                  <c:v>1.1795314776508192E-2</c:v>
                </c:pt>
                <c:pt idx="2707">
                  <c:v>1.1789834699875712E-2</c:v>
                </c:pt>
                <c:pt idx="2708">
                  <c:v>1.1784401734917793E-2</c:v>
                </c:pt>
                <c:pt idx="2709">
                  <c:v>1.1779015970443396E-2</c:v>
                </c:pt>
                <c:pt idx="2710">
                  <c:v>1.1773677494701928E-2</c:v>
                </c:pt>
                <c:pt idx="2711">
                  <c:v>1.1768386396342478E-2</c:v>
                </c:pt>
                <c:pt idx="2712">
                  <c:v>1.1763142763534518E-2</c:v>
                </c:pt>
                <c:pt idx="2713">
                  <c:v>1.1757946684927134E-2</c:v>
                </c:pt>
                <c:pt idx="2714">
                  <c:v>1.17527982486898E-2</c:v>
                </c:pt>
                <c:pt idx="2715">
                  <c:v>1.1747697543551539E-2</c:v>
                </c:pt>
                <c:pt idx="2716">
                  <c:v>1.1742644657761758E-2</c:v>
                </c:pt>
                <c:pt idx="2717">
                  <c:v>1.1737639679729739E-2</c:v>
                </c:pt>
                <c:pt idx="2718">
                  <c:v>1.1732682698104568E-2</c:v>
                </c:pt>
                <c:pt idx="2719">
                  <c:v>1.1727773801055719E-2</c:v>
                </c:pt>
                <c:pt idx="2720">
                  <c:v>1.1722913077152342E-2</c:v>
                </c:pt>
                <c:pt idx="2721">
                  <c:v>1.1718100614883653E-2</c:v>
                </c:pt>
                <c:pt idx="2722">
                  <c:v>1.1713336502499061E-2</c:v>
                </c:pt>
                <c:pt idx="2723">
                  <c:v>1.1708620828647653E-2</c:v>
                </c:pt>
                <c:pt idx="2724">
                  <c:v>1.170395368173871E-2</c:v>
                </c:pt>
                <c:pt idx="2725">
                  <c:v>1.1699335149941703E-2</c:v>
                </c:pt>
                <c:pt idx="2726">
                  <c:v>1.169476532190572E-2</c:v>
                </c:pt>
                <c:pt idx="2727">
                  <c:v>1.1690244286040041E-2</c:v>
                </c:pt>
                <c:pt idx="2728">
                  <c:v>1.1685772130833882E-2</c:v>
                </c:pt>
                <c:pt idx="2729">
                  <c:v>1.1681348944616587E-2</c:v>
                </c:pt>
                <c:pt idx="2730">
                  <c:v>1.1676974815877372E-2</c:v>
                </c:pt>
                <c:pt idx="2731">
                  <c:v>1.1672649833025517E-2</c:v>
                </c:pt>
                <c:pt idx="2732">
                  <c:v>1.1668374084550237E-2</c:v>
                </c:pt>
                <c:pt idx="2733">
                  <c:v>1.1664147658780877E-2</c:v>
                </c:pt>
                <c:pt idx="2734">
                  <c:v>1.1659970644286588E-2</c:v>
                </c:pt>
                <c:pt idx="2735">
                  <c:v>1.1655843129316779E-2</c:v>
                </c:pt>
                <c:pt idx="2736">
                  <c:v>1.1651765202360664E-2</c:v>
                </c:pt>
                <c:pt idx="2737">
                  <c:v>1.164773695214727E-2</c:v>
                </c:pt>
                <c:pt idx="2738">
                  <c:v>1.1643758466686194E-2</c:v>
                </c:pt>
                <c:pt idx="2739">
                  <c:v>1.1639829834546589E-2</c:v>
                </c:pt>
                <c:pt idx="2740">
                  <c:v>1.1635951144137735E-2</c:v>
                </c:pt>
                <c:pt idx="2741">
                  <c:v>1.1632122484268592E-2</c:v>
                </c:pt>
                <c:pt idx="2742">
                  <c:v>1.1628343942868824E-2</c:v>
                </c:pt>
                <c:pt idx="2743">
                  <c:v>1.1624615608507582E-2</c:v>
                </c:pt>
                <c:pt idx="2744">
                  <c:v>1.162093756975402E-2</c:v>
                </c:pt>
                <c:pt idx="2745">
                  <c:v>1.1617309915017415E-2</c:v>
                </c:pt>
                <c:pt idx="2746">
                  <c:v>1.1613732732627113E-2</c:v>
                </c:pt>
                <c:pt idx="2747">
                  <c:v>1.1610206110992394E-2</c:v>
                </c:pt>
                <c:pt idx="2748">
                  <c:v>1.1606730138682408E-2</c:v>
                </c:pt>
                <c:pt idx="2749">
                  <c:v>1.1603304904186373E-2</c:v>
                </c:pt>
                <c:pt idx="2750">
                  <c:v>1.159993049567376E-2</c:v>
                </c:pt>
                <c:pt idx="2751">
                  <c:v>1.1596607001793657E-2</c:v>
                </c:pt>
                <c:pt idx="2752">
                  <c:v>1.159333451103528E-2</c:v>
                </c:pt>
                <c:pt idx="2753">
                  <c:v>1.1590113111488165E-2</c:v>
                </c:pt>
                <c:pt idx="2754">
                  <c:v>1.1586942891881336E-2</c:v>
                </c:pt>
                <c:pt idx="2755">
                  <c:v>1.1583823940704008E-2</c:v>
                </c:pt>
                <c:pt idx="2756">
                  <c:v>1.1580756346125654E-2</c:v>
                </c:pt>
                <c:pt idx="2757">
                  <c:v>1.1577740196635489E-2</c:v>
                </c:pt>
                <c:pt idx="2758">
                  <c:v>1.1574775580802665E-2</c:v>
                </c:pt>
                <c:pt idx="2759">
                  <c:v>1.1571862587276271E-2</c:v>
                </c:pt>
                <c:pt idx="2760">
                  <c:v>1.1569001303826099E-2</c:v>
                </c:pt>
                <c:pt idx="2761">
                  <c:v>1.1566191819660787E-2</c:v>
                </c:pt>
                <c:pt idx="2762">
                  <c:v>1.1563434222550129E-2</c:v>
                </c:pt>
                <c:pt idx="2763">
                  <c:v>1.1560728601303083E-2</c:v>
                </c:pt>
                <c:pt idx="2764">
                  <c:v>1.155807504432893E-2</c:v>
                </c:pt>
                <c:pt idx="2765">
                  <c:v>1.1555473639877079E-2</c:v>
                </c:pt>
                <c:pt idx="2766">
                  <c:v>1.1552924476596615E-2</c:v>
                </c:pt>
                <c:pt idx="2767">
                  <c:v>1.1550427642816885E-2</c:v>
                </c:pt>
                <c:pt idx="2768">
                  <c:v>1.1547983226787295E-2</c:v>
                </c:pt>
                <c:pt idx="2769">
                  <c:v>1.1545591317396742E-2</c:v>
                </c:pt>
                <c:pt idx="2770">
                  <c:v>1.1543252002734761E-2</c:v>
                </c:pt>
                <c:pt idx="2771">
                  <c:v>1.1540965371370504E-2</c:v>
                </c:pt>
                <c:pt idx="2772">
                  <c:v>1.1538731511473443E-2</c:v>
                </c:pt>
                <c:pt idx="2773">
                  <c:v>1.1536550512012411E-2</c:v>
                </c:pt>
                <c:pt idx="2774">
                  <c:v>1.1534422460837135E-2</c:v>
                </c:pt>
                <c:pt idx="2775">
                  <c:v>1.1532347446756575E-2</c:v>
                </c:pt>
                <c:pt idx="2776">
                  <c:v>1.1530325558100074E-2</c:v>
                </c:pt>
                <c:pt idx="2777">
                  <c:v>1.1528356883276913E-2</c:v>
                </c:pt>
                <c:pt idx="2778">
                  <c:v>1.1526441510696372E-2</c:v>
                </c:pt>
                <c:pt idx="2779">
                  <c:v>1.1524579528847667E-2</c:v>
                </c:pt>
                <c:pt idx="2780">
                  <c:v>1.1522771026220013E-2</c:v>
                </c:pt>
                <c:pt idx="2781">
                  <c:v>1.1521016091142755E-2</c:v>
                </c:pt>
                <c:pt idx="2782">
                  <c:v>1.1519314812105108E-2</c:v>
                </c:pt>
                <c:pt idx="2783">
                  <c:v>1.1517667277436416E-2</c:v>
                </c:pt>
                <c:pt idx="2784">
                  <c:v>1.1516073575785768E-2</c:v>
                </c:pt>
                <c:pt idx="2785">
                  <c:v>1.1514533795402571E-2</c:v>
                </c:pt>
                <c:pt idx="2786">
                  <c:v>1.151304802477604E-2</c:v>
                </c:pt>
                <c:pt idx="2787">
                  <c:v>1.1511616352235521E-2</c:v>
                </c:pt>
                <c:pt idx="2788">
                  <c:v>1.1510238866510036E-2</c:v>
                </c:pt>
                <c:pt idx="2789">
                  <c:v>1.1508915655848995E-2</c:v>
                </c:pt>
                <c:pt idx="2790">
                  <c:v>1.150764680858174E-2</c:v>
                </c:pt>
                <c:pt idx="2791">
                  <c:v>1.1506432413197487E-2</c:v>
                </c:pt>
                <c:pt idx="2792">
                  <c:v>1.1505272558345325E-2</c:v>
                </c:pt>
                <c:pt idx="2793">
                  <c:v>1.150416733211479E-2</c:v>
                </c:pt>
                <c:pt idx="2794">
                  <c:v>1.1503116823234905E-2</c:v>
                </c:pt>
                <c:pt idx="2795">
                  <c:v>1.1502121119955078E-2</c:v>
                </c:pt>
                <c:pt idx="2796">
                  <c:v>1.1501180310924397E-2</c:v>
                </c:pt>
                <c:pt idx="2797">
                  <c:v>1.1500294484392271E-2</c:v>
                </c:pt>
                <c:pt idx="2798">
                  <c:v>1.1499463728767978E-2</c:v>
                </c:pt>
                <c:pt idx="2799">
                  <c:v>1.1498688132540735E-2</c:v>
                </c:pt>
                <c:pt idx="2800">
                  <c:v>1.1497967784279695E-2</c:v>
                </c:pt>
                <c:pt idx="2801">
                  <c:v>1.1497302772154327E-2</c:v>
                </c:pt>
                <c:pt idx="2802">
                  <c:v>1.1496693184893658E-2</c:v>
                </c:pt>
                <c:pt idx="2803">
                  <c:v>1.1496139110667158E-2</c:v>
                </c:pt>
                <c:pt idx="2804">
                  <c:v>1.149564063804398E-2</c:v>
                </c:pt>
                <c:pt idx="2805">
                  <c:v>1.1495197855353467E-2</c:v>
                </c:pt>
                <c:pt idx="2806">
                  <c:v>1.1494810851244708E-2</c:v>
                </c:pt>
                <c:pt idx="2807">
                  <c:v>1.1494479714047046E-2</c:v>
                </c:pt>
                <c:pt idx="2808">
                  <c:v>1.1494204532169761E-2</c:v>
                </c:pt>
                <c:pt idx="2809">
                  <c:v>1.1493985393942197E-2</c:v>
                </c:pt>
                <c:pt idx="2810">
                  <c:v>1.1493822388013442E-2</c:v>
                </c:pt>
                <c:pt idx="2811">
                  <c:v>1.149371560271284E-2</c:v>
                </c:pt>
                <c:pt idx="2812">
                  <c:v>1.1493665126369734E-2</c:v>
                </c:pt>
                <c:pt idx="2813">
                  <c:v>1.1493671047633214E-2</c:v>
                </c:pt>
                <c:pt idx="2814">
                  <c:v>1.1493733454832622E-2</c:v>
                </c:pt>
                <c:pt idx="2815">
                  <c:v>1.1493852436297303E-2</c:v>
                </c:pt>
                <c:pt idx="2816">
                  <c:v>1.1494028080596408E-2</c:v>
                </c:pt>
                <c:pt idx="2817">
                  <c:v>1.149426047629909E-2</c:v>
                </c:pt>
                <c:pt idx="2818">
                  <c:v>1.1494549711414948E-2</c:v>
                </c:pt>
                <c:pt idx="2819">
                  <c:v>1.1494895874832878E-2</c:v>
                </c:pt>
                <c:pt idx="2820">
                  <c:v>1.1495299054722352E-2</c:v>
                </c:pt>
                <c:pt idx="2821">
                  <c:v>1.1495759339732459E-2</c:v>
                </c:pt>
                <c:pt idx="2822">
                  <c:v>1.1496276817872797E-2</c:v>
                </c:pt>
                <c:pt idx="2823">
                  <c:v>1.1496851578112199E-2</c:v>
                </c:pt>
                <c:pt idx="2824">
                  <c:v>1.1497483708540202E-2</c:v>
                </c:pt>
                <c:pt idx="2825">
                  <c:v>1.1498173297725955E-2</c:v>
                </c:pt>
                <c:pt idx="2826">
                  <c:v>1.1498920434078741E-2</c:v>
                </c:pt>
                <c:pt idx="2827">
                  <c:v>1.1499725206007838E-2</c:v>
                </c:pt>
                <c:pt idx="2828">
                  <c:v>1.1500587702002463E-2</c:v>
                </c:pt>
                <c:pt idx="2829">
                  <c:v>1.1501508010391959E-2</c:v>
                </c:pt>
                <c:pt idx="2830">
                  <c:v>1.1502486219745478E-2</c:v>
                </c:pt>
                <c:pt idx="2831">
                  <c:v>1.1503522418392365E-2</c:v>
                </c:pt>
                <c:pt idx="2832">
                  <c:v>1.1504616694741898E-2</c:v>
                </c:pt>
                <c:pt idx="2833">
                  <c:v>1.1505769137523103E-2</c:v>
                </c:pt>
                <c:pt idx="2834">
                  <c:v>1.1506979834665643E-2</c:v>
                </c:pt>
                <c:pt idx="2835">
                  <c:v>1.1508248875058413E-2</c:v>
                </c:pt>
                <c:pt idx="2836">
                  <c:v>1.1509576346950823E-2</c:v>
                </c:pt>
                <c:pt idx="2837">
                  <c:v>1.1510962338832087E-2</c:v>
                </c:pt>
                <c:pt idx="2838">
                  <c:v>1.1512406939111486E-2</c:v>
                </c:pt>
                <c:pt idx="2839">
                  <c:v>1.1513910236038427E-2</c:v>
                </c:pt>
                <c:pt idx="2840">
                  <c:v>1.1515472318421871E-2</c:v>
                </c:pt>
                <c:pt idx="2841">
                  <c:v>1.1517093274351353E-2</c:v>
                </c:pt>
                <c:pt idx="2842">
                  <c:v>1.1518773192475962E-2</c:v>
                </c:pt>
                <c:pt idx="2843">
                  <c:v>1.1520512161284913E-2</c:v>
                </c:pt>
                <c:pt idx="2844">
                  <c:v>1.1522310268787805E-2</c:v>
                </c:pt>
                <c:pt idx="2845">
                  <c:v>1.1524167604033408E-2</c:v>
                </c:pt>
                <c:pt idx="2846">
                  <c:v>1.1526084255111257E-2</c:v>
                </c:pt>
                <c:pt idx="2847">
                  <c:v>1.1528060310430632E-2</c:v>
                </c:pt>
                <c:pt idx="2848">
                  <c:v>1.1530095858400813E-2</c:v>
                </c:pt>
                <c:pt idx="2849">
                  <c:v>1.1532190987670887E-2</c:v>
                </c:pt>
                <c:pt idx="2850">
                  <c:v>1.1534345786570199E-2</c:v>
                </c:pt>
                <c:pt idx="2851">
                  <c:v>1.1536560343348157E-2</c:v>
                </c:pt>
                <c:pt idx="2852">
                  <c:v>1.153883474681372E-2</c:v>
                </c:pt>
                <c:pt idx="2853">
                  <c:v>1.1541169085296232E-2</c:v>
                </c:pt>
                <c:pt idx="2854">
                  <c:v>1.154356344688523E-2</c:v>
                </c:pt>
                <c:pt idx="2855">
                  <c:v>1.1546017920389673E-2</c:v>
                </c:pt>
                <c:pt idx="2856">
                  <c:v>1.1548532594058969E-2</c:v>
                </c:pt>
                <c:pt idx="2857">
                  <c:v>1.1551107556542206E-2</c:v>
                </c:pt>
                <c:pt idx="2858">
                  <c:v>1.1554124307071589E-2</c:v>
                </c:pt>
                <c:pt idx="2859">
                  <c:v>1.1556828757335325E-2</c:v>
                </c:pt>
                <c:pt idx="2860">
                  <c:v>1.1559593774190802E-2</c:v>
                </c:pt>
                <c:pt idx="2861">
                  <c:v>1.1562419446047301E-2</c:v>
                </c:pt>
                <c:pt idx="2862">
                  <c:v>1.1565305861394037E-2</c:v>
                </c:pt>
                <c:pt idx="2863">
                  <c:v>1.1568253108800164E-2</c:v>
                </c:pt>
                <c:pt idx="2864">
                  <c:v>1.1571261276435152E-2</c:v>
                </c:pt>
                <c:pt idx="2865">
                  <c:v>1.1574330452948089E-2</c:v>
                </c:pt>
                <c:pt idx="2866">
                  <c:v>1.157746072666832E-2</c:v>
                </c:pt>
                <c:pt idx="2867">
                  <c:v>1.1580652186005125E-2</c:v>
                </c:pt>
                <c:pt idx="2868">
                  <c:v>1.1583904919527654E-2</c:v>
                </c:pt>
                <c:pt idx="2869">
                  <c:v>1.1587219015485317E-2</c:v>
                </c:pt>
                <c:pt idx="2870">
                  <c:v>1.1590594562527201E-2</c:v>
                </c:pt>
                <c:pt idx="2871">
                  <c:v>1.159403164898265E-2</c:v>
                </c:pt>
                <c:pt idx="2872">
                  <c:v>1.1597530363260944E-2</c:v>
                </c:pt>
                <c:pt idx="2873">
                  <c:v>1.1601090793931235E-2</c:v>
                </c:pt>
                <c:pt idx="2874">
                  <c:v>1.160471302924293E-2</c:v>
                </c:pt>
                <c:pt idx="2875">
                  <c:v>1.1608397157765182E-2</c:v>
                </c:pt>
                <c:pt idx="2876">
                  <c:v>1.1612143267827335E-2</c:v>
                </c:pt>
                <c:pt idx="2877">
                  <c:v>1.1615951447918604E-2</c:v>
                </c:pt>
                <c:pt idx="2878">
                  <c:v>1.1619821786608142E-2</c:v>
                </c:pt>
                <c:pt idx="2879">
                  <c:v>1.1623754372225292E-2</c:v>
                </c:pt>
                <c:pt idx="2880">
                  <c:v>1.1627749293099399E-2</c:v>
                </c:pt>
                <c:pt idx="2881">
                  <c:v>1.1631806637719677E-2</c:v>
                </c:pt>
                <c:pt idx="2882">
                  <c:v>1.1635926494575344E-2</c:v>
                </c:pt>
                <c:pt idx="2883">
                  <c:v>1.1640108952235551E-2</c:v>
                </c:pt>
                <c:pt idx="2884">
                  <c:v>1.1644354098869769E-2</c:v>
                </c:pt>
                <c:pt idx="2885">
                  <c:v>1.1648662023127088E-2</c:v>
                </c:pt>
                <c:pt idx="2886">
                  <c:v>1.165303281333685E-2</c:v>
                </c:pt>
                <c:pt idx="2887">
                  <c:v>1.1657466557988272E-2</c:v>
                </c:pt>
                <c:pt idx="2888">
                  <c:v>1.1661963345490634E-2</c:v>
                </c:pt>
                <c:pt idx="2889">
                  <c:v>1.1666523264173279E-2</c:v>
                </c:pt>
                <c:pt idx="2890">
                  <c:v>1.1671146402765231E-2</c:v>
                </c:pt>
                <c:pt idx="2891">
                  <c:v>1.1675832849435963E-2</c:v>
                </c:pt>
                <c:pt idx="2892">
                  <c:v>1.168058269267469E-2</c:v>
                </c:pt>
                <c:pt idx="2893">
                  <c:v>1.1685396020890693E-2</c:v>
                </c:pt>
                <c:pt idx="2894">
                  <c:v>1.1690272922733058E-2</c:v>
                </c:pt>
                <c:pt idx="2895">
                  <c:v>1.1695213486451195E-2</c:v>
                </c:pt>
                <c:pt idx="2896">
                  <c:v>1.1700217800454382E-2</c:v>
                </c:pt>
                <c:pt idx="2897">
                  <c:v>1.1705285953231837E-2</c:v>
                </c:pt>
                <c:pt idx="2898">
                  <c:v>1.171041803335271E-2</c:v>
                </c:pt>
                <c:pt idx="2899">
                  <c:v>1.171561412906641E-2</c:v>
                </c:pt>
                <c:pt idx="2900">
                  <c:v>1.1720874328942088E-2</c:v>
                </c:pt>
                <c:pt idx="2901">
                  <c:v>1.1726198721389025E-2</c:v>
                </c:pt>
                <c:pt idx="2902">
                  <c:v>1.1731587394736565E-2</c:v>
                </c:pt>
                <c:pt idx="2903">
                  <c:v>1.1737040437553858E-2</c:v>
                </c:pt>
                <c:pt idx="2904">
                  <c:v>1.1742557938170251E-2</c:v>
                </c:pt>
                <c:pt idx="2905">
                  <c:v>1.1748139985234829E-2</c:v>
                </c:pt>
                <c:pt idx="2906">
                  <c:v>1.1753786666917065E-2</c:v>
                </c:pt>
                <c:pt idx="2907">
                  <c:v>1.1759498071706176E-2</c:v>
                </c:pt>
                <c:pt idx="2908">
                  <c:v>1.1765274288171312E-2</c:v>
                </c:pt>
                <c:pt idx="2909">
                  <c:v>1.1771115404721755E-2</c:v>
                </c:pt>
                <c:pt idx="2910">
                  <c:v>1.1777870549325442E-2</c:v>
                </c:pt>
                <c:pt idx="2911">
                  <c:v>1.1783851035191972E-2</c:v>
                </c:pt>
                <c:pt idx="2912">
                  <c:v>1.1789896699081481E-2</c:v>
                </c:pt>
                <c:pt idx="2913">
                  <c:v>1.1796007629323313E-2</c:v>
                </c:pt>
                <c:pt idx="2914">
                  <c:v>1.1802183914566555E-2</c:v>
                </c:pt>
                <c:pt idx="2915">
                  <c:v>1.180842564298068E-2</c:v>
                </c:pt>
                <c:pt idx="2916">
                  <c:v>1.1814732903294711E-2</c:v>
                </c:pt>
                <c:pt idx="2917">
                  <c:v>1.1821105783678121E-2</c:v>
                </c:pt>
                <c:pt idx="2918">
                  <c:v>1.1827544372779997E-2</c:v>
                </c:pt>
                <c:pt idx="2919">
                  <c:v>1.1834048758849747E-2</c:v>
                </c:pt>
                <c:pt idx="2920">
                  <c:v>1.1840619030536459E-2</c:v>
                </c:pt>
                <c:pt idx="2921">
                  <c:v>1.1847255276089541E-2</c:v>
                </c:pt>
                <c:pt idx="2922">
                  <c:v>1.1853957584078145E-2</c:v>
                </c:pt>
                <c:pt idx="2923">
                  <c:v>1.1860726042831615E-2</c:v>
                </c:pt>
                <c:pt idx="2924">
                  <c:v>1.1870309768708509E-2</c:v>
                </c:pt>
                <c:pt idx="2925">
                  <c:v>1.1874461766749889E-2</c:v>
                </c:pt>
                <c:pt idx="2926">
                  <c:v>1.188142920857338E-2</c:v>
                </c:pt>
                <c:pt idx="2927">
                  <c:v>1.18884631551186E-2</c:v>
                </c:pt>
                <c:pt idx="2928">
                  <c:v>1.1897998324839065E-2</c:v>
                </c:pt>
                <c:pt idx="2929">
                  <c:v>1.1905185089648995E-2</c:v>
                </c:pt>
                <c:pt idx="2930">
                  <c:v>1.1912438654331226E-2</c:v>
                </c:pt>
                <c:pt idx="2931">
                  <c:v>1.1919759107321681E-2</c:v>
                </c:pt>
                <c:pt idx="2932">
                  <c:v>1.1927146537136224E-2</c:v>
                </c:pt>
                <c:pt idx="2933">
                  <c:v>1.1934601032130843E-2</c:v>
                </c:pt>
                <c:pt idx="2934">
                  <c:v>1.1942122680874689E-2</c:v>
                </c:pt>
                <c:pt idx="2935">
                  <c:v>1.1949711571723753E-2</c:v>
                </c:pt>
                <c:pt idx="2936">
                  <c:v>1.1957367793193896E-2</c:v>
                </c:pt>
                <c:pt idx="2937">
                  <c:v>1.1965091433667752E-2</c:v>
                </c:pt>
                <c:pt idx="2938">
                  <c:v>1.1972882581687827E-2</c:v>
                </c:pt>
                <c:pt idx="2939">
                  <c:v>1.1980741325636757E-2</c:v>
                </c:pt>
                <c:pt idx="2940">
                  <c:v>1.1988667754003757E-2</c:v>
                </c:pt>
                <c:pt idx="2941">
                  <c:v>1.1996661955224752E-2</c:v>
                </c:pt>
                <c:pt idx="2942">
                  <c:v>1.2004724017762314E-2</c:v>
                </c:pt>
                <c:pt idx="2943">
                  <c:v>1.2012854030132303E-2</c:v>
                </c:pt>
                <c:pt idx="2944">
                  <c:v>1.2021052080664063E-2</c:v>
                </c:pt>
                <c:pt idx="2945">
                  <c:v>1.2029318257953392E-2</c:v>
                </c:pt>
                <c:pt idx="2946">
                  <c:v>1.2037652650329633E-2</c:v>
                </c:pt>
                <c:pt idx="2947">
                  <c:v>1.2046055346361939E-2</c:v>
                </c:pt>
                <c:pt idx="2948">
                  <c:v>1.2054526434379653E-2</c:v>
                </c:pt>
                <c:pt idx="2949">
                  <c:v>1.2063066002951928E-2</c:v>
                </c:pt>
                <c:pt idx="2950">
                  <c:v>1.2071674140461397E-2</c:v>
                </c:pt>
                <c:pt idx="2951">
                  <c:v>1.2080350935423922E-2</c:v>
                </c:pt>
                <c:pt idx="2952">
                  <c:v>1.2089096476222139E-2</c:v>
                </c:pt>
                <c:pt idx="2953">
                  <c:v>1.2097910851345262E-2</c:v>
                </c:pt>
                <c:pt idx="2954">
                  <c:v>1.2106794149309152E-2</c:v>
                </c:pt>
                <c:pt idx="2955">
                  <c:v>1.21157464584698E-2</c:v>
                </c:pt>
                <c:pt idx="2956">
                  <c:v>1.2124767867369712E-2</c:v>
                </c:pt>
                <c:pt idx="2957">
                  <c:v>1.2133858464418168E-2</c:v>
                </c:pt>
                <c:pt idx="2958">
                  <c:v>1.2143018338077738E-2</c:v>
                </c:pt>
                <c:pt idx="2959">
                  <c:v>1.2152247576810993E-2</c:v>
                </c:pt>
                <c:pt idx="2960">
                  <c:v>1.2161546269080503E-2</c:v>
                </c:pt>
                <c:pt idx="2961">
                  <c:v>1.2170914503322194E-2</c:v>
                </c:pt>
                <c:pt idx="2962">
                  <c:v>1.2182648954039976E-2</c:v>
                </c:pt>
                <c:pt idx="2963">
                  <c:v>1.219217582796972E-2</c:v>
                </c:pt>
                <c:pt idx="2964">
                  <c:v>1.2201772529243371E-2</c:v>
                </c:pt>
                <c:pt idx="2965">
                  <c:v>1.2211439146270209E-2</c:v>
                </c:pt>
                <c:pt idx="2966">
                  <c:v>1.2221175767779258E-2</c:v>
                </c:pt>
                <c:pt idx="2967">
                  <c:v>1.2230982481860053E-2</c:v>
                </c:pt>
                <c:pt idx="2968">
                  <c:v>1.2240859377081748E-2</c:v>
                </c:pt>
                <c:pt idx="2969">
                  <c:v>1.2250806542013493E-2</c:v>
                </c:pt>
                <c:pt idx="2970">
                  <c:v>1.2260824064984632E-2</c:v>
                </c:pt>
                <c:pt idx="2971">
                  <c:v>1.2270912034404446E-2</c:v>
                </c:pt>
                <c:pt idx="2972">
                  <c:v>1.2281070538602279E-2</c:v>
                </c:pt>
                <c:pt idx="2973">
                  <c:v>1.229129966638709E-2</c:v>
                </c:pt>
                <c:pt idx="2974">
                  <c:v>1.2301599505928351E-2</c:v>
                </c:pt>
                <c:pt idx="2975">
                  <c:v>1.2313457450394694E-2</c:v>
                </c:pt>
                <c:pt idx="2976">
                  <c:v>1.2323909112970099E-2</c:v>
                </c:pt>
                <c:pt idx="2977">
                  <c:v>1.2334431765399501E-2</c:v>
                </c:pt>
                <c:pt idx="2978">
                  <c:v>1.2345025495932305E-2</c:v>
                </c:pt>
                <c:pt idx="2979">
                  <c:v>1.23556903932176E-2</c:v>
                </c:pt>
                <c:pt idx="2980">
                  <c:v>1.236642654558473E-2</c:v>
                </c:pt>
                <c:pt idx="2981">
                  <c:v>1.2377234041442975E-2</c:v>
                </c:pt>
                <c:pt idx="2982">
                  <c:v>1.2388112969281551E-2</c:v>
                </c:pt>
                <c:pt idx="2983">
                  <c:v>1.2399063417589673E-2</c:v>
                </c:pt>
                <c:pt idx="2984">
                  <c:v>1.2410085474696686E-2</c:v>
                </c:pt>
                <c:pt idx="2985">
                  <c:v>1.2421179229091805E-2</c:v>
                </c:pt>
                <c:pt idx="2986">
                  <c:v>1.2432344769344184E-2</c:v>
                </c:pt>
                <c:pt idx="2987">
                  <c:v>1.2443582183703228E-2</c:v>
                </c:pt>
                <c:pt idx="2988">
                  <c:v>1.2454891560658155E-2</c:v>
                </c:pt>
                <c:pt idx="2989">
                  <c:v>1.2466272988698179E-2</c:v>
                </c:pt>
                <c:pt idx="2990">
                  <c:v>1.2477726556312518E-2</c:v>
                </c:pt>
                <c:pt idx="2991">
                  <c:v>1.2489252351750579E-2</c:v>
                </c:pt>
                <c:pt idx="2992">
                  <c:v>1.250085046366145E-2</c:v>
                </c:pt>
                <c:pt idx="2993">
                  <c:v>1.2512520980454411E-2</c:v>
                </c:pt>
                <c:pt idx="2994">
                  <c:v>1.2524263990538742E-2</c:v>
                </c:pt>
                <c:pt idx="2995">
                  <c:v>1.2536079582243786E-2</c:v>
                </c:pt>
                <c:pt idx="2996">
                  <c:v>1.2547967844218633E-2</c:v>
                </c:pt>
                <c:pt idx="2997">
                  <c:v>1.2559928864632752E-2</c:v>
                </c:pt>
                <c:pt idx="2998">
                  <c:v>1.2571962732295106E-2</c:v>
                </c:pt>
                <c:pt idx="2999">
                  <c:v>1.2584069535375164E-2</c:v>
                </c:pt>
                <c:pt idx="3000">
                  <c:v>1.259624936244208E-2</c:v>
                </c:pt>
                <c:pt idx="3001">
                  <c:v>1.2608502301905133E-2</c:v>
                </c:pt>
                <c:pt idx="3002">
                  <c:v>1.2620828442013732E-2</c:v>
                </c:pt>
                <c:pt idx="3003">
                  <c:v>1.2633227871496899E-2</c:v>
                </c:pt>
                <c:pt idx="3004">
                  <c:v>1.264570067868398E-2</c:v>
                </c:pt>
                <c:pt idx="3005">
                  <c:v>1.2658246952064189E-2</c:v>
                </c:pt>
                <c:pt idx="3006">
                  <c:v>1.2670866780046808E-2</c:v>
                </c:pt>
                <c:pt idx="3007">
                  <c:v>1.2683560251041115E-2</c:v>
                </c:pt>
                <c:pt idx="3008">
                  <c:v>1.2696327453536327E-2</c:v>
                </c:pt>
                <c:pt idx="3009">
                  <c:v>1.2709168475861787E-2</c:v>
                </c:pt>
                <c:pt idx="3010">
                  <c:v>1.2722083406586648E-2</c:v>
                </c:pt>
                <c:pt idx="3011">
                  <c:v>1.2735072334200126E-2</c:v>
                </c:pt>
                <c:pt idx="3012">
                  <c:v>1.2748135347031564E-2</c:v>
                </c:pt>
                <c:pt idx="3013">
                  <c:v>1.2756004240968011E-2</c:v>
                </c:pt>
                <c:pt idx="3014">
                  <c:v>1.2760955747532776E-2</c:v>
                </c:pt>
                <c:pt idx="3015">
                  <c:v>1.2765902472002821E-2</c:v>
                </c:pt>
                <c:pt idx="3016">
                  <c:v>1.2770844396312597E-2</c:v>
                </c:pt>
                <c:pt idx="3017">
                  <c:v>1.2775781501996875E-2</c:v>
                </c:pt>
                <c:pt idx="3018">
                  <c:v>1.2780713770990104E-2</c:v>
                </c:pt>
                <c:pt idx="3019">
                  <c:v>1.2785641185066865E-2</c:v>
                </c:pt>
                <c:pt idx="3020">
                  <c:v>1.27905637259218E-2</c:v>
                </c:pt>
                <c:pt idx="3021">
                  <c:v>1.2795481375489359E-2</c:v>
                </c:pt>
                <c:pt idx="3022">
                  <c:v>1.2800394115624059E-2</c:v>
                </c:pt>
                <c:pt idx="3023">
                  <c:v>1.2805301927940604E-2</c:v>
                </c:pt>
                <c:pt idx="3024">
                  <c:v>1.2810204794213575E-2</c:v>
                </c:pt>
                <c:pt idx="3025">
                  <c:v>1.2815102696457359E-2</c:v>
                </c:pt>
                <c:pt idx="3026">
                  <c:v>1.2819995616286661E-2</c:v>
                </c:pt>
                <c:pt idx="3027">
                  <c:v>1.2824883535476062E-2</c:v>
                </c:pt>
                <c:pt idx="3028">
                  <c:v>1.2829766435960011E-2</c:v>
                </c:pt>
                <c:pt idx="3029">
                  <c:v>1.2834644299433151E-2</c:v>
                </c:pt>
                <c:pt idx="3030">
                  <c:v>1.2839517107749998E-2</c:v>
                </c:pt>
                <c:pt idx="3031">
                  <c:v>1.2844384842605194E-2</c:v>
                </c:pt>
                <c:pt idx="3032">
                  <c:v>1.2849247485933191E-2</c:v>
                </c:pt>
                <c:pt idx="3033">
                  <c:v>1.285410501942863E-2</c:v>
                </c:pt>
                <c:pt idx="3034">
                  <c:v>1.2858957424946027E-2</c:v>
                </c:pt>
                <c:pt idx="3035">
                  <c:v>1.2863804684100089E-2</c:v>
                </c:pt>
                <c:pt idx="3036">
                  <c:v>1.2868646779065074E-2</c:v>
                </c:pt>
                <c:pt idx="3037">
                  <c:v>1.2873483691375753E-2</c:v>
                </c:pt>
                <c:pt idx="3038">
                  <c:v>1.287831540272677E-2</c:v>
                </c:pt>
                <c:pt idx="3039">
                  <c:v>1.2883141895052574E-2</c:v>
                </c:pt>
                <c:pt idx="3040">
                  <c:v>1.2887963150127746E-2</c:v>
                </c:pt>
                <c:pt idx="3041">
                  <c:v>1.2892779149886735E-2</c:v>
                </c:pt>
                <c:pt idx="3042">
                  <c:v>1.2897589875784377E-2</c:v>
                </c:pt>
                <c:pt idx="3043">
                  <c:v>1.290239530999493E-2</c:v>
                </c:pt>
                <c:pt idx="3044">
                  <c:v>1.2907195434133101E-2</c:v>
                </c:pt>
                <c:pt idx="3045">
                  <c:v>1.2911990229893533E-2</c:v>
                </c:pt>
                <c:pt idx="3046">
                  <c:v>1.2916779679210677E-2</c:v>
                </c:pt>
                <c:pt idx="3047">
                  <c:v>1.2921563763859112E-2</c:v>
                </c:pt>
                <c:pt idx="3048">
                  <c:v>1.2926342465613416E-2</c:v>
                </c:pt>
                <c:pt idx="3049">
                  <c:v>1.2931115766248169E-2</c:v>
                </c:pt>
                <c:pt idx="3050">
                  <c:v>1.2935883647617885E-2</c:v>
                </c:pt>
                <c:pt idx="3051">
                  <c:v>1.2940646091497143E-2</c:v>
                </c:pt>
                <c:pt idx="3052">
                  <c:v>1.2945403079660522E-2</c:v>
                </c:pt>
                <c:pt idx="3053">
                  <c:v>1.2950154593882601E-2</c:v>
                </c:pt>
                <c:pt idx="3054">
                  <c:v>1.2954900616017895E-2</c:v>
                </c:pt>
                <c:pt idx="3055">
                  <c:v>1.2959641127761046E-2</c:v>
                </c:pt>
                <c:pt idx="3056">
                  <c:v>1.2964376110966569E-2</c:v>
                </c:pt>
                <c:pt idx="3057">
                  <c:v>1.2969105547488979E-2</c:v>
                </c:pt>
                <c:pt idx="3058">
                  <c:v>1.297382941902292E-2</c:v>
                </c:pt>
                <c:pt idx="3059">
                  <c:v>1.2978547707502841E-2</c:v>
                </c:pt>
                <c:pt idx="3060">
                  <c:v>1.298326039454345E-2</c:v>
                </c:pt>
                <c:pt idx="3061">
                  <c:v>1.2987967461999261E-2</c:v>
                </c:pt>
                <c:pt idx="3062">
                  <c:v>1.299266889172479E-2</c:v>
                </c:pt>
                <c:pt idx="3063">
                  <c:v>1.2997364665574551E-2</c:v>
                </c:pt>
                <c:pt idx="3064">
                  <c:v>1.3002054765083315E-2</c:v>
                </c:pt>
                <c:pt idx="3065">
                  <c:v>1.3006739172265469E-2</c:v>
                </c:pt>
                <c:pt idx="3066">
                  <c:v>1.3011417868815656E-2</c:v>
                </c:pt>
                <c:pt idx="3067">
                  <c:v>1.301609083658839E-2</c:v>
                </c:pt>
                <c:pt idx="3068">
                  <c:v>1.3020758057438186E-2</c:v>
                </c:pt>
                <c:pt idx="3069">
                  <c:v>1.3025419512979752E-2</c:v>
                </c:pt>
                <c:pt idx="3070">
                  <c:v>1.3030075185227474E-2</c:v>
                </c:pt>
                <c:pt idx="3071">
                  <c:v>1.3034725055716123E-2</c:v>
                </c:pt>
                <c:pt idx="3072">
                  <c:v>1.3039369106540022E-2</c:v>
                </c:pt>
                <c:pt idx="3073">
                  <c:v>1.3044007319154005E-2</c:v>
                </c:pt>
                <c:pt idx="3074">
                  <c:v>1.3048639675732332E-2</c:v>
                </c:pt>
                <c:pt idx="3075">
                  <c:v>1.3053266157649901E-2</c:v>
                </c:pt>
                <c:pt idx="3076">
                  <c:v>1.3057886747160907E-2</c:v>
                </c:pt>
                <c:pt idx="3077">
                  <c:v>1.3062501425640249E-2</c:v>
                </c:pt>
                <c:pt idx="3078">
                  <c:v>1.3067110175022378E-2</c:v>
                </c:pt>
                <c:pt idx="3079">
                  <c:v>1.3071712977321681E-2</c:v>
                </c:pt>
                <c:pt idx="3080">
                  <c:v>1.3076309813992992E-2</c:v>
                </c:pt>
                <c:pt idx="3081">
                  <c:v>1.3080900667050699E-2</c:v>
                </c:pt>
                <c:pt idx="3082">
                  <c:v>1.3085485518189444E-2</c:v>
                </c:pt>
                <c:pt idx="3083">
                  <c:v>1.3090064349343677E-2</c:v>
                </c:pt>
                <c:pt idx="3084">
                  <c:v>1.3094637142128107E-2</c:v>
                </c:pt>
                <c:pt idx="3085">
                  <c:v>1.3099203878397248E-2</c:v>
                </c:pt>
                <c:pt idx="3086">
                  <c:v>1.3103764540005614E-2</c:v>
                </c:pt>
                <c:pt idx="3087">
                  <c:v>1.3108319108727784E-2</c:v>
                </c:pt>
                <c:pt idx="3088">
                  <c:v>1.3112867566258402E-2</c:v>
                </c:pt>
                <c:pt idx="3089">
                  <c:v>1.3117409894531917E-2</c:v>
                </c:pt>
                <c:pt idx="3090">
                  <c:v>1.312194607532291E-2</c:v>
                </c:pt>
                <c:pt idx="3091">
                  <c:v>1.3126476090246086E-2</c:v>
                </c:pt>
                <c:pt idx="3092">
                  <c:v>1.3130999921315833E-2</c:v>
                </c:pt>
                <c:pt idx="3093">
                  <c:v>1.3135517550146858E-2</c:v>
                </c:pt>
                <c:pt idx="3094">
                  <c:v>1.3140028958833483E-2</c:v>
                </c:pt>
                <c:pt idx="3095">
                  <c:v>1.3144534128830543E-2</c:v>
                </c:pt>
                <c:pt idx="3096">
                  <c:v>1.3149033041992553E-2</c:v>
                </c:pt>
                <c:pt idx="3097">
                  <c:v>1.31535256803339E-2</c:v>
                </c:pt>
                <c:pt idx="3098">
                  <c:v>1.315801202546929E-2</c:v>
                </c:pt>
                <c:pt idx="3099">
                  <c:v>1.3162492059173303E-2</c:v>
                </c:pt>
                <c:pt idx="3100">
                  <c:v>1.3166965763300453E-2</c:v>
                </c:pt>
                <c:pt idx="3101">
                  <c:v>1.3171433119705256E-2</c:v>
                </c:pt>
                <c:pt idx="3102">
                  <c:v>1.317589411016229E-2</c:v>
                </c:pt>
                <c:pt idx="3103">
                  <c:v>1.3180348716206325E-2</c:v>
                </c:pt>
                <c:pt idx="3104">
                  <c:v>1.3184796920091557E-2</c:v>
                </c:pt>
                <c:pt idx="3105">
                  <c:v>1.3189238703272821E-2</c:v>
                </c:pt>
                <c:pt idx="3106">
                  <c:v>1.3193674047444759E-2</c:v>
                </c:pt>
                <c:pt idx="3107">
                  <c:v>1.319810293478163E-2</c:v>
                </c:pt>
                <c:pt idx="3108">
                  <c:v>1.3202525346978078E-2</c:v>
                </c:pt>
                <c:pt idx="3109">
                  <c:v>1.3206941265568872E-2</c:v>
                </c:pt>
                <c:pt idx="3110">
                  <c:v>1.32113506725684E-2</c:v>
                </c:pt>
                <c:pt idx="3111">
                  <c:v>1.3215753549671305E-2</c:v>
                </c:pt>
                <c:pt idx="3112">
                  <c:v>1.322014987897191E-2</c:v>
                </c:pt>
                <c:pt idx="3113">
                  <c:v>1.3224539641765176E-2</c:v>
                </c:pt>
                <c:pt idx="3114">
                  <c:v>1.3228922820065492E-2</c:v>
                </c:pt>
                <c:pt idx="3115">
                  <c:v>1.3233299395887244E-2</c:v>
                </c:pt>
                <c:pt idx="3116">
                  <c:v>1.3237669350685266E-2</c:v>
                </c:pt>
                <c:pt idx="3117">
                  <c:v>1.3242032666553882E-2</c:v>
                </c:pt>
                <c:pt idx="3118">
                  <c:v>1.3246389324947927E-2</c:v>
                </c:pt>
                <c:pt idx="3119">
                  <c:v>1.3250739307961723E-2</c:v>
                </c:pt>
                <c:pt idx="3120">
                  <c:v>1.3255082597369849E-2</c:v>
                </c:pt>
                <c:pt idx="3121">
                  <c:v>1.3259419174707077E-2</c:v>
                </c:pt>
                <c:pt idx="3122">
                  <c:v>1.3263749021987792E-2</c:v>
                </c:pt>
                <c:pt idx="3123">
                  <c:v>1.3268072120986574E-2</c:v>
                </c:pt>
                <c:pt idx="3124">
                  <c:v>1.3272388453398065E-2</c:v>
                </c:pt>
                <c:pt idx="3125">
                  <c:v>1.3276698001156717E-2</c:v>
                </c:pt>
                <c:pt idx="3126">
                  <c:v>1.3281000746037108E-2</c:v>
                </c:pt>
                <c:pt idx="3127">
                  <c:v>1.3285296669733881E-2</c:v>
                </c:pt>
                <c:pt idx="3128">
                  <c:v>1.3289585754021616E-2</c:v>
                </c:pt>
                <c:pt idx="3129">
                  <c:v>1.3293867980754825E-2</c:v>
                </c:pt>
                <c:pt idx="3130">
                  <c:v>1.3298143331788026E-2</c:v>
                </c:pt>
                <c:pt idx="3131">
                  <c:v>1.3302411788895796E-2</c:v>
                </c:pt>
                <c:pt idx="3132">
                  <c:v>1.3306673333772778E-2</c:v>
                </c:pt>
                <c:pt idx="3133">
                  <c:v>1.3310927948353424E-2</c:v>
                </c:pt>
                <c:pt idx="3134">
                  <c:v>1.3315175614332375E-2</c:v>
                </c:pt>
                <c:pt idx="3135">
                  <c:v>1.3319416313564147E-2</c:v>
                </c:pt>
                <c:pt idx="3136">
                  <c:v>1.332425427271744E-2</c:v>
                </c:pt>
                <c:pt idx="3137">
                  <c:v>1.332847998170017E-2</c:v>
                </c:pt>
                <c:pt idx="3138">
                  <c:v>1.3332698666861376E-2</c:v>
                </c:pt>
                <c:pt idx="3139">
                  <c:v>1.3336910309655892E-2</c:v>
                </c:pt>
                <c:pt idx="3140">
                  <c:v>1.3341114892178041E-2</c:v>
                </c:pt>
                <c:pt idx="3141">
                  <c:v>1.3345312395962594E-2</c:v>
                </c:pt>
                <c:pt idx="3142">
                  <c:v>1.3349502802864066E-2</c:v>
                </c:pt>
                <c:pt idx="3143">
                  <c:v>1.335368609497678E-2</c:v>
                </c:pt>
                <c:pt idx="3144">
                  <c:v>1.3357862253675634E-2</c:v>
                </c:pt>
                <c:pt idx="3145">
                  <c:v>1.3362031260975016E-2</c:v>
                </c:pt>
                <c:pt idx="3146">
                  <c:v>1.3366193098649504E-2</c:v>
                </c:pt>
                <c:pt idx="3147">
                  <c:v>1.3370347748473677E-2</c:v>
                </c:pt>
                <c:pt idx="3148">
                  <c:v>1.3374495192142177E-2</c:v>
                </c:pt>
                <c:pt idx="3149">
                  <c:v>1.3378635411669393E-2</c:v>
                </c:pt>
                <c:pt idx="3150">
                  <c:v>1.3382768388749966E-2</c:v>
                </c:pt>
                <c:pt idx="3151">
                  <c:v>1.3386894105078539E-2</c:v>
                </c:pt>
                <c:pt idx="3152">
                  <c:v>1.3391012542509628E-2</c:v>
                </c:pt>
                <c:pt idx="3153">
                  <c:v>1.3395123682897747E-2</c:v>
                </c:pt>
                <c:pt idx="3154">
                  <c:v>1.3399227508097411E-2</c:v>
                </c:pt>
                <c:pt idx="3155">
                  <c:v>1.3403323999563455E-2</c:v>
                </c:pt>
                <c:pt idx="3156">
                  <c:v>1.3407413139470137E-2</c:v>
                </c:pt>
                <c:pt idx="3157">
                  <c:v>1.3411494909512101E-2</c:v>
                </c:pt>
                <c:pt idx="3158">
                  <c:v>1.3415569291383989E-2</c:v>
                </c:pt>
                <c:pt idx="3159">
                  <c:v>1.341963626686038E-2</c:v>
                </c:pt>
                <c:pt idx="3160">
                  <c:v>1.3423695818035597E-2</c:v>
                </c:pt>
                <c:pt idx="3161">
                  <c:v>1.3427747926284539E-2</c:v>
                </c:pt>
                <c:pt idx="3162">
                  <c:v>1.3431792573621593E-2</c:v>
                </c:pt>
                <c:pt idx="3163">
                  <c:v>1.3435829741741401E-2</c:v>
                </c:pt>
                <c:pt idx="3164">
                  <c:v>1.3439859412738286E-2</c:v>
                </c:pt>
                <c:pt idx="3165">
                  <c:v>1.3443881567987148E-2</c:v>
                </c:pt>
                <c:pt idx="3166">
                  <c:v>1.3447896189582309E-2</c:v>
                </c:pt>
                <c:pt idx="3167">
                  <c:v>1.3451903259138476E-2</c:v>
                </c:pt>
                <c:pt idx="3168">
                  <c:v>1.3455902758670035E-2</c:v>
                </c:pt>
                <c:pt idx="3169">
                  <c:v>1.3459894669631822E-2</c:v>
                </c:pt>
                <c:pt idx="3170">
                  <c:v>1.3464447538513724E-2</c:v>
                </c:pt>
                <c:pt idx="3171">
                  <c:v>1.346842312741181E-2</c:v>
                </c:pt>
                <c:pt idx="3172">
                  <c:v>1.3472391070745715E-2</c:v>
                </c:pt>
                <c:pt idx="3173">
                  <c:v>1.3476351350369953E-2</c:v>
                </c:pt>
                <c:pt idx="3174">
                  <c:v>1.348030394789923E-2</c:v>
                </c:pt>
                <c:pt idx="3175">
                  <c:v>1.3484248845188063E-2</c:v>
                </c:pt>
                <c:pt idx="3176">
                  <c:v>1.3488186024090965E-2</c:v>
                </c:pt>
                <c:pt idx="3177">
                  <c:v>1.3492115466462451E-2</c:v>
                </c:pt>
                <c:pt idx="3178">
                  <c:v>1.3496037153917229E-2</c:v>
                </c:pt>
                <c:pt idx="3179">
                  <c:v>1.3499951068309812E-2</c:v>
                </c:pt>
                <c:pt idx="3180">
                  <c:v>1.3503857191574653E-2</c:v>
                </c:pt>
                <c:pt idx="3181">
                  <c:v>1.3507755505326458E-2</c:v>
                </c:pt>
                <c:pt idx="3182">
                  <c:v>1.3511645991419741E-2</c:v>
                </c:pt>
                <c:pt idx="3183">
                  <c:v>1.3515528631549145E-2</c:v>
                </c:pt>
                <c:pt idx="3184">
                  <c:v>1.3519403407808994E-2</c:v>
                </c:pt>
                <c:pt idx="3185">
                  <c:v>1.3525389714363456E-2</c:v>
                </c:pt>
                <c:pt idx="3186">
                  <c:v>1.352712929501898E-2</c:v>
                </c:pt>
                <c:pt idx="3187">
                  <c:v>1.3530980369917955E-2</c:v>
                </c:pt>
                <c:pt idx="3188">
                  <c:v>1.3534823507725946E-2</c:v>
                </c:pt>
                <c:pt idx="3189">
                  <c:v>1.3538658690537275E-2</c:v>
                </c:pt>
                <c:pt idx="3190">
                  <c:v>1.3542485900046586E-2</c:v>
                </c:pt>
                <c:pt idx="3191">
                  <c:v>1.3546305118028457E-2</c:v>
                </c:pt>
                <c:pt idx="3192">
                  <c:v>1.3550116326257466E-2</c:v>
                </c:pt>
                <c:pt idx="3193">
                  <c:v>1.355391950658813E-2</c:v>
                </c:pt>
                <c:pt idx="3194">
                  <c:v>1.3557714640874963E-2</c:v>
                </c:pt>
                <c:pt idx="3195">
                  <c:v>1.3561501710812607E-2</c:v>
                </c:pt>
                <c:pt idx="3196">
                  <c:v>1.3565280698255577E-2</c:v>
                </c:pt>
                <c:pt idx="3197">
                  <c:v>1.3569051584898517E-2</c:v>
                </c:pt>
                <c:pt idx="3198">
                  <c:v>1.3572814352595941E-2</c:v>
                </c:pt>
                <c:pt idx="3199">
                  <c:v>1.3576568983122428E-2</c:v>
                </c:pt>
                <c:pt idx="3200">
                  <c:v>1.3580315458332493E-2</c:v>
                </c:pt>
                <c:pt idx="3201">
                  <c:v>1.3584053759920778E-2</c:v>
                </c:pt>
                <c:pt idx="3202">
                  <c:v>1.3587783869821735E-2</c:v>
                </c:pt>
                <c:pt idx="3203">
                  <c:v>1.3591505769730006E-2</c:v>
                </c:pt>
                <c:pt idx="3204">
                  <c:v>1.359521944142017E-2</c:v>
                </c:pt>
                <c:pt idx="3205">
                  <c:v>1.3598924866826678E-2</c:v>
                </c:pt>
                <c:pt idx="3206">
                  <c:v>1.3602622027644173E-2</c:v>
                </c:pt>
                <c:pt idx="3207">
                  <c:v>1.3606310905567298E-2</c:v>
                </c:pt>
                <c:pt idx="3208">
                  <c:v>1.3609991482530504E-2</c:v>
                </c:pt>
                <c:pt idx="3209">
                  <c:v>1.3613663740308368E-2</c:v>
                </c:pt>
                <c:pt idx="3210">
                  <c:v>1.3617327660675471E-2</c:v>
                </c:pt>
                <c:pt idx="3211">
                  <c:v>1.3620983225406391E-2</c:v>
                </c:pt>
                <c:pt idx="3212">
                  <c:v>1.3624630416355643E-2</c:v>
                </c:pt>
                <c:pt idx="3213">
                  <c:v>1.3628269215297806E-2</c:v>
                </c:pt>
                <c:pt idx="3214">
                  <c:v>1.3631899603927522E-2</c:v>
                </c:pt>
                <c:pt idx="3215">
                  <c:v>1.3635521564099307E-2</c:v>
                </c:pt>
                <c:pt idx="3216">
                  <c:v>1.3639135077667675E-2</c:v>
                </c:pt>
                <c:pt idx="3217">
                  <c:v>1.3642740126327269E-2</c:v>
                </c:pt>
                <c:pt idx="3218">
                  <c:v>1.3646336691932603E-2</c:v>
                </c:pt>
                <c:pt idx="3219">
                  <c:v>1.364992475641813E-2</c:v>
                </c:pt>
                <c:pt idx="3220">
                  <c:v>1.3653504301478492E-2</c:v>
                </c:pt>
                <c:pt idx="3221">
                  <c:v>1.3657075308728395E-2</c:v>
                </c:pt>
                <c:pt idx="3222">
                  <c:v>1.3662172424071528E-2</c:v>
                </c:pt>
                <c:pt idx="3223">
                  <c:v>1.366572411775735E-2</c:v>
                </c:pt>
                <c:pt idx="3224">
                  <c:v>1.366926721338757E-2</c:v>
                </c:pt>
                <c:pt idx="3225">
                  <c:v>1.3672801692710124E-2</c:v>
                </c:pt>
                <c:pt idx="3226">
                  <c:v>1.3676327537526234E-2</c:v>
                </c:pt>
                <c:pt idx="3227">
                  <c:v>1.367984472966377E-2</c:v>
                </c:pt>
                <c:pt idx="3228">
                  <c:v>1.3683353250897312E-2</c:v>
                </c:pt>
                <c:pt idx="3229">
                  <c:v>1.3686853083028083E-2</c:v>
                </c:pt>
                <c:pt idx="3230">
                  <c:v>1.3690344207804017E-2</c:v>
                </c:pt>
                <c:pt idx="3231">
                  <c:v>1.3693826607052983E-2</c:v>
                </c:pt>
                <c:pt idx="3232">
                  <c:v>1.3697300262602852E-2</c:v>
                </c:pt>
                <c:pt idx="3233">
                  <c:v>1.370076515617491E-2</c:v>
                </c:pt>
                <c:pt idx="3234">
                  <c:v>1.3704221269597028E-2</c:v>
                </c:pt>
                <c:pt idx="3235">
                  <c:v>1.3708621343448968E-2</c:v>
                </c:pt>
                <c:pt idx="3236">
                  <c:v>1.3712055796410993E-2</c:v>
                </c:pt>
                <c:pt idx="3237">
                  <c:v>1.3715481407325925E-2</c:v>
                </c:pt>
                <c:pt idx="3238">
                  <c:v>1.3718898158208148E-2</c:v>
                </c:pt>
                <c:pt idx="3239">
                  <c:v>1.3722306030512499E-2</c:v>
                </c:pt>
                <c:pt idx="3240">
                  <c:v>1.37257050063333E-2</c:v>
                </c:pt>
                <c:pt idx="3241">
                  <c:v>1.372909506744513E-2</c:v>
                </c:pt>
                <c:pt idx="3242">
                  <c:v>1.3732476195462695E-2</c:v>
                </c:pt>
                <c:pt idx="3243">
                  <c:v>1.3735848372240511E-2</c:v>
                </c:pt>
                <c:pt idx="3244">
                  <c:v>1.3739211579633093E-2</c:v>
                </c:pt>
                <c:pt idx="3245">
                  <c:v>1.3742565799415019E-2</c:v>
                </c:pt>
                <c:pt idx="3246">
                  <c:v>1.3745911013440804E-2</c:v>
                </c:pt>
                <c:pt idx="3247">
                  <c:v>1.3749247203405091E-2</c:v>
                </c:pt>
                <c:pt idx="3248">
                  <c:v>1.375257435124233E-2</c:v>
                </c:pt>
                <c:pt idx="3249">
                  <c:v>1.3755892438487294E-2</c:v>
                </c:pt>
                <c:pt idx="3250">
                  <c:v>1.3759201447074432E-2</c:v>
                </c:pt>
                <c:pt idx="3251">
                  <c:v>1.3762501358858259E-2</c:v>
                </c:pt>
                <c:pt idx="3252">
                  <c:v>1.3765792155613354E-2</c:v>
                </c:pt>
                <c:pt idx="3253">
                  <c:v>1.3769073819114297E-2</c:v>
                </c:pt>
                <c:pt idx="3254">
                  <c:v>1.3772346331135665E-2</c:v>
                </c:pt>
                <c:pt idx="3255">
                  <c:v>1.3775609673452038E-2</c:v>
                </c:pt>
                <c:pt idx="3256">
                  <c:v>1.3778863827917931E-2</c:v>
                </c:pt>
                <c:pt idx="3257">
                  <c:v>1.3782108776387858E-2</c:v>
                </c:pt>
                <c:pt idx="3258">
                  <c:v>1.378534450039659E-2</c:v>
                </c:pt>
                <c:pt idx="3259">
                  <c:v>1.3788570981958514E-2</c:v>
                </c:pt>
                <c:pt idx="3260">
                  <c:v>1.3791788203008082E-2</c:v>
                </c:pt>
                <c:pt idx="3261">
                  <c:v>1.3794996144920191E-2</c:v>
                </c:pt>
                <c:pt idx="3262">
                  <c:v>1.37981947898691E-2</c:v>
                </c:pt>
                <c:pt idx="3263">
                  <c:v>1.3801384119389581E-2</c:v>
                </c:pt>
                <c:pt idx="3264">
                  <c:v>1.3804564115416085E-2</c:v>
                </c:pt>
                <c:pt idx="3265">
                  <c:v>1.3807734759723189E-2</c:v>
                </c:pt>
                <c:pt idx="3266">
                  <c:v>1.3810896034085474E-2</c:v>
                </c:pt>
                <c:pt idx="3267">
                  <c:v>1.3814047920357453E-2</c:v>
                </c:pt>
                <c:pt idx="3268">
                  <c:v>1.381719040023377E-2</c:v>
                </c:pt>
                <c:pt idx="3269">
                  <c:v>1.3820323455568939E-2</c:v>
                </c:pt>
                <c:pt idx="3270">
                  <c:v>1.382344706813754E-2</c:v>
                </c:pt>
                <c:pt idx="3271">
                  <c:v>1.3826561219794087E-2</c:v>
                </c:pt>
                <c:pt idx="3272">
                  <c:v>1.3829665892153287E-2</c:v>
                </c:pt>
                <c:pt idx="3273">
                  <c:v>1.3832761067229526E-2</c:v>
                </c:pt>
                <c:pt idx="3274">
                  <c:v>1.3835846726797385E-2</c:v>
                </c:pt>
                <c:pt idx="3275">
                  <c:v>1.3838922852551505E-2</c:v>
                </c:pt>
                <c:pt idx="3276">
                  <c:v>1.3841989426186529E-2</c:v>
                </c:pt>
                <c:pt idx="3277">
                  <c:v>1.3845046429716845E-2</c:v>
                </c:pt>
                <c:pt idx="3278">
                  <c:v>1.3848093844917031E-2</c:v>
                </c:pt>
                <c:pt idx="3279">
                  <c:v>1.3851131653401794E-2</c:v>
                </c:pt>
                <c:pt idx="3280">
                  <c:v>1.3854159837105584E-2</c:v>
                </c:pt>
                <c:pt idx="3281">
                  <c:v>1.3857178377723045E-2</c:v>
                </c:pt>
                <c:pt idx="3282">
                  <c:v>1.3860187257188628E-2</c:v>
                </c:pt>
                <c:pt idx="3283">
                  <c:v>1.3863186457117038E-2</c:v>
                </c:pt>
                <c:pt idx="3284">
                  <c:v>1.3866175959522664E-2</c:v>
                </c:pt>
                <c:pt idx="3285">
                  <c:v>1.3869155746180084E-2</c:v>
                </c:pt>
                <c:pt idx="3286">
                  <c:v>1.3872125798624069E-2</c:v>
                </c:pt>
                <c:pt idx="3287">
                  <c:v>1.3875086098789069E-2</c:v>
                </c:pt>
                <c:pt idx="3288">
                  <c:v>1.3878036628609536E-2</c:v>
                </c:pt>
                <c:pt idx="3289">
                  <c:v>1.3880977369780112E-2</c:v>
                </c:pt>
                <c:pt idx="3290">
                  <c:v>1.3883908303915504E-2</c:v>
                </c:pt>
                <c:pt idx="3291">
                  <c:v>1.3886829413110036E-2</c:v>
                </c:pt>
                <c:pt idx="3292">
                  <c:v>1.3889740679058349E-2</c:v>
                </c:pt>
                <c:pt idx="3293">
                  <c:v>1.3892642083375151E-2</c:v>
                </c:pt>
                <c:pt idx="3294">
                  <c:v>1.3895533607994892E-2</c:v>
                </c:pt>
                <c:pt idx="3295">
                  <c:v>1.3898415234852024E-2</c:v>
                </c:pt>
                <c:pt idx="3296">
                  <c:v>1.3901286945561253E-2</c:v>
                </c:pt>
                <c:pt idx="3297">
                  <c:v>1.3904148721897158E-2</c:v>
                </c:pt>
                <c:pt idx="3298">
                  <c:v>1.3907000545714254E-2</c:v>
                </c:pt>
                <c:pt idx="3299">
                  <c:v>1.3909842398946992E-2</c:v>
                </c:pt>
                <c:pt idx="3300">
                  <c:v>1.3912674263130143E-2</c:v>
                </c:pt>
                <c:pt idx="3301">
                  <c:v>1.3915496120198156E-2</c:v>
                </c:pt>
                <c:pt idx="3302">
                  <c:v>1.3918307951925613E-2</c:v>
                </c:pt>
                <c:pt idx="3303">
                  <c:v>1.392110974008709E-2</c:v>
                </c:pt>
                <c:pt idx="3304">
                  <c:v>1.3923901466537103E-2</c:v>
                </c:pt>
                <c:pt idx="3305">
                  <c:v>1.3926683113050231E-2</c:v>
                </c:pt>
                <c:pt idx="3306">
                  <c:v>1.3929454661321117E-2</c:v>
                </c:pt>
                <c:pt idx="3307">
                  <c:v>1.3932216093284211E-2</c:v>
                </c:pt>
                <c:pt idx="3308">
                  <c:v>1.3934967390634156E-2</c:v>
                </c:pt>
                <c:pt idx="3309">
                  <c:v>1.3937708535145532E-2</c:v>
                </c:pt>
                <c:pt idx="3310">
                  <c:v>1.3940439508912661E-2</c:v>
                </c:pt>
                <c:pt idx="3311">
                  <c:v>1.3943160293310441E-2</c:v>
                </c:pt>
                <c:pt idx="3312">
                  <c:v>1.3945870870273325E-2</c:v>
                </c:pt>
                <c:pt idx="3313">
                  <c:v>1.3948571221735762E-2</c:v>
                </c:pt>
                <c:pt idx="3314">
                  <c:v>1.3951261329392395E-2</c:v>
                </c:pt>
                <c:pt idx="3315">
                  <c:v>1.3953941174937867E-2</c:v>
                </c:pt>
                <c:pt idx="3316">
                  <c:v>1.395661074030663E-2</c:v>
                </c:pt>
                <c:pt idx="3317">
                  <c:v>1.3959270007193325E-2</c:v>
                </c:pt>
                <c:pt idx="3318">
                  <c:v>1.3961918957532404E-2</c:v>
                </c:pt>
                <c:pt idx="3319">
                  <c:v>1.396455757301851E-2</c:v>
                </c:pt>
                <c:pt idx="3320">
                  <c:v>1.3967185835426221E-2</c:v>
                </c:pt>
                <c:pt idx="3321">
                  <c:v>1.3969803726610053E-2</c:v>
                </c:pt>
                <c:pt idx="3322">
                  <c:v>1.3972411228344583E-2</c:v>
                </c:pt>
                <c:pt idx="3323">
                  <c:v>1.3975008322404392E-2</c:v>
                </c:pt>
                <c:pt idx="3324">
                  <c:v>1.3977594990643993E-2</c:v>
                </c:pt>
                <c:pt idx="3325">
                  <c:v>1.3980171214837966E-2</c:v>
                </c:pt>
                <c:pt idx="3326">
                  <c:v>1.3982736976680954E-2</c:v>
                </c:pt>
                <c:pt idx="3327">
                  <c:v>1.3985292257947535E-2</c:v>
                </c:pt>
                <c:pt idx="3328">
                  <c:v>1.3987837040652096E-2</c:v>
                </c:pt>
                <c:pt idx="3329">
                  <c:v>1.3990371306569216E-2</c:v>
                </c:pt>
                <c:pt idx="3330">
                  <c:v>1.399289503715373E-2</c:v>
                </c:pt>
                <c:pt idx="3331">
                  <c:v>1.399540821449996E-2</c:v>
                </c:pt>
                <c:pt idx="3332">
                  <c:v>1.3997910820462423E-2</c:v>
                </c:pt>
                <c:pt idx="3333">
                  <c:v>1.4000402836575887E-2</c:v>
                </c:pt>
                <c:pt idx="3334">
                  <c:v>1.4002884244854741E-2</c:v>
                </c:pt>
                <c:pt idx="3335">
                  <c:v>1.4005355026913691E-2</c:v>
                </c:pt>
                <c:pt idx="3336">
                  <c:v>1.4007815164687187E-2</c:v>
                </c:pt>
                <c:pt idx="3337">
                  <c:v>1.4010264640029746E-2</c:v>
                </c:pt>
                <c:pt idx="3338">
                  <c:v>1.4012703434476137E-2</c:v>
                </c:pt>
                <c:pt idx="3339">
                  <c:v>1.4015131530040748E-2</c:v>
                </c:pt>
                <c:pt idx="3340">
                  <c:v>1.4017548908338284E-2</c:v>
                </c:pt>
                <c:pt idx="3341">
                  <c:v>1.4019955551383134E-2</c:v>
                </c:pt>
                <c:pt idx="3342">
                  <c:v>1.402235144086994E-2</c:v>
                </c:pt>
                <c:pt idx="3343">
                  <c:v>1.4024736558493345E-2</c:v>
                </c:pt>
                <c:pt idx="3344">
                  <c:v>1.4027110886267735E-2</c:v>
                </c:pt>
                <c:pt idx="3345">
                  <c:v>1.4029474405727882E-2</c:v>
                </c:pt>
                <c:pt idx="3346">
                  <c:v>1.4031827098888172E-2</c:v>
                </c:pt>
                <c:pt idx="3347">
                  <c:v>1.4034168947363312E-2</c:v>
                </c:pt>
                <c:pt idx="3348">
                  <c:v>1.4036499933087754E-2</c:v>
                </c:pt>
                <c:pt idx="3349">
                  <c:v>1.4038820037836075E-2</c:v>
                </c:pt>
                <c:pt idx="3350">
                  <c:v>1.4041129243302919E-2</c:v>
                </c:pt>
                <c:pt idx="3351">
                  <c:v>1.4043427531502672E-2</c:v>
                </c:pt>
                <c:pt idx="3352">
                  <c:v>1.4045714883810234E-2</c:v>
                </c:pt>
                <c:pt idx="3353">
                  <c:v>1.4047991282559735E-2</c:v>
                </c:pt>
                <c:pt idx="3354">
                  <c:v>1.4050256709046138E-2</c:v>
                </c:pt>
                <c:pt idx="3355">
                  <c:v>1.4052511145443702E-2</c:v>
                </c:pt>
                <c:pt idx="3356">
                  <c:v>1.4054754573367134E-2</c:v>
                </c:pt>
                <c:pt idx="3357">
                  <c:v>1.4056986974591013E-2</c:v>
                </c:pt>
                <c:pt idx="3358">
                  <c:v>1.4059208331049788E-2</c:v>
                </c:pt>
                <c:pt idx="3359">
                  <c:v>1.4061418624438105E-2</c:v>
                </c:pt>
                <c:pt idx="3360">
                  <c:v>1.4063617836370668E-2</c:v>
                </c:pt>
                <c:pt idx="3361">
                  <c:v>1.4065805948941801E-2</c:v>
                </c:pt>
                <c:pt idx="3362">
                  <c:v>1.4067982943926083E-2</c:v>
                </c:pt>
                <c:pt idx="3363">
                  <c:v>1.4070148802858284E-2</c:v>
                </c:pt>
                <c:pt idx="3364">
                  <c:v>1.4072303507832729E-2</c:v>
                </c:pt>
                <c:pt idx="3365">
                  <c:v>1.4074447040464122E-2</c:v>
                </c:pt>
                <c:pt idx="3366">
                  <c:v>1.4076579382527044E-2</c:v>
                </c:pt>
                <c:pt idx="3367">
                  <c:v>1.4078700515876008E-2</c:v>
                </c:pt>
                <c:pt idx="3368">
                  <c:v>1.4080810422445467E-2</c:v>
                </c:pt>
                <c:pt idx="3369">
                  <c:v>1.4082909083850126E-2</c:v>
                </c:pt>
                <c:pt idx="3370">
                  <c:v>1.4084996481864565E-2</c:v>
                </c:pt>
                <c:pt idx="3371">
                  <c:v>1.4087072598423234E-2</c:v>
                </c:pt>
                <c:pt idx="3372">
                  <c:v>1.4089137415060904E-2</c:v>
                </c:pt>
                <c:pt idx="3373">
                  <c:v>1.4091190913951834E-2</c:v>
                </c:pt>
                <c:pt idx="3374">
                  <c:v>1.4093233076630796E-2</c:v>
                </c:pt>
                <c:pt idx="3375">
                  <c:v>1.4095263884952303E-2</c:v>
                </c:pt>
                <c:pt idx="3376">
                  <c:v>1.409728332077087E-2</c:v>
                </c:pt>
                <c:pt idx="3377">
                  <c:v>1.4099291365701205E-2</c:v>
                </c:pt>
                <c:pt idx="3378">
                  <c:v>1.4101288001757695E-2</c:v>
                </c:pt>
                <c:pt idx="3379">
                  <c:v>1.4103273210555045E-2</c:v>
                </c:pt>
                <c:pt idx="3380">
                  <c:v>1.4105246974027708E-2</c:v>
                </c:pt>
                <c:pt idx="3381">
                  <c:v>1.4107209273790389E-2</c:v>
                </c:pt>
                <c:pt idx="3382">
                  <c:v>1.4109160091937412E-2</c:v>
                </c:pt>
                <c:pt idx="3383">
                  <c:v>1.4111099410083483E-2</c:v>
                </c:pt>
                <c:pt idx="3384">
                  <c:v>1.411302720984331E-2</c:v>
                </c:pt>
                <c:pt idx="3385">
                  <c:v>1.4114943473311214E-2</c:v>
                </c:pt>
                <c:pt idx="3386">
                  <c:v>1.4116848182261776E-2</c:v>
                </c:pt>
                <c:pt idx="3387">
                  <c:v>1.411874131814983E-2</c:v>
                </c:pt>
                <c:pt idx="3388">
                  <c:v>1.4120622863149634E-2</c:v>
                </c:pt>
                <c:pt idx="3389">
                  <c:v>1.4122492798955832E-2</c:v>
                </c:pt>
                <c:pt idx="3390">
                  <c:v>1.4124351107183131E-2</c:v>
                </c:pt>
                <c:pt idx="3391">
                  <c:v>1.4126197769925852E-2</c:v>
                </c:pt>
                <c:pt idx="3392">
                  <c:v>1.4128032768718768E-2</c:v>
                </c:pt>
                <c:pt idx="3393">
                  <c:v>1.4129856085416392E-2</c:v>
                </c:pt>
                <c:pt idx="3394">
                  <c:v>1.4131667701953177E-2</c:v>
                </c:pt>
                <c:pt idx="3395">
                  <c:v>1.4133467599863891E-2</c:v>
                </c:pt>
                <c:pt idx="3396">
                  <c:v>1.413525576124286E-2</c:v>
                </c:pt>
                <c:pt idx="3397">
                  <c:v>1.4137032167784724E-2</c:v>
                </c:pt>
                <c:pt idx="3398">
                  <c:v>1.4138796801184128E-2</c:v>
                </c:pt>
                <c:pt idx="3399">
                  <c:v>1.414054964321565E-2</c:v>
                </c:pt>
                <c:pt idx="3400">
                  <c:v>1.4142290675893676E-2</c:v>
                </c:pt>
                <c:pt idx="3401">
                  <c:v>1.4144019880752978E-2</c:v>
                </c:pt>
                <c:pt idx="3402">
                  <c:v>1.4145737239648071E-2</c:v>
                </c:pt>
                <c:pt idx="3403">
                  <c:v>1.4147442734593341E-2</c:v>
                </c:pt>
                <c:pt idx="3404">
                  <c:v>1.4149136347123559E-2</c:v>
                </c:pt>
                <c:pt idx="3405">
                  <c:v>1.4150818059173176E-2</c:v>
                </c:pt>
                <c:pt idx="3406">
                  <c:v>1.4152487852356899E-2</c:v>
                </c:pt>
                <c:pt idx="3407">
                  <c:v>1.4154145708848986E-2</c:v>
                </c:pt>
                <c:pt idx="3408">
                  <c:v>1.4155791610024338E-2</c:v>
                </c:pt>
                <c:pt idx="3409">
                  <c:v>1.4157425537897339E-2</c:v>
                </c:pt>
                <c:pt idx="3410">
                  <c:v>1.4159047474082698E-2</c:v>
                </c:pt>
                <c:pt idx="3411">
                  <c:v>1.4160657400754673E-2</c:v>
                </c:pt>
                <c:pt idx="3412">
                  <c:v>1.4162255299288162E-2</c:v>
                </c:pt>
                <c:pt idx="3413">
                  <c:v>1.4163841151697554E-2</c:v>
                </c:pt>
                <c:pt idx="3414">
                  <c:v>1.416541493967749E-2</c:v>
                </c:pt>
                <c:pt idx="3415">
                  <c:v>1.4166976645162421E-2</c:v>
                </c:pt>
                <c:pt idx="3416">
                  <c:v>1.4168526249846991E-2</c:v>
                </c:pt>
                <c:pt idx="3417">
                  <c:v>1.4170063735505778E-2</c:v>
                </c:pt>
                <c:pt idx="3418">
                  <c:v>1.4171589083993297E-2</c:v>
                </c:pt>
                <c:pt idx="3419">
                  <c:v>1.4173102277084126E-2</c:v>
                </c:pt>
                <c:pt idx="3420">
                  <c:v>1.417460329647291E-2</c:v>
                </c:pt>
                <c:pt idx="3421">
                  <c:v>1.4176092124253969E-2</c:v>
                </c:pt>
                <c:pt idx="3422">
                  <c:v>1.4177568741802204E-2</c:v>
                </c:pt>
                <c:pt idx="3423">
                  <c:v>1.4179033131211938E-2</c:v>
                </c:pt>
                <c:pt idx="3424">
                  <c:v>1.4180485274177812E-2</c:v>
                </c:pt>
                <c:pt idx="3425">
                  <c:v>1.418192515239447E-2</c:v>
                </c:pt>
                <c:pt idx="3426">
                  <c:v>1.4183352748036171E-2</c:v>
                </c:pt>
                <c:pt idx="3427">
                  <c:v>1.4184768042397877E-2</c:v>
                </c:pt>
                <c:pt idx="3428">
                  <c:v>1.4186171017573912E-2</c:v>
                </c:pt>
                <c:pt idx="3429">
                  <c:v>1.4187561655338854E-2</c:v>
                </c:pt>
                <c:pt idx="3430">
                  <c:v>1.4189135825093402E-2</c:v>
                </c:pt>
                <c:pt idx="3431">
                  <c:v>1.4190499964135128E-2</c:v>
                </c:pt>
                <c:pt idx="3432">
                  <c:v>1.4191851708531544E-2</c:v>
                </c:pt>
                <c:pt idx="3433">
                  <c:v>1.4193191039897357E-2</c:v>
                </c:pt>
                <c:pt idx="3434">
                  <c:v>1.4194517940246953E-2</c:v>
                </c:pt>
                <c:pt idx="3435">
                  <c:v>1.4195832391354912E-2</c:v>
                </c:pt>
                <c:pt idx="3436">
                  <c:v>1.419713437483594E-2</c:v>
                </c:pt>
                <c:pt idx="3437">
                  <c:v>1.4198423872624488E-2</c:v>
                </c:pt>
                <c:pt idx="3438">
                  <c:v>1.4199700866655007E-2</c:v>
                </c:pt>
                <c:pt idx="3439">
                  <c:v>1.4200965338462268E-2</c:v>
                </c:pt>
                <c:pt idx="3440">
                  <c:v>1.4202217269900785E-2</c:v>
                </c:pt>
                <c:pt idx="3441">
                  <c:v>1.420345664290501E-2</c:v>
                </c:pt>
                <c:pt idx="3442">
                  <c:v>1.4204683439169585E-2</c:v>
                </c:pt>
                <c:pt idx="3443">
                  <c:v>1.4205897640389153E-2</c:v>
                </c:pt>
                <c:pt idx="3444">
                  <c:v>1.4207099228578102E-2</c:v>
                </c:pt>
                <c:pt idx="3445">
                  <c:v>1.4208288185351137E-2</c:v>
                </c:pt>
                <c:pt idx="3446">
                  <c:v>1.4209464492642709E-2</c:v>
                </c:pt>
                <c:pt idx="3447">
                  <c:v>1.421062813198759E-2</c:v>
                </c:pt>
                <c:pt idx="3448">
                  <c:v>1.4211779085639975E-2</c:v>
                </c:pt>
                <c:pt idx="3449">
                  <c:v>1.4212917334894826E-2</c:v>
                </c:pt>
                <c:pt idx="3450">
                  <c:v>1.4214042861846465E-2</c:v>
                </c:pt>
                <c:pt idx="3451">
                  <c:v>1.4215155648189537E-2</c:v>
                </c:pt>
                <c:pt idx="3452">
                  <c:v>1.4216255675858491E-2</c:v>
                </c:pt>
                <c:pt idx="3453">
                  <c:v>1.4217342926308163E-2</c:v>
                </c:pt>
                <c:pt idx="3454">
                  <c:v>1.4218417381792747E-2</c:v>
                </c:pt>
                <c:pt idx="3455">
                  <c:v>1.4219479023687143E-2</c:v>
                </c:pt>
                <c:pt idx="3456">
                  <c:v>1.4220527834085672E-2</c:v>
                </c:pt>
                <c:pt idx="3457">
                  <c:v>1.4221563794603043E-2</c:v>
                </c:pt>
                <c:pt idx="3458">
                  <c:v>1.4222586887173705E-2</c:v>
                </c:pt>
                <c:pt idx="3459">
                  <c:v>1.4223597093412366E-2</c:v>
                </c:pt>
                <c:pt idx="3460">
                  <c:v>1.4224594395253476E-2</c:v>
                </c:pt>
                <c:pt idx="3461">
                  <c:v>1.4225578774471614E-2</c:v>
                </c:pt>
                <c:pt idx="3462">
                  <c:v>1.422655021284136E-2</c:v>
                </c:pt>
                <c:pt idx="3463">
                  <c:v>1.4227508692217228E-2</c:v>
                </c:pt>
                <c:pt idx="3464">
                  <c:v>1.4228454194133988E-2</c:v>
                </c:pt>
                <c:pt idx="3465">
                  <c:v>1.42293867007659E-2</c:v>
                </c:pt>
                <c:pt idx="3466">
                  <c:v>1.4230306193647735E-2</c:v>
                </c:pt>
                <c:pt idx="3467">
                  <c:v>1.4231212654793879E-2</c:v>
                </c:pt>
                <c:pt idx="3468">
                  <c:v>1.4232106065739103E-2</c:v>
                </c:pt>
                <c:pt idx="3469">
                  <c:v>1.4232986408417858E-2</c:v>
                </c:pt>
                <c:pt idx="3470">
                  <c:v>1.4233853664604723E-2</c:v>
                </c:pt>
                <c:pt idx="3471">
                  <c:v>1.4234707816154213E-2</c:v>
                </c:pt>
                <c:pt idx="3472">
                  <c:v>1.4235548844601098E-2</c:v>
                </c:pt>
                <c:pt idx="3473">
                  <c:v>1.4236376732119638E-2</c:v>
                </c:pt>
                <c:pt idx="3474">
                  <c:v>1.4237191460324539E-2</c:v>
                </c:pt>
                <c:pt idx="3475">
                  <c:v>1.423799301099038E-2</c:v>
                </c:pt>
                <c:pt idx="3476">
                  <c:v>1.4238781365891739E-2</c:v>
                </c:pt>
                <c:pt idx="3477">
                  <c:v>1.4239556506883133E-2</c:v>
                </c:pt>
                <c:pt idx="3478">
                  <c:v>1.4240318415739139E-2</c:v>
                </c:pt>
                <c:pt idx="3479">
                  <c:v>1.4241067074234337E-2</c:v>
                </c:pt>
                <c:pt idx="3480">
                  <c:v>1.4241802464143305E-2</c:v>
                </c:pt>
                <c:pt idx="3481">
                  <c:v>1.424252456748043E-2</c:v>
                </c:pt>
                <c:pt idx="3482">
                  <c:v>1.4243333535413072E-2</c:v>
                </c:pt>
                <c:pt idx="3483">
                  <c:v>1.4244027105734247E-2</c:v>
                </c:pt>
                <c:pt idx="3484">
                  <c:v>1.424470733208949E-2</c:v>
                </c:pt>
                <c:pt idx="3485">
                  <c:v>1.4245374196173444E-2</c:v>
                </c:pt>
                <c:pt idx="3486">
                  <c:v>1.4246027680000495E-2</c:v>
                </c:pt>
                <c:pt idx="3487">
                  <c:v>1.424666776518535E-2</c:v>
                </c:pt>
                <c:pt idx="3488">
                  <c:v>1.4247294433502589E-2</c:v>
                </c:pt>
                <c:pt idx="3489">
                  <c:v>1.4247907666886661E-2</c:v>
                </c:pt>
                <c:pt idx="3490">
                  <c:v>1.4248507447112146E-2</c:v>
                </c:pt>
                <c:pt idx="3491">
                  <c:v>1.4249093755953623E-2</c:v>
                </c:pt>
                <c:pt idx="3492">
                  <c:v>1.4249666575025799E-2</c:v>
                </c:pt>
                <c:pt idx="3493">
                  <c:v>1.4250225886422996E-2</c:v>
                </c:pt>
                <c:pt idx="3494">
                  <c:v>1.4250771671759921E-2</c:v>
                </c:pt>
                <c:pt idx="3495">
                  <c:v>1.4251303912891089E-2</c:v>
                </c:pt>
                <c:pt idx="3496">
                  <c:v>1.4253096495805195E-2</c:v>
                </c:pt>
                <c:pt idx="3497">
                  <c:v>1.4252327689474598E-2</c:v>
                </c:pt>
                <c:pt idx="3498">
                  <c:v>1.4252819188635968E-2</c:v>
                </c:pt>
                <c:pt idx="3499">
                  <c:v>1.4253297070769833E-2</c:v>
                </c:pt>
                <c:pt idx="3500">
                  <c:v>1.4253761317570834E-2</c:v>
                </c:pt>
                <c:pt idx="3501">
                  <c:v>1.4254211910973424E-2</c:v>
                </c:pt>
                <c:pt idx="3502">
                  <c:v>1.4254648832752181E-2</c:v>
                </c:pt>
                <c:pt idx="3503">
                  <c:v>1.4255072064521812E-2</c:v>
                </c:pt>
                <c:pt idx="3504">
                  <c:v>1.4255481588296703E-2</c:v>
                </c:pt>
                <c:pt idx="3505">
                  <c:v>1.4255877385851434E-2</c:v>
                </c:pt>
                <c:pt idx="3506">
                  <c:v>1.4256259438800711E-2</c:v>
                </c:pt>
                <c:pt idx="3507">
                  <c:v>1.425662772899905E-2</c:v>
                </c:pt>
                <c:pt idx="3508">
                  <c:v>1.4256982238460836E-2</c:v>
                </c:pt>
                <c:pt idx="3509">
                  <c:v>1.4257322948720841E-2</c:v>
                </c:pt>
                <c:pt idx="3510">
                  <c:v>1.425764984163358E-2</c:v>
                </c:pt>
                <c:pt idx="3511">
                  <c:v>1.4257962899133503E-2</c:v>
                </c:pt>
                <c:pt idx="3512">
                  <c:v>1.4258262102835317E-2</c:v>
                </c:pt>
                <c:pt idx="3513">
                  <c:v>1.4258547434673474E-2</c:v>
                </c:pt>
                <c:pt idx="3514">
                  <c:v>1.4258818876182744E-2</c:v>
                </c:pt>
                <c:pt idx="3515">
                  <c:v>1.4259076409697258E-2</c:v>
                </c:pt>
                <c:pt idx="3516">
                  <c:v>1.4259320016352106E-2</c:v>
                </c:pt>
                <c:pt idx="3517">
                  <c:v>1.4259549678321548E-2</c:v>
                </c:pt>
                <c:pt idx="3518">
                  <c:v>1.4259765377380162E-2</c:v>
                </c:pt>
                <c:pt idx="3519">
                  <c:v>1.4259967095302528E-2</c:v>
                </c:pt>
                <c:pt idx="3520">
                  <c:v>1.4260154813863224E-2</c:v>
                </c:pt>
                <c:pt idx="3521">
                  <c:v>1.4260328514756893E-2</c:v>
                </c:pt>
                <c:pt idx="3522">
                  <c:v>1.4260488179917985E-2</c:v>
                </c:pt>
                <c:pt idx="3523">
                  <c:v>1.4260633791041144E-2</c:v>
                </c:pt>
                <c:pt idx="3524">
                  <c:v>1.4260765329980885E-2</c:v>
                </c:pt>
                <c:pt idx="3525">
                  <c:v>1.4260882778591721E-2</c:v>
                </c:pt>
                <c:pt idx="3526">
                  <c:v>1.4260986118568297E-2</c:v>
                </c:pt>
                <c:pt idx="3527">
                  <c:v>1.4261075331765127E-2</c:v>
                </c:pt>
                <c:pt idx="3528">
                  <c:v>1.4261150399876854E-2</c:v>
                </c:pt>
                <c:pt idx="3529">
                  <c:v>1.4261211304917865E-2</c:v>
                </c:pt>
                <c:pt idx="3530">
                  <c:v>1.4261258028342993E-2</c:v>
                </c:pt>
                <c:pt idx="3531">
                  <c:v>1.4261290552246564E-2</c:v>
                </c:pt>
                <c:pt idx="3532">
                  <c:v>1.4261308858323218E-2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697216"/>
        <c:axId val="692129792"/>
      </c:lineChart>
      <c:dateAx>
        <c:axId val="678697216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1297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92129792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869721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42366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42492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42552</c:v>
                </c:pt>
                <c:pt idx="137">
                  <c:v>42555</c:v>
                </c:pt>
                <c:pt idx="138">
                  <c:v>42556</c:v>
                </c:pt>
                <c:pt idx="139">
                  <c:v>42557</c:v>
                </c:pt>
                <c:pt idx="140">
                  <c:v>42558</c:v>
                </c:pt>
                <c:pt idx="141">
                  <c:v>42559</c:v>
                </c:pt>
                <c:pt idx="142">
                  <c:v>42562</c:v>
                </c:pt>
                <c:pt idx="143">
                  <c:v>42563</c:v>
                </c:pt>
                <c:pt idx="144">
                  <c:v>42564</c:v>
                </c:pt>
                <c:pt idx="145">
                  <c:v>42565</c:v>
                </c:pt>
                <c:pt idx="146">
                  <c:v>42566</c:v>
                </c:pt>
                <c:pt idx="147">
                  <c:v>42569</c:v>
                </c:pt>
                <c:pt idx="148">
                  <c:v>42570</c:v>
                </c:pt>
                <c:pt idx="149">
                  <c:v>42571</c:v>
                </c:pt>
                <c:pt idx="150">
                  <c:v>42572</c:v>
                </c:pt>
                <c:pt idx="151">
                  <c:v>42573</c:v>
                </c:pt>
                <c:pt idx="152">
                  <c:v>42576</c:v>
                </c:pt>
                <c:pt idx="153">
                  <c:v>42577</c:v>
                </c:pt>
                <c:pt idx="154">
                  <c:v>42578</c:v>
                </c:pt>
                <c:pt idx="155">
                  <c:v>42579</c:v>
                </c:pt>
                <c:pt idx="156">
                  <c:v>42580</c:v>
                </c:pt>
                <c:pt idx="157">
                  <c:v>42583</c:v>
                </c:pt>
                <c:pt idx="158">
                  <c:v>42584</c:v>
                </c:pt>
                <c:pt idx="159">
                  <c:v>42585</c:v>
                </c:pt>
                <c:pt idx="160">
                  <c:v>42586</c:v>
                </c:pt>
                <c:pt idx="161">
                  <c:v>42587</c:v>
                </c:pt>
                <c:pt idx="162">
                  <c:v>42590</c:v>
                </c:pt>
                <c:pt idx="163">
                  <c:v>42591</c:v>
                </c:pt>
                <c:pt idx="164">
                  <c:v>42592</c:v>
                </c:pt>
                <c:pt idx="165">
                  <c:v>42593</c:v>
                </c:pt>
                <c:pt idx="166">
                  <c:v>42594</c:v>
                </c:pt>
                <c:pt idx="167">
                  <c:v>42597</c:v>
                </c:pt>
                <c:pt idx="168">
                  <c:v>42598</c:v>
                </c:pt>
                <c:pt idx="169">
                  <c:v>42599</c:v>
                </c:pt>
                <c:pt idx="170">
                  <c:v>42600</c:v>
                </c:pt>
                <c:pt idx="171">
                  <c:v>42601</c:v>
                </c:pt>
                <c:pt idx="172">
                  <c:v>42604</c:v>
                </c:pt>
                <c:pt idx="173">
                  <c:v>42605</c:v>
                </c:pt>
                <c:pt idx="174">
                  <c:v>42606</c:v>
                </c:pt>
                <c:pt idx="175">
                  <c:v>42607</c:v>
                </c:pt>
                <c:pt idx="176">
                  <c:v>42608</c:v>
                </c:pt>
                <c:pt idx="177">
                  <c:v>42611</c:v>
                </c:pt>
                <c:pt idx="178">
                  <c:v>42612</c:v>
                </c:pt>
                <c:pt idx="179">
                  <c:v>42613</c:v>
                </c:pt>
                <c:pt idx="180">
                  <c:v>42614</c:v>
                </c:pt>
                <c:pt idx="181">
                  <c:v>42615</c:v>
                </c:pt>
                <c:pt idx="182">
                  <c:v>42618</c:v>
                </c:pt>
                <c:pt idx="183">
                  <c:v>42619</c:v>
                </c:pt>
                <c:pt idx="184">
                  <c:v>42620</c:v>
                </c:pt>
                <c:pt idx="185">
                  <c:v>42621</c:v>
                </c:pt>
                <c:pt idx="186">
                  <c:v>42622</c:v>
                </c:pt>
                <c:pt idx="187">
                  <c:v>42625</c:v>
                </c:pt>
                <c:pt idx="188">
                  <c:v>42626</c:v>
                </c:pt>
                <c:pt idx="189">
                  <c:v>42627</c:v>
                </c:pt>
                <c:pt idx="190">
                  <c:v>42628</c:v>
                </c:pt>
                <c:pt idx="191">
                  <c:v>42629</c:v>
                </c:pt>
                <c:pt idx="192">
                  <c:v>42632</c:v>
                </c:pt>
                <c:pt idx="193">
                  <c:v>42633</c:v>
                </c:pt>
                <c:pt idx="194">
                  <c:v>42634</c:v>
                </c:pt>
                <c:pt idx="195">
                  <c:v>42635</c:v>
                </c:pt>
                <c:pt idx="196">
                  <c:v>42636</c:v>
                </c:pt>
                <c:pt idx="197">
                  <c:v>42639</c:v>
                </c:pt>
                <c:pt idx="198">
                  <c:v>42640</c:v>
                </c:pt>
                <c:pt idx="199">
                  <c:v>42641</c:v>
                </c:pt>
                <c:pt idx="200">
                  <c:v>42642</c:v>
                </c:pt>
                <c:pt idx="201">
                  <c:v>42643</c:v>
                </c:pt>
                <c:pt idx="202">
                  <c:v>42646</c:v>
                </c:pt>
                <c:pt idx="203">
                  <c:v>42647</c:v>
                </c:pt>
                <c:pt idx="204">
                  <c:v>42648</c:v>
                </c:pt>
                <c:pt idx="205">
                  <c:v>42649</c:v>
                </c:pt>
                <c:pt idx="206">
                  <c:v>42650</c:v>
                </c:pt>
                <c:pt idx="207">
                  <c:v>42653</c:v>
                </c:pt>
                <c:pt idx="208">
                  <c:v>42654</c:v>
                </c:pt>
                <c:pt idx="209">
                  <c:v>42655</c:v>
                </c:pt>
                <c:pt idx="210">
                  <c:v>42656</c:v>
                </c:pt>
                <c:pt idx="211">
                  <c:v>42657</c:v>
                </c:pt>
                <c:pt idx="212">
                  <c:v>42660</c:v>
                </c:pt>
                <c:pt idx="213">
                  <c:v>42661</c:v>
                </c:pt>
                <c:pt idx="214">
                  <c:v>42662</c:v>
                </c:pt>
                <c:pt idx="215">
                  <c:v>42663</c:v>
                </c:pt>
                <c:pt idx="216">
                  <c:v>42664</c:v>
                </c:pt>
                <c:pt idx="217">
                  <c:v>42667</c:v>
                </c:pt>
                <c:pt idx="218">
                  <c:v>42668</c:v>
                </c:pt>
                <c:pt idx="219">
                  <c:v>42669</c:v>
                </c:pt>
                <c:pt idx="220">
                  <c:v>42670</c:v>
                </c:pt>
                <c:pt idx="221">
                  <c:v>42671</c:v>
                </c:pt>
                <c:pt idx="222">
                  <c:v>42674</c:v>
                </c:pt>
                <c:pt idx="223">
                  <c:v>42675</c:v>
                </c:pt>
                <c:pt idx="224">
                  <c:v>42676</c:v>
                </c:pt>
                <c:pt idx="225">
                  <c:v>42677</c:v>
                </c:pt>
                <c:pt idx="226">
                  <c:v>42678</c:v>
                </c:pt>
                <c:pt idx="227">
                  <c:v>42681</c:v>
                </c:pt>
                <c:pt idx="228">
                  <c:v>42682</c:v>
                </c:pt>
                <c:pt idx="229">
                  <c:v>42683</c:v>
                </c:pt>
                <c:pt idx="230">
                  <c:v>42684</c:v>
                </c:pt>
                <c:pt idx="231">
                  <c:v>42685</c:v>
                </c:pt>
                <c:pt idx="232">
                  <c:v>42688</c:v>
                </c:pt>
                <c:pt idx="233">
                  <c:v>42689</c:v>
                </c:pt>
                <c:pt idx="234">
                  <c:v>42690</c:v>
                </c:pt>
                <c:pt idx="235">
                  <c:v>42691</c:v>
                </c:pt>
                <c:pt idx="236">
                  <c:v>42692</c:v>
                </c:pt>
                <c:pt idx="237">
                  <c:v>42695</c:v>
                </c:pt>
                <c:pt idx="238">
                  <c:v>42696</c:v>
                </c:pt>
                <c:pt idx="239">
                  <c:v>42697</c:v>
                </c:pt>
                <c:pt idx="240">
                  <c:v>42698</c:v>
                </c:pt>
                <c:pt idx="241">
                  <c:v>42699</c:v>
                </c:pt>
                <c:pt idx="242">
                  <c:v>42702</c:v>
                </c:pt>
                <c:pt idx="243">
                  <c:v>42703</c:v>
                </c:pt>
                <c:pt idx="244">
                  <c:v>42704</c:v>
                </c:pt>
                <c:pt idx="245">
                  <c:v>42705</c:v>
                </c:pt>
                <c:pt idx="246">
                  <c:v>42706</c:v>
                </c:pt>
                <c:pt idx="247">
                  <c:v>42709</c:v>
                </c:pt>
                <c:pt idx="248">
                  <c:v>42710</c:v>
                </c:pt>
                <c:pt idx="249">
                  <c:v>42711</c:v>
                </c:pt>
                <c:pt idx="250">
                  <c:v>42712</c:v>
                </c:pt>
                <c:pt idx="251">
                  <c:v>42713</c:v>
                </c:pt>
                <c:pt idx="252">
                  <c:v>42716</c:v>
                </c:pt>
                <c:pt idx="253">
                  <c:v>42717</c:v>
                </c:pt>
                <c:pt idx="254">
                  <c:v>42718</c:v>
                </c:pt>
                <c:pt idx="255">
                  <c:v>42719</c:v>
                </c:pt>
                <c:pt idx="256">
                  <c:v>42720</c:v>
                </c:pt>
                <c:pt idx="257">
                  <c:v>42723</c:v>
                </c:pt>
                <c:pt idx="258">
                  <c:v>42724</c:v>
                </c:pt>
                <c:pt idx="259">
                  <c:v>42725</c:v>
                </c:pt>
                <c:pt idx="260">
                  <c:v>42726</c:v>
                </c:pt>
                <c:pt idx="261">
                  <c:v>42727</c:v>
                </c:pt>
                <c:pt idx="262">
                  <c:v>42731</c:v>
                </c:pt>
                <c:pt idx="263">
                  <c:v>42732</c:v>
                </c:pt>
                <c:pt idx="264">
                  <c:v>42733</c:v>
                </c:pt>
                <c:pt idx="265">
                  <c:v>42734</c:v>
                </c:pt>
                <c:pt idx="266">
                  <c:v>42737</c:v>
                </c:pt>
                <c:pt idx="267">
                  <c:v>42738</c:v>
                </c:pt>
                <c:pt idx="268">
                  <c:v>42739</c:v>
                </c:pt>
                <c:pt idx="269">
                  <c:v>42740</c:v>
                </c:pt>
                <c:pt idx="270">
                  <c:v>42741</c:v>
                </c:pt>
                <c:pt idx="271">
                  <c:v>42744</c:v>
                </c:pt>
                <c:pt idx="272">
                  <c:v>42745</c:v>
                </c:pt>
                <c:pt idx="273">
                  <c:v>42746</c:v>
                </c:pt>
                <c:pt idx="274">
                  <c:v>42747</c:v>
                </c:pt>
                <c:pt idx="275">
                  <c:v>42748</c:v>
                </c:pt>
                <c:pt idx="276">
                  <c:v>42751</c:v>
                </c:pt>
                <c:pt idx="277">
                  <c:v>42752</c:v>
                </c:pt>
                <c:pt idx="278">
                  <c:v>42753</c:v>
                </c:pt>
                <c:pt idx="279">
                  <c:v>42754</c:v>
                </c:pt>
                <c:pt idx="280">
                  <c:v>42755</c:v>
                </c:pt>
                <c:pt idx="281">
                  <c:v>42758</c:v>
                </c:pt>
                <c:pt idx="282">
                  <c:v>42759</c:v>
                </c:pt>
                <c:pt idx="283">
                  <c:v>42760</c:v>
                </c:pt>
                <c:pt idx="284">
                  <c:v>42761</c:v>
                </c:pt>
                <c:pt idx="285">
                  <c:v>42762</c:v>
                </c:pt>
                <c:pt idx="286">
                  <c:v>42765</c:v>
                </c:pt>
                <c:pt idx="287">
                  <c:v>42766</c:v>
                </c:pt>
                <c:pt idx="288">
                  <c:v>42767</c:v>
                </c:pt>
                <c:pt idx="289">
                  <c:v>42768</c:v>
                </c:pt>
                <c:pt idx="290">
                  <c:v>42769</c:v>
                </c:pt>
                <c:pt idx="291">
                  <c:v>42772</c:v>
                </c:pt>
                <c:pt idx="292">
                  <c:v>42773</c:v>
                </c:pt>
                <c:pt idx="293">
                  <c:v>42774</c:v>
                </c:pt>
                <c:pt idx="294">
                  <c:v>42775</c:v>
                </c:pt>
                <c:pt idx="295">
                  <c:v>42776</c:v>
                </c:pt>
                <c:pt idx="296">
                  <c:v>42779</c:v>
                </c:pt>
                <c:pt idx="297">
                  <c:v>42780</c:v>
                </c:pt>
                <c:pt idx="298">
                  <c:v>42781</c:v>
                </c:pt>
                <c:pt idx="299">
                  <c:v>42782</c:v>
                </c:pt>
                <c:pt idx="300">
                  <c:v>42783</c:v>
                </c:pt>
                <c:pt idx="301">
                  <c:v>42786</c:v>
                </c:pt>
                <c:pt idx="302">
                  <c:v>42787</c:v>
                </c:pt>
                <c:pt idx="303">
                  <c:v>42788</c:v>
                </c:pt>
                <c:pt idx="304">
                  <c:v>42789</c:v>
                </c:pt>
                <c:pt idx="305">
                  <c:v>42790</c:v>
                </c:pt>
                <c:pt idx="306">
                  <c:v>42793</c:v>
                </c:pt>
                <c:pt idx="307">
                  <c:v>42794</c:v>
                </c:pt>
                <c:pt idx="308">
                  <c:v>42795</c:v>
                </c:pt>
                <c:pt idx="309">
                  <c:v>42796</c:v>
                </c:pt>
                <c:pt idx="310">
                  <c:v>42797</c:v>
                </c:pt>
                <c:pt idx="311">
                  <c:v>42800</c:v>
                </c:pt>
                <c:pt idx="312">
                  <c:v>42801</c:v>
                </c:pt>
                <c:pt idx="313">
                  <c:v>42802</c:v>
                </c:pt>
                <c:pt idx="314">
                  <c:v>42803</c:v>
                </c:pt>
                <c:pt idx="315">
                  <c:v>42804</c:v>
                </c:pt>
                <c:pt idx="316">
                  <c:v>42807</c:v>
                </c:pt>
                <c:pt idx="317">
                  <c:v>42808</c:v>
                </c:pt>
                <c:pt idx="318">
                  <c:v>42809</c:v>
                </c:pt>
                <c:pt idx="319">
                  <c:v>42810</c:v>
                </c:pt>
                <c:pt idx="320">
                  <c:v>42811</c:v>
                </c:pt>
                <c:pt idx="321">
                  <c:v>42814</c:v>
                </c:pt>
                <c:pt idx="322">
                  <c:v>42815</c:v>
                </c:pt>
                <c:pt idx="323">
                  <c:v>42816</c:v>
                </c:pt>
                <c:pt idx="324">
                  <c:v>42817</c:v>
                </c:pt>
                <c:pt idx="325">
                  <c:v>42818</c:v>
                </c:pt>
                <c:pt idx="326">
                  <c:v>42821</c:v>
                </c:pt>
                <c:pt idx="327">
                  <c:v>42822</c:v>
                </c:pt>
                <c:pt idx="328">
                  <c:v>42823</c:v>
                </c:pt>
                <c:pt idx="329">
                  <c:v>42824</c:v>
                </c:pt>
                <c:pt idx="330">
                  <c:v>42825</c:v>
                </c:pt>
                <c:pt idx="331">
                  <c:v>42828</c:v>
                </c:pt>
                <c:pt idx="332">
                  <c:v>42829</c:v>
                </c:pt>
                <c:pt idx="333">
                  <c:v>42830</c:v>
                </c:pt>
                <c:pt idx="334">
                  <c:v>42831</c:v>
                </c:pt>
                <c:pt idx="335">
                  <c:v>42832</c:v>
                </c:pt>
                <c:pt idx="336">
                  <c:v>42835</c:v>
                </c:pt>
                <c:pt idx="337">
                  <c:v>42836</c:v>
                </c:pt>
                <c:pt idx="338">
                  <c:v>42837</c:v>
                </c:pt>
                <c:pt idx="339">
                  <c:v>42838</c:v>
                </c:pt>
                <c:pt idx="340">
                  <c:v>42843</c:v>
                </c:pt>
                <c:pt idx="341">
                  <c:v>42844</c:v>
                </c:pt>
                <c:pt idx="342">
                  <c:v>42845</c:v>
                </c:pt>
                <c:pt idx="343">
                  <c:v>42846</c:v>
                </c:pt>
                <c:pt idx="344">
                  <c:v>42849</c:v>
                </c:pt>
                <c:pt idx="345">
                  <c:v>42850</c:v>
                </c:pt>
                <c:pt idx="346">
                  <c:v>42851</c:v>
                </c:pt>
                <c:pt idx="347">
                  <c:v>42852</c:v>
                </c:pt>
                <c:pt idx="348">
                  <c:v>42853</c:v>
                </c:pt>
                <c:pt idx="349">
                  <c:v>42857</c:v>
                </c:pt>
                <c:pt idx="350">
                  <c:v>42858</c:v>
                </c:pt>
                <c:pt idx="351">
                  <c:v>42859</c:v>
                </c:pt>
                <c:pt idx="352">
                  <c:v>42860</c:v>
                </c:pt>
                <c:pt idx="353">
                  <c:v>42863</c:v>
                </c:pt>
                <c:pt idx="354">
                  <c:v>42864</c:v>
                </c:pt>
                <c:pt idx="355">
                  <c:v>42865</c:v>
                </c:pt>
                <c:pt idx="356">
                  <c:v>42866</c:v>
                </c:pt>
                <c:pt idx="357">
                  <c:v>42867</c:v>
                </c:pt>
                <c:pt idx="358">
                  <c:v>42870</c:v>
                </c:pt>
                <c:pt idx="359">
                  <c:v>42871</c:v>
                </c:pt>
                <c:pt idx="360">
                  <c:v>42872</c:v>
                </c:pt>
                <c:pt idx="361">
                  <c:v>42873</c:v>
                </c:pt>
                <c:pt idx="362">
                  <c:v>42874</c:v>
                </c:pt>
                <c:pt idx="363">
                  <c:v>42877</c:v>
                </c:pt>
                <c:pt idx="364">
                  <c:v>42878</c:v>
                </c:pt>
                <c:pt idx="365">
                  <c:v>42879</c:v>
                </c:pt>
                <c:pt idx="366">
                  <c:v>42880</c:v>
                </c:pt>
                <c:pt idx="367">
                  <c:v>42881</c:v>
                </c:pt>
                <c:pt idx="368">
                  <c:v>42884</c:v>
                </c:pt>
                <c:pt idx="369">
                  <c:v>42885</c:v>
                </c:pt>
                <c:pt idx="370">
                  <c:v>42886</c:v>
                </c:pt>
                <c:pt idx="371">
                  <c:v>42887</c:v>
                </c:pt>
                <c:pt idx="372">
                  <c:v>42888</c:v>
                </c:pt>
                <c:pt idx="373">
                  <c:v>42891</c:v>
                </c:pt>
                <c:pt idx="374">
                  <c:v>42892</c:v>
                </c:pt>
                <c:pt idx="375">
                  <c:v>42893</c:v>
                </c:pt>
                <c:pt idx="376">
                  <c:v>42894</c:v>
                </c:pt>
                <c:pt idx="377">
                  <c:v>42895</c:v>
                </c:pt>
                <c:pt idx="378">
                  <c:v>42898</c:v>
                </c:pt>
                <c:pt idx="379">
                  <c:v>42899</c:v>
                </c:pt>
                <c:pt idx="380">
                  <c:v>42900</c:v>
                </c:pt>
                <c:pt idx="381">
                  <c:v>42901</c:v>
                </c:pt>
                <c:pt idx="382">
                  <c:v>42902</c:v>
                </c:pt>
                <c:pt idx="383">
                  <c:v>42905</c:v>
                </c:pt>
                <c:pt idx="384">
                  <c:v>42906</c:v>
                </c:pt>
                <c:pt idx="385">
                  <c:v>42907</c:v>
                </c:pt>
                <c:pt idx="386">
                  <c:v>42908</c:v>
                </c:pt>
                <c:pt idx="387">
                  <c:v>42909</c:v>
                </c:pt>
                <c:pt idx="388">
                  <c:v>42912</c:v>
                </c:pt>
                <c:pt idx="389">
                  <c:v>42913</c:v>
                </c:pt>
                <c:pt idx="390">
                  <c:v>42914</c:v>
                </c:pt>
                <c:pt idx="391">
                  <c:v>42915</c:v>
                </c:pt>
                <c:pt idx="392">
                  <c:v>42916</c:v>
                </c:pt>
                <c:pt idx="393">
                  <c:v>42919</c:v>
                </c:pt>
                <c:pt idx="394">
                  <c:v>42920</c:v>
                </c:pt>
                <c:pt idx="395">
                  <c:v>42921</c:v>
                </c:pt>
                <c:pt idx="396">
                  <c:v>42922</c:v>
                </c:pt>
                <c:pt idx="397">
                  <c:v>42923</c:v>
                </c:pt>
                <c:pt idx="398">
                  <c:v>42926</c:v>
                </c:pt>
                <c:pt idx="399">
                  <c:v>42927</c:v>
                </c:pt>
                <c:pt idx="400">
                  <c:v>42928</c:v>
                </c:pt>
                <c:pt idx="401">
                  <c:v>42929</c:v>
                </c:pt>
                <c:pt idx="402">
                  <c:v>42930</c:v>
                </c:pt>
                <c:pt idx="403">
                  <c:v>42933</c:v>
                </c:pt>
                <c:pt idx="404">
                  <c:v>42934</c:v>
                </c:pt>
                <c:pt idx="405">
                  <c:v>42935</c:v>
                </c:pt>
                <c:pt idx="406">
                  <c:v>42936</c:v>
                </c:pt>
                <c:pt idx="407">
                  <c:v>42937</c:v>
                </c:pt>
                <c:pt idx="408">
                  <c:v>42940</c:v>
                </c:pt>
                <c:pt idx="409">
                  <c:v>42941</c:v>
                </c:pt>
                <c:pt idx="410">
                  <c:v>42942</c:v>
                </c:pt>
                <c:pt idx="411">
                  <c:v>42943</c:v>
                </c:pt>
                <c:pt idx="412">
                  <c:v>42944</c:v>
                </c:pt>
                <c:pt idx="413">
                  <c:v>42947</c:v>
                </c:pt>
                <c:pt idx="414">
                  <c:v>42948</c:v>
                </c:pt>
                <c:pt idx="415">
                  <c:v>42949</c:v>
                </c:pt>
                <c:pt idx="416">
                  <c:v>42950</c:v>
                </c:pt>
                <c:pt idx="417">
                  <c:v>42951</c:v>
                </c:pt>
                <c:pt idx="418">
                  <c:v>42954</c:v>
                </c:pt>
                <c:pt idx="419">
                  <c:v>42955</c:v>
                </c:pt>
                <c:pt idx="420">
                  <c:v>42956</c:v>
                </c:pt>
                <c:pt idx="421">
                  <c:v>42957</c:v>
                </c:pt>
                <c:pt idx="422">
                  <c:v>42958</c:v>
                </c:pt>
                <c:pt idx="423">
                  <c:v>42961</c:v>
                </c:pt>
                <c:pt idx="424">
                  <c:v>42962</c:v>
                </c:pt>
                <c:pt idx="425">
                  <c:v>42963</c:v>
                </c:pt>
                <c:pt idx="426">
                  <c:v>42964</c:v>
                </c:pt>
                <c:pt idx="427">
                  <c:v>42965</c:v>
                </c:pt>
                <c:pt idx="428">
                  <c:v>42968</c:v>
                </c:pt>
                <c:pt idx="429">
                  <c:v>42969</c:v>
                </c:pt>
                <c:pt idx="430">
                  <c:v>42970</c:v>
                </c:pt>
                <c:pt idx="431">
                  <c:v>42971</c:v>
                </c:pt>
                <c:pt idx="432">
                  <c:v>42972</c:v>
                </c:pt>
                <c:pt idx="433">
                  <c:v>42975</c:v>
                </c:pt>
                <c:pt idx="434">
                  <c:v>42976</c:v>
                </c:pt>
                <c:pt idx="435">
                  <c:v>42977</c:v>
                </c:pt>
                <c:pt idx="436">
                  <c:v>42978</c:v>
                </c:pt>
                <c:pt idx="437">
                  <c:v>42979</c:v>
                </c:pt>
                <c:pt idx="438">
                  <c:v>42982</c:v>
                </c:pt>
                <c:pt idx="439">
                  <c:v>42983</c:v>
                </c:pt>
                <c:pt idx="440">
                  <c:v>42984</c:v>
                </c:pt>
                <c:pt idx="441">
                  <c:v>42985</c:v>
                </c:pt>
                <c:pt idx="442">
                  <c:v>42986</c:v>
                </c:pt>
                <c:pt idx="443">
                  <c:v>42989</c:v>
                </c:pt>
                <c:pt idx="444">
                  <c:v>42990</c:v>
                </c:pt>
                <c:pt idx="445">
                  <c:v>42991</c:v>
                </c:pt>
                <c:pt idx="446">
                  <c:v>42992</c:v>
                </c:pt>
                <c:pt idx="447">
                  <c:v>42993</c:v>
                </c:pt>
                <c:pt idx="448">
                  <c:v>42996</c:v>
                </c:pt>
                <c:pt idx="449">
                  <c:v>42997</c:v>
                </c:pt>
                <c:pt idx="450">
                  <c:v>42998</c:v>
                </c:pt>
                <c:pt idx="451">
                  <c:v>42999</c:v>
                </c:pt>
                <c:pt idx="452">
                  <c:v>43000</c:v>
                </c:pt>
                <c:pt idx="453">
                  <c:v>43003</c:v>
                </c:pt>
                <c:pt idx="454">
                  <c:v>43004</c:v>
                </c:pt>
                <c:pt idx="455">
                  <c:v>43005</c:v>
                </c:pt>
                <c:pt idx="456">
                  <c:v>43006</c:v>
                </c:pt>
                <c:pt idx="457">
                  <c:v>43007</c:v>
                </c:pt>
                <c:pt idx="458">
                  <c:v>43010</c:v>
                </c:pt>
                <c:pt idx="459">
                  <c:v>43011</c:v>
                </c:pt>
                <c:pt idx="460">
                  <c:v>43012</c:v>
                </c:pt>
                <c:pt idx="461">
                  <c:v>43013</c:v>
                </c:pt>
                <c:pt idx="462">
                  <c:v>43014</c:v>
                </c:pt>
                <c:pt idx="463">
                  <c:v>43017</c:v>
                </c:pt>
                <c:pt idx="464">
                  <c:v>43018</c:v>
                </c:pt>
                <c:pt idx="465">
                  <c:v>43019</c:v>
                </c:pt>
                <c:pt idx="466">
                  <c:v>43020</c:v>
                </c:pt>
                <c:pt idx="467">
                  <c:v>43021</c:v>
                </c:pt>
                <c:pt idx="468">
                  <c:v>43024</c:v>
                </c:pt>
                <c:pt idx="469">
                  <c:v>43025</c:v>
                </c:pt>
                <c:pt idx="470">
                  <c:v>43026</c:v>
                </c:pt>
                <c:pt idx="471">
                  <c:v>43027</c:v>
                </c:pt>
                <c:pt idx="472">
                  <c:v>43028</c:v>
                </c:pt>
                <c:pt idx="473">
                  <c:v>43031</c:v>
                </c:pt>
                <c:pt idx="474">
                  <c:v>43032</c:v>
                </c:pt>
                <c:pt idx="475">
                  <c:v>43033</c:v>
                </c:pt>
                <c:pt idx="476">
                  <c:v>43034</c:v>
                </c:pt>
                <c:pt idx="477">
                  <c:v>43035</c:v>
                </c:pt>
                <c:pt idx="478">
                  <c:v>43038</c:v>
                </c:pt>
                <c:pt idx="479">
                  <c:v>43039</c:v>
                </c:pt>
                <c:pt idx="480">
                  <c:v>43040</c:v>
                </c:pt>
                <c:pt idx="481">
                  <c:v>43041</c:v>
                </c:pt>
                <c:pt idx="482">
                  <c:v>43042</c:v>
                </c:pt>
                <c:pt idx="483">
                  <c:v>43045</c:v>
                </c:pt>
                <c:pt idx="484">
                  <c:v>43046</c:v>
                </c:pt>
                <c:pt idx="485">
                  <c:v>43047</c:v>
                </c:pt>
                <c:pt idx="486">
                  <c:v>43048</c:v>
                </c:pt>
                <c:pt idx="487">
                  <c:v>43049</c:v>
                </c:pt>
                <c:pt idx="488">
                  <c:v>43052</c:v>
                </c:pt>
                <c:pt idx="489">
                  <c:v>43053</c:v>
                </c:pt>
                <c:pt idx="490">
                  <c:v>43054</c:v>
                </c:pt>
                <c:pt idx="491">
                  <c:v>43055</c:v>
                </c:pt>
                <c:pt idx="492">
                  <c:v>43056</c:v>
                </c:pt>
                <c:pt idx="493">
                  <c:v>43059</c:v>
                </c:pt>
                <c:pt idx="494">
                  <c:v>43060</c:v>
                </c:pt>
                <c:pt idx="495">
                  <c:v>43061</c:v>
                </c:pt>
                <c:pt idx="496">
                  <c:v>43062</c:v>
                </c:pt>
                <c:pt idx="497">
                  <c:v>43063</c:v>
                </c:pt>
                <c:pt idx="498">
                  <c:v>43066</c:v>
                </c:pt>
                <c:pt idx="499">
                  <c:v>43067</c:v>
                </c:pt>
                <c:pt idx="500">
                  <c:v>43068</c:v>
                </c:pt>
                <c:pt idx="501">
                  <c:v>43069</c:v>
                </c:pt>
                <c:pt idx="502">
                  <c:v>43070</c:v>
                </c:pt>
                <c:pt idx="503">
                  <c:v>43073</c:v>
                </c:pt>
                <c:pt idx="504">
                  <c:v>43074</c:v>
                </c:pt>
                <c:pt idx="505">
                  <c:v>43075</c:v>
                </c:pt>
                <c:pt idx="506">
                  <c:v>43076</c:v>
                </c:pt>
                <c:pt idx="507">
                  <c:v>43077</c:v>
                </c:pt>
                <c:pt idx="508">
                  <c:v>43080</c:v>
                </c:pt>
                <c:pt idx="509">
                  <c:v>43081</c:v>
                </c:pt>
                <c:pt idx="510">
                  <c:v>43082</c:v>
                </c:pt>
                <c:pt idx="511">
                  <c:v>43083</c:v>
                </c:pt>
                <c:pt idx="512">
                  <c:v>43084</c:v>
                </c:pt>
                <c:pt idx="513">
                  <c:v>43087</c:v>
                </c:pt>
                <c:pt idx="514">
                  <c:v>43088</c:v>
                </c:pt>
                <c:pt idx="515">
                  <c:v>43089</c:v>
                </c:pt>
                <c:pt idx="516">
                  <c:v>43090</c:v>
                </c:pt>
                <c:pt idx="517">
                  <c:v>43091</c:v>
                </c:pt>
                <c:pt idx="518">
                  <c:v>43098</c:v>
                </c:pt>
                <c:pt idx="519">
                  <c:v>43105</c:v>
                </c:pt>
                <c:pt idx="520">
                  <c:v>43112</c:v>
                </c:pt>
                <c:pt idx="521">
                  <c:v>43119</c:v>
                </c:pt>
                <c:pt idx="522">
                  <c:v>43126</c:v>
                </c:pt>
                <c:pt idx="523">
                  <c:v>43133</c:v>
                </c:pt>
                <c:pt idx="524">
                  <c:v>43140</c:v>
                </c:pt>
                <c:pt idx="525">
                  <c:v>43147</c:v>
                </c:pt>
                <c:pt idx="526">
                  <c:v>43154</c:v>
                </c:pt>
                <c:pt idx="527">
                  <c:v>43161</c:v>
                </c:pt>
                <c:pt idx="528">
                  <c:v>43168</c:v>
                </c:pt>
                <c:pt idx="529">
                  <c:v>43175</c:v>
                </c:pt>
                <c:pt idx="530">
                  <c:v>43182</c:v>
                </c:pt>
                <c:pt idx="531">
                  <c:v>43193</c:v>
                </c:pt>
                <c:pt idx="532">
                  <c:v>43196</c:v>
                </c:pt>
                <c:pt idx="533">
                  <c:v>43203</c:v>
                </c:pt>
                <c:pt idx="534">
                  <c:v>43210</c:v>
                </c:pt>
                <c:pt idx="535">
                  <c:v>43217</c:v>
                </c:pt>
                <c:pt idx="536">
                  <c:v>43224</c:v>
                </c:pt>
                <c:pt idx="537">
                  <c:v>43231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43273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-1.9599999999989162E-3</c:v>
                </c:pt>
                <c:pt idx="1">
                  <c:v>-1.9486648299859774E-3</c:v>
                </c:pt>
                <c:pt idx="2">
                  <c:v>-1.9455551712064686E-3</c:v>
                </c:pt>
                <c:pt idx="3">
                  <c:v>-1.9480144712562138E-3</c:v>
                </c:pt>
                <c:pt idx="4">
                  <c:v>-1.9433370296760566E-3</c:v>
                </c:pt>
                <c:pt idx="5">
                  <c:v>-1.9344536828030765E-3</c:v>
                </c:pt>
                <c:pt idx="6">
                  <c:v>-1.9379566100300701E-3</c:v>
                </c:pt>
                <c:pt idx="7">
                  <c:v>-1.9449285868686772E-3</c:v>
                </c:pt>
                <c:pt idx="8">
                  <c:v>-1.9595625523069191E-3</c:v>
                </c:pt>
                <c:pt idx="9">
                  <c:v>-2.0607484220980603E-3</c:v>
                </c:pt>
                <c:pt idx="10">
                  <c:v>-2.0703172330352191E-3</c:v>
                </c:pt>
                <c:pt idx="11">
                  <c:v>-2.080080697185965E-3</c:v>
                </c:pt>
                <c:pt idx="12">
                  <c:v>-2.0769232170717022E-3</c:v>
                </c:pt>
                <c:pt idx="13">
                  <c:v>-2.0722303957460535E-3</c:v>
                </c:pt>
                <c:pt idx="14">
                  <c:v>-2.0756172309983039E-3</c:v>
                </c:pt>
                <c:pt idx="15">
                  <c:v>-2.0793001065331647E-3</c:v>
                </c:pt>
                <c:pt idx="16">
                  <c:v>-2.0920610602390903E-3</c:v>
                </c:pt>
                <c:pt idx="17">
                  <c:v>-2.0939947370481049E-3</c:v>
                </c:pt>
                <c:pt idx="18">
                  <c:v>-2.0968622388802564E-3</c:v>
                </c:pt>
                <c:pt idx="19">
                  <c:v>-2.1203916373137691E-3</c:v>
                </c:pt>
                <c:pt idx="20">
                  <c:v>-2.1282941893987425E-3</c:v>
                </c:pt>
                <c:pt idx="21">
                  <c:v>-2.1404035095687591E-3</c:v>
                </c:pt>
                <c:pt idx="22">
                  <c:v>-2.1450828626980167E-3</c:v>
                </c:pt>
                <c:pt idx="23">
                  <c:v>-2.1497220050560638E-3</c:v>
                </c:pt>
                <c:pt idx="24">
                  <c:v>-2.1676314352723288E-3</c:v>
                </c:pt>
                <c:pt idx="25">
                  <c:v>-2.1728220206557718E-3</c:v>
                </c:pt>
                <c:pt idx="26">
                  <c:v>-2.179387459979587E-3</c:v>
                </c:pt>
                <c:pt idx="27">
                  <c:v>-2.1828445089004667E-3</c:v>
                </c:pt>
                <c:pt idx="28">
                  <c:v>-2.1861561008699433E-3</c:v>
                </c:pt>
                <c:pt idx="29">
                  <c:v>-2.1955330598283935E-3</c:v>
                </c:pt>
                <c:pt idx="30">
                  <c:v>-2.1984366726461638E-3</c:v>
                </c:pt>
                <c:pt idx="31">
                  <c:v>-2.2010340977721811E-3</c:v>
                </c:pt>
                <c:pt idx="32">
                  <c:v>-2.2033535255144652E-3</c:v>
                </c:pt>
                <c:pt idx="33">
                  <c:v>-2.2063142079193337E-3</c:v>
                </c:pt>
                <c:pt idx="34">
                  <c:v>-2.2105135024375437E-3</c:v>
                </c:pt>
                <c:pt idx="35">
                  <c:v>-2.2119642315523128E-3</c:v>
                </c:pt>
                <c:pt idx="36">
                  <c:v>-2.2133651653695415E-3</c:v>
                </c:pt>
                <c:pt idx="37">
                  <c:v>-2.2147641809722174E-3</c:v>
                </c:pt>
                <c:pt idx="38">
                  <c:v>-2.2189630796074574E-3</c:v>
                </c:pt>
                <c:pt idx="39">
                  <c:v>-2.2213970368533081E-3</c:v>
                </c:pt>
                <c:pt idx="40">
                  <c:v>-2.2236030515221765E-3</c:v>
                </c:pt>
                <c:pt idx="41">
                  <c:v>-2.226153470722146E-3</c:v>
                </c:pt>
                <c:pt idx="42">
                  <c:v>-2.2291158582022942E-3</c:v>
                </c:pt>
                <c:pt idx="43">
                  <c:v>-2.2390259846531476E-3</c:v>
                </c:pt>
                <c:pt idx="44">
                  <c:v>-2.2456469902310747E-3</c:v>
                </c:pt>
                <c:pt idx="45">
                  <c:v>-2.2509121918588694E-3</c:v>
                </c:pt>
                <c:pt idx="46">
                  <c:v>-2.2566045577244384E-3</c:v>
                </c:pt>
                <c:pt idx="47">
                  <c:v>-2.2806570723724307E-3</c:v>
                </c:pt>
                <c:pt idx="48">
                  <c:v>-2.2829666973092633E-3</c:v>
                </c:pt>
                <c:pt idx="49">
                  <c:v>-2.3005228607194781E-3</c:v>
                </c:pt>
                <c:pt idx="50">
                  <c:v>-2.3084809808294714E-3</c:v>
                </c:pt>
                <c:pt idx="51">
                  <c:v>-2.3262786916559849E-3</c:v>
                </c:pt>
                <c:pt idx="52">
                  <c:v>-2.3299122260474203E-3</c:v>
                </c:pt>
                <c:pt idx="53">
                  <c:v>-2.3337162428346734E-3</c:v>
                </c:pt>
                <c:pt idx="54">
                  <c:v>-2.3604044504024488E-3</c:v>
                </c:pt>
                <c:pt idx="55">
                  <c:v>-2.3694791016741624E-3</c:v>
                </c:pt>
                <c:pt idx="56">
                  <c:v>-2.3871250254916343E-3</c:v>
                </c:pt>
                <c:pt idx="57">
                  <c:v>-2.3918825723831527E-3</c:v>
                </c:pt>
                <c:pt idx="58">
                  <c:v>-2.3967551522471784E-3</c:v>
                </c:pt>
                <c:pt idx="59">
                  <c:v>-2.4233077266380063E-3</c:v>
                </c:pt>
                <c:pt idx="60">
                  <c:v>-2.4318061370405047E-3</c:v>
                </c:pt>
                <c:pt idx="61">
                  <c:v>-2.4460244330392171E-3</c:v>
                </c:pt>
                <c:pt idx="62">
                  <c:v>-2.4508479568920161E-3</c:v>
                </c:pt>
                <c:pt idx="63">
                  <c:v>-2.4556182350268171E-3</c:v>
                </c:pt>
                <c:pt idx="64">
                  <c:v>-2.4761430252142544E-3</c:v>
                </c:pt>
                <c:pt idx="65">
                  <c:v>-2.4822263112478731E-3</c:v>
                </c:pt>
                <c:pt idx="66">
                  <c:v>-2.4910588523868234E-3</c:v>
                </c:pt>
                <c:pt idx="67">
                  <c:v>-2.4947397946550876E-3</c:v>
                </c:pt>
                <c:pt idx="68">
                  <c:v>-2.5149959733439969E-3</c:v>
                </c:pt>
                <c:pt idx="69">
                  <c:v>-2.5176388189538379E-3</c:v>
                </c:pt>
                <c:pt idx="70">
                  <c:v>-2.5201405175322013E-3</c:v>
                </c:pt>
                <c:pt idx="71">
                  <c:v>-2.5243484314551785E-3</c:v>
                </c:pt>
                <c:pt idx="72">
                  <c:v>-2.5309487304361333E-3</c:v>
                </c:pt>
                <c:pt idx="73">
                  <c:v>-2.5328815928009618E-3</c:v>
                </c:pt>
                <c:pt idx="74">
                  <c:v>-2.5346102175869412E-3</c:v>
                </c:pt>
                <c:pt idx="75">
                  <c:v>-2.5369006292248752E-3</c:v>
                </c:pt>
                <c:pt idx="76">
                  <c:v>-2.5378898841150171E-3</c:v>
                </c:pt>
                <c:pt idx="77">
                  <c:v>-2.5408480655624288E-3</c:v>
                </c:pt>
                <c:pt idx="78">
                  <c:v>-2.5417564045184804E-3</c:v>
                </c:pt>
                <c:pt idx="79">
                  <c:v>-2.5426023304664369E-3</c:v>
                </c:pt>
                <c:pt idx="80">
                  <c:v>-2.5444393151316524E-3</c:v>
                </c:pt>
                <c:pt idx="81">
                  <c:v>-2.5447416590289092E-3</c:v>
                </c:pt>
                <c:pt idx="82">
                  <c:v>-2.5467319762277896E-3</c:v>
                </c:pt>
                <c:pt idx="83">
                  <c:v>-2.5477103678808177E-3</c:v>
                </c:pt>
                <c:pt idx="84">
                  <c:v>-2.5487737492317919E-3</c:v>
                </c:pt>
                <c:pt idx="85">
                  <c:v>-2.5516144286574782E-3</c:v>
                </c:pt>
                <c:pt idx="86">
                  <c:v>-2.5520189499600621E-3</c:v>
                </c:pt>
                <c:pt idx="87">
                  <c:v>-2.5552677638485122E-3</c:v>
                </c:pt>
                <c:pt idx="88">
                  <c:v>-2.5567797437284767E-3</c:v>
                </c:pt>
                <c:pt idx="89">
                  <c:v>-2.5583544686975657E-3</c:v>
                </c:pt>
                <c:pt idx="90">
                  <c:v>-2.5620031568489299E-3</c:v>
                </c:pt>
                <c:pt idx="91">
                  <c:v>-2.5637054713945062E-3</c:v>
                </c:pt>
                <c:pt idx="92">
                  <c:v>-2.5680447387657354E-3</c:v>
                </c:pt>
                <c:pt idx="93">
                  <c:v>-2.5699003884705994E-3</c:v>
                </c:pt>
                <c:pt idx="94">
                  <c:v>-2.5737480927908027E-3</c:v>
                </c:pt>
                <c:pt idx="95">
                  <c:v>-2.5746665227298349E-3</c:v>
                </c:pt>
                <c:pt idx="96">
                  <c:v>-2.5756135464547183E-3</c:v>
                </c:pt>
                <c:pt idx="97">
                  <c:v>-2.5814319775967704E-3</c:v>
                </c:pt>
                <c:pt idx="98">
                  <c:v>-2.5833677664292261E-3</c:v>
                </c:pt>
                <c:pt idx="99">
                  <c:v>-2.5869525280002911E-3</c:v>
                </c:pt>
                <c:pt idx="100">
                  <c:v>-2.5880086554859461E-3</c:v>
                </c:pt>
                <c:pt idx="101">
                  <c:v>-2.589076296504966E-3</c:v>
                </c:pt>
                <c:pt idx="102">
                  <c:v>-2.5944951268597194E-3</c:v>
                </c:pt>
                <c:pt idx="103">
                  <c:v>-2.5962038536881376E-3</c:v>
                </c:pt>
                <c:pt idx="104">
                  <c:v>-2.5990401940053946E-3</c:v>
                </c:pt>
                <c:pt idx="105">
                  <c:v>-2.6000012108472192E-3</c:v>
                </c:pt>
                <c:pt idx="106">
                  <c:v>-2.6009409127711954E-3</c:v>
                </c:pt>
                <c:pt idx="107">
                  <c:v>-2.6050596485649087E-3</c:v>
                </c:pt>
                <c:pt idx="108">
                  <c:v>-2.6063039274964112E-3</c:v>
                </c:pt>
                <c:pt idx="109">
                  <c:v>-2.6082586126229372E-3</c:v>
                </c:pt>
                <c:pt idx="110">
                  <c:v>-2.6089858437673696E-3</c:v>
                </c:pt>
                <c:pt idx="111">
                  <c:v>-2.6096903357328192E-3</c:v>
                </c:pt>
                <c:pt idx="112">
                  <c:v>-2.6126200940036447E-3</c:v>
                </c:pt>
                <c:pt idx="113">
                  <c:v>-2.6132046261935216E-3</c:v>
                </c:pt>
                <c:pt idx="114">
                  <c:v>-2.6140635681310975E-3</c:v>
                </c:pt>
                <c:pt idx="115">
                  <c:v>-2.6154760078322958E-3</c:v>
                </c:pt>
                <c:pt idx="116">
                  <c:v>-2.6159653358690956E-3</c:v>
                </c:pt>
                <c:pt idx="117">
                  <c:v>-2.6178760215533892E-3</c:v>
                </c:pt>
                <c:pt idx="118">
                  <c:v>-2.618567851807807E-3</c:v>
                </c:pt>
                <c:pt idx="119">
                  <c:v>-2.6192450733959483E-3</c:v>
                </c:pt>
                <c:pt idx="120">
                  <c:v>-2.6205680426785727E-3</c:v>
                </c:pt>
                <c:pt idx="121">
                  <c:v>-2.6209061422885751E-3</c:v>
                </c:pt>
                <c:pt idx="122">
                  <c:v>-2.6225540506294998E-3</c:v>
                </c:pt>
                <c:pt idx="123">
                  <c:v>-2.6232298634085716E-3</c:v>
                </c:pt>
                <c:pt idx="124">
                  <c:v>-2.6239205109996888E-3</c:v>
                </c:pt>
                <c:pt idx="125">
                  <c:v>-2.6255260786166301E-3</c:v>
                </c:pt>
                <c:pt idx="126">
                  <c:v>-2.6258261888574418E-3</c:v>
                </c:pt>
                <c:pt idx="127">
                  <c:v>-2.6277573917128372E-3</c:v>
                </c:pt>
                <c:pt idx="128">
                  <c:v>-2.6286357229818869E-3</c:v>
                </c:pt>
                <c:pt idx="129">
                  <c:v>-2.6295604615835799E-3</c:v>
                </c:pt>
                <c:pt idx="130">
                  <c:v>-2.631802548672818E-3</c:v>
                </c:pt>
                <c:pt idx="131">
                  <c:v>-2.6322121870857263E-3</c:v>
                </c:pt>
                <c:pt idx="132">
                  <c:v>-2.6349557988365468E-3</c:v>
                </c:pt>
                <c:pt idx="133">
                  <c:v>-2.636204469580683E-3</c:v>
                </c:pt>
                <c:pt idx="134">
                  <c:v>-2.6375148221071676E-3</c:v>
                </c:pt>
                <c:pt idx="135">
                  <c:v>-2.6380471275827735E-3</c:v>
                </c:pt>
                <c:pt idx="136">
                  <c:v>-2.6412403370230436E-3</c:v>
                </c:pt>
                <c:pt idx="137">
                  <c:v>-2.6461093544316583E-3</c:v>
                </c:pt>
                <c:pt idx="138">
                  <c:v>-2.6478821378974901E-3</c:v>
                </c:pt>
                <c:pt idx="139">
                  <c:v>-2.6520955214289063E-3</c:v>
                </c:pt>
                <c:pt idx="140">
                  <c:v>-2.6528780731584212E-3</c:v>
                </c:pt>
                <c:pt idx="141">
                  <c:v>-2.6536818309046274E-3</c:v>
                </c:pt>
                <c:pt idx="142">
                  <c:v>-2.6602521604418383E-3</c:v>
                </c:pt>
                <c:pt idx="143">
                  <c:v>-2.6626244359778495E-3</c:v>
                </c:pt>
                <c:pt idx="144">
                  <c:v>-2.6681761847958574E-3</c:v>
                </c:pt>
                <c:pt idx="145">
                  <c:v>-2.6692348005234734E-3</c:v>
                </c:pt>
                <c:pt idx="146">
                  <c:v>-2.6703209044597366E-3</c:v>
                </c:pt>
                <c:pt idx="147">
                  <c:v>-2.6789371610170059E-3</c:v>
                </c:pt>
                <c:pt idx="148">
                  <c:v>-2.6820223456924808E-3</c:v>
                </c:pt>
                <c:pt idx="149">
                  <c:v>-2.6889775124477374E-3</c:v>
                </c:pt>
                <c:pt idx="150">
                  <c:v>-2.6903729354908756E-3</c:v>
                </c:pt>
                <c:pt idx="151">
                  <c:v>-2.6918018242252659E-3</c:v>
                </c:pt>
                <c:pt idx="152">
                  <c:v>-2.7020781838324012E-3</c:v>
                </c:pt>
                <c:pt idx="153">
                  <c:v>-2.7055475584599861E-3</c:v>
                </c:pt>
                <c:pt idx="154">
                  <c:v>-2.7124661966369183E-3</c:v>
                </c:pt>
                <c:pt idx="155">
                  <c:v>-2.7141570586980412E-3</c:v>
                </c:pt>
                <c:pt idx="156">
                  <c:v>-2.7190334863380627E-3</c:v>
                </c:pt>
                <c:pt idx="157">
                  <c:v>-2.7257721260432271E-3</c:v>
                </c:pt>
                <c:pt idx="158">
                  <c:v>-2.7288976422877543E-3</c:v>
                </c:pt>
                <c:pt idx="159">
                  <c:v>-2.7339666163905818E-3</c:v>
                </c:pt>
                <c:pt idx="160">
                  <c:v>-2.7357399264947568E-3</c:v>
                </c:pt>
                <c:pt idx="161">
                  <c:v>-2.737526165350254E-3</c:v>
                </c:pt>
                <c:pt idx="162">
                  <c:v>-2.7446720418575479E-3</c:v>
                </c:pt>
                <c:pt idx="163">
                  <c:v>-2.7466421154031368E-3</c:v>
                </c:pt>
                <c:pt idx="164">
                  <c:v>-2.7481800232093631E-3</c:v>
                </c:pt>
                <c:pt idx="165">
                  <c:v>-2.7496375934107919E-3</c:v>
                </c:pt>
                <c:pt idx="166">
                  <c:v>-2.7510609308083324E-3</c:v>
                </c:pt>
                <c:pt idx="167">
                  <c:v>-2.7528462270701251E-3</c:v>
                </c:pt>
                <c:pt idx="168">
                  <c:v>-2.7527657345710072E-3</c:v>
                </c:pt>
                <c:pt idx="169">
                  <c:v>-2.7492583468894083E-3</c:v>
                </c:pt>
                <c:pt idx="170">
                  <c:v>-2.7497996197606289E-3</c:v>
                </c:pt>
                <c:pt idx="171">
                  <c:v>-2.7502203497609839E-3</c:v>
                </c:pt>
                <c:pt idx="172">
                  <c:v>-2.7440891722752708E-3</c:v>
                </c:pt>
                <c:pt idx="173">
                  <c:v>-2.7413409485144507E-3</c:v>
                </c:pt>
                <c:pt idx="174">
                  <c:v>-2.7331336070926782E-3</c:v>
                </c:pt>
                <c:pt idx="175">
                  <c:v>-2.7323268061871242E-3</c:v>
                </c:pt>
                <c:pt idx="176">
                  <c:v>-2.7313874264549782E-3</c:v>
                </c:pt>
                <c:pt idx="177">
                  <c:v>-2.7195026686590144E-3</c:v>
                </c:pt>
                <c:pt idx="178">
                  <c:v>-2.7152568307467931E-3</c:v>
                </c:pt>
                <c:pt idx="179">
                  <c:v>-2.7134904578312025E-3</c:v>
                </c:pt>
                <c:pt idx="180">
                  <c:v>-2.7041836861302349E-3</c:v>
                </c:pt>
                <c:pt idx="181">
                  <c:v>-2.7021180138723125E-3</c:v>
                </c:pt>
                <c:pt idx="182">
                  <c:v>-2.6909638684027293E-3</c:v>
                </c:pt>
                <c:pt idx="183">
                  <c:v>-2.6866052276464103E-3</c:v>
                </c:pt>
                <c:pt idx="184">
                  <c:v>-2.6823794340393725E-3</c:v>
                </c:pt>
                <c:pt idx="185">
                  <c:v>-2.6760237708169099E-3</c:v>
                </c:pt>
                <c:pt idx="186">
                  <c:v>-2.67347271255683E-3</c:v>
                </c:pt>
                <c:pt idx="187">
                  <c:v>-2.6645543228283053E-3</c:v>
                </c:pt>
                <c:pt idx="188">
                  <c:v>-2.6619192120693747E-3</c:v>
                </c:pt>
                <c:pt idx="189">
                  <c:v>-2.6596860885206297E-3</c:v>
                </c:pt>
                <c:pt idx="190">
                  <c:v>-2.6596116094257383E-3</c:v>
                </c:pt>
                <c:pt idx="191">
                  <c:v>-2.657659009625181E-3</c:v>
                </c:pt>
                <c:pt idx="192">
                  <c:v>-2.6559757071584755E-3</c:v>
                </c:pt>
                <c:pt idx="193">
                  <c:v>-2.656968277817473E-3</c:v>
                </c:pt>
                <c:pt idx="194">
                  <c:v>-2.6585412567086131E-3</c:v>
                </c:pt>
                <c:pt idx="195">
                  <c:v>-2.6663100268239925E-3</c:v>
                </c:pt>
                <c:pt idx="196">
                  <c:v>-2.6662629849148341E-3</c:v>
                </c:pt>
                <c:pt idx="197">
                  <c:v>-2.673975505991244E-3</c:v>
                </c:pt>
                <c:pt idx="198">
                  <c:v>-2.678341576674903E-3</c:v>
                </c:pt>
                <c:pt idx="199">
                  <c:v>-2.683053405568625E-3</c:v>
                </c:pt>
                <c:pt idx="200">
                  <c:v>-2.6949075945478795E-3</c:v>
                </c:pt>
                <c:pt idx="201">
                  <c:v>-2.6968071406085676E-3</c:v>
                </c:pt>
                <c:pt idx="202">
                  <c:v>-2.7137996489418953E-3</c:v>
                </c:pt>
                <c:pt idx="203">
                  <c:v>-2.7197206251879684E-3</c:v>
                </c:pt>
                <c:pt idx="204">
                  <c:v>-2.7314007536682894E-3</c:v>
                </c:pt>
                <c:pt idx="205">
                  <c:v>-2.7344914373464424E-3</c:v>
                </c:pt>
                <c:pt idx="206">
                  <c:v>-2.7377262571256608E-3</c:v>
                </c:pt>
                <c:pt idx="207">
                  <c:v>-2.7552778952375941E-3</c:v>
                </c:pt>
                <c:pt idx="208">
                  <c:v>-2.7608410589311768E-3</c:v>
                </c:pt>
                <c:pt idx="209">
                  <c:v>-2.769185371241227E-3</c:v>
                </c:pt>
                <c:pt idx="210">
                  <c:v>-2.7726339518258092E-3</c:v>
                </c:pt>
                <c:pt idx="211">
                  <c:v>-2.7760912698768505E-3</c:v>
                </c:pt>
                <c:pt idx="212">
                  <c:v>-2.7882903873169365E-3</c:v>
                </c:pt>
                <c:pt idx="213">
                  <c:v>-2.7914757716564612E-3</c:v>
                </c:pt>
                <c:pt idx="214">
                  <c:v>-2.7935757466006224E-3</c:v>
                </c:pt>
                <c:pt idx="215">
                  <c:v>-2.7958909455641501E-3</c:v>
                </c:pt>
                <c:pt idx="216">
                  <c:v>-2.7980468596746919E-3</c:v>
                </c:pt>
                <c:pt idx="217">
                  <c:v>-2.8004754608077927E-3</c:v>
                </c:pt>
                <c:pt idx="218">
                  <c:v>-2.8004519984131848E-3</c:v>
                </c:pt>
                <c:pt idx="219">
                  <c:v>-2.7970724210160925E-3</c:v>
                </c:pt>
                <c:pt idx="220">
                  <c:v>-2.797697366077323E-3</c:v>
                </c:pt>
                <c:pt idx="221">
                  <c:v>-2.7981553589036482E-3</c:v>
                </c:pt>
                <c:pt idx="222">
                  <c:v>-2.7948074866537276E-3</c:v>
                </c:pt>
                <c:pt idx="223">
                  <c:v>-2.7925643348321039E-3</c:v>
                </c:pt>
                <c:pt idx="224">
                  <c:v>-2.7900678447587701E-3</c:v>
                </c:pt>
                <c:pt idx="225">
                  <c:v>-2.7834460910659831E-3</c:v>
                </c:pt>
                <c:pt idx="226">
                  <c:v>-2.7824393363776985E-3</c:v>
                </c:pt>
                <c:pt idx="227">
                  <c:v>-2.7745807639822928E-3</c:v>
                </c:pt>
                <c:pt idx="228">
                  <c:v>-2.7710456721030674E-3</c:v>
                </c:pt>
                <c:pt idx="229">
                  <c:v>-2.7674204923680001E-3</c:v>
                </c:pt>
                <c:pt idx="230">
                  <c:v>-2.7602091071377011E-3</c:v>
                </c:pt>
                <c:pt idx="231">
                  <c:v>-2.7582714589068037E-3</c:v>
                </c:pt>
                <c:pt idx="232">
                  <c:v>-2.748811550771002E-3</c:v>
                </c:pt>
                <c:pt idx="233">
                  <c:v>-2.7451709708068428E-3</c:v>
                </c:pt>
                <c:pt idx="234">
                  <c:v>-2.7416181199200196E-3</c:v>
                </c:pt>
                <c:pt idx="235">
                  <c:v>-2.7357275080534815E-3</c:v>
                </c:pt>
                <c:pt idx="236">
                  <c:v>-2.733715095604018E-3</c:v>
                </c:pt>
                <c:pt idx="237">
                  <c:v>-2.7259878021013151E-3</c:v>
                </c:pt>
                <c:pt idx="238">
                  <c:v>-2.7233507774813148E-3</c:v>
                </c:pt>
                <c:pt idx="239">
                  <c:v>-2.7208694174998271E-3</c:v>
                </c:pt>
                <c:pt idx="240">
                  <c:v>-2.7165101765321128E-3</c:v>
                </c:pt>
                <c:pt idx="241">
                  <c:v>-2.7150836293907132E-3</c:v>
                </c:pt>
                <c:pt idx="242">
                  <c:v>-2.7106135082259897E-3</c:v>
                </c:pt>
                <c:pt idx="243">
                  <c:v>-2.7089545795182524E-3</c:v>
                </c:pt>
                <c:pt idx="244">
                  <c:v>-2.7074133904751996E-3</c:v>
                </c:pt>
                <c:pt idx="245">
                  <c:v>-2.7052024181102585E-3</c:v>
                </c:pt>
                <c:pt idx="246">
                  <c:v>-2.7042932303373273E-3</c:v>
                </c:pt>
                <c:pt idx="247">
                  <c:v>-2.7009642173662337E-3</c:v>
                </c:pt>
                <c:pt idx="248">
                  <c:v>-2.7000206413721204E-3</c:v>
                </c:pt>
                <c:pt idx="249">
                  <c:v>-2.6985902556164731E-3</c:v>
                </c:pt>
                <c:pt idx="250">
                  <c:v>-2.6980748427378465E-3</c:v>
                </c:pt>
                <c:pt idx="251">
                  <c:v>-2.6976040569698556E-3</c:v>
                </c:pt>
                <c:pt idx="252">
                  <c:v>-2.6956784508011442E-3</c:v>
                </c:pt>
                <c:pt idx="253">
                  <c:v>-2.6951160312141129E-3</c:v>
                </c:pt>
                <c:pt idx="254">
                  <c:v>-2.6940488112334941E-3</c:v>
                </c:pt>
                <c:pt idx="255">
                  <c:v>-2.6938024228762014E-3</c:v>
                </c:pt>
                <c:pt idx="256">
                  <c:v>-2.6935754651458504E-3</c:v>
                </c:pt>
                <c:pt idx="257">
                  <c:v>-2.6921134311191025E-3</c:v>
                </c:pt>
                <c:pt idx="258">
                  <c:v>-2.691612551980937E-3</c:v>
                </c:pt>
                <c:pt idx="259">
                  <c:v>-2.690490402779537E-3</c:v>
                </c:pt>
                <c:pt idx="260">
                  <c:v>-2.6902660763543362E-3</c:v>
                </c:pt>
                <c:pt idx="261">
                  <c:v>-2.6900377608975942E-3</c:v>
                </c:pt>
                <c:pt idx="262">
                  <c:v>-2.6877692638493217E-3</c:v>
                </c:pt>
                <c:pt idx="263">
                  <c:v>-2.6864777995189667E-3</c:v>
                </c:pt>
                <c:pt idx="264">
                  <c:v>-2.6862113668074672E-3</c:v>
                </c:pt>
                <c:pt idx="265">
                  <c:v>-2.685583715158063E-3</c:v>
                </c:pt>
                <c:pt idx="266">
                  <c:v>-2.6840034040382359E-3</c:v>
                </c:pt>
                <c:pt idx="267">
                  <c:v>-2.683333254047252E-3</c:v>
                </c:pt>
                <c:pt idx="268">
                  <c:v>-2.6818713885790046E-3</c:v>
                </c:pt>
                <c:pt idx="269">
                  <c:v>-2.6815625715087554E-3</c:v>
                </c:pt>
                <c:pt idx="270">
                  <c:v>-2.6812497120322042E-3</c:v>
                </c:pt>
                <c:pt idx="271">
                  <c:v>-2.6790562973629554E-3</c:v>
                </c:pt>
                <c:pt idx="272">
                  <c:v>-2.6783006908591379E-3</c:v>
                </c:pt>
                <c:pt idx="273">
                  <c:v>-2.6766673382271448E-3</c:v>
                </c:pt>
                <c:pt idx="274">
                  <c:v>-2.6763158587157776E-3</c:v>
                </c:pt>
                <c:pt idx="275">
                  <c:v>-2.6759603101092935E-3</c:v>
                </c:pt>
                <c:pt idx="276">
                  <c:v>-2.6735093528901781E-3</c:v>
                </c:pt>
                <c:pt idx="277">
                  <c:v>-2.6726677424688244E-3</c:v>
                </c:pt>
                <c:pt idx="278">
                  <c:v>-2.6708618166194531E-3</c:v>
                </c:pt>
                <c:pt idx="279">
                  <c:v>-2.6704673965749492E-3</c:v>
                </c:pt>
                <c:pt idx="280">
                  <c:v>-2.6700688807430022E-3</c:v>
                </c:pt>
                <c:pt idx="281">
                  <c:v>-2.6673587387212342E-3</c:v>
                </c:pt>
                <c:pt idx="282">
                  <c:v>-2.6664305769544352E-3</c:v>
                </c:pt>
                <c:pt idx="283">
                  <c:v>-2.6644509918114716E-3</c:v>
                </c:pt>
                <c:pt idx="284">
                  <c:v>-2.6640133531352639E-3</c:v>
                </c:pt>
                <c:pt idx="285">
                  <c:v>-2.6635715919753528E-3</c:v>
                </c:pt>
                <c:pt idx="286">
                  <c:v>-2.6616854125770103E-3</c:v>
                </c:pt>
                <c:pt idx="287">
                  <c:v>-2.6612250546360311E-3</c:v>
                </c:pt>
                <c:pt idx="288">
                  <c:v>-2.6602160935941732E-3</c:v>
                </c:pt>
                <c:pt idx="289">
                  <c:v>-2.6591946504997805E-3</c:v>
                </c:pt>
                <c:pt idx="290">
                  <c:v>-2.6581607141760799E-3</c:v>
                </c:pt>
                <c:pt idx="291">
                  <c:v>-2.6549838341284803E-3</c:v>
                </c:pt>
                <c:pt idx="292">
                  <c:v>-2.6538998131726238E-3</c:v>
                </c:pt>
                <c:pt idx="293">
                  <c:v>-2.6528032431321386E-3</c:v>
                </c:pt>
                <c:pt idx="294">
                  <c:v>-2.6516941128245414E-3</c:v>
                </c:pt>
                <c:pt idx="295">
                  <c:v>-2.6505724110830503E-3</c:v>
                </c:pt>
                <c:pt idx="296">
                  <c:v>-2.6471317655231618E-3</c:v>
                </c:pt>
                <c:pt idx="297">
                  <c:v>-2.6459596663168977E-3</c:v>
                </c:pt>
                <c:pt idx="298">
                  <c:v>-2.6447749398085729E-3</c:v>
                </c:pt>
                <c:pt idx="299">
                  <c:v>-2.6435775748271224E-3</c:v>
                </c:pt>
                <c:pt idx="300">
                  <c:v>-2.6423675602014829E-3</c:v>
                </c:pt>
                <c:pt idx="301">
                  <c:v>-2.6386615067230945E-3</c:v>
                </c:pt>
                <c:pt idx="302">
                  <c:v>-2.6374007817872181E-3</c:v>
                </c:pt>
                <c:pt idx="303">
                  <c:v>-2.6361273513375583E-3</c:v>
                </c:pt>
                <c:pt idx="304">
                  <c:v>-2.63484120420305E-3</c:v>
                </c:pt>
                <c:pt idx="305">
                  <c:v>-2.6335423292169124E-3</c:v>
                </c:pt>
                <c:pt idx="306">
                  <c:v>-2.6295692253652803E-3</c:v>
                </c:pt>
                <c:pt idx="307">
                  <c:v>-2.6260473682793162E-3</c:v>
                </c:pt>
                <c:pt idx="308">
                  <c:v>-2.623183193860467E-3</c:v>
                </c:pt>
                <c:pt idx="309">
                  <c:v>-2.6225252905098806E-3</c:v>
                </c:pt>
                <c:pt idx="310">
                  <c:v>-2.6218631312295705E-3</c:v>
                </c:pt>
                <c:pt idx="311">
                  <c:v>-2.6175633904957883E-3</c:v>
                </c:pt>
                <c:pt idx="312">
                  <c:v>-2.6161044239533713E-3</c:v>
                </c:pt>
                <c:pt idx="313">
                  <c:v>-2.6130600726985294E-3</c:v>
                </c:pt>
                <c:pt idx="314">
                  <c:v>-2.6123572821558361E-3</c:v>
                </c:pt>
                <c:pt idx="315">
                  <c:v>-2.6116502090003666E-3</c:v>
                </c:pt>
                <c:pt idx="316">
                  <c:v>-2.6070797863922504E-3</c:v>
                </c:pt>
                <c:pt idx="317">
                  <c:v>-2.6022124646719442E-3</c:v>
                </c:pt>
                <c:pt idx="318">
                  <c:v>-2.6014666515748824E-3</c:v>
                </c:pt>
                <c:pt idx="319">
                  <c:v>-2.6007165311326863E-3</c:v>
                </c:pt>
                <c:pt idx="320">
                  <c:v>-2.5999621004685336E-3</c:v>
                </c:pt>
                <c:pt idx="321">
                  <c:v>-2.5959618535417637E-3</c:v>
                </c:pt>
                <c:pt idx="322">
                  <c:v>-2.5943215719898887E-3</c:v>
                </c:pt>
                <c:pt idx="323">
                  <c:v>-2.5909136074610895E-3</c:v>
                </c:pt>
                <c:pt idx="324">
                  <c:v>-2.5901202083922215E-3</c:v>
                </c:pt>
                <c:pt idx="325">
                  <c:v>-2.589322473347748E-3</c:v>
                </c:pt>
                <c:pt idx="326">
                  <c:v>-2.5842057590503269E-3</c:v>
                </c:pt>
                <c:pt idx="327">
                  <c:v>-2.5824739986558863E-3</c:v>
                </c:pt>
                <c:pt idx="328">
                  <c:v>-2.5816458018623756E-3</c:v>
                </c:pt>
                <c:pt idx="329">
                  <c:v>-2.5808132480932312E-3</c:v>
                </c:pt>
                <c:pt idx="330">
                  <c:v>-2.5799763344670967E-3</c:v>
                </c:pt>
                <c:pt idx="331">
                  <c:v>-2.5727572985170255E-3</c:v>
                </c:pt>
                <c:pt idx="332">
                  <c:v>-2.5709401185811664E-3</c:v>
                </c:pt>
                <c:pt idx="333">
                  <c:v>-2.5691097528142137E-3</c:v>
                </c:pt>
                <c:pt idx="334">
                  <c:v>-2.5653228388582139E-3</c:v>
                </c:pt>
                <c:pt idx="335">
                  <c:v>-2.56443332991119E-3</c:v>
                </c:pt>
                <c:pt idx="336">
                  <c:v>-2.5597597453632659E-3</c:v>
                </c:pt>
                <c:pt idx="337">
                  <c:v>-2.5578500299241469E-3</c:v>
                </c:pt>
                <c:pt idx="338">
                  <c:v>-2.5559270504205145E-3</c:v>
                </c:pt>
                <c:pt idx="339">
                  <c:v>-2.5519544603253008E-3</c:v>
                </c:pt>
                <c:pt idx="340">
                  <c:v>-2.5441100022978169E-3</c:v>
                </c:pt>
                <c:pt idx="341">
                  <c:v>-2.5420938614488797E-3</c:v>
                </c:pt>
                <c:pt idx="342">
                  <c:v>-2.5379345081648352E-3</c:v>
                </c:pt>
                <c:pt idx="343">
                  <c:v>-2.5369521135338285E-3</c:v>
                </c:pt>
                <c:pt idx="344">
                  <c:v>-2.531812631658692E-3</c:v>
                </c:pt>
                <c:pt idx="345">
                  <c:v>-2.5297162023552033E-3</c:v>
                </c:pt>
                <c:pt idx="346">
                  <c:v>-2.5276063525283554E-3</c:v>
                </c:pt>
                <c:pt idx="347">
                  <c:v>-2.5232591488832945E-3</c:v>
                </c:pt>
                <c:pt idx="348">
                  <c:v>-2.5199834886099641E-3</c:v>
                </c:pt>
                <c:pt idx="349">
                  <c:v>-2.5135213335492068E-3</c:v>
                </c:pt>
                <c:pt idx="350">
                  <c:v>-2.5089964446977191E-3</c:v>
                </c:pt>
                <c:pt idx="351">
                  <c:v>-2.5079245488385249E-3</c:v>
                </c:pt>
                <c:pt idx="352">
                  <c:v>-2.5068481570513709E-3</c:v>
                </c:pt>
                <c:pt idx="353">
                  <c:v>-2.5000531403381984E-3</c:v>
                </c:pt>
                <c:pt idx="354">
                  <c:v>-2.4977610069995817E-3</c:v>
                </c:pt>
                <c:pt idx="355">
                  <c:v>-2.4930461587571984E-3</c:v>
                </c:pt>
                <c:pt idx="356">
                  <c:v>-2.4919268742684686E-3</c:v>
                </c:pt>
                <c:pt idx="357">
                  <c:v>-2.4908030672152462E-3</c:v>
                </c:pt>
                <c:pt idx="358">
                  <c:v>-2.483722583034345E-3</c:v>
                </c:pt>
                <c:pt idx="359">
                  <c:v>-2.4813351373931618E-3</c:v>
                </c:pt>
                <c:pt idx="360">
                  <c:v>-2.4764292421157338E-3</c:v>
                </c:pt>
                <c:pt idx="361">
                  <c:v>-2.4752622912649347E-3</c:v>
                </c:pt>
                <c:pt idx="362">
                  <c:v>-2.4740907912198982E-3</c:v>
                </c:pt>
                <c:pt idx="363">
                  <c:v>-2.4667231964507898E-3</c:v>
                </c:pt>
                <c:pt idx="364">
                  <c:v>-2.4642398907864615E-3</c:v>
                </c:pt>
                <c:pt idx="365">
                  <c:v>-2.4591418606633268E-3</c:v>
                </c:pt>
                <c:pt idx="366">
                  <c:v>-2.4579269657748481E-3</c:v>
                </c:pt>
                <c:pt idx="367">
                  <c:v>-2.4567074950689813E-3</c:v>
                </c:pt>
                <c:pt idx="368">
                  <c:v>-2.4490511465267224E-3</c:v>
                </c:pt>
                <c:pt idx="369">
                  <c:v>-2.4464714331096453E-3</c:v>
                </c:pt>
                <c:pt idx="370">
                  <c:v>-2.4452198320585872E-3</c:v>
                </c:pt>
                <c:pt idx="371">
                  <c:v>-2.4399170636064949E-3</c:v>
                </c:pt>
                <c:pt idx="372">
                  <c:v>-2.4386493446372191E-3</c:v>
                </c:pt>
                <c:pt idx="373">
                  <c:v>-2.4320792156169446E-3</c:v>
                </c:pt>
                <c:pt idx="374">
                  <c:v>-2.4294095006185401E-3</c:v>
                </c:pt>
                <c:pt idx="375">
                  <c:v>-2.4267258956336413E-3</c:v>
                </c:pt>
                <c:pt idx="376">
                  <c:v>-2.4212287504270236E-3</c:v>
                </c:pt>
                <c:pt idx="377">
                  <c:v>-2.4199125056497792E-3</c:v>
                </c:pt>
                <c:pt idx="378">
                  <c:v>-2.4130991296513749E-3</c:v>
                </c:pt>
                <c:pt idx="379">
                  <c:v>-2.4103319499886311E-3</c:v>
                </c:pt>
                <c:pt idx="380">
                  <c:v>-2.4075508020859893E-3</c:v>
                </c:pt>
                <c:pt idx="381">
                  <c:v>-2.401858191742462E-3</c:v>
                </c:pt>
                <c:pt idx="382">
                  <c:v>-2.4004931436848488E-3</c:v>
                </c:pt>
                <c:pt idx="383">
                  <c:v>-2.393435147696632E-3</c:v>
                </c:pt>
                <c:pt idx="384">
                  <c:v>-2.3905699555890614E-3</c:v>
                </c:pt>
                <c:pt idx="385">
                  <c:v>-2.3876907169868566E-3</c:v>
                </c:pt>
                <c:pt idx="386">
                  <c:v>-2.3818015529226966E-3</c:v>
                </c:pt>
                <c:pt idx="387">
                  <c:v>-2.3803874241916873E-3</c:v>
                </c:pt>
                <c:pt idx="388">
                  <c:v>-2.3730834352333474E-3</c:v>
                </c:pt>
                <c:pt idx="389">
                  <c:v>-2.3701196828804783E-3</c:v>
                </c:pt>
                <c:pt idx="390">
                  <c:v>-2.3671418057675808E-3</c:v>
                </c:pt>
                <c:pt idx="391">
                  <c:v>-2.3610549991814889E-3</c:v>
                </c:pt>
                <c:pt idx="392">
                  <c:v>-2.3595915124571014E-3</c:v>
                </c:pt>
                <c:pt idx="393">
                  <c:v>-2.3504667451953202E-3</c:v>
                </c:pt>
                <c:pt idx="394">
                  <c:v>-2.3473967762930028E-3</c:v>
                </c:pt>
                <c:pt idx="395">
                  <c:v>-2.3411230822103302E-3</c:v>
                </c:pt>
                <c:pt idx="396">
                  <c:v>-2.3396146955714792E-3</c:v>
                </c:pt>
                <c:pt idx="397">
                  <c:v>-2.3381015736209207E-3</c:v>
                </c:pt>
                <c:pt idx="398">
                  <c:v>-2.328678192194776E-3</c:v>
                </c:pt>
                <c:pt idx="399">
                  <c:v>-2.3255085287069684E-3</c:v>
                </c:pt>
                <c:pt idx="400">
                  <c:v>-2.3190350794695517E-3</c:v>
                </c:pt>
                <c:pt idx="401">
                  <c:v>-2.3174768069966767E-3</c:v>
                </c:pt>
                <c:pt idx="402">
                  <c:v>-2.3159137726708368E-3</c:v>
                </c:pt>
                <c:pt idx="403">
                  <c:v>-2.3061901334634734E-3</c:v>
                </c:pt>
                <c:pt idx="404">
                  <c:v>-2.3029202275071463E-3</c:v>
                </c:pt>
                <c:pt idx="405">
                  <c:v>-2.2962459335694844E-3</c:v>
                </c:pt>
                <c:pt idx="406">
                  <c:v>-2.2946374981962225E-3</c:v>
                </c:pt>
                <c:pt idx="407">
                  <c:v>-2.2930242744424061E-3</c:v>
                </c:pt>
                <c:pt idx="408">
                  <c:v>-2.2829987337596109E-3</c:v>
                </c:pt>
                <c:pt idx="409">
                  <c:v>-2.2796280374336847E-3</c:v>
                </c:pt>
                <c:pt idx="410">
                  <c:v>-2.2727518089891356E-3</c:v>
                </c:pt>
                <c:pt idx="411">
                  <c:v>-2.2710929337431407E-3</c:v>
                </c:pt>
                <c:pt idx="412">
                  <c:v>-2.2694292436113124E-3</c:v>
                </c:pt>
                <c:pt idx="413">
                  <c:v>-2.2591001576969857E-3</c:v>
                </c:pt>
                <c:pt idx="414">
                  <c:v>-2.2556281230707281E-3</c:v>
                </c:pt>
                <c:pt idx="415">
                  <c:v>-2.2485488700452194E-3</c:v>
                </c:pt>
                <c:pt idx="416">
                  <c:v>-2.246839278063073E-3</c:v>
                </c:pt>
                <c:pt idx="417">
                  <c:v>-2.2451248446972347E-3</c:v>
                </c:pt>
                <c:pt idx="418">
                  <c:v>-2.2344905697204995E-3</c:v>
                </c:pt>
                <c:pt idx="419">
                  <c:v>-2.2309166488515731E-3</c:v>
                </c:pt>
                <c:pt idx="420">
                  <c:v>-2.2236332808788332E-3</c:v>
                </c:pt>
                <c:pt idx="421">
                  <c:v>-2.2218726953980583E-3</c:v>
                </c:pt>
                <c:pt idx="422">
                  <c:v>-2.2201072420561132E-3</c:v>
                </c:pt>
                <c:pt idx="423">
                  <c:v>-2.2091661341177588E-3</c:v>
                </c:pt>
                <c:pt idx="424">
                  <c:v>-2.205489779031595E-3</c:v>
                </c:pt>
                <c:pt idx="425">
                  <c:v>-2.1980012054518224E-3</c:v>
                </c:pt>
                <c:pt idx="426">
                  <c:v>-2.1961893498252671E-3</c:v>
                </c:pt>
                <c:pt idx="427">
                  <c:v>-2.194372599873701E-3</c:v>
                </c:pt>
                <c:pt idx="428">
                  <c:v>-2.1831230150100526E-3</c:v>
                </c:pt>
                <c:pt idx="429">
                  <c:v>-2.1793436777114536E-3</c:v>
                </c:pt>
                <c:pt idx="430">
                  <c:v>-2.1716488075552609E-3</c:v>
                </c:pt>
                <c:pt idx="431">
                  <c:v>-2.169785405254504E-3</c:v>
                </c:pt>
                <c:pt idx="432">
                  <c:v>-2.1679170821823249E-3</c:v>
                </c:pt>
                <c:pt idx="433">
                  <c:v>-2.1563573763562181E-3</c:v>
                </c:pt>
                <c:pt idx="434">
                  <c:v>-2.1524745088203328E-3</c:v>
                </c:pt>
                <c:pt idx="435">
                  <c:v>-2.1505716525660468E-3</c:v>
                </c:pt>
                <c:pt idx="436">
                  <c:v>-2.1486638547348392E-3</c:v>
                </c:pt>
                <c:pt idx="437">
                  <c:v>-2.1407368528402588E-3</c:v>
                </c:pt>
                <c:pt idx="438">
                  <c:v>-2.1308974308009709E-3</c:v>
                </c:pt>
                <c:pt idx="439">
                  <c:v>-2.1269179421903317E-3</c:v>
                </c:pt>
                <c:pt idx="440">
                  <c:v>-2.1229235460591411E-3</c:v>
                </c:pt>
                <c:pt idx="441">
                  <c:v>-2.1148003738727383E-3</c:v>
                </c:pt>
                <c:pt idx="442">
                  <c:v>-2.1128280755252746E-3</c:v>
                </c:pt>
                <c:pt idx="443">
                  <c:v>-2.1027275611986695E-3</c:v>
                </c:pt>
                <c:pt idx="444">
                  <c:v>-2.098643485090701E-3</c:v>
                </c:pt>
                <c:pt idx="445">
                  <c:v>-2.0945444231688093E-3</c:v>
                </c:pt>
                <c:pt idx="446">
                  <c:v>-2.0862116139970521E-3</c:v>
                </c:pt>
                <c:pt idx="447">
                  <c:v>-2.0841869137578511E-3</c:v>
                </c:pt>
                <c:pt idx="448">
                  <c:v>-2.073823934907626E-3</c:v>
                </c:pt>
                <c:pt idx="449">
                  <c:v>-2.069634723226077E-3</c:v>
                </c:pt>
                <c:pt idx="450">
                  <c:v>-2.0654304474372331E-3</c:v>
                </c:pt>
                <c:pt idx="451">
                  <c:v>-2.0568869089890307E-3</c:v>
                </c:pt>
                <c:pt idx="452">
                  <c:v>-2.0548095308702309E-3</c:v>
                </c:pt>
                <c:pt idx="453">
                  <c:v>-2.0441827153514502E-3</c:v>
                </c:pt>
                <c:pt idx="454">
                  <c:v>-2.0398878200054149E-3</c:v>
                </c:pt>
                <c:pt idx="455">
                  <c:v>-2.0355777822467225E-3</c:v>
                </c:pt>
                <c:pt idx="456">
                  <c:v>-2.0268224218566999E-3</c:v>
                </c:pt>
                <c:pt idx="457">
                  <c:v>-2.022466881007462E-3</c:v>
                </c:pt>
                <c:pt idx="458">
                  <c:v>-2.0115571161597708E-3</c:v>
                </c:pt>
                <c:pt idx="459">
                  <c:v>-2.007148376273059E-3</c:v>
                </c:pt>
                <c:pt idx="460">
                  <c:v>-1.9981927976507989E-3</c:v>
                </c:pt>
                <c:pt idx="461">
                  <c:v>-1.9960143154282295E-3</c:v>
                </c:pt>
                <c:pt idx="462">
                  <c:v>-1.9938307541918087E-3</c:v>
                </c:pt>
                <c:pt idx="463">
                  <c:v>-1.9803757935481E-3</c:v>
                </c:pt>
                <c:pt idx="464">
                  <c:v>-1.9758602347760387E-3</c:v>
                </c:pt>
                <c:pt idx="465">
                  <c:v>-1.9666907132067446E-3</c:v>
                </c:pt>
                <c:pt idx="466">
                  <c:v>-1.964458752345688E-3</c:v>
                </c:pt>
                <c:pt idx="467">
                  <c:v>-1.9622216861694339E-3</c:v>
                </c:pt>
                <c:pt idx="468">
                  <c:v>-1.948445094171917E-3</c:v>
                </c:pt>
                <c:pt idx="469">
                  <c:v>-1.9438221683194677E-3</c:v>
                </c:pt>
                <c:pt idx="470">
                  <c:v>-1.9344376099398018E-3</c:v>
                </c:pt>
                <c:pt idx="471">
                  <c:v>-1.9321518950488059E-3</c:v>
                </c:pt>
                <c:pt idx="472">
                  <c:v>-1.9298610485675841E-3</c:v>
                </c:pt>
                <c:pt idx="473">
                  <c:v>-1.9157611805615243E-3</c:v>
                </c:pt>
                <c:pt idx="474">
                  <c:v>-1.9110303393975495E-3</c:v>
                </c:pt>
                <c:pt idx="475">
                  <c:v>-1.9014296499393752E-3</c:v>
                </c:pt>
                <c:pt idx="476">
                  <c:v>-1.8990899057887145E-3</c:v>
                </c:pt>
                <c:pt idx="477">
                  <c:v>-1.896745003800527E-3</c:v>
                </c:pt>
                <c:pt idx="478">
                  <c:v>-1.8823202150525422E-3</c:v>
                </c:pt>
                <c:pt idx="479">
                  <c:v>-1.8799468903076821E-3</c:v>
                </c:pt>
                <c:pt idx="480">
                  <c:v>-1.8750998203382885E-3</c:v>
                </c:pt>
                <c:pt idx="481">
                  <c:v>-1.86526894662295E-3</c:v>
                </c:pt>
                <c:pt idx="482">
                  <c:v>-1.8628697141020284E-3</c:v>
                </c:pt>
                <c:pt idx="483">
                  <c:v>-1.8506310692782968E-3</c:v>
                </c:pt>
                <c:pt idx="484">
                  <c:v>-1.845690560501545E-3</c:v>
                </c:pt>
                <c:pt idx="485">
                  <c:v>-1.8407344394280045E-3</c:v>
                </c:pt>
                <c:pt idx="486">
                  <c:v>-1.8306851794079593E-3</c:v>
                </c:pt>
                <c:pt idx="487">
                  <c:v>-1.82823134151375E-3</c:v>
                </c:pt>
                <c:pt idx="488">
                  <c:v>-1.8157192579857373E-3</c:v>
                </c:pt>
                <c:pt idx="489">
                  <c:v>-1.8106692281567582E-3</c:v>
                </c:pt>
                <c:pt idx="490">
                  <c:v>-1.8056035077029797E-3</c:v>
                </c:pt>
                <c:pt idx="491">
                  <c:v>-1.7953347657966023E-3</c:v>
                </c:pt>
                <c:pt idx="492">
                  <c:v>-1.7928260478646209E-3</c:v>
                </c:pt>
                <c:pt idx="493">
                  <c:v>-1.780039286634949E-3</c:v>
                </c:pt>
                <c:pt idx="494">
                  <c:v>-1.7748795020859909E-3</c:v>
                </c:pt>
                <c:pt idx="495">
                  <c:v>-1.7697042477489155E-3</c:v>
                </c:pt>
                <c:pt idx="496">
                  <c:v>-1.7539058435847414E-3</c:v>
                </c:pt>
                <c:pt idx="497">
                  <c:v>-1.7513370248653263E-3</c:v>
                </c:pt>
                <c:pt idx="498">
                  <c:v>-1.7435990842979976E-3</c:v>
                </c:pt>
                <c:pt idx="499">
                  <c:v>-1.7383329118279001E-3</c:v>
                </c:pt>
                <c:pt idx="500">
                  <c:v>-1.7330519081482088E-3</c:v>
                </c:pt>
                <c:pt idx="501">
                  <c:v>-1.7304466002962249E-3</c:v>
                </c:pt>
                <c:pt idx="502">
                  <c:v>-1.7170376876518567E-3</c:v>
                </c:pt>
                <c:pt idx="503">
                  <c:v>-1.7037054679062387E-3</c:v>
                </c:pt>
                <c:pt idx="504">
                  <c:v>-1.6983307479390857E-3</c:v>
                </c:pt>
                <c:pt idx="505">
                  <c:v>-1.6874577054578925E-3</c:v>
                </c:pt>
                <c:pt idx="506">
                  <c:v>-1.6847924780381829E-3</c:v>
                </c:pt>
                <c:pt idx="507">
                  <c:v>-1.682122223727251E-3</c:v>
                </c:pt>
                <c:pt idx="508">
                  <c:v>-1.6657891478922074E-3</c:v>
                </c:pt>
                <c:pt idx="509">
                  <c:v>-1.6603175593228826E-3</c:v>
                </c:pt>
                <c:pt idx="510">
                  <c:v>-1.6492570491493715E-3</c:v>
                </c:pt>
                <c:pt idx="511">
                  <c:v>-1.6465420839448242E-3</c:v>
                </c:pt>
                <c:pt idx="512">
                  <c:v>-1.6438224666259771E-3</c:v>
                </c:pt>
                <c:pt idx="513">
                  <c:v>-1.6272089552787021E-3</c:v>
                </c:pt>
                <c:pt idx="514">
                  <c:v>-1.621645252226884E-3</c:v>
                </c:pt>
                <c:pt idx="515">
                  <c:v>-1.6104036061942945E-3</c:v>
                </c:pt>
                <c:pt idx="516">
                  <c:v>-1.6076424845756776E-3</c:v>
                </c:pt>
                <c:pt idx="517">
                  <c:v>-1.6048770448352477E-3</c:v>
                </c:pt>
                <c:pt idx="518">
                  <c:v>-1.5595223312482209E-3</c:v>
                </c:pt>
                <c:pt idx="519">
                  <c:v>-1.5250998981362134E-3</c:v>
                </c:pt>
                <c:pt idx="520">
                  <c:v>-1.4842720636359045E-3</c:v>
                </c:pt>
                <c:pt idx="521">
                  <c:v>-1.4428203625617107E-3</c:v>
                </c:pt>
                <c:pt idx="522">
                  <c:v>-1.4007465254635286E-3</c:v>
                </c:pt>
                <c:pt idx="523">
                  <c:v>-1.3673541297963355E-3</c:v>
                </c:pt>
                <c:pt idx="524">
                  <c:v>-1.3241728941748576E-3</c:v>
                </c:pt>
                <c:pt idx="525">
                  <c:v>-1.2803743519104341E-3</c:v>
                </c:pt>
                <c:pt idx="526">
                  <c:v>-1.2359602339755732E-3</c:v>
                </c:pt>
                <c:pt idx="527">
                  <c:v>-1.1778221395435107E-3</c:v>
                </c:pt>
                <c:pt idx="528">
                  <c:v>-1.1353355479451935E-3</c:v>
                </c:pt>
                <c:pt idx="529">
                  <c:v>-1.0889552079443399E-3</c:v>
                </c:pt>
                <c:pt idx="530">
                  <c:v>-1.0419665737104375E-3</c:v>
                </c:pt>
                <c:pt idx="531">
                  <c:v>-9.7037948066125423E-4</c:v>
                </c:pt>
                <c:pt idx="532">
                  <c:v>-9.4617134210647324E-4</c:v>
                </c:pt>
                <c:pt idx="533">
                  <c:v>-8.9736820435609894E-4</c:v>
                </c:pt>
                <c:pt idx="534">
                  <c:v>-8.479636916120508E-4</c:v>
                </c:pt>
                <c:pt idx="535">
                  <c:v>-7.979595335255897E-4</c:v>
                </c:pt>
                <c:pt idx="536">
                  <c:v>-7.4735745967448709E-4</c:v>
                </c:pt>
                <c:pt idx="537">
                  <c:v>-6.9615919958752122E-4</c:v>
                </c:pt>
                <c:pt idx="538">
                  <c:v>-6.4436648272126992E-4</c:v>
                </c:pt>
                <c:pt idx="539">
                  <c:v>-5.9198103848073964E-4</c:v>
                </c:pt>
                <c:pt idx="540">
                  <c:v>-5.3900459620002548E-4</c:v>
                </c:pt>
                <c:pt idx="541">
                  <c:v>-4.8543888516938694E-4</c:v>
                </c:pt>
                <c:pt idx="542">
                  <c:v>-4.3128563460817238E-4</c:v>
                </c:pt>
                <c:pt idx="543">
                  <c:v>-3.7654657368415846E-4</c:v>
                </c:pt>
                <c:pt idx="544">
                  <c:v>-3.1721815784022112E-4</c:v>
                </c:pt>
                <c:pt idx="545">
                  <c:v>-2.6531793714164173E-4</c:v>
                </c:pt>
                <c:pt idx="546">
                  <c:v>-2.0883181958278408E-4</c:v>
                </c:pt>
                <c:pt idx="547">
                  <c:v>-1.5176680777912794E-4</c:v>
                </c:pt>
                <c:pt idx="548">
                  <c:v>-9.4124630627698901E-5</c:v>
                </c:pt>
                <c:pt idx="549">
                  <c:v>-3.5907016973950816E-5</c:v>
                </c:pt>
                <c:pt idx="550">
                  <c:v>2.2884304389523342E-5</c:v>
                </c:pt>
                <c:pt idx="551">
                  <c:v>8.2247604724280851E-5</c:v>
                </c:pt>
                <c:pt idx="552">
                  <c:v>1.4218115533442562E-4</c:v>
                </c:pt>
                <c:pt idx="553">
                  <c:v>1.8958525823231653E-4</c:v>
                </c:pt>
                <c:pt idx="554">
                  <c:v>2.6375209282936487E-4</c:v>
                </c:pt>
                <c:pt idx="555">
                  <c:v>3.253860225699111E-4</c:v>
                </c:pt>
                <c:pt idx="556">
                  <c:v>3.8758328827929789E-4</c:v>
                </c:pt>
                <c:pt idx="557">
                  <c:v>4.594149208307515E-4</c:v>
                </c:pt>
                <c:pt idx="558">
                  <c:v>5.1366091381892015E-4</c:v>
                </c:pt>
                <c:pt idx="559">
                  <c:v>5.7753781685817326E-4</c:v>
                </c:pt>
                <c:pt idx="560">
                  <c:v>6.4197114227914471E-4</c:v>
                </c:pt>
                <c:pt idx="561">
                  <c:v>7.0695916180753672E-4</c:v>
                </c:pt>
                <c:pt idx="562">
                  <c:v>7.7250014717936577E-4</c:v>
                </c:pt>
                <c:pt idx="563">
                  <c:v>8.3859237019511294E-4</c:v>
                </c:pt>
                <c:pt idx="564">
                  <c:v>9.0523410268362353E-4</c:v>
                </c:pt>
                <c:pt idx="565">
                  <c:v>9.7241739398799061E-4</c:v>
                </c:pt>
                <c:pt idx="566">
                  <c:v>1.0400954900598393E-3</c:v>
                </c:pt>
                <c:pt idx="567">
                  <c:v>1.1082056814589484E-3</c:v>
                </c:pt>
                <c:pt idx="568">
                  <c:v>1.1766837222889734E-3</c:v>
                </c:pt>
                <c:pt idx="569">
                  <c:v>1.2454646344882728E-3</c:v>
                </c:pt>
                <c:pt idx="570">
                  <c:v>1.3441752680778693E-3</c:v>
                </c:pt>
                <c:pt idx="571">
                  <c:v>1.4135757526421943E-3</c:v>
                </c:pt>
                <c:pt idx="572">
                  <c:v>1.4832161951722749E-3</c:v>
                </c:pt>
                <c:pt idx="573">
                  <c:v>1.553088190855781E-3</c:v>
                </c:pt>
                <c:pt idx="574">
                  <c:v>1.6231833346973033E-3</c:v>
                </c:pt>
                <c:pt idx="575">
                  <c:v>1.6783661610080586E-3</c:v>
                </c:pt>
                <c:pt idx="576">
                  <c:v>1.7488391370257261E-3</c:v>
                </c:pt>
                <c:pt idx="577">
                  <c:v>1.8195118018802881E-3</c:v>
                </c:pt>
                <c:pt idx="578">
                  <c:v>1.8903757496386525E-3</c:v>
                </c:pt>
                <c:pt idx="579">
                  <c:v>1.9767120880942457E-3</c:v>
                </c:pt>
                <c:pt idx="580">
                  <c:v>2.0479696052533663E-3</c:v>
                </c:pt>
                <c:pt idx="581">
                  <c:v>2.119391430205664E-3</c:v>
                </c:pt>
                <c:pt idx="582">
                  <c:v>2.1909691563931095E-3</c:v>
                </c:pt>
                <c:pt idx="583">
                  <c:v>2.2626943770642782E-3</c:v>
                </c:pt>
                <c:pt idx="584">
                  <c:v>2.3294067646570937E-3</c:v>
                </c:pt>
                <c:pt idx="585">
                  <c:v>2.4013926609489644E-3</c:v>
                </c:pt>
                <c:pt idx="586">
                  <c:v>2.4941253061010471E-3</c:v>
                </c:pt>
                <c:pt idx="587">
                  <c:v>2.5457246208713258E-3</c:v>
                </c:pt>
                <c:pt idx="588">
                  <c:v>2.6232386469953756E-3</c:v>
                </c:pt>
                <c:pt idx="589">
                  <c:v>2.6956722813117088E-3</c:v>
                </c:pt>
                <c:pt idx="590">
                  <c:v>2.7681945571067152E-3</c:v>
                </c:pt>
                <c:pt idx="591">
                  <c:v>2.8407970659941498E-3</c:v>
                </c:pt>
                <c:pt idx="592">
                  <c:v>2.9082631296182271E-3</c:v>
                </c:pt>
                <c:pt idx="593">
                  <c:v>2.980996469201358E-3</c:v>
                </c:pt>
                <c:pt idx="594">
                  <c:v>3.0537854009233811E-3</c:v>
                </c:pt>
                <c:pt idx="595">
                  <c:v>3.1266215156069421E-3</c:v>
                </c:pt>
                <c:pt idx="596">
                  <c:v>3.2047187982505469E-3</c:v>
                </c:pt>
                <c:pt idx="597">
                  <c:v>3.2776261176322456E-3</c:v>
                </c:pt>
                <c:pt idx="598">
                  <c:v>3.350554805461601E-3</c:v>
                </c:pt>
                <c:pt idx="599">
                  <c:v>3.4234964516659744E-3</c:v>
                </c:pt>
                <c:pt idx="600">
                  <c:v>3.4964426459535478E-3</c:v>
                </c:pt>
                <c:pt idx="601">
                  <c:v>3.5693849778287963E-3</c:v>
                </c:pt>
                <c:pt idx="602">
                  <c:v>3.6423150365795924E-3</c:v>
                </c:pt>
                <c:pt idx="603">
                  <c:v>3.7152244112901014E-3</c:v>
                </c:pt>
                <c:pt idx="604">
                  <c:v>3.7881046908149947E-3</c:v>
                </c:pt>
                <c:pt idx="605">
                  <c:v>3.855727560132749E-3</c:v>
                </c:pt>
                <c:pt idx="606">
                  <c:v>3.9285276232305932E-3</c:v>
                </c:pt>
                <c:pt idx="607">
                  <c:v>4.001273943222472E-3</c:v>
                </c:pt>
                <c:pt idx="608">
                  <c:v>4.0739581082824827E-3</c:v>
                </c:pt>
                <c:pt idx="609">
                  <c:v>4.1517752564535658E-3</c:v>
                </c:pt>
                <c:pt idx="610">
                  <c:v>4.2243043193613793E-3</c:v>
                </c:pt>
                <c:pt idx="611">
                  <c:v>4.2967454032773588E-3</c:v>
                </c:pt>
                <c:pt idx="612">
                  <c:v>4.3690900954007272E-3</c:v>
                </c:pt>
                <c:pt idx="613">
                  <c:v>4.4413299827063667E-3</c:v>
                </c:pt>
                <c:pt idx="614">
                  <c:v>4.5082867569448126E-3</c:v>
                </c:pt>
                <c:pt idx="615">
                  <c:v>4.5803002892075284E-3</c:v>
                </c:pt>
                <c:pt idx="616">
                  <c:v>4.6521843646303296E-3</c:v>
                </c:pt>
                <c:pt idx="617">
                  <c:v>4.7342149617346507E-3</c:v>
                </c:pt>
                <c:pt idx="618">
                  <c:v>4.8006630091603341E-3</c:v>
                </c:pt>
                <c:pt idx="619">
                  <c:v>4.8720976694248009E-3</c:v>
                </c:pt>
                <c:pt idx="620">
                  <c:v>4.9433688863375104E-3</c:v>
                </c:pt>
                <c:pt idx="621">
                  <c:v>5.0144683257135093E-3</c:v>
                </c:pt>
                <c:pt idx="622">
                  <c:v>5.0955037354147217E-3</c:v>
                </c:pt>
                <c:pt idx="623">
                  <c:v>5.1662068254657474E-3</c:v>
                </c:pt>
                <c:pt idx="624">
                  <c:v>5.2367117394244624E-3</c:v>
                </c:pt>
                <c:pt idx="625">
                  <c:v>5.3070100686055059E-3</c:v>
                </c:pt>
                <c:pt idx="626">
                  <c:v>5.3770934041327016E-3</c:v>
                </c:pt>
                <c:pt idx="627">
                  <c:v>5.4369288169446245E-3</c:v>
                </c:pt>
                <c:pt idx="628">
                  <c:v>5.5065893093094228E-3</c:v>
                </c:pt>
                <c:pt idx="629">
                  <c:v>5.576010762088854E-3</c:v>
                </c:pt>
                <c:pt idx="630">
                  <c:v>5.6451847662163717E-3</c:v>
                </c:pt>
                <c:pt idx="631">
                  <c:v>5.7239908531517732E-3</c:v>
                </c:pt>
                <c:pt idx="632">
                  <c:v>5.8122880233682905E-3</c:v>
                </c:pt>
                <c:pt idx="633">
                  <c:v>5.8609505454951874E-3</c:v>
                </c:pt>
                <c:pt idx="634">
                  <c:v>5.9290111897717631E-3</c:v>
                </c:pt>
                <c:pt idx="635">
                  <c:v>5.9919159058905436E-3</c:v>
                </c:pt>
                <c:pt idx="636">
                  <c:v>6.0594077250133438E-3</c:v>
                </c:pt>
                <c:pt idx="637">
                  <c:v>6.1553616879314599E-3</c:v>
                </c:pt>
                <c:pt idx="638">
                  <c:v>6.2220949710434237E-3</c:v>
                </c:pt>
                <c:pt idx="639">
                  <c:v>6.2741870861232037E-3</c:v>
                </c:pt>
                <c:pt idx="640">
                  <c:v>6.3545711559653828E-3</c:v>
                </c:pt>
                <c:pt idx="641">
                  <c:v>6.4202972340679509E-3</c:v>
                </c:pt>
                <c:pt idx="642">
                  <c:v>6.4856707531785185E-3</c:v>
                </c:pt>
                <c:pt idx="643">
                  <c:v>6.5506833010287036E-3</c:v>
                </c:pt>
                <c:pt idx="644">
                  <c:v>6.6153264651927501E-3</c:v>
                </c:pt>
                <c:pt idx="645">
                  <c:v>6.6795918330850301E-3</c:v>
                </c:pt>
                <c:pt idx="646">
                  <c:v>6.7434709919650393E-3</c:v>
                </c:pt>
                <c:pt idx="647">
                  <c:v>6.8069555289398953E-3</c:v>
                </c:pt>
                <c:pt idx="648">
                  <c:v>6.8700370309768277E-3</c:v>
                </c:pt>
                <c:pt idx="649">
                  <c:v>6.932707084880696E-3</c:v>
                </c:pt>
                <c:pt idx="650">
                  <c:v>6.9949572773289614E-3</c:v>
                </c:pt>
                <c:pt idx="651">
                  <c:v>7.0567791948542014E-3</c:v>
                </c:pt>
                <c:pt idx="652">
                  <c:v>7.1181644238491049E-3</c:v>
                </c:pt>
                <c:pt idx="653">
                  <c:v>7.179104550576465E-3</c:v>
                </c:pt>
                <c:pt idx="654">
                  <c:v>7.2395911611716768E-3</c:v>
                </c:pt>
                <c:pt idx="655">
                  <c:v>7.299615841635243E-3</c:v>
                </c:pt>
                <c:pt idx="656">
                  <c:v>7.3591701778552565E-3</c:v>
                </c:pt>
                <c:pt idx="657">
                  <c:v>7.41824575559491E-3</c:v>
                </c:pt>
                <c:pt idx="658">
                  <c:v>7.4768341604974919E-3</c:v>
                </c:pt>
                <c:pt idx="659">
                  <c:v>7.534926978101375E-3</c:v>
                </c:pt>
                <c:pt idx="660">
                  <c:v>7.5925157938300236E-3</c:v>
                </c:pt>
                <c:pt idx="661">
                  <c:v>7.6495921930044841E-3</c:v>
                </c:pt>
                <c:pt idx="662">
                  <c:v>7.7061477608483808E-3</c:v>
                </c:pt>
                <c:pt idx="663">
                  <c:v>7.762174082475426E-3</c:v>
                </c:pt>
                <c:pt idx="664">
                  <c:v>7.8176627429243917E-3</c:v>
                </c:pt>
                <c:pt idx="665">
                  <c:v>7.8726053271266361E-3</c:v>
                </c:pt>
                <c:pt idx="666">
                  <c:v>7.9269934199360792E-3</c:v>
                </c:pt>
                <c:pt idx="667">
                  <c:v>7.980818606129203E-3</c:v>
                </c:pt>
                <c:pt idx="668">
                  <c:v>8.0340748340593238E-3</c:v>
                </c:pt>
                <c:pt idx="669">
                  <c:v>8.0868344755499755E-3</c:v>
                </c:pt>
                <c:pt idx="670">
                  <c:v>8.139265964303144E-3</c:v>
                </c:pt>
                <c:pt idx="671">
                  <c:v>8.1915460752185476E-3</c:v>
                </c:pt>
                <c:pt idx="672">
                  <c:v>8.2438543431481714E-3</c:v>
                </c:pt>
                <c:pt idx="673">
                  <c:v>8.2963541222297321E-3</c:v>
                </c:pt>
                <c:pt idx="674">
                  <c:v>8.337444683754287E-3</c:v>
                </c:pt>
                <c:pt idx="675">
                  <c:v>8.4020779657195677E-3</c:v>
                </c:pt>
                <c:pt idx="676">
                  <c:v>8.4553105133119977E-3</c:v>
                </c:pt>
                <c:pt idx="677">
                  <c:v>8.5087957421778326E-3</c:v>
                </c:pt>
                <c:pt idx="678">
                  <c:v>8.550654824408685E-3</c:v>
                </c:pt>
                <c:pt idx="679">
                  <c:v>8.6006199595600741E-3</c:v>
                </c:pt>
                <c:pt idx="680">
                  <c:v>8.6548061507198317E-3</c:v>
                </c:pt>
                <c:pt idx="681">
                  <c:v>8.7092605582287218E-3</c:v>
                </c:pt>
                <c:pt idx="682">
                  <c:v>8.7639873797118462E-3</c:v>
                </c:pt>
                <c:pt idx="683">
                  <c:v>8.8393183131817536E-3</c:v>
                </c:pt>
                <c:pt idx="684">
                  <c:v>8.8906200772248534E-3</c:v>
                </c:pt>
                <c:pt idx="685">
                  <c:v>8.9462778981194702E-3</c:v>
                </c:pt>
                <c:pt idx="686">
                  <c:v>9.0022261872660381E-3</c:v>
                </c:pt>
                <c:pt idx="687">
                  <c:v>9.0584691437281539E-3</c:v>
                </c:pt>
                <c:pt idx="688">
                  <c:v>9.1150109666793266E-3</c:v>
                </c:pt>
                <c:pt idx="689">
                  <c:v>9.1718558553979812E-3</c:v>
                </c:pt>
                <c:pt idx="690">
                  <c:v>9.2290080092774507E-3</c:v>
                </c:pt>
                <c:pt idx="691">
                  <c:v>9.2864716278184822E-3</c:v>
                </c:pt>
                <c:pt idx="692">
                  <c:v>9.3442509106317351E-3</c:v>
                </c:pt>
                <c:pt idx="693">
                  <c:v>9.4023500574427765E-3</c:v>
                </c:pt>
                <c:pt idx="694">
                  <c:v>9.460773268084588E-3</c:v>
                </c:pt>
                <c:pt idx="695">
                  <c:v>9.5195247425150509E-3</c:v>
                </c:pt>
                <c:pt idx="696">
                  <c:v>9.5786086808044568E-3</c:v>
                </c:pt>
                <c:pt idx="697">
                  <c:v>9.6380292831305114E-3</c:v>
                </c:pt>
                <c:pt idx="698">
                  <c:v>9.6977907498083105E-3</c:v>
                </c:pt>
                <c:pt idx="699">
                  <c:v>9.7578972812503717E-3</c:v>
                </c:pt>
                <c:pt idx="700">
                  <c:v>9.8183530780091011E-3</c:v>
                </c:pt>
                <c:pt idx="701">
                  <c:v>9.8791623407543105E-3</c:v>
                </c:pt>
                <c:pt idx="702">
                  <c:v>9.9403292702707202E-3</c:v>
                </c:pt>
                <c:pt idx="703">
                  <c:v>1.0001858067475444E-2</c:v>
                </c:pt>
                <c:pt idx="704">
                  <c:v>1.0063752933415493E-2</c:v>
                </c:pt>
                <c:pt idx="705">
                  <c:v>1.0126018069257781E-2</c:v>
                </c:pt>
                <c:pt idx="706">
                  <c:v>1.0188657676301616E-2</c:v>
                </c:pt>
                <c:pt idx="707">
                  <c:v>1.0251675955973705E-2</c:v>
                </c:pt>
                <c:pt idx="708">
                  <c:v>1.031507710984314E-2</c:v>
                </c:pt>
                <c:pt idx="709">
                  <c:v>1.0378865339598919E-2</c:v>
                </c:pt>
                <c:pt idx="710">
                  <c:v>1.0443044847069927E-2</c:v>
                </c:pt>
                <c:pt idx="711">
                  <c:v>1.0507619834224935E-2</c:v>
                </c:pt>
                <c:pt idx="712">
                  <c:v>1.0572594503165111E-2</c:v>
                </c:pt>
                <c:pt idx="713">
                  <c:v>1.0623395736005599E-2</c:v>
                </c:pt>
                <c:pt idx="714">
                  <c:v>1.0703759695510073E-2</c:v>
                </c:pt>
                <c:pt idx="715">
                  <c:v>1.0769958623824127E-2</c:v>
                </c:pt>
                <c:pt idx="716">
                  <c:v>1.0836574043744385E-2</c:v>
                </c:pt>
                <c:pt idx="717">
                  <c:v>1.0903610158078947E-2</c:v>
                </c:pt>
                <c:pt idx="718">
                  <c:v>1.0971071169793289E-2</c:v>
                </c:pt>
                <c:pt idx="719">
                  <c:v>1.1038961281995274E-2</c:v>
                </c:pt>
                <c:pt idx="720">
                  <c:v>1.1107284697942643E-2</c:v>
                </c:pt>
                <c:pt idx="721">
                  <c:v>1.1176018426503898E-2</c:v>
                </c:pt>
                <c:pt idx="722">
                  <c:v>1.1245030005285483E-2</c:v>
                </c:pt>
                <c:pt idx="723">
                  <c:v>1.1314157871022135E-2</c:v>
                </c:pt>
                <c:pt idx="724">
                  <c:v>1.1383238380722194E-2</c:v>
                </c:pt>
                <c:pt idx="725">
                  <c:v>1.1452107948438373E-2</c:v>
                </c:pt>
                <c:pt idx="726">
                  <c:v>1.152067175589494E-2</c:v>
                </c:pt>
                <c:pt idx="727">
                  <c:v>1.1588919454759705E-2</c:v>
                </c:pt>
                <c:pt idx="728">
                  <c:v>1.1656845745529332E-2</c:v>
                </c:pt>
                <c:pt idx="729">
                  <c:v>1.1724445328598065E-2</c:v>
                </c:pt>
                <c:pt idx="730">
                  <c:v>1.1791712904260232E-2</c:v>
                </c:pt>
                <c:pt idx="731">
                  <c:v>1.1838846206448927E-2</c:v>
                </c:pt>
                <c:pt idx="732">
                  <c:v>1.1905524584876164E-2</c:v>
                </c:pt>
                <c:pt idx="733">
                  <c:v>1.197185656721159E-2</c:v>
                </c:pt>
                <c:pt idx="734">
                  <c:v>1.2037836854876487E-2</c:v>
                </c:pt>
                <c:pt idx="735">
                  <c:v>1.2122885175161746E-2</c:v>
                </c:pt>
                <c:pt idx="736">
                  <c:v>1.2188049407282076E-2</c:v>
                </c:pt>
                <c:pt idx="737">
                  <c:v>1.2257646354707901E-2</c:v>
                </c:pt>
                <c:pt idx="738">
                  <c:v>1.231726524718757E-2</c:v>
                </c:pt>
                <c:pt idx="739">
                  <c:v>1.2367038128449082E-2</c:v>
                </c:pt>
                <c:pt idx="740">
                  <c:v>1.2444962251313418E-2</c:v>
                </c:pt>
                <c:pt idx="741">
                  <c:v>1.2508227938395067E-2</c:v>
                </c:pt>
                <c:pt idx="742">
                  <c:v>1.2571098014502735E-2</c:v>
                </c:pt>
                <c:pt idx="743">
                  <c:v>1.263356717879166E-2</c:v>
                </c:pt>
                <c:pt idx="744">
                  <c:v>1.2695630130352131E-2</c:v>
                </c:pt>
                <c:pt idx="745">
                  <c:v>1.2757281568189505E-2</c:v>
                </c:pt>
                <c:pt idx="746">
                  <c:v>1.2818516191251683E-2</c:v>
                </c:pt>
                <c:pt idx="747">
                  <c:v>1.2879328698401638E-2</c:v>
                </c:pt>
                <c:pt idx="748">
                  <c:v>1.293971378844988E-2</c:v>
                </c:pt>
                <c:pt idx="749">
                  <c:v>1.2999666160134482E-2</c:v>
                </c:pt>
                <c:pt idx="750">
                  <c:v>1.3059180512128565E-2</c:v>
                </c:pt>
                <c:pt idx="751">
                  <c:v>1.3118251543047799E-2</c:v>
                </c:pt>
                <c:pt idx="752">
                  <c:v>1.3163698762101227E-2</c:v>
                </c:pt>
                <c:pt idx="753">
                  <c:v>1.3235042435824629E-2</c:v>
                </c:pt>
                <c:pt idx="754">
                  <c:v>1.3292751694621296E-2</c:v>
                </c:pt>
                <c:pt idx="755">
                  <c:v>1.3349996426233746E-2</c:v>
                </c:pt>
                <c:pt idx="756">
                  <c:v>1.340677132899537E-2</c:v>
                </c:pt>
                <c:pt idx="757">
                  <c:v>1.3463071101202095E-2</c:v>
                </c:pt>
                <c:pt idx="758">
                  <c:v>1.3518890441097386E-2</c:v>
                </c:pt>
                <c:pt idx="759">
                  <c:v>1.3574224046884742E-2</c:v>
                </c:pt>
                <c:pt idx="760">
                  <c:v>1.36290666167177E-2</c:v>
                </c:pt>
                <c:pt idx="761">
                  <c:v>1.3683412848724819E-2</c:v>
                </c:pt>
                <c:pt idx="762">
                  <c:v>1.3737257440982198E-2</c:v>
                </c:pt>
                <c:pt idx="763">
                  <c:v>1.3790595091543456E-2</c:v>
                </c:pt>
                <c:pt idx="764">
                  <c:v>1.3843420498422243E-2</c:v>
                </c:pt>
                <c:pt idx="765">
                  <c:v>1.3895728359607229E-2</c:v>
                </c:pt>
                <c:pt idx="766">
                  <c:v>1.3947513373057108E-2</c:v>
                </c:pt>
                <c:pt idx="767">
                  <c:v>1.3998770236700597E-2</c:v>
                </c:pt>
                <c:pt idx="768">
                  <c:v>1.4049493648458922E-2</c:v>
                </c:pt>
                <c:pt idx="769">
                  <c:v>1.4099678306213337E-2</c:v>
                </c:pt>
                <c:pt idx="770">
                  <c:v>1.4149318907842601E-2</c:v>
                </c:pt>
                <c:pt idx="771">
                  <c:v>1.4198410151205487E-2</c:v>
                </c:pt>
                <c:pt idx="772">
                  <c:v>1.4246946734145782E-2</c:v>
                </c:pt>
                <c:pt idx="773">
                  <c:v>1.4298606191765536E-2</c:v>
                </c:pt>
                <c:pt idx="774">
                  <c:v>1.4342472915383486E-2</c:v>
                </c:pt>
                <c:pt idx="775">
                  <c:v>1.4389643213023884E-2</c:v>
                </c:pt>
                <c:pt idx="776">
                  <c:v>1.4436552088083199E-2</c:v>
                </c:pt>
                <c:pt idx="777">
                  <c:v>1.4483299928694238E-2</c:v>
                </c:pt>
                <c:pt idx="778">
                  <c:v>1.4529943380647559E-2</c:v>
                </c:pt>
                <c:pt idx="779">
                  <c:v>1.4576485507095394E-2</c:v>
                </c:pt>
                <c:pt idx="780">
                  <c:v>1.4622926170285433E-2</c:v>
                </c:pt>
                <c:pt idx="781">
                  <c:v>1.4669265232455375E-2</c:v>
                </c:pt>
                <c:pt idx="782">
                  <c:v>1.4715502555852911E-2</c:v>
                </c:pt>
                <c:pt idx="783">
                  <c:v>1.4747279860754288E-2</c:v>
                </c:pt>
                <c:pt idx="784">
                  <c:v>1.4793334927682977E-2</c:v>
                </c:pt>
                <c:pt idx="785">
                  <c:v>1.4839287875213016E-2</c:v>
                </c:pt>
                <c:pt idx="786">
                  <c:v>1.4885138565774447E-2</c:v>
                </c:pt>
                <c:pt idx="787">
                  <c:v>1.4945158269761283E-2</c:v>
                </c:pt>
                <c:pt idx="788">
                  <c:v>1.499434362602369E-2</c:v>
                </c:pt>
                <c:pt idx="789">
                  <c:v>1.5036303562477038E-2</c:v>
                </c:pt>
                <c:pt idx="790">
                  <c:v>1.5081722016499766E-2</c:v>
                </c:pt>
                <c:pt idx="791">
                  <c:v>1.5116400018673816E-2</c:v>
                </c:pt>
                <c:pt idx="792">
                  <c:v>1.5172249851110875E-2</c:v>
                </c:pt>
                <c:pt idx="793">
                  <c:v>1.5217358956199634E-2</c:v>
                </c:pt>
                <c:pt idx="794">
                  <c:v>1.5262364669478279E-2</c:v>
                </c:pt>
                <c:pt idx="795">
                  <c:v>1.5307266853194501E-2</c:v>
                </c:pt>
                <c:pt idx="796">
                  <c:v>1.5352065369603485E-2</c:v>
                </c:pt>
                <c:pt idx="797">
                  <c:v>1.5396760080955418E-2</c:v>
                </c:pt>
                <c:pt idx="798">
                  <c:v>1.5441350849505486E-2</c:v>
                </c:pt>
                <c:pt idx="799">
                  <c:v>1.5485837537508873E-2</c:v>
                </c:pt>
                <c:pt idx="800">
                  <c:v>1.5530220007213269E-2</c:v>
                </c:pt>
                <c:pt idx="801">
                  <c:v>1.5574498120881353E-2</c:v>
                </c:pt>
                <c:pt idx="802">
                  <c:v>1.5618671740760814E-2</c:v>
                </c:pt>
                <c:pt idx="803">
                  <c:v>1.5662740729116831E-2</c:v>
                </c:pt>
                <c:pt idx="804">
                  <c:v>1.5706704948204586E-2</c:v>
                </c:pt>
                <c:pt idx="805">
                  <c:v>1.5750564260279265E-2</c:v>
                </c:pt>
                <c:pt idx="806">
                  <c:v>1.5794318527603546E-2</c:v>
                </c:pt>
                <c:pt idx="807">
                  <c:v>1.5837967612435111E-2</c:v>
                </c:pt>
                <c:pt idx="808">
                  <c:v>1.5881511377036639E-2</c:v>
                </c:pt>
                <c:pt idx="809">
                  <c:v>1.5924949683665812E-2</c:v>
                </c:pt>
                <c:pt idx="810">
                  <c:v>1.5968282394590305E-2</c:v>
                </c:pt>
                <c:pt idx="811">
                  <c:v>1.60115093720678E-2</c:v>
                </c:pt>
                <c:pt idx="812">
                  <c:v>1.605463047836847E-2</c:v>
                </c:pt>
                <c:pt idx="813">
                  <c:v>1.6087375593475048E-2</c:v>
                </c:pt>
                <c:pt idx="814">
                  <c:v>1.6140554526492545E-2</c:v>
                </c:pt>
                <c:pt idx="815">
                  <c:v>1.6183357192846304E-2</c:v>
                </c:pt>
                <c:pt idx="816">
                  <c:v>1.6226053437088939E-2</c:v>
                </c:pt>
                <c:pt idx="817">
                  <c:v>1.6268643121485626E-2</c:v>
                </c:pt>
                <c:pt idx="818">
                  <c:v>1.631112610830654E-2</c:v>
                </c:pt>
                <c:pt idx="819">
                  <c:v>1.635350225982185E-2</c:v>
                </c:pt>
                <c:pt idx="820">
                  <c:v>1.6395771438306728E-2</c:v>
                </c:pt>
                <c:pt idx="821">
                  <c:v>1.6437933506028846E-2</c:v>
                </c:pt>
                <c:pt idx="822">
                  <c:v>1.6479988325265871E-2</c:v>
                </c:pt>
                <c:pt idx="823">
                  <c:v>1.6521935758290474E-2</c:v>
                </c:pt>
                <c:pt idx="824">
                  <c:v>1.656377566738032E-2</c:v>
                </c:pt>
                <c:pt idx="825">
                  <c:v>1.6612209387106641E-2</c:v>
                </c:pt>
                <c:pt idx="826">
                  <c:v>1.6637074098316714E-2</c:v>
                </c:pt>
                <c:pt idx="827">
                  <c:v>1.6688574225497965E-2</c:v>
                </c:pt>
                <c:pt idx="828">
                  <c:v>1.6729879944278325E-2</c:v>
                </c:pt>
                <c:pt idx="829">
                  <c:v>1.6771010509257223E-2</c:v>
                </c:pt>
                <c:pt idx="830">
                  <c:v>1.6821088235432897E-2</c:v>
                </c:pt>
                <c:pt idx="831">
                  <c:v>1.6855234843129452E-2</c:v>
                </c:pt>
                <c:pt idx="832">
                  <c:v>1.6895791264323737E-2</c:v>
                </c:pt>
                <c:pt idx="833">
                  <c:v>1.6936159445485429E-2</c:v>
                </c:pt>
                <c:pt idx="834">
                  <c:v>1.6976338526662419E-2</c:v>
                </c:pt>
                <c:pt idx="835">
                  <c:v>1.7016327647894857E-2</c:v>
                </c:pt>
                <c:pt idx="836">
                  <c:v>1.705612594923064E-2</c:v>
                </c:pt>
                <c:pt idx="837">
                  <c:v>1.7095732570707338E-2</c:v>
                </c:pt>
                <c:pt idx="838">
                  <c:v>1.7135146652359955E-2</c:v>
                </c:pt>
                <c:pt idx="839">
                  <c:v>1.7177560573720663E-2</c:v>
                </c:pt>
                <c:pt idx="840">
                  <c:v>1.7213393756345816E-2</c:v>
                </c:pt>
                <c:pt idx="841">
                  <c:v>1.7252225058741324E-2</c:v>
                </c:pt>
                <c:pt idx="842">
                  <c:v>1.7290860381444999E-2</c:v>
                </c:pt>
                <c:pt idx="843">
                  <c:v>1.7348036508441744E-2</c:v>
                </c:pt>
                <c:pt idx="844">
                  <c:v>1.7367539647896224E-2</c:v>
                </c:pt>
                <c:pt idx="845">
                  <c:v>1.7405581871695715E-2</c:v>
                </c:pt>
                <c:pt idx="846">
                  <c:v>1.7443424675912426E-2</c:v>
                </c:pt>
                <c:pt idx="847">
                  <c:v>1.7481067200565879E-2</c:v>
                </c:pt>
                <c:pt idx="848">
                  <c:v>1.7534493107152369E-2</c:v>
                </c:pt>
                <c:pt idx="849">
                  <c:v>1.7571645658280843E-2</c:v>
                </c:pt>
                <c:pt idx="850">
                  <c:v>1.7608594981353001E-2</c:v>
                </c:pt>
                <c:pt idx="851">
                  <c:v>1.7645340216390942E-2</c:v>
                </c:pt>
                <c:pt idx="852">
                  <c:v>1.7678854096120133E-2</c:v>
                </c:pt>
                <c:pt idx="853">
                  <c:v>1.7715201563278882E-2</c:v>
                </c:pt>
                <c:pt idx="854">
                  <c:v>1.7751342430415207E-2</c:v>
                </c:pt>
                <c:pt idx="855">
                  <c:v>1.7787275837648941E-2</c:v>
                </c:pt>
                <c:pt idx="856">
                  <c:v>1.7825974971859147E-2</c:v>
                </c:pt>
                <c:pt idx="857">
                  <c:v>1.7861477619161157E-2</c:v>
                </c:pt>
                <c:pt idx="858">
                  <c:v>1.7896770158586265E-2</c:v>
                </c:pt>
                <c:pt idx="859">
                  <c:v>1.7931851730159154E-2</c:v>
                </c:pt>
                <c:pt idx="860">
                  <c:v>1.7966721473907082E-2</c:v>
                </c:pt>
                <c:pt idx="861">
                  <c:v>1.8001378529857313E-2</c:v>
                </c:pt>
                <c:pt idx="862">
                  <c:v>1.8035822038034534E-2</c:v>
                </c:pt>
                <c:pt idx="863">
                  <c:v>1.8070051138473736E-2</c:v>
                </c:pt>
                <c:pt idx="864">
                  <c:v>1.8104064971207343E-2</c:v>
                </c:pt>
                <c:pt idx="865">
                  <c:v>1.8135010443926625E-2</c:v>
                </c:pt>
                <c:pt idx="866">
                  <c:v>1.8168605040865593E-2</c:v>
                </c:pt>
                <c:pt idx="867">
                  <c:v>1.8201981859499838E-2</c:v>
                </c:pt>
                <c:pt idx="868">
                  <c:v>1.8235140039978504E-2</c:v>
                </c:pt>
                <c:pt idx="869">
                  <c:v>1.8270875020500874E-2</c:v>
                </c:pt>
                <c:pt idx="870">
                  <c:v>1.8303579187774532E-2</c:v>
                </c:pt>
                <c:pt idx="871">
                  <c:v>1.8336062067621093E-2</c:v>
                </c:pt>
                <c:pt idx="872">
                  <c:v>1.8368322800093612E-2</c:v>
                </c:pt>
                <c:pt idx="873">
                  <c:v>1.840036052525287E-2</c:v>
                </c:pt>
                <c:pt idx="874">
                  <c:v>1.8429449569940637E-2</c:v>
                </c:pt>
                <c:pt idx="875">
                  <c:v>1.8461053207575517E-2</c:v>
                </c:pt>
                <c:pt idx="876">
                  <c:v>1.8492431328311909E-2</c:v>
                </c:pt>
                <c:pt idx="877">
                  <c:v>1.852894332141336E-2</c:v>
                </c:pt>
                <c:pt idx="878">
                  <c:v>1.8557171050818649E-2</c:v>
                </c:pt>
                <c:pt idx="879">
                  <c:v>1.8587846420559752E-2</c:v>
                </c:pt>
                <c:pt idx="880">
                  <c:v>1.8618287169931271E-2</c:v>
                </c:pt>
                <c:pt idx="881">
                  <c:v>1.8648490735461189E-2</c:v>
                </c:pt>
                <c:pt idx="882">
                  <c:v>1.8682716743744186E-2</c:v>
                </c:pt>
                <c:pt idx="883">
                  <c:v>1.8712407646296229E-2</c:v>
                </c:pt>
                <c:pt idx="884">
                  <c:v>1.8741857847521016E-2</c:v>
                </c:pt>
                <c:pt idx="885">
                  <c:v>1.8771066421240701E-2</c:v>
                </c:pt>
                <c:pt idx="886">
                  <c:v>1.8800032441292913E-2</c:v>
                </c:pt>
                <c:pt idx="887">
                  <c:v>1.8821182116789563E-2</c:v>
                </c:pt>
                <c:pt idx="888">
                  <c:v>1.8849708366312105E-2</c:v>
                </c:pt>
                <c:pt idx="889">
                  <c:v>1.8877989513924449E-2</c:v>
                </c:pt>
                <c:pt idx="890">
                  <c:v>1.890602463380147E-2</c:v>
                </c:pt>
                <c:pt idx="891">
                  <c:v>1.8941191821150206E-2</c:v>
                </c:pt>
                <c:pt idx="892">
                  <c:v>1.8968683070055926E-2</c:v>
                </c:pt>
                <c:pt idx="893">
                  <c:v>1.9005612077475878E-2</c:v>
                </c:pt>
                <c:pt idx="894">
                  <c:v>1.9022917531787833E-2</c:v>
                </c:pt>
                <c:pt idx="895">
                  <c:v>1.9049658892397577E-2</c:v>
                </c:pt>
                <c:pt idx="896">
                  <c:v>1.9073772776505571E-2</c:v>
                </c:pt>
                <c:pt idx="897">
                  <c:v>1.9100026321835273E-2</c:v>
                </c:pt>
                <c:pt idx="898">
                  <c:v>1.913808116627308E-2</c:v>
                </c:pt>
                <c:pt idx="899">
                  <c:v>1.916504527704074E-2</c:v>
                </c:pt>
                <c:pt idx="900">
                  <c:v>1.9189102718049078E-2</c:v>
                </c:pt>
                <c:pt idx="901">
                  <c:v>1.9214228775054076E-2</c:v>
                </c:pt>
                <c:pt idx="902">
                  <c:v>1.9239097117929038E-2</c:v>
                </c:pt>
                <c:pt idx="903">
                  <c:v>1.926370682054479E-2</c:v>
                </c:pt>
                <c:pt idx="904">
                  <c:v>1.9288056956769661E-2</c:v>
                </c:pt>
                <c:pt idx="905">
                  <c:v>1.931214660048447E-2</c:v>
                </c:pt>
                <c:pt idx="906">
                  <c:v>1.9335974825580027E-2</c:v>
                </c:pt>
                <c:pt idx="907">
                  <c:v>1.9359540705964629E-2</c:v>
                </c:pt>
                <c:pt idx="908">
                  <c:v>1.9382843315541576E-2</c:v>
                </c:pt>
                <c:pt idx="909">
                  <c:v>1.9405881728241647E-2</c:v>
                </c:pt>
                <c:pt idx="910">
                  <c:v>1.942865501799812E-2</c:v>
                </c:pt>
                <c:pt idx="911">
                  <c:v>1.9451162258754262E-2</c:v>
                </c:pt>
                <c:pt idx="912">
                  <c:v>1.9467122641715465E-2</c:v>
                </c:pt>
                <c:pt idx="913">
                  <c:v>1.9495374889106076E-2</c:v>
                </c:pt>
                <c:pt idx="914">
                  <c:v>1.9517078426653234E-2</c:v>
                </c:pt>
                <c:pt idx="915">
                  <c:v>1.9538512211095538E-2</c:v>
                </c:pt>
                <c:pt idx="916">
                  <c:v>1.9559675316443703E-2</c:v>
                </c:pt>
                <c:pt idx="917">
                  <c:v>1.9580566816713441E-2</c:v>
                </c:pt>
                <c:pt idx="918">
                  <c:v>1.9601185785932951E-2</c:v>
                </c:pt>
                <c:pt idx="919">
                  <c:v>1.9621531298145423E-2</c:v>
                </c:pt>
                <c:pt idx="920">
                  <c:v>1.9641602427411531E-2</c:v>
                </c:pt>
                <c:pt idx="921">
                  <c:v>1.9661398247796946E-2</c:v>
                </c:pt>
                <c:pt idx="922">
                  <c:v>1.9680917833382328E-2</c:v>
                </c:pt>
                <c:pt idx="923">
                  <c:v>1.9700160258270816E-2</c:v>
                </c:pt>
                <c:pt idx="924">
                  <c:v>1.9719124596570548E-2</c:v>
                </c:pt>
                <c:pt idx="925">
                  <c:v>1.9732251423918587E-2</c:v>
                </c:pt>
                <c:pt idx="926">
                  <c:v>1.9756215309918723E-2</c:v>
                </c:pt>
                <c:pt idx="927">
                  <c:v>1.9774339833260879E-2</c:v>
                </c:pt>
                <c:pt idx="928">
                  <c:v>1.9792183827545551E-2</c:v>
                </c:pt>
                <c:pt idx="929">
                  <c:v>1.9809768857942389E-2</c:v>
                </c:pt>
                <c:pt idx="930">
                  <c:v>1.9827134303251615E-2</c:v>
                </c:pt>
                <c:pt idx="931">
                  <c:v>1.98443203839202E-2</c:v>
                </c:pt>
                <c:pt idx="932">
                  <c:v>1.9861367631111571E-2</c:v>
                </c:pt>
                <c:pt idx="933">
                  <c:v>1.9886201031562578E-2</c:v>
                </c:pt>
                <c:pt idx="934">
                  <c:v>1.9895810304245948E-2</c:v>
                </c:pt>
                <c:pt idx="935">
                  <c:v>1.9911903032175382E-2</c:v>
                </c:pt>
                <c:pt idx="936">
                  <c:v>1.992855443754743E-2</c:v>
                </c:pt>
                <c:pt idx="937">
                  <c:v>1.9945109802603778E-2</c:v>
                </c:pt>
                <c:pt idx="938">
                  <c:v>1.9956406735215905E-2</c:v>
                </c:pt>
                <c:pt idx="939">
                  <c:v>1.997107292663447E-2</c:v>
                </c:pt>
                <c:pt idx="940">
                  <c:v>1.9987366387023933E-2</c:v>
                </c:pt>
                <c:pt idx="941">
                  <c:v>2.0003565661108929E-2</c:v>
                </c:pt>
                <c:pt idx="942">
                  <c:v>2.0019671243156938E-2</c:v>
                </c:pt>
                <c:pt idx="943">
                  <c:v>2.0044143929469627E-2</c:v>
                </c:pt>
                <c:pt idx="944">
                  <c:v>2.0058349751793936E-2</c:v>
                </c:pt>
                <c:pt idx="945">
                  <c:v>2.0074154589914683E-2</c:v>
                </c:pt>
                <c:pt idx="946">
                  <c:v>2.0089867836703412E-2</c:v>
                </c:pt>
                <c:pt idx="947">
                  <c:v>2.0105489986512182E-2</c:v>
                </c:pt>
                <c:pt idx="948">
                  <c:v>2.0121021533705541E-2</c:v>
                </c:pt>
                <c:pt idx="949">
                  <c:v>2.0136462972648039E-2</c:v>
                </c:pt>
                <c:pt idx="950">
                  <c:v>2.015181479771172E-2</c:v>
                </c:pt>
                <c:pt idx="951">
                  <c:v>2.0162135234765038E-2</c:v>
                </c:pt>
                <c:pt idx="952">
                  <c:v>2.018225158371828E-2</c:v>
                </c:pt>
                <c:pt idx="953">
                  <c:v>2.0197337533432724E-2</c:v>
                </c:pt>
                <c:pt idx="954">
                  <c:v>2.021233584679899E-2</c:v>
                </c:pt>
                <c:pt idx="955">
                  <c:v>2.0227247018221595E-2</c:v>
                </c:pt>
                <c:pt idx="956">
                  <c:v>2.0242071542097562E-2</c:v>
                </c:pt>
                <c:pt idx="957">
                  <c:v>2.0256809912831408E-2</c:v>
                </c:pt>
                <c:pt idx="958">
                  <c:v>2.0271462624832648E-2</c:v>
                </c:pt>
                <c:pt idx="959">
                  <c:v>2.0286030172518288E-2</c:v>
                </c:pt>
                <c:pt idx="960">
                  <c:v>2.0300513050302837E-2</c:v>
                </c:pt>
                <c:pt idx="961">
                  <c:v>2.0314911752613296E-2</c:v>
                </c:pt>
                <c:pt idx="962">
                  <c:v>2.0329226773871667E-2</c:v>
                </c:pt>
                <c:pt idx="963">
                  <c:v>2.0343458608514942E-2</c:v>
                </c:pt>
                <c:pt idx="964">
                  <c:v>2.0357607750975115E-2</c:v>
                </c:pt>
                <c:pt idx="965">
                  <c:v>2.0371674695696673E-2</c:v>
                </c:pt>
                <c:pt idx="966">
                  <c:v>2.0385659937121603E-2</c:v>
                </c:pt>
                <c:pt idx="967">
                  <c:v>2.0399563969699386E-2</c:v>
                </c:pt>
                <c:pt idx="968">
                  <c:v>2.0413387287882001E-2</c:v>
                </c:pt>
                <c:pt idx="969">
                  <c:v>2.0427130386128922E-2</c:v>
                </c:pt>
                <c:pt idx="970">
                  <c:v>2.0440793758904618E-2</c:v>
                </c:pt>
                <c:pt idx="971">
                  <c:v>2.0454377900666065E-2</c:v>
                </c:pt>
                <c:pt idx="972">
                  <c:v>2.0467883305890222E-2</c:v>
                </c:pt>
                <c:pt idx="973">
                  <c:v>2.0481310469046554E-2</c:v>
                </c:pt>
                <c:pt idx="974">
                  <c:v>2.0494659884614519E-2</c:v>
                </c:pt>
                <c:pt idx="975">
                  <c:v>2.0507932047076072E-2</c:v>
                </c:pt>
                <c:pt idx="976">
                  <c:v>2.0521127450918164E-2</c:v>
                </c:pt>
                <c:pt idx="977">
                  <c:v>2.0534246590625249E-2</c:v>
                </c:pt>
                <c:pt idx="978">
                  <c:v>2.054728996069427E-2</c:v>
                </c:pt>
                <c:pt idx="979">
                  <c:v>2.0560258055622171E-2</c:v>
                </c:pt>
                <c:pt idx="980">
                  <c:v>2.0573151369908393E-2</c:v>
                </c:pt>
                <c:pt idx="981">
                  <c:v>2.0585970398059872E-2</c:v>
                </c:pt>
                <c:pt idx="982">
                  <c:v>2.0598715634583542E-2</c:v>
                </c:pt>
                <c:pt idx="983">
                  <c:v>2.0611387573991335E-2</c:v>
                </c:pt>
                <c:pt idx="984">
                  <c:v>2.062398671080018E-2</c:v>
                </c:pt>
                <c:pt idx="985">
                  <c:v>2.06365135395295E-2</c:v>
                </c:pt>
                <c:pt idx="986">
                  <c:v>2.0644541820970776E-2</c:v>
                </c:pt>
                <c:pt idx="987">
                  <c:v>2.0661352250837262E-2</c:v>
                </c:pt>
                <c:pt idx="988">
                  <c:v>2.0673665122477036E-2</c:v>
                </c:pt>
                <c:pt idx="989">
                  <c:v>2.0685907664149961E-2</c:v>
                </c:pt>
                <c:pt idx="990">
                  <c:v>2.0693705195269287E-2</c:v>
                </c:pt>
                <c:pt idx="991">
                  <c:v>2.0704366350414092E-2</c:v>
                </c:pt>
                <c:pt idx="992">
                  <c:v>2.0716417617112941E-2</c:v>
                </c:pt>
                <c:pt idx="993">
                  <c:v>2.0728400404863567E-2</c:v>
                </c:pt>
                <c:pt idx="994">
                  <c:v>2.0740315208124725E-2</c:v>
                </c:pt>
                <c:pt idx="995">
                  <c:v>2.0757913679178008E-2</c:v>
                </c:pt>
                <c:pt idx="996">
                  <c:v>2.0769677758306349E-2</c:v>
                </c:pt>
                <c:pt idx="997">
                  <c:v>2.0781375463858054E-2</c:v>
                </c:pt>
                <c:pt idx="998">
                  <c:v>2.0793007290397514E-2</c:v>
                </c:pt>
                <c:pt idx="999">
                  <c:v>2.0804573732494114E-2</c:v>
                </c:pt>
                <c:pt idx="1000">
                  <c:v>2.0816075284712243E-2</c:v>
                </c:pt>
                <c:pt idx="1001">
                  <c:v>2.0827512441628782E-2</c:v>
                </c:pt>
                <c:pt idx="1002">
                  <c:v>2.083888569781811E-2</c:v>
                </c:pt>
                <c:pt idx="1003">
                  <c:v>2.0850195547864603E-2</c:v>
                </c:pt>
                <c:pt idx="1004">
                  <c:v>2.0861442486345139E-2</c:v>
                </c:pt>
                <c:pt idx="1005">
                  <c:v>2.0872627007849087E-2</c:v>
                </c:pt>
                <c:pt idx="1006">
                  <c:v>2.0883749606960822E-2</c:v>
                </c:pt>
                <c:pt idx="1007">
                  <c:v>2.0894810778274708E-2</c:v>
                </c:pt>
                <c:pt idx="1008">
                  <c:v>2.090581101638761E-2</c:v>
                </c:pt>
                <c:pt idx="1009">
                  <c:v>2.0916750815891394E-2</c:v>
                </c:pt>
                <c:pt idx="1010">
                  <c:v>2.0927630671390418E-2</c:v>
                </c:pt>
                <c:pt idx="1011">
                  <c:v>2.093845107748904E-2</c:v>
                </c:pt>
                <c:pt idx="1012">
                  <c:v>2.0949212528789118E-2</c:v>
                </c:pt>
                <c:pt idx="1013">
                  <c:v>2.0959915519900008E-2</c:v>
                </c:pt>
                <c:pt idx="1014">
                  <c:v>2.0970560545436057E-2</c:v>
                </c:pt>
                <c:pt idx="1015">
                  <c:v>2.0981148100011615E-2</c:v>
                </c:pt>
                <c:pt idx="1016">
                  <c:v>2.0991678678241033E-2</c:v>
                </c:pt>
                <c:pt idx="1017">
                  <c:v>2.100215277474865E-2</c:v>
                </c:pt>
                <c:pt idx="1018">
                  <c:v>2.1012570884151316E-2</c:v>
                </c:pt>
                <c:pt idx="1019">
                  <c:v>2.1022933501078367E-2</c:v>
                </c:pt>
                <c:pt idx="1020">
                  <c:v>2.1033241120156643E-2</c:v>
                </c:pt>
                <c:pt idx="1021">
                  <c:v>2.1043494236015481E-2</c:v>
                </c:pt>
                <c:pt idx="1022">
                  <c:v>2.1053693343291713E-2</c:v>
                </c:pt>
                <c:pt idx="1023">
                  <c:v>2.1063838936612178E-2</c:v>
                </c:pt>
                <c:pt idx="1024">
                  <c:v>2.1073931510628696E-2</c:v>
                </c:pt>
                <c:pt idx="1025">
                  <c:v>2.107998204749514E-2</c:v>
                </c:pt>
                <c:pt idx="1026">
                  <c:v>2.1093959579287225E-2</c:v>
                </c:pt>
                <c:pt idx="1027">
                  <c:v>2.1103896063222882E-2</c:v>
                </c:pt>
                <c:pt idx="1028">
                  <c:v>2.1113781506421903E-2</c:v>
                </c:pt>
                <c:pt idx="1029">
                  <c:v>2.1123616403541101E-2</c:v>
                </c:pt>
                <c:pt idx="1030">
                  <c:v>2.11334012492298E-2</c:v>
                </c:pt>
                <c:pt idx="1031">
                  <c:v>2.1143136538142315E-2</c:v>
                </c:pt>
                <c:pt idx="1032">
                  <c:v>2.115282276494046E-2</c:v>
                </c:pt>
                <c:pt idx="1033">
                  <c:v>2.1162458669999329E-2</c:v>
                </c:pt>
                <c:pt idx="1034">
                  <c:v>2.1172035954177548E-2</c:v>
                </c:pt>
                <c:pt idx="1035">
                  <c:v>2.1181544502516247E-2</c:v>
                </c:pt>
                <c:pt idx="1036">
                  <c:v>2.1190974132912765E-2</c:v>
                </c:pt>
                <c:pt idx="1037">
                  <c:v>2.1200314734095282E-2</c:v>
                </c:pt>
                <c:pt idx="1038">
                  <c:v>2.1209560693838114E-2</c:v>
                </c:pt>
                <c:pt idx="1039">
                  <c:v>2.1218711873424723E-2</c:v>
                </c:pt>
                <c:pt idx="1040">
                  <c:v>2.1227768460647389E-2</c:v>
                </c:pt>
                <c:pt idx="1041">
                  <c:v>2.1236730643310886E-2</c:v>
                </c:pt>
                <c:pt idx="1042">
                  <c:v>2.1245598609214988E-2</c:v>
                </c:pt>
                <c:pt idx="1043">
                  <c:v>2.1250634272362231E-2</c:v>
                </c:pt>
                <c:pt idx="1044">
                  <c:v>2.125933289236584E-2</c:v>
                </c:pt>
                <c:pt idx="1045">
                  <c:v>2.1267937834752063E-2</c:v>
                </c:pt>
                <c:pt idx="1046">
                  <c:v>2.1276449287321021E-2</c:v>
                </c:pt>
                <c:pt idx="1047">
                  <c:v>2.1288531760661478E-2</c:v>
                </c:pt>
                <c:pt idx="1048">
                  <c:v>2.1296838370036819E-2</c:v>
                </c:pt>
                <c:pt idx="1049">
                  <c:v>2.1306260169636267E-2</c:v>
                </c:pt>
                <c:pt idx="1050">
                  <c:v>2.1313173070441616E-2</c:v>
                </c:pt>
                <c:pt idx="1051">
                  <c:v>2.1317610776123246E-2</c:v>
                </c:pt>
                <c:pt idx="1052">
                  <c:v>2.132913766524025E-2</c:v>
                </c:pt>
                <c:pt idx="1053">
                  <c:v>2.1336981642620378E-2</c:v>
                </c:pt>
                <c:pt idx="1054">
                  <c:v>2.1344733657100712E-2</c:v>
                </c:pt>
                <c:pt idx="1055">
                  <c:v>2.1352393896520994E-2</c:v>
                </c:pt>
                <c:pt idx="1056">
                  <c:v>2.1359962548723466E-2</c:v>
                </c:pt>
                <c:pt idx="1057">
                  <c:v>2.1367439801557864E-2</c:v>
                </c:pt>
                <c:pt idx="1058">
                  <c:v>2.1374825842868928E-2</c:v>
                </c:pt>
                <c:pt idx="1059">
                  <c:v>2.1382120860506393E-2</c:v>
                </c:pt>
                <c:pt idx="1060">
                  <c:v>2.1389325042329987E-2</c:v>
                </c:pt>
                <c:pt idx="1061">
                  <c:v>2.1396438576189447E-2</c:v>
                </c:pt>
                <c:pt idx="1062">
                  <c:v>2.1403461649949496E-2</c:v>
                </c:pt>
                <c:pt idx="1063">
                  <c:v>2.1410394451464865E-2</c:v>
                </c:pt>
                <c:pt idx="1064">
                  <c:v>2.1417237168605274E-2</c:v>
                </c:pt>
                <c:pt idx="1065">
                  <c:v>2.1423989989235448E-2</c:v>
                </c:pt>
                <c:pt idx="1066">
                  <c:v>2.1430653101225106E-2</c:v>
                </c:pt>
                <c:pt idx="1067">
                  <c:v>2.1437226692446465E-2</c:v>
                </c:pt>
                <c:pt idx="1068">
                  <c:v>2.144371095077674E-2</c:v>
                </c:pt>
                <c:pt idx="1069">
                  <c:v>2.1450106064088148E-2</c:v>
                </c:pt>
                <c:pt idx="1070">
                  <c:v>2.1456412220265397E-2</c:v>
                </c:pt>
                <c:pt idx="1071">
                  <c:v>2.1462629607188199E-2</c:v>
                </c:pt>
                <c:pt idx="1072">
                  <c:v>2.1468758412741262E-2</c:v>
                </c:pt>
                <c:pt idx="1073">
                  <c:v>2.147160564974579E-2</c:v>
                </c:pt>
                <c:pt idx="1074">
                  <c:v>2.1480751031286993E-2</c:v>
                </c:pt>
                <c:pt idx="1075">
                  <c:v>2.1486615220066563E-2</c:v>
                </c:pt>
                <c:pt idx="1076">
                  <c:v>2.1492391579040204E-2</c:v>
                </c:pt>
                <c:pt idx="1077">
                  <c:v>2.1498080296105115E-2</c:v>
                </c:pt>
                <c:pt idx="1078">
                  <c:v>2.1503681559160992E-2</c:v>
                </c:pt>
                <c:pt idx="1079">
                  <c:v>2.1509195556110028E-2</c:v>
                </c:pt>
                <c:pt idx="1080">
                  <c:v>2.1514622474856915E-2</c:v>
                </c:pt>
                <c:pt idx="1081">
                  <c:v>2.1519962503308843E-2</c:v>
                </c:pt>
                <c:pt idx="1082">
                  <c:v>2.1525215829375499E-2</c:v>
                </c:pt>
                <c:pt idx="1083">
                  <c:v>2.1530382640966572E-2</c:v>
                </c:pt>
                <c:pt idx="1084">
                  <c:v>2.1535463125996746E-2</c:v>
                </c:pt>
                <c:pt idx="1085">
                  <c:v>2.1542442462494895E-2</c:v>
                </c:pt>
                <c:pt idx="1086">
                  <c:v>2.154240200334738E-2</c:v>
                </c:pt>
                <c:pt idx="1087">
                  <c:v>2.1550188500896184E-2</c:v>
                </c:pt>
                <c:pt idx="1088">
                  <c:v>2.1554925558867066E-2</c:v>
                </c:pt>
                <c:pt idx="1089">
                  <c:v>2.1559577229882942E-2</c:v>
                </c:pt>
                <c:pt idx="1090">
                  <c:v>2.1565751977081569E-2</c:v>
                </c:pt>
                <c:pt idx="1091">
                  <c:v>2.1568300849856191E-2</c:v>
                </c:pt>
                <c:pt idx="1092">
                  <c:v>2.1572691163073681E-2</c:v>
                </c:pt>
                <c:pt idx="1093">
                  <c:v>2.1576996859495018E-2</c:v>
                </c:pt>
                <c:pt idx="1094">
                  <c:v>2.1581218127049877E-2</c:v>
                </c:pt>
                <c:pt idx="1095">
                  <c:v>2.1582548496250947E-2</c:v>
                </c:pt>
                <c:pt idx="1096">
                  <c:v>2.1586618705540555E-2</c:v>
                </c:pt>
                <c:pt idx="1097">
                  <c:v>2.1590605024432677E-2</c:v>
                </c:pt>
                <c:pt idx="1098">
                  <c:v>2.1594507640839859E-2</c:v>
                </c:pt>
                <c:pt idx="1099">
                  <c:v>2.1601976216264751E-2</c:v>
                </c:pt>
                <c:pt idx="1100">
                  <c:v>2.1604783250414792E-2</c:v>
                </c:pt>
                <c:pt idx="1101">
                  <c:v>2.1608418778069197E-2</c:v>
                </c:pt>
                <c:pt idx="1102">
                  <c:v>2.1611971380356386E-2</c:v>
                </c:pt>
                <c:pt idx="1103">
                  <c:v>2.1616500872881694E-2</c:v>
                </c:pt>
                <c:pt idx="1104">
                  <c:v>2.1618828560627728E-2</c:v>
                </c:pt>
                <c:pt idx="1105">
                  <c:v>2.1622133514512486E-2</c:v>
                </c:pt>
                <c:pt idx="1106">
                  <c:v>2.1625356294828649E-2</c:v>
                </c:pt>
                <c:pt idx="1107">
                  <c:v>2.1628497089531674E-2</c:v>
                </c:pt>
                <c:pt idx="1108">
                  <c:v>2.1631556086584756E-2</c:v>
                </c:pt>
                <c:pt idx="1109">
                  <c:v>2.1634533473938195E-2</c:v>
                </c:pt>
                <c:pt idx="1110">
                  <c:v>2.1637429439560343E-2</c:v>
                </c:pt>
                <c:pt idx="1111">
                  <c:v>2.164024417140923E-2</c:v>
                </c:pt>
                <c:pt idx="1112">
                  <c:v>2.1642977857448058E-2</c:v>
                </c:pt>
                <c:pt idx="1113">
                  <c:v>2.1645630685647749E-2</c:v>
                </c:pt>
                <c:pt idx="1114">
                  <c:v>2.164820284397408E-2</c:v>
                </c:pt>
                <c:pt idx="1115">
                  <c:v>2.1650694520395398E-2</c:v>
                </c:pt>
                <c:pt idx="1116">
                  <c:v>2.165392159515056E-2</c:v>
                </c:pt>
                <c:pt idx="1117">
                  <c:v>2.1655437179414455E-2</c:v>
                </c:pt>
                <c:pt idx="1118">
                  <c:v>2.1657688537961788E-2</c:v>
                </c:pt>
                <c:pt idx="1119">
                  <c:v>2.1659860166505875E-2</c:v>
                </c:pt>
                <c:pt idx="1120">
                  <c:v>2.1661952253022802E-2</c:v>
                </c:pt>
                <c:pt idx="1121">
                  <c:v>2.1663964985493816E-2</c:v>
                </c:pt>
                <c:pt idx="1122">
                  <c:v>2.1665898551897579E-2</c:v>
                </c:pt>
                <c:pt idx="1123">
                  <c:v>2.1667753140225648E-2</c:v>
                </c:pt>
                <c:pt idx="1124">
                  <c:v>2.1669528938459272E-2</c:v>
                </c:pt>
                <c:pt idx="1125">
                  <c:v>2.1668925419704759E-2</c:v>
                </c:pt>
                <c:pt idx="1126">
                  <c:v>2.1672844916604244E-2</c:v>
                </c:pt>
                <c:pt idx="1127">
                  <c:v>2.1674385472490974E-2</c:v>
                </c:pt>
                <c:pt idx="1128">
                  <c:v>2.1675847990246907E-2</c:v>
                </c:pt>
                <c:pt idx="1129">
                  <c:v>2.167872022067999E-2</c:v>
                </c:pt>
                <c:pt idx="1130">
                  <c:v>2.1678539663342933E-2</c:v>
                </c:pt>
                <c:pt idx="1131">
                  <c:v>2.1679769194673872E-2</c:v>
                </c:pt>
                <c:pt idx="1132">
                  <c:v>2.1680921439863457E-2</c:v>
                </c:pt>
                <c:pt idx="1133">
                  <c:v>2.1681996586908399E-2</c:v>
                </c:pt>
                <c:pt idx="1134">
                  <c:v>2.168299482381315E-2</c:v>
                </c:pt>
                <c:pt idx="1135">
                  <c:v>2.1683916338579579E-2</c:v>
                </c:pt>
                <c:pt idx="1136">
                  <c:v>2.1684761319217295E-2</c:v>
                </c:pt>
                <c:pt idx="1137">
                  <c:v>2.1685529953730753E-2</c:v>
                </c:pt>
                <c:pt idx="1138">
                  <c:v>2.1686222430129555E-2</c:v>
                </c:pt>
                <c:pt idx="1139">
                  <c:v>2.1686838936425892E-2</c:v>
                </c:pt>
                <c:pt idx="1140">
                  <c:v>2.168737966062937E-2</c:v>
                </c:pt>
                <c:pt idx="1141">
                  <c:v>2.1687844790752173E-2</c:v>
                </c:pt>
                <c:pt idx="1142">
                  <c:v>2.1688378502513411E-2</c:v>
                </c:pt>
                <c:pt idx="1143">
                  <c:v>2.1688660829776916E-2</c:v>
                </c:pt>
                <c:pt idx="1144">
                  <c:v>2.1688868207592481E-2</c:v>
                </c:pt>
                <c:pt idx="1145">
                  <c:v>2.1689000823977449E-2</c:v>
                </c:pt>
                <c:pt idx="1146">
                  <c:v>2.1689058866954328E-2</c:v>
                </c:pt>
                <c:pt idx="1147">
                  <c:v>2.168710472518574E-2</c:v>
                </c:pt>
                <c:pt idx="1148">
                  <c:v>2.168703005420777E-2</c:v>
                </c:pt>
                <c:pt idx="1149">
                  <c:v>2.1686881346975526E-2</c:v>
                </c:pt>
                <c:pt idx="1150">
                  <c:v>2.1686658791475782E-2</c:v>
                </c:pt>
                <c:pt idx="1151">
                  <c:v>2.1688237061569294E-2</c:v>
                </c:pt>
                <c:pt idx="1152">
                  <c:v>2.1687851612632009E-2</c:v>
                </c:pt>
                <c:pt idx="1153">
                  <c:v>2.1687392906472501E-2</c:v>
                </c:pt>
                <c:pt idx="1154">
                  <c:v>2.1686861131131319E-2</c:v>
                </c:pt>
                <c:pt idx="1155">
                  <c:v>2.1686256474638704E-2</c:v>
                </c:pt>
                <c:pt idx="1156">
                  <c:v>2.1684980946538701E-2</c:v>
                </c:pt>
                <c:pt idx="1157">
                  <c:v>2.1684236299610582E-2</c:v>
                </c:pt>
                <c:pt idx="1158">
                  <c:v>2.1683172647612103E-2</c:v>
                </c:pt>
                <c:pt idx="1159">
                  <c:v>2.1682530215419327E-2</c:v>
                </c:pt>
                <c:pt idx="1160">
                  <c:v>2.1682146556191842E-2</c:v>
                </c:pt>
                <c:pt idx="1161">
                  <c:v>2.1681108561582868E-2</c:v>
                </c:pt>
                <c:pt idx="1162">
                  <c:v>2.1679999002095999E-2</c:v>
                </c:pt>
                <c:pt idx="1163">
                  <c:v>2.167881806577952E-2</c:v>
                </c:pt>
                <c:pt idx="1164">
                  <c:v>2.1677009169343009E-2</c:v>
                </c:pt>
                <c:pt idx="1165">
                  <c:v>2.1675691178282719E-2</c:v>
                </c:pt>
                <c:pt idx="1166">
                  <c:v>2.1674302365354059E-2</c:v>
                </c:pt>
                <c:pt idx="1167">
                  <c:v>2.1672842918595947E-2</c:v>
                </c:pt>
                <c:pt idx="1168">
                  <c:v>2.1671849313360525E-2</c:v>
                </c:pt>
                <c:pt idx="1169">
                  <c:v>2.1670244065054634E-2</c:v>
                </c:pt>
                <c:pt idx="1170">
                  <c:v>2.1668568756262295E-2</c:v>
                </c:pt>
                <c:pt idx="1171">
                  <c:v>2.1666823575036954E-2</c:v>
                </c:pt>
                <c:pt idx="1172">
                  <c:v>2.1665008709434639E-2</c:v>
                </c:pt>
                <c:pt idx="1173">
                  <c:v>2.1663124347511366E-2</c:v>
                </c:pt>
                <c:pt idx="1174">
                  <c:v>2.166117067732316E-2</c:v>
                </c:pt>
                <c:pt idx="1175">
                  <c:v>2.1659147886928617E-2</c:v>
                </c:pt>
                <c:pt idx="1176">
                  <c:v>2.1657056164388927E-2</c:v>
                </c:pt>
                <c:pt idx="1177">
                  <c:v>2.1654404959292606E-2</c:v>
                </c:pt>
                <c:pt idx="1178">
                  <c:v>2.1652180951165612E-2</c:v>
                </c:pt>
                <c:pt idx="1179">
                  <c:v>2.1649888565740127E-2</c:v>
                </c:pt>
                <c:pt idx="1180">
                  <c:v>2.1647527991068394E-2</c:v>
                </c:pt>
                <c:pt idx="1181">
                  <c:v>2.1645570151667341E-2</c:v>
                </c:pt>
                <c:pt idx="1182">
                  <c:v>2.1643068785564705E-2</c:v>
                </c:pt>
                <c:pt idx="1183">
                  <c:v>2.1640499803763227E-2</c:v>
                </c:pt>
                <c:pt idx="1184">
                  <c:v>2.1637863394334392E-2</c:v>
                </c:pt>
                <c:pt idx="1185">
                  <c:v>2.1635159745341963E-2</c:v>
                </c:pt>
                <c:pt idx="1186">
                  <c:v>2.1631943099832185E-2</c:v>
                </c:pt>
                <c:pt idx="1187">
                  <c:v>2.1629110465944734E-2</c:v>
                </c:pt>
                <c:pt idx="1188">
                  <c:v>2.1626211147258267E-2</c:v>
                </c:pt>
                <c:pt idx="1189">
                  <c:v>2.1624106525429954E-2</c:v>
                </c:pt>
                <c:pt idx="1190">
                  <c:v>2.1620636029315996E-2</c:v>
                </c:pt>
                <c:pt idx="1191">
                  <c:v>2.1617525422109346E-2</c:v>
                </c:pt>
                <c:pt idx="1192">
                  <c:v>2.1614342224821649E-2</c:v>
                </c:pt>
                <c:pt idx="1193">
                  <c:v>2.1611084610137839E-2</c:v>
                </c:pt>
                <c:pt idx="1194">
                  <c:v>2.1607269796970547E-2</c:v>
                </c:pt>
                <c:pt idx="1195">
                  <c:v>2.1603851638104916E-2</c:v>
                </c:pt>
                <c:pt idx="1196">
                  <c:v>2.1600358775540573E-2</c:v>
                </c:pt>
                <c:pt idx="1197">
                  <c:v>2.1596791349743225E-2</c:v>
                </c:pt>
                <c:pt idx="1198">
                  <c:v>2.1593149501186307E-2</c:v>
                </c:pt>
                <c:pt idx="1199">
                  <c:v>2.1588306168193024E-2</c:v>
                </c:pt>
                <c:pt idx="1200">
                  <c:v>2.1584532428443763E-2</c:v>
                </c:pt>
                <c:pt idx="1201">
                  <c:v>2.1580684670428698E-2</c:v>
                </c:pt>
                <c:pt idx="1202">
                  <c:v>2.1576763034601192E-2</c:v>
                </c:pt>
                <c:pt idx="1203">
                  <c:v>2.1573828833552793E-2</c:v>
                </c:pt>
                <c:pt idx="1204">
                  <c:v>2.1571129222660801E-2</c:v>
                </c:pt>
                <c:pt idx="1205">
                  <c:v>2.1565584523783734E-2</c:v>
                </c:pt>
                <c:pt idx="1206">
                  <c:v>2.1561352350232769E-2</c:v>
                </c:pt>
                <c:pt idx="1207">
                  <c:v>2.1557047018211553E-2</c:v>
                </c:pt>
                <c:pt idx="1208">
                  <c:v>2.1552342836126392E-2</c:v>
                </c:pt>
                <c:pt idx="1209">
                  <c:v>2.1547250602406698E-2</c:v>
                </c:pt>
                <c:pt idx="1210">
                  <c:v>2.1542700429887929E-2</c:v>
                </c:pt>
                <c:pt idx="1211">
                  <c:v>2.1537104771722555E-2</c:v>
                </c:pt>
                <c:pt idx="1212">
                  <c:v>2.153338257343651E-2</c:v>
                </c:pt>
                <c:pt idx="1213">
                  <c:v>2.1528615170499088E-2</c:v>
                </c:pt>
                <c:pt idx="1214">
                  <c:v>2.1523775638421505E-2</c:v>
                </c:pt>
                <c:pt idx="1215">
                  <c:v>2.1518864117711367E-2</c:v>
                </c:pt>
                <c:pt idx="1216">
                  <c:v>2.1513880748866288E-2</c:v>
                </c:pt>
                <c:pt idx="1217">
                  <c:v>2.150882567239637E-2</c:v>
                </c:pt>
                <c:pt idx="1218">
                  <c:v>2.1503699028799228E-2</c:v>
                </c:pt>
                <c:pt idx="1219">
                  <c:v>2.1498500958587463E-2</c:v>
                </c:pt>
                <c:pt idx="1220">
                  <c:v>2.1493231602268681E-2</c:v>
                </c:pt>
                <c:pt idx="1221">
                  <c:v>2.1487891100350487E-2</c:v>
                </c:pt>
                <c:pt idx="1222">
                  <c:v>2.1482479593342985E-2</c:v>
                </c:pt>
                <c:pt idx="1223">
                  <c:v>2.1476997221756278E-2</c:v>
                </c:pt>
                <c:pt idx="1224">
                  <c:v>2.1470731201505076E-2</c:v>
                </c:pt>
                <c:pt idx="1225">
                  <c:v>2.1465820446898154E-2</c:v>
                </c:pt>
                <c:pt idx="1226">
                  <c:v>2.1460126324654438E-2</c:v>
                </c:pt>
                <c:pt idx="1227">
                  <c:v>2.145436189988692E-2</c:v>
                </c:pt>
                <c:pt idx="1228">
                  <c:v>2.1448527313115695E-2</c:v>
                </c:pt>
                <c:pt idx="1229">
                  <c:v>2.1442622704853365E-2</c:v>
                </c:pt>
                <c:pt idx="1230">
                  <c:v>2.1436648215617526E-2</c:v>
                </c:pt>
                <c:pt idx="1231">
                  <c:v>2.1430603985930774E-2</c:v>
                </c:pt>
                <c:pt idx="1232">
                  <c:v>2.1424490156313203E-2</c:v>
                </c:pt>
                <c:pt idx="1233">
                  <c:v>2.1418306867284909E-2</c:v>
                </c:pt>
                <c:pt idx="1234">
                  <c:v>2.1412054259368485E-2</c:v>
                </c:pt>
                <c:pt idx="1235">
                  <c:v>2.1405732473089023E-2</c:v>
                </c:pt>
                <c:pt idx="1236">
                  <c:v>2.1399341648969117E-2</c:v>
                </c:pt>
                <c:pt idx="1237">
                  <c:v>2.1392376824973216E-2</c:v>
                </c:pt>
                <c:pt idx="1238">
                  <c:v>2.1386353449310835E-2</c:v>
                </c:pt>
                <c:pt idx="1239">
                  <c:v>2.1379756354822643E-2</c:v>
                </c:pt>
                <c:pt idx="1240">
                  <c:v>2.1373090784604365E-2</c:v>
                </c:pt>
                <c:pt idx="1241">
                  <c:v>2.1366356879178594E-2</c:v>
                </c:pt>
                <c:pt idx="1242">
                  <c:v>2.1359554779080414E-2</c:v>
                </c:pt>
                <c:pt idx="1243">
                  <c:v>2.1352684624834917E-2</c:v>
                </c:pt>
                <c:pt idx="1244">
                  <c:v>2.1345746556979683E-2</c:v>
                </c:pt>
                <c:pt idx="1245">
                  <c:v>2.13345842456392E-2</c:v>
                </c:pt>
                <c:pt idx="1246">
                  <c:v>2.1330531466884028E-2</c:v>
                </c:pt>
                <c:pt idx="1247">
                  <c:v>2.132452627706144E-2</c:v>
                </c:pt>
                <c:pt idx="1248">
                  <c:v>2.1317317960088122E-2</c:v>
                </c:pt>
                <c:pt idx="1249">
                  <c:v>2.1310042432172993E-2</c:v>
                </c:pt>
                <c:pt idx="1250">
                  <c:v>2.1302399475462801E-2</c:v>
                </c:pt>
                <c:pt idx="1251">
                  <c:v>2.1295005567033832E-2</c:v>
                </c:pt>
                <c:pt idx="1252">
                  <c:v>2.1287544850550601E-2</c:v>
                </c:pt>
                <c:pt idx="1253">
                  <c:v>2.1280017466507622E-2</c:v>
                </c:pt>
                <c:pt idx="1254">
                  <c:v>2.1272739896780673E-2</c:v>
                </c:pt>
                <c:pt idx="1255">
                  <c:v>2.1264985705031214E-2</c:v>
                </c:pt>
                <c:pt idx="1256">
                  <c:v>2.1257243635603162E-2</c:v>
                </c:pt>
                <c:pt idx="1257">
                  <c:v>2.1249435479548939E-2</c:v>
                </c:pt>
                <c:pt idx="1258">
                  <c:v>2.1241561377416118E-2</c:v>
                </c:pt>
                <c:pt idx="1259">
                  <c:v>2.1233621469744779E-2</c:v>
                </c:pt>
                <c:pt idx="1260">
                  <c:v>2.1225615897082495E-2</c:v>
                </c:pt>
                <c:pt idx="1261">
                  <c:v>2.1217544799971844E-2</c:v>
                </c:pt>
                <c:pt idx="1262">
                  <c:v>2.1209408318962897E-2</c:v>
                </c:pt>
                <c:pt idx="1263">
                  <c:v>2.120120659460073E-2</c:v>
                </c:pt>
                <c:pt idx="1264">
                  <c:v>2.1192939767430419E-2</c:v>
                </c:pt>
                <c:pt idx="1265">
                  <c:v>2.1184607978004533E-2</c:v>
                </c:pt>
                <c:pt idx="1266">
                  <c:v>2.1176211366870645E-2</c:v>
                </c:pt>
                <c:pt idx="1267">
                  <c:v>2.116775007457633E-2</c:v>
                </c:pt>
                <c:pt idx="1268">
                  <c:v>2.1159224241676655E-2</c:v>
                </c:pt>
                <c:pt idx="1269">
                  <c:v>2.1150634008721692E-2</c:v>
                </c:pt>
                <c:pt idx="1270">
                  <c:v>2.1141979516259013E-2</c:v>
                </c:pt>
                <c:pt idx="1271">
                  <c:v>2.1133260904843687E-2</c:v>
                </c:pt>
                <c:pt idx="1272">
                  <c:v>2.1124478315030781E-2</c:v>
                </c:pt>
                <c:pt idx="1273">
                  <c:v>2.1115631887375363E-2</c:v>
                </c:pt>
                <c:pt idx="1274">
                  <c:v>2.1106721762430003E-2</c:v>
                </c:pt>
                <c:pt idx="1275">
                  <c:v>2.1097748080744771E-2</c:v>
                </c:pt>
                <c:pt idx="1276">
                  <c:v>2.1088710982882231E-2</c:v>
                </c:pt>
                <c:pt idx="1277">
                  <c:v>2.1079610609397448E-2</c:v>
                </c:pt>
                <c:pt idx="1278">
                  <c:v>2.1070447100845491E-2</c:v>
                </c:pt>
                <c:pt idx="1279">
                  <c:v>2.1061220597786423E-2</c:v>
                </c:pt>
                <c:pt idx="1280">
                  <c:v>2.1051931240775312E-2</c:v>
                </c:pt>
                <c:pt idx="1281">
                  <c:v>2.104257917037472E-2</c:v>
                </c:pt>
                <c:pt idx="1282">
                  <c:v>2.1033164527142212E-2</c:v>
                </c:pt>
                <c:pt idx="1283">
                  <c:v>2.1023687451637851E-2</c:v>
                </c:pt>
                <c:pt idx="1284">
                  <c:v>2.1014148084421702E-2</c:v>
                </c:pt>
                <c:pt idx="1285">
                  <c:v>2.1004781506903273E-2</c:v>
                </c:pt>
                <c:pt idx="1286">
                  <c:v>2.0994883037099288E-2</c:v>
                </c:pt>
                <c:pt idx="1287">
                  <c:v>2.0985157638115648E-2</c:v>
                </c:pt>
                <c:pt idx="1288">
                  <c:v>2.0975370509670466E-2</c:v>
                </c:pt>
                <c:pt idx="1289">
                  <c:v>2.0965521792326303E-2</c:v>
                </c:pt>
                <c:pt idx="1290">
                  <c:v>2.0955611626643222E-2</c:v>
                </c:pt>
                <c:pt idx="1291">
                  <c:v>2.0945640153188783E-2</c:v>
                </c:pt>
                <c:pt idx="1292">
                  <c:v>2.0935607512528043E-2</c:v>
                </c:pt>
                <c:pt idx="1293">
                  <c:v>2.0925513845223565E-2</c:v>
                </c:pt>
                <c:pt idx="1294">
                  <c:v>2.0915359291842905E-2</c:v>
                </c:pt>
                <c:pt idx="1295">
                  <c:v>2.0905143992951125E-2</c:v>
                </c:pt>
                <c:pt idx="1296">
                  <c:v>2.0894868089118279E-2</c:v>
                </c:pt>
                <c:pt idx="1297">
                  <c:v>2.0884531720906929E-2</c:v>
                </c:pt>
                <c:pt idx="1298">
                  <c:v>2.0874135028889629E-2</c:v>
                </c:pt>
                <c:pt idx="1299">
                  <c:v>2.086367815362894E-2</c:v>
                </c:pt>
                <c:pt idx="1300">
                  <c:v>2.0853161235699913E-2</c:v>
                </c:pt>
                <c:pt idx="1301">
                  <c:v>2.0842584415667609E-2</c:v>
                </c:pt>
                <c:pt idx="1302">
                  <c:v>2.0831947834099585E-2</c:v>
                </c:pt>
                <c:pt idx="1303">
                  <c:v>2.082191840398246E-2</c:v>
                </c:pt>
                <c:pt idx="1304">
                  <c:v>2.0811182153967725E-2</c:v>
                </c:pt>
                <c:pt idx="1305">
                  <c:v>2.0800386536402118E-2</c:v>
                </c:pt>
                <c:pt idx="1306">
                  <c:v>2.0789531691798948E-2</c:v>
                </c:pt>
                <c:pt idx="1307">
                  <c:v>2.0777873423225568E-2</c:v>
                </c:pt>
                <c:pt idx="1308">
                  <c:v>2.0766881224441869E-2</c:v>
                </c:pt>
                <c:pt idx="1309">
                  <c:v>2.0755633343838363E-2</c:v>
                </c:pt>
                <c:pt idx="1310">
                  <c:v>2.0744720634836011E-2</c:v>
                </c:pt>
                <c:pt idx="1311">
                  <c:v>2.0734169315555474E-2</c:v>
                </c:pt>
                <c:pt idx="1312">
                  <c:v>2.0722326059669227E-2</c:v>
                </c:pt>
                <c:pt idx="1313">
                  <c:v>2.0711041378934369E-2</c:v>
                </c:pt>
                <c:pt idx="1314">
                  <c:v>2.0699698623529439E-2</c:v>
                </c:pt>
                <c:pt idx="1315">
                  <c:v>2.0688297934031985E-2</c:v>
                </c:pt>
                <c:pt idx="1316">
                  <c:v>2.0676839451014561E-2</c:v>
                </c:pt>
                <c:pt idx="1317">
                  <c:v>2.0665323315049722E-2</c:v>
                </c:pt>
                <c:pt idx="1318">
                  <c:v>2.0653749666715016E-2</c:v>
                </c:pt>
                <c:pt idx="1319">
                  <c:v>2.0642118646585494E-2</c:v>
                </c:pt>
                <c:pt idx="1320">
                  <c:v>2.0630430395241206E-2</c:v>
                </c:pt>
                <c:pt idx="1321">
                  <c:v>2.0618685053252206E-2</c:v>
                </c:pt>
                <c:pt idx="1322">
                  <c:v>2.0606882761196044E-2</c:v>
                </c:pt>
                <c:pt idx="1323">
                  <c:v>2.0595023659652767E-2</c:v>
                </c:pt>
                <c:pt idx="1324">
                  <c:v>2.0583910303748697E-2</c:v>
                </c:pt>
                <c:pt idx="1325">
                  <c:v>2.0571135590410072E-2</c:v>
                </c:pt>
                <c:pt idx="1326">
                  <c:v>2.0559106903863256E-2</c:v>
                </c:pt>
                <c:pt idx="1327">
                  <c:v>2.0547021970137025E-2</c:v>
                </c:pt>
                <c:pt idx="1328">
                  <c:v>2.053488092980893E-2</c:v>
                </c:pt>
                <c:pt idx="1329">
                  <c:v>2.0522683923461515E-2</c:v>
                </c:pt>
                <c:pt idx="1330">
                  <c:v>2.0510431091667336E-2</c:v>
                </c:pt>
                <c:pt idx="1331">
                  <c:v>2.0498122575006439E-2</c:v>
                </c:pt>
                <c:pt idx="1332">
                  <c:v>2.0485758514058872E-2</c:v>
                </c:pt>
                <c:pt idx="1333">
                  <c:v>2.0473339049404682E-2</c:v>
                </c:pt>
                <c:pt idx="1334">
                  <c:v>2.0460864321623917E-2</c:v>
                </c:pt>
                <c:pt idx="1335">
                  <c:v>2.0448334471291629E-2</c:v>
                </c:pt>
                <c:pt idx="1336">
                  <c:v>2.0435749638990364E-2</c:v>
                </c:pt>
                <c:pt idx="1337">
                  <c:v>2.0423109965300168E-2</c:v>
                </c:pt>
                <c:pt idx="1338">
                  <c:v>2.0410415590803588E-2</c:v>
                </c:pt>
                <c:pt idx="1339">
                  <c:v>2.0397666656078173E-2</c:v>
                </c:pt>
                <c:pt idx="1340">
                  <c:v>2.0384863301701472E-2</c:v>
                </c:pt>
                <c:pt idx="1341">
                  <c:v>2.0372005668256032E-2</c:v>
                </c:pt>
                <c:pt idx="1342">
                  <c:v>2.0359093896326896E-2</c:v>
                </c:pt>
                <c:pt idx="1343">
                  <c:v>2.0346128126491614E-2</c:v>
                </c:pt>
                <c:pt idx="1344">
                  <c:v>2.0333108499330232E-2</c:v>
                </c:pt>
                <c:pt idx="1345">
                  <c:v>2.0319669422222863E-2</c:v>
                </c:pt>
                <c:pt idx="1346">
                  <c:v>2.030690823535436E-2</c:v>
                </c:pt>
                <c:pt idx="1347">
                  <c:v>2.0293727879704959E-2</c:v>
                </c:pt>
                <c:pt idx="1348">
                  <c:v>2.0280494229054646E-2</c:v>
                </c:pt>
                <c:pt idx="1349">
                  <c:v>2.0267207423983469E-2</c:v>
                </c:pt>
                <c:pt idx="1350">
                  <c:v>2.025386760507647E-2</c:v>
                </c:pt>
                <c:pt idx="1351">
                  <c:v>2.0240474912913697E-2</c:v>
                </c:pt>
                <c:pt idx="1352">
                  <c:v>2.0227029488077697E-2</c:v>
                </c:pt>
                <c:pt idx="1353">
                  <c:v>2.0213531471151014E-2</c:v>
                </c:pt>
                <c:pt idx="1354">
                  <c:v>2.0199981002713696E-2</c:v>
                </c:pt>
                <c:pt idx="1355">
                  <c:v>2.018801753469817E-2</c:v>
                </c:pt>
                <c:pt idx="1356">
                  <c:v>2.0174380503639493E-2</c:v>
                </c:pt>
                <c:pt idx="1357">
                  <c:v>2.0160691412244778E-2</c:v>
                </c:pt>
                <c:pt idx="1358">
                  <c:v>2.0146950401035899E-2</c:v>
                </c:pt>
                <c:pt idx="1359">
                  <c:v>2.0131446808246689E-2</c:v>
                </c:pt>
                <c:pt idx="1360">
                  <c:v>2.0117151335217187E-2</c:v>
                </c:pt>
                <c:pt idx="1361">
                  <c:v>2.0103670890263547E-2</c:v>
                </c:pt>
                <c:pt idx="1362">
                  <c:v>2.0089705870700303E-2</c:v>
                </c:pt>
                <c:pt idx="1363">
                  <c:v>2.0077026672277825E-2</c:v>
                </c:pt>
                <c:pt idx="1364">
                  <c:v>2.0061622413343194E-2</c:v>
                </c:pt>
                <c:pt idx="1365">
                  <c:v>2.0047504256716919E-2</c:v>
                </c:pt>
                <c:pt idx="1366">
                  <c:v>2.0033335335563063E-2</c:v>
                </c:pt>
                <c:pt idx="1367">
                  <c:v>2.0019115790466668E-2</c:v>
                </c:pt>
                <c:pt idx="1368">
                  <c:v>2.000484576201278E-2</c:v>
                </c:pt>
                <c:pt idx="1369">
                  <c:v>1.9990525390781444E-2</c:v>
                </c:pt>
                <c:pt idx="1370">
                  <c:v>1.9976154817350211E-2</c:v>
                </c:pt>
                <c:pt idx="1371">
                  <c:v>1.9961734182309121E-2</c:v>
                </c:pt>
                <c:pt idx="1372">
                  <c:v>1.9947263626235723E-2</c:v>
                </c:pt>
                <c:pt idx="1373">
                  <c:v>1.9932743289712562E-2</c:v>
                </c:pt>
                <c:pt idx="1374">
                  <c:v>1.9918173313319687E-2</c:v>
                </c:pt>
                <c:pt idx="1375">
                  <c:v>1.9903553837642141E-2</c:v>
                </c:pt>
                <c:pt idx="1376">
                  <c:v>1.9888885003259971E-2</c:v>
                </c:pt>
                <c:pt idx="1377">
                  <c:v>1.9874166950753225E-2</c:v>
                </c:pt>
                <c:pt idx="1378">
                  <c:v>1.9859399820706947E-2</c:v>
                </c:pt>
                <c:pt idx="1379">
                  <c:v>1.9844583753698686E-2</c:v>
                </c:pt>
                <c:pt idx="1380">
                  <c:v>1.9829718890313486E-2</c:v>
                </c:pt>
                <c:pt idx="1381">
                  <c:v>1.9814805371131394E-2</c:v>
                </c:pt>
                <c:pt idx="1382">
                  <c:v>1.9799843336734957E-2</c:v>
                </c:pt>
                <c:pt idx="1383">
                  <c:v>1.9784832927701723E-2</c:v>
                </c:pt>
                <c:pt idx="1384">
                  <c:v>1.9769774284614239E-2</c:v>
                </c:pt>
                <c:pt idx="1385">
                  <c:v>1.9756290694410043E-2</c:v>
                </c:pt>
                <c:pt idx="1386">
                  <c:v>1.9739512858599206E-2</c:v>
                </c:pt>
                <c:pt idx="1387">
                  <c:v>1.9724310356829255E-2</c:v>
                </c:pt>
                <c:pt idx="1388">
                  <c:v>1.9709060183332738E-2</c:v>
                </c:pt>
                <c:pt idx="1389">
                  <c:v>1.9693762478682209E-2</c:v>
                </c:pt>
                <c:pt idx="1390">
                  <c:v>1.9678417383460212E-2</c:v>
                </c:pt>
                <c:pt idx="1391">
                  <c:v>1.9663025038244297E-2</c:v>
                </c:pt>
                <c:pt idx="1392">
                  <c:v>1.9647585583619509E-2</c:v>
                </c:pt>
                <c:pt idx="1393">
                  <c:v>1.9632099160160899E-2</c:v>
                </c:pt>
                <c:pt idx="1394">
                  <c:v>1.9616565908451011E-2</c:v>
                </c:pt>
                <c:pt idx="1395">
                  <c:v>1.9600985969064899E-2</c:v>
                </c:pt>
                <c:pt idx="1396">
                  <c:v>1.9585359482582609E-2</c:v>
                </c:pt>
                <c:pt idx="1397">
                  <c:v>1.956850162234236E-2</c:v>
                </c:pt>
                <c:pt idx="1398">
                  <c:v>1.9555754197024284E-2</c:v>
                </c:pt>
                <c:pt idx="1399">
                  <c:v>1.9538202146354156E-2</c:v>
                </c:pt>
                <c:pt idx="1400">
                  <c:v>1.9522390877275142E-2</c:v>
                </c:pt>
                <c:pt idx="1401">
                  <c:v>1.9506533763995193E-2</c:v>
                </c:pt>
                <c:pt idx="1402">
                  <c:v>1.9487741887945473E-2</c:v>
                </c:pt>
                <c:pt idx="1403">
                  <c:v>1.9473017711562998E-2</c:v>
                </c:pt>
                <c:pt idx="1404">
                  <c:v>1.9457021526734661E-2</c:v>
                </c:pt>
                <c:pt idx="1405">
                  <c:v>1.9440980071785765E-2</c:v>
                </c:pt>
                <c:pt idx="1406">
                  <c:v>1.9424893487280007E-2</c:v>
                </c:pt>
                <c:pt idx="1407">
                  <c:v>1.9410660032246976E-2</c:v>
                </c:pt>
                <c:pt idx="1408">
                  <c:v>1.9394495799526075E-2</c:v>
                </c:pt>
                <c:pt idx="1409">
                  <c:v>1.9378286833859257E-2</c:v>
                </c:pt>
                <c:pt idx="1410">
                  <c:v>1.9359452978889025E-2</c:v>
                </c:pt>
                <c:pt idx="1411">
                  <c:v>1.9343788541075786E-2</c:v>
                </c:pt>
                <c:pt idx="1412">
                  <c:v>1.9327434131037952E-2</c:v>
                </c:pt>
                <c:pt idx="1413">
                  <c:v>1.9311035575376185E-2</c:v>
                </c:pt>
                <c:pt idx="1414">
                  <c:v>1.9285177562383432E-2</c:v>
                </c:pt>
                <c:pt idx="1415">
                  <c:v>1.9278106589422729E-2</c:v>
                </c:pt>
                <c:pt idx="1416">
                  <c:v>1.9261576440255838E-2</c:v>
                </c:pt>
                <c:pt idx="1417">
                  <c:v>1.9245002707704306E-2</c:v>
                </c:pt>
                <c:pt idx="1418">
                  <c:v>1.9228385532334396E-2</c:v>
                </c:pt>
                <c:pt idx="1419">
                  <c:v>1.9211725054699487E-2</c:v>
                </c:pt>
                <c:pt idx="1420">
                  <c:v>1.919502141536069E-2</c:v>
                </c:pt>
                <c:pt idx="1421">
                  <c:v>1.9178274754881694E-2</c:v>
                </c:pt>
                <c:pt idx="1422">
                  <c:v>1.9161485213813299E-2</c:v>
                </c:pt>
                <c:pt idx="1423">
                  <c:v>1.914465293271661E-2</c:v>
                </c:pt>
                <c:pt idx="1424">
                  <c:v>1.9127778052150164E-2</c:v>
                </c:pt>
                <c:pt idx="1425">
                  <c:v>1.9110860712672494E-2</c:v>
                </c:pt>
                <c:pt idx="1426">
                  <c:v>1.9093901054839549E-2</c:v>
                </c:pt>
                <c:pt idx="1427">
                  <c:v>1.9076899219204711E-2</c:v>
                </c:pt>
                <c:pt idx="1428">
                  <c:v>1.9059138298085643E-2</c:v>
                </c:pt>
                <c:pt idx="1429">
                  <c:v>1.9042769576760894E-2</c:v>
                </c:pt>
                <c:pt idx="1430">
                  <c:v>1.9025642051063826E-2</c:v>
                </c:pt>
                <c:pt idx="1431">
                  <c:v>1.9008472909791255E-2</c:v>
                </c:pt>
                <c:pt idx="1432">
                  <c:v>1.8991262293496559E-2</c:v>
                </c:pt>
                <c:pt idx="1433">
                  <c:v>1.897401034273569E-2</c:v>
                </c:pt>
                <c:pt idx="1434">
                  <c:v>1.8956717198062023E-2</c:v>
                </c:pt>
                <c:pt idx="1435">
                  <c:v>1.8939383000028936E-2</c:v>
                </c:pt>
                <c:pt idx="1436">
                  <c:v>1.8922007889189803E-2</c:v>
                </c:pt>
                <c:pt idx="1437">
                  <c:v>1.890684472848506E-2</c:v>
                </c:pt>
                <c:pt idx="1438">
                  <c:v>1.8887135491301738E-2</c:v>
                </c:pt>
                <c:pt idx="1439">
                  <c:v>1.8869638485356981E-2</c:v>
                </c:pt>
                <c:pt idx="1440">
                  <c:v>1.8852101128814525E-2</c:v>
                </c:pt>
                <c:pt idx="1441">
                  <c:v>1.8832989470604584E-2</c:v>
                </c:pt>
                <c:pt idx="1442">
                  <c:v>1.8816905926147424E-2</c:v>
                </c:pt>
                <c:pt idx="1443">
                  <c:v>1.87992483611218E-2</c:v>
                </c:pt>
                <c:pt idx="1444">
                  <c:v>1.8781551007699081E-2</c:v>
                </c:pt>
                <c:pt idx="1445">
                  <c:v>1.8763814006430068E-2</c:v>
                </c:pt>
                <c:pt idx="1446">
                  <c:v>1.8746037497868132E-2</c:v>
                </c:pt>
                <c:pt idx="1447">
                  <c:v>1.8728221622551177E-2</c:v>
                </c:pt>
                <c:pt idx="1448">
                  <c:v>1.871036652103774E-2</c:v>
                </c:pt>
                <c:pt idx="1449">
                  <c:v>1.8692473546415782E-2</c:v>
                </c:pt>
                <c:pt idx="1450">
                  <c:v>1.8674551546549682E-2</c:v>
                </c:pt>
                <c:pt idx="1451">
                  <c:v>1.8656612259729775E-2</c:v>
                </c:pt>
                <c:pt idx="1452">
                  <c:v>1.863866747402336E-2</c:v>
                </c:pt>
                <c:pt idx="1453">
                  <c:v>1.8620728870174554E-2</c:v>
                </c:pt>
                <c:pt idx="1454">
                  <c:v>1.8595124857228602E-2</c:v>
                </c:pt>
                <c:pt idx="1455">
                  <c:v>1.8577218668361463E-2</c:v>
                </c:pt>
                <c:pt idx="1456">
                  <c:v>1.8559326550991836E-2</c:v>
                </c:pt>
                <c:pt idx="1457">
                  <c:v>1.8541448841366888E-2</c:v>
                </c:pt>
                <c:pt idx="1458">
                  <c:v>1.8523585875723458E-2</c:v>
                </c:pt>
                <c:pt idx="1459">
                  <c:v>1.8507334178300455E-2</c:v>
                </c:pt>
                <c:pt idx="1460">
                  <c:v>1.8489501283487211E-2</c:v>
                </c:pt>
                <c:pt idx="1461">
                  <c:v>1.8471684089956999E-2</c:v>
                </c:pt>
                <c:pt idx="1462">
                  <c:v>1.8453882933920879E-2</c:v>
                </c:pt>
                <c:pt idx="1463">
                  <c:v>1.8434503975549611E-2</c:v>
                </c:pt>
                <c:pt idx="1464">
                  <c:v>1.841673653475099E-2</c:v>
                </c:pt>
                <c:pt idx="1465">
                  <c:v>1.8398986191568593E-2</c:v>
                </c:pt>
                <c:pt idx="1466">
                  <c:v>1.8381253282221219E-2</c:v>
                </c:pt>
                <c:pt idx="1467">
                  <c:v>1.8364333806756505E-2</c:v>
                </c:pt>
                <c:pt idx="1468">
                  <c:v>1.8346636353533619E-2</c:v>
                </c:pt>
                <c:pt idx="1469">
                  <c:v>1.8323909593398469E-2</c:v>
                </c:pt>
                <c:pt idx="1470">
                  <c:v>1.831129703333545E-2</c:v>
                </c:pt>
                <c:pt idx="1471">
                  <c:v>1.8293655838760969E-2</c:v>
                </c:pt>
                <c:pt idx="1472">
                  <c:v>1.8272725051723285E-2</c:v>
                </c:pt>
                <c:pt idx="1473">
                  <c:v>1.8255126447585444E-2</c:v>
                </c:pt>
                <c:pt idx="1474">
                  <c:v>1.8237548015043611E-2</c:v>
                </c:pt>
                <c:pt idx="1475">
                  <c:v>1.8219990090303687E-2</c:v>
                </c:pt>
                <c:pt idx="1476">
                  <c:v>1.8203243868978092E-2</c:v>
                </c:pt>
                <c:pt idx="1477">
                  <c:v>1.8185727311637478E-2</c:v>
                </c:pt>
                <c:pt idx="1478">
                  <c:v>1.8168232244759608E-2</c:v>
                </c:pt>
                <c:pt idx="1479">
                  <c:v>1.8150759004531558E-2</c:v>
                </c:pt>
                <c:pt idx="1480">
                  <c:v>1.8132519850772202E-2</c:v>
                </c:pt>
                <c:pt idx="1481">
                  <c:v>1.8115092033095463E-2</c:v>
                </c:pt>
                <c:pt idx="1482">
                  <c:v>1.8097687076612953E-2</c:v>
                </c:pt>
                <c:pt idx="1483">
                  <c:v>1.8080305317522836E-2</c:v>
                </c:pt>
                <c:pt idx="1484">
                  <c:v>1.8062947092015544E-2</c:v>
                </c:pt>
                <c:pt idx="1485">
                  <c:v>1.8045612736276351E-2</c:v>
                </c:pt>
                <c:pt idx="1486">
                  <c:v>1.8028302586490529E-2</c:v>
                </c:pt>
                <c:pt idx="1487">
                  <c:v>1.8011016978845926E-2</c:v>
                </c:pt>
                <c:pt idx="1488">
                  <c:v>1.7993756249522666E-2</c:v>
                </c:pt>
                <c:pt idx="1489">
                  <c:v>1.797730102752837E-2</c:v>
                </c:pt>
                <c:pt idx="1490">
                  <c:v>1.7960090068180001E-2</c:v>
                </c:pt>
                <c:pt idx="1491">
                  <c:v>1.794290496956652E-2</c:v>
                </c:pt>
                <c:pt idx="1492">
                  <c:v>1.7925746067853687E-2</c:v>
                </c:pt>
                <c:pt idx="1493">
                  <c:v>1.7907837543994391E-2</c:v>
                </c:pt>
                <c:pt idx="1494">
                  <c:v>1.7890733144332604E-2</c:v>
                </c:pt>
                <c:pt idx="1495">
                  <c:v>1.7873655976219444E-2</c:v>
                </c:pt>
                <c:pt idx="1496">
                  <c:v>1.7856606375819557E-2</c:v>
                </c:pt>
                <c:pt idx="1497">
                  <c:v>1.7839584679307904E-2</c:v>
                </c:pt>
                <c:pt idx="1498">
                  <c:v>1.7823361617314681E-2</c:v>
                </c:pt>
                <c:pt idx="1499">
                  <c:v>1.7806395506289263E-2</c:v>
                </c:pt>
                <c:pt idx="1500">
                  <c:v>1.7789458281399995E-2</c:v>
                </c:pt>
                <c:pt idx="1501">
                  <c:v>1.7769484381830229E-2</c:v>
                </c:pt>
                <c:pt idx="1502">
                  <c:v>1.7754906520678383E-2</c:v>
                </c:pt>
                <c:pt idx="1503">
                  <c:v>1.7738059306853095E-2</c:v>
                </c:pt>
                <c:pt idx="1504">
                  <c:v>1.772124235002729E-2</c:v>
                </c:pt>
                <c:pt idx="1505">
                  <c:v>1.7704455986350148E-2</c:v>
                </c:pt>
                <c:pt idx="1506">
                  <c:v>1.7686069071710442E-2</c:v>
                </c:pt>
                <c:pt idx="1507">
                  <c:v>1.7667073805495453E-2</c:v>
                </c:pt>
                <c:pt idx="1508">
                  <c:v>1.7650388730062649E-2</c:v>
                </c:pt>
                <c:pt idx="1509">
                  <c:v>1.7633735693089004E-2</c:v>
                </c:pt>
                <c:pt idx="1510">
                  <c:v>1.7619375676911631E-2</c:v>
                </c:pt>
                <c:pt idx="1511">
                  <c:v>1.7604287685242248E-2</c:v>
                </c:pt>
                <c:pt idx="1512">
                  <c:v>1.7587724897860646E-2</c:v>
                </c:pt>
                <c:pt idx="1513">
                  <c:v>1.7571195361629446E-2</c:v>
                </c:pt>
                <c:pt idx="1514">
                  <c:v>1.7554699412645518E-2</c:v>
                </c:pt>
                <c:pt idx="1515">
                  <c:v>1.7533763855673127E-2</c:v>
                </c:pt>
                <c:pt idx="1516">
                  <c:v>1.7518089749109161E-2</c:v>
                </c:pt>
                <c:pt idx="1517">
                  <c:v>1.7501705121725827E-2</c:v>
                </c:pt>
                <c:pt idx="1518">
                  <c:v>1.7485355558248213E-2</c:v>
                </c:pt>
                <c:pt idx="1519">
                  <c:v>1.7469041394831662E-2</c:v>
                </c:pt>
                <c:pt idx="1520">
                  <c:v>1.7451176839909932E-2</c:v>
                </c:pt>
                <c:pt idx="1521">
                  <c:v>1.7434937842173426E-2</c:v>
                </c:pt>
                <c:pt idx="1522">
                  <c:v>1.7418735274460917E-2</c:v>
                </c:pt>
                <c:pt idx="1523">
                  <c:v>1.7404763040299701E-2</c:v>
                </c:pt>
                <c:pt idx="1524">
                  <c:v>1.7386440773637379E-2</c:v>
                </c:pt>
                <c:pt idx="1525">
                  <c:v>1.7370349512791095E-2</c:v>
                </c:pt>
                <c:pt idx="1526">
                  <c:v>1.7354296026493299E-2</c:v>
                </c:pt>
                <c:pt idx="1527">
                  <c:v>1.7338280650877613E-2</c:v>
                </c:pt>
                <c:pt idx="1528">
                  <c:v>1.7322303722060173E-2</c:v>
                </c:pt>
                <c:pt idx="1529">
                  <c:v>1.7306365576174598E-2</c:v>
                </c:pt>
                <c:pt idx="1530">
                  <c:v>1.7290466549337025E-2</c:v>
                </c:pt>
                <c:pt idx="1531">
                  <c:v>1.7274606977673579E-2</c:v>
                </c:pt>
                <c:pt idx="1532">
                  <c:v>1.7258787197302894E-2</c:v>
                </c:pt>
                <c:pt idx="1533">
                  <c:v>1.7243007544346101E-2</c:v>
                </c:pt>
                <c:pt idx="1534">
                  <c:v>1.7227268354919334E-2</c:v>
                </c:pt>
                <c:pt idx="1535">
                  <c:v>1.7211569965133733E-2</c:v>
                </c:pt>
                <c:pt idx="1536">
                  <c:v>1.719591271110793E-2</c:v>
                </c:pt>
                <c:pt idx="1537">
                  <c:v>1.7180296928955563E-2</c:v>
                </c:pt>
                <c:pt idx="1538">
                  <c:v>1.7164722954785272E-2</c:v>
                </c:pt>
                <c:pt idx="1539">
                  <c:v>1.7149191124708196E-2</c:v>
                </c:pt>
                <c:pt idx="1540">
                  <c:v>1.7133701774835475E-2</c:v>
                </c:pt>
                <c:pt idx="1541">
                  <c:v>1.711825524127325E-2</c:v>
                </c:pt>
                <c:pt idx="1542">
                  <c:v>1.7102851860127666E-2</c:v>
                </c:pt>
                <c:pt idx="1543">
                  <c:v>1.7087491967499868E-2</c:v>
                </c:pt>
                <c:pt idx="1544">
                  <c:v>1.7072175899500996E-2</c:v>
                </c:pt>
                <c:pt idx="1545">
                  <c:v>1.7056903992222205E-2</c:v>
                </c:pt>
                <c:pt idx="1546">
                  <c:v>1.7041676581774634E-2</c:v>
                </c:pt>
                <c:pt idx="1547">
                  <c:v>1.7026494004249437E-2</c:v>
                </c:pt>
                <c:pt idx="1548">
                  <c:v>1.701135659575026E-2</c:v>
                </c:pt>
                <c:pt idx="1549">
                  <c:v>1.6996264692373253E-2</c:v>
                </c:pt>
                <c:pt idx="1550">
                  <c:v>1.6981218630214567E-2</c:v>
                </c:pt>
                <c:pt idx="1551">
                  <c:v>1.696621874536286E-2</c:v>
                </c:pt>
                <c:pt idx="1552">
                  <c:v>1.695126537391678E-2</c:v>
                </c:pt>
                <c:pt idx="1553">
                  <c:v>1.6936358851969979E-2</c:v>
                </c:pt>
                <c:pt idx="1554">
                  <c:v>1.692149951560612E-2</c:v>
                </c:pt>
                <c:pt idx="1555">
                  <c:v>1.690668770092385E-2</c:v>
                </c:pt>
                <c:pt idx="1556">
                  <c:v>1.6891923744001835E-2</c:v>
                </c:pt>
                <c:pt idx="1557">
                  <c:v>1.6877207980936226E-2</c:v>
                </c:pt>
                <c:pt idx="1558">
                  <c:v>1.6864487469325708E-2</c:v>
                </c:pt>
                <c:pt idx="1559">
                  <c:v>1.6847922380698876E-2</c:v>
                </c:pt>
                <c:pt idx="1560">
                  <c:v>1.6833353215701952E-2</c:v>
                </c:pt>
                <c:pt idx="1561">
                  <c:v>1.6818833588893578E-2</c:v>
                </c:pt>
                <c:pt idx="1562">
                  <c:v>1.6806276079961741E-2</c:v>
                </c:pt>
                <c:pt idx="1563">
                  <c:v>1.679248271518409E-2</c:v>
                </c:pt>
                <c:pt idx="1564">
                  <c:v>1.6778101855261199E-2</c:v>
                </c:pt>
                <c:pt idx="1565">
                  <c:v>1.6763771770082717E-2</c:v>
                </c:pt>
                <c:pt idx="1566">
                  <c:v>1.6749492795685557E-2</c:v>
                </c:pt>
                <c:pt idx="1567">
                  <c:v>1.6732774950533047E-2</c:v>
                </c:pt>
                <c:pt idx="1568">
                  <c:v>1.6718611501284619E-2</c:v>
                </c:pt>
                <c:pt idx="1569">
                  <c:v>1.6704500278846568E-2</c:v>
                </c:pt>
                <c:pt idx="1570">
                  <c:v>1.6689829046176996E-2</c:v>
                </c:pt>
                <c:pt idx="1571">
                  <c:v>1.6676435858713756E-2</c:v>
                </c:pt>
                <c:pt idx="1572">
                  <c:v>1.666248333315884E-2</c:v>
                </c:pt>
                <c:pt idx="1573">
                  <c:v>1.6648584378708975E-2</c:v>
                </c:pt>
                <c:pt idx="1574">
                  <c:v>1.6634739331430337E-2</c:v>
                </c:pt>
                <c:pt idx="1575">
                  <c:v>1.6620948527391599E-2</c:v>
                </c:pt>
                <c:pt idx="1576">
                  <c:v>1.660721230266643E-2</c:v>
                </c:pt>
                <c:pt idx="1577">
                  <c:v>1.6593530993316008E-2</c:v>
                </c:pt>
                <c:pt idx="1578">
                  <c:v>1.6579904935411505E-2</c:v>
                </c:pt>
                <c:pt idx="1579">
                  <c:v>1.6566334465014099E-2</c:v>
                </c:pt>
                <c:pt idx="1580">
                  <c:v>1.6552819918192463E-2</c:v>
                </c:pt>
                <c:pt idx="1581">
                  <c:v>1.6539361631010274E-2</c:v>
                </c:pt>
                <c:pt idx="1582">
                  <c:v>1.6525959939528712E-2</c:v>
                </c:pt>
                <c:pt idx="1583">
                  <c:v>1.6512615179808954E-2</c:v>
                </c:pt>
                <c:pt idx="1584">
                  <c:v>1.6499327687917176E-2</c:v>
                </c:pt>
                <c:pt idx="1585">
                  <c:v>1.6486097799912058E-2</c:v>
                </c:pt>
                <c:pt idx="1586">
                  <c:v>1.6472925851854781E-2</c:v>
                </c:pt>
                <c:pt idx="1587">
                  <c:v>1.6459812179804023E-2</c:v>
                </c:pt>
                <c:pt idx="1588">
                  <c:v>1.6446757119818467E-2</c:v>
                </c:pt>
                <c:pt idx="1589">
                  <c:v>1.6433761007959291E-2</c:v>
                </c:pt>
                <c:pt idx="1590">
                  <c:v>1.6420824180277682E-2</c:v>
                </c:pt>
                <c:pt idx="1591">
                  <c:v>1.6407946972839815E-2</c:v>
                </c:pt>
                <c:pt idx="1592">
                  <c:v>1.6395129721694379E-2</c:v>
                </c:pt>
                <c:pt idx="1593">
                  <c:v>1.6382372762905051E-2</c:v>
                </c:pt>
                <c:pt idx="1594">
                  <c:v>1.6369676432520519E-2</c:v>
                </c:pt>
                <c:pt idx="1595">
                  <c:v>1.6357041066596967E-2</c:v>
                </c:pt>
                <c:pt idx="1596">
                  <c:v>1.6344467001190577E-2</c:v>
                </c:pt>
                <c:pt idx="1597">
                  <c:v>1.6333509809865532E-2</c:v>
                </c:pt>
                <c:pt idx="1598">
                  <c:v>1.6319504116144024E-2</c:v>
                </c:pt>
                <c:pt idx="1599">
                  <c:v>1.6307115968606234E-2</c:v>
                </c:pt>
                <c:pt idx="1600">
                  <c:v>1.6294790465800346E-2</c:v>
                </c:pt>
                <c:pt idx="1601">
                  <c:v>1.6282527943772551E-2</c:v>
                </c:pt>
                <c:pt idx="1602">
                  <c:v>1.6270328738579032E-2</c:v>
                </c:pt>
                <c:pt idx="1603">
                  <c:v>1.6258193186268477E-2</c:v>
                </c:pt>
                <c:pt idx="1604">
                  <c:v>1.6246121622894572E-2</c:v>
                </c:pt>
                <c:pt idx="1605">
                  <c:v>1.6234114384503506E-2</c:v>
                </c:pt>
                <c:pt idx="1606">
                  <c:v>1.6222171807146468E-2</c:v>
                </c:pt>
                <c:pt idx="1607">
                  <c:v>1.6210294226877142E-2</c:v>
                </c:pt>
                <c:pt idx="1608">
                  <c:v>1.6198481979741719E-2</c:v>
                </c:pt>
                <c:pt idx="1609">
                  <c:v>1.6186735401791386E-2</c:v>
                </c:pt>
                <c:pt idx="1610">
                  <c:v>1.6175054829069835E-2</c:v>
                </c:pt>
                <c:pt idx="1611">
                  <c:v>1.6163440597630752E-2</c:v>
                </c:pt>
                <c:pt idx="1612">
                  <c:v>1.6151893043525323E-2</c:v>
                </c:pt>
                <c:pt idx="1613">
                  <c:v>1.6140412502794743E-2</c:v>
                </c:pt>
                <c:pt idx="1614">
                  <c:v>1.6128999311492698E-2</c:v>
                </c:pt>
                <c:pt idx="1615">
                  <c:v>1.6119431575499936E-2</c:v>
                </c:pt>
                <c:pt idx="1616">
                  <c:v>1.6108136574770931E-2</c:v>
                </c:pt>
                <c:pt idx="1617">
                  <c:v>1.6096909821974949E-2</c:v>
                </c:pt>
                <c:pt idx="1618">
                  <c:v>1.6085751653137477E-2</c:v>
                </c:pt>
                <c:pt idx="1619">
                  <c:v>1.6072955358049645E-2</c:v>
                </c:pt>
                <c:pt idx="1620">
                  <c:v>1.606153209149061E-2</c:v>
                </c:pt>
                <c:pt idx="1621">
                  <c:v>1.6051020984329811E-2</c:v>
                </c:pt>
                <c:pt idx="1622">
                  <c:v>1.6040158686158879E-2</c:v>
                </c:pt>
                <c:pt idx="1623">
                  <c:v>1.6030592048830783E-2</c:v>
                </c:pt>
                <c:pt idx="1624">
                  <c:v>1.6018645547425936E-2</c:v>
                </c:pt>
                <c:pt idx="1625">
                  <c:v>1.6007995378961304E-2</c:v>
                </c:pt>
                <c:pt idx="1626">
                  <c:v>1.5997416592494484E-2</c:v>
                </c:pt>
                <c:pt idx="1627">
                  <c:v>1.5986909524074167E-2</c:v>
                </c:pt>
                <c:pt idx="1628">
                  <c:v>1.5976474509746541E-2</c:v>
                </c:pt>
                <c:pt idx="1629">
                  <c:v>1.5966111885560297E-2</c:v>
                </c:pt>
                <c:pt idx="1630">
                  <c:v>1.5955821987564123E-2</c:v>
                </c:pt>
                <c:pt idx="1631">
                  <c:v>1.594560515180421E-2</c:v>
                </c:pt>
                <c:pt idx="1632">
                  <c:v>1.5935461714331745E-2</c:v>
                </c:pt>
                <c:pt idx="1633">
                  <c:v>1.5925392011192918E-2</c:v>
                </c:pt>
                <c:pt idx="1634">
                  <c:v>1.5915396378438917E-2</c:v>
                </c:pt>
                <c:pt idx="1635">
                  <c:v>1.5905475152115933E-2</c:v>
                </c:pt>
                <c:pt idx="1636">
                  <c:v>1.5896668118703036E-2</c:v>
                </c:pt>
                <c:pt idx="1637">
                  <c:v>1.588585726297026E-2</c:v>
                </c:pt>
                <c:pt idx="1638">
                  <c:v>1.5876161272244949E-2</c:v>
                </c:pt>
                <c:pt idx="1639">
                  <c:v>1.5866541032150405E-2</c:v>
                </c:pt>
                <c:pt idx="1640">
                  <c:v>1.5856996878742813E-2</c:v>
                </c:pt>
                <c:pt idx="1641">
                  <c:v>1.5847529148068362E-2</c:v>
                </c:pt>
                <c:pt idx="1642">
                  <c:v>1.583813817617824E-2</c:v>
                </c:pt>
                <c:pt idx="1643">
                  <c:v>1.582882429912863E-2</c:v>
                </c:pt>
                <c:pt idx="1644">
                  <c:v>1.5819587852973216E-2</c:v>
                </c:pt>
                <c:pt idx="1645">
                  <c:v>1.5810429173758189E-2</c:v>
                </c:pt>
                <c:pt idx="1646">
                  <c:v>1.5801348597542231E-2</c:v>
                </c:pt>
                <c:pt idx="1647">
                  <c:v>1.5792346460376527E-2</c:v>
                </c:pt>
                <c:pt idx="1648">
                  <c:v>1.578342309831976E-2</c:v>
                </c:pt>
                <c:pt idx="1649">
                  <c:v>1.5774578847423115E-2</c:v>
                </c:pt>
                <c:pt idx="1650">
                  <c:v>1.5765814043742776E-2</c:v>
                </c:pt>
                <c:pt idx="1651">
                  <c:v>1.5757129023337424E-2</c:v>
                </c:pt>
                <c:pt idx="1652">
                  <c:v>1.5748524122263241E-2</c:v>
                </c:pt>
                <c:pt idx="1653">
                  <c:v>1.5739999676578909E-2</c:v>
                </c:pt>
                <c:pt idx="1654">
                  <c:v>1.5731556022343107E-2</c:v>
                </c:pt>
                <c:pt idx="1655">
                  <c:v>1.5723193495609522E-2</c:v>
                </c:pt>
                <c:pt idx="1656">
                  <c:v>1.5714912432449324E-2</c:v>
                </c:pt>
                <c:pt idx="1657">
                  <c:v>1.5706477647492244E-2</c:v>
                </c:pt>
                <c:pt idx="1658">
                  <c:v>1.5698596041063828E-2</c:v>
                </c:pt>
                <c:pt idx="1659">
                  <c:v>1.5690561384968382E-2</c:v>
                </c:pt>
                <c:pt idx="1660">
                  <c:v>1.5682609536683545E-2</c:v>
                </c:pt>
                <c:pt idx="1661">
                  <c:v>1.5674740832282985E-2</c:v>
                </c:pt>
                <c:pt idx="1662">
                  <c:v>1.5666955607822886E-2</c:v>
                </c:pt>
                <c:pt idx="1663">
                  <c:v>1.5659254199374417E-2</c:v>
                </c:pt>
                <c:pt idx="1664">
                  <c:v>1.5651636942998759E-2</c:v>
                </c:pt>
                <c:pt idx="1665">
                  <c:v>1.5644104174772078E-2</c:v>
                </c:pt>
                <c:pt idx="1666">
                  <c:v>1.563665623075805E-2</c:v>
                </c:pt>
                <c:pt idx="1667">
                  <c:v>1.562983320886626E-2</c:v>
                </c:pt>
                <c:pt idx="1668">
                  <c:v>1.5622538469609476E-2</c:v>
                </c:pt>
                <c:pt idx="1669">
                  <c:v>1.561532947916488E-2</c:v>
                </c:pt>
                <c:pt idx="1670">
                  <c:v>1.5608206573583661E-2</c:v>
                </c:pt>
                <c:pt idx="1671">
                  <c:v>1.5600545272491865E-2</c:v>
                </c:pt>
                <c:pt idx="1672">
                  <c:v>1.5593768695127685E-2</c:v>
                </c:pt>
                <c:pt idx="1673">
                  <c:v>1.558692393062E-2</c:v>
                </c:pt>
                <c:pt idx="1674">
                  <c:v>1.5580166678916818E-2</c:v>
                </c:pt>
                <c:pt idx="1675">
                  <c:v>1.5573497276094306E-2</c:v>
                </c:pt>
                <c:pt idx="1676">
                  <c:v>1.5566916058231128E-2</c:v>
                </c:pt>
                <c:pt idx="1677">
                  <c:v>1.5560423361415943E-2</c:v>
                </c:pt>
                <c:pt idx="1678">
                  <c:v>1.5554019521724916E-2</c:v>
                </c:pt>
                <c:pt idx="1679">
                  <c:v>1.5547704875244206E-2</c:v>
                </c:pt>
                <c:pt idx="1680">
                  <c:v>1.5540698435813394E-2</c:v>
                </c:pt>
                <c:pt idx="1681">
                  <c:v>1.5534569862154513E-2</c:v>
                </c:pt>
                <c:pt idx="1682">
                  <c:v>1.5528531509980108E-2</c:v>
                </c:pt>
                <c:pt idx="1683">
                  <c:v>1.552258371537231E-2</c:v>
                </c:pt>
                <c:pt idx="1684">
                  <c:v>1.5516726814408091E-2</c:v>
                </c:pt>
                <c:pt idx="1685">
                  <c:v>1.5510961143172162E-2</c:v>
                </c:pt>
                <c:pt idx="1686">
                  <c:v>1.5505287037746649E-2</c:v>
                </c:pt>
                <c:pt idx="1687">
                  <c:v>1.5499704834218841E-2</c:v>
                </c:pt>
                <c:pt idx="1688">
                  <c:v>1.5494164498756902E-2</c:v>
                </c:pt>
                <c:pt idx="1689">
                  <c:v>1.5488817477208067E-2</c:v>
                </c:pt>
                <c:pt idx="1690">
                  <c:v>1.548351299590483E-2</c:v>
                </c:pt>
                <c:pt idx="1691">
                  <c:v>1.5478301760856183E-2</c:v>
                </c:pt>
                <c:pt idx="1692">
                  <c:v>1.5473184108157149E-2</c:v>
                </c:pt>
                <c:pt idx="1693">
                  <c:v>1.5468160373905325E-2</c:v>
                </c:pt>
                <c:pt idx="1694">
                  <c:v>1.546323089419574E-2</c:v>
                </c:pt>
                <c:pt idx="1695">
                  <c:v>1.5458396005125989E-2</c:v>
                </c:pt>
                <c:pt idx="1696">
                  <c:v>1.5453656042798835E-2</c:v>
                </c:pt>
                <c:pt idx="1697">
                  <c:v>1.5448990113843739E-2</c:v>
                </c:pt>
                <c:pt idx="1698">
                  <c:v>1.5444462242773032E-2</c:v>
                </c:pt>
                <c:pt idx="1699">
                  <c:v>1.5440009077287637E-2</c:v>
                </c:pt>
                <c:pt idx="1700">
                  <c:v>1.5435652182966185E-2</c:v>
                </c:pt>
                <c:pt idx="1701">
                  <c:v>1.5431462887896593E-2</c:v>
                </c:pt>
                <c:pt idx="1702">
                  <c:v>1.542722855224162E-2</c:v>
                </c:pt>
                <c:pt idx="1703">
                  <c:v>1.5423162488064652E-2</c:v>
                </c:pt>
                <c:pt idx="1704">
                  <c:v>1.5419194039501342E-2</c:v>
                </c:pt>
                <c:pt idx="1705">
                  <c:v>1.541532354266476E-2</c:v>
                </c:pt>
                <c:pt idx="1706">
                  <c:v>1.5411551333675716E-2</c:v>
                </c:pt>
                <c:pt idx="1707">
                  <c:v>1.540787774865502E-2</c:v>
                </c:pt>
                <c:pt idx="1708">
                  <c:v>1.5404303123726057E-2</c:v>
                </c:pt>
                <c:pt idx="1709">
                  <c:v>1.5400825764535784E-2</c:v>
                </c:pt>
                <c:pt idx="1710">
                  <c:v>1.5397431430189285E-2</c:v>
                </c:pt>
                <c:pt idx="1711">
                  <c:v>1.5394101052491794E-2</c:v>
                </c:pt>
                <c:pt idx="1712">
                  <c:v>1.5390815494596368E-2</c:v>
                </c:pt>
                <c:pt idx="1713">
                  <c:v>1.5387555814127594E-2</c:v>
                </c:pt>
                <c:pt idx="1714">
                  <c:v>1.5382925442792204E-2</c:v>
                </c:pt>
                <c:pt idx="1715">
                  <c:v>1.5379702104682232E-2</c:v>
                </c:pt>
                <c:pt idx="1716">
                  <c:v>1.5376493609929768E-2</c:v>
                </c:pt>
                <c:pt idx="1717">
                  <c:v>1.5373300032225546E-2</c:v>
                </c:pt>
                <c:pt idx="1718">
                  <c:v>1.5370121445252563E-2</c:v>
                </c:pt>
                <c:pt idx="1719">
                  <c:v>1.5366648731137213E-2</c:v>
                </c:pt>
                <c:pt idx="1720">
                  <c:v>1.5363497488781581E-2</c:v>
                </c:pt>
                <c:pt idx="1721">
                  <c:v>1.5360361440394892E-2</c:v>
                </c:pt>
                <c:pt idx="1722">
                  <c:v>1.5357240659652494E-2</c:v>
                </c:pt>
                <c:pt idx="1723">
                  <c:v>1.5354455950294549E-2</c:v>
                </c:pt>
                <c:pt idx="1724">
                  <c:v>1.5351368855077671E-2</c:v>
                </c:pt>
                <c:pt idx="1725">
                  <c:v>1.5348297266388469E-2</c:v>
                </c:pt>
                <c:pt idx="1726">
                  <c:v>1.5345241257904778E-2</c:v>
                </c:pt>
                <c:pt idx="1727">
                  <c:v>1.5342200903317333E-2</c:v>
                </c:pt>
                <c:pt idx="1728">
                  <c:v>1.5339064325791796E-2</c:v>
                </c:pt>
                <c:pt idx="1729">
                  <c:v>1.5336054493264584E-2</c:v>
                </c:pt>
                <c:pt idx="1730">
                  <c:v>1.5332208036588746E-2</c:v>
                </c:pt>
                <c:pt idx="1731">
                  <c:v>1.5330082508845599E-2</c:v>
                </c:pt>
                <c:pt idx="1732">
                  <c:v>1.5327236517718276E-2</c:v>
                </c:pt>
                <c:pt idx="1733">
                  <c:v>1.5324291633864083E-2</c:v>
                </c:pt>
                <c:pt idx="1734">
                  <c:v>1.532136291969226E-2</c:v>
                </c:pt>
                <c:pt idx="1735">
                  <c:v>1.5318450448890955E-2</c:v>
                </c:pt>
                <c:pt idx="1736">
                  <c:v>1.5315434123290395E-2</c:v>
                </c:pt>
                <c:pt idx="1737">
                  <c:v>1.5312553305724563E-2</c:v>
                </c:pt>
                <c:pt idx="1738">
                  <c:v>1.5309688946588018E-2</c:v>
                </c:pt>
                <c:pt idx="1739">
                  <c:v>1.5306841119576475E-2</c:v>
                </c:pt>
                <c:pt idx="1740">
                  <c:v>1.5304134324388314E-2</c:v>
                </c:pt>
                <c:pt idx="1741">
                  <c:v>1.530132086118139E-2</c:v>
                </c:pt>
                <c:pt idx="1742">
                  <c:v>1.5298524157133687E-2</c:v>
                </c:pt>
                <c:pt idx="1743">
                  <c:v>1.5295744285935938E-2</c:v>
                </c:pt>
                <c:pt idx="1744">
                  <c:v>1.529298132126598E-2</c:v>
                </c:pt>
                <c:pt idx="1745">
                  <c:v>1.5290235336814543E-2</c:v>
                </c:pt>
                <c:pt idx="1746">
                  <c:v>1.5287506406262042E-2</c:v>
                </c:pt>
                <c:pt idx="1747">
                  <c:v>1.5284794603294056E-2</c:v>
                </c:pt>
                <c:pt idx="1748">
                  <c:v>1.5282100001593576E-2</c:v>
                </c:pt>
                <c:pt idx="1749">
                  <c:v>1.5279288326023099E-2</c:v>
                </c:pt>
                <c:pt idx="1750">
                  <c:v>1.5276627215325966E-2</c:v>
                </c:pt>
                <c:pt idx="1751">
                  <c:v>1.52739835209319E-2</c:v>
                </c:pt>
                <c:pt idx="1752">
                  <c:v>1.5271357316517964E-2</c:v>
                </c:pt>
                <c:pt idx="1753">
                  <c:v>1.5268887591093709E-2</c:v>
                </c:pt>
                <c:pt idx="1754">
                  <c:v>1.5266297744387584E-2</c:v>
                </c:pt>
                <c:pt idx="1755">
                  <c:v>1.5263725614740249E-2</c:v>
                </c:pt>
                <c:pt idx="1756">
                  <c:v>1.5261171275839853E-2</c:v>
                </c:pt>
                <c:pt idx="1757">
                  <c:v>1.5258634801371971E-2</c:v>
                </c:pt>
                <c:pt idx="1758">
                  <c:v>1.5255971505889754E-2</c:v>
                </c:pt>
                <c:pt idx="1759">
                  <c:v>1.5253469794457075E-2</c:v>
                </c:pt>
                <c:pt idx="1760">
                  <c:v>1.5250986162463676E-2</c:v>
                </c:pt>
                <c:pt idx="1761">
                  <c:v>1.5248817478346888E-2</c:v>
                </c:pt>
                <c:pt idx="1762">
                  <c:v>1.5246222974456046E-2</c:v>
                </c:pt>
                <c:pt idx="1763">
                  <c:v>1.5243795233954511E-2</c:v>
                </c:pt>
                <c:pt idx="1764">
                  <c:v>1.5241385873676771E-2</c:v>
                </c:pt>
                <c:pt idx="1765">
                  <c:v>1.5238994967305819E-2</c:v>
                </c:pt>
                <c:pt idx="1766">
                  <c:v>1.5236285194030376E-2</c:v>
                </c:pt>
                <c:pt idx="1767">
                  <c:v>1.5233934079875399E-2</c:v>
                </c:pt>
                <c:pt idx="1768">
                  <c:v>1.5231601651207129E-2</c:v>
                </c:pt>
                <c:pt idx="1769">
                  <c:v>1.5229287981718874E-2</c:v>
                </c:pt>
                <c:pt idx="1770">
                  <c:v>1.5226993145091053E-2</c:v>
                </c:pt>
                <c:pt idx="1771">
                  <c:v>1.5224235065982266E-2</c:v>
                </c:pt>
                <c:pt idx="1772">
                  <c:v>1.5221974318287503E-2</c:v>
                </c:pt>
                <c:pt idx="1773">
                  <c:v>1.5219732606262922E-2</c:v>
                </c:pt>
                <c:pt idx="1774">
                  <c:v>1.5217510003583876E-2</c:v>
                </c:pt>
                <c:pt idx="1775">
                  <c:v>1.521646908708745E-2</c:v>
                </c:pt>
                <c:pt idx="1776">
                  <c:v>1.521362374175439E-2</c:v>
                </c:pt>
                <c:pt idx="1777">
                  <c:v>1.5211462798332768E-2</c:v>
                </c:pt>
                <c:pt idx="1778">
                  <c:v>1.5209321277253589E-2</c:v>
                </c:pt>
                <c:pt idx="1779">
                  <c:v>1.5207199252199851E-2</c:v>
                </c:pt>
                <c:pt idx="1780">
                  <c:v>1.5204672667497587E-2</c:v>
                </c:pt>
                <c:pt idx="1781">
                  <c:v>1.5202596805255486E-2</c:v>
                </c:pt>
                <c:pt idx="1782">
                  <c:v>1.5200540687257125E-2</c:v>
                </c:pt>
                <c:pt idx="1783">
                  <c:v>1.5198037960884609E-2</c:v>
                </c:pt>
                <c:pt idx="1784">
                  <c:v>1.5196487978748341E-2</c:v>
                </c:pt>
                <c:pt idx="1785">
                  <c:v>1.5194491535615029E-2</c:v>
                </c:pt>
                <c:pt idx="1786">
                  <c:v>1.5192515131479678E-2</c:v>
                </c:pt>
                <c:pt idx="1787">
                  <c:v>1.5190558840033341E-2</c:v>
                </c:pt>
                <c:pt idx="1788">
                  <c:v>1.5188622734962076E-2</c:v>
                </c:pt>
                <c:pt idx="1789">
                  <c:v>1.5186706889956936E-2</c:v>
                </c:pt>
                <c:pt idx="1790">
                  <c:v>1.5184811378703977E-2</c:v>
                </c:pt>
                <c:pt idx="1791">
                  <c:v>1.5182936274894254E-2</c:v>
                </c:pt>
                <c:pt idx="1792">
                  <c:v>1.5181081652211326E-2</c:v>
                </c:pt>
                <c:pt idx="1793">
                  <c:v>1.5179247584353739E-2</c:v>
                </c:pt>
                <c:pt idx="1794">
                  <c:v>1.5177434145000057E-2</c:v>
                </c:pt>
                <c:pt idx="1795">
                  <c:v>1.517564140784633E-2</c:v>
                </c:pt>
                <c:pt idx="1796">
                  <c:v>1.5173285222374426E-2</c:v>
                </c:pt>
                <c:pt idx="1797">
                  <c:v>1.5172118334890461E-2</c:v>
                </c:pt>
                <c:pt idx="1798">
                  <c:v>1.517038814646543E-2</c:v>
                </c:pt>
                <c:pt idx="1799">
                  <c:v>1.5168678954994574E-2</c:v>
                </c:pt>
                <c:pt idx="1800">
                  <c:v>1.5166990834168947E-2</c:v>
                </c:pt>
                <c:pt idx="1801">
                  <c:v>1.5165323857677104E-2</c:v>
                </c:pt>
                <c:pt idx="1802">
                  <c:v>1.51636780992076E-2</c:v>
                </c:pt>
                <c:pt idx="1803">
                  <c:v>1.5162053632451489E-2</c:v>
                </c:pt>
                <c:pt idx="1804">
                  <c:v>1.5160450531094827E-2</c:v>
                </c:pt>
                <c:pt idx="1805">
                  <c:v>1.5158868868833664E-2</c:v>
                </c:pt>
                <c:pt idx="1806">
                  <c:v>1.5157308719351559E-2</c:v>
                </c:pt>
                <c:pt idx="1807">
                  <c:v>1.5155770156344561E-2</c:v>
                </c:pt>
                <c:pt idx="1808">
                  <c:v>1.5154253253498728E-2</c:v>
                </c:pt>
                <c:pt idx="1809">
                  <c:v>1.5152116991206492E-2</c:v>
                </c:pt>
                <c:pt idx="1810">
                  <c:v>1.515128472305477E-2</c:v>
                </c:pt>
                <c:pt idx="1811">
                  <c:v>1.5149833242833755E-2</c:v>
                </c:pt>
                <c:pt idx="1812">
                  <c:v>1.5148403717535619E-2</c:v>
                </c:pt>
                <c:pt idx="1813">
                  <c:v>1.5146996220853914E-2</c:v>
                </c:pt>
                <c:pt idx="1814">
                  <c:v>1.5145610826477196E-2</c:v>
                </c:pt>
                <c:pt idx="1815">
                  <c:v>1.5144247608091521E-2</c:v>
                </c:pt>
                <c:pt idx="1816">
                  <c:v>1.5142906639392939E-2</c:v>
                </c:pt>
                <c:pt idx="1817">
                  <c:v>1.5140617611181203E-2</c:v>
                </c:pt>
                <c:pt idx="1818">
                  <c:v>1.5139880589828868E-2</c:v>
                </c:pt>
                <c:pt idx="1819">
                  <c:v>1.5139017968315294E-2</c:v>
                </c:pt>
                <c:pt idx="1820">
                  <c:v>1.5137766735268121E-2</c:v>
                </c:pt>
                <c:pt idx="1821">
                  <c:v>1.5136538120358312E-2</c:v>
                </c:pt>
                <c:pt idx="1822">
                  <c:v>1.5134631098406579E-2</c:v>
                </c:pt>
                <c:pt idx="1823">
                  <c:v>1.5133208228371877E-2</c:v>
                </c:pt>
                <c:pt idx="1824">
                  <c:v>1.5132041558051526E-2</c:v>
                </c:pt>
                <c:pt idx="1825">
                  <c:v>1.5130897775716967E-2</c:v>
                </c:pt>
                <c:pt idx="1826">
                  <c:v>1.512977695505497E-2</c:v>
                </c:pt>
                <c:pt idx="1827">
                  <c:v>1.5129645538580483E-2</c:v>
                </c:pt>
                <c:pt idx="1828">
                  <c:v>1.5128577314016678E-2</c:v>
                </c:pt>
                <c:pt idx="1829">
                  <c:v>1.5127532297131152E-2</c:v>
                </c:pt>
                <c:pt idx="1830">
                  <c:v>1.5126510561609963E-2</c:v>
                </c:pt>
                <c:pt idx="1831">
                  <c:v>1.5125512181146661E-2</c:v>
                </c:pt>
                <c:pt idx="1832">
                  <c:v>1.5124537229437296E-2</c:v>
                </c:pt>
                <c:pt idx="1833">
                  <c:v>1.5123585780170423E-2</c:v>
                </c:pt>
                <c:pt idx="1834">
                  <c:v>1.5122657907039594E-2</c:v>
                </c:pt>
                <c:pt idx="1835">
                  <c:v>1.5120989423979259E-2</c:v>
                </c:pt>
                <c:pt idx="1836">
                  <c:v>1.5120873183957773E-2</c:v>
                </c:pt>
                <c:pt idx="1837">
                  <c:v>1.5120016481393883E-2</c:v>
                </c:pt>
                <c:pt idx="1838">
                  <c:v>1.5119183649737744E-2</c:v>
                </c:pt>
                <c:pt idx="1839">
                  <c:v>1.5118374762685405E-2</c:v>
                </c:pt>
                <c:pt idx="1840">
                  <c:v>1.5117589893925421E-2</c:v>
                </c:pt>
                <c:pt idx="1841">
                  <c:v>1.5116829117156338E-2</c:v>
                </c:pt>
                <c:pt idx="1842">
                  <c:v>1.511609250607171E-2</c:v>
                </c:pt>
                <c:pt idx="1843">
                  <c:v>1.5115380134362588E-2</c:v>
                </c:pt>
                <c:pt idx="1844">
                  <c:v>1.5114692075720026E-2</c:v>
                </c:pt>
                <c:pt idx="1845">
                  <c:v>1.511402840384507E-2</c:v>
                </c:pt>
                <c:pt idx="1846">
                  <c:v>1.5113389192428772E-2</c:v>
                </c:pt>
                <c:pt idx="1847">
                  <c:v>1.5112774515167182E-2</c:v>
                </c:pt>
                <c:pt idx="1848">
                  <c:v>1.5112184445751353E-2</c:v>
                </c:pt>
                <c:pt idx="1849">
                  <c:v>1.5111619057882331E-2</c:v>
                </c:pt>
                <c:pt idx="1850">
                  <c:v>1.5111078425246172E-2</c:v>
                </c:pt>
                <c:pt idx="1851">
                  <c:v>1.5110562621543921E-2</c:v>
                </c:pt>
                <c:pt idx="1852">
                  <c:v>1.5110071720471629E-2</c:v>
                </c:pt>
                <c:pt idx="1853">
                  <c:v>1.5109605795720349E-2</c:v>
                </c:pt>
                <c:pt idx="1854">
                  <c:v>1.5109164920986129E-2</c:v>
                </c:pt>
                <c:pt idx="1855">
                  <c:v>1.5108749169967517E-2</c:v>
                </c:pt>
                <c:pt idx="1856">
                  <c:v>1.5108358616358064E-2</c:v>
                </c:pt>
                <c:pt idx="1857">
                  <c:v>1.5107993333856318E-2</c:v>
                </c:pt>
                <c:pt idx="1858">
                  <c:v>1.5107653396155829E-2</c:v>
                </c:pt>
                <c:pt idx="1859">
                  <c:v>1.5107338876952647E-2</c:v>
                </c:pt>
                <c:pt idx="1860">
                  <c:v>1.510704984994532E-2</c:v>
                </c:pt>
                <c:pt idx="1861">
                  <c:v>1.5106786388827398E-2</c:v>
                </c:pt>
                <c:pt idx="1862">
                  <c:v>1.5106548567297429E-2</c:v>
                </c:pt>
                <c:pt idx="1863">
                  <c:v>1.5106336459053959E-2</c:v>
                </c:pt>
                <c:pt idx="1864">
                  <c:v>1.510615013779304E-2</c:v>
                </c:pt>
                <c:pt idx="1865">
                  <c:v>1.510598967720822E-2</c:v>
                </c:pt>
                <c:pt idx="1866">
                  <c:v>1.5105855151003045E-2</c:v>
                </c:pt>
                <c:pt idx="1867">
                  <c:v>1.5105746632868566E-2</c:v>
                </c:pt>
                <c:pt idx="1868">
                  <c:v>1.5105664196510826E-2</c:v>
                </c:pt>
                <c:pt idx="1869">
                  <c:v>1.5105607915620878E-2</c:v>
                </c:pt>
                <c:pt idx="1870">
                  <c:v>1.5104627722603434E-2</c:v>
                </c:pt>
                <c:pt idx="1871">
                  <c:v>1.5105574115043541E-2</c:v>
                </c:pt>
                <c:pt idx="1872">
                  <c:v>1.5105596742753247E-2</c:v>
                </c:pt>
                <c:pt idx="1873">
                  <c:v>1.5105645820724933E-2</c:v>
                </c:pt>
                <c:pt idx="1874">
                  <c:v>1.5105721422664642E-2</c:v>
                </c:pt>
                <c:pt idx="1875">
                  <c:v>1.5104845025694818E-2</c:v>
                </c:pt>
                <c:pt idx="1876">
                  <c:v>1.5104968148200112E-2</c:v>
                </c:pt>
                <c:pt idx="1877">
                  <c:v>1.5105117996609655E-2</c:v>
                </c:pt>
                <c:pt idx="1878">
                  <c:v>1.5105294644616223E-2</c:v>
                </c:pt>
                <c:pt idx="1879">
                  <c:v>1.5106499871260226E-2</c:v>
                </c:pt>
                <c:pt idx="1880">
                  <c:v>1.5106736164657575E-2</c:v>
                </c:pt>
                <c:pt idx="1881">
                  <c:v>1.5107337680737779E-2</c:v>
                </c:pt>
                <c:pt idx="1882">
                  <c:v>1.5107289944739366E-2</c:v>
                </c:pt>
                <c:pt idx="1883">
                  <c:v>1.5106582457746841E-2</c:v>
                </c:pt>
                <c:pt idx="1884">
                  <c:v>1.5107952473865927E-2</c:v>
                </c:pt>
                <c:pt idx="1885">
                  <c:v>1.5108324703570486E-2</c:v>
                </c:pt>
                <c:pt idx="1886">
                  <c:v>1.5108724341645619E-2</c:v>
                </c:pt>
                <c:pt idx="1887">
                  <c:v>1.5109151461782377E-2</c:v>
                </c:pt>
                <c:pt idx="1888">
                  <c:v>1.5109606137689302E-2</c:v>
                </c:pt>
                <c:pt idx="1889">
                  <c:v>1.511008844306494E-2</c:v>
                </c:pt>
                <c:pt idx="1890">
                  <c:v>1.5110598451612833E-2</c:v>
                </c:pt>
                <c:pt idx="1891">
                  <c:v>1.5111136237031531E-2</c:v>
                </c:pt>
                <c:pt idx="1892">
                  <c:v>1.511170187302957E-2</c:v>
                </c:pt>
                <c:pt idx="1893">
                  <c:v>1.5112295433307998E-2</c:v>
                </c:pt>
                <c:pt idx="1894">
                  <c:v>1.511291699156786E-2</c:v>
                </c:pt>
                <c:pt idx="1895">
                  <c:v>1.5113566621515195E-2</c:v>
                </c:pt>
                <c:pt idx="1896">
                  <c:v>1.5113141047522941E-2</c:v>
                </c:pt>
                <c:pt idx="1897">
                  <c:v>1.5114950391276472E-2</c:v>
                </c:pt>
                <c:pt idx="1898">
                  <c:v>1.5115684678502495E-2</c:v>
                </c:pt>
                <c:pt idx="1899">
                  <c:v>1.5116447332227667E-2</c:v>
                </c:pt>
                <c:pt idx="1900">
                  <c:v>1.5117238426158031E-2</c:v>
                </c:pt>
                <c:pt idx="1901">
                  <c:v>1.5118058033997128E-2</c:v>
                </c:pt>
                <c:pt idx="1902">
                  <c:v>1.5118906229453499E-2</c:v>
                </c:pt>
                <c:pt idx="1903">
                  <c:v>1.5119783086228189E-2</c:v>
                </c:pt>
                <c:pt idx="1904">
                  <c:v>1.5120688678027239E-2</c:v>
                </c:pt>
                <c:pt idx="1905">
                  <c:v>1.5121623078559188E-2</c:v>
                </c:pt>
                <c:pt idx="1906">
                  <c:v>1.5122586361525081E-2</c:v>
                </c:pt>
                <c:pt idx="1907">
                  <c:v>1.5123578600635956E-2</c:v>
                </c:pt>
                <c:pt idx="1908">
                  <c:v>1.5124599869595357E-2</c:v>
                </c:pt>
                <c:pt idx="1909">
                  <c:v>1.5125650242111821E-2</c:v>
                </c:pt>
                <c:pt idx="1910">
                  <c:v>1.5126729791888893E-2</c:v>
                </c:pt>
                <c:pt idx="1911">
                  <c:v>1.5127838592635112E-2</c:v>
                </c:pt>
                <c:pt idx="1912">
                  <c:v>1.5128976718056519E-2</c:v>
                </c:pt>
                <c:pt idx="1913">
                  <c:v>1.513014424186665E-2</c:v>
                </c:pt>
                <c:pt idx="1914">
                  <c:v>1.5131341237764051E-2</c:v>
                </c:pt>
                <c:pt idx="1915">
                  <c:v>1.5132567779462258E-2</c:v>
                </c:pt>
                <c:pt idx="1916">
                  <c:v>1.5133823940674807E-2</c:v>
                </c:pt>
                <c:pt idx="1917">
                  <c:v>1.5135522446354925E-2</c:v>
                </c:pt>
                <c:pt idx="1918">
                  <c:v>1.5136425416452104E-2</c:v>
                </c:pt>
                <c:pt idx="1919">
                  <c:v>1.5137770878441426E-2</c:v>
                </c:pt>
                <c:pt idx="1920">
                  <c:v>1.5139146254771751E-2</c:v>
                </c:pt>
                <c:pt idx="1921">
                  <c:v>1.5140551619161613E-2</c:v>
                </c:pt>
                <c:pt idx="1922">
                  <c:v>1.5141987045312055E-2</c:v>
                </c:pt>
                <c:pt idx="1923">
                  <c:v>1.514345260694161E-2</c:v>
                </c:pt>
                <c:pt idx="1924">
                  <c:v>1.514494837775382E-2</c:v>
                </c:pt>
                <c:pt idx="1925">
                  <c:v>1.5146474431464718E-2</c:v>
                </c:pt>
                <c:pt idx="1926">
                  <c:v>1.5148030841777849E-2</c:v>
                </c:pt>
                <c:pt idx="1927">
                  <c:v>1.5147880629588733E-2</c:v>
                </c:pt>
                <c:pt idx="1928">
                  <c:v>1.5149488965675901E-2</c:v>
                </c:pt>
                <c:pt idx="1929">
                  <c:v>1.5151127853275817E-2</c:v>
                </c:pt>
                <c:pt idx="1930">
                  <c:v>1.5152797366089528E-2</c:v>
                </c:pt>
                <c:pt idx="1931">
                  <c:v>1.5156270822380691E-2</c:v>
                </c:pt>
                <c:pt idx="1932">
                  <c:v>1.5158457085209647E-2</c:v>
                </c:pt>
                <c:pt idx="1933">
                  <c:v>1.5159781890799195E-2</c:v>
                </c:pt>
                <c:pt idx="1934">
                  <c:v>1.5161583807609957E-2</c:v>
                </c:pt>
                <c:pt idx="1935">
                  <c:v>1.5162059003752133E-2</c:v>
                </c:pt>
                <c:pt idx="1936">
                  <c:v>1.5165280775007173E-2</c:v>
                </c:pt>
                <c:pt idx="1937">
                  <c:v>1.5167175973023195E-2</c:v>
                </c:pt>
                <c:pt idx="1938">
                  <c:v>1.5169102412201374E-2</c:v>
                </c:pt>
                <c:pt idx="1939">
                  <c:v>1.517106016626274E-2</c:v>
                </c:pt>
                <c:pt idx="1940">
                  <c:v>1.5173049308913333E-2</c:v>
                </c:pt>
                <c:pt idx="1941">
                  <c:v>1.5175069913876682E-2</c:v>
                </c:pt>
                <c:pt idx="1942">
                  <c:v>1.5177122054866321E-2</c:v>
                </c:pt>
                <c:pt idx="1943">
                  <c:v>1.5179205805598284E-2</c:v>
                </c:pt>
                <c:pt idx="1944">
                  <c:v>1.5181321239783607E-2</c:v>
                </c:pt>
                <c:pt idx="1945">
                  <c:v>1.5183468431148317E-2</c:v>
                </c:pt>
                <c:pt idx="1946">
                  <c:v>1.5185647453405948E-2</c:v>
                </c:pt>
                <c:pt idx="1947">
                  <c:v>1.5187858380275032E-2</c:v>
                </c:pt>
                <c:pt idx="1948">
                  <c:v>1.5190101285469104E-2</c:v>
                </c:pt>
                <c:pt idx="1949">
                  <c:v>1.5192376242709194E-2</c:v>
                </c:pt>
                <c:pt idx="1950">
                  <c:v>1.5194683325716329E-2</c:v>
                </c:pt>
                <c:pt idx="1951">
                  <c:v>1.5197022608209043E-2</c:v>
                </c:pt>
                <c:pt idx="1952">
                  <c:v>1.519939416390087E-2</c:v>
                </c:pt>
                <c:pt idx="1953">
                  <c:v>1.5201798066517835E-2</c:v>
                </c:pt>
                <c:pt idx="1954">
                  <c:v>1.5204234389775972E-2</c:v>
                </c:pt>
                <c:pt idx="1955">
                  <c:v>1.520670320739631E-2</c:v>
                </c:pt>
                <c:pt idx="1956">
                  <c:v>1.5209204593099879E-2</c:v>
                </c:pt>
                <c:pt idx="1957">
                  <c:v>1.5210224165329883E-2</c:v>
                </c:pt>
                <c:pt idx="1958">
                  <c:v>1.5214305363643321E-2</c:v>
                </c:pt>
                <c:pt idx="1959">
                  <c:v>1.5216904895925254E-2</c:v>
                </c:pt>
                <c:pt idx="1960">
                  <c:v>1.5219537291174534E-2</c:v>
                </c:pt>
                <c:pt idx="1961">
                  <c:v>1.5222202623114689E-2</c:v>
                </c:pt>
                <c:pt idx="1962">
                  <c:v>1.5224900965471744E-2</c:v>
                </c:pt>
                <c:pt idx="1963">
                  <c:v>1.522763239196423E-2</c:v>
                </c:pt>
                <c:pt idx="1964">
                  <c:v>1.5230396976315674E-2</c:v>
                </c:pt>
                <c:pt idx="1965">
                  <c:v>1.5233194792254601E-2</c:v>
                </c:pt>
                <c:pt idx="1966">
                  <c:v>1.5236025913502038E-2</c:v>
                </c:pt>
                <c:pt idx="1967">
                  <c:v>1.5238890413781514E-2</c:v>
                </c:pt>
                <c:pt idx="1968">
                  <c:v>1.5241788366819053E-2</c:v>
                </c:pt>
                <c:pt idx="1969">
                  <c:v>1.5245533850267593E-2</c:v>
                </c:pt>
                <c:pt idx="1970">
                  <c:v>1.5245622796327359E-2</c:v>
                </c:pt>
                <c:pt idx="1971">
                  <c:v>1.5249175688675787E-2</c:v>
                </c:pt>
                <c:pt idx="1972">
                  <c:v>1.5251010721986091E-2</c:v>
                </c:pt>
                <c:pt idx="1973">
                  <c:v>1.5252546813839807E-2</c:v>
                </c:pt>
                <c:pt idx="1974">
                  <c:v>1.5254659159036748E-2</c:v>
                </c:pt>
                <c:pt idx="1975">
                  <c:v>1.5255269861690238E-2</c:v>
                </c:pt>
                <c:pt idx="1976">
                  <c:v>1.5256727243252766E-2</c:v>
                </c:pt>
                <c:pt idx="1977">
                  <c:v>1.5258176196024724E-2</c:v>
                </c:pt>
                <c:pt idx="1978">
                  <c:v>1.525961669374583E-2</c:v>
                </c:pt>
                <c:pt idx="1979">
                  <c:v>1.5259773934082066E-2</c:v>
                </c:pt>
                <c:pt idx="1980">
                  <c:v>1.5261199091011677E-2</c:v>
                </c:pt>
                <c:pt idx="1981">
                  <c:v>1.5262615720825132E-2</c:v>
                </c:pt>
                <c:pt idx="1982">
                  <c:v>1.5265716797685791E-2</c:v>
                </c:pt>
                <c:pt idx="1983">
                  <c:v>1.5266691437764837E-2</c:v>
                </c:pt>
                <c:pt idx="1984">
                  <c:v>1.5268080653877306E-2</c:v>
                </c:pt>
                <c:pt idx="1985">
                  <c:v>1.5269461231171082E-2</c:v>
                </c:pt>
                <c:pt idx="1986">
                  <c:v>1.5271613192675559E-2</c:v>
                </c:pt>
                <c:pt idx="1987">
                  <c:v>1.5272196364274312E-2</c:v>
                </c:pt>
                <c:pt idx="1988">
                  <c:v>1.5273550867581248E-2</c:v>
                </c:pt>
                <c:pt idx="1989">
                  <c:v>1.5274896627051561E-2</c:v>
                </c:pt>
                <c:pt idx="1990">
                  <c:v>1.5276233616437861E-2</c:v>
                </c:pt>
                <c:pt idx="1991">
                  <c:v>1.527756180948244E-2</c:v>
                </c:pt>
                <c:pt idx="1992">
                  <c:v>1.5278881179932752E-2</c:v>
                </c:pt>
                <c:pt idx="1993">
                  <c:v>1.5280191701533668E-2</c:v>
                </c:pt>
                <c:pt idx="1994">
                  <c:v>1.5281493348035221E-2</c:v>
                </c:pt>
                <c:pt idx="1995">
                  <c:v>1.5282786093182279E-2</c:v>
                </c:pt>
                <c:pt idx="1996">
                  <c:v>1.5284069910724877E-2</c:v>
                </c:pt>
                <c:pt idx="1997">
                  <c:v>1.5285344774405305E-2</c:v>
                </c:pt>
                <c:pt idx="1998">
                  <c:v>1.5286610657971019E-2</c:v>
                </c:pt>
                <c:pt idx="1999">
                  <c:v>1.5287867535174623E-2</c:v>
                </c:pt>
                <c:pt idx="2000">
                  <c:v>1.5289528208299041E-2</c:v>
                </c:pt>
                <c:pt idx="2001">
                  <c:v>1.5290354165462108E-2</c:v>
                </c:pt>
                <c:pt idx="2002">
                  <c:v>1.529158386604605E-2</c:v>
                </c:pt>
                <c:pt idx="2003">
                  <c:v>1.5292804455252532E-2</c:v>
                </c:pt>
                <c:pt idx="2004">
                  <c:v>1.5294015906826428E-2</c:v>
                </c:pt>
                <c:pt idx="2005">
                  <c:v>1.5295218194507453E-2</c:v>
                </c:pt>
                <c:pt idx="2006">
                  <c:v>1.5296411292058531E-2</c:v>
                </c:pt>
                <c:pt idx="2007">
                  <c:v>1.529759517321422E-2</c:v>
                </c:pt>
                <c:pt idx="2008">
                  <c:v>1.5298769811729708E-2</c:v>
                </c:pt>
                <c:pt idx="2009">
                  <c:v>1.5298712773352183E-2</c:v>
                </c:pt>
                <c:pt idx="2010">
                  <c:v>1.5301091255809255E-2</c:v>
                </c:pt>
                <c:pt idx="2011">
                  <c:v>1.5302238008868218E-2</c:v>
                </c:pt>
                <c:pt idx="2012">
                  <c:v>1.5303375414271628E-2</c:v>
                </c:pt>
                <c:pt idx="2013">
                  <c:v>1.530531318198863E-2</c:v>
                </c:pt>
                <c:pt idx="2014">
                  <c:v>1.5305622077099018E-2</c:v>
                </c:pt>
                <c:pt idx="2015">
                  <c:v>1.5306731282015321E-2</c:v>
                </c:pt>
                <c:pt idx="2016">
                  <c:v>1.53078310342633E-2</c:v>
                </c:pt>
                <c:pt idx="2017">
                  <c:v>1.5308921307592982E-2</c:v>
                </c:pt>
                <c:pt idx="2018">
                  <c:v>1.5310002075741506E-2</c:v>
                </c:pt>
                <c:pt idx="2019">
                  <c:v>1.5311073312469217E-2</c:v>
                </c:pt>
                <c:pt idx="2020">
                  <c:v>1.531213499151325E-2</c:v>
                </c:pt>
                <c:pt idx="2021">
                  <c:v>1.5313187086623638E-2</c:v>
                </c:pt>
                <c:pt idx="2022">
                  <c:v>1.5314229571550408E-2</c:v>
                </c:pt>
                <c:pt idx="2023">
                  <c:v>1.5315262420033277E-2</c:v>
                </c:pt>
                <c:pt idx="2024">
                  <c:v>1.5316285605830012E-2</c:v>
                </c:pt>
                <c:pt idx="2025">
                  <c:v>1.5317299102677748E-2</c:v>
                </c:pt>
                <c:pt idx="2026">
                  <c:v>1.5318730095921648E-2</c:v>
                </c:pt>
                <c:pt idx="2027">
                  <c:v>1.5319719953181033E-2</c:v>
                </c:pt>
                <c:pt idx="2028">
                  <c:v>1.5320700031485997E-2</c:v>
                </c:pt>
                <c:pt idx="2029">
                  <c:v>1.5321670304581415E-2</c:v>
                </c:pt>
                <c:pt idx="2030">
                  <c:v>1.5322630746219893E-2</c:v>
                </c:pt>
                <c:pt idx="2031">
                  <c:v>1.5322402064980509E-2</c:v>
                </c:pt>
                <c:pt idx="2032">
                  <c:v>1.5323344768778391E-2</c:v>
                </c:pt>
                <c:pt idx="2033">
                  <c:v>1.5324277569246687E-2</c:v>
                </c:pt>
                <c:pt idx="2034">
                  <c:v>1.5325200440129257E-2</c:v>
                </c:pt>
                <c:pt idx="2035">
                  <c:v>1.5327284563659694E-2</c:v>
                </c:pt>
                <c:pt idx="2036">
                  <c:v>1.5328185465229812E-2</c:v>
                </c:pt>
                <c:pt idx="2037">
                  <c:v>1.5329076351572575E-2</c:v>
                </c:pt>
                <c:pt idx="2038">
                  <c:v>1.532995719643543E-2</c:v>
                </c:pt>
                <c:pt idx="2039">
                  <c:v>1.5330827973563254E-2</c:v>
                </c:pt>
                <c:pt idx="2040">
                  <c:v>1.5331301717121271E-2</c:v>
                </c:pt>
                <c:pt idx="2041">
                  <c:v>1.5332394321621479E-2</c:v>
                </c:pt>
                <c:pt idx="2042">
                  <c:v>1.5332994076485917E-2</c:v>
                </c:pt>
                <c:pt idx="2043">
                  <c:v>1.5333825013639668E-2</c:v>
                </c:pt>
                <c:pt idx="2044">
                  <c:v>1.5335029924347994E-2</c:v>
                </c:pt>
                <c:pt idx="2045">
                  <c:v>1.533583974376726E-2</c:v>
                </c:pt>
                <c:pt idx="2046">
                  <c:v>1.533663931168623E-2</c:v>
                </c:pt>
                <c:pt idx="2047">
                  <c:v>1.533742860184978E-2</c:v>
                </c:pt>
                <c:pt idx="2048">
                  <c:v>1.5337826224037343E-2</c:v>
                </c:pt>
                <c:pt idx="2049">
                  <c:v>1.533859558728512E-2</c:v>
                </c:pt>
                <c:pt idx="2050">
                  <c:v>1.5339354596332733E-2</c:v>
                </c:pt>
                <c:pt idx="2051">
                  <c:v>1.5340103224939838E-2</c:v>
                </c:pt>
                <c:pt idx="2052">
                  <c:v>1.5341219967525384E-2</c:v>
                </c:pt>
                <c:pt idx="2053">
                  <c:v>1.5341947039865782E-2</c:v>
                </c:pt>
                <c:pt idx="2054">
                  <c:v>1.534266365068292E-2</c:v>
                </c:pt>
                <c:pt idx="2055">
                  <c:v>1.5343369773731984E-2</c:v>
                </c:pt>
                <c:pt idx="2056">
                  <c:v>1.5344065382752691E-2</c:v>
                </c:pt>
                <c:pt idx="2057">
                  <c:v>1.5344750451492492E-2</c:v>
                </c:pt>
                <c:pt idx="2058">
                  <c:v>1.5345424953706574E-2</c:v>
                </c:pt>
                <c:pt idx="2059">
                  <c:v>1.534608886313981E-2</c:v>
                </c:pt>
                <c:pt idx="2060">
                  <c:v>1.5346742153534494E-2</c:v>
                </c:pt>
                <c:pt idx="2061">
                  <c:v>1.534701281106976E-2</c:v>
                </c:pt>
                <c:pt idx="2062">
                  <c:v>1.5347645522171938E-2</c:v>
                </c:pt>
                <c:pt idx="2063">
                  <c:v>1.5348267537813598E-2</c:v>
                </c:pt>
                <c:pt idx="2064">
                  <c:v>1.5348878831741075E-2</c:v>
                </c:pt>
                <c:pt idx="2065">
                  <c:v>1.5349848401185849E-2</c:v>
                </c:pt>
                <c:pt idx="2066">
                  <c:v>1.5350437426084383E-2</c:v>
                </c:pt>
                <c:pt idx="2067">
                  <c:v>1.535101564818684E-2</c:v>
                </c:pt>
                <c:pt idx="2068">
                  <c:v>1.5351583041235514E-2</c:v>
                </c:pt>
                <c:pt idx="2069">
                  <c:v>1.5352139578983013E-2</c:v>
                </c:pt>
                <c:pt idx="2070">
                  <c:v>1.5352319969321293E-2</c:v>
                </c:pt>
                <c:pt idx="2071">
                  <c:v>1.5352855476245431E-2</c:v>
                </c:pt>
                <c:pt idx="2072">
                  <c:v>1.5353380051452703E-2</c:v>
                </c:pt>
                <c:pt idx="2073">
                  <c:v>1.535461957252765E-2</c:v>
                </c:pt>
                <c:pt idx="2074">
                  <c:v>1.5354758519361125E-2</c:v>
                </c:pt>
                <c:pt idx="2075">
                  <c:v>1.5355249374003219E-2</c:v>
                </c:pt>
                <c:pt idx="2076">
                  <c:v>1.5355729189581455E-2</c:v>
                </c:pt>
                <c:pt idx="2077">
                  <c:v>1.5356197939838129E-2</c:v>
                </c:pt>
                <c:pt idx="2078">
                  <c:v>1.5356720071378714E-2</c:v>
                </c:pt>
                <c:pt idx="2079">
                  <c:v>1.5357165021844863E-2</c:v>
                </c:pt>
                <c:pt idx="2080">
                  <c:v>1.5357598824487704E-2</c:v>
                </c:pt>
                <c:pt idx="2081">
                  <c:v>1.5358021453057263E-2</c:v>
                </c:pt>
                <c:pt idx="2082">
                  <c:v>1.5358432881298416E-2</c:v>
                </c:pt>
                <c:pt idx="2083">
                  <c:v>1.5358122799097432E-2</c:v>
                </c:pt>
                <c:pt idx="2084">
                  <c:v>1.5358513326462361E-2</c:v>
                </c:pt>
                <c:pt idx="2085">
                  <c:v>1.5358892579461022E-2</c:v>
                </c:pt>
                <c:pt idx="2086">
                  <c:v>1.535926053184131E-2</c:v>
                </c:pt>
                <c:pt idx="2087">
                  <c:v>1.5361728188668877E-2</c:v>
                </c:pt>
                <c:pt idx="2088">
                  <c:v>1.536066477383243E-2</c:v>
                </c:pt>
                <c:pt idx="2089">
                  <c:v>1.5360997064752371E-2</c:v>
                </c:pt>
                <c:pt idx="2090">
                  <c:v>1.5361317945336411E-2</c:v>
                </c:pt>
                <c:pt idx="2091">
                  <c:v>1.5361278661051081E-2</c:v>
                </c:pt>
                <c:pt idx="2092">
                  <c:v>1.5362356020127699E-2</c:v>
                </c:pt>
                <c:pt idx="2093">
                  <c:v>1.5362638413214114E-2</c:v>
                </c:pt>
                <c:pt idx="2094">
                  <c:v>1.5362909281094739E-2</c:v>
                </c:pt>
                <c:pt idx="2095">
                  <c:v>1.5362132854648498E-2</c:v>
                </c:pt>
                <c:pt idx="2096">
                  <c:v>1.536341633621513E-2</c:v>
                </c:pt>
                <c:pt idx="2097">
                  <c:v>1.5363652470954392E-2</c:v>
                </c:pt>
                <c:pt idx="2098">
                  <c:v>1.5363876975471868E-2</c:v>
                </c:pt>
                <c:pt idx="2099">
                  <c:v>1.5364089823518556E-2</c:v>
                </c:pt>
                <c:pt idx="2100">
                  <c:v>1.5364290988842955E-2</c:v>
                </c:pt>
                <c:pt idx="2101">
                  <c:v>1.5364480445191064E-2</c:v>
                </c:pt>
                <c:pt idx="2102">
                  <c:v>1.5364658166313883E-2</c:v>
                </c:pt>
                <c:pt idx="2103">
                  <c:v>1.5364824125954912E-2</c:v>
                </c:pt>
                <c:pt idx="2104">
                  <c:v>1.5364978297867649E-2</c:v>
                </c:pt>
                <c:pt idx="2105">
                  <c:v>1.5365120655793096E-2</c:v>
                </c:pt>
                <c:pt idx="2106">
                  <c:v>1.5365251173484751E-2</c:v>
                </c:pt>
                <c:pt idx="2107">
                  <c:v>1.5365369824691111E-2</c:v>
                </c:pt>
                <c:pt idx="2108">
                  <c:v>1.5365476583158177E-2</c:v>
                </c:pt>
                <c:pt idx="2109">
                  <c:v>1.5365571422631952E-2</c:v>
                </c:pt>
                <c:pt idx="2110">
                  <c:v>1.5365654316860933E-2</c:v>
                </c:pt>
                <c:pt idx="2111">
                  <c:v>1.5365725239601113E-2</c:v>
                </c:pt>
                <c:pt idx="2112">
                  <c:v>1.5365784164591001E-2</c:v>
                </c:pt>
                <c:pt idx="2113">
                  <c:v>1.5365831065581592E-2</c:v>
                </c:pt>
                <c:pt idx="2114">
                  <c:v>1.5365865916326382E-2</c:v>
                </c:pt>
                <c:pt idx="2115">
                  <c:v>1.5365888690566376E-2</c:v>
                </c:pt>
                <c:pt idx="2116">
                  <c:v>1.5365899362050073E-2</c:v>
                </c:pt>
                <c:pt idx="2117">
                  <c:v>1.5365897904533465E-2</c:v>
                </c:pt>
                <c:pt idx="2118">
                  <c:v>1.5365884291760057E-2</c:v>
                </c:pt>
                <c:pt idx="2119">
                  <c:v>1.5365858497480844E-2</c:v>
                </c:pt>
                <c:pt idx="2120">
                  <c:v>1.5365820495441829E-2</c:v>
                </c:pt>
                <c:pt idx="2121">
                  <c:v>1.5365770259391509E-2</c:v>
                </c:pt>
                <c:pt idx="2122">
                  <c:v>1.5365707763080882E-2</c:v>
                </c:pt>
                <c:pt idx="2123">
                  <c:v>1.536563298025595E-2</c:v>
                </c:pt>
                <c:pt idx="2124">
                  <c:v>1.5365545884662712E-2</c:v>
                </c:pt>
                <c:pt idx="2125">
                  <c:v>1.5365446450059661E-2</c:v>
                </c:pt>
                <c:pt idx="2126">
                  <c:v>1.5365334650187801E-2</c:v>
                </c:pt>
                <c:pt idx="2127">
                  <c:v>1.5365210458795631E-2</c:v>
                </c:pt>
                <c:pt idx="2128">
                  <c:v>1.5365073849639144E-2</c:v>
                </c:pt>
                <c:pt idx="2129">
                  <c:v>1.5364924796456847E-2</c:v>
                </c:pt>
                <c:pt idx="2130">
                  <c:v>1.5363817714858468E-2</c:v>
                </c:pt>
                <c:pt idx="2131">
                  <c:v>1.5364589253036298E-2</c:v>
                </c:pt>
                <c:pt idx="2132">
                  <c:v>1.5364402710290048E-2</c:v>
                </c:pt>
                <c:pt idx="2133">
                  <c:v>1.5364203618519479E-2</c:v>
                </c:pt>
                <c:pt idx="2134">
                  <c:v>1.5363057260866278E-2</c:v>
                </c:pt>
                <c:pt idx="2135">
                  <c:v>1.5362524919016858E-2</c:v>
                </c:pt>
                <c:pt idx="2136">
                  <c:v>1.5362291678435724E-2</c:v>
                </c:pt>
                <c:pt idx="2137">
                  <c:v>1.5362045793483325E-2</c:v>
                </c:pt>
                <c:pt idx="2138">
                  <c:v>1.5361787237914941E-2</c:v>
                </c:pt>
                <c:pt idx="2139">
                  <c:v>1.5362744068353751E-2</c:v>
                </c:pt>
                <c:pt idx="2140">
                  <c:v>1.5362456398395896E-2</c:v>
                </c:pt>
                <c:pt idx="2141">
                  <c:v>1.5362460941090526E-2</c:v>
                </c:pt>
                <c:pt idx="2142">
                  <c:v>1.5361842755134691E-2</c:v>
                </c:pt>
                <c:pt idx="2143">
                  <c:v>1.5361516729335833E-2</c:v>
                </c:pt>
                <c:pt idx="2144">
                  <c:v>1.5361177865756137E-2</c:v>
                </c:pt>
                <c:pt idx="2145">
                  <c:v>1.5360826138144101E-2</c:v>
                </c:pt>
                <c:pt idx="2146">
                  <c:v>1.5360461520250723E-2</c:v>
                </c:pt>
                <c:pt idx="2147">
                  <c:v>1.5360083985827E-2</c:v>
                </c:pt>
                <c:pt idx="2148">
                  <c:v>1.5359693508618932E-2</c:v>
                </c:pt>
                <c:pt idx="2149">
                  <c:v>1.5359290062377517E-2</c:v>
                </c:pt>
                <c:pt idx="2150">
                  <c:v>1.5358873620858748E-2</c:v>
                </c:pt>
                <c:pt idx="2151">
                  <c:v>1.5358444157806128E-2</c:v>
                </c:pt>
                <c:pt idx="2152">
                  <c:v>1.5358001646968156E-2</c:v>
                </c:pt>
                <c:pt idx="2153">
                  <c:v>1.5357546062098326E-2</c:v>
                </c:pt>
                <c:pt idx="2154">
                  <c:v>1.5357077376947637E-2</c:v>
                </c:pt>
                <c:pt idx="2155">
                  <c:v>1.5356595565264586E-2</c:v>
                </c:pt>
                <c:pt idx="2156">
                  <c:v>1.5356100600797673E-2</c:v>
                </c:pt>
                <c:pt idx="2157">
                  <c:v>1.5355592457300393E-2</c:v>
                </c:pt>
                <c:pt idx="2158">
                  <c:v>1.5355071108526241E-2</c:v>
                </c:pt>
                <c:pt idx="2159">
                  <c:v>1.5354536528216223E-2</c:v>
                </c:pt>
                <c:pt idx="2160">
                  <c:v>1.5353988690123832E-2</c:v>
                </c:pt>
                <c:pt idx="2161">
                  <c:v>1.5353427568005062E-2</c:v>
                </c:pt>
                <c:pt idx="2162">
                  <c:v>1.5352853135603417E-2</c:v>
                </c:pt>
                <c:pt idx="2163">
                  <c:v>1.5352265366674889E-2</c:v>
                </c:pt>
                <c:pt idx="2164">
                  <c:v>1.5351664234967977E-2</c:v>
                </c:pt>
                <c:pt idx="2165">
                  <c:v>1.5351049714233678E-2</c:v>
                </c:pt>
                <c:pt idx="2166">
                  <c:v>1.5350421778217993E-2</c:v>
                </c:pt>
                <c:pt idx="2167">
                  <c:v>1.5349780400676916E-2</c:v>
                </c:pt>
                <c:pt idx="2168">
                  <c:v>1.5349125555361443E-2</c:v>
                </c:pt>
                <c:pt idx="2169">
                  <c:v>1.5347622578029626E-2</c:v>
                </c:pt>
                <c:pt idx="2170">
                  <c:v>1.5347775356408799E-2</c:v>
                </c:pt>
                <c:pt idx="2171">
                  <c:v>1.5347079950271125E-2</c:v>
                </c:pt>
                <c:pt idx="2172">
                  <c:v>1.5346370971363044E-2</c:v>
                </c:pt>
                <c:pt idx="2173">
                  <c:v>1.5345648393430555E-2</c:v>
                </c:pt>
                <c:pt idx="2174">
                  <c:v>1.534491219023465E-2</c:v>
                </c:pt>
                <c:pt idx="2175">
                  <c:v>1.5344162335516331E-2</c:v>
                </c:pt>
                <c:pt idx="2176">
                  <c:v>1.5343398803034092E-2</c:v>
                </c:pt>
                <c:pt idx="2177">
                  <c:v>1.5342621566531434E-2</c:v>
                </c:pt>
                <c:pt idx="2178">
                  <c:v>1.534183059976435E-2</c:v>
                </c:pt>
                <c:pt idx="2179">
                  <c:v>1.5341025876486336E-2</c:v>
                </c:pt>
                <c:pt idx="2180">
                  <c:v>1.5340207370445891E-2</c:v>
                </c:pt>
                <c:pt idx="2181">
                  <c:v>1.5339375055396509E-2</c:v>
                </c:pt>
                <c:pt idx="2182">
                  <c:v>1.533852890508669E-2</c:v>
                </c:pt>
                <c:pt idx="2183">
                  <c:v>1.5337668893272427E-2</c:v>
                </c:pt>
                <c:pt idx="2184">
                  <c:v>1.5336794993702219E-2</c:v>
                </c:pt>
                <c:pt idx="2185">
                  <c:v>1.5335907180127062E-2</c:v>
                </c:pt>
                <c:pt idx="2186">
                  <c:v>1.5335005426300452E-2</c:v>
                </c:pt>
                <c:pt idx="2187">
                  <c:v>1.5333049941423926E-2</c:v>
                </c:pt>
                <c:pt idx="2188">
                  <c:v>1.5332124391912607E-2</c:v>
                </c:pt>
                <c:pt idx="2189">
                  <c:v>1.533118483328171E-2</c:v>
                </c:pt>
                <c:pt idx="2190">
                  <c:v>1.533023123928366E-2</c:v>
                </c:pt>
                <c:pt idx="2191">
                  <c:v>1.5330286634722967E-2</c:v>
                </c:pt>
                <c:pt idx="2192">
                  <c:v>1.5329555167416168E-2</c:v>
                </c:pt>
                <c:pt idx="2193">
                  <c:v>1.5328300617649671E-2</c:v>
                </c:pt>
                <c:pt idx="2194">
                  <c:v>1.5327286396887296E-2</c:v>
                </c:pt>
                <c:pt idx="2195">
                  <c:v>1.5325503505924671E-2</c:v>
                </c:pt>
                <c:pt idx="2196">
                  <c:v>1.5325215399663583E-2</c:v>
                </c:pt>
                <c:pt idx="2197">
                  <c:v>1.532415857071423E-2</c:v>
                </c:pt>
                <c:pt idx="2198">
                  <c:v>1.5323087486537879E-2</c:v>
                </c:pt>
                <c:pt idx="2199">
                  <c:v>1.5322002120885525E-2</c:v>
                </c:pt>
                <c:pt idx="2200">
                  <c:v>1.5320902447518159E-2</c:v>
                </c:pt>
                <c:pt idx="2201">
                  <c:v>1.5319788440181781E-2</c:v>
                </c:pt>
                <c:pt idx="2202">
                  <c:v>1.5318660072634882E-2</c:v>
                </c:pt>
                <c:pt idx="2203">
                  <c:v>1.5317517318625962E-2</c:v>
                </c:pt>
                <c:pt idx="2204">
                  <c:v>1.5316360151906017E-2</c:v>
                </c:pt>
                <c:pt idx="2205">
                  <c:v>1.5315188546236036E-2</c:v>
                </c:pt>
                <c:pt idx="2206">
                  <c:v>1.5314002475364519E-2</c:v>
                </c:pt>
                <c:pt idx="2207">
                  <c:v>1.5312801913039964E-2</c:v>
                </c:pt>
                <c:pt idx="2208">
                  <c:v>1.5310874290995565E-2</c:v>
                </c:pt>
                <c:pt idx="2209">
                  <c:v>1.5310357209065706E-2</c:v>
                </c:pt>
                <c:pt idx="2210">
                  <c:v>1.5309113014917997E-2</c:v>
                </c:pt>
                <c:pt idx="2211">
                  <c:v>1.530785422433123E-2</c:v>
                </c:pt>
                <c:pt idx="2212">
                  <c:v>1.5306580811071391E-2</c:v>
                </c:pt>
                <c:pt idx="2213">
                  <c:v>1.5305292748879484E-2</c:v>
                </c:pt>
                <c:pt idx="2214">
                  <c:v>1.5303990011509006E-2</c:v>
                </c:pt>
                <c:pt idx="2215">
                  <c:v>1.5302672572723441E-2</c:v>
                </c:pt>
                <c:pt idx="2216">
                  <c:v>1.5301340406271291E-2</c:v>
                </c:pt>
                <c:pt idx="2217">
                  <c:v>1.5299993485903551E-2</c:v>
                </c:pt>
                <c:pt idx="2218">
                  <c:v>1.5298631785376215E-2</c:v>
                </c:pt>
                <c:pt idx="2219">
                  <c:v>1.5297255278447774E-2</c:v>
                </c:pt>
                <c:pt idx="2220">
                  <c:v>1.5295863938864229E-2</c:v>
                </c:pt>
                <c:pt idx="2221">
                  <c:v>1.5294457740384071E-2</c:v>
                </c:pt>
                <c:pt idx="2222">
                  <c:v>1.5293036656763292E-2</c:v>
                </c:pt>
                <c:pt idx="2223">
                  <c:v>1.5291600661752891E-2</c:v>
                </c:pt>
                <c:pt idx="2224">
                  <c:v>1.5290149729111358E-2</c:v>
                </c:pt>
                <c:pt idx="2225">
                  <c:v>1.5288683832587191E-2</c:v>
                </c:pt>
                <c:pt idx="2226">
                  <c:v>1.5287202945938883E-2</c:v>
                </c:pt>
                <c:pt idx="2227">
                  <c:v>1.5285707042917429E-2</c:v>
                </c:pt>
                <c:pt idx="2228">
                  <c:v>1.5284196097281322E-2</c:v>
                </c:pt>
                <c:pt idx="2229">
                  <c:v>1.5282883911995818E-2</c:v>
                </c:pt>
                <c:pt idx="2230">
                  <c:v>1.5281128973184122E-2</c:v>
                </c:pt>
                <c:pt idx="2231">
                  <c:v>1.5279572742230019E-2</c:v>
                </c:pt>
                <c:pt idx="2232">
                  <c:v>1.527800136367774E-2</c:v>
                </c:pt>
                <c:pt idx="2233">
                  <c:v>1.5276414811285777E-2</c:v>
                </c:pt>
                <c:pt idx="2234">
                  <c:v>1.5274813058810122E-2</c:v>
                </c:pt>
                <c:pt idx="2235">
                  <c:v>1.5273196079999274E-2</c:v>
                </c:pt>
                <c:pt idx="2236">
                  <c:v>1.5271563848614222E-2</c:v>
                </c:pt>
                <c:pt idx="2237">
                  <c:v>1.526991633841096E-2</c:v>
                </c:pt>
                <c:pt idx="2238">
                  <c:v>1.5268253523137987E-2</c:v>
                </c:pt>
                <c:pt idx="2239">
                  <c:v>1.5265765298027034E-2</c:v>
                </c:pt>
                <c:pt idx="2240">
                  <c:v>1.5264076476096162E-2</c:v>
                </c:pt>
                <c:pt idx="2241">
                  <c:v>1.5262372280437284E-2</c:v>
                </c:pt>
                <c:pt idx="2242">
                  <c:v>1.5260652684817102E-2</c:v>
                </c:pt>
                <c:pt idx="2243">
                  <c:v>1.5259906507376833E-2</c:v>
                </c:pt>
                <c:pt idx="2244">
                  <c:v>1.5257953755451747E-2</c:v>
                </c:pt>
                <c:pt idx="2245">
                  <c:v>1.5256183069883578E-2</c:v>
                </c:pt>
                <c:pt idx="2246">
                  <c:v>1.5254396869291142E-2</c:v>
                </c:pt>
                <c:pt idx="2247">
                  <c:v>1.5252016035333141E-2</c:v>
                </c:pt>
                <c:pt idx="2248">
                  <c:v>1.5250777818084926E-2</c:v>
                </c:pt>
                <c:pt idx="2249">
                  <c:v>1.5248944914975637E-2</c:v>
                </c:pt>
                <c:pt idx="2250">
                  <c:v>1.5247096391873549E-2</c:v>
                </c:pt>
                <c:pt idx="2251">
                  <c:v>1.5245232222532157E-2</c:v>
                </c:pt>
                <c:pt idx="2252">
                  <c:v>1.5243352380709951E-2</c:v>
                </c:pt>
                <c:pt idx="2253">
                  <c:v>1.5241456840165424E-2</c:v>
                </c:pt>
                <c:pt idx="2254">
                  <c:v>1.5239545574647073E-2</c:v>
                </c:pt>
                <c:pt idx="2255">
                  <c:v>1.523761855792588E-2</c:v>
                </c:pt>
                <c:pt idx="2256">
                  <c:v>1.5235675763745349E-2</c:v>
                </c:pt>
                <c:pt idx="2257">
                  <c:v>1.5233717165868965E-2</c:v>
                </c:pt>
                <c:pt idx="2258">
                  <c:v>1.5231742738052723E-2</c:v>
                </c:pt>
                <c:pt idx="2259">
                  <c:v>1.5229752454052614E-2</c:v>
                </c:pt>
                <c:pt idx="2260">
                  <c:v>1.5227746287624633E-2</c:v>
                </c:pt>
                <c:pt idx="2261">
                  <c:v>1.5225724212529768E-2</c:v>
                </c:pt>
                <c:pt idx="2262">
                  <c:v>1.5223686202524012E-2</c:v>
                </c:pt>
                <c:pt idx="2263">
                  <c:v>1.5221632231365856E-2</c:v>
                </c:pt>
                <c:pt idx="2264">
                  <c:v>1.5219562272808795E-2</c:v>
                </c:pt>
                <c:pt idx="2265">
                  <c:v>1.5217476300613819E-2</c:v>
                </c:pt>
                <c:pt idx="2266">
                  <c:v>1.5215374288539418E-2</c:v>
                </c:pt>
                <c:pt idx="2267">
                  <c:v>1.5213256210341586E-2</c:v>
                </c:pt>
                <c:pt idx="2268">
                  <c:v>1.5211122039776315E-2</c:v>
                </c:pt>
                <c:pt idx="2269">
                  <c:v>1.5208473009058858E-2</c:v>
                </c:pt>
                <c:pt idx="2270">
                  <c:v>1.5206805316587413E-2</c:v>
                </c:pt>
                <c:pt idx="2271">
                  <c:v>1.5204622711480764E-2</c:v>
                </c:pt>
                <c:pt idx="2272">
                  <c:v>1.5202423909038143E-2</c:v>
                </c:pt>
                <c:pt idx="2273">
                  <c:v>1.520020888301804E-2</c:v>
                </c:pt>
                <c:pt idx="2274">
                  <c:v>1.5197977607186441E-2</c:v>
                </c:pt>
                <c:pt idx="2275">
                  <c:v>1.5195730055294343E-2</c:v>
                </c:pt>
                <c:pt idx="2276">
                  <c:v>1.5193466201105232E-2</c:v>
                </c:pt>
                <c:pt idx="2277">
                  <c:v>1.51911860183776E-2</c:v>
                </c:pt>
                <c:pt idx="2278">
                  <c:v>1.518888948086744E-2</c:v>
                </c:pt>
                <c:pt idx="2279">
                  <c:v>1.5186576562335741E-2</c:v>
                </c:pt>
                <c:pt idx="2280">
                  <c:v>1.5184247236538495E-2</c:v>
                </c:pt>
                <c:pt idx="2281">
                  <c:v>1.5182203129752747E-2</c:v>
                </c:pt>
                <c:pt idx="2282">
                  <c:v>1.517908973032458E-2</c:v>
                </c:pt>
                <c:pt idx="2283">
                  <c:v>1.5177160553163371E-2</c:v>
                </c:pt>
                <c:pt idx="2284">
                  <c:v>1.5174765335908835E-2</c:v>
                </c:pt>
                <c:pt idx="2285">
                  <c:v>1.5172353580181208E-2</c:v>
                </c:pt>
                <c:pt idx="2286">
                  <c:v>1.5169721289593437E-2</c:v>
                </c:pt>
                <c:pt idx="2287">
                  <c:v>1.5166986604644798E-2</c:v>
                </c:pt>
                <c:pt idx="2288">
                  <c:v>1.5164523993216472E-2</c:v>
                </c:pt>
                <c:pt idx="2289">
                  <c:v>1.5162044737164402E-2</c:v>
                </c:pt>
                <c:pt idx="2290">
                  <c:v>1.5159548810259247E-2</c:v>
                </c:pt>
                <c:pt idx="2291">
                  <c:v>1.5157036186256193E-2</c:v>
                </c:pt>
                <c:pt idx="2292">
                  <c:v>1.5154506838915588E-2</c:v>
                </c:pt>
                <c:pt idx="2293">
                  <c:v>1.5151960742000351E-2</c:v>
                </c:pt>
                <c:pt idx="2294">
                  <c:v>1.5149397869270827E-2</c:v>
                </c:pt>
                <c:pt idx="2295">
                  <c:v>1.5146818194489941E-2</c:v>
                </c:pt>
                <c:pt idx="2296">
                  <c:v>1.5144221691415457E-2</c:v>
                </c:pt>
                <c:pt idx="2297">
                  <c:v>1.51416083338103E-2</c:v>
                </c:pt>
                <c:pt idx="2298">
                  <c:v>1.5139106844601624E-2</c:v>
                </c:pt>
                <c:pt idx="2299">
                  <c:v>1.513645837788069E-2</c:v>
                </c:pt>
                <c:pt idx="2300">
                  <c:v>1.5133666871429696E-2</c:v>
                </c:pt>
                <c:pt idx="2301">
                  <c:v>1.5130985833320757E-2</c:v>
                </c:pt>
                <c:pt idx="2302">
                  <c:v>1.5126615633950458E-2</c:v>
                </c:pt>
                <c:pt idx="2303">
                  <c:v>1.5125572773696992E-2</c:v>
                </c:pt>
                <c:pt idx="2304">
                  <c:v>1.5121664588576949E-2</c:v>
                </c:pt>
                <c:pt idx="2305">
                  <c:v>1.5118908128791363E-2</c:v>
                </c:pt>
                <c:pt idx="2306">
                  <c:v>1.5116134567083319E-2</c:v>
                </c:pt>
                <c:pt idx="2307">
                  <c:v>1.5113343877223474E-2</c:v>
                </c:pt>
                <c:pt idx="2308">
                  <c:v>1.5110421064616908E-2</c:v>
                </c:pt>
                <c:pt idx="2309">
                  <c:v>1.5107597387586047E-2</c:v>
                </c:pt>
                <c:pt idx="2310">
                  <c:v>1.5104756506258532E-2</c:v>
                </c:pt>
                <c:pt idx="2311">
                  <c:v>1.5101898394404678E-2</c:v>
                </c:pt>
                <c:pt idx="2312">
                  <c:v>1.5099132587267038E-2</c:v>
                </c:pt>
                <c:pt idx="2313">
                  <c:v>1.5096238577489412E-2</c:v>
                </c:pt>
                <c:pt idx="2314">
                  <c:v>1.5093327255892708E-2</c:v>
                </c:pt>
                <c:pt idx="2315">
                  <c:v>1.5090398596245011E-2</c:v>
                </c:pt>
                <c:pt idx="2316">
                  <c:v>1.5087452572304086E-2</c:v>
                </c:pt>
                <c:pt idx="2317">
                  <c:v>1.508448915783801E-2</c:v>
                </c:pt>
                <c:pt idx="2318">
                  <c:v>1.5081508326609708E-2</c:v>
                </c:pt>
                <c:pt idx="2319">
                  <c:v>1.5078510052384683E-2</c:v>
                </c:pt>
                <c:pt idx="2320">
                  <c:v>1.5075494308923278E-2</c:v>
                </c:pt>
                <c:pt idx="2321">
                  <c:v>1.5072363824676138E-2</c:v>
                </c:pt>
                <c:pt idx="2322">
                  <c:v>1.5069314445396387E-2</c:v>
                </c:pt>
                <c:pt idx="2323">
                  <c:v>1.5066247520756804E-2</c:v>
                </c:pt>
                <c:pt idx="2324">
                  <c:v>1.506316302451971E-2</c:v>
                </c:pt>
                <c:pt idx="2325">
                  <c:v>1.5060152634821845E-2</c:v>
                </c:pt>
                <c:pt idx="2326">
                  <c:v>1.5057031524994484E-2</c:v>
                </c:pt>
                <c:pt idx="2327">
                  <c:v>1.5053892762278939E-2</c:v>
                </c:pt>
                <c:pt idx="2328">
                  <c:v>1.5050736320443292E-2</c:v>
                </c:pt>
                <c:pt idx="2329">
                  <c:v>1.5047562173247885E-2</c:v>
                </c:pt>
                <c:pt idx="2330">
                  <c:v>1.5044285574415284E-2</c:v>
                </c:pt>
                <c:pt idx="2331">
                  <c:v>1.5041077342423215E-2</c:v>
                </c:pt>
                <c:pt idx="2332">
                  <c:v>1.5037851328961516E-2</c:v>
                </c:pt>
                <c:pt idx="2333">
                  <c:v>1.5034768372339524E-2</c:v>
                </c:pt>
                <c:pt idx="2334">
                  <c:v>1.5031424938703124E-2</c:v>
                </c:pt>
                <c:pt idx="2335">
                  <c:v>1.5028144008437589E-2</c:v>
                </c:pt>
                <c:pt idx="2336">
                  <c:v>1.5024845189165649E-2</c:v>
                </c:pt>
                <c:pt idx="2337">
                  <c:v>1.5021528454663121E-2</c:v>
                </c:pt>
                <c:pt idx="2338">
                  <c:v>1.5017715930268868E-2</c:v>
                </c:pt>
                <c:pt idx="2339">
                  <c:v>1.501436071763469E-2</c:v>
                </c:pt>
                <c:pt idx="2340">
                  <c:v>1.5010987507317169E-2</c:v>
                </c:pt>
                <c:pt idx="2341">
                  <c:v>1.5007596273076648E-2</c:v>
                </c:pt>
                <c:pt idx="2342">
                  <c:v>1.5004186988686366E-2</c:v>
                </c:pt>
                <c:pt idx="2343">
                  <c:v>1.5000561064590277E-2</c:v>
                </c:pt>
                <c:pt idx="2344">
                  <c:v>1.4997119916369619E-2</c:v>
                </c:pt>
                <c:pt idx="2345">
                  <c:v>1.4993660647081455E-2</c:v>
                </c:pt>
                <c:pt idx="2346">
                  <c:v>1.4990183230495342E-2</c:v>
                </c:pt>
                <c:pt idx="2347">
                  <c:v>1.4987108661763162E-2</c:v>
                </c:pt>
                <c:pt idx="2348">
                  <c:v>1.4983350760047127E-2</c:v>
                </c:pt>
                <c:pt idx="2349">
                  <c:v>1.497981439004771E-2</c:v>
                </c:pt>
                <c:pt idx="2350">
                  <c:v>1.4976259760030282E-2</c:v>
                </c:pt>
                <c:pt idx="2351">
                  <c:v>1.4972686843757761E-2</c:v>
                </c:pt>
                <c:pt idx="2352">
                  <c:v>1.4968118638140349E-2</c:v>
                </c:pt>
                <c:pt idx="2353">
                  <c:v>1.4964502363125909E-2</c:v>
                </c:pt>
                <c:pt idx="2354">
                  <c:v>1.4960867713064985E-2</c:v>
                </c:pt>
                <c:pt idx="2355">
                  <c:v>1.4956643444928971E-2</c:v>
                </c:pt>
                <c:pt idx="2356">
                  <c:v>1.4953543182880114E-2</c:v>
                </c:pt>
                <c:pt idx="2357">
                  <c:v>1.4949853250285638E-2</c:v>
                </c:pt>
                <c:pt idx="2358">
                  <c:v>1.4946144837718611E-2</c:v>
                </c:pt>
                <c:pt idx="2359">
                  <c:v>1.4942417918942519E-2</c:v>
                </c:pt>
                <c:pt idx="2360">
                  <c:v>1.4938672467725844E-2</c:v>
                </c:pt>
                <c:pt idx="2361">
                  <c:v>1.4934908457837071E-2</c:v>
                </c:pt>
                <c:pt idx="2362">
                  <c:v>1.4931125863044681E-2</c:v>
                </c:pt>
                <c:pt idx="2363">
                  <c:v>1.492732465711466E-2</c:v>
                </c:pt>
                <c:pt idx="2364">
                  <c:v>1.4923504813820487E-2</c:v>
                </c:pt>
                <c:pt idx="2365">
                  <c:v>1.4919666306928148E-2</c:v>
                </c:pt>
                <c:pt idx="2366">
                  <c:v>1.4915809110201128E-2</c:v>
                </c:pt>
                <c:pt idx="2367">
                  <c:v>1.4911933197415406E-2</c:v>
                </c:pt>
                <c:pt idx="2368">
                  <c:v>1.490795191320215E-2</c:v>
                </c:pt>
                <c:pt idx="2369">
                  <c:v>1.4904125118731792E-2</c:v>
                </c:pt>
                <c:pt idx="2370">
                  <c:v>1.4900192900375864E-2</c:v>
                </c:pt>
                <c:pt idx="2371">
                  <c:v>1.4896241861032666E-2</c:v>
                </c:pt>
                <c:pt idx="2372">
                  <c:v>1.4892271974470683E-2</c:v>
                </c:pt>
                <c:pt idx="2373">
                  <c:v>1.488828321446839E-2</c:v>
                </c:pt>
                <c:pt idx="2374">
                  <c:v>1.4884275554784276E-2</c:v>
                </c:pt>
                <c:pt idx="2375">
                  <c:v>1.4880248969194321E-2</c:v>
                </c:pt>
                <c:pt idx="2376">
                  <c:v>1.4876203431467006E-2</c:v>
                </c:pt>
                <c:pt idx="2377">
                  <c:v>1.4872138915373312E-2</c:v>
                </c:pt>
                <c:pt idx="2378">
                  <c:v>1.4868055394681723E-2</c:v>
                </c:pt>
                <c:pt idx="2379">
                  <c:v>1.486395284316322E-2</c:v>
                </c:pt>
                <c:pt idx="2380">
                  <c:v>1.4859831234591281E-2</c:v>
                </c:pt>
                <c:pt idx="2381">
                  <c:v>1.4855663198668757E-2</c:v>
                </c:pt>
                <c:pt idx="2382">
                  <c:v>1.4851530741356034E-2</c:v>
                </c:pt>
                <c:pt idx="2383">
                  <c:v>1.4847351804239683E-2</c:v>
                </c:pt>
                <c:pt idx="2384">
                  <c:v>1.4843153705148826E-2</c:v>
                </c:pt>
                <c:pt idx="2385">
                  <c:v>1.4838936417856941E-2</c:v>
                </c:pt>
                <c:pt idx="2386">
                  <c:v>1.483469991613251E-2</c:v>
                </c:pt>
                <c:pt idx="2387">
                  <c:v>1.4830444173749013E-2</c:v>
                </c:pt>
                <c:pt idx="2388">
                  <c:v>1.482616916447993E-2</c:v>
                </c:pt>
                <c:pt idx="2389">
                  <c:v>1.4819416608039072E-2</c:v>
                </c:pt>
                <c:pt idx="2390">
                  <c:v>1.4816948627148451E-2</c:v>
                </c:pt>
                <c:pt idx="2391">
                  <c:v>1.4813228273058976E-2</c:v>
                </c:pt>
                <c:pt idx="2392">
                  <c:v>1.4808875933957355E-2</c:v>
                </c:pt>
                <c:pt idx="2393">
                  <c:v>1.480450419682755E-2</c:v>
                </c:pt>
                <c:pt idx="2394">
                  <c:v>1.4800146301534129E-2</c:v>
                </c:pt>
                <c:pt idx="2395">
                  <c:v>1.4795752767431392E-2</c:v>
                </c:pt>
                <c:pt idx="2396">
                  <c:v>1.4791328978450542E-2</c:v>
                </c:pt>
                <c:pt idx="2397">
                  <c:v>1.4786885697010619E-2</c:v>
                </c:pt>
                <c:pt idx="2398">
                  <c:v>1.4782422896881173E-2</c:v>
                </c:pt>
                <c:pt idx="2399">
                  <c:v>1.4777864946719232E-2</c:v>
                </c:pt>
                <c:pt idx="2400">
                  <c:v>1.4773356689029571E-2</c:v>
                </c:pt>
                <c:pt idx="2401">
                  <c:v>1.4768828823492064E-2</c:v>
                </c:pt>
                <c:pt idx="2402">
                  <c:v>1.4764281323885187E-2</c:v>
                </c:pt>
                <c:pt idx="2403">
                  <c:v>1.4759714163982418E-2</c:v>
                </c:pt>
                <c:pt idx="2404">
                  <c:v>1.4755127317549743E-2</c:v>
                </c:pt>
                <c:pt idx="2405">
                  <c:v>1.4750520758373131E-2</c:v>
                </c:pt>
                <c:pt idx="2406">
                  <c:v>1.4745894460221065E-2</c:v>
                </c:pt>
                <c:pt idx="2407">
                  <c:v>1.4741343600734485E-2</c:v>
                </c:pt>
                <c:pt idx="2408">
                  <c:v>1.4736582542081988E-2</c:v>
                </c:pt>
                <c:pt idx="2409">
                  <c:v>1.4731896869644434E-2</c:v>
                </c:pt>
                <c:pt idx="2410">
                  <c:v>1.4727191353332836E-2</c:v>
                </c:pt>
                <c:pt idx="2411">
                  <c:v>1.4722465966918175E-2</c:v>
                </c:pt>
                <c:pt idx="2412">
                  <c:v>1.4717720684171431E-2</c:v>
                </c:pt>
                <c:pt idx="2413">
                  <c:v>1.4712955478876077E-2</c:v>
                </c:pt>
                <c:pt idx="2414">
                  <c:v>1.4708170324800596E-2</c:v>
                </c:pt>
                <c:pt idx="2415">
                  <c:v>1.4703365195725959E-2</c:v>
                </c:pt>
                <c:pt idx="2416">
                  <c:v>1.4698540065420651E-2</c:v>
                </c:pt>
                <c:pt idx="2417">
                  <c:v>1.4693694907668142E-2</c:v>
                </c:pt>
                <c:pt idx="2418">
                  <c:v>1.4688829696239414E-2</c:v>
                </c:pt>
                <c:pt idx="2419">
                  <c:v>1.4683944404910443E-2</c:v>
                </c:pt>
                <c:pt idx="2420">
                  <c:v>1.4679039007462202E-2</c:v>
                </c:pt>
                <c:pt idx="2421">
                  <c:v>1.4674113477668171E-2</c:v>
                </c:pt>
                <c:pt idx="2422">
                  <c:v>1.4669167789299331E-2</c:v>
                </c:pt>
                <c:pt idx="2423">
                  <c:v>1.4664201916139152E-2</c:v>
                </c:pt>
                <c:pt idx="2424">
                  <c:v>1.465921583196611E-2</c:v>
                </c:pt>
                <c:pt idx="2425">
                  <c:v>1.4654209510551186E-2</c:v>
                </c:pt>
                <c:pt idx="2426">
                  <c:v>1.4649182925672855E-2</c:v>
                </c:pt>
                <c:pt idx="2427">
                  <c:v>1.4644136051112089E-2</c:v>
                </c:pt>
                <c:pt idx="2428">
                  <c:v>1.4639068860644866E-2</c:v>
                </c:pt>
                <c:pt idx="2429">
                  <c:v>1.4633981328047163E-2</c:v>
                </c:pt>
                <c:pt idx="2430">
                  <c:v>1.4628873427092459E-2</c:v>
                </c:pt>
                <c:pt idx="2431">
                  <c:v>1.4623745131569221E-2</c:v>
                </c:pt>
                <c:pt idx="2432">
                  <c:v>1.4618596415250928E-2</c:v>
                </c:pt>
                <c:pt idx="2433">
                  <c:v>1.461342725191106E-2</c:v>
                </c:pt>
                <c:pt idx="2434">
                  <c:v>1.4608237615330588E-2</c:v>
                </c:pt>
                <c:pt idx="2435">
                  <c:v>1.4603027479292985E-2</c:v>
                </c:pt>
                <c:pt idx="2436">
                  <c:v>1.4597796817574227E-2</c:v>
                </c:pt>
                <c:pt idx="2437">
                  <c:v>1.4592545603947793E-2</c:v>
                </c:pt>
                <c:pt idx="2438">
                  <c:v>1.4587273812199653E-2</c:v>
                </c:pt>
                <c:pt idx="2439">
                  <c:v>1.4581981416105783E-2</c:v>
                </c:pt>
                <c:pt idx="2440">
                  <c:v>1.4576668389447156E-2</c:v>
                </c:pt>
                <c:pt idx="2441">
                  <c:v>1.4571334706002248E-2</c:v>
                </c:pt>
                <c:pt idx="2442">
                  <c:v>1.4566248913218612E-2</c:v>
                </c:pt>
                <c:pt idx="2443">
                  <c:v>1.4560605263869986E-2</c:v>
                </c:pt>
                <c:pt idx="2444">
                  <c:v>1.4555209452744577E-2</c:v>
                </c:pt>
                <c:pt idx="2445">
                  <c:v>1.4549792879954282E-2</c:v>
                </c:pt>
                <c:pt idx="2446">
                  <c:v>1.4544644521720758E-2</c:v>
                </c:pt>
                <c:pt idx="2447">
                  <c:v>1.4539289185748443E-2</c:v>
                </c:pt>
                <c:pt idx="2448">
                  <c:v>1.4533817016467878E-2</c:v>
                </c:pt>
                <c:pt idx="2449">
                  <c:v>1.4528323991173256E-2</c:v>
                </c:pt>
                <c:pt idx="2450">
                  <c:v>1.4522810083636983E-2</c:v>
                </c:pt>
                <c:pt idx="2451">
                  <c:v>1.4516855979921917E-2</c:v>
                </c:pt>
                <c:pt idx="2452">
                  <c:v>1.4511293341324671E-2</c:v>
                </c:pt>
                <c:pt idx="2453">
                  <c:v>1.4505601044173231E-2</c:v>
                </c:pt>
                <c:pt idx="2454">
                  <c:v>1.4500105123652351E-2</c:v>
                </c:pt>
                <c:pt idx="2455">
                  <c:v>1.4494479492144219E-2</c:v>
                </c:pt>
                <c:pt idx="2456">
                  <c:v>1.4488832810561902E-2</c:v>
                </c:pt>
                <c:pt idx="2457">
                  <c:v>1.4483165052686375E-2</c:v>
                </c:pt>
                <c:pt idx="2458">
                  <c:v>1.4477476192306105E-2</c:v>
                </c:pt>
                <c:pt idx="2459">
                  <c:v>1.4471766203194569E-2</c:v>
                </c:pt>
                <c:pt idx="2460">
                  <c:v>1.4466035059145232E-2</c:v>
                </c:pt>
                <c:pt idx="2461">
                  <c:v>1.4460282733929075E-2</c:v>
                </c:pt>
                <c:pt idx="2462">
                  <c:v>1.4454509201337062E-2</c:v>
                </c:pt>
                <c:pt idx="2463">
                  <c:v>1.4448714435152665E-2</c:v>
                </c:pt>
                <c:pt idx="2464">
                  <c:v>1.4442898409156857E-2</c:v>
                </c:pt>
                <c:pt idx="2465">
                  <c:v>1.4437061097133108E-2</c:v>
                </c:pt>
                <c:pt idx="2466">
                  <c:v>1.443120247286489E-2</c:v>
                </c:pt>
                <c:pt idx="2467">
                  <c:v>1.4425322510135674E-2</c:v>
                </c:pt>
                <c:pt idx="2468">
                  <c:v>1.4419421182731429E-2</c:v>
                </c:pt>
                <c:pt idx="2469">
                  <c:v>1.4413498464438124E-2</c:v>
                </c:pt>
                <c:pt idx="2470">
                  <c:v>1.4407554329036731E-2</c:v>
                </c:pt>
                <c:pt idx="2471">
                  <c:v>1.4401588750310723E-2</c:v>
                </c:pt>
                <c:pt idx="2472">
                  <c:v>1.4395601702051064E-2</c:v>
                </c:pt>
                <c:pt idx="2473">
                  <c:v>1.4389593158036229E-2</c:v>
                </c:pt>
                <c:pt idx="2474">
                  <c:v>1.4383563092052187E-2</c:v>
                </c:pt>
                <c:pt idx="2475">
                  <c:v>1.4377511477889904E-2</c:v>
                </c:pt>
                <c:pt idx="2476">
                  <c:v>1.4371438289327854E-2</c:v>
                </c:pt>
                <c:pt idx="2477">
                  <c:v>1.4365343500157002E-2</c:v>
                </c:pt>
                <c:pt idx="2478">
                  <c:v>1.4359227084163317E-2</c:v>
                </c:pt>
                <c:pt idx="2479">
                  <c:v>1.4353089015127773E-2</c:v>
                </c:pt>
                <c:pt idx="2480">
                  <c:v>1.4346929266841335E-2</c:v>
                </c:pt>
                <c:pt idx="2481">
                  <c:v>1.4341220955045154E-2</c:v>
                </c:pt>
                <c:pt idx="2482">
                  <c:v>1.4334544627652157E-2</c:v>
                </c:pt>
                <c:pt idx="2483">
                  <c:v>1.432831968432885E-2</c:v>
                </c:pt>
                <c:pt idx="2484">
                  <c:v>1.4322072956898524E-2</c:v>
                </c:pt>
                <c:pt idx="2485">
                  <c:v>1.4315804419149647E-2</c:v>
                </c:pt>
                <c:pt idx="2486">
                  <c:v>1.4309514044868188E-2</c:v>
                </c:pt>
                <c:pt idx="2487">
                  <c:v>1.4303201807842614E-2</c:v>
                </c:pt>
                <c:pt idx="2488">
                  <c:v>1.4296867681858894E-2</c:v>
                </c:pt>
                <c:pt idx="2489">
                  <c:v>1.4289561010880636E-2</c:v>
                </c:pt>
                <c:pt idx="2490">
                  <c:v>1.4280338399141335E-2</c:v>
                </c:pt>
                <c:pt idx="2491">
                  <c:v>1.426921073111681E-2</c:v>
                </c:pt>
                <c:pt idx="2492">
                  <c:v>1.4256188918293777E-2</c:v>
                </c:pt>
                <c:pt idx="2493">
                  <c:v>1.4241458694095877E-2</c:v>
                </c:pt>
                <c:pt idx="2494">
                  <c:v>1.4226445102361041E-2</c:v>
                </c:pt>
                <c:pt idx="2495">
                  <c:v>1.4211459574292595E-2</c:v>
                </c:pt>
                <c:pt idx="2496">
                  <c:v>1.4196502202708794E-2</c:v>
                </c:pt>
                <c:pt idx="2497">
                  <c:v>1.4181573080415399E-2</c:v>
                </c:pt>
                <c:pt idx="2498">
                  <c:v>1.4166672300233163E-2</c:v>
                </c:pt>
                <c:pt idx="2499">
                  <c:v>1.4154145589537528E-2</c:v>
                </c:pt>
                <c:pt idx="2500">
                  <c:v>1.413929738620308E-2</c:v>
                </c:pt>
                <c:pt idx="2501">
                  <c:v>1.4124477778325671E-2</c:v>
                </c:pt>
                <c:pt idx="2502">
                  <c:v>1.4109686858713817E-2</c:v>
                </c:pt>
                <c:pt idx="2503">
                  <c:v>1.4091821043342926E-2</c:v>
                </c:pt>
                <c:pt idx="2504">
                  <c:v>1.407786800086408E-2</c:v>
                </c:pt>
                <c:pt idx="2505">
                  <c:v>1.40631682141662E-2</c:v>
                </c:pt>
                <c:pt idx="2506">
                  <c:v>1.404849751206555E-2</c:v>
                </c:pt>
                <c:pt idx="2507">
                  <c:v>1.4036165833062865E-2</c:v>
                </c:pt>
                <c:pt idx="2508">
                  <c:v>1.4019243732911468E-2</c:v>
                </c:pt>
                <c:pt idx="2509">
                  <c:v>1.4004660841472061E-2</c:v>
                </c:pt>
                <c:pt idx="2510">
                  <c:v>1.3990107405875418E-2</c:v>
                </c:pt>
                <c:pt idx="2511">
                  <c:v>1.39755835189323E-2</c:v>
                </c:pt>
                <c:pt idx="2512">
                  <c:v>1.3961089273443472E-2</c:v>
                </c:pt>
                <c:pt idx="2513">
                  <c:v>1.3946624762222193E-2</c:v>
                </c:pt>
                <c:pt idx="2514">
                  <c:v>1.3932190078079221E-2</c:v>
                </c:pt>
                <c:pt idx="2515">
                  <c:v>1.3917785313820319E-2</c:v>
                </c:pt>
                <c:pt idx="2516">
                  <c:v>1.390341056225125E-2</c:v>
                </c:pt>
                <c:pt idx="2517">
                  <c:v>1.3889065916187771E-2</c:v>
                </c:pt>
                <c:pt idx="2518">
                  <c:v>1.3874751468430646E-2</c:v>
                </c:pt>
                <c:pt idx="2519">
                  <c:v>1.3860467311793134E-2</c:v>
                </c:pt>
                <c:pt idx="2520">
                  <c:v>1.3846213539073504E-2</c:v>
                </c:pt>
                <c:pt idx="2521">
                  <c:v>1.3831990243085013E-2</c:v>
                </c:pt>
                <c:pt idx="2522">
                  <c:v>1.3817797516638419E-2</c:v>
                </c:pt>
                <c:pt idx="2523">
                  <c:v>1.3803635452534491E-2</c:v>
                </c:pt>
                <c:pt idx="2524">
                  <c:v>1.378950414357899E-2</c:v>
                </c:pt>
                <c:pt idx="2525">
                  <c:v>1.3775403682582676E-2</c:v>
                </c:pt>
                <c:pt idx="2526">
                  <c:v>1.3761334162348815E-2</c:v>
                </c:pt>
                <c:pt idx="2527">
                  <c:v>1.3747295675678173E-2</c:v>
                </c:pt>
                <c:pt idx="2528">
                  <c:v>1.3733288315389003E-2</c:v>
                </c:pt>
                <c:pt idx="2529">
                  <c:v>1.3721515321204813E-2</c:v>
                </c:pt>
                <c:pt idx="2530">
                  <c:v>1.3705367345145658E-2</c:v>
                </c:pt>
                <c:pt idx="2531">
                  <c:v>1.3691453920805507E-2</c:v>
                </c:pt>
                <c:pt idx="2532">
                  <c:v>1.3677571994059889E-2</c:v>
                </c:pt>
                <c:pt idx="2533">
                  <c:v>1.3663721657712069E-2</c:v>
                </c:pt>
                <c:pt idx="2534">
                  <c:v>1.3649903004567809E-2</c:v>
                </c:pt>
                <c:pt idx="2535">
                  <c:v>1.3636116127430375E-2</c:v>
                </c:pt>
                <c:pt idx="2536">
                  <c:v>1.362236111910553E-2</c:v>
                </c:pt>
                <c:pt idx="2537">
                  <c:v>1.3608638072394041E-2</c:v>
                </c:pt>
                <c:pt idx="2538">
                  <c:v>1.3594947080101671E-2</c:v>
                </c:pt>
                <c:pt idx="2539">
                  <c:v>1.3581288235031685E-2</c:v>
                </c:pt>
                <c:pt idx="2540">
                  <c:v>1.3567661629987349E-2</c:v>
                </c:pt>
                <c:pt idx="2541">
                  <c:v>1.3552641578453054E-2</c:v>
                </c:pt>
                <c:pt idx="2542">
                  <c:v>1.3542639901622215E-2</c:v>
                </c:pt>
                <c:pt idx="2543">
                  <c:v>1.352697618303339E-2</c:v>
                </c:pt>
                <c:pt idx="2544">
                  <c:v>1.3513479466119305E-2</c:v>
                </c:pt>
                <c:pt idx="2545">
                  <c:v>1.3500015453244696E-2</c:v>
                </c:pt>
                <c:pt idx="2546">
                  <c:v>1.3483964630335198E-2</c:v>
                </c:pt>
                <c:pt idx="2547">
                  <c:v>1.3471976401141256E-2</c:v>
                </c:pt>
                <c:pt idx="2548">
                  <c:v>1.3458613911188006E-2</c:v>
                </c:pt>
                <c:pt idx="2549">
                  <c:v>1.3445284501374674E-2</c:v>
                </c:pt>
                <c:pt idx="2550">
                  <c:v>1.3431988264509602E-2</c:v>
                </c:pt>
                <c:pt idx="2551">
                  <c:v>1.3420809278885035E-2</c:v>
                </c:pt>
                <c:pt idx="2552">
                  <c:v>1.3407573975086391E-2</c:v>
                </c:pt>
                <c:pt idx="2553">
                  <c:v>1.3394372097569487E-2</c:v>
                </c:pt>
                <c:pt idx="2554">
                  <c:v>1.3381203739131526E-2</c:v>
                </c:pt>
                <c:pt idx="2555">
                  <c:v>1.336600792246544E-2</c:v>
                </c:pt>
                <c:pt idx="2556">
                  <c:v>1.3352912672120697E-2</c:v>
                </c:pt>
                <c:pt idx="2557">
                  <c:v>1.3339851244331034E-2</c:v>
                </c:pt>
                <c:pt idx="2558">
                  <c:v>1.3326142863938351E-2</c:v>
                </c:pt>
                <c:pt idx="2559">
                  <c:v>1.3313830227624529E-2</c:v>
                </c:pt>
                <c:pt idx="2560">
                  <c:v>1.3300870824311474E-2</c:v>
                </c:pt>
                <c:pt idx="2561">
                  <c:v>1.3287945614753344E-2</c:v>
                </c:pt>
                <c:pt idx="2562">
                  <c:v>1.3268375905224339E-2</c:v>
                </c:pt>
                <c:pt idx="2563">
                  <c:v>1.3262198148119754E-2</c:v>
                </c:pt>
                <c:pt idx="2564">
                  <c:v>1.3249376076645504E-2</c:v>
                </c:pt>
                <c:pt idx="2565">
                  <c:v>1.3236588570128603E-2</c:v>
                </c:pt>
                <c:pt idx="2566">
                  <c:v>1.3223835721369655E-2</c:v>
                </c:pt>
                <c:pt idx="2567">
                  <c:v>1.3211117623171845E-2</c:v>
                </c:pt>
                <c:pt idx="2568">
                  <c:v>1.3198434368333201E-2</c:v>
                </c:pt>
                <c:pt idx="2569">
                  <c:v>1.3185786049656908E-2</c:v>
                </c:pt>
                <c:pt idx="2570">
                  <c:v>1.3173172759933256E-2</c:v>
                </c:pt>
                <c:pt idx="2571">
                  <c:v>1.3160594591970588E-2</c:v>
                </c:pt>
                <c:pt idx="2572">
                  <c:v>1.3147398933116838E-2</c:v>
                </c:pt>
                <c:pt idx="2573">
                  <c:v>1.3135543992517732E-2</c:v>
                </c:pt>
                <c:pt idx="2574">
                  <c:v>1.3123071746623598E-2</c:v>
                </c:pt>
                <c:pt idx="2575">
                  <c:v>1.3110634993685137E-2</c:v>
                </c:pt>
                <c:pt idx="2576">
                  <c:v>1.3098233826500374E-2</c:v>
                </c:pt>
                <c:pt idx="2577">
                  <c:v>1.3085868337867337E-2</c:v>
                </c:pt>
                <c:pt idx="2578">
                  <c:v>1.3073538620586632E-2</c:v>
                </c:pt>
                <c:pt idx="2579">
                  <c:v>1.3061244767456286E-2</c:v>
                </c:pt>
                <c:pt idx="2580">
                  <c:v>1.3048986871276905E-2</c:v>
                </c:pt>
                <c:pt idx="2581">
                  <c:v>1.3038667369423036E-2</c:v>
                </c:pt>
                <c:pt idx="2582">
                  <c:v>1.3024579320960569E-2</c:v>
                </c:pt>
                <c:pt idx="2583">
                  <c:v>1.3012429852422246E-2</c:v>
                </c:pt>
                <c:pt idx="2584">
                  <c:v>1.3000316712024422E-2</c:v>
                </c:pt>
                <c:pt idx="2585">
                  <c:v>1.2986990008097202E-2</c:v>
                </c:pt>
                <c:pt idx="2586">
                  <c:v>1.2976199786860416E-2</c:v>
                </c:pt>
                <c:pt idx="2587">
                  <c:v>1.2964196187687713E-2</c:v>
                </c:pt>
                <c:pt idx="2588">
                  <c:v>1.2952229287852772E-2</c:v>
                </c:pt>
                <c:pt idx="2589">
                  <c:v>1.2940299180158777E-2</c:v>
                </c:pt>
                <c:pt idx="2590">
                  <c:v>1.2928405957393444E-2</c:v>
                </c:pt>
                <c:pt idx="2591">
                  <c:v>1.2916549712362533E-2</c:v>
                </c:pt>
                <c:pt idx="2592">
                  <c:v>1.2904730537861493E-2</c:v>
                </c:pt>
                <c:pt idx="2593">
                  <c:v>1.289294852669093E-2</c:v>
                </c:pt>
                <c:pt idx="2594">
                  <c:v>1.2881203771651452E-2</c:v>
                </c:pt>
                <c:pt idx="2595">
                  <c:v>1.2869496365533348E-2</c:v>
                </c:pt>
                <c:pt idx="2596">
                  <c:v>1.2857826401142381E-2</c:v>
                </c:pt>
                <c:pt idx="2597">
                  <c:v>1.2846193971271423E-2</c:v>
                </c:pt>
                <c:pt idx="2598">
                  <c:v>1.2829641509191726E-2</c:v>
                </c:pt>
                <c:pt idx="2599">
                  <c:v>1.2818100620933767E-2</c:v>
                </c:pt>
                <c:pt idx="2600">
                  <c:v>1.2806597585361956E-2</c:v>
                </c:pt>
                <c:pt idx="2601">
                  <c:v>1.2795132495276898E-2</c:v>
                </c:pt>
                <c:pt idx="2602">
                  <c:v>1.2783705443476619E-2</c:v>
                </c:pt>
                <c:pt idx="2603">
                  <c:v>1.2774068340210156E-2</c:v>
                </c:pt>
                <c:pt idx="2604">
                  <c:v>1.2762710638713719E-2</c:v>
                </c:pt>
                <c:pt idx="2605">
                  <c:v>1.2751391228861422E-2</c:v>
                </c:pt>
                <c:pt idx="2606">
                  <c:v>1.2740110203464741E-2</c:v>
                </c:pt>
                <c:pt idx="2607">
                  <c:v>1.2727144006659835E-2</c:v>
                </c:pt>
                <c:pt idx="2608">
                  <c:v>1.2715947133319075E-2</c:v>
                </c:pt>
                <c:pt idx="2609">
                  <c:v>1.2704788947851865E-2</c:v>
                </c:pt>
                <c:pt idx="2610">
                  <c:v>1.2693669543058811E-2</c:v>
                </c:pt>
                <c:pt idx="2611">
                  <c:v>1.2682589011727625E-2</c:v>
                </c:pt>
                <c:pt idx="2612">
                  <c:v>1.2672109855305536E-2</c:v>
                </c:pt>
                <c:pt idx="2613">
                  <c:v>1.265796786211304E-2</c:v>
                </c:pt>
                <c:pt idx="2614">
                  <c:v>1.2650139165200969E-2</c:v>
                </c:pt>
                <c:pt idx="2615">
                  <c:v>1.2639212628235086E-2</c:v>
                </c:pt>
                <c:pt idx="2616">
                  <c:v>1.262777270505188E-2</c:v>
                </c:pt>
                <c:pt idx="2617">
                  <c:v>1.2616927363299476E-2</c:v>
                </c:pt>
                <c:pt idx="2618">
                  <c:v>1.2606121544605444E-2</c:v>
                </c:pt>
                <c:pt idx="2619">
                  <c:v>1.2595355341765237E-2</c:v>
                </c:pt>
                <c:pt idx="2620">
                  <c:v>1.2585171736199108E-2</c:v>
                </c:pt>
                <c:pt idx="2621">
                  <c:v>1.2574482565946177E-2</c:v>
                </c:pt>
                <c:pt idx="2622">
                  <c:v>1.2563833281611814E-2</c:v>
                </c:pt>
                <c:pt idx="2623">
                  <c:v>1.2553223975991123E-2</c:v>
                </c:pt>
                <c:pt idx="2624">
                  <c:v>1.254212181337728E-2</c:v>
                </c:pt>
                <c:pt idx="2625">
                  <c:v>1.2531595254452108E-2</c:v>
                </c:pt>
                <c:pt idx="2626">
                  <c:v>1.2521108960974685E-2</c:v>
                </c:pt>
                <c:pt idx="2627">
                  <c:v>1.2510663025748197E-2</c:v>
                </c:pt>
                <c:pt idx="2628">
                  <c:v>1.2500257541570671E-2</c:v>
                </c:pt>
                <c:pt idx="2629">
                  <c:v>1.2489892601242713E-2</c:v>
                </c:pt>
                <c:pt idx="2630">
                  <c:v>1.2479568297552035E-2</c:v>
                </c:pt>
                <c:pt idx="2631">
                  <c:v>1.2469284723314716E-2</c:v>
                </c:pt>
                <c:pt idx="2632">
                  <c:v>1.2459041971326204E-2</c:v>
                </c:pt>
                <c:pt idx="2633">
                  <c:v>1.2449350165009143E-2</c:v>
                </c:pt>
                <c:pt idx="2634">
                  <c:v>1.2439186750030196E-2</c:v>
                </c:pt>
                <c:pt idx="2635">
                  <c:v>1.24290644273648E-2</c:v>
                </c:pt>
                <c:pt idx="2636">
                  <c:v>1.241898328981339E-2</c:v>
                </c:pt>
                <c:pt idx="2637">
                  <c:v>1.240844379306218E-2</c:v>
                </c:pt>
                <c:pt idx="2638">
                  <c:v>1.2398447923348294E-2</c:v>
                </c:pt>
                <c:pt idx="2639">
                  <c:v>1.2388493525484875E-2</c:v>
                </c:pt>
                <c:pt idx="2640">
                  <c:v>1.2378580692264796E-2</c:v>
                </c:pt>
                <c:pt idx="2641">
                  <c:v>1.23687095164964E-2</c:v>
                </c:pt>
                <c:pt idx="2642">
                  <c:v>1.2359366548714945E-2</c:v>
                </c:pt>
                <c:pt idx="2643">
                  <c:v>1.2349576305373589E-2</c:v>
                </c:pt>
                <c:pt idx="2644">
                  <c:v>1.2339827989560348E-2</c:v>
                </c:pt>
                <c:pt idx="2645">
                  <c:v>1.2329165038649781E-2</c:v>
                </c:pt>
                <c:pt idx="2646">
                  <c:v>1.2319981747427645E-2</c:v>
                </c:pt>
                <c:pt idx="2647">
                  <c:v>1.2310362465179484E-2</c:v>
                </c:pt>
                <c:pt idx="2648">
                  <c:v>1.2300785489987247E-2</c:v>
                </c:pt>
                <c:pt idx="2649">
                  <c:v>1.2291250914656696E-2</c:v>
                </c:pt>
                <c:pt idx="2650">
                  <c:v>1.2280406294378782E-2</c:v>
                </c:pt>
                <c:pt idx="2651">
                  <c:v>1.2270962888388696E-2</c:v>
                </c:pt>
                <c:pt idx="2652">
                  <c:v>1.2261562173921185E-2</c:v>
                </c:pt>
                <c:pt idx="2653">
                  <c:v>1.2252204243782011E-2</c:v>
                </c:pt>
                <c:pt idx="2654">
                  <c:v>1.224288919077436E-2</c:v>
                </c:pt>
                <c:pt idx="2655">
                  <c:v>1.2234970332840918E-2</c:v>
                </c:pt>
                <c:pt idx="2656">
                  <c:v>1.2225733004047612E-2</c:v>
                </c:pt>
                <c:pt idx="2657">
                  <c:v>1.2216538805807722E-2</c:v>
                </c:pt>
                <c:pt idx="2658">
                  <c:v>1.2207387830921297E-2</c:v>
                </c:pt>
                <c:pt idx="2659">
                  <c:v>1.2196960330794615E-2</c:v>
                </c:pt>
                <c:pt idx="2660">
                  <c:v>1.2187904489430083E-2</c:v>
                </c:pt>
                <c:pt idx="2661">
                  <c:v>1.2178892174827099E-2</c:v>
                </c:pt>
                <c:pt idx="2662">
                  <c:v>1.2169923479781115E-2</c:v>
                </c:pt>
                <c:pt idx="2663">
                  <c:v>1.2158029188726049E-2</c:v>
                </c:pt>
                <c:pt idx="2664">
                  <c:v>1.2149163384237993E-2</c:v>
                </c:pt>
                <c:pt idx="2665">
                  <c:v>1.2140341512567321E-2</c:v>
                </c:pt>
                <c:pt idx="2666">
                  <c:v>1.2131563666517298E-2</c:v>
                </c:pt>
                <c:pt idx="2667">
                  <c:v>1.2122001404706461E-2</c:v>
                </c:pt>
                <c:pt idx="2668">
                  <c:v>1.2114140422502251E-2</c:v>
                </c:pt>
                <c:pt idx="2669">
                  <c:v>1.2105495210148753E-2</c:v>
                </c:pt>
                <c:pt idx="2670">
                  <c:v>1.2096894394641455E-2</c:v>
                </c:pt>
                <c:pt idx="2671">
                  <c:v>1.2088338068778626E-2</c:v>
                </c:pt>
                <c:pt idx="2672">
                  <c:v>1.2079826325378518E-2</c:v>
                </c:pt>
                <c:pt idx="2673">
                  <c:v>1.2071359257241898E-2</c:v>
                </c:pt>
                <c:pt idx="2674">
                  <c:v>1.2062936957177028E-2</c:v>
                </c:pt>
                <c:pt idx="2675">
                  <c:v>1.2054559517984675E-2</c:v>
                </c:pt>
                <c:pt idx="2676">
                  <c:v>1.2046227032488088E-2</c:v>
                </c:pt>
                <c:pt idx="2677">
                  <c:v>1.2037939593478042E-2</c:v>
                </c:pt>
                <c:pt idx="2678">
                  <c:v>1.2029697293770292E-2</c:v>
                </c:pt>
                <c:pt idx="2679">
                  <c:v>1.2021500226168103E-2</c:v>
                </c:pt>
                <c:pt idx="2680">
                  <c:v>1.2014483126376874E-2</c:v>
                </c:pt>
                <c:pt idx="2681">
                  <c:v>1.2005242158538432E-2</c:v>
                </c:pt>
                <c:pt idx="2682">
                  <c:v>1.1997181344119978E-2</c:v>
                </c:pt>
                <c:pt idx="2683">
                  <c:v>1.198916613305262E-2</c:v>
                </c:pt>
                <c:pt idx="2684">
                  <c:v>1.1981196618139622E-2</c:v>
                </c:pt>
                <c:pt idx="2685">
                  <c:v>1.1973272892189246E-2</c:v>
                </c:pt>
                <c:pt idx="2686">
                  <c:v>1.1965395048014749E-2</c:v>
                </c:pt>
                <c:pt idx="2687">
                  <c:v>1.1957563178429387E-2</c:v>
                </c:pt>
                <c:pt idx="2688">
                  <c:v>1.1949777376241422E-2</c:v>
                </c:pt>
                <c:pt idx="2689">
                  <c:v>1.1942037734261612E-2</c:v>
                </c:pt>
                <c:pt idx="2690">
                  <c:v>1.1934344345300718E-2</c:v>
                </c:pt>
                <c:pt idx="2691">
                  <c:v>1.1926697302171996E-2</c:v>
                </c:pt>
                <c:pt idx="2692">
                  <c:v>1.1919096697688703E-2</c:v>
                </c:pt>
                <c:pt idx="2693">
                  <c:v>1.1912559063057892E-2</c:v>
                </c:pt>
                <c:pt idx="2694">
                  <c:v>1.1904035175903938E-2</c:v>
                </c:pt>
                <c:pt idx="2695">
                  <c:v>1.1896574444231478E-2</c:v>
                </c:pt>
                <c:pt idx="2696">
                  <c:v>1.188916052245248E-2</c:v>
                </c:pt>
                <c:pt idx="2697">
                  <c:v>1.1881793503382698E-2</c:v>
                </c:pt>
                <c:pt idx="2698">
                  <c:v>1.1874473479842884E-2</c:v>
                </c:pt>
                <c:pt idx="2699">
                  <c:v>1.1867200544633805E-2</c:v>
                </c:pt>
                <c:pt idx="2700">
                  <c:v>1.1859974790583705E-2</c:v>
                </c:pt>
                <c:pt idx="2701">
                  <c:v>1.1849027352368806E-2</c:v>
                </c:pt>
                <c:pt idx="2702">
                  <c:v>1.1844960303021183E-2</c:v>
                </c:pt>
                <c:pt idx="2703">
                  <c:v>1.1838581543502369E-2</c:v>
                </c:pt>
                <c:pt idx="2704">
                  <c:v>1.1831545442223257E-2</c:v>
                </c:pt>
                <c:pt idx="2705">
                  <c:v>1.1824556986176904E-2</c:v>
                </c:pt>
                <c:pt idx="2706">
                  <c:v>1.1818510279405923E-2</c:v>
                </c:pt>
                <c:pt idx="2707">
                  <c:v>1.1811607799860747E-2</c:v>
                </c:pt>
                <c:pt idx="2708">
                  <c:v>1.1804753219001969E-2</c:v>
                </c:pt>
                <c:pt idx="2709">
                  <c:v>1.179794662964913E-2</c:v>
                </c:pt>
                <c:pt idx="2710">
                  <c:v>1.1791188124621779E-2</c:v>
                </c:pt>
                <c:pt idx="2711">
                  <c:v>1.1783631997571431E-2</c:v>
                </c:pt>
                <c:pt idx="2712">
                  <c:v>1.1776979657055486E-2</c:v>
                </c:pt>
                <c:pt idx="2713">
                  <c:v>1.1770100866060189E-2</c:v>
                </c:pt>
                <c:pt idx="2714">
                  <c:v>1.1763820232185696E-2</c:v>
                </c:pt>
                <c:pt idx="2715">
                  <c:v>1.1757313333470854E-2</c:v>
                </c:pt>
                <c:pt idx="2716">
                  <c:v>1.1750855101002045E-2</c:v>
                </c:pt>
                <c:pt idx="2717">
                  <c:v>1.1744445627592526E-2</c:v>
                </c:pt>
                <c:pt idx="2718">
                  <c:v>1.1738085006070542E-2</c:v>
                </c:pt>
                <c:pt idx="2719">
                  <c:v>1.1731773329256845E-2</c:v>
                </c:pt>
                <c:pt idx="2720">
                  <c:v>1.1725510689972185E-2</c:v>
                </c:pt>
                <c:pt idx="2721">
                  <c:v>1.1719297181039812E-2</c:v>
                </c:pt>
                <c:pt idx="2722">
                  <c:v>1.1713132895292966E-2</c:v>
                </c:pt>
                <c:pt idx="2723">
                  <c:v>1.1707017925534913E-2</c:v>
                </c:pt>
                <c:pt idx="2724">
                  <c:v>1.1700952364613881E-2</c:v>
                </c:pt>
                <c:pt idx="2725">
                  <c:v>1.1694936305338133E-2</c:v>
                </c:pt>
                <c:pt idx="2726">
                  <c:v>1.168896984053841E-2</c:v>
                </c:pt>
                <c:pt idx="2727">
                  <c:v>1.1683053063040461E-2</c:v>
                </c:pt>
                <c:pt idx="2728">
                  <c:v>1.1677186065670031E-2</c:v>
                </c:pt>
                <c:pt idx="2729">
                  <c:v>1.1671368941252869E-2</c:v>
                </c:pt>
                <c:pt idx="2730">
                  <c:v>1.1665601782619717E-2</c:v>
                </c:pt>
                <c:pt idx="2731">
                  <c:v>1.1659884682596322E-2</c:v>
                </c:pt>
                <c:pt idx="2732">
                  <c:v>1.1654217734008432E-2</c:v>
                </c:pt>
                <c:pt idx="2733">
                  <c:v>1.1648601029689287E-2</c:v>
                </c:pt>
                <c:pt idx="2734">
                  <c:v>1.1643034662464635E-2</c:v>
                </c:pt>
                <c:pt idx="2735">
                  <c:v>1.1637518725165219E-2</c:v>
                </c:pt>
                <c:pt idx="2736">
                  <c:v>1.1632053310619284E-2</c:v>
                </c:pt>
                <c:pt idx="2737">
                  <c:v>1.1626638511665066E-2</c:v>
                </c:pt>
                <c:pt idx="2738">
                  <c:v>1.162127442112082E-2</c:v>
                </c:pt>
                <c:pt idx="2739">
                  <c:v>1.1615961131824781E-2</c:v>
                </c:pt>
                <c:pt idx="2740">
                  <c:v>1.1610698736615188E-2</c:v>
                </c:pt>
                <c:pt idx="2741">
                  <c:v>1.1606030723541431E-2</c:v>
                </c:pt>
                <c:pt idx="2742">
                  <c:v>1.1600326999763322E-2</c:v>
                </c:pt>
                <c:pt idx="2743">
                  <c:v>1.1595217843790029E-2</c:v>
                </c:pt>
                <c:pt idx="2744">
                  <c:v>1.1590159953233647E-2</c:v>
                </c:pt>
                <c:pt idx="2745">
                  <c:v>1.1585153420924921E-2</c:v>
                </c:pt>
                <c:pt idx="2746">
                  <c:v>1.1580198339702086E-2</c:v>
                </c:pt>
                <c:pt idx="2747">
                  <c:v>1.1575294802393388E-2</c:v>
                </c:pt>
                <c:pt idx="2748">
                  <c:v>1.1570442901849554E-2</c:v>
                </c:pt>
                <c:pt idx="2749">
                  <c:v>1.1565642730896331E-2</c:v>
                </c:pt>
                <c:pt idx="2750">
                  <c:v>1.1560894382369458E-2</c:v>
                </c:pt>
                <c:pt idx="2751">
                  <c:v>1.1556197949114666E-2</c:v>
                </c:pt>
                <c:pt idx="2752">
                  <c:v>1.1551553523970193E-2</c:v>
                </c:pt>
                <c:pt idx="2753">
                  <c:v>1.1546961199769279E-2</c:v>
                </c:pt>
                <c:pt idx="2754">
                  <c:v>1.1542421069355158E-2</c:v>
                </c:pt>
                <c:pt idx="2755">
                  <c:v>1.1537933225571062E-2</c:v>
                </c:pt>
                <c:pt idx="2756">
                  <c:v>1.1533497761255229E-2</c:v>
                </c:pt>
                <c:pt idx="2757">
                  <c:v>1.1529114769245896E-2</c:v>
                </c:pt>
                <c:pt idx="2758">
                  <c:v>1.1524784342386296E-2</c:v>
                </c:pt>
                <c:pt idx="2759">
                  <c:v>1.152097543864139E-2</c:v>
                </c:pt>
                <c:pt idx="2760">
                  <c:v>1.1516735862916619E-2</c:v>
                </c:pt>
                <c:pt idx="2761">
                  <c:v>1.1512549097399485E-2</c:v>
                </c:pt>
                <c:pt idx="2762">
                  <c:v>1.1508415234918586E-2</c:v>
                </c:pt>
                <c:pt idx="2763">
                  <c:v>1.1503923934879923E-2</c:v>
                </c:pt>
                <c:pt idx="2764">
                  <c:v>1.1499812784534089E-2</c:v>
                </c:pt>
                <c:pt idx="2765">
                  <c:v>1.1495950977475633E-2</c:v>
                </c:pt>
                <c:pt idx="2766">
                  <c:v>1.1492044414215252E-2</c:v>
                </c:pt>
                <c:pt idx="2767">
                  <c:v>1.1488454324574165E-2</c:v>
                </c:pt>
                <c:pt idx="2768">
                  <c:v>1.148439158281167E-2</c:v>
                </c:pt>
                <c:pt idx="2769">
                  <c:v>1.148064550036243E-2</c:v>
                </c:pt>
                <c:pt idx="2770">
                  <c:v>1.1476953097224185E-2</c:v>
                </c:pt>
                <c:pt idx="2771">
                  <c:v>1.1473314466235174E-2</c:v>
                </c:pt>
                <c:pt idx="2772">
                  <c:v>1.1469729700248621E-2</c:v>
                </c:pt>
                <c:pt idx="2773">
                  <c:v>1.146619889212025E-2</c:v>
                </c:pt>
                <c:pt idx="2774">
                  <c:v>1.1462722134700787E-2</c:v>
                </c:pt>
                <c:pt idx="2775">
                  <c:v>1.145929952084096E-2</c:v>
                </c:pt>
                <c:pt idx="2776">
                  <c:v>1.1455931143391496E-2</c:v>
                </c:pt>
                <c:pt idx="2777">
                  <c:v>1.1452617095213113E-2</c:v>
                </c:pt>
                <c:pt idx="2778">
                  <c:v>1.1449357469159038E-2</c:v>
                </c:pt>
                <c:pt idx="2779">
                  <c:v>1.1446152358079997E-2</c:v>
                </c:pt>
                <c:pt idx="2780">
                  <c:v>1.1443118398311407E-2</c:v>
                </c:pt>
                <c:pt idx="2781">
                  <c:v>1.1439906052284898E-2</c:v>
                </c:pt>
                <c:pt idx="2782">
                  <c:v>1.1436865043277789E-2</c:v>
                </c:pt>
                <c:pt idx="2783">
                  <c:v>1.1433878920681095E-2</c:v>
                </c:pt>
                <c:pt idx="2784">
                  <c:v>1.1430947777348044E-2</c:v>
                </c:pt>
                <c:pt idx="2785">
                  <c:v>1.1428071706139353E-2</c:v>
                </c:pt>
                <c:pt idx="2786">
                  <c:v>1.1425250799920739E-2</c:v>
                </c:pt>
                <c:pt idx="2787">
                  <c:v>1.1422485151545425E-2</c:v>
                </c:pt>
                <c:pt idx="2788">
                  <c:v>1.141977485387663E-2</c:v>
                </c:pt>
                <c:pt idx="2789">
                  <c:v>1.1417119999782566E-2</c:v>
                </c:pt>
                <c:pt idx="2790">
                  <c:v>1.1414520682118956E-2</c:v>
                </c:pt>
                <c:pt idx="2791">
                  <c:v>1.1411976993754014E-2</c:v>
                </c:pt>
                <c:pt idx="2792">
                  <c:v>1.1409489027555952E-2</c:v>
                </c:pt>
                <c:pt idx="2793">
                  <c:v>1.1407056876380495E-2</c:v>
                </c:pt>
                <c:pt idx="2794">
                  <c:v>1.140468063310085E-2</c:v>
                </c:pt>
                <c:pt idx="2795">
                  <c:v>1.1402360390580235E-2</c:v>
                </c:pt>
                <c:pt idx="2796">
                  <c:v>1.1400096241689361E-2</c:v>
                </c:pt>
                <c:pt idx="2797">
                  <c:v>1.1397888279296442E-2</c:v>
                </c:pt>
                <c:pt idx="2798">
                  <c:v>1.139573659626969E-2</c:v>
                </c:pt>
                <c:pt idx="2799">
                  <c:v>1.1393641285479816E-2</c:v>
                </c:pt>
                <c:pt idx="2800">
                  <c:v>1.1391602439792536E-2</c:v>
                </c:pt>
                <c:pt idx="2801">
                  <c:v>1.1389663966605568E-2</c:v>
                </c:pt>
                <c:pt idx="2802">
                  <c:v>1.1387694515233582E-2</c:v>
                </c:pt>
                <c:pt idx="2803">
                  <c:v>1.1385825622108325E-2</c:v>
                </c:pt>
                <c:pt idx="2804">
                  <c:v>1.1384013565576001E-2</c:v>
                </c:pt>
                <c:pt idx="2805">
                  <c:v>1.1382258438517312E-2</c:v>
                </c:pt>
                <c:pt idx="2806">
                  <c:v>1.1380560333807965E-2</c:v>
                </c:pt>
                <c:pt idx="2807">
                  <c:v>1.1378919344318672E-2</c:v>
                </c:pt>
                <c:pt idx="2808">
                  <c:v>1.1377335562932633E-2</c:v>
                </c:pt>
                <c:pt idx="2809">
                  <c:v>1.1375809082528054E-2</c:v>
                </c:pt>
                <c:pt idx="2810">
                  <c:v>1.137433999598314E-2</c:v>
                </c:pt>
                <c:pt idx="2811">
                  <c:v>1.1372595742054705E-2</c:v>
                </c:pt>
                <c:pt idx="2812">
                  <c:v>1.1371225415191295E-2</c:v>
                </c:pt>
                <c:pt idx="2813">
                  <c:v>1.1369912726987444E-2</c:v>
                </c:pt>
                <c:pt idx="2814">
                  <c:v>1.1368657770323143E-2</c:v>
                </c:pt>
                <c:pt idx="2815">
                  <c:v>1.136785872194318E-2</c:v>
                </c:pt>
                <c:pt idx="2816">
                  <c:v>1.1366735949046025E-2</c:v>
                </c:pt>
                <c:pt idx="2817">
                  <c:v>1.1365671220185947E-2</c:v>
                </c:pt>
                <c:pt idx="2818">
                  <c:v>1.1364664628246146E-2</c:v>
                </c:pt>
                <c:pt idx="2819">
                  <c:v>1.1363367628896845E-2</c:v>
                </c:pt>
                <c:pt idx="2820">
                  <c:v>1.1362826226660183E-2</c:v>
                </c:pt>
                <c:pt idx="2821">
                  <c:v>1.1361994602797909E-2</c:v>
                </c:pt>
                <c:pt idx="2822">
                  <c:v>1.1361221487403705E-2</c:v>
                </c:pt>
                <c:pt idx="2823">
                  <c:v>1.1360506973368267E-2</c:v>
                </c:pt>
                <c:pt idx="2824">
                  <c:v>1.135985115358229E-2</c:v>
                </c:pt>
                <c:pt idx="2825">
                  <c:v>1.1359254120938966E-2</c:v>
                </c:pt>
                <c:pt idx="2826">
                  <c:v>1.1358715968333988E-2</c:v>
                </c:pt>
                <c:pt idx="2827">
                  <c:v>1.1358236788655551E-2</c:v>
                </c:pt>
                <c:pt idx="2828">
                  <c:v>1.1357816674801846E-2</c:v>
                </c:pt>
                <c:pt idx="2829">
                  <c:v>1.1357455719663567E-2</c:v>
                </c:pt>
                <c:pt idx="2830">
                  <c:v>1.1357154016136406E-2</c:v>
                </c:pt>
                <c:pt idx="2831">
                  <c:v>1.1356911657126045E-2</c:v>
                </c:pt>
                <c:pt idx="2832">
                  <c:v>1.1356728735523181E-2</c:v>
                </c:pt>
                <c:pt idx="2833">
                  <c:v>1.1356605344228499E-2</c:v>
                </c:pt>
                <c:pt idx="2834">
                  <c:v>1.1356541576145185E-2</c:v>
                </c:pt>
                <c:pt idx="2835">
                  <c:v>1.135653752416893E-2</c:v>
                </c:pt>
                <c:pt idx="2836">
                  <c:v>1.135659328120292E-2</c:v>
                </c:pt>
                <c:pt idx="2837">
                  <c:v>1.1356708940155336E-2</c:v>
                </c:pt>
                <c:pt idx="2838">
                  <c:v>1.135688459391937E-2</c:v>
                </c:pt>
                <c:pt idx="2839">
                  <c:v>1.1357120335413196E-2</c:v>
                </c:pt>
                <c:pt idx="2840">
                  <c:v>1.1357416257532504E-2</c:v>
                </c:pt>
                <c:pt idx="2841">
                  <c:v>1.1357144366693351E-2</c:v>
                </c:pt>
                <c:pt idx="2842">
                  <c:v>1.1358189015282794E-2</c:v>
                </c:pt>
                <c:pt idx="2843">
                  <c:v>1.1358666036732634E-2</c:v>
                </c:pt>
                <c:pt idx="2844">
                  <c:v>1.135920361044318E-2</c:v>
                </c:pt>
                <c:pt idx="2845">
                  <c:v>1.1359801829322613E-2</c:v>
                </c:pt>
                <c:pt idx="2846">
                  <c:v>1.1360460786286608E-2</c:v>
                </c:pt>
                <c:pt idx="2847">
                  <c:v>1.1361180574248342E-2</c:v>
                </c:pt>
                <c:pt idx="2848">
                  <c:v>1.1361961286118494E-2</c:v>
                </c:pt>
                <c:pt idx="2849">
                  <c:v>1.1362803014812739E-2</c:v>
                </c:pt>
                <c:pt idx="2850">
                  <c:v>1.1363705853249251E-2</c:v>
                </c:pt>
                <c:pt idx="2851">
                  <c:v>1.1364669894341206E-2</c:v>
                </c:pt>
                <c:pt idx="2852">
                  <c:v>1.1365695231006778E-2</c:v>
                </c:pt>
                <c:pt idx="2853">
                  <c:v>1.1367307918336485E-2</c:v>
                </c:pt>
                <c:pt idx="2854">
                  <c:v>1.1367131124789704E-2</c:v>
                </c:pt>
                <c:pt idx="2855">
                  <c:v>1.1369139943646911E-2</c:v>
                </c:pt>
                <c:pt idx="2856">
                  <c:v>1.1370411391806168E-2</c:v>
                </c:pt>
                <c:pt idx="2857">
                  <c:v>1.1371744600147393E-2</c:v>
                </c:pt>
                <c:pt idx="2858">
                  <c:v>1.1373629686054992E-2</c:v>
                </c:pt>
                <c:pt idx="2859">
                  <c:v>1.1374520152712352E-2</c:v>
                </c:pt>
                <c:pt idx="2860">
                  <c:v>1.1376043580955264E-2</c:v>
                </c:pt>
                <c:pt idx="2861">
                  <c:v>1.1377629145749562E-2</c:v>
                </c:pt>
                <c:pt idx="2862">
                  <c:v>1.1379276940017048E-2</c:v>
                </c:pt>
                <c:pt idx="2863">
                  <c:v>1.1380066494933885E-2</c:v>
                </c:pt>
                <c:pt idx="2864">
                  <c:v>1.1381825463650281E-2</c:v>
                </c:pt>
                <c:pt idx="2865">
                  <c:v>1.1383646914757366E-2</c:v>
                </c:pt>
                <c:pt idx="2866">
                  <c:v>1.1385530941175099E-2</c:v>
                </c:pt>
                <c:pt idx="2867">
                  <c:v>1.1388452605895763E-2</c:v>
                </c:pt>
                <c:pt idx="2868">
                  <c:v>1.1390475728486508E-2</c:v>
                </c:pt>
                <c:pt idx="2869">
                  <c:v>1.1392896726103163E-2</c:v>
                </c:pt>
                <c:pt idx="2870">
                  <c:v>1.1394710706524439E-2</c:v>
                </c:pt>
                <c:pt idx="2871">
                  <c:v>1.1396922747841008E-2</c:v>
                </c:pt>
                <c:pt idx="2872">
                  <c:v>1.1399197947936431E-2</c:v>
                </c:pt>
                <c:pt idx="2873">
                  <c:v>1.1402545560615707E-2</c:v>
                </c:pt>
                <c:pt idx="2874">
                  <c:v>1.1403938196210335E-2</c:v>
                </c:pt>
                <c:pt idx="2875">
                  <c:v>1.1406403430268516E-2</c:v>
                </c:pt>
                <c:pt idx="2876">
                  <c:v>1.1408932194854633E-2</c:v>
                </c:pt>
                <c:pt idx="2877">
                  <c:v>1.141152458291627E-2</c:v>
                </c:pt>
                <c:pt idx="2878">
                  <c:v>1.1414180687390698E-2</c:v>
                </c:pt>
                <c:pt idx="2879">
                  <c:v>1.1416900601220345E-2</c:v>
                </c:pt>
                <c:pt idx="2880">
                  <c:v>1.1419684417355374E-2</c:v>
                </c:pt>
                <c:pt idx="2881">
                  <c:v>1.1422532228735635E-2</c:v>
                </c:pt>
                <c:pt idx="2882">
                  <c:v>1.1425444128308714E-2</c:v>
                </c:pt>
                <c:pt idx="2883">
                  <c:v>1.1428420209027353E-2</c:v>
                </c:pt>
                <c:pt idx="2884">
                  <c:v>1.1431865089606696E-2</c:v>
                </c:pt>
                <c:pt idx="2885">
                  <c:v>1.1434565285681333E-2</c:v>
                </c:pt>
                <c:pt idx="2886">
                  <c:v>1.1437734467522161E-2</c:v>
                </c:pt>
                <c:pt idx="2887">
                  <c:v>1.1440968202304046E-2</c:v>
                </c:pt>
                <c:pt idx="2888">
                  <c:v>1.1444266582984886E-2</c:v>
                </c:pt>
                <c:pt idx="2889">
                  <c:v>1.1447629702520005E-2</c:v>
                </c:pt>
                <c:pt idx="2890">
                  <c:v>1.1451057653862142E-2</c:v>
                </c:pt>
                <c:pt idx="2891">
                  <c:v>1.14545505299692E-2</c:v>
                </c:pt>
                <c:pt idx="2892">
                  <c:v>1.1458108423804233E-2</c:v>
                </c:pt>
                <c:pt idx="2893">
                  <c:v>1.1460392666265497E-2</c:v>
                </c:pt>
                <c:pt idx="2894">
                  <c:v>1.1465419636479509E-2</c:v>
                </c:pt>
                <c:pt idx="2895">
                  <c:v>1.1469173141245865E-2</c:v>
                </c:pt>
                <c:pt idx="2896">
                  <c:v>1.147299203558211E-2</c:v>
                </c:pt>
                <c:pt idx="2897">
                  <c:v>1.1477809621853135E-2</c:v>
                </c:pt>
                <c:pt idx="2898">
                  <c:v>1.1480826364819067E-2</c:v>
                </c:pt>
                <c:pt idx="2899">
                  <c:v>1.1484841985653629E-2</c:v>
                </c:pt>
                <c:pt idx="2900">
                  <c:v>1.1488923367925776E-2</c:v>
                </c:pt>
                <c:pt idx="2901">
                  <c:v>1.1493070604601145E-2</c:v>
                </c:pt>
                <c:pt idx="2902">
                  <c:v>1.1497283788647948E-2</c:v>
                </c:pt>
                <c:pt idx="2903">
                  <c:v>1.1501563013044714E-2</c:v>
                </c:pt>
                <c:pt idx="2904">
                  <c:v>1.1505908370759656E-2</c:v>
                </c:pt>
                <c:pt idx="2905">
                  <c:v>1.1510319954768724E-2</c:v>
                </c:pt>
                <c:pt idx="2906">
                  <c:v>1.1514797858047869E-2</c:v>
                </c:pt>
                <c:pt idx="2907">
                  <c:v>1.151934217357046E-2</c:v>
                </c:pt>
                <c:pt idx="2908">
                  <c:v>1.1523952994320182E-2</c:v>
                </c:pt>
                <c:pt idx="2909">
                  <c:v>1.1528630413275565E-2</c:v>
                </c:pt>
                <c:pt idx="2910">
                  <c:v>1.1535428152184109E-2</c:v>
                </c:pt>
                <c:pt idx="2911">
                  <c:v>1.1540267696740178E-2</c:v>
                </c:pt>
                <c:pt idx="2912">
                  <c:v>1.1545174158299799E-2</c:v>
                </c:pt>
                <c:pt idx="2913">
                  <c:v>1.1550147629844076E-2</c:v>
                </c:pt>
                <c:pt idx="2914">
                  <c:v>1.1555188204359277E-2</c:v>
                </c:pt>
                <c:pt idx="2915">
                  <c:v>1.1559184266295621E-2</c:v>
                </c:pt>
                <c:pt idx="2916">
                  <c:v>1.1564349366218559E-2</c:v>
                </c:pt>
                <c:pt idx="2917">
                  <c:v>1.1569581830321939E-2</c:v>
                </c:pt>
                <c:pt idx="2918">
                  <c:v>1.1574881751587931E-2</c:v>
                </c:pt>
                <c:pt idx="2919">
                  <c:v>1.1581400876165316E-2</c:v>
                </c:pt>
                <c:pt idx="2920">
                  <c:v>1.1586846021312994E-2</c:v>
                </c:pt>
                <c:pt idx="2921">
                  <c:v>1.1592358920376699E-2</c:v>
                </c:pt>
                <c:pt idx="2922">
                  <c:v>1.1597939666355587E-2</c:v>
                </c:pt>
                <c:pt idx="2923">
                  <c:v>1.1602992164075232E-2</c:v>
                </c:pt>
                <c:pt idx="2924">
                  <c:v>1.1610348243607405E-2</c:v>
                </c:pt>
                <c:pt idx="2925">
                  <c:v>1.1614483615772109E-2</c:v>
                </c:pt>
                <c:pt idx="2926">
                  <c:v>1.1620331610092904E-2</c:v>
                </c:pt>
                <c:pt idx="2927">
                  <c:v>1.1626247907387643E-2</c:v>
                </c:pt>
                <c:pt idx="2928">
                  <c:v>1.1633715407868069E-2</c:v>
                </c:pt>
                <c:pt idx="2929">
                  <c:v>1.1639783479296627E-2</c:v>
                </c:pt>
                <c:pt idx="2930">
                  <c:v>1.1645920154952003E-2</c:v>
                </c:pt>
                <c:pt idx="2931">
                  <c:v>1.1652125527848821E-2</c:v>
                </c:pt>
                <c:pt idx="2932">
                  <c:v>1.1657756985166579E-2</c:v>
                </c:pt>
                <c:pt idx="2933">
                  <c:v>1.166409489824094E-2</c:v>
                </c:pt>
                <c:pt idx="2934">
                  <c:v>1.1670501778600517E-2</c:v>
                </c:pt>
                <c:pt idx="2935">
                  <c:v>1.1676977719261572E-2</c:v>
                </c:pt>
                <c:pt idx="2936">
                  <c:v>1.1684186106371152E-2</c:v>
                </c:pt>
                <c:pt idx="2937">
                  <c:v>1.1690805615992884E-2</c:v>
                </c:pt>
                <c:pt idx="2938">
                  <c:v>1.1697494473961035E-2</c:v>
                </c:pt>
                <c:pt idx="2939">
                  <c:v>1.1704252773305708E-2</c:v>
                </c:pt>
                <c:pt idx="2940">
                  <c:v>1.1711080607038949E-2</c:v>
                </c:pt>
                <c:pt idx="2941">
                  <c:v>1.171797806819086E-2</c:v>
                </c:pt>
                <c:pt idx="2942">
                  <c:v>1.1724945249788961E-2</c:v>
                </c:pt>
                <c:pt idx="2943">
                  <c:v>1.1731982244858196E-2</c:v>
                </c:pt>
                <c:pt idx="2944">
                  <c:v>1.1739089146426084E-2</c:v>
                </c:pt>
                <c:pt idx="2945">
                  <c:v>1.174555590511428E-2</c:v>
                </c:pt>
                <c:pt idx="2946">
                  <c:v>1.1752797648020952E-2</c:v>
                </c:pt>
                <c:pt idx="2947">
                  <c:v>1.1760109567445554E-2</c:v>
                </c:pt>
                <c:pt idx="2948">
                  <c:v>1.176749175641234E-2</c:v>
                </c:pt>
                <c:pt idx="2949">
                  <c:v>1.1775675507886506E-2</c:v>
                </c:pt>
                <c:pt idx="2950">
                  <c:v>1.1783203802148038E-2</c:v>
                </c:pt>
                <c:pt idx="2951">
                  <c:v>1.1790802654152444E-2</c:v>
                </c:pt>
                <c:pt idx="2952">
                  <c:v>1.1798472156940137E-2</c:v>
                </c:pt>
                <c:pt idx="2953">
                  <c:v>1.1806212403554112E-2</c:v>
                </c:pt>
                <c:pt idx="2954">
                  <c:v>1.1813265760271641E-2</c:v>
                </c:pt>
                <c:pt idx="2955">
                  <c:v>1.1821142440915366E-2</c:v>
                </c:pt>
                <c:pt idx="2956">
                  <c:v>1.1829090135369924E-2</c:v>
                </c:pt>
                <c:pt idx="2957">
                  <c:v>1.184020711199248E-2</c:v>
                </c:pt>
                <c:pt idx="2958">
                  <c:v>1.1845978050641557E-2</c:v>
                </c:pt>
                <c:pt idx="2959">
                  <c:v>1.1854144714198578E-2</c:v>
                </c:pt>
                <c:pt idx="2960">
                  <c:v>1.1862382772926663E-2</c:v>
                </c:pt>
                <c:pt idx="2961">
                  <c:v>1.1870692319873965E-2</c:v>
                </c:pt>
                <c:pt idx="2962">
                  <c:v>1.1879475183636856E-2</c:v>
                </c:pt>
                <c:pt idx="2963">
                  <c:v>1.1890354900921033E-2</c:v>
                </c:pt>
                <c:pt idx="2964">
                  <c:v>1.1898900567449387E-2</c:v>
                </c:pt>
                <c:pt idx="2965">
                  <c:v>1.1907518126176601E-2</c:v>
                </c:pt>
                <c:pt idx="2966">
                  <c:v>1.1913736752077853E-2</c:v>
                </c:pt>
                <c:pt idx="2967">
                  <c:v>1.1920826556554496E-2</c:v>
                </c:pt>
                <c:pt idx="2968">
                  <c:v>1.1929633082020503E-2</c:v>
                </c:pt>
                <c:pt idx="2969">
                  <c:v>1.1938511825729328E-2</c:v>
                </c:pt>
                <c:pt idx="2970">
                  <c:v>1.1947462880729389E-2</c:v>
                </c:pt>
                <c:pt idx="2971">
                  <c:v>1.1960738427479519E-2</c:v>
                </c:pt>
                <c:pt idx="2972">
                  <c:v>1.1969861837981747E-2</c:v>
                </c:pt>
                <c:pt idx="2973">
                  <c:v>1.1979057885376839E-2</c:v>
                </c:pt>
                <c:pt idx="2974">
                  <c:v>1.1988326662758812E-2</c:v>
                </c:pt>
                <c:pt idx="2975">
                  <c:v>1.1998134410308448E-2</c:v>
                </c:pt>
                <c:pt idx="2976">
                  <c:v>1.2007553819780858E-2</c:v>
                </c:pt>
                <c:pt idx="2977">
                  <c:v>1.2017046242498719E-2</c:v>
                </c:pt>
                <c:pt idx="2978">
                  <c:v>1.2026611771555062E-2</c:v>
                </c:pt>
                <c:pt idx="2979">
                  <c:v>1.2033564304131958E-2</c:v>
                </c:pt>
                <c:pt idx="2980">
                  <c:v>1.2045962521060327E-2</c:v>
                </c:pt>
                <c:pt idx="2981">
                  <c:v>1.2055747927702809E-2</c:v>
                </c:pt>
                <c:pt idx="2982">
                  <c:v>1.2065606813068397E-2</c:v>
                </c:pt>
                <c:pt idx="2983">
                  <c:v>1.2075539270257618E-2</c:v>
                </c:pt>
                <c:pt idx="2984">
                  <c:v>1.2085545392373498E-2</c:v>
                </c:pt>
                <c:pt idx="2985">
                  <c:v>1.209562527252156E-2</c:v>
                </c:pt>
                <c:pt idx="2986">
                  <c:v>1.2105779003809825E-2</c:v>
                </c:pt>
                <c:pt idx="2987">
                  <c:v>1.2116006679341318E-2</c:v>
                </c:pt>
                <c:pt idx="2988">
                  <c:v>1.2126308392229057E-2</c:v>
                </c:pt>
                <c:pt idx="2989">
                  <c:v>1.2136684235583561E-2</c:v>
                </c:pt>
                <c:pt idx="2990">
                  <c:v>1.2147134302517848E-2</c:v>
                </c:pt>
                <c:pt idx="2991">
                  <c:v>1.2157658686144934E-2</c:v>
                </c:pt>
                <c:pt idx="2992">
                  <c:v>1.2168257479590328E-2</c:v>
                </c:pt>
                <c:pt idx="2993">
                  <c:v>1.2178930775959551E-2</c:v>
                </c:pt>
                <c:pt idx="2994">
                  <c:v>1.2189678668388104E-2</c:v>
                </c:pt>
                <c:pt idx="2995">
                  <c:v>1.2200501249984008E-2</c:v>
                </c:pt>
                <c:pt idx="2996">
                  <c:v>1.2211398613882762E-2</c:v>
                </c:pt>
                <c:pt idx="2997">
                  <c:v>1.2222370853207376E-2</c:v>
                </c:pt>
                <c:pt idx="2998">
                  <c:v>1.2233418061083356E-2</c:v>
                </c:pt>
                <c:pt idx="2999">
                  <c:v>1.2244540330638709E-2</c:v>
                </c:pt>
                <c:pt idx="3000">
                  <c:v>1.2255737755011431E-2</c:v>
                </c:pt>
                <c:pt idx="3001">
                  <c:v>1.2267010427329528E-2</c:v>
                </c:pt>
                <c:pt idx="3002">
                  <c:v>1.2278358440730996E-2</c:v>
                </c:pt>
                <c:pt idx="3003">
                  <c:v>1.2289781888353835E-2</c:v>
                </c:pt>
                <c:pt idx="3004">
                  <c:v>1.2301280863341035E-2</c:v>
                </c:pt>
                <c:pt idx="3005">
                  <c:v>1.23128554588256E-2</c:v>
                </c:pt>
                <c:pt idx="3006">
                  <c:v>1.232450576795302E-2</c:v>
                </c:pt>
                <c:pt idx="3007">
                  <c:v>1.2336231883868787E-2</c:v>
                </c:pt>
                <c:pt idx="3008">
                  <c:v>1.2347917096676153E-2</c:v>
                </c:pt>
                <c:pt idx="3009">
                  <c:v>1.2358607984870873E-2</c:v>
                </c:pt>
                <c:pt idx="3010">
                  <c:v>1.2368079987720437E-2</c:v>
                </c:pt>
                <c:pt idx="3011">
                  <c:v>1.2376315192131337E-2</c:v>
                </c:pt>
                <c:pt idx="3012">
                  <c:v>1.2383295660060023E-2</c:v>
                </c:pt>
                <c:pt idx="3013">
                  <c:v>1.2389471585096401E-2</c:v>
                </c:pt>
                <c:pt idx="3014">
                  <c:v>1.2393670839952827E-2</c:v>
                </c:pt>
                <c:pt idx="3015">
                  <c:v>1.2401779553713188E-2</c:v>
                </c:pt>
                <c:pt idx="3016">
                  <c:v>1.2407924495136391E-2</c:v>
                </c:pt>
                <c:pt idx="3017">
                  <c:v>1.2414063377691187E-2</c:v>
                </c:pt>
                <c:pt idx="3018">
                  <c:v>1.2418241108845396E-2</c:v>
                </c:pt>
                <c:pt idx="3019">
                  <c:v>1.2423717008195809E-2</c:v>
                </c:pt>
                <c:pt idx="3020">
                  <c:v>1.2429838490565384E-2</c:v>
                </c:pt>
                <c:pt idx="3021">
                  <c:v>1.2435953830168663E-2</c:v>
                </c:pt>
                <c:pt idx="3022">
                  <c:v>1.2442063004298096E-2</c:v>
                </c:pt>
                <c:pt idx="3023">
                  <c:v>1.2450768165362947E-2</c:v>
                </c:pt>
                <c:pt idx="3024">
                  <c:v>1.245751428986288E-2</c:v>
                </c:pt>
                <c:pt idx="3025">
                  <c:v>1.2462953594336301E-2</c:v>
                </c:pt>
                <c:pt idx="3026">
                  <c:v>1.2469036925352728E-2</c:v>
                </c:pt>
                <c:pt idx="3027">
                  <c:v>1.2475113970442375E-2</c:v>
                </c:pt>
                <c:pt idx="3028">
                  <c:v>1.2481184706903403E-2</c:v>
                </c:pt>
                <c:pt idx="3029">
                  <c:v>1.2487249112031473E-2</c:v>
                </c:pt>
                <c:pt idx="3030">
                  <c:v>1.2493307163114753E-2</c:v>
                </c:pt>
                <c:pt idx="3031">
                  <c:v>1.2499358837448904E-2</c:v>
                </c:pt>
                <c:pt idx="3032">
                  <c:v>1.250540411232709E-2</c:v>
                </c:pt>
                <c:pt idx="3033">
                  <c:v>1.251144296504747E-2</c:v>
                </c:pt>
                <c:pt idx="3034">
                  <c:v>1.251747537290071E-2</c:v>
                </c:pt>
                <c:pt idx="3035">
                  <c:v>1.2523501313177476E-2</c:v>
                </c:pt>
                <c:pt idx="3036">
                  <c:v>1.2529520763175928E-2</c:v>
                </c:pt>
                <c:pt idx="3037">
                  <c:v>1.253553370018673E-2</c:v>
                </c:pt>
                <c:pt idx="3038">
                  <c:v>1.2541540101503046E-2</c:v>
                </c:pt>
                <c:pt idx="3039">
                  <c:v>1.2547539944420538E-2</c:v>
                </c:pt>
                <c:pt idx="3040">
                  <c:v>1.2553533206234868E-2</c:v>
                </c:pt>
                <c:pt idx="3041">
                  <c:v>1.2559519864234203E-2</c:v>
                </c:pt>
                <c:pt idx="3042">
                  <c:v>1.2565499895711707E-2</c:v>
                </c:pt>
                <c:pt idx="3043">
                  <c:v>1.2571473277963041E-2</c:v>
                </c:pt>
                <c:pt idx="3044">
                  <c:v>1.2577439988283867E-2</c:v>
                </c:pt>
                <c:pt idx="3045">
                  <c:v>1.2583400003964851E-2</c:v>
                </c:pt>
                <c:pt idx="3046">
                  <c:v>1.2589353302294159E-2</c:v>
                </c:pt>
                <c:pt idx="3047">
                  <c:v>1.2595299860574949E-2</c:v>
                </c:pt>
                <c:pt idx="3048">
                  <c:v>1.2601239656095387E-2</c:v>
                </c:pt>
                <c:pt idx="3049">
                  <c:v>1.260717266614364E-2</c:v>
                </c:pt>
                <c:pt idx="3050">
                  <c:v>1.2613098868020367E-2</c:v>
                </c:pt>
                <c:pt idx="3051">
                  <c:v>1.2619018239018731E-2</c:v>
                </c:pt>
                <c:pt idx="3052">
                  <c:v>1.26249307564269E-2</c:v>
                </c:pt>
                <c:pt idx="3053">
                  <c:v>1.2628908219415352E-2</c:v>
                </c:pt>
                <c:pt idx="3054">
                  <c:v>1.2636735139647803E-2</c:v>
                </c:pt>
                <c:pt idx="3055">
                  <c:v>1.2642626960046865E-2</c:v>
                </c:pt>
                <c:pt idx="3056">
                  <c:v>1.2648511836030885E-2</c:v>
                </c:pt>
                <c:pt idx="3057">
                  <c:v>1.2654389744890526E-2</c:v>
                </c:pt>
                <c:pt idx="3058">
                  <c:v>1.2660260663918954E-2</c:v>
                </c:pt>
                <c:pt idx="3059">
                  <c:v>1.2666124570406834E-2</c:v>
                </c:pt>
                <c:pt idx="3060">
                  <c:v>1.2671981441649827E-2</c:v>
                </c:pt>
                <c:pt idx="3061">
                  <c:v>1.2677831254941097E-2</c:v>
                </c:pt>
                <c:pt idx="3062">
                  <c:v>1.2683673987571309E-2</c:v>
                </c:pt>
                <c:pt idx="3063">
                  <c:v>1.2689509616836125E-2</c:v>
                </c:pt>
                <c:pt idx="3064">
                  <c:v>1.2695338120021216E-2</c:v>
                </c:pt>
                <c:pt idx="3065">
                  <c:v>1.2701159474427237E-2</c:v>
                </c:pt>
                <c:pt idx="3066">
                  <c:v>1.270697365733986E-2</c:v>
                </c:pt>
                <c:pt idx="3067">
                  <c:v>1.2712780646054744E-2</c:v>
                </c:pt>
                <c:pt idx="3068">
                  <c:v>1.2718580417867553E-2</c:v>
                </c:pt>
                <c:pt idx="3069">
                  <c:v>1.2724372950063956E-2</c:v>
                </c:pt>
                <c:pt idx="3070">
                  <c:v>1.2730158219942111E-2</c:v>
                </c:pt>
                <c:pt idx="3071">
                  <c:v>1.2733387069061257E-2</c:v>
                </c:pt>
                <c:pt idx="3072">
                  <c:v>1.2739159024580511E-2</c:v>
                </c:pt>
                <c:pt idx="3073">
                  <c:v>1.2744923656812075E-2</c:v>
                </c:pt>
                <c:pt idx="3074">
                  <c:v>1.2750680943054109E-2</c:v>
                </c:pt>
                <c:pt idx="3075">
                  <c:v>1.275961079425191E-2</c:v>
                </c:pt>
                <c:pt idx="3076">
                  <c:v>1.2764716058840109E-2</c:v>
                </c:pt>
                <c:pt idx="3077">
                  <c:v>1.2770449856656652E-2</c:v>
                </c:pt>
                <c:pt idx="3078">
                  <c:v>1.2776176210487766E-2</c:v>
                </c:pt>
                <c:pt idx="3079">
                  <c:v>1.2779991091887336E-2</c:v>
                </c:pt>
                <c:pt idx="3080">
                  <c:v>1.278760649537386E-2</c:v>
                </c:pt>
                <c:pt idx="3081">
                  <c:v>1.2793310381012668E-2</c:v>
                </c:pt>
                <c:pt idx="3082">
                  <c:v>1.2799006731833706E-2</c:v>
                </c:pt>
                <c:pt idx="3083">
                  <c:v>1.2804695525135135E-2</c:v>
                </c:pt>
                <c:pt idx="3084">
                  <c:v>1.2810376738202622E-2</c:v>
                </c:pt>
                <c:pt idx="3085">
                  <c:v>1.2816050348331831E-2</c:v>
                </c:pt>
                <c:pt idx="3086">
                  <c:v>1.2821716332813426E-2</c:v>
                </c:pt>
                <c:pt idx="3087">
                  <c:v>1.2827374668940572E-2</c:v>
                </c:pt>
                <c:pt idx="3088">
                  <c:v>1.2833025334003934E-2</c:v>
                </c:pt>
                <c:pt idx="3089">
                  <c:v>1.2838668305296674E-2</c:v>
                </c:pt>
                <c:pt idx="3090">
                  <c:v>1.2844303560106962E-2</c:v>
                </c:pt>
                <c:pt idx="3091">
                  <c:v>1.2849931075730459E-2</c:v>
                </c:pt>
                <c:pt idx="3092">
                  <c:v>1.2853660272623729E-2</c:v>
                </c:pt>
                <c:pt idx="3093">
                  <c:v>1.2861162798579739E-2</c:v>
                </c:pt>
                <c:pt idx="3094">
                  <c:v>1.2866766960389353E-2</c:v>
                </c:pt>
                <c:pt idx="3095">
                  <c:v>1.2872363292174838E-2</c:v>
                </c:pt>
                <c:pt idx="3096">
                  <c:v>1.2877951771231855E-2</c:v>
                </c:pt>
                <c:pt idx="3097">
                  <c:v>1.2883532374848572E-2</c:v>
                </c:pt>
                <c:pt idx="3098">
                  <c:v>1.2889105080318153E-2</c:v>
                </c:pt>
                <c:pt idx="3099">
                  <c:v>1.2894669864936259E-2</c:v>
                </c:pt>
                <c:pt idx="3100">
                  <c:v>1.2900226705986062E-2</c:v>
                </c:pt>
                <c:pt idx="3101">
                  <c:v>1.2905775580763224E-2</c:v>
                </c:pt>
                <c:pt idx="3102">
                  <c:v>1.2911316466560907E-2</c:v>
                </c:pt>
                <c:pt idx="3103">
                  <c:v>1.291684934066728E-2</c:v>
                </c:pt>
                <c:pt idx="3104">
                  <c:v>1.2922374180375507E-2</c:v>
                </c:pt>
                <c:pt idx="3105">
                  <c:v>1.2927890962976252E-2</c:v>
                </c:pt>
                <c:pt idx="3106">
                  <c:v>1.2933399665762679E-2</c:v>
                </c:pt>
                <c:pt idx="3107">
                  <c:v>1.2938900266020459E-2</c:v>
                </c:pt>
                <c:pt idx="3108">
                  <c:v>1.2944392741045252E-2</c:v>
                </c:pt>
                <c:pt idx="3109">
                  <c:v>1.2949877068130222E-2</c:v>
                </c:pt>
                <c:pt idx="3110">
                  <c:v>1.2955353224563537E-2</c:v>
                </c:pt>
                <c:pt idx="3111">
                  <c:v>1.2960821187635863E-2</c:v>
                </c:pt>
                <c:pt idx="3112">
                  <c:v>1.2966280934640362E-2</c:v>
                </c:pt>
                <c:pt idx="3113">
                  <c:v>1.2972354693171182E-2</c:v>
                </c:pt>
                <c:pt idx="3114">
                  <c:v>1.297717568960105E-2</c:v>
                </c:pt>
                <c:pt idx="3115">
                  <c:v>1.2982610652146065E-2</c:v>
                </c:pt>
                <c:pt idx="3116">
                  <c:v>1.2988037307783418E-2</c:v>
                </c:pt>
                <c:pt idx="3117">
                  <c:v>1.299345563380877E-2</c:v>
                </c:pt>
                <c:pt idx="3118">
                  <c:v>1.299886560751029E-2</c:v>
                </c:pt>
                <c:pt idx="3119">
                  <c:v>1.3004267206181142E-2</c:v>
                </c:pt>
                <c:pt idx="3120">
                  <c:v>1.3009660407111989E-2</c:v>
                </c:pt>
                <c:pt idx="3121">
                  <c:v>1.3015045187591001E-2</c:v>
                </c:pt>
                <c:pt idx="3122">
                  <c:v>1.3020421524911341E-2</c:v>
                </c:pt>
                <c:pt idx="3123">
                  <c:v>1.3023934632104942E-2</c:v>
                </c:pt>
                <c:pt idx="3124">
                  <c:v>1.3029295257755901E-2</c:v>
                </c:pt>
                <c:pt idx="3125">
                  <c:v>1.3034647377667302E-2</c:v>
                </c:pt>
                <c:pt idx="3126">
                  <c:v>1.3039990969140056E-2</c:v>
                </c:pt>
                <c:pt idx="3127">
                  <c:v>1.304717576930875E-2</c:v>
                </c:pt>
                <c:pt idx="3128">
                  <c:v>1.3052500970781034E-2</c:v>
                </c:pt>
                <c:pt idx="3129">
                  <c:v>1.3057817570129304E-2</c:v>
                </c:pt>
                <c:pt idx="3130">
                  <c:v>1.3063740809048274E-2</c:v>
                </c:pt>
                <c:pt idx="3131">
                  <c:v>1.3068424871618967E-2</c:v>
                </c:pt>
                <c:pt idx="3132">
                  <c:v>1.3073715528339191E-2</c:v>
                </c:pt>
                <c:pt idx="3133">
                  <c:v>1.3078997492103062E-2</c:v>
                </c:pt>
                <c:pt idx="3134">
                  <c:v>1.3084270740196247E-2</c:v>
                </c:pt>
                <c:pt idx="3135">
                  <c:v>1.3089535249906914E-2</c:v>
                </c:pt>
                <c:pt idx="3136">
                  <c:v>1.3094928467948349E-2</c:v>
                </c:pt>
                <c:pt idx="3137">
                  <c:v>1.3100174614941298E-2</c:v>
                </c:pt>
                <c:pt idx="3138">
                  <c:v>1.3105411954050794E-2</c:v>
                </c:pt>
                <c:pt idx="3139">
                  <c:v>1.3110640462562101E-2</c:v>
                </c:pt>
                <c:pt idx="3140">
                  <c:v>1.3115860117775957E-2</c:v>
                </c:pt>
                <c:pt idx="3141">
                  <c:v>1.3121070896972474E-2</c:v>
                </c:pt>
                <c:pt idx="3142">
                  <c:v>1.3126272777452389E-2</c:v>
                </c:pt>
                <c:pt idx="3143">
                  <c:v>1.3131465736500968E-2</c:v>
                </c:pt>
                <c:pt idx="3144">
                  <c:v>1.3137258823564812E-2</c:v>
                </c:pt>
                <c:pt idx="3145">
                  <c:v>1.3141824799486442E-2</c:v>
                </c:pt>
                <c:pt idx="3146">
                  <c:v>1.3146990858004186E-2</c:v>
                </c:pt>
                <c:pt idx="3147">
                  <c:v>1.3152147904257446E-2</c:v>
                </c:pt>
                <c:pt idx="3148">
                  <c:v>1.3157295915544383E-2</c:v>
                </c:pt>
                <c:pt idx="3149">
                  <c:v>1.3162434869147685E-2</c:v>
                </c:pt>
                <c:pt idx="3150">
                  <c:v>1.3167564742365511E-2</c:v>
                </c:pt>
                <c:pt idx="3151">
                  <c:v>1.3172685512488284E-2</c:v>
                </c:pt>
                <c:pt idx="3152">
                  <c:v>1.3177797156809008E-2</c:v>
                </c:pt>
                <c:pt idx="3153">
                  <c:v>1.3181084711879303E-2</c:v>
                </c:pt>
                <c:pt idx="3154">
                  <c:v>1.3187992977193112E-2</c:v>
                </c:pt>
                <c:pt idx="3155">
                  <c:v>1.3193077107842495E-2</c:v>
                </c:pt>
                <c:pt idx="3156">
                  <c:v>1.3198152021859259E-2</c:v>
                </c:pt>
                <c:pt idx="3157">
                  <c:v>1.3204423717406207E-2</c:v>
                </c:pt>
                <c:pt idx="3158">
                  <c:v>1.3208274109136E-2</c:v>
                </c:pt>
                <c:pt idx="3159">
                  <c:v>1.3213321236979401E-2</c:v>
                </c:pt>
                <c:pt idx="3160">
                  <c:v>1.3218359057351881E-2</c:v>
                </c:pt>
                <c:pt idx="3161">
                  <c:v>1.3223387547541283E-2</c:v>
                </c:pt>
                <c:pt idx="3162">
                  <c:v>1.3228406684838032E-2</c:v>
                </c:pt>
                <c:pt idx="3163">
                  <c:v>1.3233416446537706E-2</c:v>
                </c:pt>
                <c:pt idx="3164">
                  <c:v>1.3238416809925576E-2</c:v>
                </c:pt>
                <c:pt idx="3165">
                  <c:v>1.3243407752297218E-2</c:v>
                </c:pt>
                <c:pt idx="3166">
                  <c:v>1.3248389250940481E-2</c:v>
                </c:pt>
                <c:pt idx="3167">
                  <c:v>1.3253361283153525E-2</c:v>
                </c:pt>
                <c:pt idx="3168">
                  <c:v>1.3258323826221614E-2</c:v>
                </c:pt>
                <c:pt idx="3169">
                  <c:v>1.3263276857435174E-2</c:v>
                </c:pt>
                <c:pt idx="3170">
                  <c:v>1.3270336071136505E-2</c:v>
                </c:pt>
                <c:pt idx="3171">
                  <c:v>1.3275265907592981E-2</c:v>
                </c:pt>
                <c:pt idx="3172">
                  <c:v>1.3280186154337209E-2</c:v>
                </c:pt>
                <c:pt idx="3173">
                  <c:v>1.3285096788662187E-2</c:v>
                </c:pt>
                <c:pt idx="3174">
                  <c:v>1.3289997787858342E-2</c:v>
                </c:pt>
                <c:pt idx="3175">
                  <c:v>1.329310720394185E-2</c:v>
                </c:pt>
                <c:pt idx="3176">
                  <c:v>1.3297990403692124E-2</c:v>
                </c:pt>
                <c:pt idx="3177">
                  <c:v>1.330286390592818E-2</c:v>
                </c:pt>
                <c:pt idx="3178">
                  <c:v>1.3307727687945319E-2</c:v>
                </c:pt>
                <c:pt idx="3179">
                  <c:v>1.3314357462071597E-2</c:v>
                </c:pt>
                <c:pt idx="3180">
                  <c:v>1.3319200173601446E-2</c:v>
                </c:pt>
                <c:pt idx="3181">
                  <c:v>1.3324033091035437E-2</c:v>
                </c:pt>
                <c:pt idx="3182">
                  <c:v>1.3328856191669155E-2</c:v>
                </c:pt>
                <c:pt idx="3183">
                  <c:v>1.3333669452793018E-2</c:v>
                </c:pt>
                <c:pt idx="3184">
                  <c:v>1.3337883598388167E-2</c:v>
                </c:pt>
                <c:pt idx="3185">
                  <c:v>1.3344045551354711E-2</c:v>
                </c:pt>
                <c:pt idx="3186">
                  <c:v>1.3347461781506809E-2</c:v>
                </c:pt>
                <c:pt idx="3187">
                  <c:v>1.3352235991795247E-2</c:v>
                </c:pt>
                <c:pt idx="3188">
                  <c:v>1.335758737093197E-2</c:v>
                </c:pt>
                <c:pt idx="3189">
                  <c:v>1.3362341118100781E-2</c:v>
                </c:pt>
                <c:pt idx="3190">
                  <c:v>1.3367084866792705E-2</c:v>
                </c:pt>
                <c:pt idx="3191">
                  <c:v>1.3371818594303324E-2</c:v>
                </c:pt>
                <c:pt idx="3192">
                  <c:v>1.3375957322129928E-2</c:v>
                </c:pt>
                <c:pt idx="3193">
                  <c:v>1.3380671485024642E-2</c:v>
                </c:pt>
                <c:pt idx="3194">
                  <c:v>1.3385375560545754E-2</c:v>
                </c:pt>
                <c:pt idx="3195">
                  <c:v>1.3390069525983428E-2</c:v>
                </c:pt>
                <c:pt idx="3196">
                  <c:v>1.3395336119278492E-2</c:v>
                </c:pt>
                <c:pt idx="3197">
                  <c:v>1.3400009242792452E-2</c:v>
                </c:pt>
                <c:pt idx="3198">
                  <c:v>1.3404672186160654E-2</c:v>
                </c:pt>
                <c:pt idx="3199">
                  <c:v>1.3409324926668364E-2</c:v>
                </c:pt>
                <c:pt idx="3200">
                  <c:v>1.3413967441613743E-2</c:v>
                </c:pt>
                <c:pt idx="3201">
                  <c:v>1.3418599708282054E-2</c:v>
                </c:pt>
                <c:pt idx="3202">
                  <c:v>1.3423221703963723E-2</c:v>
                </c:pt>
                <c:pt idx="3203">
                  <c:v>1.3427833405956912E-2</c:v>
                </c:pt>
                <c:pt idx="3204">
                  <c:v>1.3432434791539149E-2</c:v>
                </c:pt>
                <c:pt idx="3205">
                  <c:v>1.3436448129972689E-2</c:v>
                </c:pt>
                <c:pt idx="3206">
                  <c:v>1.344102938576075E-2</c:v>
                </c:pt>
                <c:pt idx="3207">
                  <c:v>1.3445600258963353E-2</c:v>
                </c:pt>
                <c:pt idx="3208">
                  <c:v>1.3450160726881322E-2</c:v>
                </c:pt>
                <c:pt idx="3209">
                  <c:v>1.345528617858756E-2</c:v>
                </c:pt>
                <c:pt idx="3210">
                  <c:v>1.3459825188854562E-2</c:v>
                </c:pt>
                <c:pt idx="3211">
                  <c:v>1.3464353723753892E-2</c:v>
                </c:pt>
                <c:pt idx="3212">
                  <c:v>1.3468871760575978E-2</c:v>
                </c:pt>
                <c:pt idx="3213">
                  <c:v>1.347337927661124E-2</c:v>
                </c:pt>
                <c:pt idx="3214">
                  <c:v>1.3477303751687764E-2</c:v>
                </c:pt>
                <c:pt idx="3215">
                  <c:v>1.3481790746761924E-2</c:v>
                </c:pt>
                <c:pt idx="3216">
                  <c:v>1.34862671548861E-2</c:v>
                </c:pt>
                <c:pt idx="3217">
                  <c:v>1.3491874361641343E-2</c:v>
                </c:pt>
                <c:pt idx="3218">
                  <c:v>1.3495758250139737E-2</c:v>
                </c:pt>
                <c:pt idx="3219">
                  <c:v>1.3500202164552964E-2</c:v>
                </c:pt>
                <c:pt idx="3220">
                  <c:v>1.3504635399214917E-2</c:v>
                </c:pt>
                <c:pt idx="3221">
                  <c:v>1.350905793140828E-2</c:v>
                </c:pt>
                <c:pt idx="3222">
                  <c:v>1.3514099119734418E-2</c:v>
                </c:pt>
                <c:pt idx="3223">
                  <c:v>1.3518498641611547E-2</c:v>
                </c:pt>
                <c:pt idx="3224">
                  <c:v>1.3522887389652662E-2</c:v>
                </c:pt>
                <c:pt idx="3225">
                  <c:v>1.3527265341153338E-2</c:v>
                </c:pt>
                <c:pt idx="3226">
                  <c:v>1.3531632473401426E-2</c:v>
                </c:pt>
                <c:pt idx="3227">
                  <c:v>1.3534294822450388E-2</c:v>
                </c:pt>
                <c:pt idx="3228">
                  <c:v>1.3538642091372375E-2</c:v>
                </c:pt>
                <c:pt idx="3229">
                  <c:v>1.3542978478852901E-2</c:v>
                </c:pt>
                <c:pt idx="3230">
                  <c:v>1.354730396217585E-2</c:v>
                </c:pt>
                <c:pt idx="3231">
                  <c:v>1.3553305050989469E-2</c:v>
                </c:pt>
                <c:pt idx="3232">
                  <c:v>1.3557606790813179E-2</c:v>
                </c:pt>
                <c:pt idx="3233">
                  <c:v>1.3561897552417263E-2</c:v>
                </c:pt>
                <c:pt idx="3234">
                  <c:v>1.3566177313094726E-2</c:v>
                </c:pt>
                <c:pt idx="3235">
                  <c:v>1.3572223065491662E-2</c:v>
                </c:pt>
                <c:pt idx="3236">
                  <c:v>1.3576476964637096E-2</c:v>
                </c:pt>
                <c:pt idx="3237">
                  <c:v>1.3580719786246143E-2</c:v>
                </c:pt>
                <c:pt idx="3238">
                  <c:v>1.3584951507609466E-2</c:v>
                </c:pt>
                <c:pt idx="3239">
                  <c:v>1.3589217363421686E-2</c:v>
                </c:pt>
                <c:pt idx="3240">
                  <c:v>1.3593381558751616E-2</c:v>
                </c:pt>
                <c:pt idx="3241">
                  <c:v>1.3597579843114271E-2</c:v>
                </c:pt>
                <c:pt idx="3242">
                  <c:v>1.3601766936381376E-2</c:v>
                </c:pt>
                <c:pt idx="3243">
                  <c:v>1.3605942815851091E-2</c:v>
                </c:pt>
                <c:pt idx="3244">
                  <c:v>1.3610107458811582E-2</c:v>
                </c:pt>
                <c:pt idx="3245">
                  <c:v>1.3614260842551018E-2</c:v>
                </c:pt>
                <c:pt idx="3246">
                  <c:v>1.3618402944357566E-2</c:v>
                </c:pt>
                <c:pt idx="3247">
                  <c:v>1.3622533741521892E-2</c:v>
                </c:pt>
                <c:pt idx="3248">
                  <c:v>1.3626653211334661E-2</c:v>
                </c:pt>
                <c:pt idx="3249">
                  <c:v>1.3630761331081542E-2</c:v>
                </c:pt>
                <c:pt idx="3250">
                  <c:v>1.3634858078053202E-2</c:v>
                </c:pt>
                <c:pt idx="3251">
                  <c:v>1.3638943429540307E-2</c:v>
                </c:pt>
                <c:pt idx="3252">
                  <c:v>1.3641372011177823E-2</c:v>
                </c:pt>
                <c:pt idx="3253">
                  <c:v>1.364707985521102E-2</c:v>
                </c:pt>
                <c:pt idx="3254">
                  <c:v>1.3651130883978457E-2</c:v>
                </c:pt>
                <c:pt idx="3255">
                  <c:v>1.3655170426416507E-2</c:v>
                </c:pt>
                <c:pt idx="3256">
                  <c:v>1.3659198459815836E-2</c:v>
                </c:pt>
                <c:pt idx="3257">
                  <c:v>1.3663214961464609E-2</c:v>
                </c:pt>
                <c:pt idx="3258">
                  <c:v>1.3667219908650996E-2</c:v>
                </c:pt>
                <c:pt idx="3259">
                  <c:v>1.3671213278673156E-2</c:v>
                </c:pt>
                <c:pt idx="3260">
                  <c:v>1.3675195048806765E-2</c:v>
                </c:pt>
                <c:pt idx="3261">
                  <c:v>1.3679165196347487E-2</c:v>
                </c:pt>
                <c:pt idx="3262">
                  <c:v>1.3683123698588484E-2</c:v>
                </c:pt>
                <c:pt idx="3263">
                  <c:v>1.3687070532815426E-2</c:v>
                </c:pt>
                <c:pt idx="3264">
                  <c:v>1.3691005676318979E-2</c:v>
                </c:pt>
                <c:pt idx="3265">
                  <c:v>1.3693310163651835E-2</c:v>
                </c:pt>
                <c:pt idx="3266">
                  <c:v>1.3698840800306089E-2</c:v>
                </c:pt>
                <c:pt idx="3267">
                  <c:v>1.3702740735370977E-2</c:v>
                </c:pt>
                <c:pt idx="3268">
                  <c:v>1.3706628888870143E-2</c:v>
                </c:pt>
                <c:pt idx="3269">
                  <c:v>1.3710505238089254E-2</c:v>
                </c:pt>
                <c:pt idx="3270">
                  <c:v>1.3714369760321476E-2</c:v>
                </c:pt>
                <c:pt idx="3271">
                  <c:v>1.3718222432854976E-2</c:v>
                </c:pt>
                <c:pt idx="3272">
                  <c:v>1.3722063232977921E-2</c:v>
                </c:pt>
                <c:pt idx="3273">
                  <c:v>1.3727541131889414E-2</c:v>
                </c:pt>
                <c:pt idx="3274">
                  <c:v>1.3729720237273294E-2</c:v>
                </c:pt>
                <c:pt idx="3275">
                  <c:v>1.3733514171785088E-2</c:v>
                </c:pt>
                <c:pt idx="3276">
                  <c:v>1.3737307255162479E-2</c:v>
                </c:pt>
                <c:pt idx="3277">
                  <c:v>1.3741088352577646E-2</c:v>
                </c:pt>
                <c:pt idx="3278">
                  <c:v>1.3743265934440835E-2</c:v>
                </c:pt>
                <c:pt idx="3279">
                  <c:v>1.3746495250382487E-2</c:v>
                </c:pt>
                <c:pt idx="3280">
                  <c:v>1.3750243132361537E-2</c:v>
                </c:pt>
                <c:pt idx="3281">
                  <c:v>1.3753978945711636E-2</c:v>
                </c:pt>
                <c:pt idx="3282">
                  <c:v>1.375770266773094E-2</c:v>
                </c:pt>
                <c:pt idx="3283">
                  <c:v>1.3763521960071801E-2</c:v>
                </c:pt>
                <c:pt idx="3284">
                  <c:v>1.3767218519855073E-2</c:v>
                </c:pt>
                <c:pt idx="3285">
                  <c:v>1.3771428234475152E-2</c:v>
                </c:pt>
                <c:pt idx="3286">
                  <c:v>1.3774575113771614E-2</c:v>
                </c:pt>
                <c:pt idx="3287">
                  <c:v>1.3778235102481218E-2</c:v>
                </c:pt>
                <c:pt idx="3288">
                  <c:v>1.378188285541343E-2</c:v>
                </c:pt>
                <c:pt idx="3289">
                  <c:v>1.3785518349856418E-2</c:v>
                </c:pt>
                <c:pt idx="3290">
                  <c:v>1.378914156309835E-2</c:v>
                </c:pt>
                <c:pt idx="3291">
                  <c:v>1.3791189436537192E-2</c:v>
                </c:pt>
                <c:pt idx="3292">
                  <c:v>1.3796351055149203E-2</c:v>
                </c:pt>
                <c:pt idx="3293">
                  <c:v>1.379993728853196E-2</c:v>
                </c:pt>
                <c:pt idx="3294">
                  <c:v>1.3803511149871328E-2</c:v>
                </c:pt>
                <c:pt idx="3295">
                  <c:v>1.380707261646047E-2</c:v>
                </c:pt>
                <c:pt idx="3296">
                  <c:v>1.381062166559005E-2</c:v>
                </c:pt>
                <c:pt idx="3297">
                  <c:v>1.3814158274548238E-2</c:v>
                </c:pt>
                <c:pt idx="3298">
                  <c:v>1.3817682420618205E-2</c:v>
                </c:pt>
                <c:pt idx="3299">
                  <c:v>1.3821194081100607E-2</c:v>
                </c:pt>
                <c:pt idx="3300">
                  <c:v>1.382469323327612E-2</c:v>
                </c:pt>
                <c:pt idx="3301">
                  <c:v>1.3828179854437905E-2</c:v>
                </c:pt>
                <c:pt idx="3302">
                  <c:v>1.383165392187663E-2</c:v>
                </c:pt>
                <c:pt idx="3303">
                  <c:v>1.3835115412882959E-2</c:v>
                </c:pt>
                <c:pt idx="3304">
                  <c:v>1.3838564304742562E-2</c:v>
                </c:pt>
                <c:pt idx="3305">
                  <c:v>1.3842000574746105E-2</c:v>
                </c:pt>
                <c:pt idx="3306">
                  <c:v>1.3845424200186751E-2</c:v>
                </c:pt>
                <c:pt idx="3307">
                  <c:v>1.384883515835017E-2</c:v>
                </c:pt>
                <c:pt idx="3308">
                  <c:v>1.3852233426527027E-2</c:v>
                </c:pt>
                <c:pt idx="3309">
                  <c:v>1.3855618982010487E-2</c:v>
                </c:pt>
                <c:pt idx="3310">
                  <c:v>1.3858991802088716E-2</c:v>
                </c:pt>
                <c:pt idx="3311">
                  <c:v>1.3862351864047384E-2</c:v>
                </c:pt>
                <c:pt idx="3312">
                  <c:v>1.3865699145179655E-2</c:v>
                </c:pt>
                <c:pt idx="3313">
                  <c:v>1.3869033622778693E-2</c:v>
                </c:pt>
                <c:pt idx="3314">
                  <c:v>1.3872355274127668E-2</c:v>
                </c:pt>
                <c:pt idx="3315">
                  <c:v>1.3875664076522243E-2</c:v>
                </c:pt>
                <c:pt idx="3316">
                  <c:v>1.3878960007248087E-2</c:v>
                </c:pt>
                <c:pt idx="3317">
                  <c:v>1.3882243043598363E-2</c:v>
                </c:pt>
                <c:pt idx="3318">
                  <c:v>1.388551316286124E-2</c:v>
                </c:pt>
                <c:pt idx="3319">
                  <c:v>1.3888770342324885E-2</c:v>
                </c:pt>
                <c:pt idx="3320">
                  <c:v>1.389201455928496E-2</c:v>
                </c:pt>
                <c:pt idx="3321">
                  <c:v>1.3895245791024635E-2</c:v>
                </c:pt>
                <c:pt idx="3322">
                  <c:v>1.3898464014839573E-2</c:v>
                </c:pt>
                <c:pt idx="3323">
                  <c:v>1.3901669208012946E-2</c:v>
                </c:pt>
                <c:pt idx="3324">
                  <c:v>1.3904861347842912E-2</c:v>
                </c:pt>
                <c:pt idx="3325">
                  <c:v>1.3908040411617639E-2</c:v>
                </c:pt>
                <c:pt idx="3326">
                  <c:v>1.3909725201881147E-2</c:v>
                </c:pt>
                <c:pt idx="3327">
                  <c:v>1.3914359220146555E-2</c:v>
                </c:pt>
                <c:pt idx="3328">
                  <c:v>1.3917498919492066E-2</c:v>
                </c:pt>
                <c:pt idx="3329">
                  <c:v>1.3920625451935009E-2</c:v>
                </c:pt>
                <c:pt idx="3330">
                  <c:v>1.3923738794771046E-2</c:v>
                </c:pt>
                <c:pt idx="3331">
                  <c:v>1.3925370071595356E-2</c:v>
                </c:pt>
                <c:pt idx="3332">
                  <c:v>1.3928459450248943E-2</c:v>
                </c:pt>
                <c:pt idx="3333">
                  <c:v>1.393153557748877E-2</c:v>
                </c:pt>
                <c:pt idx="3334">
                  <c:v>1.3934598430610243E-2</c:v>
                </c:pt>
                <c:pt idx="3335">
                  <c:v>1.3939106870025919E-2</c:v>
                </c:pt>
                <c:pt idx="3336">
                  <c:v>1.3942625921888179E-2</c:v>
                </c:pt>
                <c:pt idx="3337">
                  <c:v>1.3945160978040827E-2</c:v>
                </c:pt>
                <c:pt idx="3338">
                  <c:v>1.3948167986475579E-2</c:v>
                </c:pt>
                <c:pt idx="3339">
                  <c:v>1.394971278975932E-2</c:v>
                </c:pt>
                <c:pt idx="3340">
                  <c:v>1.3954141798658004E-2</c:v>
                </c:pt>
                <c:pt idx="3341">
                  <c:v>1.3957108556982012E-2</c:v>
                </c:pt>
                <c:pt idx="3342">
                  <c:v>1.3960061853182104E-2</c:v>
                </c:pt>
                <c:pt idx="3343">
                  <c:v>1.396300166455644E-2</c:v>
                </c:pt>
                <c:pt idx="3344">
                  <c:v>1.3965927968383196E-2</c:v>
                </c:pt>
                <c:pt idx="3345">
                  <c:v>1.3968840741960531E-2</c:v>
                </c:pt>
                <c:pt idx="3346">
                  <c:v>1.3971739962576613E-2</c:v>
                </c:pt>
                <c:pt idx="3347">
                  <c:v>1.3974625607522106E-2</c:v>
                </c:pt>
                <c:pt idx="3348">
                  <c:v>1.3977497654090176E-2</c:v>
                </c:pt>
                <c:pt idx="3349">
                  <c:v>1.3980356079566492E-2</c:v>
                </c:pt>
                <c:pt idx="3350">
                  <c:v>1.3983200861246714E-2</c:v>
                </c:pt>
                <c:pt idx="3351">
                  <c:v>1.3986031976419011E-2</c:v>
                </c:pt>
                <c:pt idx="3352">
                  <c:v>1.3987434027947507E-2</c:v>
                </c:pt>
                <c:pt idx="3353">
                  <c:v>1.3991653116402492E-2</c:v>
                </c:pt>
                <c:pt idx="3354">
                  <c:v>1.3994443095795006E-2</c:v>
                </c:pt>
                <c:pt idx="3355">
                  <c:v>1.3997219317844756E-2</c:v>
                </c:pt>
                <c:pt idx="3356">
                  <c:v>1.399998175983741E-2</c:v>
                </c:pt>
                <c:pt idx="3357">
                  <c:v>1.4002730399071128E-2</c:v>
                </c:pt>
                <c:pt idx="3358">
                  <c:v>1.400546521283158E-2</c:v>
                </c:pt>
                <c:pt idx="3359">
                  <c:v>1.4008186178409432E-2</c:v>
                </c:pt>
                <c:pt idx="3360">
                  <c:v>1.4010893273097846E-2</c:v>
                </c:pt>
                <c:pt idx="3361">
                  <c:v>1.4013586474184991E-2</c:v>
                </c:pt>
                <c:pt idx="3362">
                  <c:v>1.4016265758966528E-2</c:v>
                </c:pt>
                <c:pt idx="3363">
                  <c:v>1.4018931104728127E-2</c:v>
                </c:pt>
                <c:pt idx="3364">
                  <c:v>1.4021582488765449E-2</c:v>
                </c:pt>
                <c:pt idx="3365">
                  <c:v>1.4024219888366662E-2</c:v>
                </c:pt>
                <c:pt idx="3366">
                  <c:v>1.4026843280822432E-2</c:v>
                </c:pt>
                <c:pt idx="3367">
                  <c:v>1.4029452643425921E-2</c:v>
                </c:pt>
                <c:pt idx="3368">
                  <c:v>1.4032047953470295E-2</c:v>
                </c:pt>
                <c:pt idx="3369">
                  <c:v>1.4034629188241221E-2</c:v>
                </c:pt>
                <c:pt idx="3370">
                  <c:v>1.4037196325034362E-2</c:v>
                </c:pt>
                <c:pt idx="3371">
                  <c:v>1.4039749341135388E-2</c:v>
                </c:pt>
                <c:pt idx="3372">
                  <c:v>1.404228821383996E-2</c:v>
                </c:pt>
                <c:pt idx="3373">
                  <c:v>1.40452657939298E-2</c:v>
                </c:pt>
                <c:pt idx="3374">
                  <c:v>1.4047323438229897E-2</c:v>
                </c:pt>
                <c:pt idx="3375">
                  <c:v>1.4049819744494096E-2</c:v>
                </c:pt>
                <c:pt idx="3376">
                  <c:v>1.4052301816527002E-2</c:v>
                </c:pt>
                <c:pt idx="3377">
                  <c:v>1.4054769631616781E-2</c:v>
                </c:pt>
                <c:pt idx="3378">
                  <c:v>1.4057223167061594E-2</c:v>
                </c:pt>
                <c:pt idx="3379">
                  <c:v>1.4059662400149608E-2</c:v>
                </c:pt>
                <c:pt idx="3380">
                  <c:v>1.4062087308171489E-2</c:v>
                </c:pt>
                <c:pt idx="3381">
                  <c:v>1.4064497868417902E-2</c:v>
                </c:pt>
                <c:pt idx="3382">
                  <c:v>1.4066894058184509E-2</c:v>
                </c:pt>
                <c:pt idx="3383">
                  <c:v>1.4067500681473253E-2</c:v>
                </c:pt>
                <c:pt idx="3384">
                  <c:v>1.4069871817452244E-2</c:v>
                </c:pt>
                <c:pt idx="3385">
                  <c:v>1.4072228523496846E-2</c:v>
                </c:pt>
                <c:pt idx="3386">
                  <c:v>1.4074570776919489E-2</c:v>
                </c:pt>
                <c:pt idx="3387">
                  <c:v>1.407865865499125E-2</c:v>
                </c:pt>
                <c:pt idx="3388">
                  <c:v>1.4080968144985495E-2</c:v>
                </c:pt>
                <c:pt idx="3389">
                  <c:v>1.4083263105544586E-2</c:v>
                </c:pt>
                <c:pt idx="3390">
                  <c:v>1.4085543513959187E-2</c:v>
                </c:pt>
                <c:pt idx="3391">
                  <c:v>1.4086500801355607E-2</c:v>
                </c:pt>
                <c:pt idx="3392">
                  <c:v>1.4090060583505093E-2</c:v>
                </c:pt>
                <c:pt idx="3393">
                  <c:v>1.4092297199227721E-2</c:v>
                </c:pt>
                <c:pt idx="3394">
                  <c:v>1.4094519171968523E-2</c:v>
                </c:pt>
                <c:pt idx="3395">
                  <c:v>1.4096726479018162E-2</c:v>
                </c:pt>
                <c:pt idx="3396">
                  <c:v>1.40989190976748E-2</c:v>
                </c:pt>
                <c:pt idx="3397">
                  <c:v>1.4101097005229102E-2</c:v>
                </c:pt>
                <c:pt idx="3398">
                  <c:v>1.4103260178971733E-2</c:v>
                </c:pt>
                <c:pt idx="3399">
                  <c:v>1.4105408596193358E-2</c:v>
                </c:pt>
                <c:pt idx="3400">
                  <c:v>1.4107542234194637E-2</c:v>
                </c:pt>
                <c:pt idx="3401">
                  <c:v>1.4109661070256241E-2</c:v>
                </c:pt>
                <c:pt idx="3402">
                  <c:v>1.4111765081678829E-2</c:v>
                </c:pt>
                <c:pt idx="3403">
                  <c:v>1.4113854245750568E-2</c:v>
                </c:pt>
                <c:pt idx="3404">
                  <c:v>1.4115928539769618E-2</c:v>
                </c:pt>
                <c:pt idx="3405">
                  <c:v>1.411798794101915E-2</c:v>
                </c:pt>
                <c:pt idx="3406">
                  <c:v>1.4120032426799822E-2</c:v>
                </c:pt>
                <c:pt idx="3407">
                  <c:v>1.4122061974399802E-2</c:v>
                </c:pt>
                <c:pt idx="3408">
                  <c:v>1.4124076561114751E-2</c:v>
                </c:pt>
                <c:pt idx="3409">
                  <c:v>1.4126076164237833E-2</c:v>
                </c:pt>
                <c:pt idx="3410">
                  <c:v>1.4128060761054717E-2</c:v>
                </c:pt>
                <c:pt idx="3411">
                  <c:v>1.4130030328868559E-2</c:v>
                </c:pt>
                <c:pt idx="3412">
                  <c:v>1.4131984844965029E-2</c:v>
                </c:pt>
                <c:pt idx="3413">
                  <c:v>1.4132680374343258E-2</c:v>
                </c:pt>
                <c:pt idx="3414">
                  <c:v>1.4135848631183501E-2</c:v>
                </c:pt>
                <c:pt idx="3415">
                  <c:v>1.413775785589183E-2</c:v>
                </c:pt>
                <c:pt idx="3416">
                  <c:v>1.4139651938055442E-2</c:v>
                </c:pt>
                <c:pt idx="3417">
                  <c:v>1.4141530854969997E-2</c:v>
                </c:pt>
                <c:pt idx="3418">
                  <c:v>1.4143394583926161E-2</c:v>
                </c:pt>
                <c:pt idx="3419">
                  <c:v>1.4145243102217098E-2</c:v>
                </c:pt>
                <c:pt idx="3420">
                  <c:v>1.4147076387138469E-2</c:v>
                </c:pt>
                <c:pt idx="3421">
                  <c:v>1.4148894415983437E-2</c:v>
                </c:pt>
                <c:pt idx="3422">
                  <c:v>1.4150697166042669E-2</c:v>
                </c:pt>
                <c:pt idx="3423">
                  <c:v>1.4152484614611827E-2</c:v>
                </c:pt>
                <c:pt idx="3424">
                  <c:v>1.4154256738976578E-2</c:v>
                </c:pt>
                <c:pt idx="3425">
                  <c:v>1.4156817952146216E-2</c:v>
                </c:pt>
                <c:pt idx="3426">
                  <c:v>1.4156550706396305E-2</c:v>
                </c:pt>
                <c:pt idx="3427">
                  <c:v>1.4159480939835989E-2</c:v>
                </c:pt>
                <c:pt idx="3428">
                  <c:v>1.4161191540347229E-2</c:v>
                </c:pt>
                <c:pt idx="3429">
                  <c:v>1.4162886703132371E-2</c:v>
                </c:pt>
                <c:pt idx="3430">
                  <c:v>1.4165202032468053E-2</c:v>
                </c:pt>
                <c:pt idx="3431">
                  <c:v>1.416607112594926E-2</c:v>
                </c:pt>
                <c:pt idx="3432">
                  <c:v>1.4167718667291324E-2</c:v>
                </c:pt>
                <c:pt idx="3433">
                  <c:v>1.4169350679063499E-2</c:v>
                </c:pt>
                <c:pt idx="3434">
                  <c:v>1.4170967138556209E-2</c:v>
                </c:pt>
                <c:pt idx="3435">
                  <c:v>1.4171392125138356E-2</c:v>
                </c:pt>
                <c:pt idx="3436">
                  <c:v>1.4172980572143714E-2</c:v>
                </c:pt>
                <c:pt idx="3437">
                  <c:v>1.4174553405441603E-2</c:v>
                </c:pt>
                <c:pt idx="3438">
                  <c:v>1.4176110602333036E-2</c:v>
                </c:pt>
                <c:pt idx="3439">
                  <c:v>1.4178815357167978E-2</c:v>
                </c:pt>
                <c:pt idx="3440">
                  <c:v>1.4180338026183369E-2</c:v>
                </c:pt>
                <c:pt idx="3441">
                  <c:v>1.4182230413156138E-2</c:v>
                </c:pt>
                <c:pt idx="3442">
                  <c:v>1.418333620788112E-2</c:v>
                </c:pt>
                <c:pt idx="3443">
                  <c:v>1.4184811675144326E-2</c:v>
                </c:pt>
                <c:pt idx="3444">
                  <c:v>1.4186271363083877E-2</c:v>
                </c:pt>
                <c:pt idx="3445">
                  <c:v>1.4188152598553216E-2</c:v>
                </c:pt>
                <c:pt idx="3446">
                  <c:v>1.4189143310171766E-2</c:v>
                </c:pt>
                <c:pt idx="3447">
                  <c:v>1.4190555523908684E-2</c:v>
                </c:pt>
                <c:pt idx="3448">
                  <c:v>1.4191951867499115E-2</c:v>
                </c:pt>
                <c:pt idx="3449">
                  <c:v>1.4193332318246377E-2</c:v>
                </c:pt>
                <c:pt idx="3450">
                  <c:v>1.4194696853438313E-2</c:v>
                </c:pt>
                <c:pt idx="3451">
                  <c:v>1.4196045450375661E-2</c:v>
                </c:pt>
                <c:pt idx="3452">
                  <c:v>1.4197378086351424E-2</c:v>
                </c:pt>
                <c:pt idx="3453">
                  <c:v>1.4198694738663763E-2</c:v>
                </c:pt>
                <c:pt idx="3454">
                  <c:v>1.4199995384605681E-2</c:v>
                </c:pt>
                <c:pt idx="3455">
                  <c:v>1.4201280001480491E-2</c:v>
                </c:pt>
                <c:pt idx="3456">
                  <c:v>1.4202917751466038E-2</c:v>
                </c:pt>
                <c:pt idx="3457">
                  <c:v>1.4203801057195646E-2</c:v>
                </c:pt>
                <c:pt idx="3458">
                  <c:v>1.4205037450627154E-2</c:v>
                </c:pt>
                <c:pt idx="3459">
                  <c:v>1.4206257724176457E-2</c:v>
                </c:pt>
                <c:pt idx="3460">
                  <c:v>1.4207461855128825E-2</c:v>
                </c:pt>
                <c:pt idx="3461">
                  <c:v>1.4208649820792729E-2</c:v>
                </c:pt>
                <c:pt idx="3462">
                  <c:v>1.4209821598453439E-2</c:v>
                </c:pt>
                <c:pt idx="3463">
                  <c:v>1.4210977165416847E-2</c:v>
                </c:pt>
                <c:pt idx="3464">
                  <c:v>1.4212116498975956E-2</c:v>
                </c:pt>
                <c:pt idx="3465">
                  <c:v>1.4212161406366481E-2</c:v>
                </c:pt>
                <c:pt idx="3466">
                  <c:v>1.4214346375063606E-2</c:v>
                </c:pt>
                <c:pt idx="3467">
                  <c:v>1.4215436872188464E-2</c:v>
                </c:pt>
                <c:pt idx="3468">
                  <c:v>1.4216511045093926E-2</c:v>
                </c:pt>
                <c:pt idx="3469">
                  <c:v>1.4218278166624869E-2</c:v>
                </c:pt>
                <c:pt idx="3470">
                  <c:v>1.4218610327441882E-2</c:v>
                </c:pt>
                <c:pt idx="3471">
                  <c:v>1.4219635391478117E-2</c:v>
                </c:pt>
                <c:pt idx="3472">
                  <c:v>1.4220644040482436E-2</c:v>
                </c:pt>
                <c:pt idx="3473">
                  <c:v>1.4221636251758157E-2</c:v>
                </c:pt>
                <c:pt idx="3474">
                  <c:v>1.4222612002598283E-2</c:v>
                </c:pt>
                <c:pt idx="3475">
                  <c:v>1.4223571270298396E-2</c:v>
                </c:pt>
                <c:pt idx="3476">
                  <c:v>1.4224514032156653E-2</c:v>
                </c:pt>
                <c:pt idx="3477">
                  <c:v>1.4225440265473795E-2</c:v>
                </c:pt>
                <c:pt idx="3478">
                  <c:v>1.4226349947547979E-2</c:v>
                </c:pt>
                <c:pt idx="3479">
                  <c:v>1.4227243055672209E-2</c:v>
                </c:pt>
                <c:pt idx="3480">
                  <c:v>1.4228119567142067E-2</c:v>
                </c:pt>
                <c:pt idx="3481">
                  <c:v>1.4228979459263444E-2</c:v>
                </c:pt>
                <c:pt idx="3482">
                  <c:v>1.423017900207949E-2</c:v>
                </c:pt>
                <c:pt idx="3483">
                  <c:v>1.4230998438396999E-2</c:v>
                </c:pt>
                <c:pt idx="3484">
                  <c:v>1.423180117752894E-2</c:v>
                </c:pt>
                <c:pt idx="3485">
                  <c:v>1.4232587196765735E-2</c:v>
                </c:pt>
                <c:pt idx="3486">
                  <c:v>1.423335647341328E-2</c:v>
                </c:pt>
                <c:pt idx="3487">
                  <c:v>1.4233107859832497E-2</c:v>
                </c:pt>
                <c:pt idx="3488">
                  <c:v>1.4233847098300081E-2</c:v>
                </c:pt>
                <c:pt idx="3489">
                  <c:v>1.4234569532923631E-2</c:v>
                </c:pt>
                <c:pt idx="3490">
                  <c:v>1.4235275141004169E-2</c:v>
                </c:pt>
                <c:pt idx="3491">
                  <c:v>1.4236950923180787E-2</c:v>
                </c:pt>
                <c:pt idx="3492">
                  <c:v>1.4237619267530973E-2</c:v>
                </c:pt>
                <c:pt idx="3493">
                  <c:v>1.4238270710373868E-2</c:v>
                </c:pt>
                <c:pt idx="3494">
                  <c:v>1.4238905229010211E-2</c:v>
                </c:pt>
                <c:pt idx="3495">
                  <c:v>1.423952280074074E-2</c:v>
                </c:pt>
                <c:pt idx="3496">
                  <c:v>1.4239969248302842E-2</c:v>
                </c:pt>
                <c:pt idx="3497">
                  <c:v>1.4240385229602914E-2</c:v>
                </c:pt>
                <c:pt idx="3498">
                  <c:v>1.424095301924222E-2</c:v>
                </c:pt>
                <c:pt idx="3499">
                  <c:v>1.4241503773463116E-2</c:v>
                </c:pt>
                <c:pt idx="3500">
                  <c:v>1.4242355661231443E-2</c:v>
                </c:pt>
                <c:pt idx="3501">
                  <c:v>1.4242871074788438E-2</c:v>
                </c:pt>
                <c:pt idx="3502">
                  <c:v>1.4243369382529314E-2</c:v>
                </c:pt>
                <c:pt idx="3503">
                  <c:v>1.4243850561754812E-2</c:v>
                </c:pt>
                <c:pt idx="3504">
                  <c:v>1.4244001218788327E-2</c:v>
                </c:pt>
                <c:pt idx="3505">
                  <c:v>1.4244449283800087E-2</c:v>
                </c:pt>
                <c:pt idx="3506">
                  <c:v>1.4244880154493877E-2</c:v>
                </c:pt>
                <c:pt idx="3507">
                  <c:v>1.4245293808170523E-2</c:v>
                </c:pt>
                <c:pt idx="3508">
                  <c:v>1.4245998735612962E-2</c:v>
                </c:pt>
                <c:pt idx="3509">
                  <c:v>1.4246376667028158E-2</c:v>
                </c:pt>
                <c:pt idx="3510">
                  <c:v>1.4246737311020248E-2</c:v>
                </c:pt>
                <c:pt idx="3511">
                  <c:v>1.4247080644897705E-2</c:v>
                </c:pt>
                <c:pt idx="3512">
                  <c:v>1.4247406645950955E-2</c:v>
                </c:pt>
                <c:pt idx="3513">
                  <c:v>1.4247715291483313E-2</c:v>
                </c:pt>
                <c:pt idx="3514">
                  <c:v>1.4248006558792938E-2</c:v>
                </c:pt>
                <c:pt idx="3515">
                  <c:v>1.4248280425185727E-2</c:v>
                </c:pt>
                <c:pt idx="3516">
                  <c:v>1.4248536867957261E-2</c:v>
                </c:pt>
                <c:pt idx="3517">
                  <c:v>1.4248478415135324E-2</c:v>
                </c:pt>
                <c:pt idx="3518">
                  <c:v>1.4248701183472434E-2</c:v>
                </c:pt>
                <c:pt idx="3519">
                  <c:v>1.4248906462407618E-2</c:v>
                </c:pt>
                <c:pt idx="3520">
                  <c:v>1.4249094229228376E-2</c:v>
                </c:pt>
                <c:pt idx="3521">
                  <c:v>1.4249556933019358E-2</c:v>
                </c:pt>
                <c:pt idx="3522">
                  <c:v>1.4249708357373703E-2</c:v>
                </c:pt>
                <c:pt idx="3523">
                  <c:v>1.4249842199217117E-2</c:v>
                </c:pt>
                <c:pt idx="3524">
                  <c:v>1.4249958435837446E-2</c:v>
                </c:pt>
                <c:pt idx="3525">
                  <c:v>1.4250057044548322E-2</c:v>
                </c:pt>
                <c:pt idx="3526">
                  <c:v>1.4249851804865266E-2</c:v>
                </c:pt>
                <c:pt idx="3527">
                  <c:v>1.4249916351401382E-2</c:v>
                </c:pt>
                <c:pt idx="3528">
                  <c:v>1.4249963204245653E-2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061376"/>
        <c:axId val="763062912"/>
      </c:lineChart>
      <c:dateAx>
        <c:axId val="763061376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0629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3062912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306137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42366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42492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42552</c:v>
                </c:pt>
                <c:pt idx="137">
                  <c:v>42555</c:v>
                </c:pt>
                <c:pt idx="138">
                  <c:v>42556</c:v>
                </c:pt>
                <c:pt idx="139">
                  <c:v>42557</c:v>
                </c:pt>
                <c:pt idx="140">
                  <c:v>42558</c:v>
                </c:pt>
                <c:pt idx="141">
                  <c:v>42559</c:v>
                </c:pt>
                <c:pt idx="142">
                  <c:v>42562</c:v>
                </c:pt>
                <c:pt idx="143">
                  <c:v>42563</c:v>
                </c:pt>
                <c:pt idx="144">
                  <c:v>42564</c:v>
                </c:pt>
                <c:pt idx="145">
                  <c:v>42565</c:v>
                </c:pt>
                <c:pt idx="146">
                  <c:v>42566</c:v>
                </c:pt>
                <c:pt idx="147">
                  <c:v>42569</c:v>
                </c:pt>
                <c:pt idx="148">
                  <c:v>42570</c:v>
                </c:pt>
                <c:pt idx="149">
                  <c:v>42571</c:v>
                </c:pt>
                <c:pt idx="150">
                  <c:v>42572</c:v>
                </c:pt>
                <c:pt idx="151">
                  <c:v>42573</c:v>
                </c:pt>
                <c:pt idx="152">
                  <c:v>42576</c:v>
                </c:pt>
                <c:pt idx="153">
                  <c:v>42577</c:v>
                </c:pt>
                <c:pt idx="154">
                  <c:v>42578</c:v>
                </c:pt>
                <c:pt idx="155">
                  <c:v>42579</c:v>
                </c:pt>
                <c:pt idx="156">
                  <c:v>42580</c:v>
                </c:pt>
                <c:pt idx="157">
                  <c:v>42583</c:v>
                </c:pt>
                <c:pt idx="158">
                  <c:v>42584</c:v>
                </c:pt>
                <c:pt idx="159">
                  <c:v>42585</c:v>
                </c:pt>
                <c:pt idx="160">
                  <c:v>42586</c:v>
                </c:pt>
                <c:pt idx="161">
                  <c:v>42587</c:v>
                </c:pt>
                <c:pt idx="162">
                  <c:v>42590</c:v>
                </c:pt>
                <c:pt idx="163">
                  <c:v>42591</c:v>
                </c:pt>
                <c:pt idx="164">
                  <c:v>42592</c:v>
                </c:pt>
                <c:pt idx="165">
                  <c:v>42593</c:v>
                </c:pt>
                <c:pt idx="166">
                  <c:v>42594</c:v>
                </c:pt>
                <c:pt idx="167">
                  <c:v>42597</c:v>
                </c:pt>
                <c:pt idx="168">
                  <c:v>42598</c:v>
                </c:pt>
                <c:pt idx="169">
                  <c:v>42599</c:v>
                </c:pt>
                <c:pt idx="170">
                  <c:v>42600</c:v>
                </c:pt>
                <c:pt idx="171">
                  <c:v>42601</c:v>
                </c:pt>
                <c:pt idx="172">
                  <c:v>42604</c:v>
                </c:pt>
                <c:pt idx="173">
                  <c:v>42605</c:v>
                </c:pt>
                <c:pt idx="174">
                  <c:v>42606</c:v>
                </c:pt>
                <c:pt idx="175">
                  <c:v>42607</c:v>
                </c:pt>
                <c:pt idx="176">
                  <c:v>42608</c:v>
                </c:pt>
                <c:pt idx="177">
                  <c:v>42611</c:v>
                </c:pt>
                <c:pt idx="178">
                  <c:v>42612</c:v>
                </c:pt>
                <c:pt idx="179">
                  <c:v>42613</c:v>
                </c:pt>
                <c:pt idx="180">
                  <c:v>42614</c:v>
                </c:pt>
                <c:pt idx="181">
                  <c:v>42615</c:v>
                </c:pt>
                <c:pt idx="182">
                  <c:v>42618</c:v>
                </c:pt>
                <c:pt idx="183">
                  <c:v>42619</c:v>
                </c:pt>
                <c:pt idx="184">
                  <c:v>42620</c:v>
                </c:pt>
                <c:pt idx="185">
                  <c:v>42621</c:v>
                </c:pt>
                <c:pt idx="186">
                  <c:v>42622</c:v>
                </c:pt>
                <c:pt idx="187">
                  <c:v>42625</c:v>
                </c:pt>
                <c:pt idx="188">
                  <c:v>42626</c:v>
                </c:pt>
                <c:pt idx="189">
                  <c:v>42627</c:v>
                </c:pt>
                <c:pt idx="190">
                  <c:v>42628</c:v>
                </c:pt>
                <c:pt idx="191">
                  <c:v>42629</c:v>
                </c:pt>
                <c:pt idx="192">
                  <c:v>42632</c:v>
                </c:pt>
                <c:pt idx="193">
                  <c:v>42633</c:v>
                </c:pt>
                <c:pt idx="194">
                  <c:v>42634</c:v>
                </c:pt>
                <c:pt idx="195">
                  <c:v>42635</c:v>
                </c:pt>
                <c:pt idx="196">
                  <c:v>42636</c:v>
                </c:pt>
                <c:pt idx="197">
                  <c:v>42639</c:v>
                </c:pt>
                <c:pt idx="198">
                  <c:v>42640</c:v>
                </c:pt>
                <c:pt idx="199">
                  <c:v>42641</c:v>
                </c:pt>
                <c:pt idx="200">
                  <c:v>42642</c:v>
                </c:pt>
                <c:pt idx="201">
                  <c:v>42643</c:v>
                </c:pt>
                <c:pt idx="202">
                  <c:v>42646</c:v>
                </c:pt>
                <c:pt idx="203">
                  <c:v>42647</c:v>
                </c:pt>
                <c:pt idx="204">
                  <c:v>42648</c:v>
                </c:pt>
                <c:pt idx="205">
                  <c:v>42649</c:v>
                </c:pt>
                <c:pt idx="206">
                  <c:v>42650</c:v>
                </c:pt>
                <c:pt idx="207">
                  <c:v>42653</c:v>
                </c:pt>
                <c:pt idx="208">
                  <c:v>42654</c:v>
                </c:pt>
                <c:pt idx="209">
                  <c:v>42655</c:v>
                </c:pt>
                <c:pt idx="210">
                  <c:v>42656</c:v>
                </c:pt>
                <c:pt idx="211">
                  <c:v>42657</c:v>
                </c:pt>
                <c:pt idx="212">
                  <c:v>42660</c:v>
                </c:pt>
                <c:pt idx="213">
                  <c:v>42661</c:v>
                </c:pt>
                <c:pt idx="214">
                  <c:v>42662</c:v>
                </c:pt>
                <c:pt idx="215">
                  <c:v>42663</c:v>
                </c:pt>
                <c:pt idx="216">
                  <c:v>42664</c:v>
                </c:pt>
                <c:pt idx="217">
                  <c:v>42667</c:v>
                </c:pt>
                <c:pt idx="218">
                  <c:v>42668</c:v>
                </c:pt>
                <c:pt idx="219">
                  <c:v>42669</c:v>
                </c:pt>
                <c:pt idx="220">
                  <c:v>42670</c:v>
                </c:pt>
                <c:pt idx="221">
                  <c:v>42671</c:v>
                </c:pt>
                <c:pt idx="222">
                  <c:v>42674</c:v>
                </c:pt>
                <c:pt idx="223">
                  <c:v>42675</c:v>
                </c:pt>
                <c:pt idx="224">
                  <c:v>42676</c:v>
                </c:pt>
                <c:pt idx="225">
                  <c:v>42677</c:v>
                </c:pt>
                <c:pt idx="226">
                  <c:v>42678</c:v>
                </c:pt>
                <c:pt idx="227">
                  <c:v>42681</c:v>
                </c:pt>
                <c:pt idx="228">
                  <c:v>42682</c:v>
                </c:pt>
                <c:pt idx="229">
                  <c:v>42683</c:v>
                </c:pt>
                <c:pt idx="230">
                  <c:v>42684</c:v>
                </c:pt>
                <c:pt idx="231">
                  <c:v>42685</c:v>
                </c:pt>
                <c:pt idx="232">
                  <c:v>42688</c:v>
                </c:pt>
                <c:pt idx="233">
                  <c:v>42689</c:v>
                </c:pt>
                <c:pt idx="234">
                  <c:v>42690</c:v>
                </c:pt>
                <c:pt idx="235">
                  <c:v>42691</c:v>
                </c:pt>
                <c:pt idx="236">
                  <c:v>42692</c:v>
                </c:pt>
                <c:pt idx="237">
                  <c:v>42695</c:v>
                </c:pt>
                <c:pt idx="238">
                  <c:v>42696</c:v>
                </c:pt>
                <c:pt idx="239">
                  <c:v>42697</c:v>
                </c:pt>
                <c:pt idx="240">
                  <c:v>42698</c:v>
                </c:pt>
                <c:pt idx="241">
                  <c:v>42699</c:v>
                </c:pt>
                <c:pt idx="242">
                  <c:v>42702</c:v>
                </c:pt>
                <c:pt idx="243">
                  <c:v>42703</c:v>
                </c:pt>
                <c:pt idx="244">
                  <c:v>42704</c:v>
                </c:pt>
                <c:pt idx="245">
                  <c:v>42705</c:v>
                </c:pt>
                <c:pt idx="246">
                  <c:v>42706</c:v>
                </c:pt>
                <c:pt idx="247">
                  <c:v>42709</c:v>
                </c:pt>
                <c:pt idx="248">
                  <c:v>42710</c:v>
                </c:pt>
                <c:pt idx="249">
                  <c:v>42711</c:v>
                </c:pt>
                <c:pt idx="250">
                  <c:v>42712</c:v>
                </c:pt>
                <c:pt idx="251">
                  <c:v>42713</c:v>
                </c:pt>
                <c:pt idx="252">
                  <c:v>42716</c:v>
                </c:pt>
                <c:pt idx="253">
                  <c:v>42717</c:v>
                </c:pt>
                <c:pt idx="254">
                  <c:v>42718</c:v>
                </c:pt>
                <c:pt idx="255">
                  <c:v>42719</c:v>
                </c:pt>
                <c:pt idx="256">
                  <c:v>42720</c:v>
                </c:pt>
                <c:pt idx="257">
                  <c:v>42723</c:v>
                </c:pt>
                <c:pt idx="258">
                  <c:v>42724</c:v>
                </c:pt>
                <c:pt idx="259">
                  <c:v>42725</c:v>
                </c:pt>
                <c:pt idx="260">
                  <c:v>42726</c:v>
                </c:pt>
                <c:pt idx="261">
                  <c:v>42727</c:v>
                </c:pt>
                <c:pt idx="262">
                  <c:v>42731</c:v>
                </c:pt>
                <c:pt idx="263">
                  <c:v>42732</c:v>
                </c:pt>
                <c:pt idx="264">
                  <c:v>42733</c:v>
                </c:pt>
                <c:pt idx="265">
                  <c:v>42734</c:v>
                </c:pt>
                <c:pt idx="266">
                  <c:v>42737</c:v>
                </c:pt>
                <c:pt idx="267">
                  <c:v>42738</c:v>
                </c:pt>
                <c:pt idx="268">
                  <c:v>42739</c:v>
                </c:pt>
                <c:pt idx="269">
                  <c:v>42740</c:v>
                </c:pt>
                <c:pt idx="270">
                  <c:v>42741</c:v>
                </c:pt>
                <c:pt idx="271">
                  <c:v>42744</c:v>
                </c:pt>
                <c:pt idx="272">
                  <c:v>42745</c:v>
                </c:pt>
                <c:pt idx="273">
                  <c:v>42746</c:v>
                </c:pt>
                <c:pt idx="274">
                  <c:v>42747</c:v>
                </c:pt>
                <c:pt idx="275">
                  <c:v>42748</c:v>
                </c:pt>
                <c:pt idx="276">
                  <c:v>42751</c:v>
                </c:pt>
                <c:pt idx="277">
                  <c:v>42752</c:v>
                </c:pt>
                <c:pt idx="278">
                  <c:v>42753</c:v>
                </c:pt>
                <c:pt idx="279">
                  <c:v>42754</c:v>
                </c:pt>
                <c:pt idx="280">
                  <c:v>42755</c:v>
                </c:pt>
                <c:pt idx="281">
                  <c:v>42758</c:v>
                </c:pt>
                <c:pt idx="282">
                  <c:v>42759</c:v>
                </c:pt>
                <c:pt idx="283">
                  <c:v>42760</c:v>
                </c:pt>
                <c:pt idx="284">
                  <c:v>42761</c:v>
                </c:pt>
                <c:pt idx="285">
                  <c:v>42762</c:v>
                </c:pt>
                <c:pt idx="286">
                  <c:v>42765</c:v>
                </c:pt>
                <c:pt idx="287">
                  <c:v>42766</c:v>
                </c:pt>
                <c:pt idx="288">
                  <c:v>42767</c:v>
                </c:pt>
                <c:pt idx="289">
                  <c:v>42768</c:v>
                </c:pt>
                <c:pt idx="290">
                  <c:v>42769</c:v>
                </c:pt>
                <c:pt idx="291">
                  <c:v>42772</c:v>
                </c:pt>
                <c:pt idx="292">
                  <c:v>42773</c:v>
                </c:pt>
                <c:pt idx="293">
                  <c:v>42774</c:v>
                </c:pt>
                <c:pt idx="294">
                  <c:v>42775</c:v>
                </c:pt>
                <c:pt idx="295">
                  <c:v>42776</c:v>
                </c:pt>
                <c:pt idx="296">
                  <c:v>42779</c:v>
                </c:pt>
                <c:pt idx="297">
                  <c:v>42780</c:v>
                </c:pt>
                <c:pt idx="298">
                  <c:v>42781</c:v>
                </c:pt>
                <c:pt idx="299">
                  <c:v>42782</c:v>
                </c:pt>
                <c:pt idx="300">
                  <c:v>42783</c:v>
                </c:pt>
                <c:pt idx="301">
                  <c:v>42786</c:v>
                </c:pt>
                <c:pt idx="302">
                  <c:v>42787</c:v>
                </c:pt>
                <c:pt idx="303">
                  <c:v>42788</c:v>
                </c:pt>
                <c:pt idx="304">
                  <c:v>42789</c:v>
                </c:pt>
                <c:pt idx="305">
                  <c:v>42790</c:v>
                </c:pt>
                <c:pt idx="306">
                  <c:v>42793</c:v>
                </c:pt>
                <c:pt idx="307">
                  <c:v>42794</c:v>
                </c:pt>
                <c:pt idx="308">
                  <c:v>42795</c:v>
                </c:pt>
                <c:pt idx="309">
                  <c:v>42796</c:v>
                </c:pt>
                <c:pt idx="310">
                  <c:v>42797</c:v>
                </c:pt>
                <c:pt idx="311">
                  <c:v>42800</c:v>
                </c:pt>
                <c:pt idx="312">
                  <c:v>42801</c:v>
                </c:pt>
                <c:pt idx="313">
                  <c:v>42802</c:v>
                </c:pt>
                <c:pt idx="314">
                  <c:v>42803</c:v>
                </c:pt>
                <c:pt idx="315">
                  <c:v>42804</c:v>
                </c:pt>
                <c:pt idx="316">
                  <c:v>42807</c:v>
                </c:pt>
                <c:pt idx="317">
                  <c:v>42808</c:v>
                </c:pt>
                <c:pt idx="318">
                  <c:v>42809</c:v>
                </c:pt>
                <c:pt idx="319">
                  <c:v>42810</c:v>
                </c:pt>
                <c:pt idx="320">
                  <c:v>42811</c:v>
                </c:pt>
                <c:pt idx="321">
                  <c:v>42814</c:v>
                </c:pt>
                <c:pt idx="322">
                  <c:v>42815</c:v>
                </c:pt>
                <c:pt idx="323">
                  <c:v>42816</c:v>
                </c:pt>
                <c:pt idx="324">
                  <c:v>42817</c:v>
                </c:pt>
                <c:pt idx="325">
                  <c:v>42818</c:v>
                </c:pt>
                <c:pt idx="326">
                  <c:v>42821</c:v>
                </c:pt>
                <c:pt idx="327">
                  <c:v>42822</c:v>
                </c:pt>
                <c:pt idx="328">
                  <c:v>42823</c:v>
                </c:pt>
                <c:pt idx="329">
                  <c:v>42824</c:v>
                </c:pt>
                <c:pt idx="330">
                  <c:v>42825</c:v>
                </c:pt>
                <c:pt idx="331">
                  <c:v>42828</c:v>
                </c:pt>
                <c:pt idx="332">
                  <c:v>42829</c:v>
                </c:pt>
                <c:pt idx="333">
                  <c:v>42830</c:v>
                </c:pt>
                <c:pt idx="334">
                  <c:v>42831</c:v>
                </c:pt>
                <c:pt idx="335">
                  <c:v>42832</c:v>
                </c:pt>
                <c:pt idx="336">
                  <c:v>42835</c:v>
                </c:pt>
                <c:pt idx="337">
                  <c:v>42836</c:v>
                </c:pt>
                <c:pt idx="338">
                  <c:v>42837</c:v>
                </c:pt>
                <c:pt idx="339">
                  <c:v>42838</c:v>
                </c:pt>
                <c:pt idx="340">
                  <c:v>42843</c:v>
                </c:pt>
                <c:pt idx="341">
                  <c:v>42844</c:v>
                </c:pt>
                <c:pt idx="342">
                  <c:v>42845</c:v>
                </c:pt>
                <c:pt idx="343">
                  <c:v>42846</c:v>
                </c:pt>
                <c:pt idx="344">
                  <c:v>42849</c:v>
                </c:pt>
                <c:pt idx="345">
                  <c:v>42850</c:v>
                </c:pt>
                <c:pt idx="346">
                  <c:v>42851</c:v>
                </c:pt>
                <c:pt idx="347">
                  <c:v>42852</c:v>
                </c:pt>
                <c:pt idx="348">
                  <c:v>42853</c:v>
                </c:pt>
                <c:pt idx="349">
                  <c:v>42857</c:v>
                </c:pt>
                <c:pt idx="350">
                  <c:v>42858</c:v>
                </c:pt>
                <c:pt idx="351">
                  <c:v>42859</c:v>
                </c:pt>
                <c:pt idx="352">
                  <c:v>42860</c:v>
                </c:pt>
                <c:pt idx="353">
                  <c:v>42863</c:v>
                </c:pt>
                <c:pt idx="354">
                  <c:v>42864</c:v>
                </c:pt>
                <c:pt idx="355">
                  <c:v>42865</c:v>
                </c:pt>
                <c:pt idx="356">
                  <c:v>42866</c:v>
                </c:pt>
                <c:pt idx="357">
                  <c:v>42867</c:v>
                </c:pt>
                <c:pt idx="358">
                  <c:v>42870</c:v>
                </c:pt>
                <c:pt idx="359">
                  <c:v>42871</c:v>
                </c:pt>
                <c:pt idx="360">
                  <c:v>42872</c:v>
                </c:pt>
                <c:pt idx="361">
                  <c:v>42873</c:v>
                </c:pt>
                <c:pt idx="362">
                  <c:v>42874</c:v>
                </c:pt>
                <c:pt idx="363">
                  <c:v>42877</c:v>
                </c:pt>
                <c:pt idx="364">
                  <c:v>42878</c:v>
                </c:pt>
                <c:pt idx="365">
                  <c:v>42879</c:v>
                </c:pt>
                <c:pt idx="366">
                  <c:v>42880</c:v>
                </c:pt>
                <c:pt idx="367">
                  <c:v>42881</c:v>
                </c:pt>
                <c:pt idx="368">
                  <c:v>42884</c:v>
                </c:pt>
                <c:pt idx="369">
                  <c:v>42885</c:v>
                </c:pt>
                <c:pt idx="370">
                  <c:v>42886</c:v>
                </c:pt>
                <c:pt idx="371">
                  <c:v>42887</c:v>
                </c:pt>
                <c:pt idx="372">
                  <c:v>42888</c:v>
                </c:pt>
                <c:pt idx="373">
                  <c:v>42891</c:v>
                </c:pt>
                <c:pt idx="374">
                  <c:v>42892</c:v>
                </c:pt>
                <c:pt idx="375">
                  <c:v>42893</c:v>
                </c:pt>
                <c:pt idx="376">
                  <c:v>42894</c:v>
                </c:pt>
                <c:pt idx="377">
                  <c:v>42895</c:v>
                </c:pt>
                <c:pt idx="378">
                  <c:v>42898</c:v>
                </c:pt>
                <c:pt idx="379">
                  <c:v>42899</c:v>
                </c:pt>
                <c:pt idx="380">
                  <c:v>42900</c:v>
                </c:pt>
                <c:pt idx="381">
                  <c:v>42901</c:v>
                </c:pt>
                <c:pt idx="382">
                  <c:v>42902</c:v>
                </c:pt>
                <c:pt idx="383">
                  <c:v>42905</c:v>
                </c:pt>
                <c:pt idx="384">
                  <c:v>42906</c:v>
                </c:pt>
                <c:pt idx="385">
                  <c:v>42907</c:v>
                </c:pt>
                <c:pt idx="386">
                  <c:v>42908</c:v>
                </c:pt>
                <c:pt idx="387">
                  <c:v>42909</c:v>
                </c:pt>
                <c:pt idx="388">
                  <c:v>42912</c:v>
                </c:pt>
                <c:pt idx="389">
                  <c:v>42913</c:v>
                </c:pt>
                <c:pt idx="390">
                  <c:v>42914</c:v>
                </c:pt>
                <c:pt idx="391">
                  <c:v>42915</c:v>
                </c:pt>
                <c:pt idx="392">
                  <c:v>42916</c:v>
                </c:pt>
                <c:pt idx="393">
                  <c:v>42919</c:v>
                </c:pt>
                <c:pt idx="394">
                  <c:v>42920</c:v>
                </c:pt>
                <c:pt idx="395">
                  <c:v>42921</c:v>
                </c:pt>
                <c:pt idx="396">
                  <c:v>42922</c:v>
                </c:pt>
                <c:pt idx="397">
                  <c:v>42923</c:v>
                </c:pt>
                <c:pt idx="398">
                  <c:v>42926</c:v>
                </c:pt>
                <c:pt idx="399">
                  <c:v>42927</c:v>
                </c:pt>
                <c:pt idx="400">
                  <c:v>42928</c:v>
                </c:pt>
                <c:pt idx="401">
                  <c:v>42929</c:v>
                </c:pt>
                <c:pt idx="402">
                  <c:v>42930</c:v>
                </c:pt>
                <c:pt idx="403">
                  <c:v>42933</c:v>
                </c:pt>
                <c:pt idx="404">
                  <c:v>42934</c:v>
                </c:pt>
                <c:pt idx="405">
                  <c:v>42935</c:v>
                </c:pt>
                <c:pt idx="406">
                  <c:v>42936</c:v>
                </c:pt>
                <c:pt idx="407">
                  <c:v>42937</c:v>
                </c:pt>
                <c:pt idx="408">
                  <c:v>42940</c:v>
                </c:pt>
                <c:pt idx="409">
                  <c:v>42941</c:v>
                </c:pt>
                <c:pt idx="410">
                  <c:v>42942</c:v>
                </c:pt>
                <c:pt idx="411">
                  <c:v>42943</c:v>
                </c:pt>
                <c:pt idx="412">
                  <c:v>42944</c:v>
                </c:pt>
                <c:pt idx="413">
                  <c:v>42947</c:v>
                </c:pt>
                <c:pt idx="414">
                  <c:v>42948</c:v>
                </c:pt>
                <c:pt idx="415">
                  <c:v>42949</c:v>
                </c:pt>
                <c:pt idx="416">
                  <c:v>42950</c:v>
                </c:pt>
                <c:pt idx="417">
                  <c:v>42951</c:v>
                </c:pt>
                <c:pt idx="418">
                  <c:v>42954</c:v>
                </c:pt>
                <c:pt idx="419">
                  <c:v>42955</c:v>
                </c:pt>
                <c:pt idx="420">
                  <c:v>42956</c:v>
                </c:pt>
                <c:pt idx="421">
                  <c:v>42957</c:v>
                </c:pt>
                <c:pt idx="422">
                  <c:v>42958</c:v>
                </c:pt>
                <c:pt idx="423">
                  <c:v>42961</c:v>
                </c:pt>
                <c:pt idx="424">
                  <c:v>42962</c:v>
                </c:pt>
                <c:pt idx="425">
                  <c:v>42963</c:v>
                </c:pt>
                <c:pt idx="426">
                  <c:v>42964</c:v>
                </c:pt>
                <c:pt idx="427">
                  <c:v>42965</c:v>
                </c:pt>
                <c:pt idx="428">
                  <c:v>42968</c:v>
                </c:pt>
                <c:pt idx="429">
                  <c:v>42969</c:v>
                </c:pt>
                <c:pt idx="430">
                  <c:v>42970</c:v>
                </c:pt>
                <c:pt idx="431">
                  <c:v>42971</c:v>
                </c:pt>
                <c:pt idx="432">
                  <c:v>42972</c:v>
                </c:pt>
                <c:pt idx="433">
                  <c:v>42975</c:v>
                </c:pt>
                <c:pt idx="434">
                  <c:v>42976</c:v>
                </c:pt>
                <c:pt idx="435">
                  <c:v>42977</c:v>
                </c:pt>
                <c:pt idx="436">
                  <c:v>42978</c:v>
                </c:pt>
                <c:pt idx="437">
                  <c:v>42979</c:v>
                </c:pt>
                <c:pt idx="438">
                  <c:v>42982</c:v>
                </c:pt>
                <c:pt idx="439">
                  <c:v>42983</c:v>
                </c:pt>
                <c:pt idx="440">
                  <c:v>42984</c:v>
                </c:pt>
                <c:pt idx="441">
                  <c:v>42985</c:v>
                </c:pt>
                <c:pt idx="442">
                  <c:v>42986</c:v>
                </c:pt>
                <c:pt idx="443">
                  <c:v>42989</c:v>
                </c:pt>
                <c:pt idx="444">
                  <c:v>42990</c:v>
                </c:pt>
                <c:pt idx="445">
                  <c:v>42991</c:v>
                </c:pt>
                <c:pt idx="446">
                  <c:v>42992</c:v>
                </c:pt>
                <c:pt idx="447">
                  <c:v>42993</c:v>
                </c:pt>
                <c:pt idx="448">
                  <c:v>42996</c:v>
                </c:pt>
                <c:pt idx="449">
                  <c:v>42997</c:v>
                </c:pt>
                <c:pt idx="450">
                  <c:v>42998</c:v>
                </c:pt>
                <c:pt idx="451">
                  <c:v>42999</c:v>
                </c:pt>
                <c:pt idx="452">
                  <c:v>43000</c:v>
                </c:pt>
                <c:pt idx="453">
                  <c:v>43003</c:v>
                </c:pt>
                <c:pt idx="454">
                  <c:v>43004</c:v>
                </c:pt>
                <c:pt idx="455">
                  <c:v>43005</c:v>
                </c:pt>
                <c:pt idx="456">
                  <c:v>43006</c:v>
                </c:pt>
                <c:pt idx="457">
                  <c:v>43007</c:v>
                </c:pt>
                <c:pt idx="458">
                  <c:v>43010</c:v>
                </c:pt>
                <c:pt idx="459">
                  <c:v>43011</c:v>
                </c:pt>
                <c:pt idx="460">
                  <c:v>43012</c:v>
                </c:pt>
                <c:pt idx="461">
                  <c:v>43013</c:v>
                </c:pt>
                <c:pt idx="462">
                  <c:v>43014</c:v>
                </c:pt>
                <c:pt idx="463">
                  <c:v>43017</c:v>
                </c:pt>
                <c:pt idx="464">
                  <c:v>43018</c:v>
                </c:pt>
                <c:pt idx="465">
                  <c:v>43019</c:v>
                </c:pt>
                <c:pt idx="466">
                  <c:v>43020</c:v>
                </c:pt>
                <c:pt idx="467">
                  <c:v>43021</c:v>
                </c:pt>
                <c:pt idx="468">
                  <c:v>43024</c:v>
                </c:pt>
                <c:pt idx="469">
                  <c:v>43025</c:v>
                </c:pt>
                <c:pt idx="470">
                  <c:v>43026</c:v>
                </c:pt>
                <c:pt idx="471">
                  <c:v>43027</c:v>
                </c:pt>
                <c:pt idx="472">
                  <c:v>43028</c:v>
                </c:pt>
                <c:pt idx="473">
                  <c:v>43031</c:v>
                </c:pt>
                <c:pt idx="474">
                  <c:v>43032</c:v>
                </c:pt>
                <c:pt idx="475">
                  <c:v>43033</c:v>
                </c:pt>
                <c:pt idx="476">
                  <c:v>43034</c:v>
                </c:pt>
                <c:pt idx="477">
                  <c:v>43035</c:v>
                </c:pt>
                <c:pt idx="478">
                  <c:v>43038</c:v>
                </c:pt>
                <c:pt idx="479">
                  <c:v>43039</c:v>
                </c:pt>
                <c:pt idx="480">
                  <c:v>43040</c:v>
                </c:pt>
                <c:pt idx="481">
                  <c:v>43041</c:v>
                </c:pt>
                <c:pt idx="482">
                  <c:v>43042</c:v>
                </c:pt>
                <c:pt idx="483">
                  <c:v>43045</c:v>
                </c:pt>
                <c:pt idx="484">
                  <c:v>43046</c:v>
                </c:pt>
                <c:pt idx="485">
                  <c:v>43047</c:v>
                </c:pt>
                <c:pt idx="486">
                  <c:v>43048</c:v>
                </c:pt>
                <c:pt idx="487">
                  <c:v>43049</c:v>
                </c:pt>
                <c:pt idx="488">
                  <c:v>43052</c:v>
                </c:pt>
                <c:pt idx="489">
                  <c:v>43053</c:v>
                </c:pt>
                <c:pt idx="490">
                  <c:v>43054</c:v>
                </c:pt>
                <c:pt idx="491">
                  <c:v>43055</c:v>
                </c:pt>
                <c:pt idx="492">
                  <c:v>43056</c:v>
                </c:pt>
                <c:pt idx="493">
                  <c:v>43059</c:v>
                </c:pt>
                <c:pt idx="494">
                  <c:v>43060</c:v>
                </c:pt>
                <c:pt idx="495">
                  <c:v>43061</c:v>
                </c:pt>
                <c:pt idx="496">
                  <c:v>43062</c:v>
                </c:pt>
                <c:pt idx="497">
                  <c:v>43063</c:v>
                </c:pt>
                <c:pt idx="498">
                  <c:v>43066</c:v>
                </c:pt>
                <c:pt idx="499">
                  <c:v>43067</c:v>
                </c:pt>
                <c:pt idx="500">
                  <c:v>43068</c:v>
                </c:pt>
                <c:pt idx="501">
                  <c:v>43069</c:v>
                </c:pt>
                <c:pt idx="502">
                  <c:v>43070</c:v>
                </c:pt>
                <c:pt idx="503">
                  <c:v>43073</c:v>
                </c:pt>
                <c:pt idx="504">
                  <c:v>43074</c:v>
                </c:pt>
                <c:pt idx="505">
                  <c:v>43075</c:v>
                </c:pt>
                <c:pt idx="506">
                  <c:v>43076</c:v>
                </c:pt>
                <c:pt idx="507">
                  <c:v>43077</c:v>
                </c:pt>
                <c:pt idx="508">
                  <c:v>43080</c:v>
                </c:pt>
                <c:pt idx="509">
                  <c:v>43081</c:v>
                </c:pt>
                <c:pt idx="510">
                  <c:v>43082</c:v>
                </c:pt>
                <c:pt idx="511">
                  <c:v>43083</c:v>
                </c:pt>
                <c:pt idx="512">
                  <c:v>43084</c:v>
                </c:pt>
                <c:pt idx="513">
                  <c:v>43087</c:v>
                </c:pt>
                <c:pt idx="514">
                  <c:v>43088</c:v>
                </c:pt>
                <c:pt idx="515">
                  <c:v>43089</c:v>
                </c:pt>
                <c:pt idx="516">
                  <c:v>43090</c:v>
                </c:pt>
                <c:pt idx="517">
                  <c:v>43091</c:v>
                </c:pt>
                <c:pt idx="518">
                  <c:v>43098</c:v>
                </c:pt>
                <c:pt idx="519">
                  <c:v>43105</c:v>
                </c:pt>
                <c:pt idx="520">
                  <c:v>43112</c:v>
                </c:pt>
                <c:pt idx="521">
                  <c:v>43119</c:v>
                </c:pt>
                <c:pt idx="522">
                  <c:v>43126</c:v>
                </c:pt>
                <c:pt idx="523">
                  <c:v>43133</c:v>
                </c:pt>
                <c:pt idx="524">
                  <c:v>43140</c:v>
                </c:pt>
                <c:pt idx="525">
                  <c:v>43147</c:v>
                </c:pt>
                <c:pt idx="526">
                  <c:v>43154</c:v>
                </c:pt>
                <c:pt idx="527">
                  <c:v>43161</c:v>
                </c:pt>
                <c:pt idx="528">
                  <c:v>43168</c:v>
                </c:pt>
                <c:pt idx="529">
                  <c:v>43175</c:v>
                </c:pt>
                <c:pt idx="530">
                  <c:v>43182</c:v>
                </c:pt>
                <c:pt idx="531">
                  <c:v>43193</c:v>
                </c:pt>
                <c:pt idx="532">
                  <c:v>43196</c:v>
                </c:pt>
                <c:pt idx="533">
                  <c:v>43203</c:v>
                </c:pt>
                <c:pt idx="534">
                  <c:v>43210</c:v>
                </c:pt>
                <c:pt idx="535">
                  <c:v>43217</c:v>
                </c:pt>
                <c:pt idx="536">
                  <c:v>43224</c:v>
                </c:pt>
                <c:pt idx="537">
                  <c:v>43231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43273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-2.0980550221150196E-3</c:v>
                </c:pt>
                <c:pt idx="1">
                  <c:v>-2.0980550221150196E-3</c:v>
                </c:pt>
                <c:pt idx="2">
                  <c:v>-2.0980366811562678E-3</c:v>
                </c:pt>
                <c:pt idx="3">
                  <c:v>-1.9719685903396567E-3</c:v>
                </c:pt>
                <c:pt idx="4">
                  <c:v>-1.72907754925955E-3</c:v>
                </c:pt>
                <c:pt idx="5">
                  <c:v>-1.5207836504105288E-3</c:v>
                </c:pt>
                <c:pt idx="6">
                  <c:v>-1.4142278380568918E-3</c:v>
                </c:pt>
                <c:pt idx="7">
                  <c:v>-1.8580883126118053E-3</c:v>
                </c:pt>
                <c:pt idx="8">
                  <c:v>-2.0533993834082054E-3</c:v>
                </c:pt>
                <c:pt idx="9">
                  <c:v>-2.1815228035615419E-3</c:v>
                </c:pt>
                <c:pt idx="10">
                  <c:v>-2.2227973186872418E-3</c:v>
                </c:pt>
                <c:pt idx="11">
                  <c:v>-2.1594626543608442E-3</c:v>
                </c:pt>
                <c:pt idx="12">
                  <c:v>-2.0917291713118402E-3</c:v>
                </c:pt>
                <c:pt idx="13">
                  <c:v>-2.0597081017159624E-3</c:v>
                </c:pt>
                <c:pt idx="14">
                  <c:v>-2.0305613565385627E-3</c:v>
                </c:pt>
                <c:pt idx="15">
                  <c:v>-2.0054642931910394E-3</c:v>
                </c:pt>
                <c:pt idx="16">
                  <c:v>-1.974635064501129E-3</c:v>
                </c:pt>
                <c:pt idx="17">
                  <c:v>-1.9708957969255536E-3</c:v>
                </c:pt>
                <c:pt idx="18">
                  <c:v>-1.9807779945857362E-3</c:v>
                </c:pt>
                <c:pt idx="19">
                  <c:v>-1.9910438497516836E-3</c:v>
                </c:pt>
                <c:pt idx="20">
                  <c:v>-2.0016399831224163E-3</c:v>
                </c:pt>
                <c:pt idx="21">
                  <c:v>-2.0236549043950447E-3</c:v>
                </c:pt>
                <c:pt idx="22">
                  <c:v>-2.0462597093162671E-3</c:v>
                </c:pt>
                <c:pt idx="23">
                  <c:v>-2.0577065415983142E-3</c:v>
                </c:pt>
                <c:pt idx="24">
                  <c:v>-2.069163375559846E-3</c:v>
                </c:pt>
                <c:pt idx="25">
                  <c:v>-2.0805768313003625E-3</c:v>
                </c:pt>
                <c:pt idx="26">
                  <c:v>-2.1029799679395111E-3</c:v>
                </c:pt>
                <c:pt idx="27">
                  <c:v>-2.1247292866721779E-3</c:v>
                </c:pt>
                <c:pt idx="28">
                  <c:v>-2.1351251614332156E-3</c:v>
                </c:pt>
                <c:pt idx="29">
                  <c:v>-2.1451573816877456E-3</c:v>
                </c:pt>
                <c:pt idx="30">
                  <c:v>-2.1547725682546925E-3</c:v>
                </c:pt>
                <c:pt idx="31">
                  <c:v>-2.172332823131562E-3</c:v>
                </c:pt>
                <c:pt idx="32">
                  <c:v>-2.1879953884296199E-3</c:v>
                </c:pt>
                <c:pt idx="33">
                  <c:v>-2.1947247151654636E-3</c:v>
                </c:pt>
                <c:pt idx="34">
                  <c:v>-2.2007167318083276E-3</c:v>
                </c:pt>
                <c:pt idx="35">
                  <c:v>-2.2059180589373284E-3</c:v>
                </c:pt>
                <c:pt idx="36">
                  <c:v>-2.2134045760102694E-3</c:v>
                </c:pt>
                <c:pt idx="37">
                  <c:v>-2.2177488854957517E-3</c:v>
                </c:pt>
                <c:pt idx="38">
                  <c:v>-2.2181960746614493E-3</c:v>
                </c:pt>
                <c:pt idx="39">
                  <c:v>-2.2175322980277912E-3</c:v>
                </c:pt>
                <c:pt idx="40">
                  <c:v>-2.2159183088055201E-3</c:v>
                </c:pt>
                <c:pt idx="41">
                  <c:v>-2.212600603854753E-3</c:v>
                </c:pt>
                <c:pt idx="42">
                  <c:v>-2.2097896136541451E-3</c:v>
                </c:pt>
                <c:pt idx="43">
                  <c:v>-2.2086875647620019E-3</c:v>
                </c:pt>
                <c:pt idx="44">
                  <c:v>-2.2078139557768495E-3</c:v>
                </c:pt>
                <c:pt idx="45">
                  <c:v>-2.2071969816650494E-3</c:v>
                </c:pt>
                <c:pt idx="46">
                  <c:v>-2.2069459279405734E-3</c:v>
                </c:pt>
                <c:pt idx="47">
                  <c:v>-2.207859332359341E-3</c:v>
                </c:pt>
                <c:pt idx="48">
                  <c:v>-2.208948456630111E-3</c:v>
                </c:pt>
                <c:pt idx="49">
                  <c:v>-2.2104633854125311E-3</c:v>
                </c:pt>
                <c:pt idx="50">
                  <c:v>-2.2124323136329949E-3</c:v>
                </c:pt>
                <c:pt idx="51">
                  <c:v>-2.218010810843829E-3</c:v>
                </c:pt>
                <c:pt idx="52">
                  <c:v>-2.2254119202225198E-3</c:v>
                </c:pt>
                <c:pt idx="53">
                  <c:v>-2.2300737699287865E-3</c:v>
                </c:pt>
                <c:pt idx="54">
                  <c:v>-2.2353587885914905E-3</c:v>
                </c:pt>
                <c:pt idx="55">
                  <c:v>-2.2412951713368656E-3</c:v>
                </c:pt>
                <c:pt idx="56">
                  <c:v>-2.2554659937190635E-3</c:v>
                </c:pt>
                <c:pt idx="57">
                  <c:v>-2.2721182405138762E-3</c:v>
                </c:pt>
                <c:pt idx="58">
                  <c:v>-2.2817343667291823E-3</c:v>
                </c:pt>
                <c:pt idx="59">
                  <c:v>-2.292171026425649E-3</c:v>
                </c:pt>
                <c:pt idx="60">
                  <c:v>-2.3034564144497338E-3</c:v>
                </c:pt>
                <c:pt idx="61">
                  <c:v>-2.3273968268888723E-3</c:v>
                </c:pt>
                <c:pt idx="62">
                  <c:v>-2.3510115168656753E-3</c:v>
                </c:pt>
                <c:pt idx="63">
                  <c:v>-2.3625071501109929E-3</c:v>
                </c:pt>
                <c:pt idx="64">
                  <c:v>-2.3737950999258572E-3</c:v>
                </c:pt>
                <c:pt idx="65">
                  <c:v>-2.4059380771097594E-3</c:v>
                </c:pt>
                <c:pt idx="66">
                  <c:v>-2.4362217322293489E-3</c:v>
                </c:pt>
                <c:pt idx="67">
                  <c:v>-2.445586041877057E-3</c:v>
                </c:pt>
                <c:pt idx="68">
                  <c:v>-2.4546084239185362E-3</c:v>
                </c:pt>
                <c:pt idx="69">
                  <c:v>-2.4714125600544534E-3</c:v>
                </c:pt>
                <c:pt idx="70">
                  <c:v>-2.4869430651630609E-3</c:v>
                </c:pt>
                <c:pt idx="71">
                  <c:v>-2.4940041013188363E-3</c:v>
                </c:pt>
                <c:pt idx="72">
                  <c:v>-2.5006225266865911E-3</c:v>
                </c:pt>
                <c:pt idx="73">
                  <c:v>-2.5067815609691735E-3</c:v>
                </c:pt>
                <c:pt idx="74">
                  <c:v>-2.5174668184346771E-3</c:v>
                </c:pt>
                <c:pt idx="75">
                  <c:v>-2.5264881765085789E-3</c:v>
                </c:pt>
                <c:pt idx="76">
                  <c:v>-2.5300985474707716E-3</c:v>
                </c:pt>
                <c:pt idx="77">
                  <c:v>-2.5331488444457761E-3</c:v>
                </c:pt>
                <c:pt idx="78">
                  <c:v>-2.5356222865768885E-3</c:v>
                </c:pt>
                <c:pt idx="79">
                  <c:v>-2.5385445188597089E-3</c:v>
                </c:pt>
                <c:pt idx="80">
                  <c:v>-2.539523579305758E-3</c:v>
                </c:pt>
                <c:pt idx="81">
                  <c:v>-2.5395383879400768E-3</c:v>
                </c:pt>
                <c:pt idx="82">
                  <c:v>-2.5395729814281509E-3</c:v>
                </c:pt>
                <c:pt idx="83">
                  <c:v>-2.539632370761602E-3</c:v>
                </c:pt>
                <c:pt idx="84">
                  <c:v>-2.5398409369392638E-3</c:v>
                </c:pt>
                <c:pt idx="85">
                  <c:v>-2.5402181019851255E-3</c:v>
                </c:pt>
                <c:pt idx="86">
                  <c:v>-2.5404766323822159E-3</c:v>
                </c:pt>
                <c:pt idx="87">
                  <c:v>-2.5407900234553082E-3</c:v>
                </c:pt>
                <c:pt idx="88">
                  <c:v>-2.5411632859562161E-3</c:v>
                </c:pt>
                <c:pt idx="89">
                  <c:v>-2.5421164855821132E-3</c:v>
                </c:pt>
                <c:pt idx="90">
                  <c:v>-2.5433552672327053E-3</c:v>
                </c:pt>
                <c:pt idx="91">
                  <c:v>-2.5441030495887418E-3</c:v>
                </c:pt>
                <c:pt idx="92">
                  <c:v>-2.5449407680033787E-3</c:v>
                </c:pt>
                <c:pt idx="93">
                  <c:v>-2.5458734338279498E-3</c:v>
                </c:pt>
                <c:pt idx="94">
                  <c:v>-2.5480622748030868E-3</c:v>
                </c:pt>
                <c:pt idx="95">
                  <c:v>-2.5506537850628064E-3</c:v>
                </c:pt>
                <c:pt idx="96">
                  <c:v>-2.5521363490943472E-3</c:v>
                </c:pt>
                <c:pt idx="97">
                  <c:v>-2.5537439250067351E-3</c:v>
                </c:pt>
                <c:pt idx="98">
                  <c:v>-2.5554815240313999E-3</c:v>
                </c:pt>
                <c:pt idx="99">
                  <c:v>-2.5593969895032487E-3</c:v>
                </c:pt>
                <c:pt idx="100">
                  <c:v>-2.5638323649701533E-3</c:v>
                </c:pt>
                <c:pt idx="101">
                  <c:v>-2.5662952405536288E-3</c:v>
                </c:pt>
                <c:pt idx="102">
                  <c:v>-2.568881352358332E-3</c:v>
                </c:pt>
                <c:pt idx="103">
                  <c:v>-2.5714463777903873E-3</c:v>
                </c:pt>
                <c:pt idx="104">
                  <c:v>-2.5763626206298795E-3</c:v>
                </c:pt>
                <c:pt idx="105">
                  <c:v>-2.5811165206368614E-3</c:v>
                </c:pt>
                <c:pt idx="106">
                  <c:v>-2.5833827174670532E-3</c:v>
                </c:pt>
                <c:pt idx="107">
                  <c:v>-2.5855868390722847E-3</c:v>
                </c:pt>
                <c:pt idx="108">
                  <c:v>-2.5877281157482557E-3</c:v>
                </c:pt>
                <c:pt idx="109">
                  <c:v>-2.5917786768614448E-3</c:v>
                </c:pt>
                <c:pt idx="110">
                  <c:v>-2.5956493752365972E-3</c:v>
                </c:pt>
                <c:pt idx="111">
                  <c:v>-2.5974648791438071E-3</c:v>
                </c:pt>
                <c:pt idx="112">
                  <c:v>-2.5992129192964342E-3</c:v>
                </c:pt>
                <c:pt idx="113">
                  <c:v>-2.6008927253506897E-3</c:v>
                </c:pt>
                <c:pt idx="114">
                  <c:v>-2.6040022067164159E-3</c:v>
                </c:pt>
                <c:pt idx="115">
                  <c:v>-2.6069142152973512E-3</c:v>
                </c:pt>
                <c:pt idx="116">
                  <c:v>-2.6082413049355324E-3</c:v>
                </c:pt>
                <c:pt idx="117">
                  <c:v>-2.609495541809892E-3</c:v>
                </c:pt>
                <c:pt idx="118">
                  <c:v>-2.6106761560162894E-3</c:v>
                </c:pt>
                <c:pt idx="119">
                  <c:v>-2.6127691636101957E-3</c:v>
                </c:pt>
                <c:pt idx="120">
                  <c:v>-2.6146469900378833E-3</c:v>
                </c:pt>
                <c:pt idx="121">
                  <c:v>-2.6154479436613087E-3</c:v>
                </c:pt>
                <c:pt idx="122">
                  <c:v>-2.6161706556715458E-3</c:v>
                </c:pt>
                <c:pt idx="123">
                  <c:v>-2.6168143563642943E-3</c:v>
                </c:pt>
                <c:pt idx="124">
                  <c:v>-2.6178155008782511E-3</c:v>
                </c:pt>
                <c:pt idx="125">
                  <c:v>-2.6186009835305057E-3</c:v>
                </c:pt>
                <c:pt idx="126">
                  <c:v>-2.6189428373957213E-3</c:v>
                </c:pt>
                <c:pt idx="127">
                  <c:v>-2.6193078691205685E-3</c:v>
                </c:pt>
                <c:pt idx="128">
                  <c:v>-2.6196975456516114E-3</c:v>
                </c:pt>
                <c:pt idx="129">
                  <c:v>-2.6205473071927443E-3</c:v>
                </c:pt>
                <c:pt idx="130">
                  <c:v>-2.6215320400080344E-3</c:v>
                </c:pt>
                <c:pt idx="131">
                  <c:v>-2.6220669455678802E-3</c:v>
                </c:pt>
                <c:pt idx="132">
                  <c:v>-2.6226352978531153E-3</c:v>
                </c:pt>
                <c:pt idx="133">
                  <c:v>-2.6232385640101441E-3</c:v>
                </c:pt>
                <c:pt idx="134">
                  <c:v>-2.6245496761223563E-3</c:v>
                </c:pt>
                <c:pt idx="135">
                  <c:v>-2.626030105967736E-3</c:v>
                </c:pt>
                <c:pt idx="136">
                  <c:v>-2.6268299459220046E-3</c:v>
                </c:pt>
                <c:pt idx="137">
                  <c:v>-2.6276735013874841E-3</c:v>
                </c:pt>
                <c:pt idx="138">
                  <c:v>-2.6285622397104191E-3</c:v>
                </c:pt>
                <c:pt idx="139">
                  <c:v>-2.6304784394293179E-3</c:v>
                </c:pt>
                <c:pt idx="140">
                  <c:v>-2.6325983599084779E-3</c:v>
                </c:pt>
                <c:pt idx="141">
                  <c:v>-2.6337350165972495E-3</c:v>
                </c:pt>
                <c:pt idx="142">
                  <c:v>-2.634925657982734E-3</c:v>
                </c:pt>
                <c:pt idx="143">
                  <c:v>-2.6361717511313998E-3</c:v>
                </c:pt>
                <c:pt idx="144">
                  <c:v>-2.6388367679119895E-3</c:v>
                </c:pt>
                <c:pt idx="145">
                  <c:v>-2.6417431834069305E-3</c:v>
                </c:pt>
                <c:pt idx="146">
                  <c:v>-2.6433078804588561E-3</c:v>
                </c:pt>
                <c:pt idx="147">
                  <c:v>-2.6449565012187648E-3</c:v>
                </c:pt>
                <c:pt idx="148">
                  <c:v>-2.6466908719058324E-3</c:v>
                </c:pt>
                <c:pt idx="149">
                  <c:v>-2.650435064435186E-3</c:v>
                </c:pt>
                <c:pt idx="150">
                  <c:v>-2.6545223800678031E-3</c:v>
                </c:pt>
                <c:pt idx="151">
                  <c:v>-2.6567128946775043E-3</c:v>
                </c:pt>
                <c:pt idx="152">
                  <c:v>-2.6590001168091959E-3</c:v>
                </c:pt>
                <c:pt idx="153">
                  <c:v>-2.6613858727619899E-3</c:v>
                </c:pt>
                <c:pt idx="154">
                  <c:v>-2.6664752116190016E-3</c:v>
                </c:pt>
                <c:pt idx="155">
                  <c:v>-2.6719507601669079E-3</c:v>
                </c:pt>
                <c:pt idx="156">
                  <c:v>-2.6748565790724044E-3</c:v>
                </c:pt>
                <c:pt idx="157">
                  <c:v>-2.6778718895936748E-3</c:v>
                </c:pt>
                <c:pt idx="158">
                  <c:v>-2.6809985175901829E-3</c:v>
                </c:pt>
                <c:pt idx="159">
                  <c:v>-2.6876118989260789E-3</c:v>
                </c:pt>
                <c:pt idx="160">
                  <c:v>-2.6946547314299352E-3</c:v>
                </c:pt>
                <c:pt idx="161">
                  <c:v>-2.6983653416490228E-3</c:v>
                </c:pt>
                <c:pt idx="162">
                  <c:v>-2.7021982270580835E-3</c:v>
                </c:pt>
                <c:pt idx="163">
                  <c:v>-2.7061552139162615E-3</c:v>
                </c:pt>
                <c:pt idx="164">
                  <c:v>-2.714471522637929E-3</c:v>
                </c:pt>
                <c:pt idx="165">
                  <c:v>-2.7232607013827348E-3</c:v>
                </c:pt>
                <c:pt idx="166">
                  <c:v>-2.727865589413625E-3</c:v>
                </c:pt>
                <c:pt idx="167">
                  <c:v>-2.7326055365683999E-3</c:v>
                </c:pt>
                <c:pt idx="168">
                  <c:v>-2.7374052744555399E-3</c:v>
                </c:pt>
                <c:pt idx="169">
                  <c:v>-2.7460413791535743E-3</c:v>
                </c:pt>
                <c:pt idx="170">
                  <c:v>-2.7535953933810475E-3</c:v>
                </c:pt>
                <c:pt idx="171">
                  <c:v>-2.7567856205834573E-3</c:v>
                </c:pt>
                <c:pt idx="172">
                  <c:v>-2.7596214750147396E-3</c:v>
                </c:pt>
                <c:pt idx="173">
                  <c:v>-2.7620972308950442E-3</c:v>
                </c:pt>
                <c:pt idx="174">
                  <c:v>-2.7657985357576464E-3</c:v>
                </c:pt>
                <c:pt idx="175">
                  <c:v>-2.7682847521903753E-3</c:v>
                </c:pt>
                <c:pt idx="176">
                  <c:v>-2.7688741276987727E-3</c:v>
                </c:pt>
                <c:pt idx="177">
                  <c:v>-2.7690690496173787E-3</c:v>
                </c:pt>
                <c:pt idx="178">
                  <c:v>-2.7688637919665027E-3</c:v>
                </c:pt>
                <c:pt idx="179">
                  <c:v>-2.76706944710714E-3</c:v>
                </c:pt>
                <c:pt idx="180">
                  <c:v>-2.7639264497514304E-3</c:v>
                </c:pt>
                <c:pt idx="181">
                  <c:v>-2.7616344069958387E-3</c:v>
                </c:pt>
                <c:pt idx="182">
                  <c:v>-2.7589078296319514E-3</c:v>
                </c:pt>
                <c:pt idx="183">
                  <c:v>-2.755740991760014E-3</c:v>
                </c:pt>
                <c:pt idx="184">
                  <c:v>-2.7478901768684949E-3</c:v>
                </c:pt>
                <c:pt idx="185">
                  <c:v>-2.7385565184356864E-3</c:v>
                </c:pt>
                <c:pt idx="186">
                  <c:v>-2.7331024902865764E-3</c:v>
                </c:pt>
                <c:pt idx="187">
                  <c:v>-2.7271738463507944E-3</c:v>
                </c:pt>
                <c:pt idx="188">
                  <c:v>-2.7207648611282664E-3</c:v>
                </c:pt>
                <c:pt idx="189">
                  <c:v>-2.7062967776636526E-3</c:v>
                </c:pt>
                <c:pt idx="190">
                  <c:v>-2.6903819159285192E-3</c:v>
                </c:pt>
                <c:pt idx="191">
                  <c:v>-2.6825158479715228E-3</c:v>
                </c:pt>
                <c:pt idx="192">
                  <c:v>-2.6751791722245954E-3</c:v>
                </c:pt>
                <c:pt idx="193">
                  <c:v>-2.6683809725813745E-3</c:v>
                </c:pt>
                <c:pt idx="194">
                  <c:v>-2.6566053091103825E-3</c:v>
                </c:pt>
                <c:pt idx="195">
                  <c:v>-2.6467546145969578E-3</c:v>
                </c:pt>
                <c:pt idx="196">
                  <c:v>-2.6427850549959331E-3</c:v>
                </c:pt>
                <c:pt idx="197">
                  <c:v>-2.6394084751801827E-3</c:v>
                </c:pt>
                <c:pt idx="198">
                  <c:v>-2.6366339591632482E-3</c:v>
                </c:pt>
                <c:pt idx="199">
                  <c:v>-2.6331179665461946E-3</c:v>
                </c:pt>
                <c:pt idx="200">
                  <c:v>-2.6317382113960619E-3</c:v>
                </c:pt>
                <c:pt idx="201">
                  <c:v>-2.6321102730575419E-3</c:v>
                </c:pt>
                <c:pt idx="202">
                  <c:v>-2.6331389022393736E-3</c:v>
                </c:pt>
                <c:pt idx="203">
                  <c:v>-2.6348331825554183E-3</c:v>
                </c:pt>
                <c:pt idx="204">
                  <c:v>-2.6404666333146309E-3</c:v>
                </c:pt>
                <c:pt idx="205">
                  <c:v>-2.6484484947131293E-3</c:v>
                </c:pt>
                <c:pt idx="206">
                  <c:v>-2.6536072899041585E-3</c:v>
                </c:pt>
                <c:pt idx="207">
                  <c:v>-2.6594862397910646E-3</c:v>
                </c:pt>
                <c:pt idx="208">
                  <c:v>-2.6660944282674848E-3</c:v>
                </c:pt>
                <c:pt idx="209">
                  <c:v>-2.6817670420209438E-3</c:v>
                </c:pt>
                <c:pt idx="210">
                  <c:v>-2.70000124498182E-3</c:v>
                </c:pt>
                <c:pt idx="211">
                  <c:v>-2.7101925059369592E-3</c:v>
                </c:pt>
                <c:pt idx="212">
                  <c:v>-2.7201654051633994E-3</c:v>
                </c:pt>
                <c:pt idx="213">
                  <c:v>-2.7297153137073593E-3</c:v>
                </c:pt>
                <c:pt idx="214">
                  <c:v>-2.7473514281162181E-3</c:v>
                </c:pt>
                <c:pt idx="215">
                  <c:v>-2.7635539718628976E-3</c:v>
                </c:pt>
                <c:pt idx="216">
                  <c:v>-2.7708906245083043E-3</c:v>
                </c:pt>
                <c:pt idx="217">
                  <c:v>-2.7777649653248915E-3</c:v>
                </c:pt>
                <c:pt idx="218">
                  <c:v>-2.7841704406350587E-3</c:v>
                </c:pt>
                <c:pt idx="219">
                  <c:v>-2.7953640327149643E-3</c:v>
                </c:pt>
                <c:pt idx="220">
                  <c:v>-2.8049726164169897E-3</c:v>
                </c:pt>
                <c:pt idx="221">
                  <c:v>-2.8089354611093853E-3</c:v>
                </c:pt>
                <c:pt idx="222">
                  <c:v>-2.8123901189891498E-3</c:v>
                </c:pt>
                <c:pt idx="223">
                  <c:v>-2.8153300364586187E-3</c:v>
                </c:pt>
                <c:pt idx="224">
                  <c:v>-2.8194392207314678E-3</c:v>
                </c:pt>
                <c:pt idx="225">
                  <c:v>-2.8218112309597032E-3</c:v>
                </c:pt>
                <c:pt idx="226">
                  <c:v>-2.8220791427724379E-3</c:v>
                </c:pt>
                <c:pt idx="227">
                  <c:v>-2.8217929926688257E-3</c:v>
                </c:pt>
                <c:pt idx="228">
                  <c:v>-2.8209462272910102E-3</c:v>
                </c:pt>
                <c:pt idx="229">
                  <c:v>-2.817329161604043E-3</c:v>
                </c:pt>
                <c:pt idx="230">
                  <c:v>-2.811821938686343E-3</c:v>
                </c:pt>
                <c:pt idx="231">
                  <c:v>-2.8080737920532783E-3</c:v>
                </c:pt>
                <c:pt idx="232">
                  <c:v>-2.8037257082003109E-3</c:v>
                </c:pt>
                <c:pt idx="233">
                  <c:v>-2.7987711338095522E-3</c:v>
                </c:pt>
                <c:pt idx="234">
                  <c:v>-2.7879198861624488E-3</c:v>
                </c:pt>
                <c:pt idx="235">
                  <c:v>-2.7774422125803611E-3</c:v>
                </c:pt>
                <c:pt idx="236">
                  <c:v>-2.7724259426609166E-3</c:v>
                </c:pt>
                <c:pt idx="237">
                  <c:v>-2.7675532391802093E-3</c:v>
                </c:pt>
                <c:pt idx="238">
                  <c:v>-2.7628264677259651E-3</c:v>
                </c:pt>
                <c:pt idx="239">
                  <c:v>-2.7538501295731876E-3</c:v>
                </c:pt>
                <c:pt idx="240">
                  <c:v>-2.7454260236003947E-3</c:v>
                </c:pt>
                <c:pt idx="241">
                  <c:v>-2.7414644026091395E-3</c:v>
                </c:pt>
                <c:pt idx="242">
                  <c:v>-2.7376629096087512E-3</c:v>
                </c:pt>
                <c:pt idx="243">
                  <c:v>-2.7340239103867958E-3</c:v>
                </c:pt>
                <c:pt idx="244">
                  <c:v>-2.7272787263754594E-3</c:v>
                </c:pt>
                <c:pt idx="245">
                  <c:v>-2.7211401711513261E-3</c:v>
                </c:pt>
                <c:pt idx="246">
                  <c:v>-2.7183491305526886E-3</c:v>
                </c:pt>
                <c:pt idx="247">
                  <c:v>-2.7157347793771436E-3</c:v>
                </c:pt>
                <c:pt idx="248">
                  <c:v>-2.7132994838519053E-3</c:v>
                </c:pt>
                <c:pt idx="249">
                  <c:v>-2.7090171883736858E-3</c:v>
                </c:pt>
                <c:pt idx="250">
                  <c:v>-2.7053961755241218E-3</c:v>
                </c:pt>
                <c:pt idx="251">
                  <c:v>-2.7038916467425622E-3</c:v>
                </c:pt>
                <c:pt idx="252">
                  <c:v>-2.702580369096097E-3</c:v>
                </c:pt>
                <c:pt idx="253">
                  <c:v>-2.7014647085321641E-3</c:v>
                </c:pt>
                <c:pt idx="254">
                  <c:v>-2.699877026026698E-3</c:v>
                </c:pt>
                <c:pt idx="255">
                  <c:v>-2.6989691077261568E-3</c:v>
                </c:pt>
                <c:pt idx="256">
                  <c:v>-2.6986475349977113E-3</c:v>
                </c:pt>
                <c:pt idx="257">
                  <c:v>-2.6983141091108109E-3</c:v>
                </c:pt>
                <c:pt idx="258">
                  <c:v>-2.6979688187545037E-3</c:v>
                </c:pt>
                <c:pt idx="259">
                  <c:v>-2.6970158644590292E-3</c:v>
                </c:pt>
                <c:pt idx="260">
                  <c:v>-2.6960640093243171E-3</c:v>
                </c:pt>
                <c:pt idx="261">
                  <c:v>-2.6956472976991108E-3</c:v>
                </c:pt>
                <c:pt idx="262">
                  <c:v>-2.6952186435469372E-3</c:v>
                </c:pt>
                <c:pt idx="263">
                  <c:v>-2.6943013055547027E-3</c:v>
                </c:pt>
                <c:pt idx="264">
                  <c:v>-2.6933843768084387E-3</c:v>
                </c:pt>
                <c:pt idx="265">
                  <c:v>-2.6928958417959947E-3</c:v>
                </c:pt>
                <c:pt idx="266">
                  <c:v>-2.692395297190231E-3</c:v>
                </c:pt>
                <c:pt idx="267">
                  <c:v>-2.6918827316801952E-3</c:v>
                </c:pt>
                <c:pt idx="268">
                  <c:v>-2.6907973629120008E-3</c:v>
                </c:pt>
                <c:pt idx="269">
                  <c:v>-2.6897120378954753E-3</c:v>
                </c:pt>
                <c:pt idx="270">
                  <c:v>-2.6891392005978787E-3</c:v>
                </c:pt>
                <c:pt idx="271">
                  <c:v>-2.6885542754895297E-3</c:v>
                </c:pt>
                <c:pt idx="272">
                  <c:v>-2.6879572512594763E-3</c:v>
                </c:pt>
                <c:pt idx="273">
                  <c:v>-2.6867027656907183E-3</c:v>
                </c:pt>
                <c:pt idx="274">
                  <c:v>-2.6854479407800724E-3</c:v>
                </c:pt>
                <c:pt idx="275">
                  <c:v>-2.6847902537951995E-3</c:v>
                </c:pt>
                <c:pt idx="276">
                  <c:v>-2.6841204007821418E-3</c:v>
                </c:pt>
                <c:pt idx="277">
                  <c:v>-2.683438370509883E-3</c:v>
                </c:pt>
                <c:pt idx="278">
                  <c:v>-2.6820136819294405E-3</c:v>
                </c:pt>
                <c:pt idx="279">
                  <c:v>-2.6805882535674286E-3</c:v>
                </c:pt>
                <c:pt idx="280">
                  <c:v>-2.6798451694531877E-3</c:v>
                </c:pt>
                <c:pt idx="281">
                  <c:v>-2.6790898411332975E-3</c:v>
                </c:pt>
                <c:pt idx="282">
                  <c:v>-2.6783222573767418E-3</c:v>
                </c:pt>
                <c:pt idx="283">
                  <c:v>-2.6767262797733338E-3</c:v>
                </c:pt>
                <c:pt idx="284">
                  <c:v>-2.6751291443227743E-3</c:v>
                </c:pt>
                <c:pt idx="285">
                  <c:v>-2.6743001157170099E-3</c:v>
                </c:pt>
                <c:pt idx="286">
                  <c:v>-2.6734587646082275E-3</c:v>
                </c:pt>
                <c:pt idx="287">
                  <c:v>-2.6726050799252832E-3</c:v>
                </c:pt>
                <c:pt idx="288">
                  <c:v>-2.6708367272876288E-3</c:v>
                </c:pt>
                <c:pt idx="289">
                  <c:v>-2.66906678111134E-3</c:v>
                </c:pt>
                <c:pt idx="290">
                  <c:v>-2.6681512605719604E-3</c:v>
                </c:pt>
                <c:pt idx="291">
                  <c:v>-2.6672233393920664E-3</c:v>
                </c:pt>
                <c:pt idx="292">
                  <c:v>-2.6662830063006737E-3</c:v>
                </c:pt>
                <c:pt idx="293">
                  <c:v>-2.664341192577524E-3</c:v>
                </c:pt>
                <c:pt idx="294">
                  <c:v>-2.6623973320383243E-3</c:v>
                </c:pt>
                <c:pt idx="295">
                  <c:v>-2.6613947721632059E-3</c:v>
                </c:pt>
                <c:pt idx="296">
                  <c:v>-2.6603797334301404E-3</c:v>
                </c:pt>
                <c:pt idx="297">
                  <c:v>-2.6593522045681439E-3</c:v>
                </c:pt>
                <c:pt idx="298">
                  <c:v>-2.6572358436416366E-3</c:v>
                </c:pt>
                <c:pt idx="299">
                  <c:v>-2.6551169651689577E-3</c:v>
                </c:pt>
                <c:pt idx="300">
                  <c:v>-2.6540268185959448E-3</c:v>
                </c:pt>
                <c:pt idx="301">
                  <c:v>-2.6529241147477123E-3</c:v>
                </c:pt>
                <c:pt idx="302">
                  <c:v>-2.6518088427129882E-3</c:v>
                </c:pt>
                <c:pt idx="303">
                  <c:v>-2.6495168485984877E-3</c:v>
                </c:pt>
                <c:pt idx="304">
                  <c:v>-2.6472218486883747E-3</c:v>
                </c:pt>
                <c:pt idx="305">
                  <c:v>-2.6460435677755356E-3</c:v>
                </c:pt>
                <c:pt idx="306">
                  <c:v>-2.6448526515698845E-3</c:v>
                </c:pt>
                <c:pt idx="307">
                  <c:v>-2.6436490889603093E-3</c:v>
                </c:pt>
                <c:pt idx="308">
                  <c:v>-2.6411803754466945E-3</c:v>
                </c:pt>
                <c:pt idx="309">
                  <c:v>-2.6387081503820298E-3</c:v>
                </c:pt>
                <c:pt idx="310">
                  <c:v>-2.637441187967049E-3</c:v>
                </c:pt>
                <c:pt idx="311">
                  <c:v>-2.6361615119219195E-3</c:v>
                </c:pt>
                <c:pt idx="312">
                  <c:v>-2.6348691112154654E-3</c:v>
                </c:pt>
                <c:pt idx="313">
                  <c:v>-2.6322225922514875E-3</c:v>
                </c:pt>
                <c:pt idx="314">
                  <c:v>-2.6295720386348975E-3</c:v>
                </c:pt>
                <c:pt idx="315">
                  <c:v>-2.6282158470358752E-3</c:v>
                </c:pt>
                <c:pt idx="316">
                  <c:v>-2.6268468638290798E-3</c:v>
                </c:pt>
                <c:pt idx="317">
                  <c:v>-2.6254650777035593E-3</c:v>
                </c:pt>
                <c:pt idx="318">
                  <c:v>-2.6226396670114838E-3</c:v>
                </c:pt>
                <c:pt idx="319">
                  <c:v>-2.6198096812324323E-3</c:v>
                </c:pt>
                <c:pt idx="320">
                  <c:v>-2.6183637132470849E-3</c:v>
                </c:pt>
                <c:pt idx="321">
                  <c:v>-2.6169048752766599E-3</c:v>
                </c:pt>
                <c:pt idx="322">
                  <c:v>-2.6154331564098854E-3</c:v>
                </c:pt>
                <c:pt idx="323">
                  <c:v>-2.6124277677386232E-3</c:v>
                </c:pt>
                <c:pt idx="324">
                  <c:v>-2.6094172463597687E-3</c:v>
                </c:pt>
                <c:pt idx="325">
                  <c:v>-2.6078809545460047E-3</c:v>
                </c:pt>
                <c:pt idx="326">
                  <c:v>-2.6063317145297304E-3</c:v>
                </c:pt>
                <c:pt idx="327">
                  <c:v>-2.604769515239802E-3</c:v>
                </c:pt>
                <c:pt idx="328">
                  <c:v>-2.6015830624581682E-3</c:v>
                </c:pt>
                <c:pt idx="329">
                  <c:v>-2.5983909021620732E-3</c:v>
                </c:pt>
                <c:pt idx="330">
                  <c:v>-2.5967637388779607E-3</c:v>
                </c:pt>
                <c:pt idx="331">
                  <c:v>-2.5951235494536817E-3</c:v>
                </c:pt>
                <c:pt idx="332">
                  <c:v>-2.5934703224583799E-3</c:v>
                </c:pt>
                <c:pt idx="333">
                  <c:v>-2.5901017191554132E-3</c:v>
                </c:pt>
                <c:pt idx="334">
                  <c:v>-2.5867268164248003E-3</c:v>
                </c:pt>
                <c:pt idx="335">
                  <c:v>-2.5850082345879599E-3</c:v>
                </c:pt>
                <c:pt idx="336">
                  <c:v>-2.5832765480737763E-3</c:v>
                </c:pt>
                <c:pt idx="337">
                  <c:v>-2.5779526788003437E-3</c:v>
                </c:pt>
                <c:pt idx="338">
                  <c:v>-2.5726106093815204E-3</c:v>
                </c:pt>
                <c:pt idx="339">
                  <c:v>-2.5707868786550847E-3</c:v>
                </c:pt>
                <c:pt idx="340">
                  <c:v>-2.5689499539227612E-3</c:v>
                </c:pt>
                <c:pt idx="341">
                  <c:v>-2.5652137903175998E-3</c:v>
                </c:pt>
                <c:pt idx="342">
                  <c:v>-2.5614700931519963E-3</c:v>
                </c:pt>
                <c:pt idx="343">
                  <c:v>-2.5595670314837449E-3</c:v>
                </c:pt>
                <c:pt idx="344">
                  <c:v>-2.5576507089430933E-3</c:v>
                </c:pt>
                <c:pt idx="345">
                  <c:v>-2.5557211142990255E-3</c:v>
                </c:pt>
                <c:pt idx="346">
                  <c:v>-2.5508035583265976E-3</c:v>
                </c:pt>
                <c:pt idx="347">
                  <c:v>-2.5458736688799277E-3</c:v>
                </c:pt>
                <c:pt idx="348">
                  <c:v>-2.5438642072428408E-3</c:v>
                </c:pt>
                <c:pt idx="349">
                  <c:v>-2.5418413951250329E-3</c:v>
                </c:pt>
                <c:pt idx="350">
                  <c:v>-2.537733324921021E-3</c:v>
                </c:pt>
                <c:pt idx="351">
                  <c:v>-2.5336164208233924E-3</c:v>
                </c:pt>
                <c:pt idx="352">
                  <c:v>-2.5315266895953314E-3</c:v>
                </c:pt>
                <c:pt idx="353">
                  <c:v>-2.5294235413797495E-3</c:v>
                </c:pt>
                <c:pt idx="354">
                  <c:v>-2.527306964426046E-3</c:v>
                </c:pt>
                <c:pt idx="355">
                  <c:v>-2.52301131087318E-3</c:v>
                </c:pt>
                <c:pt idx="356">
                  <c:v>-2.5187061486864337E-3</c:v>
                </c:pt>
                <c:pt idx="357">
                  <c:v>-2.5165222618550587E-3</c:v>
                </c:pt>
                <c:pt idx="358">
                  <c:v>-2.5143248794190498E-3</c:v>
                </c:pt>
                <c:pt idx="359">
                  <c:v>-2.5121139902672951E-3</c:v>
                </c:pt>
                <c:pt idx="360">
                  <c:v>-2.5076296664616748E-3</c:v>
                </c:pt>
                <c:pt idx="361">
                  <c:v>-2.5031351434812166E-3</c:v>
                </c:pt>
                <c:pt idx="362">
                  <c:v>-2.5008565533646276E-3</c:v>
                </c:pt>
                <c:pt idx="363">
                  <c:v>-2.4985643894259724E-3</c:v>
                </c:pt>
                <c:pt idx="364">
                  <c:v>-2.4962586406740428E-3</c:v>
                </c:pt>
                <c:pt idx="365">
                  <c:v>-2.491584559631832E-3</c:v>
                </c:pt>
                <c:pt idx="366">
                  <c:v>-2.4868995730731314E-3</c:v>
                </c:pt>
                <c:pt idx="367">
                  <c:v>-2.4845257322692049E-3</c:v>
                </c:pt>
                <c:pt idx="368">
                  <c:v>-2.4821382394657476E-3</c:v>
                </c:pt>
                <c:pt idx="369">
                  <c:v>-2.4797370835516475E-3</c:v>
                </c:pt>
                <c:pt idx="370">
                  <c:v>-2.4748721582223965E-3</c:v>
                </c:pt>
                <c:pt idx="371">
                  <c:v>-2.4699956056073447E-3</c:v>
                </c:pt>
                <c:pt idx="372">
                  <c:v>-2.467525966554085E-3</c:v>
                </c:pt>
                <c:pt idx="373">
                  <c:v>-2.465042597443734E-3</c:v>
                </c:pt>
                <c:pt idx="374">
                  <c:v>-2.4625454870852437E-3</c:v>
                </c:pt>
                <c:pt idx="375">
                  <c:v>-2.4574886301387266E-3</c:v>
                </c:pt>
                <c:pt idx="376">
                  <c:v>-2.4524194089092788E-3</c:v>
                </c:pt>
                <c:pt idx="377">
                  <c:v>-2.4498534244044023E-3</c:v>
                </c:pt>
                <c:pt idx="378">
                  <c:v>-2.44727363146513E-3</c:v>
                </c:pt>
                <c:pt idx="379">
                  <c:v>-2.4446800191801898E-3</c:v>
                </c:pt>
                <c:pt idx="380">
                  <c:v>-2.4394301432462129E-3</c:v>
                </c:pt>
                <c:pt idx="381">
                  <c:v>-2.4341671510441643E-3</c:v>
                </c:pt>
                <c:pt idx="382">
                  <c:v>-2.4315042736056114E-3</c:v>
                </c:pt>
                <c:pt idx="383">
                  <c:v>-2.4288275095152301E-3</c:v>
                </c:pt>
                <c:pt idx="384">
                  <c:v>-2.4261368478217804E-3</c:v>
                </c:pt>
                <c:pt idx="385">
                  <c:v>-2.4206928653836002E-3</c:v>
                </c:pt>
                <c:pt idx="386">
                  <c:v>-2.4152350001171996E-3</c:v>
                </c:pt>
                <c:pt idx="387">
                  <c:v>-2.4124746822229426E-3</c:v>
                </c:pt>
                <c:pt idx="388">
                  <c:v>-2.4097003995393607E-3</c:v>
                </c:pt>
                <c:pt idx="389">
                  <c:v>-2.4069121409953098E-3</c:v>
                </c:pt>
                <c:pt idx="390">
                  <c:v>-2.4012729644162789E-3</c:v>
                </c:pt>
                <c:pt idx="391">
                  <c:v>-2.3956191240337432E-3</c:v>
                </c:pt>
                <c:pt idx="392">
                  <c:v>-2.3927608182816584E-3</c:v>
                </c:pt>
                <c:pt idx="393">
                  <c:v>-2.3898884696427203E-3</c:v>
                </c:pt>
                <c:pt idx="394">
                  <c:v>-2.3870020667260405E-3</c:v>
                </c:pt>
                <c:pt idx="395">
                  <c:v>-2.3811666081563487E-3</c:v>
                </c:pt>
                <c:pt idx="396">
                  <c:v>-2.3753156907391215E-3</c:v>
                </c:pt>
                <c:pt idx="397">
                  <c:v>-2.3723588498070214E-3</c:v>
                </c:pt>
                <c:pt idx="398">
                  <c:v>-2.3693878876107632E-3</c:v>
                </c:pt>
                <c:pt idx="399">
                  <c:v>-2.3664027931191711E-3</c:v>
                </c:pt>
                <c:pt idx="400">
                  <c:v>-2.3603699643492959E-3</c:v>
                </c:pt>
                <c:pt idx="401">
                  <c:v>-2.3543208684584371E-3</c:v>
                </c:pt>
                <c:pt idx="402">
                  <c:v>-2.3512649446244538E-3</c:v>
                </c:pt>
                <c:pt idx="403">
                  <c:v>-2.3481948215886561E-3</c:v>
                </c:pt>
                <c:pt idx="404">
                  <c:v>-2.34511048808006E-3</c:v>
                </c:pt>
                <c:pt idx="405">
                  <c:v>-2.3388792008605108E-3</c:v>
                </c:pt>
                <c:pt idx="406">
                  <c:v>-2.3326308248172722E-3</c:v>
                </c:pt>
                <c:pt idx="407">
                  <c:v>-2.3294752709590583E-3</c:v>
                </c:pt>
                <c:pt idx="408">
                  <c:v>-2.3263054396016614E-3</c:v>
                </c:pt>
                <c:pt idx="409">
                  <c:v>-2.3231213193541933E-3</c:v>
                </c:pt>
                <c:pt idx="410">
                  <c:v>-2.3166904854754478E-3</c:v>
                </c:pt>
                <c:pt idx="411">
                  <c:v>-2.3102417280407295E-3</c:v>
                </c:pt>
                <c:pt idx="412">
                  <c:v>-2.3069859965962891E-3</c:v>
                </c:pt>
                <c:pt idx="413">
                  <c:v>-2.3037159094352333E-3</c:v>
                </c:pt>
                <c:pt idx="414">
                  <c:v>-2.3004314552466099E-3</c:v>
                </c:pt>
                <c:pt idx="415">
                  <c:v>-2.293799985939593E-3</c:v>
                </c:pt>
                <c:pt idx="416">
                  <c:v>-2.2871497460341672E-3</c:v>
                </c:pt>
                <c:pt idx="417">
                  <c:v>-2.2837932895614088E-3</c:v>
                </c:pt>
                <c:pt idx="418">
                  <c:v>-2.2804223991945705E-3</c:v>
                </c:pt>
                <c:pt idx="419">
                  <c:v>-2.2770370636227E-3</c:v>
                </c:pt>
                <c:pt idx="420">
                  <c:v>-2.2702038699851101E-3</c:v>
                </c:pt>
                <c:pt idx="421">
                  <c:v>-2.2633510466629758E-3</c:v>
                </c:pt>
                <c:pt idx="422">
                  <c:v>-2.2598933178397118E-3</c:v>
                </c:pt>
                <c:pt idx="423">
                  <c:v>-2.2564210768649673E-3</c:v>
                </c:pt>
                <c:pt idx="424">
                  <c:v>-2.2529343125077261E-3</c:v>
                </c:pt>
                <c:pt idx="425">
                  <c:v>-2.2458983053308401E-3</c:v>
                </c:pt>
                <c:pt idx="426">
                  <c:v>-2.2388417980723219E-3</c:v>
                </c:pt>
                <c:pt idx="427">
                  <c:v>-2.2352822493765245E-3</c:v>
                </c:pt>
                <c:pt idx="428">
                  <c:v>-2.2317081103118142E-3</c:v>
                </c:pt>
                <c:pt idx="429">
                  <c:v>-2.2281193696871426E-3</c:v>
                </c:pt>
                <c:pt idx="430">
                  <c:v>-2.2208794597355919E-3</c:v>
                </c:pt>
                <c:pt idx="431">
                  <c:v>-2.2136181681275957E-3</c:v>
                </c:pt>
                <c:pt idx="432">
                  <c:v>-2.2099562521971094E-3</c:v>
                </c:pt>
                <c:pt idx="433">
                  <c:v>-2.2062796676003416E-3</c:v>
                </c:pt>
                <c:pt idx="434">
                  <c:v>-2.202588403186212E-3</c:v>
                </c:pt>
                <c:pt idx="435">
                  <c:v>-2.195143500891561E-3</c:v>
                </c:pt>
                <c:pt idx="436">
                  <c:v>-2.1876763248540598E-3</c:v>
                </c:pt>
                <c:pt idx="437">
                  <c:v>-2.1839114940869209E-3</c:v>
                </c:pt>
                <c:pt idx="438">
                  <c:v>-2.1801319165559718E-3</c:v>
                </c:pt>
                <c:pt idx="439">
                  <c:v>-2.1763375810701646E-3</c:v>
                </c:pt>
                <c:pt idx="440">
                  <c:v>-2.1686865964642976E-3</c:v>
                </c:pt>
                <c:pt idx="441">
                  <c:v>-2.1610124359972005E-3</c:v>
                </c:pt>
                <c:pt idx="442">
                  <c:v>-2.1571441431111893E-3</c:v>
                </c:pt>
                <c:pt idx="443">
                  <c:v>-2.1532610252839035E-3</c:v>
                </c:pt>
                <c:pt idx="444">
                  <c:v>-2.1493630711244549E-3</c:v>
                </c:pt>
                <c:pt idx="445">
                  <c:v>-2.1415049141326747E-3</c:v>
                </c:pt>
                <c:pt idx="446">
                  <c:v>-2.1336226697021843E-3</c:v>
                </c:pt>
                <c:pt idx="447">
                  <c:v>-2.1296503672152411E-3</c:v>
                </c:pt>
                <c:pt idx="448">
                  <c:v>-2.1256631614896548E-3</c:v>
                </c:pt>
                <c:pt idx="449">
                  <c:v>-2.1216610414542814E-3</c:v>
                </c:pt>
                <c:pt idx="450">
                  <c:v>-2.1135946215355972E-3</c:v>
                </c:pt>
                <c:pt idx="451">
                  <c:v>-2.1055031938743696E-3</c:v>
                </c:pt>
                <c:pt idx="452">
                  <c:v>-2.1014263343044348E-3</c:v>
                </c:pt>
                <c:pt idx="453">
                  <c:v>-2.0973344933583604E-3</c:v>
                </c:pt>
                <c:pt idx="454">
                  <c:v>-2.0932276597651622E-3</c:v>
                </c:pt>
                <c:pt idx="455">
                  <c:v>-2.0849518863652605E-3</c:v>
                </c:pt>
                <c:pt idx="456">
                  <c:v>-2.0766501763391787E-3</c:v>
                </c:pt>
                <c:pt idx="457">
                  <c:v>-2.0724682122441607E-3</c:v>
                </c:pt>
                <c:pt idx="458">
                  <c:v>-2.0682711886754745E-3</c:v>
                </c:pt>
                <c:pt idx="459">
                  <c:v>-2.06405909408236E-3</c:v>
                </c:pt>
                <c:pt idx="460">
                  <c:v>-2.0555728762072789E-3</c:v>
                </c:pt>
                <c:pt idx="461">
                  <c:v>-2.0470597850819061E-3</c:v>
                </c:pt>
                <c:pt idx="462">
                  <c:v>-2.0427721690596812E-3</c:v>
                </c:pt>
                <c:pt idx="463">
                  <c:v>-2.0384694153463556E-3</c:v>
                </c:pt>
                <c:pt idx="464">
                  <c:v>-2.0341515125110732E-3</c:v>
                </c:pt>
                <c:pt idx="465">
                  <c:v>-2.0254537586206212E-3</c:v>
                </c:pt>
                <c:pt idx="466">
                  <c:v>-2.0167281880478782E-3</c:v>
                </c:pt>
                <c:pt idx="467">
                  <c:v>-2.0123343726963228E-3</c:v>
                </c:pt>
                <c:pt idx="468">
                  <c:v>-2.007925341276362E-3</c:v>
                </c:pt>
                <c:pt idx="469">
                  <c:v>-2.003501082716852E-3</c:v>
                </c:pt>
                <c:pt idx="470">
                  <c:v>-1.9945907012708375E-3</c:v>
                </c:pt>
                <c:pt idx="471">
                  <c:v>-1.9856515531024854E-3</c:v>
                </c:pt>
                <c:pt idx="472">
                  <c:v>-1.9811509908196356E-3</c:v>
                </c:pt>
                <c:pt idx="473">
                  <c:v>-1.9766351345706923E-3</c:v>
                </c:pt>
                <c:pt idx="474">
                  <c:v>-1.972103972764927E-3</c:v>
                </c:pt>
                <c:pt idx="475">
                  <c:v>-1.9629798716369606E-3</c:v>
                </c:pt>
                <c:pt idx="476">
                  <c:v>-1.9538260481510861E-3</c:v>
                </c:pt>
                <c:pt idx="477">
                  <c:v>-1.9492181916946905E-3</c:v>
                </c:pt>
                <c:pt idx="478">
                  <c:v>-1.9445949628549286E-3</c:v>
                </c:pt>
                <c:pt idx="479">
                  <c:v>-1.9399563504807205E-3</c:v>
                </c:pt>
                <c:pt idx="480">
                  <c:v>-1.9306174373179275E-3</c:v>
                </c:pt>
                <c:pt idx="481">
                  <c:v>-1.9212478410990386E-3</c:v>
                </c:pt>
                <c:pt idx="482">
                  <c:v>-1.9165321430270055E-3</c:v>
                </c:pt>
                <c:pt idx="483">
                  <c:v>-1.9118009942342695E-3</c:v>
                </c:pt>
                <c:pt idx="484">
                  <c:v>-1.9070543836896547E-3</c:v>
                </c:pt>
                <c:pt idx="485">
                  <c:v>-1.8974995658993521E-3</c:v>
                </c:pt>
                <c:pt idx="486">
                  <c:v>-1.8879130998517013E-3</c:v>
                </c:pt>
                <c:pt idx="487">
                  <c:v>-1.883089012602035E-3</c:v>
                </c:pt>
                <c:pt idx="488">
                  <c:v>-1.8782493965341374E-3</c:v>
                </c:pt>
                <c:pt idx="489">
                  <c:v>-1.8733942404969284E-3</c:v>
                </c:pt>
                <c:pt idx="490">
                  <c:v>-1.8636224247670086E-3</c:v>
                </c:pt>
                <c:pt idx="491">
                  <c:v>-1.8538179922744646E-3</c:v>
                </c:pt>
                <c:pt idx="492">
                  <c:v>-1.8488849685649456E-3</c:v>
                </c:pt>
                <c:pt idx="493">
                  <c:v>-1.8439363376199225E-3</c:v>
                </c:pt>
                <c:pt idx="494">
                  <c:v>-1.8389720884881555E-3</c:v>
                </c:pt>
                <c:pt idx="495">
                  <c:v>-1.828982181506511E-3</c:v>
                </c:pt>
                <c:pt idx="496">
                  <c:v>-1.8189586863925911E-3</c:v>
                </c:pt>
                <c:pt idx="497">
                  <c:v>-1.8139161785013513E-3</c:v>
                </c:pt>
                <c:pt idx="498">
                  <c:v>-1.8088579853969833E-3</c:v>
                </c:pt>
                <c:pt idx="499">
                  <c:v>-1.8037840959284068E-3</c:v>
                </c:pt>
                <c:pt idx="500">
                  <c:v>-1.7935750035169562E-3</c:v>
                </c:pt>
                <c:pt idx="501">
                  <c:v>-1.7833313498316627E-3</c:v>
                </c:pt>
                <c:pt idx="502">
                  <c:v>-1.7781788105963869E-3</c:v>
                </c:pt>
                <c:pt idx="503">
                  <c:v>-1.7730105077307101E-3</c:v>
                </c:pt>
                <c:pt idx="504">
                  <c:v>-1.7678264303233604E-3</c:v>
                </c:pt>
                <c:pt idx="505">
                  <c:v>-1.7573970583439902E-3</c:v>
                </c:pt>
                <c:pt idx="506">
                  <c:v>-1.7469321506569102E-3</c:v>
                </c:pt>
                <c:pt idx="507">
                  <c:v>-1.7416690323956985E-3</c:v>
                </c:pt>
                <c:pt idx="508">
                  <c:v>-1.7363900725264614E-3</c:v>
                </c:pt>
                <c:pt idx="509">
                  <c:v>-1.7310952596982787E-3</c:v>
                </c:pt>
                <c:pt idx="510">
                  <c:v>-1.720444513373387E-3</c:v>
                </c:pt>
                <c:pt idx="511">
                  <c:v>-1.7097577518976337E-3</c:v>
                </c:pt>
                <c:pt idx="512">
                  <c:v>-1.7043864840671219E-3</c:v>
                </c:pt>
                <c:pt idx="513">
                  <c:v>-1.6990022880580824E-3</c:v>
                </c:pt>
                <c:pt idx="514">
                  <c:v>-1.6936051689064868E-3</c:v>
                </c:pt>
                <c:pt idx="515">
                  <c:v>-1.6773077905876121E-3</c:v>
                </c:pt>
                <c:pt idx="516">
                  <c:v>-1.6609513520560171E-3</c:v>
                </c:pt>
                <c:pt idx="517">
                  <c:v>-1.6554639128329995E-3</c:v>
                </c:pt>
                <c:pt idx="518">
                  <c:v>-1.622268919918568E-3</c:v>
                </c:pt>
                <c:pt idx="519">
                  <c:v>-1.5886112470298031E-3</c:v>
                </c:pt>
                <c:pt idx="520">
                  <c:v>-1.5487606454511749E-3</c:v>
                </c:pt>
                <c:pt idx="521">
                  <c:v>-1.5082835112467663E-3</c:v>
                </c:pt>
                <c:pt idx="522">
                  <c:v>-1.4671815816669209E-3</c:v>
                </c:pt>
                <c:pt idx="523">
                  <c:v>-1.4254565939220143E-3</c:v>
                </c:pt>
                <c:pt idx="524">
                  <c:v>-1.3831102853423261E-3</c:v>
                </c:pt>
                <c:pt idx="525">
                  <c:v>-1.3401443930582957E-3</c:v>
                </c:pt>
                <c:pt idx="526">
                  <c:v>-1.2965606542802988E-3</c:v>
                </c:pt>
                <c:pt idx="527">
                  <c:v>-1.2523608060988067E-3</c:v>
                </c:pt>
                <c:pt idx="528">
                  <c:v>-1.2075465859240353E-3</c:v>
                </c:pt>
                <c:pt idx="529">
                  <c:v>-1.1621197308464559E-3</c:v>
                </c:pt>
                <c:pt idx="530">
                  <c:v>-1.1160819781164122E-3</c:v>
                </c:pt>
                <c:pt idx="531">
                  <c:v>-1.0559957319378199E-3</c:v>
                </c:pt>
                <c:pt idx="532">
                  <c:v>-1.0221807285404338E-3</c:v>
                </c:pt>
                <c:pt idx="533">
                  <c:v>-9.7432070607528232E-4</c:v>
                </c:pt>
                <c:pt idx="534">
                  <c:v>-9.2585673463929652E-4</c:v>
                </c:pt>
                <c:pt idx="535">
                  <c:v>-8.697320379891238E-4</c:v>
                </c:pt>
                <c:pt idx="536">
                  <c:v>-8.2712389401606856E-4</c:v>
                </c:pt>
                <c:pt idx="537">
                  <c:v>-7.7685849908970539E-4</c:v>
                </c:pt>
                <c:pt idx="538">
                  <c:v>-7.2599610415391425E-4</c:v>
                </c:pt>
                <c:pt idx="539">
                  <c:v>-6.7453844633913462E-4</c:v>
                </c:pt>
                <c:pt idx="540">
                  <c:v>-6.2248726265590193E-4</c:v>
                </c:pt>
                <c:pt idx="541">
                  <c:v>-5.6984429047446383E-4</c:v>
                </c:pt>
                <c:pt idx="542">
                  <c:v>-5.1661126692525983E-4</c:v>
                </c:pt>
                <c:pt idx="543">
                  <c:v>-4.6278992913872941E-4</c:v>
                </c:pt>
                <c:pt idx="544">
                  <c:v>-4.0838201424531206E-4</c:v>
                </c:pt>
                <c:pt idx="545">
                  <c:v>-3.533892596552235E-4</c:v>
                </c:pt>
                <c:pt idx="546">
                  <c:v>-2.9781340225909503E-4</c:v>
                </c:pt>
                <c:pt idx="547">
                  <c:v>-2.4165617950711038E-4</c:v>
                </c:pt>
                <c:pt idx="548">
                  <c:v>-1.8491932820996482E-4</c:v>
                </c:pt>
                <c:pt idx="549">
                  <c:v>-1.2760458581784206E-4</c:v>
                </c:pt>
                <c:pt idx="550">
                  <c:v>-6.9713689421213587E-5</c:v>
                </c:pt>
                <c:pt idx="551">
                  <c:v>-1.1248376190486908E-5</c:v>
                </c:pt>
                <c:pt idx="552">
                  <c:v>4.7789616823834535E-5</c:v>
                </c:pt>
                <c:pt idx="553">
                  <c:v>1.0739855229147111E-4</c:v>
                </c:pt>
                <c:pt idx="554">
                  <c:v>1.6757669316191937E-4</c:v>
                </c:pt>
                <c:pt idx="555">
                  <c:v>2.2832230210489968E-4</c:v>
                </c:pt>
                <c:pt idx="556">
                  <c:v>2.8963364226974875E-4</c:v>
                </c:pt>
                <c:pt idx="557">
                  <c:v>3.51508976406123E-4</c:v>
                </c:pt>
                <c:pt idx="558">
                  <c:v>4.1394656710380673E-4</c:v>
                </c:pt>
                <c:pt idx="559">
                  <c:v>4.7694467751213665E-4</c:v>
                </c:pt>
                <c:pt idx="560">
                  <c:v>5.4050157038076918E-4</c:v>
                </c:pt>
                <c:pt idx="561">
                  <c:v>6.046155085392968E-4</c:v>
                </c:pt>
                <c:pt idx="562">
                  <c:v>6.6928475473737592E-4</c:v>
                </c:pt>
                <c:pt idx="563">
                  <c:v>7.345075720444072E-4</c:v>
                </c:pt>
                <c:pt idx="564">
                  <c:v>8.0028222328998311E-4</c:v>
                </c:pt>
                <c:pt idx="565">
                  <c:v>8.6660697106388795E-4</c:v>
                </c:pt>
                <c:pt idx="566">
                  <c:v>9.334800785953945E-4</c:v>
                </c:pt>
                <c:pt idx="567">
                  <c:v>1.0008998085542231E-3</c:v>
                </c:pt>
                <c:pt idx="568">
                  <c:v>1.0688635348010678E-3</c:v>
                </c:pt>
                <c:pt idx="569">
                  <c:v>1.1568018871610519E-3</c:v>
                </c:pt>
                <c:pt idx="570">
                  <c:v>1.225508734332692E-3</c:v>
                </c:pt>
                <c:pt idx="571">
                  <c:v>1.2846094442586775E-3</c:v>
                </c:pt>
                <c:pt idx="572">
                  <c:v>1.3537968180088455E-3</c:v>
                </c:pt>
                <c:pt idx="573">
                  <c:v>1.423230925432506E-3</c:v>
                </c:pt>
                <c:pt idx="574">
                  <c:v>1.4929033589350382E-3</c:v>
                </c:pt>
                <c:pt idx="575">
                  <c:v>1.5628057103622695E-3</c:v>
                </c:pt>
                <c:pt idx="576">
                  <c:v>1.632929571959707E-3</c:v>
                </c:pt>
                <c:pt idx="577">
                  <c:v>1.7032665357330501E-3</c:v>
                </c:pt>
                <c:pt idx="578">
                  <c:v>1.773808193767934E-3</c:v>
                </c:pt>
                <c:pt idx="579">
                  <c:v>1.844546138309866E-3</c:v>
                </c:pt>
                <c:pt idx="580">
                  <c:v>1.9154719612846094E-3</c:v>
                </c:pt>
                <c:pt idx="581">
                  <c:v>1.9865772547777993E-3</c:v>
                </c:pt>
                <c:pt idx="582">
                  <c:v>2.0578536107951351E-3</c:v>
                </c:pt>
                <c:pt idx="583">
                  <c:v>2.129292621582124E-3</c:v>
                </c:pt>
                <c:pt idx="584">
                  <c:v>2.2008858790645291E-3</c:v>
                </c:pt>
                <c:pt idx="585">
                  <c:v>2.2726249751681138E-3</c:v>
                </c:pt>
                <c:pt idx="586">
                  <c:v>2.3753622412225894E-3</c:v>
                </c:pt>
                <c:pt idx="587">
                  <c:v>2.4268036013541661E-3</c:v>
                </c:pt>
                <c:pt idx="588">
                  <c:v>2.4886332167017855E-3</c:v>
                </c:pt>
                <c:pt idx="589">
                  <c:v>2.5608715882263766E-3</c:v>
                </c:pt>
                <c:pt idx="590">
                  <c:v>2.6332137586404514E-3</c:v>
                </c:pt>
                <c:pt idx="591">
                  <c:v>2.705651319949709E-3</c:v>
                </c:pt>
                <c:pt idx="592">
                  <c:v>2.7781758640799126E-3</c:v>
                </c:pt>
                <c:pt idx="593">
                  <c:v>2.8507789831166974E-3</c:v>
                </c:pt>
                <c:pt idx="594">
                  <c:v>2.9234522690657627E-3</c:v>
                </c:pt>
                <c:pt idx="595">
                  <c:v>2.9961873138528716E-3</c:v>
                </c:pt>
                <c:pt idx="596">
                  <c:v>3.0689757093238512E-3</c:v>
                </c:pt>
                <c:pt idx="597">
                  <c:v>3.1418090476442728E-3</c:v>
                </c:pt>
                <c:pt idx="598">
                  <c:v>3.2146789206599635E-3</c:v>
                </c:pt>
                <c:pt idx="599">
                  <c:v>3.2875769204565586E-3</c:v>
                </c:pt>
                <c:pt idx="600">
                  <c:v>3.360494638799949E-3</c:v>
                </c:pt>
                <c:pt idx="601">
                  <c:v>3.4334236677757701E-3</c:v>
                </c:pt>
                <c:pt idx="602">
                  <c:v>3.5063555991499129E-3</c:v>
                </c:pt>
                <c:pt idx="603">
                  <c:v>3.5792820250080126E-3</c:v>
                </c:pt>
                <c:pt idx="604">
                  <c:v>3.6521945371159603E-3</c:v>
                </c:pt>
                <c:pt idx="605">
                  <c:v>3.7250847275593912E-3</c:v>
                </c:pt>
                <c:pt idx="606">
                  <c:v>3.7979441881841325E-3</c:v>
                </c:pt>
                <c:pt idx="607">
                  <c:v>3.8707645107560751E-3</c:v>
                </c:pt>
                <c:pt idx="608">
                  <c:v>3.9435372872809182E-3</c:v>
                </c:pt>
                <c:pt idx="609">
                  <c:v>4.016254109604489E-3</c:v>
                </c:pt>
                <c:pt idx="610">
                  <c:v>4.0889065697324867E-3</c:v>
                </c:pt>
                <c:pt idx="611">
                  <c:v>4.1614862592709301E-3</c:v>
                </c:pt>
                <c:pt idx="612">
                  <c:v>4.2339847703853906E-3</c:v>
                </c:pt>
                <c:pt idx="613">
                  <c:v>4.306393694681887E-3</c:v>
                </c:pt>
                <c:pt idx="614">
                  <c:v>4.3787046240861827E-3</c:v>
                </c:pt>
                <c:pt idx="615">
                  <c:v>4.4509091505240406E-3</c:v>
                </c:pt>
                <c:pt idx="616">
                  <c:v>4.5229988657613518E-3</c:v>
                </c:pt>
                <c:pt idx="617">
                  <c:v>4.5949653616439434E-3</c:v>
                </c:pt>
                <c:pt idx="618">
                  <c:v>4.6668002300176425E-3</c:v>
                </c:pt>
                <c:pt idx="619">
                  <c:v>4.7384950625684041E-3</c:v>
                </c:pt>
                <c:pt idx="620">
                  <c:v>4.8100414525809043E-3</c:v>
                </c:pt>
                <c:pt idx="621">
                  <c:v>4.9120426800453032E-3</c:v>
                </c:pt>
                <c:pt idx="622">
                  <c:v>4.9831961749813303E-3</c:v>
                </c:pt>
                <c:pt idx="623">
                  <c:v>5.0338431529528549E-3</c:v>
                </c:pt>
                <c:pt idx="624">
                  <c:v>5.1046863447457014E-3</c:v>
                </c:pt>
                <c:pt idx="625">
                  <c:v>5.1753382320463004E-3</c:v>
                </c:pt>
                <c:pt idx="626">
                  <c:v>5.2457904130953636E-3</c:v>
                </c:pt>
                <c:pt idx="627">
                  <c:v>5.3160344867730913E-3</c:v>
                </c:pt>
                <c:pt idx="628">
                  <c:v>5.3860620514800672E-3</c:v>
                </c:pt>
                <c:pt idx="629">
                  <c:v>5.4558647056168752E-3</c:v>
                </c:pt>
                <c:pt idx="630">
                  <c:v>5.5254340477439712E-3</c:v>
                </c:pt>
                <c:pt idx="631">
                  <c:v>5.594761676341875E-3</c:v>
                </c:pt>
                <c:pt idx="632">
                  <c:v>5.6638391900509788E-3</c:v>
                </c:pt>
                <c:pt idx="633">
                  <c:v>5.7326581872718663E-3</c:v>
                </c:pt>
                <c:pt idx="634">
                  <c:v>5.8012102664850573E-3</c:v>
                </c:pt>
                <c:pt idx="635">
                  <c:v>5.8694870260911358E-3</c:v>
                </c:pt>
                <c:pt idx="636">
                  <c:v>5.9570444852621307E-3</c:v>
                </c:pt>
                <c:pt idx="637">
                  <c:v>6.0437328281981451E-3</c:v>
                </c:pt>
                <c:pt idx="638">
                  <c:v>6.1109577199314202E-3</c:v>
                </c:pt>
                <c:pt idx="639">
                  <c:v>6.1874015228990942E-3</c:v>
                </c:pt>
                <c:pt idx="640">
                  <c:v>6.2444579224241181E-3</c:v>
                </c:pt>
                <c:pt idx="641">
                  <c:v>6.3107164299047724E-3</c:v>
                </c:pt>
                <c:pt idx="642">
                  <c:v>6.3766360061823235E-3</c:v>
                </c:pt>
                <c:pt idx="643">
                  <c:v>6.4422082497372912E-3</c:v>
                </c:pt>
                <c:pt idx="644">
                  <c:v>6.5074247589702594E-3</c:v>
                </c:pt>
                <c:pt idx="645">
                  <c:v>6.5722771322818119E-3</c:v>
                </c:pt>
                <c:pt idx="646">
                  <c:v>6.6367569681524685E-3</c:v>
                </c:pt>
                <c:pt idx="647">
                  <c:v>6.7008558649028771E-3</c:v>
                </c:pt>
                <c:pt idx="648">
                  <c:v>6.7645654210135575E-3</c:v>
                </c:pt>
                <c:pt idx="649">
                  <c:v>6.8278772348051575E-3</c:v>
                </c:pt>
                <c:pt idx="650">
                  <c:v>6.890782904838133E-3</c:v>
                </c:pt>
                <c:pt idx="651">
                  <c:v>6.9532740293531958E-3</c:v>
                </c:pt>
                <c:pt idx="652">
                  <c:v>7.0153422067509297E-3</c:v>
                </c:pt>
                <c:pt idx="653">
                  <c:v>7.0769790355118545E-3</c:v>
                </c:pt>
                <c:pt idx="654">
                  <c:v>7.138176113956618E-3</c:v>
                </c:pt>
                <c:pt idx="655">
                  <c:v>7.1989250405657401E-3</c:v>
                </c:pt>
                <c:pt idx="656">
                  <c:v>7.2592174134999965E-3</c:v>
                </c:pt>
                <c:pt idx="657">
                  <c:v>7.3190448313997791E-3</c:v>
                </c:pt>
                <c:pt idx="658">
                  <c:v>7.3783988923459276E-3</c:v>
                </c:pt>
                <c:pt idx="659">
                  <c:v>7.4372711948988979E-3</c:v>
                </c:pt>
                <c:pt idx="660">
                  <c:v>7.4956533373793377E-3</c:v>
                </c:pt>
                <c:pt idx="661">
                  <c:v>7.5535369181878309E-3</c:v>
                </c:pt>
                <c:pt idx="662">
                  <c:v>7.6109135355650892E-3</c:v>
                </c:pt>
                <c:pt idx="663">
                  <c:v>7.6677747879116964E-3</c:v>
                </c:pt>
                <c:pt idx="664">
                  <c:v>7.7241122735483003E-3</c:v>
                </c:pt>
                <c:pt idx="665">
                  <c:v>7.7799175908754847E-3</c:v>
                </c:pt>
                <c:pt idx="666">
                  <c:v>7.8351823382138974E-3</c:v>
                </c:pt>
                <c:pt idx="667">
                  <c:v>7.8898981138841862E-3</c:v>
                </c:pt>
                <c:pt idx="668">
                  <c:v>7.9440565162869348E-3</c:v>
                </c:pt>
                <c:pt idx="669">
                  <c:v>7.997649143662855E-3</c:v>
                </c:pt>
                <c:pt idx="670">
                  <c:v>8.0506675944125305E-3</c:v>
                </c:pt>
                <c:pt idx="671">
                  <c:v>8.1031034667766733E-3</c:v>
                </c:pt>
                <c:pt idx="672">
                  <c:v>8.1550520362227985E-3</c:v>
                </c:pt>
                <c:pt idx="673">
                  <c:v>8.2145841167680089E-3</c:v>
                </c:pt>
                <c:pt idx="674">
                  <c:v>8.2669245347677389E-3</c:v>
                </c:pt>
                <c:pt idx="675">
                  <c:v>8.3119766871764256E-3</c:v>
                </c:pt>
                <c:pt idx="676">
                  <c:v>8.364761665164977E-3</c:v>
                </c:pt>
                <c:pt idx="677">
                  <c:v>8.4177920096806247E-3</c:v>
                </c:pt>
                <c:pt idx="678">
                  <c:v>8.4710719122504941E-3</c:v>
                </c:pt>
                <c:pt idx="679">
                  <c:v>8.5246055644017105E-3</c:v>
                </c:pt>
                <c:pt idx="680">
                  <c:v>8.5783971576613993E-3</c:v>
                </c:pt>
                <c:pt idx="681">
                  <c:v>8.6324508837964942E-3</c:v>
                </c:pt>
                <c:pt idx="682">
                  <c:v>8.6867709342541843E-3</c:v>
                </c:pt>
                <c:pt idx="683">
                  <c:v>8.7413615006415313E-3</c:v>
                </c:pt>
                <c:pt idx="684">
                  <c:v>8.7962267745655964E-3</c:v>
                </c:pt>
                <c:pt idx="685">
                  <c:v>8.8513709476334412E-3</c:v>
                </c:pt>
                <c:pt idx="686">
                  <c:v>8.9067982113721911E-3</c:v>
                </c:pt>
                <c:pt idx="687">
                  <c:v>8.9784845519158551E-3</c:v>
                </c:pt>
                <c:pt idx="688">
                  <c:v>9.0185187774505238E-3</c:v>
                </c:pt>
                <c:pt idx="689">
                  <c:v>9.0748204630042295E-3</c:v>
                </c:pt>
                <c:pt idx="690">
                  <c:v>9.1314220057370221E-3</c:v>
                </c:pt>
                <c:pt idx="691">
                  <c:v>9.1883275970960909E-3</c:v>
                </c:pt>
                <c:pt idx="692">
                  <c:v>9.2455414289283055E-3</c:v>
                </c:pt>
                <c:pt idx="693">
                  <c:v>9.3030676927607914E-3</c:v>
                </c:pt>
                <c:pt idx="694">
                  <c:v>9.3609105801206738E-3</c:v>
                </c:pt>
                <c:pt idx="695">
                  <c:v>9.4190742827748863E-3</c:v>
                </c:pt>
                <c:pt idx="696">
                  <c:v>9.4775629922505544E-3</c:v>
                </c:pt>
                <c:pt idx="697">
                  <c:v>9.5363809002346756E-3</c:v>
                </c:pt>
                <c:pt idx="698">
                  <c:v>9.5955321984142472E-3</c:v>
                </c:pt>
                <c:pt idx="699">
                  <c:v>9.6550210783963308E-3</c:v>
                </c:pt>
                <c:pt idx="700">
                  <c:v>9.7148517317080518E-3</c:v>
                </c:pt>
                <c:pt idx="701">
                  <c:v>9.7750283501163437E-3</c:v>
                </c:pt>
                <c:pt idx="702">
                  <c:v>9.8355551253082041E-3</c:v>
                </c:pt>
                <c:pt idx="703">
                  <c:v>9.8964362488107582E-3</c:v>
                </c:pt>
                <c:pt idx="704">
                  <c:v>9.9576759123909397E-3</c:v>
                </c:pt>
                <c:pt idx="705">
                  <c:v>1.0019278307735746E-2</c:v>
                </c:pt>
                <c:pt idx="706">
                  <c:v>1.0081247626372303E-2</c:v>
                </c:pt>
                <c:pt idx="707">
                  <c:v>1.0143588060147479E-2</c:v>
                </c:pt>
                <c:pt idx="708">
                  <c:v>1.0206303800588401E-2</c:v>
                </c:pt>
                <c:pt idx="709">
                  <c:v>1.0269399039382066E-2</c:v>
                </c:pt>
                <c:pt idx="710">
                  <c:v>1.0332877968295406E-2</c:v>
                </c:pt>
                <c:pt idx="711">
                  <c:v>1.0396744779095357E-2</c:v>
                </c:pt>
                <c:pt idx="712">
                  <c:v>1.0461003663229107E-2</c:v>
                </c:pt>
                <c:pt idx="713">
                  <c:v>1.0525658812543526E-2</c:v>
                </c:pt>
                <c:pt idx="714">
                  <c:v>1.0590714418805547E-2</c:v>
                </c:pt>
                <c:pt idx="715">
                  <c:v>1.0656174673622232E-2</c:v>
                </c:pt>
                <c:pt idx="716">
                  <c:v>1.0722043768680578E-2</c:v>
                </c:pt>
                <c:pt idx="717">
                  <c:v>1.0788325895747519E-2</c:v>
                </c:pt>
                <c:pt idx="718">
                  <c:v>1.0855025246589989E-2</c:v>
                </c:pt>
                <c:pt idx="719">
                  <c:v>1.0922146012735112E-2</c:v>
                </c:pt>
                <c:pt idx="720">
                  <c:v>1.0989692386109695E-2</c:v>
                </c:pt>
                <c:pt idx="721">
                  <c:v>1.1057668558480671E-2</c:v>
                </c:pt>
                <c:pt idx="722">
                  <c:v>1.1126078721455102E-2</c:v>
                </c:pt>
                <c:pt idx="723">
                  <c:v>1.1194927066719984E-2</c:v>
                </c:pt>
                <c:pt idx="724">
                  <c:v>1.1264215258464105E-2</c:v>
                </c:pt>
                <c:pt idx="725">
                  <c:v>1.1333526124071014E-2</c:v>
                </c:pt>
                <c:pt idx="726">
                  <c:v>1.1402534769269224E-2</c:v>
                </c:pt>
                <c:pt idx="727">
                  <c:v>1.1471235905489152E-2</c:v>
                </c:pt>
                <c:pt idx="728">
                  <c:v>1.1539624244081281E-2</c:v>
                </c:pt>
                <c:pt idx="729">
                  <c:v>1.1607694496396093E-2</c:v>
                </c:pt>
                <c:pt idx="730">
                  <c:v>1.167544137394394E-2</c:v>
                </c:pt>
                <c:pt idx="731">
                  <c:v>1.1742859587915433E-2</c:v>
                </c:pt>
                <c:pt idx="732">
                  <c:v>1.1809943849820925E-2</c:v>
                </c:pt>
                <c:pt idx="733">
                  <c:v>1.1876688871010899E-2</c:v>
                </c:pt>
                <c:pt idx="734">
                  <c:v>1.1943089362755899E-2</c:v>
                </c:pt>
                <c:pt idx="735">
                  <c:v>1.2009140036486343E-2</c:v>
                </c:pt>
                <c:pt idx="736">
                  <c:v>1.2074835603472778E-2</c:v>
                </c:pt>
                <c:pt idx="737">
                  <c:v>1.2140170775225556E-2</c:v>
                </c:pt>
                <c:pt idx="738">
                  <c:v>1.2205140263015224E-2</c:v>
                </c:pt>
                <c:pt idx="739">
                  <c:v>1.2269738778192263E-2</c:v>
                </c:pt>
                <c:pt idx="740">
                  <c:v>1.2333961032107155E-2</c:v>
                </c:pt>
                <c:pt idx="741">
                  <c:v>1.2415971116430669E-2</c:v>
                </c:pt>
                <c:pt idx="742">
                  <c:v>1.2461255601472487E-2</c:v>
                </c:pt>
                <c:pt idx="743">
                  <c:v>1.2524317339543956E-2</c:v>
                </c:pt>
                <c:pt idx="744">
                  <c:v>1.2586981661835139E-2</c:v>
                </c:pt>
                <c:pt idx="745">
                  <c:v>1.2649243279536648E-2</c:v>
                </c:pt>
                <c:pt idx="746">
                  <c:v>1.2711096903919028E-2</c:v>
                </c:pt>
                <c:pt idx="747">
                  <c:v>1.2772537246492632E-2</c:v>
                </c:pt>
                <c:pt idx="748">
                  <c:v>1.2833559018368135E-2</c:v>
                </c:pt>
                <c:pt idx="749">
                  <c:v>1.2894156931135825E-2</c:v>
                </c:pt>
                <c:pt idx="750">
                  <c:v>1.2954325695906377E-2</c:v>
                </c:pt>
                <c:pt idx="751">
                  <c:v>1.3014060024030272E-2</c:v>
                </c:pt>
                <c:pt idx="752">
                  <c:v>1.3073354626857991E-2</c:v>
                </c:pt>
                <c:pt idx="753">
                  <c:v>1.3132204215740018E-2</c:v>
                </c:pt>
                <c:pt idx="754">
                  <c:v>1.3190603501946896E-2</c:v>
                </c:pt>
                <c:pt idx="755">
                  <c:v>1.3248547196829108E-2</c:v>
                </c:pt>
                <c:pt idx="756">
                  <c:v>1.3306030011657199E-2</c:v>
                </c:pt>
                <c:pt idx="757">
                  <c:v>1.3363046657861588E-2</c:v>
                </c:pt>
                <c:pt idx="758">
                  <c:v>1.3419591846552947E-2</c:v>
                </c:pt>
                <c:pt idx="759">
                  <c:v>1.3475660289161695E-2</c:v>
                </c:pt>
                <c:pt idx="760">
                  <c:v>1.3531246696958377E-2</c:v>
                </c:pt>
                <c:pt idx="761">
                  <c:v>1.3586345781293474E-2</c:v>
                </c:pt>
                <c:pt idx="762">
                  <c:v>1.3640952253437533E-2</c:v>
                </c:pt>
                <c:pt idx="763">
                  <c:v>1.3695060824661098E-2</c:v>
                </c:pt>
                <c:pt idx="764">
                  <c:v>1.3748666206314653E-2</c:v>
                </c:pt>
                <c:pt idx="765">
                  <c:v>1.3801763109668741E-2</c:v>
                </c:pt>
                <c:pt idx="766">
                  <c:v>1.3854346245993909E-2</c:v>
                </c:pt>
                <c:pt idx="767">
                  <c:v>1.3906410326720575E-2</c:v>
                </c:pt>
                <c:pt idx="768">
                  <c:v>1.3957950063119284E-2</c:v>
                </c:pt>
                <c:pt idx="769">
                  <c:v>1.4008960166220774E-2</c:v>
                </c:pt>
                <c:pt idx="770">
                  <c:v>1.405943534769527E-2</c:v>
                </c:pt>
                <c:pt idx="771">
                  <c:v>1.4109370318573511E-2</c:v>
                </c:pt>
                <c:pt idx="772">
                  <c:v>1.4158759790285913E-2</c:v>
                </c:pt>
                <c:pt idx="773">
                  <c:v>1.4207598474103023E-2</c:v>
                </c:pt>
                <c:pt idx="774">
                  <c:v>1.4255881081295385E-2</c:v>
                </c:pt>
                <c:pt idx="775">
                  <c:v>1.4303602323133546E-2</c:v>
                </c:pt>
                <c:pt idx="776">
                  <c:v>1.4350758512566841E-2</c:v>
                </c:pt>
                <c:pt idx="777">
                  <c:v>1.4404296176069309E-2</c:v>
                </c:pt>
                <c:pt idx="778">
                  <c:v>1.4444362825267731E-2</c:v>
                </c:pt>
                <c:pt idx="779">
                  <c:v>1.449101330786462E-2</c:v>
                </c:pt>
                <c:pt idx="780">
                  <c:v>1.4537562492771272E-2</c:v>
                </c:pt>
                <c:pt idx="781">
                  <c:v>1.4584010243616774E-2</c:v>
                </c:pt>
                <c:pt idx="782">
                  <c:v>1.4630356424030211E-2</c:v>
                </c:pt>
                <c:pt idx="783">
                  <c:v>1.4676600897640668E-2</c:v>
                </c:pt>
                <c:pt idx="784">
                  <c:v>1.4722743528157167E-2</c:v>
                </c:pt>
                <c:pt idx="785">
                  <c:v>1.4768784179048922E-2</c:v>
                </c:pt>
                <c:pt idx="786">
                  <c:v>1.4814722714104889E-2</c:v>
                </c:pt>
                <c:pt idx="787">
                  <c:v>1.4860558996954154E-2</c:v>
                </c:pt>
                <c:pt idx="788">
                  <c:v>1.4906292891065931E-2</c:v>
                </c:pt>
                <c:pt idx="789">
                  <c:v>1.4951924260309113E-2</c:v>
                </c:pt>
                <c:pt idx="790">
                  <c:v>1.4997452968152913E-2</c:v>
                </c:pt>
                <c:pt idx="791">
                  <c:v>1.5042878878146482E-2</c:v>
                </c:pt>
                <c:pt idx="792">
                  <c:v>1.5101132350592295E-2</c:v>
                </c:pt>
                <c:pt idx="793">
                  <c:v>1.5133421759738752E-2</c:v>
                </c:pt>
                <c:pt idx="794">
                  <c:v>1.5178538458435753E-2</c:v>
                </c:pt>
                <c:pt idx="795">
                  <c:v>1.5229973849182343E-2</c:v>
                </c:pt>
                <c:pt idx="796">
                  <c:v>1.5268461689856849E-2</c:v>
                </c:pt>
                <c:pt idx="797">
                  <c:v>1.5313267949839116E-2</c:v>
                </c:pt>
                <c:pt idx="798">
                  <c:v>1.5357970457454684E-2</c:v>
                </c:pt>
                <c:pt idx="799">
                  <c:v>1.5402569076492512E-2</c:v>
                </c:pt>
                <c:pt idx="800">
                  <c:v>1.5447063670501748E-2</c:v>
                </c:pt>
                <c:pt idx="801">
                  <c:v>1.5491454103111479E-2</c:v>
                </c:pt>
                <c:pt idx="802">
                  <c:v>1.553574023795079E-2</c:v>
                </c:pt>
                <c:pt idx="803">
                  <c:v>1.557992193856883E-2</c:v>
                </c:pt>
                <c:pt idx="804">
                  <c:v>1.5623999068754557E-2</c:v>
                </c:pt>
                <c:pt idx="805">
                  <c:v>1.566797149205712E-2</c:v>
                </c:pt>
                <c:pt idx="806">
                  <c:v>1.5711839072185541E-2</c:v>
                </c:pt>
                <c:pt idx="807">
                  <c:v>1.5755601672609032E-2</c:v>
                </c:pt>
                <c:pt idx="808">
                  <c:v>1.5799259157036616E-2</c:v>
                </c:pt>
                <c:pt idx="809">
                  <c:v>1.5842811389177314E-2</c:v>
                </c:pt>
                <c:pt idx="810">
                  <c:v>1.5886258232580275E-2</c:v>
                </c:pt>
                <c:pt idx="811">
                  <c:v>1.5929599550954521E-2</c:v>
                </c:pt>
                <c:pt idx="812">
                  <c:v>1.5972835207849201E-2</c:v>
                </c:pt>
                <c:pt idx="813">
                  <c:v>1.6015965066973337E-2</c:v>
                </c:pt>
                <c:pt idx="814">
                  <c:v>1.6058988991876078E-2</c:v>
                </c:pt>
                <c:pt idx="815">
                  <c:v>1.6101906846266445E-2</c:v>
                </c:pt>
                <c:pt idx="816">
                  <c:v>1.6144718493693588E-2</c:v>
                </c:pt>
                <c:pt idx="817">
                  <c:v>1.6187423797946465E-2</c:v>
                </c:pt>
                <c:pt idx="818">
                  <c:v>1.6230022622494289E-2</c:v>
                </c:pt>
                <c:pt idx="819">
                  <c:v>1.6272514830966145E-2</c:v>
                </c:pt>
                <c:pt idx="820">
                  <c:v>1.6314900287150991E-2</c:v>
                </c:pt>
                <c:pt idx="821">
                  <c:v>1.635717885451804E-2</c:v>
                </c:pt>
                <c:pt idx="822">
                  <c:v>1.6399350396856249E-2</c:v>
                </c:pt>
                <c:pt idx="823">
                  <c:v>1.6441414777634833E-2</c:v>
                </c:pt>
                <c:pt idx="824">
                  <c:v>1.6483371860642748E-2</c:v>
                </c:pt>
                <c:pt idx="825">
                  <c:v>1.6525221509349208E-2</c:v>
                </c:pt>
                <c:pt idx="826">
                  <c:v>1.6566963587543171E-2</c:v>
                </c:pt>
                <c:pt idx="827">
                  <c:v>1.6608597958773785E-2</c:v>
                </c:pt>
                <c:pt idx="828">
                  <c:v>1.6650124230874752E-2</c:v>
                </c:pt>
                <c:pt idx="829">
                  <c:v>1.6703287450541282E-2</c:v>
                </c:pt>
                <c:pt idx="830">
                  <c:v>1.674442606681481E-2</c:v>
                </c:pt>
                <c:pt idx="831">
                  <c:v>1.6779540387226177E-2</c:v>
                </c:pt>
                <c:pt idx="832">
                  <c:v>1.6820334427611883E-2</c:v>
                </c:pt>
                <c:pt idx="833">
                  <c:v>1.6860941702994126E-2</c:v>
                </c:pt>
                <c:pt idx="834">
                  <c:v>1.6901361356538303E-2</c:v>
                </c:pt>
                <c:pt idx="835">
                  <c:v>1.6941592531489746E-2</c:v>
                </c:pt>
                <c:pt idx="836">
                  <c:v>1.6981634371013854E-2</c:v>
                </c:pt>
                <c:pt idx="837">
                  <c:v>1.7021486018196086E-2</c:v>
                </c:pt>
                <c:pt idx="838">
                  <c:v>1.7061146616121903E-2</c:v>
                </c:pt>
                <c:pt idx="839">
                  <c:v>1.7100615308116573E-2</c:v>
                </c:pt>
                <c:pt idx="840">
                  <c:v>1.7139891237185623E-2</c:v>
                </c:pt>
                <c:pt idx="841">
                  <c:v>1.7178973546654319E-2</c:v>
                </c:pt>
                <c:pt idx="842">
                  <c:v>1.7217861379608124E-2</c:v>
                </c:pt>
                <c:pt idx="843">
                  <c:v>1.7267572881483062E-2</c:v>
                </c:pt>
                <c:pt idx="844">
                  <c:v>1.7295050188392835E-2</c:v>
                </c:pt>
                <c:pt idx="845">
                  <c:v>1.7333349450714408E-2</c:v>
                </c:pt>
                <c:pt idx="846">
                  <c:v>1.7371450809022804E-2</c:v>
                </c:pt>
                <c:pt idx="847">
                  <c:v>1.741247368004295E-2</c:v>
                </c:pt>
                <c:pt idx="848">
                  <c:v>1.7452426181270297E-2</c:v>
                </c:pt>
                <c:pt idx="849">
                  <c:v>1.7489899977656265E-2</c:v>
                </c:pt>
                <c:pt idx="850">
                  <c:v>1.7527172320388473E-2</c:v>
                </c:pt>
                <c:pt idx="851">
                  <c:v>1.7564242352552384E-2</c:v>
                </c:pt>
                <c:pt idx="852">
                  <c:v>1.7601109217393329E-2</c:v>
                </c:pt>
                <c:pt idx="853">
                  <c:v>1.763777205799677E-2</c:v>
                </c:pt>
                <c:pt idx="854">
                  <c:v>1.7674230017528103E-2</c:v>
                </c:pt>
                <c:pt idx="855">
                  <c:v>1.7710482239072789E-2</c:v>
                </c:pt>
                <c:pt idx="856">
                  <c:v>1.7746527866036033E-2</c:v>
                </c:pt>
                <c:pt idx="857">
                  <c:v>1.7782366041263487E-2</c:v>
                </c:pt>
                <c:pt idx="858">
                  <c:v>1.7817995908160356E-2</c:v>
                </c:pt>
                <c:pt idx="859">
                  <c:v>1.7853416609812101E-2</c:v>
                </c:pt>
                <c:pt idx="860">
                  <c:v>1.7888627289224246E-2</c:v>
                </c:pt>
                <c:pt idx="861">
                  <c:v>1.7923627089722061E-2</c:v>
                </c:pt>
                <c:pt idx="862">
                  <c:v>1.7958415154391005E-2</c:v>
                </c:pt>
                <c:pt idx="863">
                  <c:v>1.7992990626396477E-2</c:v>
                </c:pt>
                <c:pt idx="864">
                  <c:v>1.8027352648983808E-2</c:v>
                </c:pt>
                <c:pt idx="865">
                  <c:v>1.8061500365238459E-2</c:v>
                </c:pt>
                <c:pt idx="866">
                  <c:v>1.8095432918165955E-2</c:v>
                </c:pt>
                <c:pt idx="867">
                  <c:v>1.8129149451251436E-2</c:v>
                </c:pt>
                <c:pt idx="868">
                  <c:v>1.8162649107420492E-2</c:v>
                </c:pt>
                <c:pt idx="869">
                  <c:v>1.8195931029838519E-2</c:v>
                </c:pt>
                <c:pt idx="870">
                  <c:v>1.8228994361670914E-2</c:v>
                </c:pt>
                <c:pt idx="871">
                  <c:v>1.8261838246163009E-2</c:v>
                </c:pt>
                <c:pt idx="872">
                  <c:v>1.8294461826400266E-2</c:v>
                </c:pt>
                <c:pt idx="873">
                  <c:v>1.8326864245628016E-2</c:v>
                </c:pt>
                <c:pt idx="874">
                  <c:v>1.8359044646931721E-2</c:v>
                </c:pt>
                <c:pt idx="875">
                  <c:v>1.8391002173396842E-2</c:v>
                </c:pt>
                <c:pt idx="876">
                  <c:v>1.8422735968268711E-2</c:v>
                </c:pt>
                <c:pt idx="877">
                  <c:v>1.8454245174712725E-2</c:v>
                </c:pt>
                <c:pt idx="878">
                  <c:v>1.848552893589428E-2</c:v>
                </c:pt>
                <c:pt idx="879">
                  <c:v>1.8516586394978773E-2</c:v>
                </c:pt>
                <c:pt idx="880">
                  <c:v>1.8547416668512895E-2</c:v>
                </c:pt>
                <c:pt idx="881">
                  <c:v>1.8592013931915119E-2</c:v>
                </c:pt>
                <c:pt idx="882">
                  <c:v>1.8622276451738529E-2</c:v>
                </c:pt>
                <c:pt idx="883">
                  <c:v>1.8642783030280441E-2</c:v>
                </c:pt>
                <c:pt idx="884">
                  <c:v>1.8672633818921369E-2</c:v>
                </c:pt>
                <c:pt idx="885">
                  <c:v>1.8702244999548867E-2</c:v>
                </c:pt>
                <c:pt idx="886">
                  <c:v>1.8731615649061339E-2</c:v>
                </c:pt>
                <c:pt idx="887">
                  <c:v>1.8760744844517063E-2</c:v>
                </c:pt>
                <c:pt idx="888">
                  <c:v>1.8789631663054251E-2</c:v>
                </c:pt>
                <c:pt idx="889">
                  <c:v>1.8818275181651245E-2</c:v>
                </c:pt>
                <c:pt idx="890">
                  <c:v>1.8846674477286385E-2</c:v>
                </c:pt>
                <c:pt idx="891">
                  <c:v>1.8874828627097884E-2</c:v>
                </c:pt>
                <c:pt idx="892">
                  <c:v>1.8902736708064083E-2</c:v>
                </c:pt>
                <c:pt idx="893">
                  <c:v>1.8930397797243259E-2</c:v>
                </c:pt>
                <c:pt idx="894">
                  <c:v>1.8957810971693689E-2</c:v>
                </c:pt>
                <c:pt idx="895">
                  <c:v>1.8984975308393714E-2</c:v>
                </c:pt>
                <c:pt idx="896">
                  <c:v>1.901188988464142E-2</c:v>
                </c:pt>
                <c:pt idx="897">
                  <c:v>1.9048136129351079E-2</c:v>
                </c:pt>
                <c:pt idx="898">
                  <c:v>1.9079945476523363E-2</c:v>
                </c:pt>
                <c:pt idx="899">
                  <c:v>1.9109656238613937E-2</c:v>
                </c:pt>
                <c:pt idx="900">
                  <c:v>1.9131721575531557E-2</c:v>
                </c:pt>
                <c:pt idx="901">
                  <c:v>1.9157227732318205E-2</c:v>
                </c:pt>
                <c:pt idx="902">
                  <c:v>1.9182478063264341E-2</c:v>
                </c:pt>
                <c:pt idx="903">
                  <c:v>1.9207471645508178E-2</c:v>
                </c:pt>
                <c:pt idx="904">
                  <c:v>1.9232207556107994E-2</c:v>
                </c:pt>
                <c:pt idx="905">
                  <c:v>1.9256684872042129E-2</c:v>
                </c:pt>
                <c:pt idx="906">
                  <c:v>1.928090267036886E-2</c:v>
                </c:pt>
                <c:pt idx="907">
                  <c:v>1.9304860028146464E-2</c:v>
                </c:pt>
                <c:pt idx="908">
                  <c:v>1.9328556022353283E-2</c:v>
                </c:pt>
                <c:pt idx="909">
                  <c:v>1.9351989730127528E-2</c:v>
                </c:pt>
                <c:pt idx="910">
                  <c:v>1.9375160228527477E-2</c:v>
                </c:pt>
                <c:pt idx="911">
                  <c:v>1.9398066594531471E-2</c:v>
                </c:pt>
                <c:pt idx="912">
                  <c:v>1.9420707905277723E-2</c:v>
                </c:pt>
                <c:pt idx="913">
                  <c:v>1.9443083237744574E-2</c:v>
                </c:pt>
                <c:pt idx="914">
                  <c:v>1.9465191668910364E-2</c:v>
                </c:pt>
                <c:pt idx="915">
                  <c:v>1.9487032275993244E-2</c:v>
                </c:pt>
                <c:pt idx="916">
                  <c:v>1.9508604135971552E-2</c:v>
                </c:pt>
                <c:pt idx="917">
                  <c:v>1.9529906325823632E-2</c:v>
                </c:pt>
                <c:pt idx="918">
                  <c:v>1.9550937922687694E-2</c:v>
                </c:pt>
                <c:pt idx="919">
                  <c:v>1.9571698003622018E-2</c:v>
                </c:pt>
                <c:pt idx="920">
                  <c:v>1.9592185645604943E-2</c:v>
                </c:pt>
                <c:pt idx="921">
                  <c:v>1.9612399925694746E-2</c:v>
                </c:pt>
                <c:pt idx="922">
                  <c:v>1.963233992102964E-2</c:v>
                </c:pt>
                <c:pt idx="923">
                  <c:v>1.9652004708587967E-2</c:v>
                </c:pt>
                <c:pt idx="924">
                  <c:v>1.9671393365507939E-2</c:v>
                </c:pt>
                <c:pt idx="925">
                  <c:v>1.9690504968687961E-2</c:v>
                </c:pt>
                <c:pt idx="926">
                  <c:v>1.9709338595266246E-2</c:v>
                </c:pt>
                <c:pt idx="927">
                  <c:v>1.9727893322301071E-2</c:v>
                </c:pt>
                <c:pt idx="928">
                  <c:v>1.9746168226930649E-2</c:v>
                </c:pt>
                <c:pt idx="929">
                  <c:v>1.9764162386053385E-2</c:v>
                </c:pt>
                <c:pt idx="930">
                  <c:v>1.9781874876807493E-2</c:v>
                </c:pt>
                <c:pt idx="931">
                  <c:v>1.9799304776331184E-2</c:v>
                </c:pt>
                <c:pt idx="932">
                  <c:v>1.9816489576154339E-2</c:v>
                </c:pt>
                <c:pt idx="933">
                  <c:v>1.984018428658807E-2</c:v>
                </c:pt>
                <c:pt idx="934">
                  <c:v>1.9852956896437846E-2</c:v>
                </c:pt>
                <c:pt idx="935">
                  <c:v>1.986741803072789E-2</c:v>
                </c:pt>
                <c:pt idx="936">
                  <c:v>1.988419911437056E-2</c:v>
                </c:pt>
                <c:pt idx="937">
                  <c:v>1.9900883487213861E-2</c:v>
                </c:pt>
                <c:pt idx="938">
                  <c:v>1.9917471643182694E-2</c:v>
                </c:pt>
                <c:pt idx="939">
                  <c:v>1.9933964075962152E-2</c:v>
                </c:pt>
                <c:pt idx="940">
                  <c:v>1.9950361279637008E-2</c:v>
                </c:pt>
                <c:pt idx="941">
                  <c:v>1.9966663747972291E-2</c:v>
                </c:pt>
                <c:pt idx="942">
                  <c:v>1.9982871974812966E-2</c:v>
                </c:pt>
                <c:pt idx="943">
                  <c:v>1.9998986454083933E-2</c:v>
                </c:pt>
                <c:pt idx="944">
                  <c:v>2.0015007679710095E-2</c:v>
                </c:pt>
                <c:pt idx="945">
                  <c:v>2.0030936145456479E-2</c:v>
                </c:pt>
                <c:pt idx="946">
                  <c:v>2.0046772345247987E-2</c:v>
                </c:pt>
                <c:pt idx="947">
                  <c:v>2.006699839384396E-2</c:v>
                </c:pt>
                <c:pt idx="948">
                  <c:v>2.007816992242617E-2</c:v>
                </c:pt>
                <c:pt idx="949">
                  <c:v>2.0093732287582711E-2</c:v>
                </c:pt>
                <c:pt idx="950">
                  <c:v>2.0109204362244171E-2</c:v>
                </c:pt>
                <c:pt idx="951">
                  <c:v>2.0126776807103397E-2</c:v>
                </c:pt>
                <c:pt idx="952">
                  <c:v>2.0139879615701517E-2</c:v>
                </c:pt>
                <c:pt idx="953">
                  <c:v>2.0155083782187333E-2</c:v>
                </c:pt>
                <c:pt idx="954">
                  <c:v>2.0170199633797736E-2</c:v>
                </c:pt>
                <c:pt idx="955">
                  <c:v>2.018522766421782E-2</c:v>
                </c:pt>
                <c:pt idx="956">
                  <c:v>2.020016836745242E-2</c:v>
                </c:pt>
                <c:pt idx="957">
                  <c:v>2.0215022237266567E-2</c:v>
                </c:pt>
                <c:pt idx="958">
                  <c:v>2.0229789767665096E-2</c:v>
                </c:pt>
                <c:pt idx="959">
                  <c:v>2.0244471452492974E-2</c:v>
                </c:pt>
                <c:pt idx="960">
                  <c:v>2.0259067785515228E-2</c:v>
                </c:pt>
                <c:pt idx="961">
                  <c:v>2.027357926065676E-2</c:v>
                </c:pt>
                <c:pt idx="962">
                  <c:v>2.0288006372002343E-2</c:v>
                </c:pt>
                <c:pt idx="963">
                  <c:v>2.0302349613077197E-2</c:v>
                </c:pt>
                <c:pt idx="964">
                  <c:v>2.0316609478046033E-2</c:v>
                </c:pt>
                <c:pt idx="965">
                  <c:v>2.0330786460514005E-2</c:v>
                </c:pt>
                <c:pt idx="966">
                  <c:v>2.0344881054645825E-2</c:v>
                </c:pt>
                <c:pt idx="967">
                  <c:v>2.0358893754126584E-2</c:v>
                </c:pt>
                <c:pt idx="968">
                  <c:v>2.0372825052881183E-2</c:v>
                </c:pt>
                <c:pt idx="969">
                  <c:v>2.0386675444834523E-2</c:v>
                </c:pt>
                <c:pt idx="970">
                  <c:v>2.0400445423751634E-2</c:v>
                </c:pt>
                <c:pt idx="971">
                  <c:v>2.0414135483717288E-2</c:v>
                </c:pt>
                <c:pt idx="972">
                  <c:v>2.0427746118336643E-2</c:v>
                </c:pt>
                <c:pt idx="973">
                  <c:v>2.0441277821614534E-2</c:v>
                </c:pt>
                <c:pt idx="974">
                  <c:v>2.0454731087475864E-2</c:v>
                </c:pt>
                <c:pt idx="975">
                  <c:v>2.0468106409765596E-2</c:v>
                </c:pt>
                <c:pt idx="976">
                  <c:v>2.0481404282248761E-2</c:v>
                </c:pt>
                <c:pt idx="977">
                  <c:v>2.049462519901013E-2</c:v>
                </c:pt>
                <c:pt idx="978">
                  <c:v>2.0507769653814734E-2</c:v>
                </c:pt>
                <c:pt idx="979">
                  <c:v>2.0520838140507536E-2</c:v>
                </c:pt>
                <c:pt idx="980">
                  <c:v>2.0533831152933502E-2</c:v>
                </c:pt>
                <c:pt idx="981">
                  <c:v>2.0546749185177404E-2</c:v>
                </c:pt>
                <c:pt idx="982">
                  <c:v>2.0559592730924336E-2</c:v>
                </c:pt>
                <c:pt idx="983">
                  <c:v>2.0572362284099199E-2</c:v>
                </c:pt>
                <c:pt idx="984">
                  <c:v>2.0585058338546958E-2</c:v>
                </c:pt>
                <c:pt idx="985">
                  <c:v>2.0599478750291667E-2</c:v>
                </c:pt>
                <c:pt idx="986">
                  <c:v>2.0612018970593837E-2</c:v>
                </c:pt>
                <c:pt idx="987">
                  <c:v>2.0622710448616743E-2</c:v>
                </c:pt>
                <c:pt idx="988">
                  <c:v>2.0635117447085349E-2</c:v>
                </c:pt>
                <c:pt idx="989">
                  <c:v>2.064745341637142E-2</c:v>
                </c:pt>
                <c:pt idx="990">
                  <c:v>2.0659718850160047E-2</c:v>
                </c:pt>
                <c:pt idx="991">
                  <c:v>2.0671914242376133E-2</c:v>
                </c:pt>
                <c:pt idx="992">
                  <c:v>2.0684040087024513E-2</c:v>
                </c:pt>
                <c:pt idx="993">
                  <c:v>2.0696096877790282E-2</c:v>
                </c:pt>
                <c:pt idx="994">
                  <c:v>2.0708085108758212E-2</c:v>
                </c:pt>
                <c:pt idx="995">
                  <c:v>2.0720005273613396E-2</c:v>
                </c:pt>
                <c:pt idx="996">
                  <c:v>2.073185786636067E-2</c:v>
                </c:pt>
                <c:pt idx="997">
                  <c:v>2.0743643380924937E-2</c:v>
                </c:pt>
                <c:pt idx="998">
                  <c:v>2.0758698416063481E-2</c:v>
                </c:pt>
                <c:pt idx="999">
                  <c:v>2.0767015150644497E-2</c:v>
                </c:pt>
                <c:pt idx="1000">
                  <c:v>2.0778602393569656E-2</c:v>
                </c:pt>
                <c:pt idx="1001">
                  <c:v>2.0790124533771603E-2</c:v>
                </c:pt>
                <c:pt idx="1002">
                  <c:v>2.0801582065175239E-2</c:v>
                </c:pt>
                <c:pt idx="1003">
                  <c:v>2.0812975481545593E-2</c:v>
                </c:pt>
                <c:pt idx="1004">
                  <c:v>2.0824305276807564E-2</c:v>
                </c:pt>
                <c:pt idx="1005">
                  <c:v>2.0835571944886055E-2</c:v>
                </c:pt>
                <c:pt idx="1006">
                  <c:v>2.0846775979626031E-2</c:v>
                </c:pt>
                <c:pt idx="1007">
                  <c:v>2.0857917874872456E-2</c:v>
                </c:pt>
                <c:pt idx="1008">
                  <c:v>2.0868998124550231E-2</c:v>
                </c:pt>
                <c:pt idx="1009">
                  <c:v>2.0880017222504321E-2</c:v>
                </c:pt>
                <c:pt idx="1010">
                  <c:v>2.0890975662659628E-2</c:v>
                </c:pt>
                <c:pt idx="1011">
                  <c:v>2.0901873938781179E-2</c:v>
                </c:pt>
                <c:pt idx="1012">
                  <c:v>2.0912712544953749E-2</c:v>
                </c:pt>
                <c:pt idx="1013">
                  <c:v>2.0923491974942365E-2</c:v>
                </c:pt>
                <c:pt idx="1014">
                  <c:v>2.0934212722591994E-2</c:v>
                </c:pt>
                <c:pt idx="1015">
                  <c:v>2.0944875281827535E-2</c:v>
                </c:pt>
                <c:pt idx="1016">
                  <c:v>2.095548014657389E-2</c:v>
                </c:pt>
                <c:pt idx="1017">
                  <c:v>2.0966027810596088E-2</c:v>
                </c:pt>
                <c:pt idx="1018">
                  <c:v>2.0976518767898966E-2</c:v>
                </c:pt>
                <c:pt idx="1019">
                  <c:v>2.0986953512247553E-2</c:v>
                </c:pt>
                <c:pt idx="1020">
                  <c:v>2.0997332537646685E-2</c:v>
                </c:pt>
                <c:pt idx="1021">
                  <c:v>2.1007656337941327E-2</c:v>
                </c:pt>
                <c:pt idx="1022">
                  <c:v>2.1017925406896509E-2</c:v>
                </c:pt>
                <c:pt idx="1023">
                  <c:v>2.1028140238517068E-2</c:v>
                </c:pt>
                <c:pt idx="1024">
                  <c:v>2.1038301326727904E-2</c:v>
                </c:pt>
                <c:pt idx="1025">
                  <c:v>2.104840916521411E-2</c:v>
                </c:pt>
                <c:pt idx="1026">
                  <c:v>2.1058464248140396E-2</c:v>
                </c:pt>
                <c:pt idx="1027">
                  <c:v>2.1068467069111918E-2</c:v>
                </c:pt>
                <c:pt idx="1028">
                  <c:v>2.1078418122213449E-2</c:v>
                </c:pt>
                <c:pt idx="1029">
                  <c:v>2.1088317901210019E-2</c:v>
                </c:pt>
                <c:pt idx="1030">
                  <c:v>2.1098166899946591E-2</c:v>
                </c:pt>
                <c:pt idx="1031">
                  <c:v>2.1107965612428004E-2</c:v>
                </c:pt>
                <c:pt idx="1032">
                  <c:v>2.1117714532499221E-2</c:v>
                </c:pt>
                <c:pt idx="1033">
                  <c:v>2.1127414154005209E-2</c:v>
                </c:pt>
                <c:pt idx="1034">
                  <c:v>2.1137064970790931E-2</c:v>
                </c:pt>
                <c:pt idx="1035">
                  <c:v>2.1146667476941161E-2</c:v>
                </c:pt>
                <c:pt idx="1036">
                  <c:v>2.1156222002991498E-2</c:v>
                </c:pt>
                <c:pt idx="1037">
                  <c:v>2.1165701904175549E-2</c:v>
                </c:pt>
                <c:pt idx="1038">
                  <c:v>2.1175086694720235E-2</c:v>
                </c:pt>
                <c:pt idx="1039">
                  <c:v>2.1184376562315421E-2</c:v>
                </c:pt>
                <c:pt idx="1040">
                  <c:v>2.119357169465097E-2</c:v>
                </c:pt>
                <c:pt idx="1041">
                  <c:v>2.1202672279336809E-2</c:v>
                </c:pt>
                <c:pt idx="1042">
                  <c:v>2.1211678504142739E-2</c:v>
                </c:pt>
                <c:pt idx="1043">
                  <c:v>2.1220590556678687E-2</c:v>
                </c:pt>
                <c:pt idx="1044">
                  <c:v>2.122940862455458E-2</c:v>
                </c:pt>
                <c:pt idx="1045">
                  <c:v>2.123813289570009E-2</c:v>
                </c:pt>
                <c:pt idx="1046">
                  <c:v>2.1246763557485338E-2</c:v>
                </c:pt>
                <c:pt idx="1047">
                  <c:v>2.1255300797839993E-2</c:v>
                </c:pt>
                <c:pt idx="1048">
                  <c:v>2.1263744804214113E-2</c:v>
                </c:pt>
                <c:pt idx="1049">
                  <c:v>2.1272095764537369E-2</c:v>
                </c:pt>
                <c:pt idx="1050">
                  <c:v>2.1280353866259816E-2</c:v>
                </c:pt>
                <c:pt idx="1051">
                  <c:v>2.1288519297151254E-2</c:v>
                </c:pt>
                <c:pt idx="1052">
                  <c:v>2.1296592244981483E-2</c:v>
                </c:pt>
                <c:pt idx="1053">
                  <c:v>2.1306836157659603E-2</c:v>
                </c:pt>
                <c:pt idx="1054">
                  <c:v>2.1312461441818087E-2</c:v>
                </c:pt>
                <c:pt idx="1055">
                  <c:v>2.1321364376927221E-2</c:v>
                </c:pt>
                <c:pt idx="1056">
                  <c:v>2.1327962958128666E-2</c:v>
                </c:pt>
                <c:pt idx="1057">
                  <c:v>2.1335576305361315E-2</c:v>
                </c:pt>
                <c:pt idx="1058">
                  <c:v>2.1343098295512064E-2</c:v>
                </c:pt>
                <c:pt idx="1059">
                  <c:v>2.1350529116190842E-2</c:v>
                </c:pt>
                <c:pt idx="1060">
                  <c:v>2.1357868955247383E-2</c:v>
                </c:pt>
                <c:pt idx="1061">
                  <c:v>2.136511800021168E-2</c:v>
                </c:pt>
                <c:pt idx="1062">
                  <c:v>2.1372276438853532E-2</c:v>
                </c:pt>
                <c:pt idx="1063">
                  <c:v>2.1379344458782867E-2</c:v>
                </c:pt>
                <c:pt idx="1064">
                  <c:v>2.1386322247769485E-2</c:v>
                </c:pt>
                <c:pt idx="1065">
                  <c:v>2.1393209993343376E-2</c:v>
                </c:pt>
                <c:pt idx="1066">
                  <c:v>2.1400007883274341E-2</c:v>
                </c:pt>
                <c:pt idx="1067">
                  <c:v>2.140671610533218E-2</c:v>
                </c:pt>
                <c:pt idx="1068">
                  <c:v>2.1413334847046883E-2</c:v>
                </c:pt>
                <c:pt idx="1069">
                  <c:v>2.1419864296188251E-2</c:v>
                </c:pt>
                <c:pt idx="1070">
                  <c:v>2.1426304640366212E-2</c:v>
                </c:pt>
                <c:pt idx="1071">
                  <c:v>2.1432656067270628E-2</c:v>
                </c:pt>
                <c:pt idx="1072">
                  <c:v>2.14389187646713E-2</c:v>
                </c:pt>
                <c:pt idx="1073">
                  <c:v>2.1445092920258091E-2</c:v>
                </c:pt>
                <c:pt idx="1074">
                  <c:v>2.1451178721481057E-2</c:v>
                </c:pt>
                <c:pt idx="1075">
                  <c:v>2.1457176356269869E-2</c:v>
                </c:pt>
                <c:pt idx="1076">
                  <c:v>2.1463086012234456E-2</c:v>
                </c:pt>
                <c:pt idx="1077">
                  <c:v>2.1468907876984744E-2</c:v>
                </c:pt>
                <c:pt idx="1078">
                  <c:v>2.1474642138210598E-2</c:v>
                </c:pt>
                <c:pt idx="1079">
                  <c:v>2.1480288983761753E-2</c:v>
                </c:pt>
                <c:pt idx="1080">
                  <c:v>2.1485848601088264E-2</c:v>
                </c:pt>
                <c:pt idx="1081">
                  <c:v>2.1491321178039868E-2</c:v>
                </c:pt>
                <c:pt idx="1082">
                  <c:v>2.1496706902226492E-2</c:v>
                </c:pt>
                <c:pt idx="1083">
                  <c:v>2.1502005961338E-2</c:v>
                </c:pt>
                <c:pt idx="1084">
                  <c:v>2.1507218542984319E-2</c:v>
                </c:pt>
                <c:pt idx="1085">
                  <c:v>2.1512344835015185E-2</c:v>
                </c:pt>
                <c:pt idx="1086">
                  <c:v>2.1517385024880653E-2</c:v>
                </c:pt>
                <c:pt idx="1087">
                  <c:v>2.1522339300510396E-2</c:v>
                </c:pt>
                <c:pt idx="1088">
                  <c:v>2.1527207849434404E-2</c:v>
                </c:pt>
                <c:pt idx="1089">
                  <c:v>2.1533341748583013E-2</c:v>
                </c:pt>
                <c:pt idx="1090">
                  <c:v>2.1538015055604376E-2</c:v>
                </c:pt>
                <c:pt idx="1091">
                  <c:v>2.1541952999575287E-2</c:v>
                </c:pt>
                <c:pt idx="1092">
                  <c:v>2.1546468394513241E-2</c:v>
                </c:pt>
                <c:pt idx="1093">
                  <c:v>2.1550899028053294E-2</c:v>
                </c:pt>
                <c:pt idx="1094">
                  <c:v>2.1555245087725439E-2</c:v>
                </c:pt>
                <c:pt idx="1095">
                  <c:v>2.155950676137941E-2</c:v>
                </c:pt>
                <c:pt idx="1096">
                  <c:v>2.1563684236625136E-2</c:v>
                </c:pt>
                <c:pt idx="1097">
                  <c:v>2.1567777701072544E-2</c:v>
                </c:pt>
                <c:pt idx="1098">
                  <c:v>2.1571787342491433E-2</c:v>
                </c:pt>
                <c:pt idx="1099">
                  <c:v>2.1575713348571668E-2</c:v>
                </c:pt>
                <c:pt idx="1100">
                  <c:v>2.1579555907003112E-2</c:v>
                </c:pt>
                <c:pt idx="1101">
                  <c:v>2.1583315205395692E-2</c:v>
                </c:pt>
                <c:pt idx="1102">
                  <c:v>2.1586991431439273E-2</c:v>
                </c:pt>
                <c:pt idx="1103">
                  <c:v>2.1591596244450173E-2</c:v>
                </c:pt>
                <c:pt idx="1104">
                  <c:v>2.1594095417398762E-2</c:v>
                </c:pt>
                <c:pt idx="1105">
                  <c:v>2.1597523552614462E-2</c:v>
                </c:pt>
                <c:pt idx="1106">
                  <c:v>2.1600869366240616E-2</c:v>
                </c:pt>
                <c:pt idx="1107">
                  <c:v>2.1604592592128213E-2</c:v>
                </c:pt>
                <c:pt idx="1108">
                  <c:v>2.160731477956368E-2</c:v>
                </c:pt>
                <c:pt idx="1109">
                  <c:v>2.1610414754480445E-2</c:v>
                </c:pt>
                <c:pt idx="1110">
                  <c:v>2.1613433158647055E-2</c:v>
                </c:pt>
                <c:pt idx="1111">
                  <c:v>2.1616370179593503E-2</c:v>
                </c:pt>
                <c:pt idx="1112">
                  <c:v>2.1619226005009651E-2</c:v>
                </c:pt>
                <c:pt idx="1113">
                  <c:v>2.1622000822665299E-2</c:v>
                </c:pt>
                <c:pt idx="1114">
                  <c:v>2.1624694820170376E-2</c:v>
                </c:pt>
                <c:pt idx="1115">
                  <c:v>2.162730818529468E-2</c:v>
                </c:pt>
                <c:pt idx="1116">
                  <c:v>2.162984110564814E-2</c:v>
                </c:pt>
                <c:pt idx="1117">
                  <c:v>2.1632293768840682E-2</c:v>
                </c:pt>
                <c:pt idx="1118">
                  <c:v>2.1634666362642108E-2</c:v>
                </c:pt>
                <c:pt idx="1119">
                  <c:v>2.1636959074822215E-2</c:v>
                </c:pt>
                <c:pt idx="1120">
                  <c:v>2.1639172092990933E-2</c:v>
                </c:pt>
                <c:pt idx="1121">
                  <c:v>2.1641305604678251E-2</c:v>
                </c:pt>
                <c:pt idx="1122">
                  <c:v>2.1643359797813844E-2</c:v>
                </c:pt>
                <c:pt idx="1123">
                  <c:v>2.1645334860007637E-2</c:v>
                </c:pt>
                <c:pt idx="1124">
                  <c:v>2.1647230978869558E-2</c:v>
                </c:pt>
                <c:pt idx="1125">
                  <c:v>2.1649048342089472E-2</c:v>
                </c:pt>
                <c:pt idx="1126">
                  <c:v>2.1650787137437177E-2</c:v>
                </c:pt>
                <c:pt idx="1127">
                  <c:v>2.1652447552522602E-2</c:v>
                </c:pt>
                <c:pt idx="1128">
                  <c:v>2.165402977503561E-2</c:v>
                </c:pt>
                <c:pt idx="1129">
                  <c:v>2.1655533992666065E-2</c:v>
                </c:pt>
                <c:pt idx="1130">
                  <c:v>2.165696039310383E-2</c:v>
                </c:pt>
                <c:pt idx="1131">
                  <c:v>2.1658309164038769E-2</c:v>
                </c:pt>
                <c:pt idx="1132">
                  <c:v>2.1659580493160746E-2</c:v>
                </c:pt>
                <c:pt idx="1133">
                  <c:v>2.166077456823956E-2</c:v>
                </c:pt>
                <c:pt idx="1134">
                  <c:v>2.1661891576725267E-2</c:v>
                </c:pt>
                <c:pt idx="1135">
                  <c:v>2.1662931706467603E-2</c:v>
                </c:pt>
                <c:pt idx="1136">
                  <c:v>2.1663895145156431E-2</c:v>
                </c:pt>
                <c:pt idx="1137">
                  <c:v>2.1664782080481615E-2</c:v>
                </c:pt>
                <c:pt idx="1138">
                  <c:v>2.1665592700053082E-2</c:v>
                </c:pt>
                <c:pt idx="1139">
                  <c:v>2.1666327191560697E-2</c:v>
                </c:pt>
                <c:pt idx="1140">
                  <c:v>2.1666985742774258E-2</c:v>
                </c:pt>
                <c:pt idx="1141">
                  <c:v>2.1667721167615284E-2</c:v>
                </c:pt>
                <c:pt idx="1142">
                  <c:v>2.1668206845673055E-2</c:v>
                </c:pt>
                <c:pt idx="1143">
                  <c:v>2.1668563182553058E-2</c:v>
                </c:pt>
                <c:pt idx="1144">
                  <c:v>2.1668909123109259E-2</c:v>
                </c:pt>
                <c:pt idx="1145">
                  <c:v>2.1669180088599305E-2</c:v>
                </c:pt>
                <c:pt idx="1146">
                  <c:v>2.1669376266633122E-2</c:v>
                </c:pt>
                <c:pt idx="1147">
                  <c:v>2.1669497844900576E-2</c:v>
                </c:pt>
                <c:pt idx="1148">
                  <c:v>2.1669545011171465E-2</c:v>
                </c:pt>
                <c:pt idx="1149">
                  <c:v>2.1669517953055717E-2</c:v>
                </c:pt>
                <c:pt idx="1150">
                  <c:v>2.1669416858243196E-2</c:v>
                </c:pt>
                <c:pt idx="1151">
                  <c:v>2.1669241914423765E-2</c:v>
                </c:pt>
                <c:pt idx="1152">
                  <c:v>2.1668993309287288E-2</c:v>
                </c:pt>
                <c:pt idx="1153">
                  <c:v>2.1668671230523628E-2</c:v>
                </c:pt>
                <c:pt idx="1154">
                  <c:v>2.1668275865742714E-2</c:v>
                </c:pt>
                <c:pt idx="1155">
                  <c:v>2.1667807402794281E-2</c:v>
                </c:pt>
                <c:pt idx="1156">
                  <c:v>2.1667266029208321E-2</c:v>
                </c:pt>
                <c:pt idx="1157">
                  <c:v>2.1666651932754633E-2</c:v>
                </c:pt>
                <c:pt idx="1158">
                  <c:v>2.1666952296541808E-2</c:v>
                </c:pt>
                <c:pt idx="1159">
                  <c:v>2.1665092001290631E-2</c:v>
                </c:pt>
                <c:pt idx="1160">
                  <c:v>2.166437518284603E-2</c:v>
                </c:pt>
                <c:pt idx="1161">
                  <c:v>2.1663472071660195E-2</c:v>
                </c:pt>
                <c:pt idx="1162">
                  <c:v>2.166249717605595E-2</c:v>
                </c:pt>
                <c:pt idx="1163">
                  <c:v>2.1661450683643224E-2</c:v>
                </c:pt>
                <c:pt idx="1164">
                  <c:v>2.1660332782031944E-2</c:v>
                </c:pt>
                <c:pt idx="1165">
                  <c:v>2.1659143659151781E-2</c:v>
                </c:pt>
                <c:pt idx="1166">
                  <c:v>2.165788350245279E-2</c:v>
                </c:pt>
                <c:pt idx="1167">
                  <c:v>2.1656552499784709E-2</c:v>
                </c:pt>
                <c:pt idx="1168">
                  <c:v>2.1655150838757464E-2</c:v>
                </c:pt>
                <c:pt idx="1169">
                  <c:v>2.1653678706980983E-2</c:v>
                </c:pt>
                <c:pt idx="1170">
                  <c:v>2.1652136292305002E-2</c:v>
                </c:pt>
                <c:pt idx="1171">
                  <c:v>2.1650523782259512E-2</c:v>
                </c:pt>
                <c:pt idx="1172">
                  <c:v>2.1648841364694249E-2</c:v>
                </c:pt>
                <c:pt idx="1173">
                  <c:v>2.1647089227139205E-2</c:v>
                </c:pt>
                <c:pt idx="1174">
                  <c:v>2.1645267557364178E-2</c:v>
                </c:pt>
                <c:pt idx="1175">
                  <c:v>2.1643376542979098E-2</c:v>
                </c:pt>
                <c:pt idx="1176">
                  <c:v>2.1641416371833699E-2</c:v>
                </c:pt>
                <c:pt idx="1177">
                  <c:v>2.1639387231457974E-2</c:v>
                </c:pt>
                <c:pt idx="1178">
                  <c:v>2.1637289309621721E-2</c:v>
                </c:pt>
                <c:pt idx="1179">
                  <c:v>2.1635122793934869E-2</c:v>
                </c:pt>
                <c:pt idx="1180">
                  <c:v>2.1632887872087281E-2</c:v>
                </c:pt>
                <c:pt idx="1181">
                  <c:v>2.163058473176882E-2</c:v>
                </c:pt>
                <c:pt idx="1182">
                  <c:v>2.1628213560829224E-2</c:v>
                </c:pt>
                <c:pt idx="1183">
                  <c:v>2.1625774546798482E-2</c:v>
                </c:pt>
                <c:pt idx="1184">
                  <c:v>2.1623267877366459E-2</c:v>
                </c:pt>
                <c:pt idx="1185">
                  <c:v>2.1620693740223018E-2</c:v>
                </c:pt>
                <c:pt idx="1186">
                  <c:v>2.1618052323058023E-2</c:v>
                </c:pt>
                <c:pt idx="1187">
                  <c:v>2.1615343813641275E-2</c:v>
                </c:pt>
                <c:pt idx="1188">
                  <c:v>2.1612568399582699E-2</c:v>
                </c:pt>
                <c:pt idx="1189">
                  <c:v>2.1609726268492224E-2</c:v>
                </c:pt>
                <c:pt idx="1190">
                  <c:v>2.1606817608219586E-2</c:v>
                </c:pt>
                <c:pt idx="1191">
                  <c:v>2.1603842606294776E-2</c:v>
                </c:pt>
                <c:pt idx="1192">
                  <c:v>2.1600801418912852E-2</c:v>
                </c:pt>
                <c:pt idx="1193">
                  <c:v>2.1597627133731478E-2</c:v>
                </c:pt>
                <c:pt idx="1194">
                  <c:v>2.1594407014280392E-2</c:v>
                </c:pt>
                <c:pt idx="1195">
                  <c:v>2.1590766630232849E-2</c:v>
                </c:pt>
                <c:pt idx="1196">
                  <c:v>2.158741852907653E-2</c:v>
                </c:pt>
                <c:pt idx="1197">
                  <c:v>2.1583995737346484E-2</c:v>
                </c:pt>
                <c:pt idx="1198">
                  <c:v>2.1580498395170622E-2</c:v>
                </c:pt>
                <c:pt idx="1199">
                  <c:v>2.1576926642676852E-2</c:v>
                </c:pt>
                <c:pt idx="1200">
                  <c:v>2.1573280620232893E-2</c:v>
                </c:pt>
                <c:pt idx="1201">
                  <c:v>2.1569560467646909E-2</c:v>
                </c:pt>
                <c:pt idx="1202">
                  <c:v>2.1565766325286617E-2</c:v>
                </c:pt>
                <c:pt idx="1203">
                  <c:v>2.1561898333279927E-2</c:v>
                </c:pt>
                <c:pt idx="1204">
                  <c:v>2.1557956631674813E-2</c:v>
                </c:pt>
                <c:pt idx="1205">
                  <c:v>2.1553941360759055E-2</c:v>
                </c:pt>
                <c:pt idx="1206">
                  <c:v>2.1549852660740498E-2</c:v>
                </c:pt>
                <c:pt idx="1207">
                  <c:v>2.1545690671587181E-2</c:v>
                </c:pt>
                <c:pt idx="1208">
                  <c:v>2.1542808418415049E-2</c:v>
                </c:pt>
                <c:pt idx="1209">
                  <c:v>2.1534652863000048E-2</c:v>
                </c:pt>
                <c:pt idx="1210">
                  <c:v>2.1530230271267214E-2</c:v>
                </c:pt>
                <c:pt idx="1211">
                  <c:v>2.152508693183286E-2</c:v>
                </c:pt>
                <c:pt idx="1212">
                  <c:v>2.1521167282987363E-2</c:v>
                </c:pt>
                <c:pt idx="1213">
                  <c:v>2.1516527166696164E-2</c:v>
                </c:pt>
                <c:pt idx="1214">
                  <c:v>2.1511814822501307E-2</c:v>
                </c:pt>
                <c:pt idx="1215">
                  <c:v>2.1507030390450765E-2</c:v>
                </c:pt>
                <c:pt idx="1216">
                  <c:v>2.1502174010912256E-2</c:v>
                </c:pt>
                <c:pt idx="1217">
                  <c:v>2.1497245823933753E-2</c:v>
                </c:pt>
                <c:pt idx="1218">
                  <c:v>2.1492245969643164E-2</c:v>
                </c:pt>
                <c:pt idx="1219">
                  <c:v>2.1487174588168401E-2</c:v>
                </c:pt>
                <c:pt idx="1220">
                  <c:v>2.1482031819717307E-2</c:v>
                </c:pt>
                <c:pt idx="1221">
                  <c:v>2.1476817804497728E-2</c:v>
                </c:pt>
                <c:pt idx="1222">
                  <c:v>2.1471532682557637E-2</c:v>
                </c:pt>
                <c:pt idx="1223">
                  <c:v>2.1466176594024944E-2</c:v>
                </c:pt>
                <c:pt idx="1224">
                  <c:v>2.146074967918743E-2</c:v>
                </c:pt>
                <c:pt idx="1225">
                  <c:v>2.1455252078093068E-2</c:v>
                </c:pt>
                <c:pt idx="1226">
                  <c:v>2.1449683930949703E-2</c:v>
                </c:pt>
                <c:pt idx="1227">
                  <c:v>2.1444045377885246E-2</c:v>
                </c:pt>
                <c:pt idx="1228">
                  <c:v>2.1438336559027604E-2</c:v>
                </c:pt>
                <c:pt idx="1229">
                  <c:v>2.1432557614584624E-2</c:v>
                </c:pt>
                <c:pt idx="1230">
                  <c:v>2.1426708684684215E-2</c:v>
                </c:pt>
                <c:pt idx="1231">
                  <c:v>2.1420789909534221E-2</c:v>
                </c:pt>
                <c:pt idx="1232">
                  <c:v>2.1414801429102681E-2</c:v>
                </c:pt>
                <c:pt idx="1233">
                  <c:v>2.1408743383757312E-2</c:v>
                </c:pt>
                <c:pt idx="1234">
                  <c:v>2.1402615913546086E-2</c:v>
                </c:pt>
                <c:pt idx="1235">
                  <c:v>2.1396419158596913E-2</c:v>
                </c:pt>
                <c:pt idx="1236">
                  <c:v>2.1390153259197575E-2</c:v>
                </c:pt>
                <c:pt idx="1237">
                  <c:v>2.1383818355396045E-2</c:v>
                </c:pt>
                <c:pt idx="1238">
                  <c:v>2.1377414587240295E-2</c:v>
                </c:pt>
                <c:pt idx="1239">
                  <c:v>2.137094209517798E-2</c:v>
                </c:pt>
                <c:pt idx="1240">
                  <c:v>2.1364401019097201E-2</c:v>
                </c:pt>
                <c:pt idx="1241">
                  <c:v>2.1357791499205803E-2</c:v>
                </c:pt>
                <c:pt idx="1242">
                  <c:v>2.135111367571163E-2</c:v>
                </c:pt>
                <c:pt idx="1243">
                  <c:v>2.1344367688742594E-2</c:v>
                </c:pt>
                <c:pt idx="1244">
                  <c:v>2.1337553678506538E-2</c:v>
                </c:pt>
                <c:pt idx="1245">
                  <c:v>2.1328829163196339E-2</c:v>
                </c:pt>
                <c:pt idx="1246">
                  <c:v>2.1322723821644018E-2</c:v>
                </c:pt>
                <c:pt idx="1247">
                  <c:v>2.1316704909475348E-2</c:v>
                </c:pt>
                <c:pt idx="1248">
                  <c:v>2.1309620207450308E-2</c:v>
                </c:pt>
                <c:pt idx="1249">
                  <c:v>2.1302468182877732E-2</c:v>
                </c:pt>
                <c:pt idx="1250">
                  <c:v>2.12952489760454E-2</c:v>
                </c:pt>
                <c:pt idx="1251">
                  <c:v>2.1287962726841414E-2</c:v>
                </c:pt>
                <c:pt idx="1252">
                  <c:v>2.1280609575633491E-2</c:v>
                </c:pt>
                <c:pt idx="1253">
                  <c:v>2.1273189662469605E-2</c:v>
                </c:pt>
                <c:pt idx="1254">
                  <c:v>2.12657031275576E-2</c:v>
                </c:pt>
                <c:pt idx="1255">
                  <c:v>2.1258150110865515E-2</c:v>
                </c:pt>
                <c:pt idx="1256">
                  <c:v>2.1250530752920938E-2</c:v>
                </c:pt>
                <c:pt idx="1257">
                  <c:v>2.1242845193452098E-2</c:v>
                </c:pt>
                <c:pt idx="1258">
                  <c:v>2.1232866710212406E-2</c:v>
                </c:pt>
                <c:pt idx="1259">
                  <c:v>2.1227276031492437E-2</c:v>
                </c:pt>
                <c:pt idx="1260">
                  <c:v>2.1219392709017626E-2</c:v>
                </c:pt>
                <c:pt idx="1261">
                  <c:v>2.121144374592987E-2</c:v>
                </c:pt>
                <c:pt idx="1262">
                  <c:v>2.1203429282277142E-2</c:v>
                </c:pt>
                <c:pt idx="1263">
                  <c:v>2.1195349458267287E-2</c:v>
                </c:pt>
                <c:pt idx="1264">
                  <c:v>2.1187204414028216E-2</c:v>
                </c:pt>
                <c:pt idx="1265">
                  <c:v>2.1178994289687836E-2</c:v>
                </c:pt>
                <c:pt idx="1266">
                  <c:v>2.1170719225294121E-2</c:v>
                </c:pt>
                <c:pt idx="1267">
                  <c:v>2.1162379361294725E-2</c:v>
                </c:pt>
                <c:pt idx="1268">
                  <c:v>2.1153974837577749E-2</c:v>
                </c:pt>
                <c:pt idx="1269">
                  <c:v>2.1145505794351038E-2</c:v>
                </c:pt>
                <c:pt idx="1270">
                  <c:v>2.1136972371902374E-2</c:v>
                </c:pt>
                <c:pt idx="1271">
                  <c:v>2.1128374710279729E-2</c:v>
                </c:pt>
                <c:pt idx="1272">
                  <c:v>2.1119712949611014E-2</c:v>
                </c:pt>
                <c:pt idx="1273">
                  <c:v>2.1110987230104072E-2</c:v>
                </c:pt>
                <c:pt idx="1274">
                  <c:v>2.1102197691886815E-2</c:v>
                </c:pt>
                <c:pt idx="1275">
                  <c:v>2.1093344475167086E-2</c:v>
                </c:pt>
                <c:pt idx="1276">
                  <c:v>2.1084427720072796E-2</c:v>
                </c:pt>
                <c:pt idx="1277">
                  <c:v>2.1075447566651917E-2</c:v>
                </c:pt>
                <c:pt idx="1278">
                  <c:v>2.1066404155112295E-2</c:v>
                </c:pt>
                <c:pt idx="1279">
                  <c:v>2.1057297625741711E-2</c:v>
                </c:pt>
                <c:pt idx="1280">
                  <c:v>2.1048128118588139E-2</c:v>
                </c:pt>
                <c:pt idx="1281">
                  <c:v>2.1038895773779487E-2</c:v>
                </c:pt>
                <c:pt idx="1282">
                  <c:v>2.1029600731523601E-2</c:v>
                </c:pt>
                <c:pt idx="1283">
                  <c:v>2.1020243132028327E-2</c:v>
                </c:pt>
                <c:pt idx="1284">
                  <c:v>2.1010823115261701E-2</c:v>
                </c:pt>
                <c:pt idx="1285">
                  <c:v>2.1001340821511505E-2</c:v>
                </c:pt>
                <c:pt idx="1286">
                  <c:v>2.0991796390905648E-2</c:v>
                </c:pt>
                <c:pt idx="1287">
                  <c:v>2.0982189963651976E-2</c:v>
                </c:pt>
                <c:pt idx="1288">
                  <c:v>2.0972521679798461E-2</c:v>
                </c:pt>
                <c:pt idx="1289">
                  <c:v>2.0962791679632886E-2</c:v>
                </c:pt>
                <c:pt idx="1290">
                  <c:v>2.0953000103203223E-2</c:v>
                </c:pt>
                <c:pt idx="1291">
                  <c:v>2.0943147090717318E-2</c:v>
                </c:pt>
                <c:pt idx="1292">
                  <c:v>2.0933232782303079E-2</c:v>
                </c:pt>
                <c:pt idx="1293">
                  <c:v>2.0923257318088417E-2</c:v>
                </c:pt>
                <c:pt idx="1294">
                  <c:v>2.0913220838281177E-2</c:v>
                </c:pt>
                <c:pt idx="1295">
                  <c:v>2.0903123483009267E-2</c:v>
                </c:pt>
                <c:pt idx="1296">
                  <c:v>2.0892965392480534E-2</c:v>
                </c:pt>
                <c:pt idx="1297">
                  <c:v>2.088274670674295E-2</c:v>
                </c:pt>
                <c:pt idx="1298">
                  <c:v>2.0872467566084296E-2</c:v>
                </c:pt>
                <c:pt idx="1299">
                  <c:v>2.0862128110472611E-2</c:v>
                </c:pt>
                <c:pt idx="1300">
                  <c:v>2.0851728480275611E-2</c:v>
                </c:pt>
                <c:pt idx="1301">
                  <c:v>2.084126881554127E-2</c:v>
                </c:pt>
                <c:pt idx="1302">
                  <c:v>2.083074925631756E-2</c:v>
                </c:pt>
                <c:pt idx="1303">
                  <c:v>2.08201699429722E-2</c:v>
                </c:pt>
                <c:pt idx="1304">
                  <c:v>2.0809531015473226E-2</c:v>
                </c:pt>
                <c:pt idx="1305">
                  <c:v>2.0798832614188356E-2</c:v>
                </c:pt>
                <c:pt idx="1306">
                  <c:v>2.0788074879005691E-2</c:v>
                </c:pt>
                <c:pt idx="1307">
                  <c:v>2.0777257950372885E-2</c:v>
                </c:pt>
                <c:pt idx="1308">
                  <c:v>2.0766381968178038E-2</c:v>
                </c:pt>
                <c:pt idx="1309">
                  <c:v>2.0755447072788868E-2</c:v>
                </c:pt>
                <c:pt idx="1310">
                  <c:v>2.0744453404253349E-2</c:v>
                </c:pt>
                <c:pt idx="1311">
                  <c:v>2.0733401102619453E-2</c:v>
                </c:pt>
                <c:pt idx="1312">
                  <c:v>2.0722290308174962E-2</c:v>
                </c:pt>
                <c:pt idx="1313">
                  <c:v>2.0707919278049047E-2</c:v>
                </c:pt>
                <c:pt idx="1314">
                  <c:v>2.0699893801525704E-2</c:v>
                </c:pt>
                <c:pt idx="1315">
                  <c:v>2.0688608369576755E-2</c:v>
                </c:pt>
                <c:pt idx="1316">
                  <c:v>2.0677265005328849E-2</c:v>
                </c:pt>
                <c:pt idx="1317">
                  <c:v>2.0665863849149702E-2</c:v>
                </c:pt>
                <c:pt idx="1318">
                  <c:v>2.0654405041007351E-2</c:v>
                </c:pt>
                <c:pt idx="1319">
                  <c:v>2.0642888721189578E-2</c:v>
                </c:pt>
                <c:pt idx="1320">
                  <c:v>2.0631315029744357E-2</c:v>
                </c:pt>
                <c:pt idx="1321">
                  <c:v>2.0619684106799596E-2</c:v>
                </c:pt>
                <c:pt idx="1322">
                  <c:v>2.0607996092643077E-2</c:v>
                </c:pt>
                <c:pt idx="1323">
                  <c:v>2.0596251127322773E-2</c:v>
                </c:pt>
                <c:pt idx="1324">
                  <c:v>2.058444935104653E-2</c:v>
                </c:pt>
                <c:pt idx="1325">
                  <c:v>2.057259090386232E-2</c:v>
                </c:pt>
                <c:pt idx="1326">
                  <c:v>2.0560675926137861E-2</c:v>
                </c:pt>
                <c:pt idx="1327">
                  <c:v>2.0548704557841191E-2</c:v>
                </c:pt>
                <c:pt idx="1328">
                  <c:v>2.053667693926009E-2</c:v>
                </c:pt>
                <c:pt idx="1329">
                  <c:v>2.0524593210442532E-2</c:v>
                </c:pt>
                <c:pt idx="1330">
                  <c:v>2.0512453511596362E-2</c:v>
                </c:pt>
                <c:pt idx="1331">
                  <c:v>2.050025798284949E-2</c:v>
                </c:pt>
                <c:pt idx="1332">
                  <c:v>2.0488006764329825E-2</c:v>
                </c:pt>
                <c:pt idx="1333">
                  <c:v>2.0475699996245211E-2</c:v>
                </c:pt>
                <c:pt idx="1334">
                  <c:v>2.0463337818803495E-2</c:v>
                </c:pt>
                <c:pt idx="1335">
                  <c:v>2.045092037205265E-2</c:v>
                </c:pt>
                <c:pt idx="1336">
                  <c:v>2.0438447796120585E-2</c:v>
                </c:pt>
                <c:pt idx="1337">
                  <c:v>2.042592023129508E-2</c:v>
                </c:pt>
                <c:pt idx="1338">
                  <c:v>2.0413337817704047E-2</c:v>
                </c:pt>
                <c:pt idx="1339">
                  <c:v>2.0400700695475393E-2</c:v>
                </c:pt>
                <c:pt idx="1340">
                  <c:v>2.0388009004657093E-2</c:v>
                </c:pt>
                <c:pt idx="1341">
                  <c:v>2.0375262885616863E-2</c:v>
                </c:pt>
                <c:pt idx="1342">
                  <c:v>2.036246247832274E-2</c:v>
                </c:pt>
                <c:pt idx="1343">
                  <c:v>2.0349607922982571E-2</c:v>
                </c:pt>
                <c:pt idx="1344">
                  <c:v>2.03366993598042E-2</c:v>
                </c:pt>
                <c:pt idx="1345">
                  <c:v>2.0323736928915537E-2</c:v>
                </c:pt>
                <c:pt idx="1346">
                  <c:v>2.031072077044449E-2</c:v>
                </c:pt>
                <c:pt idx="1347">
                  <c:v>2.0297651024598906E-2</c:v>
                </c:pt>
                <c:pt idx="1348">
                  <c:v>2.0284527831426757E-2</c:v>
                </c:pt>
                <c:pt idx="1349">
                  <c:v>2.0269464630580103E-2</c:v>
                </c:pt>
                <c:pt idx="1350">
                  <c:v>2.025812166409402E-2</c:v>
                </c:pt>
                <c:pt idx="1351">
                  <c:v>2.0244838970029377E-2</c:v>
                </c:pt>
                <c:pt idx="1352">
                  <c:v>2.0231503389469552E-2</c:v>
                </c:pt>
                <c:pt idx="1353">
                  <c:v>2.021811506238258E-2</c:v>
                </c:pt>
                <c:pt idx="1354">
                  <c:v>2.0204674128976308E-2</c:v>
                </c:pt>
                <c:pt idx="1355">
                  <c:v>2.0191180729538516E-2</c:v>
                </c:pt>
                <c:pt idx="1356">
                  <c:v>2.017763500387737E-2</c:v>
                </c:pt>
                <c:pt idx="1357">
                  <c:v>2.0164037092520459E-2</c:v>
                </c:pt>
                <c:pt idx="1358">
                  <c:v>2.0150387135355885E-2</c:v>
                </c:pt>
                <c:pt idx="1359">
                  <c:v>2.0136685272751365E-2</c:v>
                </c:pt>
                <c:pt idx="1360">
                  <c:v>2.0122931644594999E-2</c:v>
                </c:pt>
                <c:pt idx="1361">
                  <c:v>2.0109126391334442E-2</c:v>
                </c:pt>
                <c:pt idx="1362">
                  <c:v>2.0095269652857795E-2</c:v>
                </c:pt>
                <c:pt idx="1363">
                  <c:v>2.0081361569532774E-2</c:v>
                </c:pt>
                <c:pt idx="1364">
                  <c:v>2.0063404528078976E-2</c:v>
                </c:pt>
                <c:pt idx="1365">
                  <c:v>2.0053391928769315E-2</c:v>
                </c:pt>
                <c:pt idx="1366">
                  <c:v>2.0039330651586695E-2</c:v>
                </c:pt>
                <c:pt idx="1367">
                  <c:v>2.0023198443857027E-2</c:v>
                </c:pt>
                <c:pt idx="1368">
                  <c:v>2.0011055884499029E-2</c:v>
                </c:pt>
                <c:pt idx="1369">
                  <c:v>1.9996842674769866E-2</c:v>
                </c:pt>
                <c:pt idx="1370">
                  <c:v>1.9982579101327502E-2</c:v>
                </c:pt>
                <c:pt idx="1371">
                  <c:v>1.9968265304219912E-2</c:v>
                </c:pt>
                <c:pt idx="1372">
                  <c:v>1.9953901423495068E-2</c:v>
                </c:pt>
                <c:pt idx="1373">
                  <c:v>1.9939487599440753E-2</c:v>
                </c:pt>
                <c:pt idx="1374">
                  <c:v>1.9925023972184874E-2</c:v>
                </c:pt>
                <c:pt idx="1375">
                  <c:v>1.9910510681855342E-2</c:v>
                </c:pt>
                <c:pt idx="1376">
                  <c:v>1.9895947868580066E-2</c:v>
                </c:pt>
                <c:pt idx="1377">
                  <c:v>1.9881335672566891E-2</c:v>
                </c:pt>
                <c:pt idx="1378">
                  <c:v>1.986667423386379E-2</c:v>
                </c:pt>
                <c:pt idx="1379">
                  <c:v>1.9851963692838481E-2</c:v>
                </c:pt>
                <c:pt idx="1380">
                  <c:v>1.9837204189459001E-2</c:v>
                </c:pt>
                <c:pt idx="1381">
                  <c:v>1.9822395863933195E-2</c:v>
                </c:pt>
                <c:pt idx="1382">
                  <c:v>1.9807538856468909E-2</c:v>
                </c:pt>
                <c:pt idx="1383">
                  <c:v>1.9792633307114116E-2</c:v>
                </c:pt>
                <c:pt idx="1384">
                  <c:v>1.9777679356156597E-2</c:v>
                </c:pt>
                <c:pt idx="1385">
                  <c:v>1.9762677143644325E-2</c:v>
                </c:pt>
                <c:pt idx="1386">
                  <c:v>1.9747626809785146E-2</c:v>
                </c:pt>
                <c:pt idx="1387">
                  <c:v>1.9732528494706969E-2</c:v>
                </c:pt>
                <c:pt idx="1388">
                  <c:v>1.9717382338617639E-2</c:v>
                </c:pt>
                <c:pt idx="1389">
                  <c:v>1.970218848156513E-2</c:v>
                </c:pt>
                <c:pt idx="1390">
                  <c:v>1.9686947063837223E-2</c:v>
                </c:pt>
                <c:pt idx="1391">
                  <c:v>1.9671658225481892E-2</c:v>
                </c:pt>
                <c:pt idx="1392">
                  <c:v>1.965632210670698E-2</c:v>
                </c:pt>
                <c:pt idx="1393">
                  <c:v>1.9640938847640399E-2</c:v>
                </c:pt>
                <c:pt idx="1394">
                  <c:v>1.9625508588410057E-2</c:v>
                </c:pt>
                <c:pt idx="1395">
                  <c:v>1.9610031469303735E-2</c:v>
                </c:pt>
                <c:pt idx="1396">
                  <c:v>1.9594507630369407E-2</c:v>
                </c:pt>
                <c:pt idx="1397">
                  <c:v>1.9578937211734981E-2</c:v>
                </c:pt>
                <c:pt idx="1398">
                  <c:v>1.9563320353608304E-2</c:v>
                </c:pt>
                <c:pt idx="1399">
                  <c:v>1.9547657196197221E-2</c:v>
                </c:pt>
                <c:pt idx="1400">
                  <c:v>1.9531947879469769E-2</c:v>
                </c:pt>
                <c:pt idx="1401">
                  <c:v>1.9511682586426105E-2</c:v>
                </c:pt>
                <c:pt idx="1402">
                  <c:v>1.9495868289274298E-2</c:v>
                </c:pt>
                <c:pt idx="1403">
                  <c:v>1.9482276799900333E-2</c:v>
                </c:pt>
                <c:pt idx="1404">
                  <c:v>1.946637774534743E-2</c:v>
                </c:pt>
                <c:pt idx="1405">
                  <c:v>1.9450433252421462E-2</c:v>
                </c:pt>
                <c:pt idx="1406">
                  <c:v>1.9434443461250339E-2</c:v>
                </c:pt>
                <c:pt idx="1407">
                  <c:v>1.9418408511961971E-2</c:v>
                </c:pt>
                <c:pt idx="1408">
                  <c:v>1.9402328544764202E-2</c:v>
                </c:pt>
                <c:pt idx="1409">
                  <c:v>1.9386203699944815E-2</c:v>
                </c:pt>
                <c:pt idx="1410">
                  <c:v>1.9370034117311974E-2</c:v>
                </c:pt>
                <c:pt idx="1411">
                  <c:v>1.9353819937313332E-2</c:v>
                </c:pt>
                <c:pt idx="1412">
                  <c:v>1.9337561299916928E-2</c:v>
                </c:pt>
                <c:pt idx="1413">
                  <c:v>1.9321258345410541E-2</c:v>
                </c:pt>
                <c:pt idx="1414">
                  <c:v>1.9300232510337523E-2</c:v>
                </c:pt>
                <c:pt idx="1415">
                  <c:v>1.928852004557946E-2</c:v>
                </c:pt>
                <c:pt idx="1416">
                  <c:v>1.9272084980510584E-2</c:v>
                </c:pt>
                <c:pt idx="1417">
                  <c:v>1.92556061589233E-2</c:v>
                </c:pt>
                <c:pt idx="1418">
                  <c:v>1.9239083720945516E-2</c:v>
                </c:pt>
                <c:pt idx="1419">
                  <c:v>1.9220147706668911E-2</c:v>
                </c:pt>
                <c:pt idx="1420">
                  <c:v>1.9205908556569895E-2</c:v>
                </c:pt>
                <c:pt idx="1421">
                  <c:v>1.9189256110347941E-2</c:v>
                </c:pt>
                <c:pt idx="1422">
                  <c:v>1.9172560608327061E-2</c:v>
                </c:pt>
                <c:pt idx="1423">
                  <c:v>1.9155822190795035E-2</c:v>
                </c:pt>
                <c:pt idx="1424">
                  <c:v>1.9139040997799839E-2</c:v>
                </c:pt>
                <c:pt idx="1425">
                  <c:v>1.912221716946938E-2</c:v>
                </c:pt>
                <c:pt idx="1426">
                  <c:v>1.9105350846011504E-2</c:v>
                </c:pt>
                <c:pt idx="1427">
                  <c:v>1.908844216755412E-2</c:v>
                </c:pt>
                <c:pt idx="1428">
                  <c:v>1.9071491274225139E-2</c:v>
                </c:pt>
                <c:pt idx="1429">
                  <c:v>1.905449830631234E-2</c:v>
                </c:pt>
                <c:pt idx="1430">
                  <c:v>1.9037463403783761E-2</c:v>
                </c:pt>
                <c:pt idx="1431">
                  <c:v>1.9020386706927184E-2</c:v>
                </c:pt>
                <c:pt idx="1432">
                  <c:v>1.9003268355790581E-2</c:v>
                </c:pt>
                <c:pt idx="1433">
                  <c:v>1.8986108490661735E-2</c:v>
                </c:pt>
                <c:pt idx="1434">
                  <c:v>1.8968907251588618E-2</c:v>
                </c:pt>
                <c:pt idx="1435">
                  <c:v>1.8951664778779076E-2</c:v>
                </c:pt>
                <c:pt idx="1436">
                  <c:v>1.8934381212361018E-2</c:v>
                </c:pt>
                <c:pt idx="1437">
                  <c:v>1.8917056692542289E-2</c:v>
                </c:pt>
                <c:pt idx="1438">
                  <c:v>1.8899691359450799E-2</c:v>
                </c:pt>
                <c:pt idx="1439">
                  <c:v>1.8882285353054584E-2</c:v>
                </c:pt>
                <c:pt idx="1440">
                  <c:v>1.8864838813881235E-2</c:v>
                </c:pt>
                <c:pt idx="1441">
                  <c:v>1.8847351881738916E-2</c:v>
                </c:pt>
                <c:pt idx="1442">
                  <c:v>1.8829824696995345E-2</c:v>
                </c:pt>
                <c:pt idx="1443">
                  <c:v>1.8812257399698495E-2</c:v>
                </c:pt>
                <c:pt idx="1444">
                  <c:v>1.8794650130136148E-2</c:v>
                </c:pt>
                <c:pt idx="1445">
                  <c:v>1.8777003028196404E-2</c:v>
                </c:pt>
                <c:pt idx="1446">
                  <c:v>1.8759316234326917E-2</c:v>
                </c:pt>
                <c:pt idx="1447">
                  <c:v>1.874158988857566E-2</c:v>
                </c:pt>
                <c:pt idx="1448">
                  <c:v>1.8723824130990607E-2</c:v>
                </c:pt>
                <c:pt idx="1449">
                  <c:v>1.8706019101859539E-2</c:v>
                </c:pt>
                <c:pt idx="1450">
                  <c:v>1.8688174941310365E-2</c:v>
                </c:pt>
                <c:pt idx="1451">
                  <c:v>1.8670291789470994E-2</c:v>
                </c:pt>
                <c:pt idx="1452">
                  <c:v>1.8652369960090454E-2</c:v>
                </c:pt>
                <c:pt idx="1453">
                  <c:v>1.86293174792862E-2</c:v>
                </c:pt>
                <c:pt idx="1454">
                  <c:v>1.8611402336476957E-2</c:v>
                </c:pt>
                <c:pt idx="1455">
                  <c:v>1.8596056922977056E-2</c:v>
                </c:pt>
                <c:pt idx="1456">
                  <c:v>1.857816639775578E-2</c:v>
                </c:pt>
                <c:pt idx="1457">
                  <c:v>1.8560289607867375E-2</c:v>
                </c:pt>
                <c:pt idx="1458">
                  <c:v>1.854242688912322E-2</c:v>
                </c:pt>
                <c:pt idx="1459">
                  <c:v>1.8524578577254758E-2</c:v>
                </c:pt>
                <c:pt idx="1460">
                  <c:v>1.850674500799343E-2</c:v>
                </c:pt>
                <c:pt idx="1461">
                  <c:v>1.8488926517310489E-2</c:v>
                </c:pt>
                <c:pt idx="1462">
                  <c:v>1.8471123440777504E-2</c:v>
                </c:pt>
                <c:pt idx="1463">
                  <c:v>1.8453336114445662E-2</c:v>
                </c:pt>
                <c:pt idx="1464">
                  <c:v>1.8435564873806598E-2</c:v>
                </c:pt>
                <c:pt idx="1465">
                  <c:v>1.8417810054751627E-2</c:v>
                </c:pt>
                <c:pt idx="1466">
                  <c:v>1.8400071993092126E-2</c:v>
                </c:pt>
                <c:pt idx="1467">
                  <c:v>1.8382351024639476E-2</c:v>
                </c:pt>
                <c:pt idx="1468">
                  <c:v>1.8364647485284991E-2</c:v>
                </c:pt>
                <c:pt idx="1469">
                  <c:v>1.8340322012875276E-2</c:v>
                </c:pt>
                <c:pt idx="1470">
                  <c:v>1.8329294036396604E-2</c:v>
                </c:pt>
                <c:pt idx="1471">
                  <c:v>1.83108505539753E-2</c:v>
                </c:pt>
                <c:pt idx="1472">
                  <c:v>1.8291497246778476E-2</c:v>
                </c:pt>
                <c:pt idx="1473">
                  <c:v>1.8273888646120895E-2</c:v>
                </c:pt>
                <c:pt idx="1474">
                  <c:v>1.8256299537071641E-2</c:v>
                </c:pt>
                <c:pt idx="1475">
                  <c:v>1.8238730255442093E-2</c:v>
                </c:pt>
                <c:pt idx="1476">
                  <c:v>1.8221181137043629E-2</c:v>
                </c:pt>
                <c:pt idx="1477">
                  <c:v>1.820365251768763E-2</c:v>
                </c:pt>
                <c:pt idx="1478">
                  <c:v>1.8186144733105536E-2</c:v>
                </c:pt>
                <c:pt idx="1479">
                  <c:v>1.8168658119108727E-2</c:v>
                </c:pt>
                <c:pt idx="1480">
                  <c:v>1.8151193011428646E-2</c:v>
                </c:pt>
                <c:pt idx="1481">
                  <c:v>1.8133749745956607E-2</c:v>
                </c:pt>
                <c:pt idx="1482">
                  <c:v>1.8116328658503988E-2</c:v>
                </c:pt>
                <c:pt idx="1483">
                  <c:v>1.8098930084642362E-2</c:v>
                </c:pt>
                <c:pt idx="1484">
                  <c:v>1.8081554360342977E-2</c:v>
                </c:pt>
                <c:pt idx="1485">
                  <c:v>1.8064201821417214E-2</c:v>
                </c:pt>
                <c:pt idx="1486">
                  <c:v>1.8046872803436642E-2</c:v>
                </c:pt>
                <c:pt idx="1487">
                  <c:v>1.8029567642372513E-2</c:v>
                </c:pt>
                <c:pt idx="1488">
                  <c:v>1.8012286674036204E-2</c:v>
                </c:pt>
                <c:pt idx="1489">
                  <c:v>1.7995030233999287E-2</c:v>
                </c:pt>
                <c:pt idx="1490">
                  <c:v>1.7977798658233013E-2</c:v>
                </c:pt>
                <c:pt idx="1491">
                  <c:v>1.796059228254876E-2</c:v>
                </c:pt>
                <c:pt idx="1492">
                  <c:v>1.7943411442518098E-2</c:v>
                </c:pt>
                <c:pt idx="1493">
                  <c:v>1.7926256474192215E-2</c:v>
                </c:pt>
                <c:pt idx="1494">
                  <c:v>1.7909127713142681E-2</c:v>
                </c:pt>
                <c:pt idx="1495">
                  <c:v>1.789202549526081E-2</c:v>
                </c:pt>
                <c:pt idx="1496">
                  <c:v>1.7874950156278047E-2</c:v>
                </c:pt>
                <c:pt idx="1497">
                  <c:v>1.7857902032085704E-2</c:v>
                </c:pt>
                <c:pt idx="1498">
                  <c:v>1.7840881458335289E-2</c:v>
                </c:pt>
                <c:pt idx="1499">
                  <c:v>1.7823888770838181E-2</c:v>
                </c:pt>
                <c:pt idx="1500">
                  <c:v>1.7806924305405758E-2</c:v>
                </c:pt>
                <c:pt idx="1501">
                  <c:v>1.7789988397849399E-2</c:v>
                </c:pt>
                <c:pt idx="1502">
                  <c:v>1.7773081383980482E-2</c:v>
                </c:pt>
                <c:pt idx="1503">
                  <c:v>1.7756203599450515E-2</c:v>
                </c:pt>
                <c:pt idx="1504">
                  <c:v>1.7739355380150812E-2</c:v>
                </c:pt>
                <c:pt idx="1505">
                  <c:v>1.7712940148388867E-2</c:v>
                </c:pt>
                <c:pt idx="1506">
                  <c:v>1.7696169495762248E-2</c:v>
                </c:pt>
                <c:pt idx="1507">
                  <c:v>1.768507819708276E-2</c:v>
                </c:pt>
                <c:pt idx="1508">
                  <c:v>1.7668358849629584E-2</c:v>
                </c:pt>
                <c:pt idx="1509">
                  <c:v>1.76516708468899E-2</c:v>
                </c:pt>
                <c:pt idx="1510">
                  <c:v>1.763501452459515E-2</c:v>
                </c:pt>
                <c:pt idx="1511">
                  <c:v>1.7618390218636648E-2</c:v>
                </c:pt>
                <c:pt idx="1512">
                  <c:v>1.7601798264772484E-2</c:v>
                </c:pt>
                <c:pt idx="1513">
                  <c:v>1.7585238998814035E-2</c:v>
                </c:pt>
                <c:pt idx="1514">
                  <c:v>1.756871275662597E-2</c:v>
                </c:pt>
                <c:pt idx="1515">
                  <c:v>1.7552219873939734E-2</c:v>
                </c:pt>
                <c:pt idx="1516">
                  <c:v>1.7535760686566704E-2</c:v>
                </c:pt>
                <c:pt idx="1517">
                  <c:v>1.7519335530371549E-2</c:v>
                </c:pt>
                <c:pt idx="1518">
                  <c:v>1.7502944741112358E-2</c:v>
                </c:pt>
                <c:pt idx="1519">
                  <c:v>1.7478740727892017E-2</c:v>
                </c:pt>
                <c:pt idx="1520">
                  <c:v>1.7464763405632411E-2</c:v>
                </c:pt>
                <c:pt idx="1521">
                  <c:v>1.7448489476707962E-2</c:v>
                </c:pt>
                <c:pt idx="1522">
                  <c:v>1.7432251349065453E-2</c:v>
                </c:pt>
                <c:pt idx="1523">
                  <c:v>1.7413737757765446E-2</c:v>
                </c:pt>
                <c:pt idx="1524">
                  <c:v>1.7399883840312214E-2</c:v>
                </c:pt>
                <c:pt idx="1525">
                  <c:v>1.7383755130744305E-2</c:v>
                </c:pt>
                <c:pt idx="1526">
                  <c:v>1.7367663565623914E-2</c:v>
                </c:pt>
                <c:pt idx="1527">
                  <c:v>1.7351609480602548E-2</c:v>
                </c:pt>
                <c:pt idx="1528">
                  <c:v>1.7335593211331712E-2</c:v>
                </c:pt>
                <c:pt idx="1529">
                  <c:v>1.7319615093782659E-2</c:v>
                </c:pt>
                <c:pt idx="1530">
                  <c:v>1.730367546368683E-2</c:v>
                </c:pt>
                <c:pt idx="1531">
                  <c:v>1.7287774656855603E-2</c:v>
                </c:pt>
                <c:pt idx="1532">
                  <c:v>1.7271913008940487E-2</c:v>
                </c:pt>
                <c:pt idx="1533">
                  <c:v>1.7256090855912731E-2</c:v>
                </c:pt>
                <c:pt idx="1534">
                  <c:v>1.7240308533423843E-2</c:v>
                </c:pt>
                <c:pt idx="1535">
                  <c:v>1.72245663772852E-2</c:v>
                </c:pt>
                <c:pt idx="1536">
                  <c:v>1.7208864723308182E-2</c:v>
                </c:pt>
                <c:pt idx="1537">
                  <c:v>1.7193203907304166E-2</c:v>
                </c:pt>
                <c:pt idx="1538">
                  <c:v>1.7177584264844725E-2</c:v>
                </c:pt>
                <c:pt idx="1539">
                  <c:v>1.7162006131981045E-2</c:v>
                </c:pt>
                <c:pt idx="1540">
                  <c:v>1.7146469844364631E-2</c:v>
                </c:pt>
                <c:pt idx="1541">
                  <c:v>1.7130975737806864E-2</c:v>
                </c:pt>
                <c:pt idx="1542">
                  <c:v>1.7115524148039185E-2</c:v>
                </c:pt>
                <c:pt idx="1543">
                  <c:v>1.710011541095291E-2</c:v>
                </c:pt>
                <c:pt idx="1544">
                  <c:v>1.7084749862199544E-2</c:v>
                </c:pt>
                <c:pt idx="1545">
                  <c:v>1.7069427837670403E-2</c:v>
                </c:pt>
                <c:pt idx="1546">
                  <c:v>1.705414967309693E-2</c:v>
                </c:pt>
                <c:pt idx="1547">
                  <c:v>1.7038915704290503E-2</c:v>
                </c:pt>
                <c:pt idx="1548">
                  <c:v>1.7023726266902628E-2</c:v>
                </c:pt>
                <c:pt idx="1549">
                  <c:v>1.7008581696904557E-2</c:v>
                </c:pt>
                <c:pt idx="1550">
                  <c:v>1.6993482329947796E-2</c:v>
                </c:pt>
                <c:pt idx="1551">
                  <c:v>1.6978428501923659E-2</c:v>
                </c:pt>
                <c:pt idx="1552">
                  <c:v>1.696342054856359E-2</c:v>
                </c:pt>
                <c:pt idx="1553">
                  <c:v>1.6948458805519095E-2</c:v>
                </c:pt>
                <c:pt idx="1554">
                  <c:v>1.6933543608761426E-2</c:v>
                </c:pt>
                <c:pt idx="1555">
                  <c:v>1.6918675294101959E-2</c:v>
                </c:pt>
                <c:pt idx="1556">
                  <c:v>1.6903854197032331E-2</c:v>
                </c:pt>
                <c:pt idx="1557">
                  <c:v>1.6886974048953007E-2</c:v>
                </c:pt>
                <c:pt idx="1558">
                  <c:v>1.6872255263562508E-2</c:v>
                </c:pt>
                <c:pt idx="1559">
                  <c:v>1.6859677570595366E-2</c:v>
                </c:pt>
                <c:pt idx="1560">
                  <c:v>1.6845048702558429E-2</c:v>
                </c:pt>
                <c:pt idx="1561">
                  <c:v>1.6830468731088288E-2</c:v>
                </c:pt>
                <c:pt idx="1562">
                  <c:v>1.681593799223613E-2</c:v>
                </c:pt>
                <c:pt idx="1563">
                  <c:v>1.6801456821573524E-2</c:v>
                </c:pt>
                <c:pt idx="1564">
                  <c:v>1.6787025554991786E-2</c:v>
                </c:pt>
                <c:pt idx="1565">
                  <c:v>1.6772644528142422E-2</c:v>
                </c:pt>
                <c:pt idx="1566">
                  <c:v>1.6758314076916747E-2</c:v>
                </c:pt>
                <c:pt idx="1567">
                  <c:v>1.6744034537046204E-2</c:v>
                </c:pt>
                <c:pt idx="1568">
                  <c:v>1.6729806244342171E-2</c:v>
                </c:pt>
                <c:pt idx="1569">
                  <c:v>1.6715629534536092E-2</c:v>
                </c:pt>
                <c:pt idx="1570">
                  <c:v>1.670150474351928E-2</c:v>
                </c:pt>
                <c:pt idx="1571">
                  <c:v>1.6687432207023178E-2</c:v>
                </c:pt>
                <c:pt idx="1572">
                  <c:v>1.6673412260699294E-2</c:v>
                </c:pt>
                <c:pt idx="1573">
                  <c:v>1.6659445240598814E-2</c:v>
                </c:pt>
                <c:pt idx="1574">
                  <c:v>1.6641565952388859E-2</c:v>
                </c:pt>
                <c:pt idx="1575">
                  <c:v>1.6631671321354347E-2</c:v>
                </c:pt>
                <c:pt idx="1576">
                  <c:v>1.6617865094072926E-2</c:v>
                </c:pt>
                <c:pt idx="1577">
                  <c:v>1.6604113135860743E-2</c:v>
                </c:pt>
                <c:pt idx="1578">
                  <c:v>1.6590415782609114E-2</c:v>
                </c:pt>
                <c:pt idx="1579">
                  <c:v>1.6576773370129416E-2</c:v>
                </c:pt>
                <c:pt idx="1580">
                  <c:v>1.6563186234233029E-2</c:v>
                </c:pt>
                <c:pt idx="1581">
                  <c:v>1.6549654710651396E-2</c:v>
                </c:pt>
                <c:pt idx="1582">
                  <c:v>1.6536179135036022E-2</c:v>
                </c:pt>
                <c:pt idx="1583">
                  <c:v>1.6522759843358159E-2</c:v>
                </c:pt>
                <c:pt idx="1584">
                  <c:v>1.6509397171429185E-2</c:v>
                </c:pt>
                <c:pt idx="1585">
                  <c:v>1.6496091454740736E-2</c:v>
                </c:pt>
                <c:pt idx="1586">
                  <c:v>1.6482843029343996E-2</c:v>
                </c:pt>
                <c:pt idx="1587">
                  <c:v>1.6469652230970411E-2</c:v>
                </c:pt>
                <c:pt idx="1588">
                  <c:v>1.6456519395351421E-2</c:v>
                </c:pt>
                <c:pt idx="1589">
                  <c:v>1.644344485821847E-2</c:v>
                </c:pt>
                <c:pt idx="1590">
                  <c:v>1.6430428955462872E-2</c:v>
                </c:pt>
                <c:pt idx="1591">
                  <c:v>1.6417472022896007E-2</c:v>
                </c:pt>
                <c:pt idx="1592">
                  <c:v>1.6404574396089444E-2</c:v>
                </c:pt>
                <c:pt idx="1593">
                  <c:v>1.6391736411014435E-2</c:v>
                </c:pt>
                <c:pt idx="1594">
                  <c:v>1.6378958403482358E-2</c:v>
                </c:pt>
                <c:pt idx="1595">
                  <c:v>1.6366240709064783E-2</c:v>
                </c:pt>
                <c:pt idx="1596">
                  <c:v>1.6353583663653026E-2</c:v>
                </c:pt>
                <c:pt idx="1597">
                  <c:v>1.6340987603058466E-2</c:v>
                </c:pt>
                <c:pt idx="1598">
                  <c:v>1.6328452863172416E-2</c:v>
                </c:pt>
                <c:pt idx="1599">
                  <c:v>1.6315979779486511E-2</c:v>
                </c:pt>
                <c:pt idx="1600">
                  <c:v>1.6303568688051939E-2</c:v>
                </c:pt>
                <c:pt idx="1601">
                  <c:v>1.6291219924360334E-2</c:v>
                </c:pt>
                <c:pt idx="1602">
                  <c:v>1.6278933824542818E-2</c:v>
                </c:pt>
                <c:pt idx="1603">
                  <c:v>1.6266710724091027E-2</c:v>
                </c:pt>
                <c:pt idx="1604">
                  <c:v>1.6254550958896274E-2</c:v>
                </c:pt>
                <c:pt idx="1605">
                  <c:v>1.6242454864849876E-2</c:v>
                </c:pt>
                <c:pt idx="1606">
                  <c:v>1.6230422777603337E-2</c:v>
                </c:pt>
                <c:pt idx="1607">
                  <c:v>1.6218455032888102E-2</c:v>
                </c:pt>
                <c:pt idx="1608">
                  <c:v>1.6206551966515548E-2</c:v>
                </c:pt>
                <c:pt idx="1609">
                  <c:v>1.6194713914456926E-2</c:v>
                </c:pt>
                <c:pt idx="1610">
                  <c:v>1.6182941212123936E-2</c:v>
                </c:pt>
                <c:pt idx="1611">
                  <c:v>1.6171234195727635E-2</c:v>
                </c:pt>
                <c:pt idx="1612">
                  <c:v>1.6159593200679723E-2</c:v>
                </c:pt>
                <c:pt idx="1613">
                  <c:v>1.6148018562951449E-2</c:v>
                </c:pt>
                <c:pt idx="1614">
                  <c:v>1.6136510618354194E-2</c:v>
                </c:pt>
                <c:pt idx="1615">
                  <c:v>1.6125069702619399E-2</c:v>
                </c:pt>
                <c:pt idx="1616">
                  <c:v>1.6113696151318635E-2</c:v>
                </c:pt>
                <c:pt idx="1617">
                  <c:v>1.6102390300583025E-2</c:v>
                </c:pt>
                <c:pt idx="1618">
                  <c:v>1.6091152486064075E-2</c:v>
                </c:pt>
                <c:pt idx="1619">
                  <c:v>1.6079983043333357E-2</c:v>
                </c:pt>
                <c:pt idx="1620">
                  <c:v>1.6068882308442056E-2</c:v>
                </c:pt>
                <c:pt idx="1621">
                  <c:v>1.605785061704168E-2</c:v>
                </c:pt>
                <c:pt idx="1622">
                  <c:v>1.6046888305023543E-2</c:v>
                </c:pt>
                <c:pt idx="1623">
                  <c:v>1.6035995707959216E-2</c:v>
                </c:pt>
                <c:pt idx="1624">
                  <c:v>1.6022093919279001E-2</c:v>
                </c:pt>
                <c:pt idx="1625">
                  <c:v>1.6014421002417123E-2</c:v>
                </c:pt>
                <c:pt idx="1626">
                  <c:v>1.6003739565322306E-2</c:v>
                </c:pt>
                <c:pt idx="1627">
                  <c:v>1.5993129186506749E-2</c:v>
                </c:pt>
                <c:pt idx="1628">
                  <c:v>1.598259020162196E-2</c:v>
                </c:pt>
                <c:pt idx="1629">
                  <c:v>1.5972122946479317E-2</c:v>
                </c:pt>
                <c:pt idx="1630">
                  <c:v>1.5961727756970134E-2</c:v>
                </c:pt>
                <c:pt idx="1631">
                  <c:v>1.5951404968745919E-2</c:v>
                </c:pt>
                <c:pt idx="1632">
                  <c:v>1.5941154917538114E-2</c:v>
                </c:pt>
                <c:pt idx="1633">
                  <c:v>1.593097793931797E-2</c:v>
                </c:pt>
                <c:pt idx="1634">
                  <c:v>1.5920874369736993E-2</c:v>
                </c:pt>
                <c:pt idx="1635">
                  <c:v>1.5910844544606562E-2</c:v>
                </c:pt>
                <c:pt idx="1636">
                  <c:v>1.5900888799738055E-2</c:v>
                </c:pt>
                <c:pt idx="1637">
                  <c:v>1.5891007470862917E-2</c:v>
                </c:pt>
                <c:pt idx="1638">
                  <c:v>1.5881200893712588E-2</c:v>
                </c:pt>
                <c:pt idx="1639">
                  <c:v>1.5871469404178384E-2</c:v>
                </c:pt>
                <c:pt idx="1640">
                  <c:v>1.5861813338071684E-2</c:v>
                </c:pt>
                <c:pt idx="1641">
                  <c:v>1.5852233030884122E-2</c:v>
                </c:pt>
                <c:pt idx="1642">
                  <c:v>1.5842728818746821E-2</c:v>
                </c:pt>
                <c:pt idx="1643">
                  <c:v>1.5833301037311287E-2</c:v>
                </c:pt>
                <c:pt idx="1644">
                  <c:v>1.5823950022229027E-2</c:v>
                </c:pt>
                <c:pt idx="1645">
                  <c:v>1.5814676109551229E-2</c:v>
                </c:pt>
                <c:pt idx="1646">
                  <c:v>1.5805479634849462E-2</c:v>
                </c:pt>
                <c:pt idx="1647">
                  <c:v>1.5796360933935105E-2</c:v>
                </c:pt>
                <c:pt idx="1648">
                  <c:v>1.5787320342539601E-2</c:v>
                </c:pt>
                <c:pt idx="1649">
                  <c:v>1.5778358196634201E-2</c:v>
                </c:pt>
                <c:pt idx="1650">
                  <c:v>1.5769474831790475E-2</c:v>
                </c:pt>
                <c:pt idx="1651">
                  <c:v>1.5760670583979675E-2</c:v>
                </c:pt>
                <c:pt idx="1652">
                  <c:v>1.5751945788773369E-2</c:v>
                </c:pt>
                <c:pt idx="1653">
                  <c:v>1.5743300782142811E-2</c:v>
                </c:pt>
                <c:pt idx="1654">
                  <c:v>1.5734735899739505E-2</c:v>
                </c:pt>
                <c:pt idx="1655">
                  <c:v>1.5726251477454767E-2</c:v>
                </c:pt>
                <c:pt idx="1656">
                  <c:v>1.5717847850940103E-2</c:v>
                </c:pt>
                <c:pt idx="1657">
                  <c:v>1.5709525356086829E-2</c:v>
                </c:pt>
                <c:pt idx="1658">
                  <c:v>1.570128432854645E-2</c:v>
                </c:pt>
                <c:pt idx="1659">
                  <c:v>1.5693125104210282E-2</c:v>
                </c:pt>
                <c:pt idx="1660">
                  <c:v>1.5685048018809766E-2</c:v>
                </c:pt>
                <c:pt idx="1661">
                  <c:v>1.5675918073290163E-2</c:v>
                </c:pt>
                <c:pt idx="1662">
                  <c:v>1.5669141608141146E-2</c:v>
                </c:pt>
                <c:pt idx="1663">
                  <c:v>1.5661312954335926E-2</c:v>
                </c:pt>
                <c:pt idx="1664">
                  <c:v>1.5653567782711875E-2</c:v>
                </c:pt>
                <c:pt idx="1665">
                  <c:v>1.5645906428760625E-2</c:v>
                </c:pt>
                <c:pt idx="1666">
                  <c:v>1.5638329228533365E-2</c:v>
                </c:pt>
                <c:pt idx="1667">
                  <c:v>1.5630836517761537E-2</c:v>
                </c:pt>
                <c:pt idx="1668">
                  <c:v>1.5623428632176584E-2</c:v>
                </c:pt>
                <c:pt idx="1669">
                  <c:v>1.5616105907589883E-2</c:v>
                </c:pt>
                <c:pt idx="1670">
                  <c:v>1.5608868679732879E-2</c:v>
                </c:pt>
                <c:pt idx="1671">
                  <c:v>1.5601717284416949E-2</c:v>
                </c:pt>
                <c:pt idx="1672">
                  <c:v>1.5594652057453473E-2</c:v>
                </c:pt>
                <c:pt idx="1673">
                  <c:v>1.5587673334573893E-2</c:v>
                </c:pt>
                <c:pt idx="1674">
                  <c:v>1.5580781451669523E-2</c:v>
                </c:pt>
                <c:pt idx="1675">
                  <c:v>1.5572048601146804E-2</c:v>
                </c:pt>
                <c:pt idx="1676">
                  <c:v>1.5567259548472379E-2</c:v>
                </c:pt>
                <c:pt idx="1677">
                  <c:v>1.5560630199882297E-2</c:v>
                </c:pt>
                <c:pt idx="1678">
                  <c:v>1.5554089034273133E-2</c:v>
                </c:pt>
                <c:pt idx="1679">
                  <c:v>1.5547514821898645E-2</c:v>
                </c:pt>
                <c:pt idx="1680">
                  <c:v>1.5540370755040556E-2</c:v>
                </c:pt>
                <c:pt idx="1681">
                  <c:v>1.5534108922148349E-2</c:v>
                </c:pt>
                <c:pt idx="1682">
                  <c:v>1.55279366632044E-2</c:v>
                </c:pt>
                <c:pt idx="1683">
                  <c:v>1.5521854314259897E-2</c:v>
                </c:pt>
                <c:pt idx="1684">
                  <c:v>1.5515862210966347E-2</c:v>
                </c:pt>
                <c:pt idx="1685">
                  <c:v>1.5509960689055191E-2</c:v>
                </c:pt>
                <c:pt idx="1686">
                  <c:v>1.5504150084497681E-2</c:v>
                </c:pt>
                <c:pt idx="1687">
                  <c:v>1.5498430732865387E-2</c:v>
                </c:pt>
                <c:pt idx="1688">
                  <c:v>1.5492802970049624E-2</c:v>
                </c:pt>
                <c:pt idx="1689">
                  <c:v>1.5487267131861771E-2</c:v>
                </c:pt>
                <c:pt idx="1690">
                  <c:v>1.5481823554033269E-2</c:v>
                </c:pt>
                <c:pt idx="1691">
                  <c:v>1.5476472572295563E-2</c:v>
                </c:pt>
                <c:pt idx="1692">
                  <c:v>1.5471214522460031E-2</c:v>
                </c:pt>
                <c:pt idx="1693">
                  <c:v>1.5466049740417986E-2</c:v>
                </c:pt>
                <c:pt idx="1694">
                  <c:v>1.5460978561820937E-2</c:v>
                </c:pt>
                <c:pt idx="1695">
                  <c:v>1.5456001322400326E-2</c:v>
                </c:pt>
                <c:pt idx="1696">
                  <c:v>1.5451118358207339E-2</c:v>
                </c:pt>
                <c:pt idx="1697">
                  <c:v>1.5446330004813547E-2</c:v>
                </c:pt>
                <c:pt idx="1698">
                  <c:v>1.5441636597870456E-2</c:v>
                </c:pt>
                <c:pt idx="1699">
                  <c:v>1.5437038473589126E-2</c:v>
                </c:pt>
                <c:pt idx="1700">
                  <c:v>1.543253596730132E-2</c:v>
                </c:pt>
                <c:pt idx="1701">
                  <c:v>1.5428129415058223E-2</c:v>
                </c:pt>
                <c:pt idx="1702">
                  <c:v>1.5423819152511342E-2</c:v>
                </c:pt>
                <c:pt idx="1703">
                  <c:v>1.5419605515551993E-2</c:v>
                </c:pt>
                <c:pt idx="1704">
                  <c:v>1.5415488839831681E-2</c:v>
                </c:pt>
                <c:pt idx="1705">
                  <c:v>1.5411469461241722E-2</c:v>
                </c:pt>
                <c:pt idx="1706">
                  <c:v>1.5407547715593495E-2</c:v>
                </c:pt>
                <c:pt idx="1707">
                  <c:v>1.5403723938458569E-2</c:v>
                </c:pt>
                <c:pt idx="1708">
                  <c:v>1.5399998465888132E-2</c:v>
                </c:pt>
                <c:pt idx="1709">
                  <c:v>1.539637163353369E-2</c:v>
                </c:pt>
                <c:pt idx="1710">
                  <c:v>1.5392843777206622E-2</c:v>
                </c:pt>
                <c:pt idx="1711">
                  <c:v>1.538941523263837E-2</c:v>
                </c:pt>
                <c:pt idx="1712">
                  <c:v>1.5386086044753E-2</c:v>
                </c:pt>
                <c:pt idx="1713">
                  <c:v>1.5381874357274228E-2</c:v>
                </c:pt>
                <c:pt idx="1714">
                  <c:v>1.5378615221193215E-2</c:v>
                </c:pt>
                <c:pt idx="1715">
                  <c:v>1.5375833312329945E-2</c:v>
                </c:pt>
                <c:pt idx="1716">
                  <c:v>1.5372601393037755E-2</c:v>
                </c:pt>
                <c:pt idx="1717">
                  <c:v>1.5369384234258376E-2</c:v>
                </c:pt>
                <c:pt idx="1718">
                  <c:v>1.5366181909453047E-2</c:v>
                </c:pt>
                <c:pt idx="1719">
                  <c:v>1.5362994492242876E-2</c:v>
                </c:pt>
                <c:pt idx="1720">
                  <c:v>1.5359822056248973E-2</c:v>
                </c:pt>
                <c:pt idx="1721">
                  <c:v>1.5356664675092446E-2</c:v>
                </c:pt>
                <c:pt idx="1722">
                  <c:v>1.5353522422394406E-2</c:v>
                </c:pt>
                <c:pt idx="1723">
                  <c:v>1.5350395371696024E-2</c:v>
                </c:pt>
                <c:pt idx="1724">
                  <c:v>1.5347283596538475E-2</c:v>
                </c:pt>
                <c:pt idx="1725">
                  <c:v>1.5344187170782675E-2</c:v>
                </c:pt>
                <c:pt idx="1726">
                  <c:v>1.534110616772999E-2</c:v>
                </c:pt>
                <c:pt idx="1727">
                  <c:v>1.5338040661161401E-2</c:v>
                </c:pt>
                <c:pt idx="1728">
                  <c:v>1.5334990724698017E-2</c:v>
                </c:pt>
                <c:pt idx="1729">
                  <c:v>1.5331956431801075E-2</c:v>
                </c:pt>
                <c:pt idx="1730">
                  <c:v>1.5328301729713445E-2</c:v>
                </c:pt>
                <c:pt idx="1731">
                  <c:v>1.5325507395376192E-2</c:v>
                </c:pt>
                <c:pt idx="1732">
                  <c:v>1.5322948151039739E-2</c:v>
                </c:pt>
                <c:pt idx="1733">
                  <c:v>1.5319977168779531E-2</c:v>
                </c:pt>
                <c:pt idx="1734">
                  <c:v>1.531702219819131E-2</c:v>
                </c:pt>
                <c:pt idx="1735">
                  <c:v>1.5314083312736315E-2</c:v>
                </c:pt>
                <c:pt idx="1736">
                  <c:v>1.5311160586275463E-2</c:v>
                </c:pt>
                <c:pt idx="1737">
                  <c:v>1.5308254092190055E-2</c:v>
                </c:pt>
                <c:pt idx="1738">
                  <c:v>1.5305363904261071E-2</c:v>
                </c:pt>
                <c:pt idx="1739">
                  <c:v>1.5302490095869814E-2</c:v>
                </c:pt>
                <c:pt idx="1740">
                  <c:v>1.52996327408772E-2</c:v>
                </c:pt>
                <c:pt idx="1741">
                  <c:v>1.5296791912744467E-2</c:v>
                </c:pt>
                <c:pt idx="1742">
                  <c:v>1.5293967685092724E-2</c:v>
                </c:pt>
                <c:pt idx="1743">
                  <c:v>1.5291160131463144E-2</c:v>
                </c:pt>
                <c:pt idx="1744">
                  <c:v>1.5288369325476836E-2</c:v>
                </c:pt>
                <c:pt idx="1745">
                  <c:v>1.5285595340834846E-2</c:v>
                </c:pt>
                <c:pt idx="1746">
                  <c:v>1.5282838251078346E-2</c:v>
                </c:pt>
                <c:pt idx="1747">
                  <c:v>1.5280098129748509E-2</c:v>
                </c:pt>
                <c:pt idx="1748">
                  <c:v>1.5277375050546382E-2</c:v>
                </c:pt>
                <c:pt idx="1749">
                  <c:v>1.5274669087093073E-2</c:v>
                </c:pt>
                <c:pt idx="1750">
                  <c:v>1.527198031284982E-2</c:v>
                </c:pt>
                <c:pt idx="1751">
                  <c:v>1.5269308801597603E-2</c:v>
                </c:pt>
                <c:pt idx="1752">
                  <c:v>1.526665462679766E-2</c:v>
                </c:pt>
                <c:pt idx="1753">
                  <c:v>1.52640178620711E-2</c:v>
                </c:pt>
                <c:pt idx="1754">
                  <c:v>1.5261398581039032E-2</c:v>
                </c:pt>
                <c:pt idx="1755">
                  <c:v>1.5258796857322565E-2</c:v>
                </c:pt>
                <c:pt idx="1756">
                  <c:v>1.5256212764622745E-2</c:v>
                </c:pt>
                <c:pt idx="1757">
                  <c:v>1.5253646376400809E-2</c:v>
                </c:pt>
                <c:pt idx="1758">
                  <c:v>1.525109776619793E-2</c:v>
                </c:pt>
                <c:pt idx="1759">
                  <c:v>1.5248567007715152E-2</c:v>
                </c:pt>
                <c:pt idx="1760">
                  <c:v>1.5246054174653523E-2</c:v>
                </c:pt>
                <c:pt idx="1761">
                  <c:v>1.5243559340474278E-2</c:v>
                </c:pt>
                <c:pt idx="1762">
                  <c:v>1.5241082578798526E-2</c:v>
                </c:pt>
                <c:pt idx="1763">
                  <c:v>1.5238623963247377E-2</c:v>
                </c:pt>
                <c:pt idx="1764">
                  <c:v>1.5236183567441941E-2</c:v>
                </c:pt>
                <c:pt idx="1765">
                  <c:v>1.5233373718075427E-2</c:v>
                </c:pt>
                <c:pt idx="1766">
                  <c:v>1.5230977674338675E-2</c:v>
                </c:pt>
                <c:pt idx="1767">
                  <c:v>1.5228633187600593E-2</c:v>
                </c:pt>
                <c:pt idx="1768">
                  <c:v>1.5226269057588837E-2</c:v>
                </c:pt>
                <c:pt idx="1769">
                  <c:v>1.5223923525899963E-2</c:v>
                </c:pt>
                <c:pt idx="1770">
                  <c:v>1.5221596665995207E-2</c:v>
                </c:pt>
                <c:pt idx="1771">
                  <c:v>1.5219288551655552E-2</c:v>
                </c:pt>
                <c:pt idx="1772">
                  <c:v>1.5216999256182362E-2</c:v>
                </c:pt>
                <c:pt idx="1773">
                  <c:v>1.521472885351649E-2</c:v>
                </c:pt>
                <c:pt idx="1774">
                  <c:v>1.5212477417199111E-2</c:v>
                </c:pt>
                <c:pt idx="1775">
                  <c:v>1.5210245020611524E-2</c:v>
                </c:pt>
                <c:pt idx="1776">
                  <c:v>1.5208031737614647E-2</c:v>
                </c:pt>
                <c:pt idx="1777">
                  <c:v>1.5205837641589781E-2</c:v>
                </c:pt>
                <c:pt idx="1778">
                  <c:v>1.5203662806237972E-2</c:v>
                </c:pt>
                <c:pt idx="1779">
                  <c:v>1.5202179166770691E-2</c:v>
                </c:pt>
                <c:pt idx="1780">
                  <c:v>1.5198159329443683E-2</c:v>
                </c:pt>
                <c:pt idx="1781">
                  <c:v>1.5196053883146377E-2</c:v>
                </c:pt>
                <c:pt idx="1782">
                  <c:v>1.5193968033972993E-2</c:v>
                </c:pt>
                <c:pt idx="1783">
                  <c:v>1.5191608297326908E-2</c:v>
                </c:pt>
                <c:pt idx="1784">
                  <c:v>1.5189855421402498E-2</c:v>
                </c:pt>
                <c:pt idx="1785">
                  <c:v>1.5187828805247605E-2</c:v>
                </c:pt>
                <c:pt idx="1786">
                  <c:v>1.5185822080781008E-2</c:v>
                </c:pt>
                <c:pt idx="1787">
                  <c:v>1.5183835321304073E-2</c:v>
                </c:pt>
                <c:pt idx="1788">
                  <c:v>1.5181868600677717E-2</c:v>
                </c:pt>
                <c:pt idx="1789">
                  <c:v>1.5179921992363177E-2</c:v>
                </c:pt>
                <c:pt idx="1790">
                  <c:v>1.5177995569981562E-2</c:v>
                </c:pt>
                <c:pt idx="1791">
                  <c:v>1.5176089407233917E-2</c:v>
                </c:pt>
                <c:pt idx="1792">
                  <c:v>1.5174203577661416E-2</c:v>
                </c:pt>
                <c:pt idx="1793">
                  <c:v>1.5172338154885168E-2</c:v>
                </c:pt>
                <c:pt idx="1794">
                  <c:v>1.5170493212446345E-2</c:v>
                </c:pt>
                <c:pt idx="1795">
                  <c:v>1.5168668823966058E-2</c:v>
                </c:pt>
                <c:pt idx="1796">
                  <c:v>1.5166865063145352E-2</c:v>
                </c:pt>
                <c:pt idx="1797">
                  <c:v>1.5165082003445463E-2</c:v>
                </c:pt>
                <c:pt idx="1798">
                  <c:v>1.5163319718567436E-2</c:v>
                </c:pt>
                <c:pt idx="1799">
                  <c:v>1.5161578282052446E-2</c:v>
                </c:pt>
                <c:pt idx="1800">
                  <c:v>1.5159857767521601E-2</c:v>
                </c:pt>
                <c:pt idx="1801">
                  <c:v>1.515815824859601E-2</c:v>
                </c:pt>
                <c:pt idx="1802">
                  <c:v>1.5156479798816846E-2</c:v>
                </c:pt>
                <c:pt idx="1803">
                  <c:v>1.5154822491885156E-2</c:v>
                </c:pt>
                <c:pt idx="1804">
                  <c:v>1.5153186401422047E-2</c:v>
                </c:pt>
                <c:pt idx="1805">
                  <c:v>1.5151571600808822E-2</c:v>
                </c:pt>
                <c:pt idx="1806">
                  <c:v>1.5149978163986333E-2</c:v>
                </c:pt>
                <c:pt idx="1807">
                  <c:v>1.5148406164255945E-2</c:v>
                </c:pt>
                <c:pt idx="1808">
                  <c:v>1.5146855675398641E-2</c:v>
                </c:pt>
                <c:pt idx="1809">
                  <c:v>1.5145326770875656E-2</c:v>
                </c:pt>
                <c:pt idx="1810">
                  <c:v>1.5143819524467972E-2</c:v>
                </c:pt>
                <c:pt idx="1811">
                  <c:v>1.514233400955689E-2</c:v>
                </c:pt>
                <c:pt idx="1812">
                  <c:v>1.5140870300003328E-2</c:v>
                </c:pt>
                <c:pt idx="1813">
                  <c:v>1.5139428469188587E-2</c:v>
                </c:pt>
                <c:pt idx="1814">
                  <c:v>1.5138008590893648E-2</c:v>
                </c:pt>
                <c:pt idx="1815">
                  <c:v>1.5136610738579748E-2</c:v>
                </c:pt>
                <c:pt idx="1816">
                  <c:v>1.5135234985867996E-2</c:v>
                </c:pt>
                <c:pt idx="1817">
                  <c:v>1.5133721512761156E-2</c:v>
                </c:pt>
                <c:pt idx="1818">
                  <c:v>1.5132361703695807E-2</c:v>
                </c:pt>
                <c:pt idx="1819">
                  <c:v>1.5131241061476786E-2</c:v>
                </c:pt>
                <c:pt idx="1820">
                  <c:v>1.5129954443384719E-2</c:v>
                </c:pt>
                <c:pt idx="1821">
                  <c:v>1.5128690292840474E-2</c:v>
                </c:pt>
                <c:pt idx="1822">
                  <c:v>1.5127448683625033E-2</c:v>
                </c:pt>
                <c:pt idx="1823">
                  <c:v>1.5126229689279569E-2</c:v>
                </c:pt>
                <c:pt idx="1824">
                  <c:v>1.5125033383265318E-2</c:v>
                </c:pt>
                <c:pt idx="1825">
                  <c:v>1.5123859839363263E-2</c:v>
                </c:pt>
                <c:pt idx="1826">
                  <c:v>1.5122709131114576E-2</c:v>
                </c:pt>
                <c:pt idx="1827">
                  <c:v>1.5121581332220302E-2</c:v>
                </c:pt>
                <c:pt idx="1828">
                  <c:v>1.5120476516061743E-2</c:v>
                </c:pt>
                <c:pt idx="1829">
                  <c:v>1.5119394756419879E-2</c:v>
                </c:pt>
                <c:pt idx="1830">
                  <c:v>1.5118037919936711E-2</c:v>
                </c:pt>
                <c:pt idx="1831">
                  <c:v>1.5117300700930869E-2</c:v>
                </c:pt>
                <c:pt idx="1832">
                  <c:v>1.511628855232594E-2</c:v>
                </c:pt>
                <c:pt idx="1833">
                  <c:v>1.5115299754562272E-2</c:v>
                </c:pt>
                <c:pt idx="1834">
                  <c:v>1.511433438134091E-2</c:v>
                </c:pt>
                <c:pt idx="1835">
                  <c:v>1.5113259874937057E-2</c:v>
                </c:pt>
                <c:pt idx="1836">
                  <c:v>1.511247420260986E-2</c:v>
                </c:pt>
                <c:pt idx="1837">
                  <c:v>1.5111579544342391E-2</c:v>
                </c:pt>
                <c:pt idx="1838">
                  <c:v>1.5110708605021728E-2</c:v>
                </c:pt>
                <c:pt idx="1839">
                  <c:v>1.5109861458189044E-2</c:v>
                </c:pt>
                <c:pt idx="1840">
                  <c:v>1.510903817746545E-2</c:v>
                </c:pt>
                <c:pt idx="1841">
                  <c:v>1.5108238836392118E-2</c:v>
                </c:pt>
                <c:pt idx="1842">
                  <c:v>1.5107463508670094E-2</c:v>
                </c:pt>
                <c:pt idx="1843">
                  <c:v>1.510671226784055E-2</c:v>
                </c:pt>
                <c:pt idx="1844">
                  <c:v>1.5105985187444659E-2</c:v>
                </c:pt>
                <c:pt idx="1845">
                  <c:v>1.510528234134334E-2</c:v>
                </c:pt>
                <c:pt idx="1846">
                  <c:v>1.5104603802758021E-2</c:v>
                </c:pt>
                <c:pt idx="1847">
                  <c:v>1.5103949645549619E-2</c:v>
                </c:pt>
                <c:pt idx="1848">
                  <c:v>1.5103319943259308E-2</c:v>
                </c:pt>
                <c:pt idx="1849">
                  <c:v>1.5102714769508196E-2</c:v>
                </c:pt>
                <c:pt idx="1850">
                  <c:v>1.5102134197837458E-2</c:v>
                </c:pt>
                <c:pt idx="1851">
                  <c:v>1.5101578301948138E-2</c:v>
                </c:pt>
                <c:pt idx="1852">
                  <c:v>1.5101047155381409E-2</c:v>
                </c:pt>
                <c:pt idx="1853">
                  <c:v>1.5100540831678444E-2</c:v>
                </c:pt>
                <c:pt idx="1854">
                  <c:v>1.5100059404540289E-2</c:v>
                </c:pt>
                <c:pt idx="1855">
                  <c:v>1.5099602947508117E-2</c:v>
                </c:pt>
                <c:pt idx="1856">
                  <c:v>1.5099171534282974E-2</c:v>
                </c:pt>
                <c:pt idx="1857">
                  <c:v>1.5098765238406031E-2</c:v>
                </c:pt>
                <c:pt idx="1858">
                  <c:v>1.5098384133418463E-2</c:v>
                </c:pt>
                <c:pt idx="1859">
                  <c:v>1.5098028293021315E-2</c:v>
                </c:pt>
                <c:pt idx="1860">
                  <c:v>1.5097697790675824E-2</c:v>
                </c:pt>
                <c:pt idx="1861">
                  <c:v>1.509739270016297E-2</c:v>
                </c:pt>
                <c:pt idx="1862">
                  <c:v>1.5097113094943992E-2</c:v>
                </c:pt>
                <c:pt idx="1863">
                  <c:v>1.5096859048799871E-2</c:v>
                </c:pt>
                <c:pt idx="1864">
                  <c:v>1.5096630635031971E-2</c:v>
                </c:pt>
                <c:pt idx="1865">
                  <c:v>1.5096427927581146E-2</c:v>
                </c:pt>
                <c:pt idx="1866">
                  <c:v>1.5096250999908634E-2</c:v>
                </c:pt>
                <c:pt idx="1867">
                  <c:v>1.5096099925555606E-2</c:v>
                </c:pt>
                <c:pt idx="1868">
                  <c:v>1.5095974778143173E-2</c:v>
                </c:pt>
                <c:pt idx="1869">
                  <c:v>1.509586359420112E-2</c:v>
                </c:pt>
                <c:pt idx="1870">
                  <c:v>1.50957942525487E-2</c:v>
                </c:pt>
                <c:pt idx="1871">
                  <c:v>1.5095755633840469E-2</c:v>
                </c:pt>
                <c:pt idx="1872">
                  <c:v>1.5095734930321569E-2</c:v>
                </c:pt>
                <c:pt idx="1873">
                  <c:v>1.5095740521768874E-2</c:v>
                </c:pt>
                <c:pt idx="1874">
                  <c:v>1.5095772481883429E-2</c:v>
                </c:pt>
                <c:pt idx="1875">
                  <c:v>1.5095830884126471E-2</c:v>
                </c:pt>
                <c:pt idx="1876">
                  <c:v>1.5095915802199045E-2</c:v>
                </c:pt>
                <c:pt idx="1877">
                  <c:v>1.509602730972226E-2</c:v>
                </c:pt>
                <c:pt idx="1878">
                  <c:v>1.5096165480157353E-2</c:v>
                </c:pt>
                <c:pt idx="1879">
                  <c:v>1.5096330387285306E-2</c:v>
                </c:pt>
                <c:pt idx="1880">
                  <c:v>1.509652210448742E-2</c:v>
                </c:pt>
                <c:pt idx="1881">
                  <c:v>1.5096740705624612E-2</c:v>
                </c:pt>
                <c:pt idx="1882">
                  <c:v>1.5096986264078183E-2</c:v>
                </c:pt>
                <c:pt idx="1883">
                  <c:v>1.5097258853629114E-2</c:v>
                </c:pt>
                <c:pt idx="1884">
                  <c:v>1.5097558547738643E-2</c:v>
                </c:pt>
                <c:pt idx="1885">
                  <c:v>1.509798381436056E-2</c:v>
                </c:pt>
                <c:pt idx="1886">
                  <c:v>1.5098239544277803E-2</c:v>
                </c:pt>
                <c:pt idx="1887">
                  <c:v>1.5098620993869716E-2</c:v>
                </c:pt>
                <c:pt idx="1888">
                  <c:v>1.5099029842424727E-2</c:v>
                </c:pt>
                <c:pt idx="1889">
                  <c:v>1.5099466163723818E-2</c:v>
                </c:pt>
                <c:pt idx="1890">
                  <c:v>1.509993003114829E-2</c:v>
                </c:pt>
                <c:pt idx="1891">
                  <c:v>1.5100421518479124E-2</c:v>
                </c:pt>
                <c:pt idx="1892">
                  <c:v>1.5100940699257492E-2</c:v>
                </c:pt>
                <c:pt idx="1893">
                  <c:v>1.510148764702457E-2</c:v>
                </c:pt>
                <c:pt idx="1894">
                  <c:v>1.5102062435401464E-2</c:v>
                </c:pt>
                <c:pt idx="1895">
                  <c:v>1.5102665138169158E-2</c:v>
                </c:pt>
                <c:pt idx="1896">
                  <c:v>1.5103295828708951E-2</c:v>
                </c:pt>
                <c:pt idx="1897">
                  <c:v>1.5103954580641954E-2</c:v>
                </c:pt>
                <c:pt idx="1898">
                  <c:v>1.5104641467749147E-2</c:v>
                </c:pt>
                <c:pt idx="1899">
                  <c:v>1.5105356563491767E-2</c:v>
                </c:pt>
                <c:pt idx="1900">
                  <c:v>1.5106099941331053E-2</c:v>
                </c:pt>
                <c:pt idx="1901">
                  <c:v>1.5106871675207856E-2</c:v>
                </c:pt>
                <c:pt idx="1902">
                  <c:v>1.5107671838583414E-2</c:v>
                </c:pt>
                <c:pt idx="1903">
                  <c:v>1.5108500504918965E-2</c:v>
                </c:pt>
                <c:pt idx="1904">
                  <c:v>1.5109357747995489E-2</c:v>
                </c:pt>
                <c:pt idx="1905">
                  <c:v>1.5110243641274224E-2</c:v>
                </c:pt>
                <c:pt idx="1906">
                  <c:v>1.5111158258456214E-2</c:v>
                </c:pt>
                <c:pt idx="1907">
                  <c:v>1.5112101673242506E-2</c:v>
                </c:pt>
                <c:pt idx="1908">
                  <c:v>1.51130739590144E-2</c:v>
                </c:pt>
                <c:pt idx="1909">
                  <c:v>1.5114075189393006E-2</c:v>
                </c:pt>
                <c:pt idx="1910">
                  <c:v>1.511510543823924E-2</c:v>
                </c:pt>
                <c:pt idx="1911">
                  <c:v>1.5116164778934404E-2</c:v>
                </c:pt>
                <c:pt idx="1912">
                  <c:v>1.5117253285019672E-2</c:v>
                </c:pt>
                <c:pt idx="1913">
                  <c:v>1.5118371030355959E-2</c:v>
                </c:pt>
                <c:pt idx="1914">
                  <c:v>1.5119518088324568E-2</c:v>
                </c:pt>
                <c:pt idx="1915">
                  <c:v>1.5120694532546608E-2</c:v>
                </c:pt>
                <c:pt idx="1916">
                  <c:v>1.5121900436723124E-2</c:v>
                </c:pt>
                <c:pt idx="1917">
                  <c:v>1.5123135874475224E-2</c:v>
                </c:pt>
                <c:pt idx="1918">
                  <c:v>1.5124400919264147E-2</c:v>
                </c:pt>
                <c:pt idx="1919">
                  <c:v>1.5125695644870873E-2</c:v>
                </c:pt>
                <c:pt idx="1920">
                  <c:v>1.5127020124676704E-2</c:v>
                </c:pt>
                <c:pt idx="1921">
                  <c:v>1.5128570344229431E-2</c:v>
                </c:pt>
                <c:pt idx="1922">
                  <c:v>1.5129758641849733E-2</c:v>
                </c:pt>
                <c:pt idx="1923">
                  <c:v>1.5131172826219341E-2</c:v>
                </c:pt>
                <c:pt idx="1924">
                  <c:v>1.5132617059352427E-2</c:v>
                </c:pt>
                <c:pt idx="1925">
                  <c:v>1.5134091414950035E-2</c:v>
                </c:pt>
                <c:pt idx="1926">
                  <c:v>1.5135595966393467E-2</c:v>
                </c:pt>
                <c:pt idx="1927">
                  <c:v>1.5137130787383768E-2</c:v>
                </c:pt>
                <c:pt idx="1928">
                  <c:v>1.5138695951542047E-2</c:v>
                </c:pt>
                <c:pt idx="1929">
                  <c:v>1.5140291532489414E-2</c:v>
                </c:pt>
                <c:pt idx="1930">
                  <c:v>1.5141917603767041E-2</c:v>
                </c:pt>
                <c:pt idx="1931">
                  <c:v>1.5143574238996038E-2</c:v>
                </c:pt>
                <c:pt idx="1932">
                  <c:v>1.5145261511797514E-2</c:v>
                </c:pt>
                <c:pt idx="1933">
                  <c:v>1.5146979495712642E-2</c:v>
                </c:pt>
                <c:pt idx="1934">
                  <c:v>1.5148728264522404E-2</c:v>
                </c:pt>
                <c:pt idx="1935">
                  <c:v>1.51505078916081E-2</c:v>
                </c:pt>
                <c:pt idx="1936">
                  <c:v>1.515284144503859E-2</c:v>
                </c:pt>
                <c:pt idx="1937">
                  <c:v>1.5154160015331541E-2</c:v>
                </c:pt>
                <c:pt idx="1938">
                  <c:v>1.5156032659131569E-2</c:v>
                </c:pt>
                <c:pt idx="1939">
                  <c:v>1.5158210974179909E-2</c:v>
                </c:pt>
                <c:pt idx="1940">
                  <c:v>1.5159871478873654E-2</c:v>
                </c:pt>
                <c:pt idx="1941">
                  <c:v>1.5161837801818123E-2</c:v>
                </c:pt>
                <c:pt idx="1942">
                  <c:v>1.5163835498386291E-2</c:v>
                </c:pt>
                <c:pt idx="1943">
                  <c:v>1.5165864642199267E-2</c:v>
                </c:pt>
                <c:pt idx="1944">
                  <c:v>1.5167925306878161E-2</c:v>
                </c:pt>
                <c:pt idx="1945">
                  <c:v>1.5170017565724336E-2</c:v>
                </c:pt>
                <c:pt idx="1946">
                  <c:v>1.5172141492758584E-2</c:v>
                </c:pt>
                <c:pt idx="1947">
                  <c:v>1.5174297161362205E-2</c:v>
                </c:pt>
                <c:pt idx="1948">
                  <c:v>1.5176484645316179E-2</c:v>
                </c:pt>
                <c:pt idx="1949">
                  <c:v>1.5178704017921874E-2</c:v>
                </c:pt>
                <c:pt idx="1950">
                  <c:v>1.5180955352960268E-2</c:v>
                </c:pt>
                <c:pt idx="1951">
                  <c:v>1.5183238724052472E-2</c:v>
                </c:pt>
                <c:pt idx="1952">
                  <c:v>1.5185554204819596E-2</c:v>
                </c:pt>
                <c:pt idx="1953">
                  <c:v>1.5187901868802811E-2</c:v>
                </c:pt>
                <c:pt idx="1954">
                  <c:v>1.5190281789543292E-2</c:v>
                </c:pt>
                <c:pt idx="1955">
                  <c:v>1.5192694040822019E-2</c:v>
                </c:pt>
                <c:pt idx="1956">
                  <c:v>1.519513869610023E-2</c:v>
                </c:pt>
                <c:pt idx="1957">
                  <c:v>1.5197615828919098E-2</c:v>
                </c:pt>
                <c:pt idx="1958">
                  <c:v>1.520012551313954E-2</c:v>
                </c:pt>
                <c:pt idx="1959">
                  <c:v>1.5202667822302729E-2</c:v>
                </c:pt>
                <c:pt idx="1960">
                  <c:v>1.5205242829710031E-2</c:v>
                </c:pt>
                <c:pt idx="1961">
                  <c:v>1.5207850609302298E-2</c:v>
                </c:pt>
                <c:pt idx="1962">
                  <c:v>1.5210491234460832E-2</c:v>
                </c:pt>
                <c:pt idx="1963">
                  <c:v>1.5213164778886679E-2</c:v>
                </c:pt>
                <c:pt idx="1964">
                  <c:v>1.5215871316360818E-2</c:v>
                </c:pt>
                <c:pt idx="1965">
                  <c:v>1.521861092010468E-2</c:v>
                </c:pt>
                <c:pt idx="1966">
                  <c:v>1.5221383664059118E-2</c:v>
                </c:pt>
                <c:pt idx="1967">
                  <c:v>1.5224189621605433E-2</c:v>
                </c:pt>
                <c:pt idx="1968">
                  <c:v>1.5227028866524606E-2</c:v>
                </c:pt>
                <c:pt idx="1969">
                  <c:v>1.5229901472277874E-2</c:v>
                </c:pt>
                <c:pt idx="1970">
                  <c:v>1.5232807512486346E-2</c:v>
                </c:pt>
                <c:pt idx="1971">
                  <c:v>1.5235747060771132E-2</c:v>
                </c:pt>
                <c:pt idx="1972">
                  <c:v>1.5238613767722953E-2</c:v>
                </c:pt>
                <c:pt idx="1973">
                  <c:v>1.5240534241103276E-2</c:v>
                </c:pt>
                <c:pt idx="1974">
                  <c:v>1.5242018457293227E-2</c:v>
                </c:pt>
                <c:pt idx="1975">
                  <c:v>1.5243284014871961E-2</c:v>
                </c:pt>
                <c:pt idx="1976">
                  <c:v>1.5244752743051038E-2</c:v>
                </c:pt>
                <c:pt idx="1977">
                  <c:v>1.5246213094251004E-2</c:v>
                </c:pt>
                <c:pt idx="1978">
                  <c:v>1.5247665042252834E-2</c:v>
                </c:pt>
                <c:pt idx="1979">
                  <c:v>1.5249108560597691E-2</c:v>
                </c:pt>
                <c:pt idx="1980">
                  <c:v>1.5250543623386292E-2</c:v>
                </c:pt>
                <c:pt idx="1981">
                  <c:v>1.5251970204079868E-2</c:v>
                </c:pt>
                <c:pt idx="1982">
                  <c:v>1.5253388276699198E-2</c:v>
                </c:pt>
                <c:pt idx="1983">
                  <c:v>1.525479781494532E-2</c:v>
                </c:pt>
                <c:pt idx="1984">
                  <c:v>1.5256198792519271E-2</c:v>
                </c:pt>
                <c:pt idx="1985">
                  <c:v>1.5257591183361896E-2</c:v>
                </c:pt>
                <c:pt idx="1986">
                  <c:v>1.5259368740663248E-2</c:v>
                </c:pt>
                <c:pt idx="1987">
                  <c:v>1.5260350099817188E-2</c:v>
                </c:pt>
                <c:pt idx="1988">
                  <c:v>1.5261716572911865E-2</c:v>
                </c:pt>
                <c:pt idx="1989">
                  <c:v>1.5263074354399109E-2</c:v>
                </c:pt>
                <c:pt idx="1990">
                  <c:v>1.5264423417979955E-2</c:v>
                </c:pt>
                <c:pt idx="1991">
                  <c:v>1.5265954496284095E-2</c:v>
                </c:pt>
                <c:pt idx="1992">
                  <c:v>1.5267095286546351E-2</c:v>
                </c:pt>
                <c:pt idx="1993">
                  <c:v>1.5268418039093845E-2</c:v>
                </c:pt>
                <c:pt idx="1994">
                  <c:v>1.5269731968938771E-2</c:v>
                </c:pt>
                <c:pt idx="1995">
                  <c:v>1.5271037049862102E-2</c:v>
                </c:pt>
                <c:pt idx="1996">
                  <c:v>1.5272333255484938E-2</c:v>
                </c:pt>
                <c:pt idx="1997">
                  <c:v>1.5273620559668188E-2</c:v>
                </c:pt>
                <c:pt idx="1998">
                  <c:v>1.5274898936352699E-2</c:v>
                </c:pt>
                <c:pt idx="1999">
                  <c:v>1.5276168359079634E-2</c:v>
                </c:pt>
                <c:pt idx="2000">
                  <c:v>1.5277428801869775E-2</c:v>
                </c:pt>
                <c:pt idx="2001">
                  <c:v>1.5278680238264286E-2</c:v>
                </c:pt>
                <c:pt idx="2002">
                  <c:v>1.5279922642204014E-2</c:v>
                </c:pt>
                <c:pt idx="2003">
                  <c:v>1.528115598746993E-2</c:v>
                </c:pt>
                <c:pt idx="2004">
                  <c:v>1.5282380247763072E-2</c:v>
                </c:pt>
                <c:pt idx="2005">
                  <c:v>1.5283595396944349E-2</c:v>
                </c:pt>
                <c:pt idx="2006">
                  <c:v>1.5284801408794735E-2</c:v>
                </c:pt>
                <c:pt idx="2007">
                  <c:v>1.5285998257015265E-2</c:v>
                </c:pt>
                <c:pt idx="2008">
                  <c:v>1.528718591546685E-2</c:v>
                </c:pt>
                <c:pt idx="2009">
                  <c:v>1.5288364357930462E-2</c:v>
                </c:pt>
                <c:pt idx="2010">
                  <c:v>1.5289533558107138E-2</c:v>
                </c:pt>
                <c:pt idx="2011">
                  <c:v>1.5290693489857787E-2</c:v>
                </c:pt>
                <c:pt idx="2012">
                  <c:v>1.5291844126883447E-2</c:v>
                </c:pt>
                <c:pt idx="2013">
                  <c:v>1.5292985443124962E-2</c:v>
                </c:pt>
                <c:pt idx="2014">
                  <c:v>1.5294117412203434E-2</c:v>
                </c:pt>
                <c:pt idx="2015">
                  <c:v>1.5295240008059707E-2</c:v>
                </c:pt>
                <c:pt idx="2016">
                  <c:v>1.5296353204314883E-2</c:v>
                </c:pt>
                <c:pt idx="2017">
                  <c:v>1.5297456974829871E-2</c:v>
                </c:pt>
                <c:pt idx="2018">
                  <c:v>1.5298551293465579E-2</c:v>
                </c:pt>
                <c:pt idx="2019">
                  <c:v>1.5299636133763173E-2</c:v>
                </c:pt>
                <c:pt idx="2020">
                  <c:v>1.5300711469823369E-2</c:v>
                </c:pt>
                <c:pt idx="2021">
                  <c:v>1.5301777275187334E-2</c:v>
                </c:pt>
                <c:pt idx="2022">
                  <c:v>1.5302833523636039E-2</c:v>
                </c:pt>
                <c:pt idx="2023">
                  <c:v>1.5303880189190266E-2</c:v>
                </c:pt>
                <c:pt idx="2024">
                  <c:v>1.5304917245391181E-2</c:v>
                </c:pt>
                <c:pt idx="2025">
                  <c:v>1.5306236441583465E-2</c:v>
                </c:pt>
                <c:pt idx="2026">
                  <c:v>1.5307251435272562E-2</c:v>
                </c:pt>
                <c:pt idx="2027">
                  <c:v>1.5308113714160854E-2</c:v>
                </c:pt>
                <c:pt idx="2028">
                  <c:v>1.530911068130969E-2</c:v>
                </c:pt>
                <c:pt idx="2029">
                  <c:v>1.5310097904253084E-2</c:v>
                </c:pt>
                <c:pt idx="2030">
                  <c:v>1.531107535693188E-2</c:v>
                </c:pt>
                <c:pt idx="2031">
                  <c:v>1.5312043013127052E-2</c:v>
                </c:pt>
                <c:pt idx="2032">
                  <c:v>1.5313000846619573E-2</c:v>
                </c:pt>
                <c:pt idx="2033">
                  <c:v>1.531394883111048E-2</c:v>
                </c:pt>
                <c:pt idx="2034">
                  <c:v>1.5314886940380745E-2</c:v>
                </c:pt>
                <c:pt idx="2035">
                  <c:v>1.5315815148291279E-2</c:v>
                </c:pt>
                <c:pt idx="2036">
                  <c:v>1.5316733428543117E-2</c:v>
                </c:pt>
                <c:pt idx="2037">
                  <c:v>1.5317641754997169E-2</c:v>
                </c:pt>
                <c:pt idx="2038">
                  <c:v>1.5318540101354472E-2</c:v>
                </c:pt>
                <c:pt idx="2039">
                  <c:v>1.5319428441555871E-2</c:v>
                </c:pt>
                <c:pt idx="2040">
                  <c:v>1.5320306749222468E-2</c:v>
                </c:pt>
                <c:pt idx="2041">
                  <c:v>1.5322196042291125E-2</c:v>
                </c:pt>
                <c:pt idx="2042">
                  <c:v>1.5322033162235016E-2</c:v>
                </c:pt>
                <c:pt idx="2043">
                  <c:v>1.5323001538574132E-2</c:v>
                </c:pt>
                <c:pt idx="2044">
                  <c:v>1.5323719130719837E-2</c:v>
                </c:pt>
                <c:pt idx="2045">
                  <c:v>1.5324546882666823E-2</c:v>
                </c:pt>
                <c:pt idx="2046">
                  <c:v>1.5325364444924716E-2</c:v>
                </c:pt>
                <c:pt idx="2047">
                  <c:v>1.5326171791194554E-2</c:v>
                </c:pt>
                <c:pt idx="2048">
                  <c:v>1.5326968895177373E-2</c:v>
                </c:pt>
                <c:pt idx="2049">
                  <c:v>1.5327755730654147E-2</c:v>
                </c:pt>
                <c:pt idx="2050">
                  <c:v>1.5328532271725592E-2</c:v>
                </c:pt>
                <c:pt idx="2051">
                  <c:v>1.5329298491693066E-2</c:v>
                </c:pt>
                <c:pt idx="2052">
                  <c:v>1.5330054364737222E-2</c:v>
                </c:pt>
                <c:pt idx="2053">
                  <c:v>1.5330799864319289E-2</c:v>
                </c:pt>
                <c:pt idx="2054">
                  <c:v>1.5331534964539983E-2</c:v>
                </c:pt>
                <c:pt idx="2055">
                  <c:v>1.5332259638860535E-2</c:v>
                </c:pt>
                <c:pt idx="2056">
                  <c:v>1.5332973861301724E-2</c:v>
                </c:pt>
                <c:pt idx="2057">
                  <c:v>1.5333677605644525E-2</c:v>
                </c:pt>
                <c:pt idx="2058">
                  <c:v>1.5334370845510037E-2</c:v>
                </c:pt>
                <c:pt idx="2059">
                  <c:v>1.5335053554919043E-2</c:v>
                </c:pt>
                <c:pt idx="2060">
                  <c:v>1.5335725707412706E-2</c:v>
                </c:pt>
                <c:pt idx="2061">
                  <c:v>1.5336387276851937E-2</c:v>
                </c:pt>
                <c:pt idx="2062">
                  <c:v>1.5337038237017708E-2</c:v>
                </c:pt>
                <c:pt idx="2063">
                  <c:v>1.5337678561690993E-2</c:v>
                </c:pt>
                <c:pt idx="2064">
                  <c:v>1.5338308224812636E-2</c:v>
                </c:pt>
                <c:pt idx="2065">
                  <c:v>1.5338927199923802E-2</c:v>
                </c:pt>
                <c:pt idx="2066">
                  <c:v>1.5339535460965337E-2</c:v>
                </c:pt>
                <c:pt idx="2067">
                  <c:v>1.5340132981638277E-2</c:v>
                </c:pt>
                <c:pt idx="2068">
                  <c:v>1.5340719735723596E-2</c:v>
                </c:pt>
                <c:pt idx="2069">
                  <c:v>1.5341295697162138E-2</c:v>
                </c:pt>
                <c:pt idx="2070">
                  <c:v>1.5341860839415133E-2</c:v>
                </c:pt>
                <c:pt idx="2071">
                  <c:v>1.5342415136583298E-2</c:v>
                </c:pt>
                <c:pt idx="2072">
                  <c:v>1.534295856236767E-2</c:v>
                </c:pt>
                <c:pt idx="2073">
                  <c:v>1.5343491090469286E-2</c:v>
                </c:pt>
                <c:pt idx="2074">
                  <c:v>1.5344012694749054E-2</c:v>
                </c:pt>
                <c:pt idx="2075">
                  <c:v>1.5344523348828076E-2</c:v>
                </c:pt>
                <c:pt idx="2076">
                  <c:v>1.5345023026727134E-2</c:v>
                </c:pt>
                <c:pt idx="2077">
                  <c:v>1.5346371835844863E-2</c:v>
                </c:pt>
                <c:pt idx="2078">
                  <c:v>1.5346844788002301E-2</c:v>
                </c:pt>
                <c:pt idx="2079">
                  <c:v>1.5346521692558568E-2</c:v>
                </c:pt>
                <c:pt idx="2080">
                  <c:v>1.5346975617855918E-2</c:v>
                </c:pt>
                <c:pt idx="2081">
                  <c:v>1.5347418432121174E-2</c:v>
                </c:pt>
                <c:pt idx="2082">
                  <c:v>1.5347850109215244E-2</c:v>
                </c:pt>
                <c:pt idx="2083">
                  <c:v>1.5348270622599358E-2</c:v>
                </c:pt>
                <c:pt idx="2084">
                  <c:v>1.5348679946134425E-2</c:v>
                </c:pt>
                <c:pt idx="2085">
                  <c:v>1.5349078053761289E-2</c:v>
                </c:pt>
                <c:pt idx="2086">
                  <c:v>1.5349464919180988E-2</c:v>
                </c:pt>
                <c:pt idx="2087">
                  <c:v>1.5349840516174496E-2</c:v>
                </c:pt>
                <c:pt idx="2088">
                  <c:v>1.535020481860272E-2</c:v>
                </c:pt>
                <c:pt idx="2089">
                  <c:v>1.5350557800086762E-2</c:v>
                </c:pt>
                <c:pt idx="2090">
                  <c:v>1.535089943448753E-2</c:v>
                </c:pt>
                <c:pt idx="2091">
                  <c:v>1.5352631025741914E-2</c:v>
                </c:pt>
                <c:pt idx="2092">
                  <c:v>1.5351725635834867E-2</c:v>
                </c:pt>
                <c:pt idx="2093">
                  <c:v>1.5352026530983665E-2</c:v>
                </c:pt>
                <c:pt idx="2094">
                  <c:v>1.5352315959225038E-2</c:v>
                </c:pt>
                <c:pt idx="2095">
                  <c:v>1.5352632659570986E-2</c:v>
                </c:pt>
                <c:pt idx="2096">
                  <c:v>1.5352860310109406E-2</c:v>
                </c:pt>
                <c:pt idx="2097">
                  <c:v>1.5353115180314347E-2</c:v>
                </c:pt>
                <c:pt idx="2098">
                  <c:v>1.5353358478735757E-2</c:v>
                </c:pt>
                <c:pt idx="2099">
                  <c:v>1.5353590179154608E-2</c:v>
                </c:pt>
                <c:pt idx="2100">
                  <c:v>1.5353810255271938E-2</c:v>
                </c:pt>
                <c:pt idx="2101">
                  <c:v>1.5354018681028592E-2</c:v>
                </c:pt>
                <c:pt idx="2102">
                  <c:v>1.5354215430125606E-2</c:v>
                </c:pt>
                <c:pt idx="2103">
                  <c:v>1.5354400476423891E-2</c:v>
                </c:pt>
                <c:pt idx="2104">
                  <c:v>1.535457379346461E-2</c:v>
                </c:pt>
                <c:pt idx="2105">
                  <c:v>1.5354735355428417E-2</c:v>
                </c:pt>
                <c:pt idx="2106">
                  <c:v>1.5354885135696605E-2</c:v>
                </c:pt>
                <c:pt idx="2107">
                  <c:v>1.535502310821002E-2</c:v>
                </c:pt>
                <c:pt idx="2108">
                  <c:v>1.5355149246829569E-2</c:v>
                </c:pt>
                <c:pt idx="2109">
                  <c:v>1.5355263525336227E-2</c:v>
                </c:pt>
                <c:pt idx="2110">
                  <c:v>1.5355365917351094E-2</c:v>
                </c:pt>
                <c:pt idx="2111">
                  <c:v>1.5355456396815015E-2</c:v>
                </c:pt>
                <c:pt idx="2112">
                  <c:v>1.5355534937429027E-2</c:v>
                </c:pt>
                <c:pt idx="2113">
                  <c:v>1.5355601512974104E-2</c:v>
                </c:pt>
                <c:pt idx="2114">
                  <c:v>1.535565609739109E-2</c:v>
                </c:pt>
                <c:pt idx="2115">
                  <c:v>1.5355698664221151E-2</c:v>
                </c:pt>
                <c:pt idx="2116">
                  <c:v>1.5355729187405132E-2</c:v>
                </c:pt>
                <c:pt idx="2117">
                  <c:v>1.5355747640644068E-2</c:v>
                </c:pt>
                <c:pt idx="2118">
                  <c:v>1.5355753997798871E-2</c:v>
                </c:pt>
                <c:pt idx="2119">
                  <c:v>1.5355748232570576E-2</c:v>
                </c:pt>
                <c:pt idx="2120">
                  <c:v>1.5355730318820093E-2</c:v>
                </c:pt>
                <c:pt idx="2121">
                  <c:v>1.5355700230328395E-2</c:v>
                </c:pt>
                <c:pt idx="2122">
                  <c:v>1.5355657940796519E-2</c:v>
                </c:pt>
                <c:pt idx="2123">
                  <c:v>1.5355603424165309E-2</c:v>
                </c:pt>
                <c:pt idx="2124">
                  <c:v>1.5355536653895996E-2</c:v>
                </c:pt>
                <c:pt idx="2125">
                  <c:v>1.5355457604009359E-2</c:v>
                </c:pt>
                <c:pt idx="2126">
                  <c:v>1.5355366248446245E-2</c:v>
                </c:pt>
                <c:pt idx="2127">
                  <c:v>1.5355262560667882E-2</c:v>
                </c:pt>
                <c:pt idx="2128">
                  <c:v>1.5355146514774987E-2</c:v>
                </c:pt>
                <c:pt idx="2129">
                  <c:v>1.5354998724435021E-2</c:v>
                </c:pt>
                <c:pt idx="2130">
                  <c:v>1.5354856108116266E-2</c:v>
                </c:pt>
                <c:pt idx="2131">
                  <c:v>1.5354723964700057E-2</c:v>
                </c:pt>
                <c:pt idx="2132">
                  <c:v>1.5354558223359405E-2</c:v>
                </c:pt>
                <c:pt idx="2133">
                  <c:v>1.5354379992649214E-2</c:v>
                </c:pt>
                <c:pt idx="2134">
                  <c:v>1.5354189246270522E-2</c:v>
                </c:pt>
                <c:pt idx="2135">
                  <c:v>1.5353985958084237E-2</c:v>
                </c:pt>
                <c:pt idx="2136">
                  <c:v>1.535377010195127E-2</c:v>
                </c:pt>
                <c:pt idx="2137">
                  <c:v>1.5353541651492719E-2</c:v>
                </c:pt>
                <c:pt idx="2138">
                  <c:v>1.5353300580729368E-2</c:v>
                </c:pt>
                <c:pt idx="2139">
                  <c:v>1.5353046863122444E-2</c:v>
                </c:pt>
                <c:pt idx="2140">
                  <c:v>1.5352780472612793E-2</c:v>
                </c:pt>
                <c:pt idx="2141">
                  <c:v>1.5352501383141259E-2</c:v>
                </c:pt>
                <c:pt idx="2142">
                  <c:v>1.5352209568328945E-2</c:v>
                </c:pt>
                <c:pt idx="2143">
                  <c:v>1.5351905001876887E-2</c:v>
                </c:pt>
                <c:pt idx="2144">
                  <c:v>1.5351587657566057E-2</c:v>
                </c:pt>
                <c:pt idx="2145">
                  <c:v>1.5351160826035937E-2</c:v>
                </c:pt>
                <c:pt idx="2146">
                  <c:v>1.5350914531131465E-2</c:v>
                </c:pt>
                <c:pt idx="2147">
                  <c:v>1.5350558696409777E-2</c:v>
                </c:pt>
                <c:pt idx="2148">
                  <c:v>1.535018997895321E-2</c:v>
                </c:pt>
                <c:pt idx="2149">
                  <c:v>1.5349808352782546E-2</c:v>
                </c:pt>
                <c:pt idx="2150">
                  <c:v>1.5349413791438948E-2</c:v>
                </c:pt>
                <c:pt idx="2151">
                  <c:v>1.5349006268863263E-2</c:v>
                </c:pt>
                <c:pt idx="2152">
                  <c:v>1.5348585758756528E-2</c:v>
                </c:pt>
                <c:pt idx="2153">
                  <c:v>1.5348152235059587E-2</c:v>
                </c:pt>
                <c:pt idx="2154">
                  <c:v>1.5347705671233669E-2</c:v>
                </c:pt>
                <c:pt idx="2155">
                  <c:v>1.5347246041379492E-2</c:v>
                </c:pt>
                <c:pt idx="2156">
                  <c:v>1.5346773319198093E-2</c:v>
                </c:pt>
                <c:pt idx="2157">
                  <c:v>1.5346287478390508E-2</c:v>
                </c:pt>
                <c:pt idx="2158">
                  <c:v>1.5345788492817647E-2</c:v>
                </c:pt>
                <c:pt idx="2159">
                  <c:v>1.5345276336180547E-2</c:v>
                </c:pt>
                <c:pt idx="2160">
                  <c:v>1.5344750982340116E-2</c:v>
                </c:pt>
                <c:pt idx="2161">
                  <c:v>1.5344212405077329E-2</c:v>
                </c:pt>
                <c:pt idx="2162">
                  <c:v>1.5343660578093221E-2</c:v>
                </c:pt>
                <c:pt idx="2163">
                  <c:v>1.5343095475248703E-2</c:v>
                </c:pt>
                <c:pt idx="2164">
                  <c:v>1.5342517070324746E-2</c:v>
                </c:pt>
                <c:pt idx="2165">
                  <c:v>1.5341925337102325E-2</c:v>
                </c:pt>
                <c:pt idx="2166">
                  <c:v>1.5341320249282475E-2</c:v>
                </c:pt>
                <c:pt idx="2167">
                  <c:v>1.5340701780885979E-2</c:v>
                </c:pt>
                <c:pt idx="2168">
                  <c:v>1.5340069905374065E-2</c:v>
                </c:pt>
                <c:pt idx="2169">
                  <c:v>1.5339424596687579E-2</c:v>
                </c:pt>
                <c:pt idx="2170">
                  <c:v>1.5338765828607492E-2</c:v>
                </c:pt>
                <c:pt idx="2171">
                  <c:v>1.5338093574994716E-2</c:v>
                </c:pt>
                <c:pt idx="2172">
                  <c:v>1.5337407809390413E-2</c:v>
                </c:pt>
                <c:pt idx="2173">
                  <c:v>1.5336708505895302E-2</c:v>
                </c:pt>
                <c:pt idx="2174">
                  <c:v>1.5335995638130484E-2</c:v>
                </c:pt>
                <c:pt idx="2175">
                  <c:v>1.5335269179796995E-2</c:v>
                </c:pt>
                <c:pt idx="2176">
                  <c:v>1.5334529104675809E-2</c:v>
                </c:pt>
                <c:pt idx="2177">
                  <c:v>1.5333775386867643E-2</c:v>
                </c:pt>
                <c:pt idx="2178">
                  <c:v>1.5333007999753789E-2</c:v>
                </c:pt>
                <c:pt idx="2179">
                  <c:v>1.5332226917434966E-2</c:v>
                </c:pt>
                <c:pt idx="2180">
                  <c:v>1.5331432113452337E-2</c:v>
                </c:pt>
                <c:pt idx="2181">
                  <c:v>1.5330623561746748E-2</c:v>
                </c:pt>
                <c:pt idx="2182">
                  <c:v>1.5329801236019236E-2</c:v>
                </c:pt>
                <c:pt idx="2183">
                  <c:v>1.5328965110050774E-2</c:v>
                </c:pt>
                <c:pt idx="2184">
                  <c:v>1.5328115157702271E-2</c:v>
                </c:pt>
                <c:pt idx="2185">
                  <c:v>1.5327251352594828E-2</c:v>
                </c:pt>
                <c:pt idx="2186">
                  <c:v>1.5326373668669291E-2</c:v>
                </c:pt>
                <c:pt idx="2187">
                  <c:v>1.5325482079706632E-2</c:v>
                </c:pt>
                <c:pt idx="2188">
                  <c:v>1.5324576559487824E-2</c:v>
                </c:pt>
                <c:pt idx="2189">
                  <c:v>1.5323657081713904E-2</c:v>
                </c:pt>
                <c:pt idx="2190">
                  <c:v>1.5322723620165846E-2</c:v>
                </c:pt>
                <c:pt idx="2191">
                  <c:v>1.5321776148704558E-2</c:v>
                </c:pt>
                <c:pt idx="2192">
                  <c:v>1.5320814641111014E-2</c:v>
                </c:pt>
                <c:pt idx="2193">
                  <c:v>1.531983907108625E-2</c:v>
                </c:pt>
                <c:pt idx="2194">
                  <c:v>1.531884941241124E-2</c:v>
                </c:pt>
                <c:pt idx="2195">
                  <c:v>1.5317845638946892E-2</c:v>
                </c:pt>
                <c:pt idx="2196">
                  <c:v>1.5316534290796824E-2</c:v>
                </c:pt>
                <c:pt idx="2197">
                  <c:v>1.5315795642854013E-2</c:v>
                </c:pt>
                <c:pt idx="2198">
                  <c:v>1.5314749367627556E-2</c:v>
                </c:pt>
                <c:pt idx="2199">
                  <c:v>1.5313688872735653E-2</c:v>
                </c:pt>
                <c:pt idx="2200">
                  <c:v>1.5312614131959279E-2</c:v>
                </c:pt>
                <c:pt idx="2201">
                  <c:v>1.5311525119079405E-2</c:v>
                </c:pt>
                <c:pt idx="2202">
                  <c:v>1.5310421807877006E-2</c:v>
                </c:pt>
                <c:pt idx="2203">
                  <c:v>1.5309304172133054E-2</c:v>
                </c:pt>
                <c:pt idx="2204">
                  <c:v>1.5308172185708457E-2</c:v>
                </c:pt>
                <c:pt idx="2205">
                  <c:v>1.5307025822144382E-2</c:v>
                </c:pt>
                <c:pt idx="2206">
                  <c:v>1.5305865055461609E-2</c:v>
                </c:pt>
                <c:pt idx="2207">
                  <c:v>1.5304689859361176E-2</c:v>
                </c:pt>
                <c:pt idx="2208">
                  <c:v>1.5303500207544118E-2</c:v>
                </c:pt>
                <c:pt idx="2209">
                  <c:v>1.5302296073871346E-2</c:v>
                </c:pt>
                <c:pt idx="2210">
                  <c:v>1.5301077432203769E-2</c:v>
                </c:pt>
                <c:pt idx="2211">
                  <c:v>1.5299844256322359E-2</c:v>
                </c:pt>
                <c:pt idx="2212">
                  <c:v>1.5298596519848218E-2</c:v>
                </c:pt>
                <c:pt idx="2213">
                  <c:v>1.5297334196642254E-2</c:v>
                </c:pt>
                <c:pt idx="2214">
                  <c:v>1.5296057260565377E-2</c:v>
                </c:pt>
                <c:pt idx="2215">
                  <c:v>1.5294765685318623E-2</c:v>
                </c:pt>
                <c:pt idx="2216">
                  <c:v>1.529345944460303E-2</c:v>
                </c:pt>
                <c:pt idx="2217">
                  <c:v>1.5292138512439379E-2</c:v>
                </c:pt>
                <c:pt idx="2218">
                  <c:v>1.5290802862528707E-2</c:v>
                </c:pt>
                <c:pt idx="2219">
                  <c:v>1.5289452468492115E-2</c:v>
                </c:pt>
                <c:pt idx="2220">
                  <c:v>1.5288087304190512E-2</c:v>
                </c:pt>
                <c:pt idx="2221">
                  <c:v>1.5286707343564743E-2</c:v>
                </c:pt>
                <c:pt idx="2222">
                  <c:v>1.5285312560155973E-2</c:v>
                </c:pt>
                <c:pt idx="2223">
                  <c:v>1.528390292782511E-2</c:v>
                </c:pt>
                <c:pt idx="2224">
                  <c:v>1.5282478420513002E-2</c:v>
                </c:pt>
                <c:pt idx="2225">
                  <c:v>1.5281039011840747E-2</c:v>
                </c:pt>
                <c:pt idx="2226">
                  <c:v>1.5279584675749192E-2</c:v>
                </c:pt>
                <c:pt idx="2227">
                  <c:v>1.5278115385699564E-2</c:v>
                </c:pt>
                <c:pt idx="2228">
                  <c:v>1.5276631115792583E-2</c:v>
                </c:pt>
                <c:pt idx="2229">
                  <c:v>1.5275131839729283E-2</c:v>
                </c:pt>
                <c:pt idx="2230">
                  <c:v>1.5273617531210704E-2</c:v>
                </c:pt>
                <c:pt idx="2231">
                  <c:v>1.5272088164097752E-2</c:v>
                </c:pt>
                <c:pt idx="2232">
                  <c:v>1.5270543712171403E-2</c:v>
                </c:pt>
                <c:pt idx="2233">
                  <c:v>1.526876011945788E-2</c:v>
                </c:pt>
                <c:pt idx="2234">
                  <c:v>1.5267409448922464E-2</c:v>
                </c:pt>
                <c:pt idx="2235">
                  <c:v>1.5265819585161822E-2</c:v>
                </c:pt>
                <c:pt idx="2236">
                  <c:v>1.5264214531791609E-2</c:v>
                </c:pt>
                <c:pt idx="2237">
                  <c:v>1.5262594262352991E-2</c:v>
                </c:pt>
                <c:pt idx="2238">
                  <c:v>1.5260958750866749E-2</c:v>
                </c:pt>
                <c:pt idx="2239">
                  <c:v>1.5259307971113856E-2</c:v>
                </c:pt>
                <c:pt idx="2240">
                  <c:v>1.5257641896715413E-2</c:v>
                </c:pt>
                <c:pt idx="2241">
                  <c:v>1.5255960501452392E-2</c:v>
                </c:pt>
                <c:pt idx="2242">
                  <c:v>1.525426375926564E-2</c:v>
                </c:pt>
                <c:pt idx="2243">
                  <c:v>1.5252551643856194E-2</c:v>
                </c:pt>
                <c:pt idx="2244">
                  <c:v>1.5250824129005025E-2</c:v>
                </c:pt>
                <c:pt idx="2245">
                  <c:v>1.5249081188573044E-2</c:v>
                </c:pt>
                <c:pt idx="2246">
                  <c:v>1.5247322796181351E-2</c:v>
                </c:pt>
                <c:pt idx="2247">
                  <c:v>1.5245039259061954E-2</c:v>
                </c:pt>
                <c:pt idx="2248">
                  <c:v>1.5243759551042402E-2</c:v>
                </c:pt>
                <c:pt idx="2249">
                  <c:v>1.5241954645857092E-2</c:v>
                </c:pt>
                <c:pt idx="2250">
                  <c:v>1.5240134183915899E-2</c:v>
                </c:pt>
                <c:pt idx="2251">
                  <c:v>1.5238034573270554E-2</c:v>
                </c:pt>
                <c:pt idx="2252">
                  <c:v>1.5236446484809818E-2</c:v>
                </c:pt>
                <c:pt idx="2253">
                  <c:v>1.5234579195366749E-2</c:v>
                </c:pt>
                <c:pt idx="2254">
                  <c:v>1.5232696244291688E-2</c:v>
                </c:pt>
                <c:pt idx="2255">
                  <c:v>1.5230797605445545E-2</c:v>
                </c:pt>
                <c:pt idx="2256">
                  <c:v>1.5228883252529357E-2</c:v>
                </c:pt>
                <c:pt idx="2257">
                  <c:v>1.5226953159404033E-2</c:v>
                </c:pt>
                <c:pt idx="2258">
                  <c:v>1.5225007299690674E-2</c:v>
                </c:pt>
                <c:pt idx="2259">
                  <c:v>1.5223045647330125E-2</c:v>
                </c:pt>
                <c:pt idx="2260">
                  <c:v>1.5221068176183294E-2</c:v>
                </c:pt>
                <c:pt idx="2261">
                  <c:v>1.5219074859871284E-2</c:v>
                </c:pt>
                <c:pt idx="2262">
                  <c:v>1.5217065672255004E-2</c:v>
                </c:pt>
                <c:pt idx="2263">
                  <c:v>1.5215040587035489E-2</c:v>
                </c:pt>
                <c:pt idx="2264">
                  <c:v>1.5212999578073649E-2</c:v>
                </c:pt>
                <c:pt idx="2265">
                  <c:v>1.5210942619150458E-2</c:v>
                </c:pt>
                <c:pt idx="2266">
                  <c:v>1.5208869683966952E-2</c:v>
                </c:pt>
                <c:pt idx="2267">
                  <c:v>1.5206780746463977E-2</c:v>
                </c:pt>
                <c:pt idx="2268">
                  <c:v>1.5204675780422505E-2</c:v>
                </c:pt>
                <c:pt idx="2269">
                  <c:v>1.5202554759303766E-2</c:v>
                </c:pt>
                <c:pt idx="2270">
                  <c:v>1.5200417657208476E-2</c:v>
                </c:pt>
                <c:pt idx="2271">
                  <c:v>1.5198264447837673E-2</c:v>
                </c:pt>
                <c:pt idx="2272">
                  <c:v>1.5196095104972329E-2</c:v>
                </c:pt>
                <c:pt idx="2273">
                  <c:v>1.5193909602313482E-2</c:v>
                </c:pt>
                <c:pt idx="2274">
                  <c:v>1.5191707913881913E-2</c:v>
                </c:pt>
                <c:pt idx="2275">
                  <c:v>1.5189490013218787E-2</c:v>
                </c:pt>
                <c:pt idx="2276">
                  <c:v>1.5187255874185013E-2</c:v>
                </c:pt>
                <c:pt idx="2277">
                  <c:v>1.5185005470641499E-2</c:v>
                </c:pt>
                <c:pt idx="2278">
                  <c:v>1.5182738776209348E-2</c:v>
                </c:pt>
                <c:pt idx="2279">
                  <c:v>1.5180455764829404E-2</c:v>
                </c:pt>
                <c:pt idx="2280">
                  <c:v>1.5178156410202703E-2</c:v>
                </c:pt>
                <c:pt idx="2281">
                  <c:v>1.5175840686190156E-2</c:v>
                </c:pt>
                <c:pt idx="2282">
                  <c:v>1.5173508566492799E-2</c:v>
                </c:pt>
                <c:pt idx="2283">
                  <c:v>1.517116002481167E-2</c:v>
                </c:pt>
                <c:pt idx="2284">
                  <c:v>1.5168795035087612E-2</c:v>
                </c:pt>
                <c:pt idx="2285">
                  <c:v>1.5165730123243293E-2</c:v>
                </c:pt>
                <c:pt idx="2286">
                  <c:v>1.5163327439431384E-2</c:v>
                </c:pt>
                <c:pt idx="2287">
                  <c:v>1.5161254837341431E-2</c:v>
                </c:pt>
                <c:pt idx="2288">
                  <c:v>1.5158821426188851E-2</c:v>
                </c:pt>
                <c:pt idx="2289">
                  <c:v>1.5156371432141214E-2</c:v>
                </c:pt>
                <c:pt idx="2290">
                  <c:v>1.5153904828979492E-2</c:v>
                </c:pt>
                <c:pt idx="2291">
                  <c:v>1.5151421590564595E-2</c:v>
                </c:pt>
                <c:pt idx="2292">
                  <c:v>1.5148921690437689E-2</c:v>
                </c:pt>
                <c:pt idx="2293">
                  <c:v>1.5146405102459681E-2</c:v>
                </c:pt>
                <c:pt idx="2294">
                  <c:v>1.5143871800651354E-2</c:v>
                </c:pt>
                <c:pt idx="2295">
                  <c:v>1.5141321758633808E-2</c:v>
                </c:pt>
                <c:pt idx="2296">
                  <c:v>1.513875495010808E-2</c:v>
                </c:pt>
                <c:pt idx="2297">
                  <c:v>1.5136171348855143E-2</c:v>
                </c:pt>
                <c:pt idx="2298">
                  <c:v>1.5133570928815843E-2</c:v>
                </c:pt>
                <c:pt idx="2299">
                  <c:v>1.5130953663691216E-2</c:v>
                </c:pt>
                <c:pt idx="2300">
                  <c:v>1.5128319527182299E-2</c:v>
                </c:pt>
                <c:pt idx="2301">
                  <c:v>1.5125668493229938E-2</c:v>
                </c:pt>
                <c:pt idx="2302">
                  <c:v>1.512223514986033E-2</c:v>
                </c:pt>
                <c:pt idx="2303">
                  <c:v>1.51204406814065E-2</c:v>
                </c:pt>
                <c:pt idx="2304">
                  <c:v>1.5117226373426718E-2</c:v>
                </c:pt>
                <c:pt idx="2305">
                  <c:v>1.511450505609524E-2</c:v>
                </c:pt>
                <c:pt idx="2306">
                  <c:v>1.5111766706468188E-2</c:v>
                </c:pt>
                <c:pt idx="2307">
                  <c:v>1.5109011298326536E-2</c:v>
                </c:pt>
                <c:pt idx="2308">
                  <c:v>1.5106238805371319E-2</c:v>
                </c:pt>
                <c:pt idx="2309">
                  <c:v>1.5103449201463448E-2</c:v>
                </c:pt>
                <c:pt idx="2310">
                  <c:v>1.5100642460303959E-2</c:v>
                </c:pt>
                <c:pt idx="2311">
                  <c:v>1.5097818555673825E-2</c:v>
                </c:pt>
                <c:pt idx="2312">
                  <c:v>1.5094977461513892E-2</c:v>
                </c:pt>
                <c:pt idx="2313">
                  <c:v>1.5092119151365324E-2</c:v>
                </c:pt>
                <c:pt idx="2314">
                  <c:v>1.5089243599248903E-2</c:v>
                </c:pt>
                <c:pt idx="2315">
                  <c:v>1.5086350778785729E-2</c:v>
                </c:pt>
                <c:pt idx="2316">
                  <c:v>1.5083440663676839E-2</c:v>
                </c:pt>
                <c:pt idx="2317">
                  <c:v>1.5080513228022951E-2</c:v>
                </c:pt>
                <c:pt idx="2318">
                  <c:v>1.5077568445445166E-2</c:v>
                </c:pt>
                <c:pt idx="2319">
                  <c:v>1.5074606289644521E-2</c:v>
                </c:pt>
                <c:pt idx="2320">
                  <c:v>1.5071626734481924E-2</c:v>
                </c:pt>
                <c:pt idx="2321">
                  <c:v>1.5068629753658414E-2</c:v>
                </c:pt>
                <c:pt idx="2322">
                  <c:v>1.5065615321034898E-2</c:v>
                </c:pt>
                <c:pt idx="2323">
                  <c:v>1.5062583410392349E-2</c:v>
                </c:pt>
                <c:pt idx="2324">
                  <c:v>1.5059533995591678E-2</c:v>
                </c:pt>
                <c:pt idx="2325">
                  <c:v>1.5056467050333922E-2</c:v>
                </c:pt>
                <c:pt idx="2326">
                  <c:v>1.5053382548320116E-2</c:v>
                </c:pt>
                <c:pt idx="2327">
                  <c:v>1.505028046341117E-2</c:v>
                </c:pt>
                <c:pt idx="2328">
                  <c:v>1.5047160769547929E-2</c:v>
                </c:pt>
                <c:pt idx="2329">
                  <c:v>1.5044023440191623E-2</c:v>
                </c:pt>
                <c:pt idx="2330">
                  <c:v>1.5040868449442968E-2</c:v>
                </c:pt>
                <c:pt idx="2331">
                  <c:v>1.5037695770683257E-2</c:v>
                </c:pt>
                <c:pt idx="2332">
                  <c:v>1.503450537817308E-2</c:v>
                </c:pt>
                <c:pt idx="2333">
                  <c:v>1.5031297245373665E-2</c:v>
                </c:pt>
                <c:pt idx="2334">
                  <c:v>1.5028071346145921E-2</c:v>
                </c:pt>
                <c:pt idx="2335">
                  <c:v>1.5024827654350759E-2</c:v>
                </c:pt>
                <c:pt idx="2336">
                  <c:v>1.5021566143769149E-2</c:v>
                </c:pt>
                <c:pt idx="2337">
                  <c:v>1.5017502174847763E-2</c:v>
                </c:pt>
                <c:pt idx="2338">
                  <c:v>1.5014197004870056E-2</c:v>
                </c:pt>
                <c:pt idx="2339">
                  <c:v>1.5011199384877827E-2</c:v>
                </c:pt>
                <c:pt idx="2340">
                  <c:v>1.5007863774050278E-2</c:v>
                </c:pt>
                <c:pt idx="2341">
                  <c:v>1.500451020966409E-2</c:v>
                </c:pt>
                <c:pt idx="2342">
                  <c:v>1.5001138665340363E-2</c:v>
                </c:pt>
                <c:pt idx="2343">
                  <c:v>1.4997749114860071E-2</c:v>
                </c:pt>
                <c:pt idx="2344">
                  <c:v>1.4994341532084121E-2</c:v>
                </c:pt>
                <c:pt idx="2345">
                  <c:v>1.4990915890793488E-2</c:v>
                </c:pt>
                <c:pt idx="2346">
                  <c:v>1.4987472164689208E-2</c:v>
                </c:pt>
                <c:pt idx="2347">
                  <c:v>1.4984010327632191E-2</c:v>
                </c:pt>
                <c:pt idx="2348">
                  <c:v>1.4980530353483346E-2</c:v>
                </c:pt>
                <c:pt idx="2349">
                  <c:v>1.4977032215943709E-2</c:v>
                </c:pt>
                <c:pt idx="2350">
                  <c:v>1.4973515888714317E-2</c:v>
                </c:pt>
                <c:pt idx="2351">
                  <c:v>1.4970212639424219E-2</c:v>
                </c:pt>
                <c:pt idx="2352">
                  <c:v>1.4964390197311772E-2</c:v>
                </c:pt>
                <c:pt idx="2353">
                  <c:v>1.4960808693258443E-2</c:v>
                </c:pt>
                <c:pt idx="2354">
                  <c:v>1.4957208879611272E-2</c:v>
                </c:pt>
                <c:pt idx="2355">
                  <c:v>1.4953072353689478E-2</c:v>
                </c:pt>
                <c:pt idx="2356">
                  <c:v>1.4949954219298789E-2</c:v>
                </c:pt>
                <c:pt idx="2357">
                  <c:v>1.4946299320115486E-2</c:v>
                </c:pt>
                <c:pt idx="2358">
                  <c:v>1.4942626006462234E-2</c:v>
                </c:pt>
                <c:pt idx="2359">
                  <c:v>1.4938934252359815E-2</c:v>
                </c:pt>
                <c:pt idx="2360">
                  <c:v>1.4935224031509264E-2</c:v>
                </c:pt>
                <c:pt idx="2361">
                  <c:v>1.4931495317691557E-2</c:v>
                </c:pt>
                <c:pt idx="2362">
                  <c:v>1.49277480847676E-2</c:v>
                </c:pt>
                <c:pt idx="2363">
                  <c:v>1.492398230627856E-2</c:v>
                </c:pt>
                <c:pt idx="2364">
                  <c:v>1.4920197956245218E-2</c:v>
                </c:pt>
                <c:pt idx="2365">
                  <c:v>1.4916395008448546E-2</c:v>
                </c:pt>
                <c:pt idx="2366">
                  <c:v>1.4912573436509646E-2</c:v>
                </c:pt>
                <c:pt idx="2367">
                  <c:v>1.4908733214289427E-2</c:v>
                </c:pt>
                <c:pt idx="2368">
                  <c:v>1.4904874315568861E-2</c:v>
                </c:pt>
                <c:pt idx="2369">
                  <c:v>1.4900996714288794E-2</c:v>
                </c:pt>
                <c:pt idx="2370">
                  <c:v>1.4897100383910455E-2</c:v>
                </c:pt>
                <c:pt idx="2371">
                  <c:v>1.4893185298534561E-2</c:v>
                </c:pt>
                <c:pt idx="2372">
                  <c:v>1.4889251431782213E-2</c:v>
                </c:pt>
                <c:pt idx="2373">
                  <c:v>1.4885298757434384E-2</c:v>
                </c:pt>
                <c:pt idx="2374">
                  <c:v>1.4881327249272047E-2</c:v>
                </c:pt>
                <c:pt idx="2375">
                  <c:v>1.4877336881156111E-2</c:v>
                </c:pt>
                <c:pt idx="2376">
                  <c:v>1.4873327626947486E-2</c:v>
                </c:pt>
                <c:pt idx="2377">
                  <c:v>1.4869299460107399E-2</c:v>
                </c:pt>
                <c:pt idx="2378">
                  <c:v>1.4865252354656633E-2</c:v>
                </c:pt>
                <c:pt idx="2379">
                  <c:v>1.4861186284456096E-2</c:v>
                </c:pt>
                <c:pt idx="2380">
                  <c:v>1.485710122312689E-2</c:v>
                </c:pt>
                <c:pt idx="2381">
                  <c:v>1.4852997144449986E-2</c:v>
                </c:pt>
                <c:pt idx="2382">
                  <c:v>1.4848874022366232E-2</c:v>
                </c:pt>
                <c:pt idx="2383">
                  <c:v>1.4844731830416791E-2</c:v>
                </c:pt>
                <c:pt idx="2384">
                  <c:v>1.4840570542542508E-2</c:v>
                </c:pt>
                <c:pt idx="2385">
                  <c:v>1.4836390132524357E-2</c:v>
                </c:pt>
                <c:pt idx="2386">
                  <c:v>1.4832190574303183E-2</c:v>
                </c:pt>
                <c:pt idx="2387">
                  <c:v>1.4827971841260279E-2</c:v>
                </c:pt>
                <c:pt idx="2388">
                  <c:v>1.4823733907576297E-2</c:v>
                </c:pt>
                <c:pt idx="2389">
                  <c:v>1.4818256579145483E-2</c:v>
                </c:pt>
                <c:pt idx="2390">
                  <c:v>1.4814587843190452E-2</c:v>
                </c:pt>
                <c:pt idx="2391">
                  <c:v>1.4810904639208644E-2</c:v>
                </c:pt>
                <c:pt idx="2392">
                  <c:v>1.480658964005066E-2</c:v>
                </c:pt>
                <c:pt idx="2393">
                  <c:v>1.4802255309076529E-2</c:v>
                </c:pt>
                <c:pt idx="2394">
                  <c:v>1.4797901619987286E-2</c:v>
                </c:pt>
                <c:pt idx="2395">
                  <c:v>1.4793528546483969E-2</c:v>
                </c:pt>
                <c:pt idx="2396">
                  <c:v>1.4789136062507424E-2</c:v>
                </c:pt>
                <c:pt idx="2397">
                  <c:v>1.4784724141758687E-2</c:v>
                </c:pt>
                <c:pt idx="2398">
                  <c:v>1.4780292757938795E-2</c:v>
                </c:pt>
                <c:pt idx="2399">
                  <c:v>1.477584188506853E-2</c:v>
                </c:pt>
                <c:pt idx="2400">
                  <c:v>1.4771371496768992E-2</c:v>
                </c:pt>
                <c:pt idx="2401">
                  <c:v>1.4766881566901091E-2</c:v>
                </c:pt>
                <c:pt idx="2402">
                  <c:v>1.4761080043399488E-2</c:v>
                </c:pt>
                <c:pt idx="2403">
                  <c:v>1.4757842977344282E-2</c:v>
                </c:pt>
                <c:pt idx="2404">
                  <c:v>1.475329426521732E-2</c:v>
                </c:pt>
                <c:pt idx="2405">
                  <c:v>1.4748725906645888E-2</c:v>
                </c:pt>
                <c:pt idx="2406">
                  <c:v>1.474413787533102E-2</c:v>
                </c:pt>
                <c:pt idx="2407">
                  <c:v>1.4738870288404371E-2</c:v>
                </c:pt>
                <c:pt idx="2408">
                  <c:v>1.473490268991462E-2</c:v>
                </c:pt>
                <c:pt idx="2409">
                  <c:v>1.4730255483375032E-2</c:v>
                </c:pt>
                <c:pt idx="2410">
                  <c:v>1.472558849905603E-2</c:v>
                </c:pt>
                <c:pt idx="2411">
                  <c:v>1.4720901711058332E-2</c:v>
                </c:pt>
                <c:pt idx="2412">
                  <c:v>1.4716195093162909E-2</c:v>
                </c:pt>
                <c:pt idx="2413">
                  <c:v>1.4711468618990864E-2</c:v>
                </c:pt>
                <c:pt idx="2414">
                  <c:v>1.4706722262403105E-2</c:v>
                </c:pt>
                <c:pt idx="2415">
                  <c:v>1.4701955997100669E-2</c:v>
                </c:pt>
                <c:pt idx="2416">
                  <c:v>1.4697169797024401E-2</c:v>
                </c:pt>
                <c:pt idx="2417">
                  <c:v>1.4692363635795402E-2</c:v>
                </c:pt>
                <c:pt idx="2418">
                  <c:v>1.4687537487434454E-2</c:v>
                </c:pt>
                <c:pt idx="2419">
                  <c:v>1.4682691325402786E-2</c:v>
                </c:pt>
                <c:pt idx="2420">
                  <c:v>1.4677825123721178E-2</c:v>
                </c:pt>
                <c:pt idx="2421">
                  <c:v>1.4672938856090667E-2</c:v>
                </c:pt>
                <c:pt idx="2422">
                  <c:v>1.4668032496372163E-2</c:v>
                </c:pt>
                <c:pt idx="2423">
                  <c:v>1.4663106018186767E-2</c:v>
                </c:pt>
                <c:pt idx="2424">
                  <c:v>1.4658159395395387E-2</c:v>
                </c:pt>
                <c:pt idx="2425">
                  <c:v>1.4653192601858933E-2</c:v>
                </c:pt>
                <c:pt idx="2426">
                  <c:v>1.4648205611358378E-2</c:v>
                </c:pt>
                <c:pt idx="2427">
                  <c:v>1.4643198397514823E-2</c:v>
                </c:pt>
                <c:pt idx="2428">
                  <c:v>1.4638170934349048E-2</c:v>
                </c:pt>
                <c:pt idx="2429">
                  <c:v>1.463312319540222E-2</c:v>
                </c:pt>
                <c:pt idx="2430">
                  <c:v>1.4628055154615183E-2</c:v>
                </c:pt>
                <c:pt idx="2431">
                  <c:v>1.4622966785768909E-2</c:v>
                </c:pt>
                <c:pt idx="2432">
                  <c:v>1.4617858062644373E-2</c:v>
                </c:pt>
                <c:pt idx="2433">
                  <c:v>1.4612728958862675E-2</c:v>
                </c:pt>
                <c:pt idx="2434">
                  <c:v>1.4607579448444596E-2</c:v>
                </c:pt>
                <c:pt idx="2435">
                  <c:v>1.4602409505011238E-2</c:v>
                </c:pt>
                <c:pt idx="2436">
                  <c:v>1.4597219102343573E-2</c:v>
                </c:pt>
                <c:pt idx="2437">
                  <c:v>1.4592008214382446E-2</c:v>
                </c:pt>
                <c:pt idx="2438">
                  <c:v>1.4586776814748958E-2</c:v>
                </c:pt>
                <c:pt idx="2439">
                  <c:v>1.458152487730402E-2</c:v>
                </c:pt>
                <c:pt idx="2440">
                  <c:v>1.4576252375828602E-2</c:v>
                </c:pt>
                <c:pt idx="2441">
                  <c:v>1.4570201445751607E-2</c:v>
                </c:pt>
                <c:pt idx="2442">
                  <c:v>1.4564884790315702E-2</c:v>
                </c:pt>
                <c:pt idx="2443">
                  <c:v>1.456031122502921E-2</c:v>
                </c:pt>
                <c:pt idx="2444">
                  <c:v>1.4554956205321545E-2</c:v>
                </c:pt>
                <c:pt idx="2445">
                  <c:v>1.4549580490408331E-2</c:v>
                </c:pt>
                <c:pt idx="2446">
                  <c:v>1.4544184054150477E-2</c:v>
                </c:pt>
                <c:pt idx="2447">
                  <c:v>1.4538766870328956E-2</c:v>
                </c:pt>
                <c:pt idx="2448">
                  <c:v>1.4533328912804677E-2</c:v>
                </c:pt>
                <c:pt idx="2449">
                  <c:v>1.4527870155358613E-2</c:v>
                </c:pt>
                <c:pt idx="2450">
                  <c:v>1.4522390571531929E-2</c:v>
                </c:pt>
                <c:pt idx="2451">
                  <c:v>1.4516890135425342E-2</c:v>
                </c:pt>
                <c:pt idx="2452">
                  <c:v>1.4511368820739889E-2</c:v>
                </c:pt>
                <c:pt idx="2453">
                  <c:v>1.45058266009368E-2</c:v>
                </c:pt>
                <c:pt idx="2454">
                  <c:v>1.4500263450356599E-2</c:v>
                </c:pt>
                <c:pt idx="2455">
                  <c:v>1.4494679342380579E-2</c:v>
                </c:pt>
                <c:pt idx="2456">
                  <c:v>1.4489074250949585E-2</c:v>
                </c:pt>
                <c:pt idx="2457">
                  <c:v>1.4481836829647321E-2</c:v>
                </c:pt>
                <c:pt idx="2458">
                  <c:v>1.4477801012766633E-2</c:v>
                </c:pt>
                <c:pt idx="2459">
                  <c:v>1.4472132813496685E-2</c:v>
                </c:pt>
                <c:pt idx="2460">
                  <c:v>1.446644352581572E-2</c:v>
                </c:pt>
                <c:pt idx="2461">
                  <c:v>1.4460733123744518E-2</c:v>
                </c:pt>
                <c:pt idx="2462">
                  <c:v>1.4455001580744309E-2</c:v>
                </c:pt>
                <c:pt idx="2463">
                  <c:v>1.4449248870835874E-2</c:v>
                </c:pt>
                <c:pt idx="2464">
                  <c:v>1.4443474967560377E-2</c:v>
                </c:pt>
                <c:pt idx="2465">
                  <c:v>1.4437679845018536E-2</c:v>
                </c:pt>
                <c:pt idx="2466">
                  <c:v>1.4431863476831452E-2</c:v>
                </c:pt>
                <c:pt idx="2467">
                  <c:v>1.4426025836700163E-2</c:v>
                </c:pt>
                <c:pt idx="2468">
                  <c:v>1.442016689840564E-2</c:v>
                </c:pt>
                <c:pt idx="2469">
                  <c:v>1.4414286635968665E-2</c:v>
                </c:pt>
                <c:pt idx="2470">
                  <c:v>1.4408385022930403E-2</c:v>
                </c:pt>
                <c:pt idx="2471">
                  <c:v>1.44024620332317E-2</c:v>
                </c:pt>
                <c:pt idx="2472">
                  <c:v>1.4396517640573592E-2</c:v>
                </c:pt>
                <c:pt idx="2473">
                  <c:v>1.4390551818657116E-2</c:v>
                </c:pt>
                <c:pt idx="2474">
                  <c:v>1.4384564541503053E-2</c:v>
                </c:pt>
                <c:pt idx="2475">
                  <c:v>1.4378555782652569E-2</c:v>
                </c:pt>
                <c:pt idx="2476">
                  <c:v>1.4372525516046508E-2</c:v>
                </c:pt>
                <c:pt idx="2477">
                  <c:v>1.4366473715305972E-2</c:v>
                </c:pt>
                <c:pt idx="2478">
                  <c:v>1.4360400354451741E-2</c:v>
                </c:pt>
                <c:pt idx="2479">
                  <c:v>1.4354305407184853E-2</c:v>
                </c:pt>
                <c:pt idx="2480">
                  <c:v>1.4348188847206345E-2</c:v>
                </c:pt>
                <c:pt idx="2481">
                  <c:v>1.4342050648297189E-2</c:v>
                </c:pt>
                <c:pt idx="2482">
                  <c:v>1.4335890784158423E-2</c:v>
                </c:pt>
                <c:pt idx="2483">
                  <c:v>1.4329709228890763E-2</c:v>
                </c:pt>
                <c:pt idx="2484">
                  <c:v>1.4323505956035376E-2</c:v>
                </c:pt>
                <c:pt idx="2485">
                  <c:v>1.431728093945317E-2</c:v>
                </c:pt>
                <c:pt idx="2486">
                  <c:v>1.4311034152925117E-2</c:v>
                </c:pt>
                <c:pt idx="2487">
                  <c:v>1.4304765570152256E-2</c:v>
                </c:pt>
                <c:pt idx="2488">
                  <c:v>1.4298475164915558E-2</c:v>
                </c:pt>
                <c:pt idx="2489">
                  <c:v>1.4292162911235806E-2</c:v>
                </c:pt>
                <c:pt idx="2490">
                  <c:v>1.4285828782574228E-2</c:v>
                </c:pt>
                <c:pt idx="2491">
                  <c:v>1.4279472753031541E-2</c:v>
                </c:pt>
                <c:pt idx="2492">
                  <c:v>1.4272473726473223E-2</c:v>
                </c:pt>
                <c:pt idx="2493">
                  <c:v>1.4257404853523781E-2</c:v>
                </c:pt>
                <c:pt idx="2494">
                  <c:v>1.4242363745324838E-2</c:v>
                </c:pt>
                <c:pt idx="2495">
                  <c:v>1.4227350494842028E-2</c:v>
                </c:pt>
                <c:pt idx="2496">
                  <c:v>1.4212365194561372E-2</c:v>
                </c:pt>
                <c:pt idx="2497">
                  <c:v>1.4197407937368567E-2</c:v>
                </c:pt>
                <c:pt idx="2498">
                  <c:v>1.4182478816309185E-2</c:v>
                </c:pt>
                <c:pt idx="2499">
                  <c:v>1.4167577923949182E-2</c:v>
                </c:pt>
                <c:pt idx="2500">
                  <c:v>1.4152705353094319E-2</c:v>
                </c:pt>
                <c:pt idx="2501">
                  <c:v>1.4137861196630297E-2</c:v>
                </c:pt>
                <c:pt idx="2502">
                  <c:v>1.4123045547442814E-2</c:v>
                </c:pt>
                <c:pt idx="2503">
                  <c:v>1.4108258498177761E-2</c:v>
                </c:pt>
                <c:pt idx="2504">
                  <c:v>1.4093500141720838E-2</c:v>
                </c:pt>
                <c:pt idx="2505">
                  <c:v>1.407877057103768E-2</c:v>
                </c:pt>
                <c:pt idx="2506">
                  <c:v>1.4064069878694241E-2</c:v>
                </c:pt>
                <c:pt idx="2507">
                  <c:v>1.4045211571378502E-2</c:v>
                </c:pt>
                <c:pt idx="2508">
                  <c:v>1.403475550032951E-2</c:v>
                </c:pt>
                <c:pt idx="2509">
                  <c:v>1.4020142000159552E-2</c:v>
                </c:pt>
                <c:pt idx="2510">
                  <c:v>1.4005557749632302E-2</c:v>
                </c:pt>
                <c:pt idx="2511">
                  <c:v>1.3988925969599109E-2</c:v>
                </c:pt>
                <c:pt idx="2512">
                  <c:v>1.3976477368569107E-2</c:v>
                </c:pt>
                <c:pt idx="2513">
                  <c:v>1.3961981423884495E-2</c:v>
                </c:pt>
                <c:pt idx="2514">
                  <c:v>1.3947515100065644E-2</c:v>
                </c:pt>
                <c:pt idx="2515">
                  <c:v>1.393307848983838E-2</c:v>
                </c:pt>
                <c:pt idx="2516">
                  <c:v>1.3918671686248274E-2</c:v>
                </c:pt>
                <c:pt idx="2517">
                  <c:v>1.3904294781861282E-2</c:v>
                </c:pt>
                <c:pt idx="2518">
                  <c:v>1.3889947869563102E-2</c:v>
                </c:pt>
                <c:pt idx="2519">
                  <c:v>1.3875631042239434E-2</c:v>
                </c:pt>
                <c:pt idx="2520">
                  <c:v>1.3861344392855912E-2</c:v>
                </c:pt>
                <c:pt idx="2521">
                  <c:v>1.384708801381862E-2</c:v>
                </c:pt>
                <c:pt idx="2522">
                  <c:v>1.3832861998093193E-2</c:v>
                </c:pt>
                <c:pt idx="2523">
                  <c:v>1.3818666438805138E-2</c:v>
                </c:pt>
                <c:pt idx="2524">
                  <c:v>1.3804501428280602E-2</c:v>
                </c:pt>
                <c:pt idx="2525">
                  <c:v>1.3790367059565156E-2</c:v>
                </c:pt>
                <c:pt idx="2526">
                  <c:v>1.3776263425464563E-2</c:v>
                </c:pt>
                <c:pt idx="2527">
                  <c:v>1.3762190618784587E-2</c:v>
                </c:pt>
                <c:pt idx="2528">
                  <c:v>1.3748148732171117E-2</c:v>
                </c:pt>
                <c:pt idx="2529">
                  <c:v>1.3734137858749662E-2</c:v>
                </c:pt>
                <c:pt idx="2530">
                  <c:v>1.372015809100624E-2</c:v>
                </c:pt>
                <c:pt idx="2531">
                  <c:v>1.3706209522066359E-2</c:v>
                </c:pt>
                <c:pt idx="2532">
                  <c:v>1.3692292244416038E-2</c:v>
                </c:pt>
                <c:pt idx="2533">
                  <c:v>1.3678406351100847E-2</c:v>
                </c:pt>
                <c:pt idx="2534">
                  <c:v>1.3664551934846614E-2</c:v>
                </c:pt>
                <c:pt idx="2535">
                  <c:v>1.3650729088459101E-2</c:v>
                </c:pt>
                <c:pt idx="2536">
                  <c:v>1.3636937904664137E-2</c:v>
                </c:pt>
                <c:pt idx="2537">
                  <c:v>1.362317847634742E-2</c:v>
                </c:pt>
                <c:pt idx="2538">
                  <c:v>1.3609450896474584E-2</c:v>
                </c:pt>
                <c:pt idx="2539">
                  <c:v>1.3595755257611586E-2</c:v>
                </c:pt>
                <c:pt idx="2540">
                  <c:v>1.3582091652644124E-2</c:v>
                </c:pt>
                <c:pt idx="2541">
                  <c:v>1.3568460174377961E-2</c:v>
                </c:pt>
                <c:pt idx="2542">
                  <c:v>1.355486091561886E-2</c:v>
                </c:pt>
                <c:pt idx="2543">
                  <c:v>1.3541293969252521E-2</c:v>
                </c:pt>
                <c:pt idx="2544">
                  <c:v>1.3527759427924835E-2</c:v>
                </c:pt>
                <c:pt idx="2545">
                  <c:v>1.3510405639998169E-2</c:v>
                </c:pt>
                <c:pt idx="2546">
                  <c:v>1.3496945516182635E-2</c:v>
                </c:pt>
                <c:pt idx="2547">
                  <c:v>1.3485434298123877E-2</c:v>
                </c:pt>
                <c:pt idx="2548">
                  <c:v>1.3472034995416493E-2</c:v>
                </c:pt>
                <c:pt idx="2549">
                  <c:v>1.3458668575125898E-2</c:v>
                </c:pt>
                <c:pt idx="2550">
                  <c:v>1.3445335130057856E-2</c:v>
                </c:pt>
                <c:pt idx="2551">
                  <c:v>1.3432034753098065E-2</c:v>
                </c:pt>
                <c:pt idx="2552">
                  <c:v>1.3418767536972354E-2</c:v>
                </c:pt>
                <c:pt idx="2553">
                  <c:v>1.3405533574566419E-2</c:v>
                </c:pt>
                <c:pt idx="2554">
                  <c:v>1.339233295860609E-2</c:v>
                </c:pt>
                <c:pt idx="2555">
                  <c:v>1.3379165781817193E-2</c:v>
                </c:pt>
                <c:pt idx="2556">
                  <c:v>1.3366032137245298E-2</c:v>
                </c:pt>
                <c:pt idx="2557">
                  <c:v>1.3352932117536298E-2</c:v>
                </c:pt>
                <c:pt idx="2558">
                  <c:v>1.3339865815495955E-2</c:v>
                </c:pt>
                <c:pt idx="2559">
                  <c:v>1.3326833324089904E-2</c:v>
                </c:pt>
                <c:pt idx="2560">
                  <c:v>1.33138347358841E-2</c:v>
                </c:pt>
                <c:pt idx="2561">
                  <c:v>1.3300870143924115E-2</c:v>
                </c:pt>
                <c:pt idx="2562">
                  <c:v>1.3284251485554677E-2</c:v>
                </c:pt>
                <c:pt idx="2563">
                  <c:v>1.3273203783681353E-2</c:v>
                </c:pt>
                <c:pt idx="2564">
                  <c:v>1.3262181272697404E-2</c:v>
                </c:pt>
                <c:pt idx="2565">
                  <c:v>1.3249353593378643E-2</c:v>
                </c:pt>
                <c:pt idx="2566">
                  <c:v>1.3236560374094708E-2</c:v>
                </c:pt>
                <c:pt idx="2567">
                  <c:v>1.3223801707811234E-2</c:v>
                </c:pt>
                <c:pt idx="2568">
                  <c:v>1.3211077687413919E-2</c:v>
                </c:pt>
                <c:pt idx="2569">
                  <c:v>1.3198388405548656E-2</c:v>
                </c:pt>
                <c:pt idx="2570">
                  <c:v>1.3185733955021206E-2</c:v>
                </c:pt>
                <c:pt idx="2571">
                  <c:v>1.3173114428797206E-2</c:v>
                </c:pt>
                <c:pt idx="2572">
                  <c:v>1.3160529919602482E-2</c:v>
                </c:pt>
                <c:pt idx="2573">
                  <c:v>1.3147980520162861E-2</c:v>
                </c:pt>
                <c:pt idx="2574">
                  <c:v>1.3135466323443978E-2</c:v>
                </c:pt>
                <c:pt idx="2575">
                  <c:v>1.3122987422091725E-2</c:v>
                </c:pt>
                <c:pt idx="2576">
                  <c:v>1.3110543909071737E-2</c:v>
                </c:pt>
                <c:pt idx="2577">
                  <c:v>1.3098135877029904E-2</c:v>
                </c:pt>
                <c:pt idx="2578">
                  <c:v>1.3085763418851926E-2</c:v>
                </c:pt>
                <c:pt idx="2579">
                  <c:v>1.3073426627503437E-2</c:v>
                </c:pt>
                <c:pt idx="2580">
                  <c:v>1.3061125595470457E-2</c:v>
                </c:pt>
                <c:pt idx="2581">
                  <c:v>1.3048860415718622E-2</c:v>
                </c:pt>
                <c:pt idx="2582">
                  <c:v>1.3036631181133629E-2</c:v>
                </c:pt>
                <c:pt idx="2583">
                  <c:v>1.3024437984601178E-2</c:v>
                </c:pt>
                <c:pt idx="2584">
                  <c:v>1.3012280918607289E-2</c:v>
                </c:pt>
                <c:pt idx="2585">
                  <c:v>1.3000160076117595E-2</c:v>
                </c:pt>
                <c:pt idx="2586">
                  <c:v>1.2988075550017797E-2</c:v>
                </c:pt>
                <c:pt idx="2587">
                  <c:v>1.2976027433113657E-2</c:v>
                </c:pt>
                <c:pt idx="2588">
                  <c:v>1.2964015817971131E-2</c:v>
                </c:pt>
                <c:pt idx="2589">
                  <c:v>1.2952040797795661E-2</c:v>
                </c:pt>
                <c:pt idx="2590">
                  <c:v>1.2940102465073267E-2</c:v>
                </c:pt>
                <c:pt idx="2591">
                  <c:v>1.2928200912769583E-2</c:v>
                </c:pt>
                <c:pt idx="2592">
                  <c:v>1.2916336233610437E-2</c:v>
                </c:pt>
                <c:pt idx="2593">
                  <c:v>1.2904508520481528E-2</c:v>
                </c:pt>
                <c:pt idx="2594">
                  <c:v>1.2892717866108683E-2</c:v>
                </c:pt>
                <c:pt idx="2595">
                  <c:v>1.2880964363377601E-2</c:v>
                </c:pt>
                <c:pt idx="2596">
                  <c:v>1.2869248105014108E-2</c:v>
                </c:pt>
                <c:pt idx="2597">
                  <c:v>1.2854239220239094E-2</c:v>
                </c:pt>
                <c:pt idx="2598">
                  <c:v>1.2842608440379877E-2</c:v>
                </c:pt>
                <c:pt idx="2599">
                  <c:v>1.2832669083282511E-2</c:v>
                </c:pt>
                <c:pt idx="2600">
                  <c:v>1.2821108111982227E-2</c:v>
                </c:pt>
                <c:pt idx="2601">
                  <c:v>1.2809584862187862E-2</c:v>
                </c:pt>
                <c:pt idx="2602">
                  <c:v>1.2798099427184795E-2</c:v>
                </c:pt>
                <c:pt idx="2603">
                  <c:v>1.2786651899219237E-2</c:v>
                </c:pt>
                <c:pt idx="2604">
                  <c:v>1.2775242371496631E-2</c:v>
                </c:pt>
                <c:pt idx="2605">
                  <c:v>1.2763870936742805E-2</c:v>
                </c:pt>
                <c:pt idx="2606">
                  <c:v>1.2752537687843457E-2</c:v>
                </c:pt>
                <c:pt idx="2607">
                  <c:v>1.2741242717364543E-2</c:v>
                </c:pt>
                <c:pt idx="2608">
                  <c:v>1.2729986118271697E-2</c:v>
                </c:pt>
                <c:pt idx="2609">
                  <c:v>1.2718767983370682E-2</c:v>
                </c:pt>
                <c:pt idx="2610">
                  <c:v>1.2707588405387327E-2</c:v>
                </c:pt>
                <c:pt idx="2611">
                  <c:v>1.2696447477287265E-2</c:v>
                </c:pt>
                <c:pt idx="2612">
                  <c:v>1.2685345291716388E-2</c:v>
                </c:pt>
                <c:pt idx="2613">
                  <c:v>1.2669998569663221E-2</c:v>
                </c:pt>
                <c:pt idx="2614">
                  <c:v>1.2663257519704985E-2</c:v>
                </c:pt>
                <c:pt idx="2615">
                  <c:v>1.2650705966628095E-2</c:v>
                </c:pt>
                <c:pt idx="2616">
                  <c:v>1.2641325831719286E-2</c:v>
                </c:pt>
                <c:pt idx="2617">
                  <c:v>1.2630418751280459E-2</c:v>
                </c:pt>
                <c:pt idx="2618">
                  <c:v>1.2619550970285331E-2</c:v>
                </c:pt>
                <c:pt idx="2619">
                  <c:v>1.260872258145973E-2</c:v>
                </c:pt>
                <c:pt idx="2620">
                  <c:v>1.2597933677849227E-2</c:v>
                </c:pt>
                <c:pt idx="2621">
                  <c:v>1.2587184352019776E-2</c:v>
                </c:pt>
                <c:pt idx="2622">
                  <c:v>1.2576474696857076E-2</c:v>
                </c:pt>
                <c:pt idx="2623">
                  <c:v>1.2565804805086955E-2</c:v>
                </c:pt>
                <c:pt idx="2624">
                  <c:v>1.255517476983492E-2</c:v>
                </c:pt>
                <c:pt idx="2625">
                  <c:v>1.2544584683507054E-2</c:v>
                </c:pt>
                <c:pt idx="2626">
                  <c:v>1.2534034639148928E-2</c:v>
                </c:pt>
                <c:pt idx="2627">
                  <c:v>1.2523524729486368E-2</c:v>
                </c:pt>
                <c:pt idx="2628">
                  <c:v>1.2513055047485011E-2</c:v>
                </c:pt>
                <c:pt idx="2629">
                  <c:v>1.2502625685630875E-2</c:v>
                </c:pt>
                <c:pt idx="2630">
                  <c:v>1.2492236736889595E-2</c:v>
                </c:pt>
                <c:pt idx="2631">
                  <c:v>1.2481888294306742E-2</c:v>
                </c:pt>
                <c:pt idx="2632">
                  <c:v>1.24715804502884E-2</c:v>
                </c:pt>
                <c:pt idx="2633">
                  <c:v>1.2461313297880139E-2</c:v>
                </c:pt>
                <c:pt idx="2634">
                  <c:v>1.2451086929887722E-2</c:v>
                </c:pt>
                <c:pt idx="2635">
                  <c:v>1.2440901439116914E-2</c:v>
                </c:pt>
                <c:pt idx="2636">
                  <c:v>1.243075691829354E-2</c:v>
                </c:pt>
                <c:pt idx="2637">
                  <c:v>1.2420653460143427E-2</c:v>
                </c:pt>
                <c:pt idx="2638">
                  <c:v>1.2410591157792084E-2</c:v>
                </c:pt>
                <c:pt idx="2639">
                  <c:v>1.2400570103725528E-2</c:v>
                </c:pt>
                <c:pt idx="2640">
                  <c:v>1.2390590390829459E-2</c:v>
                </c:pt>
                <c:pt idx="2641">
                  <c:v>1.2380652112149448E-2</c:v>
                </c:pt>
                <c:pt idx="2642">
                  <c:v>1.2370755360251451E-2</c:v>
                </c:pt>
                <c:pt idx="2643">
                  <c:v>1.2360900227861293E-2</c:v>
                </c:pt>
                <c:pt idx="2644">
                  <c:v>1.2351086808024547E-2</c:v>
                </c:pt>
                <c:pt idx="2645">
                  <c:v>1.2341315193387103E-2</c:v>
                </c:pt>
                <c:pt idx="2646">
                  <c:v>1.2331585476914597E-2</c:v>
                </c:pt>
                <c:pt idx="2647">
                  <c:v>1.2321897751252919E-2</c:v>
                </c:pt>
                <c:pt idx="2648">
                  <c:v>1.2312252109287769E-2</c:v>
                </c:pt>
                <c:pt idx="2649">
                  <c:v>1.2298966250288146E-2</c:v>
                </c:pt>
                <c:pt idx="2650">
                  <c:v>1.228942254672738E-2</c:v>
                </c:pt>
                <c:pt idx="2651">
                  <c:v>1.2282212243732715E-2</c:v>
                </c:pt>
                <c:pt idx="2652">
                  <c:v>1.2272741937033871E-2</c:v>
                </c:pt>
                <c:pt idx="2653">
                  <c:v>1.2263314191409691E-2</c:v>
                </c:pt>
                <c:pt idx="2654">
                  <c:v>1.2253929099586003E-2</c:v>
                </c:pt>
                <c:pt idx="2655">
                  <c:v>1.2244586754288633E-2</c:v>
                </c:pt>
                <c:pt idx="2656">
                  <c:v>1.2235287248483218E-2</c:v>
                </c:pt>
                <c:pt idx="2657">
                  <c:v>1.2226030674895583E-2</c:v>
                </c:pt>
                <c:pt idx="2658">
                  <c:v>1.2216817126411428E-2</c:v>
                </c:pt>
                <c:pt idx="2659">
                  <c:v>1.2207646695596708E-2</c:v>
                </c:pt>
                <c:pt idx="2660">
                  <c:v>1.2198519475496994E-2</c:v>
                </c:pt>
                <c:pt idx="2661">
                  <c:v>1.2189435558838113E-2</c:v>
                </c:pt>
                <c:pt idx="2662">
                  <c:v>1.2178644817369744E-2</c:v>
                </c:pt>
                <c:pt idx="2663">
                  <c:v>1.2166276407681309E-2</c:v>
                </c:pt>
                <c:pt idx="2664">
                  <c:v>1.2157347903825055E-2</c:v>
                </c:pt>
                <c:pt idx="2665">
                  <c:v>1.214846312771023E-2</c:v>
                </c:pt>
                <c:pt idx="2666">
                  <c:v>1.2139622171982722E-2</c:v>
                </c:pt>
                <c:pt idx="2667">
                  <c:v>1.212957199944853E-2</c:v>
                </c:pt>
                <c:pt idx="2668">
                  <c:v>1.2122072093552205E-2</c:v>
                </c:pt>
                <c:pt idx="2669">
                  <c:v>1.2113363156220913E-2</c:v>
                </c:pt>
                <c:pt idx="2670">
                  <c:v>1.2104698410819736E-2</c:v>
                </c:pt>
                <c:pt idx="2671">
                  <c:v>1.209607794991463E-2</c:v>
                </c:pt>
                <c:pt idx="2672">
                  <c:v>1.208750186623142E-2</c:v>
                </c:pt>
                <c:pt idx="2673">
                  <c:v>1.2078970252895616E-2</c:v>
                </c:pt>
                <c:pt idx="2674">
                  <c:v>1.2070483202553106E-2</c:v>
                </c:pt>
                <c:pt idx="2675">
                  <c:v>1.2062040808009655E-2</c:v>
                </c:pt>
                <c:pt idx="2676">
                  <c:v>1.2053643161911154E-2</c:v>
                </c:pt>
                <c:pt idx="2677">
                  <c:v>1.2045290357383109E-2</c:v>
                </c:pt>
                <c:pt idx="2678">
                  <c:v>1.2036982487071413E-2</c:v>
                </c:pt>
                <c:pt idx="2679">
                  <c:v>1.2028719643701891E-2</c:v>
                </c:pt>
                <c:pt idx="2680">
                  <c:v>1.2020501920080306E-2</c:v>
                </c:pt>
                <c:pt idx="2681">
                  <c:v>1.2012329409332168E-2</c:v>
                </c:pt>
                <c:pt idx="2682">
                  <c:v>1.2004202203863557E-2</c:v>
                </c:pt>
                <c:pt idx="2683">
                  <c:v>1.1996120396799981E-2</c:v>
                </c:pt>
                <c:pt idx="2684">
                  <c:v>1.1988084080707395E-2</c:v>
                </c:pt>
                <c:pt idx="2685">
                  <c:v>1.1980093348471499E-2</c:v>
                </c:pt>
                <c:pt idx="2686">
                  <c:v>1.1972148293057927E-2</c:v>
                </c:pt>
                <c:pt idx="2687">
                  <c:v>1.1964249006952699E-2</c:v>
                </c:pt>
                <c:pt idx="2688">
                  <c:v>1.1956395583201385E-2</c:v>
                </c:pt>
                <c:pt idx="2689">
                  <c:v>1.1948588114609748E-2</c:v>
                </c:pt>
                <c:pt idx="2690">
                  <c:v>1.1940826693983553E-2</c:v>
                </c:pt>
                <c:pt idx="2691">
                  <c:v>1.1933111413888753E-2</c:v>
                </c:pt>
                <c:pt idx="2692">
                  <c:v>1.1925442367530792E-2</c:v>
                </c:pt>
                <c:pt idx="2693">
                  <c:v>1.1917819647475625E-2</c:v>
                </c:pt>
                <c:pt idx="2694">
                  <c:v>1.1910243346608951E-2</c:v>
                </c:pt>
                <c:pt idx="2695">
                  <c:v>1.1902713557576661E-2</c:v>
                </c:pt>
                <c:pt idx="2696">
                  <c:v>1.1895230373424326E-2</c:v>
                </c:pt>
                <c:pt idx="2697">
                  <c:v>1.1887793886797837E-2</c:v>
                </c:pt>
                <c:pt idx="2698">
                  <c:v>1.1880404190502958E-2</c:v>
                </c:pt>
                <c:pt idx="2699">
                  <c:v>1.1873061377425387E-2</c:v>
                </c:pt>
                <c:pt idx="2700">
                  <c:v>1.1865765540370887E-2</c:v>
                </c:pt>
                <c:pt idx="2701">
                  <c:v>1.1856134698167153E-2</c:v>
                </c:pt>
                <c:pt idx="2702">
                  <c:v>1.1850290219905801E-2</c:v>
                </c:pt>
                <c:pt idx="2703">
                  <c:v>1.1844160813323512E-2</c:v>
                </c:pt>
                <c:pt idx="2704">
                  <c:v>1.1837053808418929E-2</c:v>
                </c:pt>
                <c:pt idx="2705">
                  <c:v>1.1829994243486297E-2</c:v>
                </c:pt>
                <c:pt idx="2706">
                  <c:v>1.1822982211411315E-2</c:v>
                </c:pt>
                <c:pt idx="2707">
                  <c:v>1.1816017805079682E-2</c:v>
                </c:pt>
                <c:pt idx="2708">
                  <c:v>1.1809101117057352E-2</c:v>
                </c:pt>
                <c:pt idx="2709">
                  <c:v>1.1802232240389898E-2</c:v>
                </c:pt>
                <c:pt idx="2710">
                  <c:v>1.1795411267963019E-2</c:v>
                </c:pt>
                <c:pt idx="2711">
                  <c:v>1.1788638292262732E-2</c:v>
                </c:pt>
                <c:pt idx="2712">
                  <c:v>1.1781913406254674E-2</c:v>
                </c:pt>
                <c:pt idx="2713">
                  <c:v>1.1775236702744607E-2</c:v>
                </c:pt>
                <c:pt idx="2714">
                  <c:v>1.1768608274698167E-2</c:v>
                </c:pt>
                <c:pt idx="2715">
                  <c:v>1.1762028214601372E-2</c:v>
                </c:pt>
                <c:pt idx="2716">
                  <c:v>1.1755496615659666E-2</c:v>
                </c:pt>
                <c:pt idx="2717">
                  <c:v>1.174717020274052E-2</c:v>
                </c:pt>
                <c:pt idx="2718">
                  <c:v>1.1742579171505341E-2</c:v>
                </c:pt>
                <c:pt idx="2719">
                  <c:v>1.1736193512223991E-2</c:v>
                </c:pt>
                <c:pt idx="2720">
                  <c:v>1.1729856685001039E-2</c:v>
                </c:pt>
                <c:pt idx="2721">
                  <c:v>1.1723568782802118E-2</c:v>
                </c:pt>
                <c:pt idx="2722">
                  <c:v>1.1717329898353057E-2</c:v>
                </c:pt>
                <c:pt idx="2723">
                  <c:v>1.1711140124459618E-2</c:v>
                </c:pt>
                <c:pt idx="2724">
                  <c:v>1.1704999554087436E-2</c:v>
                </c:pt>
                <c:pt idx="2725">
                  <c:v>1.1698908279882403E-2</c:v>
                </c:pt>
                <c:pt idx="2726">
                  <c:v>1.1692866394570345E-2</c:v>
                </c:pt>
                <c:pt idx="2727">
                  <c:v>1.1686873991356705E-2</c:v>
                </c:pt>
                <c:pt idx="2728">
                  <c:v>1.1680931162647568E-2</c:v>
                </c:pt>
                <c:pt idx="2729">
                  <c:v>1.1675038001248694E-2</c:v>
                </c:pt>
                <c:pt idx="2730">
                  <c:v>1.1669194600365529E-2</c:v>
                </c:pt>
                <c:pt idx="2731">
                  <c:v>1.1663401052404154E-2</c:v>
                </c:pt>
                <c:pt idx="2732">
                  <c:v>1.1657657450330206E-2</c:v>
                </c:pt>
                <c:pt idx="2733">
                  <c:v>1.1651963886949446E-2</c:v>
                </c:pt>
                <c:pt idx="2734">
                  <c:v>1.1646320455067638E-2</c:v>
                </c:pt>
                <c:pt idx="2735">
                  <c:v>1.1640727247570481E-2</c:v>
                </c:pt>
                <c:pt idx="2736">
                  <c:v>1.1635184357103867E-2</c:v>
                </c:pt>
                <c:pt idx="2737">
                  <c:v>1.1629691876553494E-2</c:v>
                </c:pt>
                <c:pt idx="2738">
                  <c:v>1.1624249898805061E-2</c:v>
                </c:pt>
                <c:pt idx="2739">
                  <c:v>1.161885851650446E-2</c:v>
                </c:pt>
                <c:pt idx="2740">
                  <c:v>1.1613517822617325E-2</c:v>
                </c:pt>
                <c:pt idx="2741">
                  <c:v>1.1608227909789548E-2</c:v>
                </c:pt>
                <c:pt idx="2742">
                  <c:v>1.1602988871146636E-2</c:v>
                </c:pt>
                <c:pt idx="2743">
                  <c:v>1.1597800799174607E-2</c:v>
                </c:pt>
                <c:pt idx="2744">
                  <c:v>1.1592663786679225E-2</c:v>
                </c:pt>
                <c:pt idx="2745">
                  <c:v>1.1587577926706061E-2</c:v>
                </c:pt>
                <c:pt idx="2746">
                  <c:v>1.1582543311901006E-2</c:v>
                </c:pt>
                <c:pt idx="2747">
                  <c:v>1.1577560035149759E-2</c:v>
                </c:pt>
                <c:pt idx="2748">
                  <c:v>1.1572628189178147E-2</c:v>
                </c:pt>
                <c:pt idx="2749">
                  <c:v>1.1567747866711997E-2</c:v>
                </c:pt>
                <c:pt idx="2750">
                  <c:v>1.1562919160876817E-2</c:v>
                </c:pt>
                <c:pt idx="2751">
                  <c:v>1.1558142164238561E-2</c:v>
                </c:pt>
                <c:pt idx="2752">
                  <c:v>1.1553416969602992E-2</c:v>
                </c:pt>
                <c:pt idx="2753">
                  <c:v>1.1548743669775874E-2</c:v>
                </c:pt>
                <c:pt idx="2754">
                  <c:v>1.1544122357802777E-2</c:v>
                </c:pt>
                <c:pt idx="2755">
                  <c:v>1.1539553126329594E-2</c:v>
                </c:pt>
                <c:pt idx="2756">
                  <c:v>1.153503606808215E-2</c:v>
                </c:pt>
                <c:pt idx="2757">
                  <c:v>1.1530571275866208E-2</c:v>
                </c:pt>
                <c:pt idx="2758">
                  <c:v>1.1526158842647405E-2</c:v>
                </c:pt>
                <c:pt idx="2759">
                  <c:v>1.152179886107163E-2</c:v>
                </c:pt>
                <c:pt idx="2760">
                  <c:v>1.1517491424024584E-2</c:v>
                </c:pt>
                <c:pt idx="2761">
                  <c:v>1.1513236624391965E-2</c:v>
                </c:pt>
                <c:pt idx="2762">
                  <c:v>1.15090345548996E-2</c:v>
                </c:pt>
                <c:pt idx="2763">
                  <c:v>1.1504885308433188E-2</c:v>
                </c:pt>
                <c:pt idx="2764">
                  <c:v>1.1500788977718557E-2</c:v>
                </c:pt>
                <c:pt idx="2765">
                  <c:v>1.1496745655481533E-2</c:v>
                </c:pt>
                <c:pt idx="2766">
                  <c:v>1.1492755434687751E-2</c:v>
                </c:pt>
                <c:pt idx="2767">
                  <c:v>1.1488818407983103E-2</c:v>
                </c:pt>
                <c:pt idx="2768">
                  <c:v>1.1483834828993622E-2</c:v>
                </c:pt>
                <c:pt idx="2769">
                  <c:v>1.1481104308623813E-2</c:v>
                </c:pt>
                <c:pt idx="2770">
                  <c:v>1.147732742150076E-2</c:v>
                </c:pt>
                <c:pt idx="2771">
                  <c:v>1.1473604099849766E-2</c:v>
                </c:pt>
                <c:pt idx="2772">
                  <c:v>1.146993443631672E-2</c:v>
                </c:pt>
                <c:pt idx="2773">
                  <c:v>1.146631852402713E-2</c:v>
                </c:pt>
                <c:pt idx="2774">
                  <c:v>1.146275645538708E-2</c:v>
                </c:pt>
                <c:pt idx="2775">
                  <c:v>1.1459248323602012E-2</c:v>
                </c:pt>
                <c:pt idx="2776">
                  <c:v>1.145579422123788E-2</c:v>
                </c:pt>
                <c:pt idx="2777">
                  <c:v>1.145239424110045E-2</c:v>
                </c:pt>
                <c:pt idx="2778">
                  <c:v>1.1449048476075419E-2</c:v>
                </c:pt>
                <c:pt idx="2779">
                  <c:v>1.1445757019048486E-2</c:v>
                </c:pt>
                <c:pt idx="2780">
                  <c:v>1.1442519962665543E-2</c:v>
                </c:pt>
                <c:pt idx="2781">
                  <c:v>1.1439337399892224E-2</c:v>
                </c:pt>
                <c:pt idx="2782">
                  <c:v>1.1436209423374422E-2</c:v>
                </c:pt>
                <c:pt idx="2783">
                  <c:v>1.1433136126157706E-2</c:v>
                </c:pt>
                <c:pt idx="2784">
                  <c:v>1.1430117600728096E-2</c:v>
                </c:pt>
                <c:pt idx="2785">
                  <c:v>1.1427153940051227E-2</c:v>
                </c:pt>
                <c:pt idx="2786">
                  <c:v>1.142424523717267E-2</c:v>
                </c:pt>
                <c:pt idx="2787">
                  <c:v>1.1421391584498508E-2</c:v>
                </c:pt>
                <c:pt idx="2788">
                  <c:v>1.1418593075154249E-2</c:v>
                </c:pt>
                <c:pt idx="2789">
                  <c:v>1.1415849801705846E-2</c:v>
                </c:pt>
                <c:pt idx="2790">
                  <c:v>1.1413161857118936E-2</c:v>
                </c:pt>
                <c:pt idx="2791">
                  <c:v>1.1410529334279218E-2</c:v>
                </c:pt>
                <c:pt idx="2792">
                  <c:v>1.140795232567271E-2</c:v>
                </c:pt>
                <c:pt idx="2793">
                  <c:v>1.140543092442492E-2</c:v>
                </c:pt>
                <c:pt idx="2794">
                  <c:v>1.1402965223261674E-2</c:v>
                </c:pt>
                <c:pt idx="2795">
                  <c:v>1.1400555314988736E-2</c:v>
                </c:pt>
                <c:pt idx="2796">
                  <c:v>1.1398201292251997E-2</c:v>
                </c:pt>
                <c:pt idx="2797">
                  <c:v>1.1395903248176964E-2</c:v>
                </c:pt>
                <c:pt idx="2798">
                  <c:v>1.1393661275249656E-2</c:v>
                </c:pt>
                <c:pt idx="2799">
                  <c:v>1.1391475466515644E-2</c:v>
                </c:pt>
                <c:pt idx="2800">
                  <c:v>1.1389345914780691E-2</c:v>
                </c:pt>
                <c:pt idx="2801">
                  <c:v>1.1387272712690688E-2</c:v>
                </c:pt>
                <c:pt idx="2802">
                  <c:v>1.1385255953131335E-2</c:v>
                </c:pt>
                <c:pt idx="2803">
                  <c:v>1.138329572898833E-2</c:v>
                </c:pt>
                <c:pt idx="2804">
                  <c:v>1.13813921329875E-2</c:v>
                </c:pt>
                <c:pt idx="2805">
                  <c:v>1.137928605431604E-2</c:v>
                </c:pt>
                <c:pt idx="2806">
                  <c:v>1.1377755196715356E-2</c:v>
                </c:pt>
                <c:pt idx="2807">
                  <c:v>1.1376022041975631E-2</c:v>
                </c:pt>
                <c:pt idx="2808">
                  <c:v>1.137434588668107E-2</c:v>
                </c:pt>
                <c:pt idx="2809">
                  <c:v>1.1372726823637436E-2</c:v>
                </c:pt>
                <c:pt idx="2810">
                  <c:v>1.1371164945650492E-2</c:v>
                </c:pt>
                <c:pt idx="2811">
                  <c:v>1.1369660345446064E-2</c:v>
                </c:pt>
                <c:pt idx="2812">
                  <c:v>1.1368213115989789E-2</c:v>
                </c:pt>
                <c:pt idx="2813">
                  <c:v>1.1366823349847621E-2</c:v>
                </c:pt>
                <c:pt idx="2814">
                  <c:v>1.1365491139985195E-2</c:v>
                </c:pt>
                <c:pt idx="2815">
                  <c:v>1.1364216579288211E-2</c:v>
                </c:pt>
                <c:pt idx="2816">
                  <c:v>1.1362999760482495E-2</c:v>
                </c:pt>
                <c:pt idx="2817">
                  <c:v>1.1361840776293874E-2</c:v>
                </c:pt>
                <c:pt idx="2818">
                  <c:v>1.1360435784730782E-2</c:v>
                </c:pt>
                <c:pt idx="2819">
                  <c:v>1.1359696683310716E-2</c:v>
                </c:pt>
                <c:pt idx="2820">
                  <c:v>1.1358711760127704E-2</c:v>
                </c:pt>
                <c:pt idx="2821">
                  <c:v>1.1357785042864776E-2</c:v>
                </c:pt>
                <c:pt idx="2822">
                  <c:v>1.1356916624327695E-2</c:v>
                </c:pt>
                <c:pt idx="2823">
                  <c:v>1.1355995651349815E-2</c:v>
                </c:pt>
                <c:pt idx="2824">
                  <c:v>1.1355355054893934E-2</c:v>
                </c:pt>
                <c:pt idx="2825">
                  <c:v>1.1354662089448908E-2</c:v>
                </c:pt>
                <c:pt idx="2826">
                  <c:v>1.1354027794112653E-2</c:v>
                </c:pt>
                <c:pt idx="2827">
                  <c:v>1.1353452261451125E-2</c:v>
                </c:pt>
                <c:pt idx="2828">
                  <c:v>1.1352935584589829E-2</c:v>
                </c:pt>
                <c:pt idx="2829">
                  <c:v>1.135247785593485E-2</c:v>
                </c:pt>
                <c:pt idx="2830">
                  <c:v>1.1352079168691631E-2</c:v>
                </c:pt>
                <c:pt idx="2831">
                  <c:v>1.1351739615426126E-2</c:v>
                </c:pt>
                <c:pt idx="2832">
                  <c:v>1.1351459289103971E-2</c:v>
                </c:pt>
                <c:pt idx="2833">
                  <c:v>1.1351238282371057E-2</c:v>
                </c:pt>
                <c:pt idx="2834">
                  <c:v>1.1351076688193018E-2</c:v>
                </c:pt>
                <c:pt idx="2835">
                  <c:v>1.135097459913581E-2</c:v>
                </c:pt>
                <c:pt idx="2836">
                  <c:v>1.135093210832494E-2</c:v>
                </c:pt>
                <c:pt idx="2837">
                  <c:v>1.1350949308486236E-2</c:v>
                </c:pt>
                <c:pt idx="2838">
                  <c:v>1.1351026292265587E-2</c:v>
                </c:pt>
                <c:pt idx="2839">
                  <c:v>1.1351163152628629E-2</c:v>
                </c:pt>
                <c:pt idx="2840">
                  <c:v>1.135135998230119E-2</c:v>
                </c:pt>
                <c:pt idx="2841">
                  <c:v>1.1351616874168968E-2</c:v>
                </c:pt>
                <c:pt idx="2842">
                  <c:v>1.1351933921117663E-2</c:v>
                </c:pt>
                <c:pt idx="2843">
                  <c:v>1.1352311215633293E-2</c:v>
                </c:pt>
                <c:pt idx="2844">
                  <c:v>1.1352748850841365E-2</c:v>
                </c:pt>
                <c:pt idx="2845">
                  <c:v>1.1353246919467708E-2</c:v>
                </c:pt>
                <c:pt idx="2846">
                  <c:v>1.1353805514238147E-2</c:v>
                </c:pt>
                <c:pt idx="2847">
                  <c:v>1.1354424728118317E-2</c:v>
                </c:pt>
                <c:pt idx="2848">
                  <c:v>1.1355104653834047E-2</c:v>
                </c:pt>
                <c:pt idx="2849">
                  <c:v>1.1355845384191099E-2</c:v>
                </c:pt>
                <c:pt idx="2850">
                  <c:v>1.1356647012075172E-2</c:v>
                </c:pt>
                <c:pt idx="2851">
                  <c:v>1.1357509630212093E-2</c:v>
                </c:pt>
                <c:pt idx="2852">
                  <c:v>1.1358433331407625E-2</c:v>
                </c:pt>
                <c:pt idx="2853">
                  <c:v>1.1359418208467531E-2</c:v>
                </c:pt>
                <c:pt idx="2854">
                  <c:v>1.1360464354197575E-2</c:v>
                </c:pt>
                <c:pt idx="2855">
                  <c:v>1.1361571861563391E-2</c:v>
                </c:pt>
                <c:pt idx="2856">
                  <c:v>1.1362740823210871E-2</c:v>
                </c:pt>
                <c:pt idx="2857">
                  <c:v>1.1364334223502581E-2</c:v>
                </c:pt>
                <c:pt idx="2858">
                  <c:v>1.1365644000749242E-2</c:v>
                </c:pt>
                <c:pt idx="2859">
                  <c:v>1.1366815818751874E-2</c:v>
                </c:pt>
                <c:pt idx="2860">
                  <c:v>1.1368240365712268E-2</c:v>
                </c:pt>
                <c:pt idx="2861">
                  <c:v>1.1369726844252526E-2</c:v>
                </c:pt>
                <c:pt idx="2862">
                  <c:v>1.1371275347338283E-2</c:v>
                </c:pt>
                <c:pt idx="2863">
                  <c:v>1.1372885967615431E-2</c:v>
                </c:pt>
                <c:pt idx="2864">
                  <c:v>1.1374558797969669E-2</c:v>
                </c:pt>
                <c:pt idx="2865">
                  <c:v>1.1376293931286696E-2</c:v>
                </c:pt>
                <c:pt idx="2866">
                  <c:v>1.1378091460292339E-2</c:v>
                </c:pt>
                <c:pt idx="2867">
                  <c:v>1.137995147779236E-2</c:v>
                </c:pt>
                <c:pt idx="2868">
                  <c:v>1.138187407667246E-2</c:v>
                </c:pt>
                <c:pt idx="2869">
                  <c:v>1.1383859349658465E-2</c:v>
                </c:pt>
                <c:pt idx="2870">
                  <c:v>1.1385907389636074E-2</c:v>
                </c:pt>
                <c:pt idx="2871">
                  <c:v>1.138801828941105E-2</c:v>
                </c:pt>
                <c:pt idx="2872">
                  <c:v>1.1390192141789157E-2</c:v>
                </c:pt>
                <c:pt idx="2873">
                  <c:v>1.1393079745865009E-2</c:v>
                </c:pt>
                <c:pt idx="2874">
                  <c:v>1.1394729075417942E-2</c:v>
                </c:pt>
                <c:pt idx="2875">
                  <c:v>1.1397435119047117E-2</c:v>
                </c:pt>
                <c:pt idx="2876">
                  <c:v>1.1399518933208341E-2</c:v>
                </c:pt>
                <c:pt idx="2877">
                  <c:v>1.1402008940528674E-2</c:v>
                </c:pt>
                <c:pt idx="2878">
                  <c:v>1.1404562457526524E-2</c:v>
                </c:pt>
                <c:pt idx="2879">
                  <c:v>1.1407179576767845E-2</c:v>
                </c:pt>
                <c:pt idx="2880">
                  <c:v>1.140986039089853E-2</c:v>
                </c:pt>
                <c:pt idx="2881">
                  <c:v>1.141260499312402E-2</c:v>
                </c:pt>
                <c:pt idx="2882">
                  <c:v>1.1415413476010272E-2</c:v>
                </c:pt>
                <c:pt idx="2883">
                  <c:v>1.1418285932442984E-2</c:v>
                </c:pt>
                <c:pt idx="2884">
                  <c:v>1.1421222455147984E-2</c:v>
                </c:pt>
                <c:pt idx="2885">
                  <c:v>1.1424223137010969E-2</c:v>
                </c:pt>
                <c:pt idx="2886">
                  <c:v>1.1427288070837704E-2</c:v>
                </c:pt>
                <c:pt idx="2887">
                  <c:v>1.1430417349513888E-2</c:v>
                </c:pt>
                <c:pt idx="2888">
                  <c:v>1.1433611065605476E-2</c:v>
                </c:pt>
                <c:pt idx="2889">
                  <c:v>1.1436869312237974E-2</c:v>
                </c:pt>
                <c:pt idx="2890">
                  <c:v>1.1440192182057274E-2</c:v>
                </c:pt>
                <c:pt idx="2891">
                  <c:v>1.1443579767869139E-2</c:v>
                </c:pt>
                <c:pt idx="2892">
                  <c:v>1.1447032162559267E-2</c:v>
                </c:pt>
                <c:pt idx="2893">
                  <c:v>1.1450549458933423E-2</c:v>
                </c:pt>
                <c:pt idx="2894">
                  <c:v>1.1454131749797369E-2</c:v>
                </c:pt>
                <c:pt idx="2895">
                  <c:v>1.1457779127796996E-2</c:v>
                </c:pt>
                <c:pt idx="2896">
                  <c:v>1.1461491686057812E-2</c:v>
                </c:pt>
                <c:pt idx="2897">
                  <c:v>1.1465269517065835E-2</c:v>
                </c:pt>
                <c:pt idx="2898">
                  <c:v>1.1469112713866636E-2</c:v>
                </c:pt>
                <c:pt idx="2899">
                  <c:v>1.1473021369106107E-2</c:v>
                </c:pt>
                <c:pt idx="2900">
                  <c:v>1.1476995575829818E-2</c:v>
                </c:pt>
                <c:pt idx="2901">
                  <c:v>1.1481035426683661E-2</c:v>
                </c:pt>
                <c:pt idx="2902">
                  <c:v>1.1485141014473399E-2</c:v>
                </c:pt>
                <c:pt idx="2903">
                  <c:v>1.1489312432004795E-2</c:v>
                </c:pt>
                <c:pt idx="2904">
                  <c:v>1.1493549772243483E-2</c:v>
                </c:pt>
                <c:pt idx="2905">
                  <c:v>1.149785312775542E-2</c:v>
                </c:pt>
                <c:pt idx="2906">
                  <c:v>1.1502222591586175E-2</c:v>
                </c:pt>
                <c:pt idx="2907">
                  <c:v>1.1506658256461577E-2</c:v>
                </c:pt>
                <c:pt idx="2908">
                  <c:v>1.1511160215107452E-2</c:v>
                </c:pt>
                <c:pt idx="2909">
                  <c:v>1.1517046008480136E-2</c:v>
                </c:pt>
                <c:pt idx="2910">
                  <c:v>1.1521699844596611E-2</c:v>
                </c:pt>
                <c:pt idx="2911">
                  <c:v>1.1525741850526572E-2</c:v>
                </c:pt>
                <c:pt idx="2912">
                  <c:v>1.1530519443967435E-2</c:v>
                </c:pt>
                <c:pt idx="2913">
                  <c:v>1.1535363808636845E-2</c:v>
                </c:pt>
                <c:pt idx="2914">
                  <c:v>1.1540275037180692E-2</c:v>
                </c:pt>
                <c:pt idx="2915">
                  <c:v>1.1545253222564611E-2</c:v>
                </c:pt>
                <c:pt idx="2916">
                  <c:v>1.1550298457594366E-2</c:v>
                </c:pt>
                <c:pt idx="2917">
                  <c:v>1.1555410835075719E-2</c:v>
                </c:pt>
                <c:pt idx="2918">
                  <c:v>1.1560590447734498E-2</c:v>
                </c:pt>
                <c:pt idx="2919">
                  <c:v>1.1565837388616274E-2</c:v>
                </c:pt>
                <c:pt idx="2920">
                  <c:v>1.1571151750207065E-2</c:v>
                </c:pt>
                <c:pt idx="2921">
                  <c:v>1.1576533625552443E-2</c:v>
                </c:pt>
                <c:pt idx="2922">
                  <c:v>1.1581983107378235E-2</c:v>
                </c:pt>
                <c:pt idx="2923">
                  <c:v>1.1587500288650077E-2</c:v>
                </c:pt>
                <c:pt idx="2924">
                  <c:v>1.1595873551506486E-2</c:v>
                </c:pt>
                <c:pt idx="2925">
                  <c:v>1.159873812011547E-2</c:v>
                </c:pt>
                <c:pt idx="2926">
                  <c:v>1.1604458956160357E-2</c:v>
                </c:pt>
                <c:pt idx="2927">
                  <c:v>1.1610851369918684E-2</c:v>
                </c:pt>
                <c:pt idx="2928">
                  <c:v>1.1616947226897878E-2</c:v>
                </c:pt>
                <c:pt idx="2929">
                  <c:v>1.1622882311561611E-2</c:v>
                </c:pt>
                <c:pt idx="2930">
                  <c:v>1.1628885758501184E-2</c:v>
                </c:pt>
                <c:pt idx="2931">
                  <c:v>1.1634957660602296E-2</c:v>
                </c:pt>
                <c:pt idx="2932">
                  <c:v>1.1641098110510839E-2</c:v>
                </c:pt>
                <c:pt idx="2933">
                  <c:v>1.1647307201192447E-2</c:v>
                </c:pt>
                <c:pt idx="2934">
                  <c:v>1.1653585025372948E-2</c:v>
                </c:pt>
                <c:pt idx="2935">
                  <c:v>1.1659931676017976E-2</c:v>
                </c:pt>
                <c:pt idx="2936">
                  <c:v>1.1666347245853359E-2</c:v>
                </c:pt>
                <c:pt idx="2937">
                  <c:v>1.1672831827524988E-2</c:v>
                </c:pt>
                <c:pt idx="2938">
                  <c:v>1.1679385514078433E-2</c:v>
                </c:pt>
                <c:pt idx="2939">
                  <c:v>1.1686008398239522E-2</c:v>
                </c:pt>
                <c:pt idx="2940">
                  <c:v>1.1692700572893955E-2</c:v>
                </c:pt>
                <c:pt idx="2941">
                  <c:v>1.1699462130687621E-2</c:v>
                </c:pt>
                <c:pt idx="2942">
                  <c:v>1.1706293164586157E-2</c:v>
                </c:pt>
                <c:pt idx="2943">
                  <c:v>1.1713193767475261E-2</c:v>
                </c:pt>
                <c:pt idx="2944">
                  <c:v>1.1720164031840952E-2</c:v>
                </c:pt>
                <c:pt idx="2945">
                  <c:v>1.1727204050808737E-2</c:v>
                </c:pt>
                <c:pt idx="2946">
                  <c:v>1.1734313917104444E-2</c:v>
                </c:pt>
                <c:pt idx="2947">
                  <c:v>1.1741493723613772E-2</c:v>
                </c:pt>
                <c:pt idx="2948">
                  <c:v>1.1748743562982611E-2</c:v>
                </c:pt>
                <c:pt idx="2949">
                  <c:v>1.1756063528096661E-2</c:v>
                </c:pt>
                <c:pt idx="2950">
                  <c:v>1.1763453711921557E-2</c:v>
                </c:pt>
                <c:pt idx="2951">
                  <c:v>1.1770914207023253E-2</c:v>
                </c:pt>
                <c:pt idx="2952">
                  <c:v>1.1778445106367386E-2</c:v>
                </c:pt>
                <c:pt idx="2953">
                  <c:v>1.1786046502839653E-2</c:v>
                </c:pt>
                <c:pt idx="2954">
                  <c:v>1.1793718489085947E-2</c:v>
                </c:pt>
                <c:pt idx="2955">
                  <c:v>1.180146115791203E-2</c:v>
                </c:pt>
                <c:pt idx="2956">
                  <c:v>1.1809274602363473E-2</c:v>
                </c:pt>
                <c:pt idx="2957">
                  <c:v>1.1817158915006232E-2</c:v>
                </c:pt>
                <c:pt idx="2958">
                  <c:v>1.1825114188805941E-2</c:v>
                </c:pt>
                <c:pt idx="2959">
                  <c:v>1.1833140516488427E-2</c:v>
                </c:pt>
                <c:pt idx="2960">
                  <c:v>1.1841237991019327E-2</c:v>
                </c:pt>
                <c:pt idx="2961">
                  <c:v>1.1854106562427802E-2</c:v>
                </c:pt>
                <c:pt idx="2962">
                  <c:v>1.1862387411873954E-2</c:v>
                </c:pt>
                <c:pt idx="2963">
                  <c:v>1.1868737823323983E-2</c:v>
                </c:pt>
                <c:pt idx="2964">
                  <c:v>1.1877141818583681E-2</c:v>
                </c:pt>
                <c:pt idx="2965">
                  <c:v>1.1885617456348641E-2</c:v>
                </c:pt>
                <c:pt idx="2966">
                  <c:v>1.189416482939798E-2</c:v>
                </c:pt>
                <c:pt idx="2967">
                  <c:v>1.1902784030564106E-2</c:v>
                </c:pt>
                <c:pt idx="2968">
                  <c:v>1.1911475152706075E-2</c:v>
                </c:pt>
                <c:pt idx="2969">
                  <c:v>1.1920238288629648E-2</c:v>
                </c:pt>
                <c:pt idx="2970">
                  <c:v>1.1929073531220524E-2</c:v>
                </c:pt>
                <c:pt idx="2971">
                  <c:v>1.1937980973231177E-2</c:v>
                </c:pt>
                <c:pt idx="2972">
                  <c:v>1.1946960707547305E-2</c:v>
                </c:pt>
                <c:pt idx="2973">
                  <c:v>1.1956012827001317E-2</c:v>
                </c:pt>
                <c:pt idx="2974">
                  <c:v>1.1968671763833427E-2</c:v>
                </c:pt>
                <c:pt idx="2975">
                  <c:v>1.1976576758412349E-2</c:v>
                </c:pt>
                <c:pt idx="2976">
                  <c:v>1.1985866749348872E-2</c:v>
                </c:pt>
                <c:pt idx="2977">
                  <c:v>1.1995229517989259E-2</c:v>
                </c:pt>
                <c:pt idx="2978">
                  <c:v>1.2004665157059335E-2</c:v>
                </c:pt>
                <c:pt idx="2979">
                  <c:v>1.2015538092811084E-2</c:v>
                </c:pt>
                <c:pt idx="2980">
                  <c:v>1.2023755417871484E-2</c:v>
                </c:pt>
                <c:pt idx="2981">
                  <c:v>1.2033410225384955E-2</c:v>
                </c:pt>
                <c:pt idx="2982">
                  <c:v>1.2043138274551168E-2</c:v>
                </c:pt>
                <c:pt idx="2983">
                  <c:v>1.2052939658255823E-2</c:v>
                </c:pt>
                <c:pt idx="2984">
                  <c:v>1.206281446938462E-2</c:v>
                </c:pt>
                <c:pt idx="2985">
                  <c:v>1.2072762800663384E-2</c:v>
                </c:pt>
                <c:pt idx="2986">
                  <c:v>1.2082784744977815E-2</c:v>
                </c:pt>
                <c:pt idx="2987">
                  <c:v>1.2092880395133676E-2</c:v>
                </c:pt>
                <c:pt idx="2988">
                  <c:v>1.2103049844016667E-2</c:v>
                </c:pt>
                <c:pt idx="2989">
                  <c:v>1.2113293184352614E-2</c:v>
                </c:pt>
                <c:pt idx="2990">
                  <c:v>1.2123610508867344E-2</c:v>
                </c:pt>
                <c:pt idx="2991">
                  <c:v>1.2134001910526493E-2</c:v>
                </c:pt>
                <c:pt idx="2992">
                  <c:v>1.2144467482135823E-2</c:v>
                </c:pt>
                <c:pt idx="2993">
                  <c:v>1.2155007316421162E-2</c:v>
                </c:pt>
                <c:pt idx="2994">
                  <c:v>1.2165621506268209E-2</c:v>
                </c:pt>
                <c:pt idx="2995">
                  <c:v>1.2176310144722535E-2</c:v>
                </c:pt>
                <c:pt idx="2996">
                  <c:v>1.2187073324190223E-2</c:v>
                </c:pt>
                <c:pt idx="2997">
                  <c:v>1.2197911137636908E-2</c:v>
                </c:pt>
                <c:pt idx="2998">
                  <c:v>1.2208823677948288E-2</c:v>
                </c:pt>
                <c:pt idx="2999">
                  <c:v>1.2219811037930128E-2</c:v>
                </c:pt>
                <c:pt idx="3000">
                  <c:v>1.2230873310388191E-2</c:v>
                </c:pt>
                <c:pt idx="3001">
                  <c:v>1.2242010588048302E-2</c:v>
                </c:pt>
                <c:pt idx="3002">
                  <c:v>1.2253222963876098E-2</c:v>
                </c:pt>
                <c:pt idx="3003">
                  <c:v>1.2264510530677342E-2</c:v>
                </c:pt>
                <c:pt idx="3004">
                  <c:v>1.227587338117786E-2</c:v>
                </c:pt>
                <c:pt idx="3005">
                  <c:v>1.2287311608183416E-2</c:v>
                </c:pt>
                <c:pt idx="3006">
                  <c:v>1.2298825304659644E-2</c:v>
                </c:pt>
                <c:pt idx="3007">
                  <c:v>1.2310414563252436E-2</c:v>
                </c:pt>
                <c:pt idx="3008">
                  <c:v>1.2322079476847492E-2</c:v>
                </c:pt>
                <c:pt idx="3009">
                  <c:v>1.2333820138330509E-2</c:v>
                </c:pt>
                <c:pt idx="3010">
                  <c:v>1.2345636640507252E-2</c:v>
                </c:pt>
                <c:pt idx="3011">
                  <c:v>1.235752907602361E-2</c:v>
                </c:pt>
                <c:pt idx="3012">
                  <c:v>1.2366589063903533E-2</c:v>
                </c:pt>
                <c:pt idx="3013">
                  <c:v>1.2373635690385854E-2</c:v>
                </c:pt>
                <c:pt idx="3014">
                  <c:v>1.2379795110879499E-2</c:v>
                </c:pt>
                <c:pt idx="3015">
                  <c:v>1.2385069858238396E-2</c:v>
                </c:pt>
                <c:pt idx="3016">
                  <c:v>1.2391218161864614E-2</c:v>
                </c:pt>
                <c:pt idx="3017">
                  <c:v>1.2397360447105044E-2</c:v>
                </c:pt>
                <c:pt idx="3018">
                  <c:v>1.2403496691177907E-2</c:v>
                </c:pt>
                <c:pt idx="3019">
                  <c:v>1.2409626871621171E-2</c:v>
                </c:pt>
                <c:pt idx="3020">
                  <c:v>1.2415750965573125E-2</c:v>
                </c:pt>
                <c:pt idx="3021">
                  <c:v>1.2421868950571735E-2</c:v>
                </c:pt>
                <c:pt idx="3022">
                  <c:v>1.2427980803675354E-2</c:v>
                </c:pt>
                <c:pt idx="3023">
                  <c:v>1.2434086502342012E-2</c:v>
                </c:pt>
                <c:pt idx="3024">
                  <c:v>1.2440186024109678E-2</c:v>
                </c:pt>
                <c:pt idx="3025">
                  <c:v>1.2446279345956768E-2</c:v>
                </c:pt>
                <c:pt idx="3026">
                  <c:v>1.2452366445341312E-2</c:v>
                </c:pt>
                <c:pt idx="3027">
                  <c:v>1.2458447299641406E-2</c:v>
                </c:pt>
                <c:pt idx="3028">
                  <c:v>1.2466256327945402E-2</c:v>
                </c:pt>
                <c:pt idx="3029">
                  <c:v>1.2470590182340757E-2</c:v>
                </c:pt>
                <c:pt idx="3030">
                  <c:v>1.2476652165176461E-2</c:v>
                </c:pt>
                <c:pt idx="3031">
                  <c:v>1.2482707812440097E-2</c:v>
                </c:pt>
                <c:pt idx="3032">
                  <c:v>1.2488757101110082E-2</c:v>
                </c:pt>
                <c:pt idx="3033">
                  <c:v>1.2494800008564511E-2</c:v>
                </c:pt>
                <c:pt idx="3034">
                  <c:v>1.2500836512341351E-2</c:v>
                </c:pt>
                <c:pt idx="3035">
                  <c:v>1.2506866589578891E-2</c:v>
                </c:pt>
                <c:pt idx="3036">
                  <c:v>1.2512890217735162E-2</c:v>
                </c:pt>
                <c:pt idx="3037">
                  <c:v>1.2518907373948451E-2</c:v>
                </c:pt>
                <c:pt idx="3038">
                  <c:v>1.2524918035756727E-2</c:v>
                </c:pt>
                <c:pt idx="3039">
                  <c:v>1.2530922180298276E-2</c:v>
                </c:pt>
                <c:pt idx="3040">
                  <c:v>1.2536919785031131E-2</c:v>
                </c:pt>
                <c:pt idx="3041">
                  <c:v>1.2542910827253451E-2</c:v>
                </c:pt>
                <c:pt idx="3042">
                  <c:v>1.2548895284263395E-2</c:v>
                </c:pt>
                <c:pt idx="3043">
                  <c:v>1.255487313343906E-2</c:v>
                </c:pt>
                <c:pt idx="3044">
                  <c:v>1.2560844351998668E-2</c:v>
                </c:pt>
                <c:pt idx="3045">
                  <c:v>1.2566808917480188E-2</c:v>
                </c:pt>
                <c:pt idx="3046">
                  <c:v>1.2572766807021907E-2</c:v>
                </c:pt>
                <c:pt idx="3047">
                  <c:v>1.257871799800192E-2</c:v>
                </c:pt>
                <c:pt idx="3048">
                  <c:v>1.2584662467798324E-2</c:v>
                </c:pt>
                <c:pt idx="3049">
                  <c:v>1.2590600193629342E-2</c:v>
                </c:pt>
                <c:pt idx="3050">
                  <c:v>1.2596531152953006E-2</c:v>
                </c:pt>
                <c:pt idx="3051">
                  <c:v>1.2602455322987538E-2</c:v>
                </c:pt>
                <c:pt idx="3052">
                  <c:v>1.2608372681111035E-2</c:v>
                </c:pt>
                <c:pt idx="3053">
                  <c:v>1.2614283204781529E-2</c:v>
                </c:pt>
                <c:pt idx="3054">
                  <c:v>1.2620186871057371E-2</c:v>
                </c:pt>
                <c:pt idx="3055">
                  <c:v>1.2626083657396592E-2</c:v>
                </c:pt>
                <c:pt idx="3056">
                  <c:v>1.263197354133716E-2</c:v>
                </c:pt>
                <c:pt idx="3057">
                  <c:v>1.2637856499857492E-2</c:v>
                </c:pt>
                <c:pt idx="3058">
                  <c:v>1.2643732510415617E-2</c:v>
                </c:pt>
                <c:pt idx="3059">
                  <c:v>1.2649601550389633E-2</c:v>
                </c:pt>
                <c:pt idx="3060">
                  <c:v>1.2655463597077699E-2</c:v>
                </c:pt>
                <c:pt idx="3061">
                  <c:v>1.2661318627857909E-2</c:v>
                </c:pt>
                <c:pt idx="3062">
                  <c:v>1.2667166619948489E-2</c:v>
                </c:pt>
                <c:pt idx="3063">
                  <c:v>1.2673007550727533E-2</c:v>
                </c:pt>
                <c:pt idx="3064">
                  <c:v>1.2678841397653073E-2</c:v>
                </c:pt>
                <c:pt idx="3065">
                  <c:v>1.2684668137783461E-2</c:v>
                </c:pt>
                <c:pt idx="3066">
                  <c:v>1.2690487748656665E-2</c:v>
                </c:pt>
                <c:pt idx="3067">
                  <c:v>1.2696300207570843E-2</c:v>
                </c:pt>
                <c:pt idx="3068">
                  <c:v>1.270210549174422E-2</c:v>
                </c:pt>
                <c:pt idx="3069">
                  <c:v>1.2707903578634827E-2</c:v>
                </c:pt>
                <c:pt idx="3070">
                  <c:v>1.2713694445540824E-2</c:v>
                </c:pt>
                <c:pt idx="3071">
                  <c:v>1.271947806976037E-2</c:v>
                </c:pt>
                <c:pt idx="3072">
                  <c:v>1.2725254428671562E-2</c:v>
                </c:pt>
                <c:pt idx="3073">
                  <c:v>1.2731023499492622E-2</c:v>
                </c:pt>
                <c:pt idx="3074">
                  <c:v>1.2736785259681582E-2</c:v>
                </c:pt>
                <c:pt idx="3075">
                  <c:v>1.2742539686456666E-2</c:v>
                </c:pt>
                <c:pt idx="3076">
                  <c:v>1.274828675719597E-2</c:v>
                </c:pt>
                <c:pt idx="3077">
                  <c:v>1.2754026449197653E-2</c:v>
                </c:pt>
                <c:pt idx="3078">
                  <c:v>1.2759758739919747E-2</c:v>
                </c:pt>
                <c:pt idx="3079">
                  <c:v>1.2767117915828408E-2</c:v>
                </c:pt>
                <c:pt idx="3080">
                  <c:v>1.2771201026318124E-2</c:v>
                </c:pt>
                <c:pt idx="3081">
                  <c:v>1.2776910976910472E-2</c:v>
                </c:pt>
                <c:pt idx="3082">
                  <c:v>1.2782613435255996E-2</c:v>
                </c:pt>
                <c:pt idx="3083">
                  <c:v>1.2788308378972602E-2</c:v>
                </c:pt>
                <c:pt idx="3084">
                  <c:v>1.2793995785278511E-2</c:v>
                </c:pt>
                <c:pt idx="3085">
                  <c:v>1.2799675631391949E-2</c:v>
                </c:pt>
                <c:pt idx="3086">
                  <c:v>1.2805347894850883E-2</c:v>
                </c:pt>
                <c:pt idx="3087">
                  <c:v>1.2811012552793599E-2</c:v>
                </c:pt>
                <c:pt idx="3088">
                  <c:v>1.2816669582678131E-2</c:v>
                </c:pt>
                <c:pt idx="3089">
                  <c:v>1.2822318961882573E-2</c:v>
                </c:pt>
                <c:pt idx="3090">
                  <c:v>1.2827960667545213E-2</c:v>
                </c:pt>
                <c:pt idx="3091">
                  <c:v>1.2833594677044147E-2</c:v>
                </c:pt>
                <c:pt idx="3092">
                  <c:v>1.2839220967917342E-2</c:v>
                </c:pt>
                <c:pt idx="3093">
                  <c:v>1.284483951722315E-2</c:v>
                </c:pt>
                <c:pt idx="3094">
                  <c:v>1.2850450302419603E-2</c:v>
                </c:pt>
                <c:pt idx="3095">
                  <c:v>1.2856053300724923E-2</c:v>
                </c:pt>
                <c:pt idx="3096">
                  <c:v>1.2861648489757016E-2</c:v>
                </c:pt>
                <c:pt idx="3097">
                  <c:v>1.2867235846494296E-2</c:v>
                </c:pt>
                <c:pt idx="3098">
                  <c:v>1.2872815348394795E-2</c:v>
                </c:pt>
                <c:pt idx="3099">
                  <c:v>1.2878386972836608E-2</c:v>
                </c:pt>
                <c:pt idx="3100">
                  <c:v>1.2883950697197832E-2</c:v>
                </c:pt>
                <c:pt idx="3101">
                  <c:v>1.2889506498616754E-2</c:v>
                </c:pt>
                <c:pt idx="3102">
                  <c:v>1.2895054354471469E-2</c:v>
                </c:pt>
                <c:pt idx="3103">
                  <c:v>1.2900594242220009E-2</c:v>
                </c:pt>
                <c:pt idx="3104">
                  <c:v>1.290612613924047E-2</c:v>
                </c:pt>
                <c:pt idx="3105">
                  <c:v>1.2911650022591203E-2</c:v>
                </c:pt>
                <c:pt idx="3106">
                  <c:v>1.2917165869730241E-2</c:v>
                </c:pt>
                <c:pt idx="3107">
                  <c:v>1.2922673658115613E-2</c:v>
                </c:pt>
                <c:pt idx="3108">
                  <c:v>1.2928173364885609E-2</c:v>
                </c:pt>
                <c:pt idx="3109">
                  <c:v>1.2933664967418323E-2</c:v>
                </c:pt>
                <c:pt idx="3110">
                  <c:v>1.2939148443171788E-2</c:v>
                </c:pt>
                <c:pt idx="3111">
                  <c:v>1.2944623769284291E-2</c:v>
                </c:pt>
                <c:pt idx="3112">
                  <c:v>1.2950090923213864E-2</c:v>
                </c:pt>
                <c:pt idx="3113">
                  <c:v>1.2955549882258666E-2</c:v>
                </c:pt>
                <c:pt idx="3114">
                  <c:v>1.2961000623716856E-2</c:v>
                </c:pt>
                <c:pt idx="3115">
                  <c:v>1.2966443124806659E-2</c:v>
                </c:pt>
                <c:pt idx="3116">
                  <c:v>1.2971877363066042E-2</c:v>
                </c:pt>
                <c:pt idx="3117">
                  <c:v>1.2978077774210561E-2</c:v>
                </c:pt>
                <c:pt idx="3118">
                  <c:v>1.2982720960206251E-2</c:v>
                </c:pt>
                <c:pt idx="3119">
                  <c:v>1.2988130273763332E-2</c:v>
                </c:pt>
                <c:pt idx="3120">
                  <c:v>1.2993531233602695E-2</c:v>
                </c:pt>
                <c:pt idx="3121">
                  <c:v>1.2998923817182373E-2</c:v>
                </c:pt>
                <c:pt idx="3122">
                  <c:v>1.300430800188046E-2</c:v>
                </c:pt>
                <c:pt idx="3123">
                  <c:v>1.3009683764995117E-2</c:v>
                </c:pt>
                <c:pt idx="3124">
                  <c:v>1.301505108366463E-2</c:v>
                </c:pt>
                <c:pt idx="3125">
                  <c:v>1.3020409935506905E-2</c:v>
                </c:pt>
                <c:pt idx="3126">
                  <c:v>1.3025760297660227E-2</c:v>
                </c:pt>
                <c:pt idx="3127">
                  <c:v>1.3031102147582629E-2</c:v>
                </c:pt>
                <c:pt idx="3128">
                  <c:v>1.3036435462412399E-2</c:v>
                </c:pt>
                <c:pt idx="3129">
                  <c:v>1.3041760219687504E-2</c:v>
                </c:pt>
                <c:pt idx="3130">
                  <c:v>1.3047076396546231E-2</c:v>
                </c:pt>
                <c:pt idx="3131">
                  <c:v>1.3052383970366677E-2</c:v>
                </c:pt>
                <c:pt idx="3132">
                  <c:v>1.3057682918606872E-2</c:v>
                </c:pt>
                <c:pt idx="3133">
                  <c:v>1.3062973218564977E-2</c:v>
                </c:pt>
                <c:pt idx="3134">
                  <c:v>1.3069762288351328E-2</c:v>
                </c:pt>
                <c:pt idx="3135">
                  <c:v>1.3074141463893518E-2</c:v>
                </c:pt>
                <c:pt idx="3136">
                  <c:v>1.3079543319856057E-2</c:v>
                </c:pt>
                <c:pt idx="3137">
                  <c:v>1.3084797549387517E-2</c:v>
                </c:pt>
                <c:pt idx="3138">
                  <c:v>1.3090043013930242E-2</c:v>
                </c:pt>
                <c:pt idx="3139">
                  <c:v>1.3095279690862327E-2</c:v>
                </c:pt>
                <c:pt idx="3140">
                  <c:v>1.3100507557561869E-2</c:v>
                </c:pt>
                <c:pt idx="3141">
                  <c:v>1.3105726591406963E-2</c:v>
                </c:pt>
                <c:pt idx="3142">
                  <c:v>1.3110936769455961E-2</c:v>
                </c:pt>
                <c:pt idx="3143">
                  <c:v>1.311613806924683E-2</c:v>
                </c:pt>
                <c:pt idx="3144">
                  <c:v>1.3121330468157666E-2</c:v>
                </c:pt>
                <c:pt idx="3145">
                  <c:v>1.3126513943326756E-2</c:v>
                </c:pt>
                <c:pt idx="3146">
                  <c:v>1.3131688472212133E-2</c:v>
                </c:pt>
                <c:pt idx="3147">
                  <c:v>1.3136854032111955E-2</c:v>
                </c:pt>
                <c:pt idx="3148">
                  <c:v>1.3142010600404319E-2</c:v>
                </c:pt>
                <c:pt idx="3149">
                  <c:v>1.3147158154307448E-2</c:v>
                </c:pt>
                <c:pt idx="3150">
                  <c:v>1.3152296671199437E-2</c:v>
                </c:pt>
                <c:pt idx="3151">
                  <c:v>1.3157426128378447E-2</c:v>
                </c:pt>
                <c:pt idx="3152">
                  <c:v>1.3162546503382444E-2</c:v>
                </c:pt>
                <c:pt idx="3153">
                  <c:v>1.3167657773189845E-2</c:v>
                </c:pt>
                <c:pt idx="3154">
                  <c:v>1.3172759915338617E-2</c:v>
                </c:pt>
                <c:pt idx="3155">
                  <c:v>1.3177852907126919E-2</c:v>
                </c:pt>
                <c:pt idx="3156">
                  <c:v>1.3182936726012784E-2</c:v>
                </c:pt>
                <c:pt idx="3157">
                  <c:v>1.3188011348974626E-2</c:v>
                </c:pt>
                <c:pt idx="3158">
                  <c:v>1.3193076753710287E-2</c:v>
                </c:pt>
                <c:pt idx="3159">
                  <c:v>1.3198132917358052E-2</c:v>
                </c:pt>
                <c:pt idx="3160">
                  <c:v>1.3203179817296018E-2</c:v>
                </c:pt>
                <c:pt idx="3161">
                  <c:v>1.3208217430822344E-2</c:v>
                </c:pt>
                <c:pt idx="3162">
                  <c:v>1.3213245735315127E-2</c:v>
                </c:pt>
                <c:pt idx="3163">
                  <c:v>1.3218264707992589E-2</c:v>
                </c:pt>
                <c:pt idx="3164">
                  <c:v>1.3223274326312762E-2</c:v>
                </c:pt>
                <c:pt idx="3165">
                  <c:v>1.322827456749387E-2</c:v>
                </c:pt>
                <c:pt idx="3166">
                  <c:v>1.3233265408993944E-2</c:v>
                </c:pt>
                <c:pt idx="3167">
                  <c:v>1.3238246828031208E-2</c:v>
                </c:pt>
                <c:pt idx="3168">
                  <c:v>1.3243218801983758E-2</c:v>
                </c:pt>
                <c:pt idx="3169">
                  <c:v>1.3249597424893622E-2</c:v>
                </c:pt>
                <c:pt idx="3170">
                  <c:v>1.3254547724903532E-2</c:v>
                </c:pt>
                <c:pt idx="3171">
                  <c:v>1.325878326314367E-2</c:v>
                </c:pt>
                <c:pt idx="3172">
                  <c:v>1.3263715865949877E-2</c:v>
                </c:pt>
                <c:pt idx="3173">
                  <c:v>1.3268638906884789E-2</c:v>
                </c:pt>
                <c:pt idx="3174">
                  <c:v>1.3273552363486374E-2</c:v>
                </c:pt>
                <c:pt idx="3175">
                  <c:v>1.3278456213212664E-2</c:v>
                </c:pt>
                <c:pt idx="3176">
                  <c:v>1.3283350433042074E-2</c:v>
                </c:pt>
                <c:pt idx="3177">
                  <c:v>1.3288235000512572E-2</c:v>
                </c:pt>
                <c:pt idx="3178">
                  <c:v>1.3293109893002253E-2</c:v>
                </c:pt>
                <c:pt idx="3179">
                  <c:v>1.3297975087729341E-2</c:v>
                </c:pt>
                <c:pt idx="3180">
                  <c:v>1.3302830562071932E-2</c:v>
                </c:pt>
                <c:pt idx="3181">
                  <c:v>1.330767629324825E-2</c:v>
                </c:pt>
                <c:pt idx="3182">
                  <c:v>1.3312512258716325E-2</c:v>
                </c:pt>
                <c:pt idx="3183">
                  <c:v>1.3317338435774317E-2</c:v>
                </c:pt>
                <c:pt idx="3184">
                  <c:v>1.3322154801720387E-2</c:v>
                </c:pt>
                <c:pt idx="3185">
                  <c:v>1.3329511706992037E-2</c:v>
                </c:pt>
                <c:pt idx="3186">
                  <c:v>1.3331758009789141E-2</c:v>
                </c:pt>
                <c:pt idx="3187">
                  <c:v>1.3337227826788478E-2</c:v>
                </c:pt>
                <c:pt idx="3188">
                  <c:v>1.3341321701387798E-2</c:v>
                </c:pt>
                <c:pt idx="3189">
                  <c:v>1.33460886718062E-2</c:v>
                </c:pt>
                <c:pt idx="3190">
                  <c:v>1.3350845695141444E-2</c:v>
                </c:pt>
                <c:pt idx="3191">
                  <c:v>1.3355592748531819E-2</c:v>
                </c:pt>
                <c:pt idx="3192">
                  <c:v>1.33603298097551E-2</c:v>
                </c:pt>
                <c:pt idx="3193">
                  <c:v>1.3365056855629831E-2</c:v>
                </c:pt>
                <c:pt idx="3194">
                  <c:v>1.3369773863693979E-2</c:v>
                </c:pt>
                <c:pt idx="3195">
                  <c:v>1.337448081132564E-2</c:v>
                </c:pt>
                <c:pt idx="3196">
                  <c:v>1.3379177675822973E-2</c:v>
                </c:pt>
                <c:pt idx="3197">
                  <c:v>1.3383864434404202E-2</c:v>
                </c:pt>
                <c:pt idx="3198">
                  <c:v>1.3388541064607296E-2</c:v>
                </c:pt>
                <c:pt idx="3199">
                  <c:v>1.3393207543490604E-2</c:v>
                </c:pt>
                <c:pt idx="3200">
                  <c:v>1.3397863848672031E-2</c:v>
                </c:pt>
                <c:pt idx="3201">
                  <c:v>1.3402509957289865E-2</c:v>
                </c:pt>
                <c:pt idx="3202">
                  <c:v>1.3407145846722202E-2</c:v>
                </c:pt>
                <c:pt idx="3203">
                  <c:v>1.34117714942672E-2</c:v>
                </c:pt>
                <c:pt idx="3204">
                  <c:v>1.3416386877302955E-2</c:v>
                </c:pt>
                <c:pt idx="3205">
                  <c:v>1.3420991973127627E-2</c:v>
                </c:pt>
                <c:pt idx="3206">
                  <c:v>1.3425586759039376E-2</c:v>
                </c:pt>
                <c:pt idx="3207">
                  <c:v>1.343017121257617E-2</c:v>
                </c:pt>
                <c:pt idx="3208">
                  <c:v>1.3434745310716423E-2</c:v>
                </c:pt>
                <c:pt idx="3209">
                  <c:v>1.3439309030918167E-2</c:v>
                </c:pt>
                <c:pt idx="3210">
                  <c:v>1.3443862350639435E-2</c:v>
                </c:pt>
                <c:pt idx="3211">
                  <c:v>1.3448405247178385E-2</c:v>
                </c:pt>
                <c:pt idx="3212">
                  <c:v>1.3452937697833178E-2</c:v>
                </c:pt>
                <c:pt idx="3213">
                  <c:v>1.3457459679742101E-2</c:v>
                </c:pt>
                <c:pt idx="3214">
                  <c:v>1.3461971170523057E-2</c:v>
                </c:pt>
                <c:pt idx="3215">
                  <c:v>1.3466472147314335E-2</c:v>
                </c:pt>
                <c:pt idx="3216">
                  <c:v>1.3470962587573965E-2</c:v>
                </c:pt>
                <c:pt idx="3217">
                  <c:v>1.3475442468520171E-2</c:v>
                </c:pt>
                <c:pt idx="3218">
                  <c:v>1.347991176753105E-2</c:v>
                </c:pt>
                <c:pt idx="3219">
                  <c:v>1.3484370461984696E-2</c:v>
                </c:pt>
                <c:pt idx="3220">
                  <c:v>1.3488818528939461E-2</c:v>
                </c:pt>
                <c:pt idx="3221">
                  <c:v>1.3495660250901764E-2</c:v>
                </c:pt>
                <c:pt idx="3222">
                  <c:v>1.3500082745991904E-2</c:v>
                </c:pt>
                <c:pt idx="3223">
                  <c:v>1.3502728729770652E-2</c:v>
                </c:pt>
                <c:pt idx="3224">
                  <c:v>1.3507132528056687E-2</c:v>
                </c:pt>
                <c:pt idx="3225">
                  <c:v>1.3511525582377004E-2</c:v>
                </c:pt>
                <c:pt idx="3226">
                  <c:v>1.3515907870269572E-2</c:v>
                </c:pt>
                <c:pt idx="3227">
                  <c:v>1.3520279368872679E-2</c:v>
                </c:pt>
                <c:pt idx="3228">
                  <c:v>1.3524640055484483E-2</c:v>
                </c:pt>
                <c:pt idx="3229">
                  <c:v>1.3528989907642952E-2</c:v>
                </c:pt>
                <c:pt idx="3230">
                  <c:v>1.3533328902566311E-2</c:v>
                </c:pt>
                <c:pt idx="3231">
                  <c:v>1.3537657017552718E-2</c:v>
                </c:pt>
                <c:pt idx="3232">
                  <c:v>1.3541974229900333E-2</c:v>
                </c:pt>
                <c:pt idx="3233">
                  <c:v>1.3546280517067188E-2</c:v>
                </c:pt>
                <c:pt idx="3234">
                  <c:v>1.3552821181413321E-2</c:v>
                </c:pt>
                <c:pt idx="3235">
                  <c:v>1.3557303501192663E-2</c:v>
                </c:pt>
                <c:pt idx="3236">
                  <c:v>1.3561570584359472E-2</c:v>
                </c:pt>
                <c:pt idx="3237">
                  <c:v>1.3565826638828327E-2</c:v>
                </c:pt>
                <c:pt idx="3238">
                  <c:v>1.3570071641497705E-2</c:v>
                </c:pt>
                <c:pt idx="3239">
                  <c:v>1.3574909511682165E-2</c:v>
                </c:pt>
                <c:pt idx="3240">
                  <c:v>1.3578528401669843E-2</c:v>
                </c:pt>
                <c:pt idx="3241">
                  <c:v>1.3582740113688985E-2</c:v>
                </c:pt>
                <c:pt idx="3242">
                  <c:v>1.3586940683421034E-2</c:v>
                </c:pt>
                <c:pt idx="3243">
                  <c:v>1.3591130088244086E-2</c:v>
                </c:pt>
                <c:pt idx="3244">
                  <c:v>1.35953083054563E-2</c:v>
                </c:pt>
                <c:pt idx="3245">
                  <c:v>1.3599475312355835E-2</c:v>
                </c:pt>
                <c:pt idx="3246">
                  <c:v>1.3603631086400725E-2</c:v>
                </c:pt>
                <c:pt idx="3247">
                  <c:v>1.3607775604729255E-2</c:v>
                </c:pt>
                <c:pt idx="3248">
                  <c:v>1.3611908844799459E-2</c:v>
                </c:pt>
                <c:pt idx="3249">
                  <c:v>1.3616030783829558E-2</c:v>
                </c:pt>
                <c:pt idx="3250">
                  <c:v>1.3620141399357522E-2</c:v>
                </c:pt>
                <c:pt idx="3251">
                  <c:v>1.3624240668441701E-2</c:v>
                </c:pt>
                <c:pt idx="3252">
                  <c:v>1.3628328568620063E-2</c:v>
                </c:pt>
                <c:pt idx="3253">
                  <c:v>1.3632405077110832E-2</c:v>
                </c:pt>
                <c:pt idx="3254">
                  <c:v>1.3636470171212167E-2</c:v>
                </c:pt>
                <c:pt idx="3255">
                  <c:v>1.3640523828462037E-2</c:v>
                </c:pt>
                <c:pt idx="3256">
                  <c:v>1.3644566025918792E-2</c:v>
                </c:pt>
                <c:pt idx="3257">
                  <c:v>1.36485967411204E-2</c:v>
                </c:pt>
                <c:pt idx="3258">
                  <c:v>1.3652615951205149E-2</c:v>
                </c:pt>
                <c:pt idx="3259">
                  <c:v>1.3656623633551135E-2</c:v>
                </c:pt>
                <c:pt idx="3260">
                  <c:v>1.3660619765696325E-2</c:v>
                </c:pt>
                <c:pt idx="3261">
                  <c:v>1.3664604324858942E-2</c:v>
                </c:pt>
                <c:pt idx="3262">
                  <c:v>1.3668577288097339E-2</c:v>
                </c:pt>
                <c:pt idx="3263">
                  <c:v>1.3672538633029419E-2</c:v>
                </c:pt>
                <c:pt idx="3264">
                  <c:v>1.3676488336873405E-2</c:v>
                </c:pt>
                <c:pt idx="3265">
                  <c:v>1.3680426377167265E-2</c:v>
                </c:pt>
                <c:pt idx="3266">
                  <c:v>1.3684352730969351E-2</c:v>
                </c:pt>
                <c:pt idx="3267">
                  <c:v>1.3688267375657759E-2</c:v>
                </c:pt>
                <c:pt idx="3268">
                  <c:v>1.3692170288690519E-2</c:v>
                </c:pt>
                <c:pt idx="3269">
                  <c:v>1.3696061447285857E-2</c:v>
                </c:pt>
                <c:pt idx="3270">
                  <c:v>1.3699940828821866E-2</c:v>
                </c:pt>
                <c:pt idx="3271">
                  <c:v>1.3703808410516771E-2</c:v>
                </c:pt>
                <c:pt idx="3272">
                  <c:v>1.370766416990854E-2</c:v>
                </c:pt>
                <c:pt idx="3273">
                  <c:v>1.3713139176236844E-2</c:v>
                </c:pt>
                <c:pt idx="3274">
                  <c:v>1.3715886595528914E-2</c:v>
                </c:pt>
                <c:pt idx="3275">
                  <c:v>1.3719160286527199E-2</c:v>
                </c:pt>
                <c:pt idx="3276">
                  <c:v>1.372296852944821E-2</c:v>
                </c:pt>
                <c:pt idx="3277">
                  <c:v>1.3726764836556882E-2</c:v>
                </c:pt>
                <c:pt idx="3278">
                  <c:v>1.3730549185151375E-2</c:v>
                </c:pt>
                <c:pt idx="3279">
                  <c:v>1.3734321552769657E-2</c:v>
                </c:pt>
                <c:pt idx="3280">
                  <c:v>1.373808191647008E-2</c:v>
                </c:pt>
                <c:pt idx="3281">
                  <c:v>1.3741830253710674E-2</c:v>
                </c:pt>
                <c:pt idx="3282">
                  <c:v>1.37455665417896E-2</c:v>
                </c:pt>
                <c:pt idx="3283">
                  <c:v>1.3749290758084953E-2</c:v>
                </c:pt>
                <c:pt idx="3284">
                  <c:v>1.3753002879894893E-2</c:v>
                </c:pt>
                <c:pt idx="3285">
                  <c:v>1.375670288451758E-2</c:v>
                </c:pt>
                <c:pt idx="3286">
                  <c:v>1.3760390749251172E-2</c:v>
                </c:pt>
                <c:pt idx="3287">
                  <c:v>1.3764066451633639E-2</c:v>
                </c:pt>
                <c:pt idx="3288">
                  <c:v>1.376772996872333E-2</c:v>
                </c:pt>
                <c:pt idx="3289">
                  <c:v>1.3772422263755857E-2</c:v>
                </c:pt>
                <c:pt idx="3290">
                  <c:v>1.3775020356776579E-2</c:v>
                </c:pt>
                <c:pt idx="3291">
                  <c:v>1.3779164298526325E-2</c:v>
                </c:pt>
                <c:pt idx="3292">
                  <c:v>1.3782261731956069E-2</c:v>
                </c:pt>
                <c:pt idx="3293">
                  <c:v>1.3785863983013513E-2</c:v>
                </c:pt>
                <c:pt idx="3294">
                  <c:v>1.378945391296682E-2</c:v>
                </c:pt>
                <c:pt idx="3295">
                  <c:v>1.3793031499034214E-2</c:v>
                </c:pt>
                <c:pt idx="3296">
                  <c:v>1.3796596718513854E-2</c:v>
                </c:pt>
                <c:pt idx="3297">
                  <c:v>1.3800149548783835E-2</c:v>
                </c:pt>
                <c:pt idx="3298">
                  <c:v>1.3803689967222255E-2</c:v>
                </c:pt>
                <c:pt idx="3299">
                  <c:v>1.3807217950967399E-2</c:v>
                </c:pt>
                <c:pt idx="3300">
                  <c:v>1.3810733477477299E-2</c:v>
                </c:pt>
                <c:pt idx="3301">
                  <c:v>1.3814236524130052E-2</c:v>
                </c:pt>
                <c:pt idx="3302">
                  <c:v>1.3817727068223817E-2</c:v>
                </c:pt>
                <c:pt idx="3303">
                  <c:v>1.3821205086896882E-2</c:v>
                </c:pt>
                <c:pt idx="3304">
                  <c:v>1.3824670557767149E-2</c:v>
                </c:pt>
                <c:pt idx="3305">
                  <c:v>1.3828123458052843E-2</c:v>
                </c:pt>
                <c:pt idx="3306">
                  <c:v>1.383156376513206E-2</c:v>
                </c:pt>
                <c:pt idx="3307">
                  <c:v>1.383499145606315E-2</c:v>
                </c:pt>
                <c:pt idx="3308">
                  <c:v>1.3838406508464018E-2</c:v>
                </c:pt>
                <c:pt idx="3309">
                  <c:v>1.3841808899632824E-2</c:v>
                </c:pt>
                <c:pt idx="3310">
                  <c:v>1.3845198606707854E-2</c:v>
                </c:pt>
                <c:pt idx="3311">
                  <c:v>1.3848575607307012E-2</c:v>
                </c:pt>
                <c:pt idx="3312">
                  <c:v>1.385193987848865E-2</c:v>
                </c:pt>
                <c:pt idx="3313">
                  <c:v>1.3855291397710801E-2</c:v>
                </c:pt>
                <c:pt idx="3314">
                  <c:v>1.3858630142271622E-2</c:v>
                </c:pt>
                <c:pt idx="3315">
                  <c:v>1.386195608954921E-2</c:v>
                </c:pt>
                <c:pt idx="3316">
                  <c:v>1.3865269216761789E-2</c:v>
                </c:pt>
                <c:pt idx="3317">
                  <c:v>1.3868569501447325E-2</c:v>
                </c:pt>
                <c:pt idx="3318">
                  <c:v>1.3871856920664172E-2</c:v>
                </c:pt>
                <c:pt idx="3319">
                  <c:v>1.3875131451870359E-2</c:v>
                </c:pt>
                <c:pt idx="3320">
                  <c:v>1.3878393072443984E-2</c:v>
                </c:pt>
                <c:pt idx="3321">
                  <c:v>1.3881641759603269E-2</c:v>
                </c:pt>
                <c:pt idx="3322">
                  <c:v>1.3884877490806247E-2</c:v>
                </c:pt>
                <c:pt idx="3323">
                  <c:v>1.388810024327114E-2</c:v>
                </c:pt>
                <c:pt idx="3324">
                  <c:v>1.3891309994376044E-2</c:v>
                </c:pt>
                <c:pt idx="3325">
                  <c:v>1.3894962332248184E-2</c:v>
                </c:pt>
                <c:pt idx="3326">
                  <c:v>1.3898144146820002E-2</c:v>
                </c:pt>
                <c:pt idx="3327">
                  <c:v>1.390086101275223E-2</c:v>
                </c:pt>
                <c:pt idx="3328">
                  <c:v>1.3904018531638584E-2</c:v>
                </c:pt>
                <c:pt idx="3329">
                  <c:v>1.3907162935735684E-2</c:v>
                </c:pt>
                <c:pt idx="3330">
                  <c:v>1.3910294202581497E-2</c:v>
                </c:pt>
                <c:pt idx="3331">
                  <c:v>1.3913412309234374E-2</c:v>
                </c:pt>
                <c:pt idx="3332">
                  <c:v>1.3916517233152348E-2</c:v>
                </c:pt>
                <c:pt idx="3333">
                  <c:v>1.3919608951553641E-2</c:v>
                </c:pt>
                <c:pt idx="3334">
                  <c:v>1.3922687442136095E-2</c:v>
                </c:pt>
                <c:pt idx="3335">
                  <c:v>1.3925752681718251E-2</c:v>
                </c:pt>
                <c:pt idx="3336">
                  <c:v>1.3928804647918014E-2</c:v>
                </c:pt>
                <c:pt idx="3337">
                  <c:v>1.3931843318033543E-2</c:v>
                </c:pt>
                <c:pt idx="3338">
                  <c:v>1.3934868669362999E-2</c:v>
                </c:pt>
                <c:pt idx="3339">
                  <c:v>1.393788067920454E-2</c:v>
                </c:pt>
                <c:pt idx="3340">
                  <c:v>1.3941733623088481E-2</c:v>
                </c:pt>
                <c:pt idx="3341">
                  <c:v>1.3943864583936261E-2</c:v>
                </c:pt>
                <c:pt idx="3342">
                  <c:v>1.394683643342276E-2</c:v>
                </c:pt>
                <c:pt idx="3343">
                  <c:v>1.394979485069392E-2</c:v>
                </c:pt>
                <c:pt idx="3344">
                  <c:v>1.3952739813287707E-2</c:v>
                </c:pt>
                <c:pt idx="3345">
                  <c:v>1.3955671298342409E-2</c:v>
                </c:pt>
                <c:pt idx="3346">
                  <c:v>1.3958589283236122E-2</c:v>
                </c:pt>
                <c:pt idx="3347">
                  <c:v>1.3961493745267006E-2</c:v>
                </c:pt>
                <c:pt idx="3348">
                  <c:v>1.3964384661893092E-2</c:v>
                </c:pt>
                <c:pt idx="3349">
                  <c:v>1.3967262010172732E-2</c:v>
                </c:pt>
                <c:pt idx="3350">
                  <c:v>1.3970125767723829E-2</c:v>
                </c:pt>
                <c:pt idx="3351">
                  <c:v>1.3972975911764607E-2</c:v>
                </c:pt>
                <c:pt idx="3352">
                  <c:v>1.3975812419673161E-2</c:v>
                </c:pt>
                <c:pt idx="3353">
                  <c:v>1.3978635268667716E-2</c:v>
                </c:pt>
                <c:pt idx="3354">
                  <c:v>1.3981444436046431E-2</c:v>
                </c:pt>
                <c:pt idx="3355">
                  <c:v>1.3984239899347273E-2</c:v>
                </c:pt>
                <c:pt idx="3356">
                  <c:v>1.3987021635628594E-2</c:v>
                </c:pt>
                <c:pt idx="3357">
                  <c:v>1.3989789622508297E-2</c:v>
                </c:pt>
                <c:pt idx="3358">
                  <c:v>1.3992543837124671E-2</c:v>
                </c:pt>
                <c:pt idx="3359">
                  <c:v>1.3995284256775875E-2</c:v>
                </c:pt>
                <c:pt idx="3360">
                  <c:v>1.399801085891994E-2</c:v>
                </c:pt>
                <c:pt idx="3361">
                  <c:v>1.4000723620775091E-2</c:v>
                </c:pt>
                <c:pt idx="3362">
                  <c:v>1.4003422519799358E-2</c:v>
                </c:pt>
                <c:pt idx="3363">
                  <c:v>1.4006107533210965E-2</c:v>
                </c:pt>
                <c:pt idx="3364">
                  <c:v>1.4008778638388009E-2</c:v>
                </c:pt>
                <c:pt idx="3365">
                  <c:v>1.4011435812548712E-2</c:v>
                </c:pt>
                <c:pt idx="3366">
                  <c:v>1.4014079033310978E-2</c:v>
                </c:pt>
                <c:pt idx="3367">
                  <c:v>1.4016708277653223E-2</c:v>
                </c:pt>
                <c:pt idx="3368">
                  <c:v>1.4019323523033478E-2</c:v>
                </c:pt>
                <c:pt idx="3369">
                  <c:v>1.4021924746829839E-2</c:v>
                </c:pt>
                <c:pt idx="3370">
                  <c:v>1.4024511926340466E-2</c:v>
                </c:pt>
                <c:pt idx="3371">
                  <c:v>1.4027085038943454E-2</c:v>
                </c:pt>
                <c:pt idx="3372">
                  <c:v>1.4029644061857027E-2</c:v>
                </c:pt>
                <c:pt idx="3373">
                  <c:v>1.4032188972539217E-2</c:v>
                </c:pt>
                <c:pt idx="3374">
                  <c:v>1.403471974812831E-2</c:v>
                </c:pt>
                <c:pt idx="3375">
                  <c:v>1.4037236366242212E-2</c:v>
                </c:pt>
                <c:pt idx="3376">
                  <c:v>1.4039738803939272E-2</c:v>
                </c:pt>
                <c:pt idx="3377">
                  <c:v>1.404258133990588E-2</c:v>
                </c:pt>
                <c:pt idx="3378">
                  <c:v>1.4044701047755126E-2</c:v>
                </c:pt>
                <c:pt idx="3379">
                  <c:v>1.4047160808390302E-2</c:v>
                </c:pt>
                <c:pt idx="3380">
                  <c:v>1.404960629812102E-2</c:v>
                </c:pt>
                <c:pt idx="3381">
                  <c:v>1.405203749424544E-2</c:v>
                </c:pt>
                <c:pt idx="3382">
                  <c:v>1.4054454373901848E-2</c:v>
                </c:pt>
                <c:pt idx="3383">
                  <c:v>1.4056856914548277E-2</c:v>
                </c:pt>
                <c:pt idx="3384">
                  <c:v>1.4059245093562822E-2</c:v>
                </c:pt>
                <c:pt idx="3385">
                  <c:v>1.4061618888163707E-2</c:v>
                </c:pt>
                <c:pt idx="3386">
                  <c:v>1.4063978275729028E-2</c:v>
                </c:pt>
                <c:pt idx="3387">
                  <c:v>1.4066323233636879E-2</c:v>
                </c:pt>
                <c:pt idx="3388">
                  <c:v>1.4068653739185422E-2</c:v>
                </c:pt>
                <c:pt idx="3389">
                  <c:v>1.4070969769592878E-2</c:v>
                </c:pt>
                <c:pt idx="3390">
                  <c:v>1.407392621691983E-2</c:v>
                </c:pt>
                <c:pt idx="3391">
                  <c:v>1.4075558314576853E-2</c:v>
                </c:pt>
                <c:pt idx="3392">
                  <c:v>1.4077830783829626E-2</c:v>
                </c:pt>
                <c:pt idx="3393">
                  <c:v>1.4080088687293824E-2</c:v>
                </c:pt>
                <c:pt idx="3394">
                  <c:v>1.4082332002427478E-2</c:v>
                </c:pt>
                <c:pt idx="3395">
                  <c:v>1.4084877898641324E-2</c:v>
                </c:pt>
                <c:pt idx="3396">
                  <c:v>1.4086774776655986E-2</c:v>
                </c:pt>
                <c:pt idx="3397">
                  <c:v>1.4088974190507031E-2</c:v>
                </c:pt>
                <c:pt idx="3398">
                  <c:v>1.4091158925220171E-2</c:v>
                </c:pt>
                <c:pt idx="3399">
                  <c:v>1.4093328958253437E-2</c:v>
                </c:pt>
                <c:pt idx="3400">
                  <c:v>1.4095484266665181E-2</c:v>
                </c:pt>
                <c:pt idx="3401">
                  <c:v>1.4097624828073307E-2</c:v>
                </c:pt>
                <c:pt idx="3402">
                  <c:v>1.4099750619775975E-2</c:v>
                </c:pt>
                <c:pt idx="3403">
                  <c:v>1.4101861618911471E-2</c:v>
                </c:pt>
                <c:pt idx="3404">
                  <c:v>1.4103957802857892E-2</c:v>
                </c:pt>
                <c:pt idx="3405">
                  <c:v>1.4106039149073268E-2</c:v>
                </c:pt>
                <c:pt idx="3406">
                  <c:v>1.4108105634855761E-2</c:v>
                </c:pt>
                <c:pt idx="3407">
                  <c:v>1.4110157237423593E-2</c:v>
                </c:pt>
                <c:pt idx="3408">
                  <c:v>1.4112193934074924E-2</c:v>
                </c:pt>
                <c:pt idx="3409">
                  <c:v>1.4114215702427657E-2</c:v>
                </c:pt>
                <c:pt idx="3410">
                  <c:v>1.4116222519540145E-2</c:v>
                </c:pt>
                <c:pt idx="3411">
                  <c:v>1.4118214362790482E-2</c:v>
                </c:pt>
                <c:pt idx="3412">
                  <c:v>1.4120191209556765E-2</c:v>
                </c:pt>
                <c:pt idx="3413">
                  <c:v>1.4122153037137153E-2</c:v>
                </c:pt>
                <c:pt idx="3414">
                  <c:v>1.4124099822909741E-2</c:v>
                </c:pt>
                <c:pt idx="3415">
                  <c:v>1.4126031544092754E-2</c:v>
                </c:pt>
                <c:pt idx="3416">
                  <c:v>1.4127948178144223E-2</c:v>
                </c:pt>
                <c:pt idx="3417">
                  <c:v>1.4129849702282371E-2</c:v>
                </c:pt>
                <c:pt idx="3418">
                  <c:v>1.4131736093885294E-2</c:v>
                </c:pt>
                <c:pt idx="3419">
                  <c:v>1.4133607330251152E-2</c:v>
                </c:pt>
                <c:pt idx="3420">
                  <c:v>1.4135463388917913E-2</c:v>
                </c:pt>
                <c:pt idx="3421">
                  <c:v>1.4137304246784055E-2</c:v>
                </c:pt>
                <c:pt idx="3422">
                  <c:v>1.4139129881467483E-2</c:v>
                </c:pt>
                <c:pt idx="3423">
                  <c:v>1.4140940270346292E-2</c:v>
                </c:pt>
                <c:pt idx="3424">
                  <c:v>1.4142735390638705E-2</c:v>
                </c:pt>
                <c:pt idx="3425">
                  <c:v>1.4144515219642884E-2</c:v>
                </c:pt>
                <c:pt idx="3426">
                  <c:v>1.4146279734736922E-2</c:v>
                </c:pt>
                <c:pt idx="3427">
                  <c:v>1.414802891321898E-2</c:v>
                </c:pt>
                <c:pt idx="3428">
                  <c:v>1.4149762732627025E-2</c:v>
                </c:pt>
                <c:pt idx="3429">
                  <c:v>1.4151969323457081E-2</c:v>
                </c:pt>
                <c:pt idx="3430">
                  <c:v>1.4153667950775883E-2</c:v>
                </c:pt>
                <c:pt idx="3431">
                  <c:v>1.4155111633789019E-2</c:v>
                </c:pt>
                <c:pt idx="3432">
                  <c:v>1.4156781580370037E-2</c:v>
                </c:pt>
                <c:pt idx="3433">
                  <c:v>1.4158436051010526E-2</c:v>
                </c:pt>
                <c:pt idx="3434">
                  <c:v>1.4160075023168517E-2</c:v>
                </c:pt>
                <c:pt idx="3435">
                  <c:v>1.416169847414217E-2</c:v>
                </c:pt>
                <c:pt idx="3436">
                  <c:v>1.416330638114971E-2</c:v>
                </c:pt>
                <c:pt idx="3437">
                  <c:v>1.4164898721649166E-2</c:v>
                </c:pt>
                <c:pt idx="3438">
                  <c:v>1.41664754729387E-2</c:v>
                </c:pt>
                <c:pt idx="3439">
                  <c:v>1.4168036612396406E-2</c:v>
                </c:pt>
                <c:pt idx="3440">
                  <c:v>1.4169582117320445E-2</c:v>
                </c:pt>
                <c:pt idx="3441">
                  <c:v>1.4171111964849104E-2</c:v>
                </c:pt>
                <c:pt idx="3442">
                  <c:v>1.4172626132600286E-2</c:v>
                </c:pt>
                <c:pt idx="3443">
                  <c:v>1.4174124597712279E-2</c:v>
                </c:pt>
                <c:pt idx="3444">
                  <c:v>1.4175607337563179E-2</c:v>
                </c:pt>
                <c:pt idx="3445">
                  <c:v>1.4177490574489582E-2</c:v>
                </c:pt>
                <c:pt idx="3446">
                  <c:v>1.4178525550914145E-2</c:v>
                </c:pt>
                <c:pt idx="3447">
                  <c:v>1.418016474969086E-2</c:v>
                </c:pt>
                <c:pt idx="3448">
                  <c:v>1.4181380591358206E-2</c:v>
                </c:pt>
                <c:pt idx="3449">
                  <c:v>1.418278436485565E-2</c:v>
                </c:pt>
                <c:pt idx="3450">
                  <c:v>1.4184172277120766E-2</c:v>
                </c:pt>
                <c:pt idx="3451">
                  <c:v>1.4185544305451714E-2</c:v>
                </c:pt>
                <c:pt idx="3452">
                  <c:v>1.4186900427146654E-2</c:v>
                </c:pt>
                <c:pt idx="3453">
                  <c:v>1.4188240619583681E-2</c:v>
                </c:pt>
                <c:pt idx="3454">
                  <c:v>1.4189564860060955E-2</c:v>
                </c:pt>
                <c:pt idx="3455">
                  <c:v>1.4190873125876635E-2</c:v>
                </c:pt>
                <c:pt idx="3456">
                  <c:v>1.4192165394408818E-2</c:v>
                </c:pt>
                <c:pt idx="3457">
                  <c:v>1.4193441642875726E-2</c:v>
                </c:pt>
                <c:pt idx="3458">
                  <c:v>1.4194701848815328E-2</c:v>
                </c:pt>
                <c:pt idx="3459">
                  <c:v>1.4195945989285974E-2</c:v>
                </c:pt>
                <c:pt idx="3460">
                  <c:v>1.4197174041825633E-2</c:v>
                </c:pt>
                <c:pt idx="3461">
                  <c:v>1.41983859838124E-2</c:v>
                </c:pt>
                <c:pt idx="3462">
                  <c:v>1.4199581792304627E-2</c:v>
                </c:pt>
                <c:pt idx="3463">
                  <c:v>1.4200761444840282E-2</c:v>
                </c:pt>
                <c:pt idx="3464">
                  <c:v>1.4201924918637587E-2</c:v>
                </c:pt>
                <c:pt idx="3465">
                  <c:v>1.4203072191154575E-2</c:v>
                </c:pt>
                <c:pt idx="3466">
                  <c:v>1.420420323960947E-2</c:v>
                </c:pt>
                <c:pt idx="3467">
                  <c:v>1.420531804130043E-2</c:v>
                </c:pt>
                <c:pt idx="3468">
                  <c:v>1.4206416573685487E-2</c:v>
                </c:pt>
                <c:pt idx="3469">
                  <c:v>1.4207498813982866E-2</c:v>
                </c:pt>
                <c:pt idx="3470">
                  <c:v>1.4208564739650598E-2</c:v>
                </c:pt>
                <c:pt idx="3471">
                  <c:v>1.4209614327826969E-2</c:v>
                </c:pt>
                <c:pt idx="3472">
                  <c:v>1.4210647556049949E-2</c:v>
                </c:pt>
                <c:pt idx="3473">
                  <c:v>1.4211664401457824E-2</c:v>
                </c:pt>
                <c:pt idx="3474">
                  <c:v>1.4212664841508627E-2</c:v>
                </c:pt>
                <c:pt idx="3475">
                  <c:v>1.421364885342058E-2</c:v>
                </c:pt>
                <c:pt idx="3476">
                  <c:v>1.4214616414651715E-2</c:v>
                </c:pt>
                <c:pt idx="3477">
                  <c:v>1.4215567502420257E-2</c:v>
                </c:pt>
                <c:pt idx="3478">
                  <c:v>1.42165020941043E-2</c:v>
                </c:pt>
                <c:pt idx="3479">
                  <c:v>1.4217420167002004E-2</c:v>
                </c:pt>
                <c:pt idx="3480">
                  <c:v>1.4218321698651337E-2</c:v>
                </c:pt>
                <c:pt idx="3481">
                  <c:v>1.4219456468209657E-2</c:v>
                </c:pt>
                <c:pt idx="3482">
                  <c:v>1.4220320105531314E-2</c:v>
                </c:pt>
                <c:pt idx="3483">
                  <c:v>1.4221047142042309E-2</c:v>
                </c:pt>
                <c:pt idx="3484">
                  <c:v>1.4221879903262291E-2</c:v>
                </c:pt>
                <c:pt idx="3485">
                  <c:v>1.4222696006367386E-2</c:v>
                </c:pt>
                <c:pt idx="3486">
                  <c:v>1.4223495428815625E-2</c:v>
                </c:pt>
                <c:pt idx="3487">
                  <c:v>1.4224278147825231E-2</c:v>
                </c:pt>
                <c:pt idx="3488">
                  <c:v>1.4225044140934173E-2</c:v>
                </c:pt>
                <c:pt idx="3489">
                  <c:v>1.4225793385200802E-2</c:v>
                </c:pt>
                <c:pt idx="3490">
                  <c:v>1.4226525858003214E-2</c:v>
                </c:pt>
                <c:pt idx="3491">
                  <c:v>1.4227241536879376E-2</c:v>
                </c:pt>
                <c:pt idx="3492">
                  <c:v>1.4227940399047512E-2</c:v>
                </c:pt>
                <c:pt idx="3493">
                  <c:v>1.4228622421645909E-2</c:v>
                </c:pt>
                <c:pt idx="3494">
                  <c:v>1.4229287582212535E-2</c:v>
                </c:pt>
                <c:pt idx="3495">
                  <c:v>1.4229935858125486E-2</c:v>
                </c:pt>
                <c:pt idx="3496">
                  <c:v>1.4231395069943531E-2</c:v>
                </c:pt>
                <c:pt idx="3497">
                  <c:v>1.4231181664943193E-2</c:v>
                </c:pt>
                <c:pt idx="3498">
                  <c:v>1.4231779150444268E-2</c:v>
                </c:pt>
                <c:pt idx="3499">
                  <c:v>1.4232441203576585E-2</c:v>
                </c:pt>
                <c:pt idx="3500">
                  <c:v>1.4232923172601275E-2</c:v>
                </c:pt>
                <c:pt idx="3501">
                  <c:v>1.423346966377359E-2</c:v>
                </c:pt>
                <c:pt idx="3502">
                  <c:v>1.4233999111539219E-2</c:v>
                </c:pt>
                <c:pt idx="3503">
                  <c:v>1.4234511493276258E-2</c:v>
                </c:pt>
                <c:pt idx="3504">
                  <c:v>1.4235006786202931E-2</c:v>
                </c:pt>
                <c:pt idx="3505">
                  <c:v>1.423548496753746E-2</c:v>
                </c:pt>
                <c:pt idx="3506">
                  <c:v>1.4235946014817813E-2</c:v>
                </c:pt>
                <c:pt idx="3507">
                  <c:v>1.4236389905262214E-2</c:v>
                </c:pt>
                <c:pt idx="3508">
                  <c:v>1.423681661624876E-2</c:v>
                </c:pt>
                <c:pt idx="3509">
                  <c:v>1.4237226125075608E-2</c:v>
                </c:pt>
                <c:pt idx="3510">
                  <c:v>1.4237618408960984E-2</c:v>
                </c:pt>
                <c:pt idx="3511">
                  <c:v>1.423799344552279E-2</c:v>
                </c:pt>
                <c:pt idx="3512">
                  <c:v>1.4238351211739442E-2</c:v>
                </c:pt>
                <c:pt idx="3513">
                  <c:v>1.4238691685228844E-2</c:v>
                </c:pt>
                <c:pt idx="3514">
                  <c:v>1.4239014843129283E-2</c:v>
                </c:pt>
                <c:pt idx="3515">
                  <c:v>1.4239320662978727E-2</c:v>
                </c:pt>
                <c:pt idx="3516">
                  <c:v>1.4239609121755592E-2</c:v>
                </c:pt>
                <c:pt idx="3517">
                  <c:v>1.4239880197237653E-2</c:v>
                </c:pt>
                <c:pt idx="3518">
                  <c:v>1.424013386632339E-2</c:v>
                </c:pt>
                <c:pt idx="3519">
                  <c:v>1.424037010655077E-2</c:v>
                </c:pt>
                <c:pt idx="3520">
                  <c:v>1.4240588895377826E-2</c:v>
                </c:pt>
                <c:pt idx="3521">
                  <c:v>1.4240790209942844E-2</c:v>
                </c:pt>
                <c:pt idx="3522">
                  <c:v>1.4240974027623921E-2</c:v>
                </c:pt>
                <c:pt idx="3523">
                  <c:v>1.4241140325559343E-2</c:v>
                </c:pt>
                <c:pt idx="3524">
                  <c:v>1.4241289081526887E-2</c:v>
                </c:pt>
                <c:pt idx="3525">
                  <c:v>1.4241420272425032E-2</c:v>
                </c:pt>
                <c:pt idx="3526">
                  <c:v>1.4241533875711809E-2</c:v>
                </c:pt>
                <c:pt idx="3527">
                  <c:v>1.4241629868925187E-2</c:v>
                </c:pt>
                <c:pt idx="3528">
                  <c:v>1.4241708229123518E-2</c:v>
                </c:pt>
                <c:pt idx="3529">
                  <c:v>1.4241768933764831E-2</c:v>
                </c:pt>
                <c:pt idx="3530">
                  <c:v>1.4241811960067352E-2</c:v>
                </c:pt>
                <c:pt idx="3531">
                  <c:v>1.4241837285489112E-2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111680"/>
        <c:axId val="386543616"/>
      </c:lineChart>
      <c:dateAx>
        <c:axId val="763111680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436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86543616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31116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42366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42492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42552</c:v>
                </c:pt>
                <c:pt idx="137">
                  <c:v>42555</c:v>
                </c:pt>
                <c:pt idx="138">
                  <c:v>42556</c:v>
                </c:pt>
                <c:pt idx="139">
                  <c:v>42557</c:v>
                </c:pt>
                <c:pt idx="140">
                  <c:v>42558</c:v>
                </c:pt>
                <c:pt idx="141">
                  <c:v>42559</c:v>
                </c:pt>
                <c:pt idx="142">
                  <c:v>42562</c:v>
                </c:pt>
                <c:pt idx="143">
                  <c:v>42563</c:v>
                </c:pt>
                <c:pt idx="144">
                  <c:v>42564</c:v>
                </c:pt>
                <c:pt idx="145">
                  <c:v>42565</c:v>
                </c:pt>
                <c:pt idx="146">
                  <c:v>42566</c:v>
                </c:pt>
                <c:pt idx="147">
                  <c:v>42569</c:v>
                </c:pt>
                <c:pt idx="148">
                  <c:v>42570</c:v>
                </c:pt>
                <c:pt idx="149">
                  <c:v>42571</c:v>
                </c:pt>
                <c:pt idx="150">
                  <c:v>42572</c:v>
                </c:pt>
                <c:pt idx="151">
                  <c:v>42573</c:v>
                </c:pt>
                <c:pt idx="152">
                  <c:v>42576</c:v>
                </c:pt>
                <c:pt idx="153">
                  <c:v>42577</c:v>
                </c:pt>
                <c:pt idx="154">
                  <c:v>42578</c:v>
                </c:pt>
                <c:pt idx="155">
                  <c:v>42579</c:v>
                </c:pt>
                <c:pt idx="156">
                  <c:v>42580</c:v>
                </c:pt>
                <c:pt idx="157">
                  <c:v>42583</c:v>
                </c:pt>
                <c:pt idx="158">
                  <c:v>42584</c:v>
                </c:pt>
                <c:pt idx="159">
                  <c:v>42585</c:v>
                </c:pt>
                <c:pt idx="160">
                  <c:v>42586</c:v>
                </c:pt>
                <c:pt idx="161">
                  <c:v>42587</c:v>
                </c:pt>
                <c:pt idx="162">
                  <c:v>42590</c:v>
                </c:pt>
                <c:pt idx="163">
                  <c:v>42591</c:v>
                </c:pt>
                <c:pt idx="164">
                  <c:v>42592</c:v>
                </c:pt>
                <c:pt idx="165">
                  <c:v>42593</c:v>
                </c:pt>
                <c:pt idx="166">
                  <c:v>42594</c:v>
                </c:pt>
                <c:pt idx="167">
                  <c:v>42597</c:v>
                </c:pt>
                <c:pt idx="168">
                  <c:v>42598</c:v>
                </c:pt>
                <c:pt idx="169">
                  <c:v>42599</c:v>
                </c:pt>
                <c:pt idx="170">
                  <c:v>42600</c:v>
                </c:pt>
                <c:pt idx="171">
                  <c:v>42601</c:v>
                </c:pt>
                <c:pt idx="172">
                  <c:v>42604</c:v>
                </c:pt>
                <c:pt idx="173">
                  <c:v>42605</c:v>
                </c:pt>
                <c:pt idx="174">
                  <c:v>42606</c:v>
                </c:pt>
                <c:pt idx="175">
                  <c:v>42607</c:v>
                </c:pt>
                <c:pt idx="176">
                  <c:v>42608</c:v>
                </c:pt>
                <c:pt idx="177">
                  <c:v>42611</c:v>
                </c:pt>
                <c:pt idx="178">
                  <c:v>42612</c:v>
                </c:pt>
                <c:pt idx="179">
                  <c:v>42613</c:v>
                </c:pt>
                <c:pt idx="180">
                  <c:v>42614</c:v>
                </c:pt>
                <c:pt idx="181">
                  <c:v>42615</c:v>
                </c:pt>
                <c:pt idx="182">
                  <c:v>42618</c:v>
                </c:pt>
                <c:pt idx="183">
                  <c:v>42619</c:v>
                </c:pt>
                <c:pt idx="184">
                  <c:v>42620</c:v>
                </c:pt>
                <c:pt idx="185">
                  <c:v>42621</c:v>
                </c:pt>
                <c:pt idx="186">
                  <c:v>42622</c:v>
                </c:pt>
                <c:pt idx="187">
                  <c:v>42625</c:v>
                </c:pt>
                <c:pt idx="188">
                  <c:v>42626</c:v>
                </c:pt>
                <c:pt idx="189">
                  <c:v>42627</c:v>
                </c:pt>
                <c:pt idx="190">
                  <c:v>42628</c:v>
                </c:pt>
                <c:pt idx="191">
                  <c:v>42629</c:v>
                </c:pt>
                <c:pt idx="192">
                  <c:v>42632</c:v>
                </c:pt>
                <c:pt idx="193">
                  <c:v>42633</c:v>
                </c:pt>
                <c:pt idx="194">
                  <c:v>42634</c:v>
                </c:pt>
                <c:pt idx="195">
                  <c:v>42635</c:v>
                </c:pt>
                <c:pt idx="196">
                  <c:v>42636</c:v>
                </c:pt>
                <c:pt idx="197">
                  <c:v>42639</c:v>
                </c:pt>
                <c:pt idx="198">
                  <c:v>42640</c:v>
                </c:pt>
                <c:pt idx="199">
                  <c:v>42641</c:v>
                </c:pt>
                <c:pt idx="200">
                  <c:v>42642</c:v>
                </c:pt>
                <c:pt idx="201">
                  <c:v>42643</c:v>
                </c:pt>
                <c:pt idx="202">
                  <c:v>42646</c:v>
                </c:pt>
                <c:pt idx="203">
                  <c:v>42647</c:v>
                </c:pt>
                <c:pt idx="204">
                  <c:v>42648</c:v>
                </c:pt>
                <c:pt idx="205">
                  <c:v>42649</c:v>
                </c:pt>
                <c:pt idx="206">
                  <c:v>42650</c:v>
                </c:pt>
                <c:pt idx="207">
                  <c:v>42653</c:v>
                </c:pt>
                <c:pt idx="208">
                  <c:v>42654</c:v>
                </c:pt>
                <c:pt idx="209">
                  <c:v>42655</c:v>
                </c:pt>
                <c:pt idx="210">
                  <c:v>42656</c:v>
                </c:pt>
                <c:pt idx="211">
                  <c:v>42657</c:v>
                </c:pt>
                <c:pt idx="212">
                  <c:v>42660</c:v>
                </c:pt>
                <c:pt idx="213">
                  <c:v>42661</c:v>
                </c:pt>
                <c:pt idx="214">
                  <c:v>42662</c:v>
                </c:pt>
                <c:pt idx="215">
                  <c:v>42663</c:v>
                </c:pt>
                <c:pt idx="216">
                  <c:v>42664</c:v>
                </c:pt>
                <c:pt idx="217">
                  <c:v>42667</c:v>
                </c:pt>
                <c:pt idx="218">
                  <c:v>42668</c:v>
                </c:pt>
                <c:pt idx="219">
                  <c:v>42669</c:v>
                </c:pt>
                <c:pt idx="220">
                  <c:v>42670</c:v>
                </c:pt>
                <c:pt idx="221">
                  <c:v>42671</c:v>
                </c:pt>
                <c:pt idx="222">
                  <c:v>42674</c:v>
                </c:pt>
                <c:pt idx="223">
                  <c:v>42675</c:v>
                </c:pt>
                <c:pt idx="224">
                  <c:v>42676</c:v>
                </c:pt>
                <c:pt idx="225">
                  <c:v>42677</c:v>
                </c:pt>
                <c:pt idx="226">
                  <c:v>42678</c:v>
                </c:pt>
                <c:pt idx="227">
                  <c:v>42681</c:v>
                </c:pt>
                <c:pt idx="228">
                  <c:v>42682</c:v>
                </c:pt>
                <c:pt idx="229">
                  <c:v>42683</c:v>
                </c:pt>
                <c:pt idx="230">
                  <c:v>42684</c:v>
                </c:pt>
                <c:pt idx="231">
                  <c:v>42685</c:v>
                </c:pt>
                <c:pt idx="232">
                  <c:v>42688</c:v>
                </c:pt>
                <c:pt idx="233">
                  <c:v>42689</c:v>
                </c:pt>
                <c:pt idx="234">
                  <c:v>42690</c:v>
                </c:pt>
                <c:pt idx="235">
                  <c:v>42691</c:v>
                </c:pt>
                <c:pt idx="236">
                  <c:v>42692</c:v>
                </c:pt>
                <c:pt idx="237">
                  <c:v>42695</c:v>
                </c:pt>
                <c:pt idx="238">
                  <c:v>42696</c:v>
                </c:pt>
                <c:pt idx="239">
                  <c:v>42697</c:v>
                </c:pt>
                <c:pt idx="240">
                  <c:v>42698</c:v>
                </c:pt>
                <c:pt idx="241">
                  <c:v>42699</c:v>
                </c:pt>
                <c:pt idx="242">
                  <c:v>42702</c:v>
                </c:pt>
                <c:pt idx="243">
                  <c:v>42703</c:v>
                </c:pt>
                <c:pt idx="244">
                  <c:v>42704</c:v>
                </c:pt>
                <c:pt idx="245">
                  <c:v>42705</c:v>
                </c:pt>
                <c:pt idx="246">
                  <c:v>42706</c:v>
                </c:pt>
                <c:pt idx="247">
                  <c:v>42709</c:v>
                </c:pt>
                <c:pt idx="248">
                  <c:v>42710</c:v>
                </c:pt>
                <c:pt idx="249">
                  <c:v>42711</c:v>
                </c:pt>
                <c:pt idx="250">
                  <c:v>42712</c:v>
                </c:pt>
                <c:pt idx="251">
                  <c:v>42713</c:v>
                </c:pt>
                <c:pt idx="252">
                  <c:v>42716</c:v>
                </c:pt>
                <c:pt idx="253">
                  <c:v>42717</c:v>
                </c:pt>
                <c:pt idx="254">
                  <c:v>42718</c:v>
                </c:pt>
                <c:pt idx="255">
                  <c:v>42719</c:v>
                </c:pt>
                <c:pt idx="256">
                  <c:v>42720</c:v>
                </c:pt>
                <c:pt idx="257">
                  <c:v>42723</c:v>
                </c:pt>
                <c:pt idx="258">
                  <c:v>42724</c:v>
                </c:pt>
                <c:pt idx="259">
                  <c:v>42725</c:v>
                </c:pt>
                <c:pt idx="260">
                  <c:v>42726</c:v>
                </c:pt>
                <c:pt idx="261">
                  <c:v>42727</c:v>
                </c:pt>
                <c:pt idx="262">
                  <c:v>42731</c:v>
                </c:pt>
                <c:pt idx="263">
                  <c:v>42732</c:v>
                </c:pt>
                <c:pt idx="264">
                  <c:v>42733</c:v>
                </c:pt>
                <c:pt idx="265">
                  <c:v>42734</c:v>
                </c:pt>
                <c:pt idx="266">
                  <c:v>42737</c:v>
                </c:pt>
                <c:pt idx="267">
                  <c:v>42738</c:v>
                </c:pt>
                <c:pt idx="268">
                  <c:v>42739</c:v>
                </c:pt>
                <c:pt idx="269">
                  <c:v>42740</c:v>
                </c:pt>
                <c:pt idx="270">
                  <c:v>42741</c:v>
                </c:pt>
                <c:pt idx="271">
                  <c:v>42744</c:v>
                </c:pt>
                <c:pt idx="272">
                  <c:v>42745</c:v>
                </c:pt>
                <c:pt idx="273">
                  <c:v>42746</c:v>
                </c:pt>
                <c:pt idx="274">
                  <c:v>42747</c:v>
                </c:pt>
                <c:pt idx="275">
                  <c:v>42748</c:v>
                </c:pt>
                <c:pt idx="276">
                  <c:v>42751</c:v>
                </c:pt>
                <c:pt idx="277">
                  <c:v>42752</c:v>
                </c:pt>
                <c:pt idx="278">
                  <c:v>42753</c:v>
                </c:pt>
                <c:pt idx="279">
                  <c:v>42754</c:v>
                </c:pt>
                <c:pt idx="280">
                  <c:v>42755</c:v>
                </c:pt>
                <c:pt idx="281">
                  <c:v>42758</c:v>
                </c:pt>
                <c:pt idx="282">
                  <c:v>42759</c:v>
                </c:pt>
                <c:pt idx="283">
                  <c:v>42760</c:v>
                </c:pt>
                <c:pt idx="284">
                  <c:v>42761</c:v>
                </c:pt>
                <c:pt idx="285">
                  <c:v>42762</c:v>
                </c:pt>
                <c:pt idx="286">
                  <c:v>42765</c:v>
                </c:pt>
                <c:pt idx="287">
                  <c:v>42766</c:v>
                </c:pt>
                <c:pt idx="288">
                  <c:v>42767</c:v>
                </c:pt>
                <c:pt idx="289">
                  <c:v>42768</c:v>
                </c:pt>
                <c:pt idx="290">
                  <c:v>42769</c:v>
                </c:pt>
                <c:pt idx="291">
                  <c:v>42772</c:v>
                </c:pt>
                <c:pt idx="292">
                  <c:v>42773</c:v>
                </c:pt>
                <c:pt idx="293">
                  <c:v>42774</c:v>
                </c:pt>
                <c:pt idx="294">
                  <c:v>42775</c:v>
                </c:pt>
                <c:pt idx="295">
                  <c:v>42776</c:v>
                </c:pt>
                <c:pt idx="296">
                  <c:v>42779</c:v>
                </c:pt>
                <c:pt idx="297">
                  <c:v>42780</c:v>
                </c:pt>
                <c:pt idx="298">
                  <c:v>42781</c:v>
                </c:pt>
                <c:pt idx="299">
                  <c:v>42782</c:v>
                </c:pt>
                <c:pt idx="300">
                  <c:v>42783</c:v>
                </c:pt>
                <c:pt idx="301">
                  <c:v>42786</c:v>
                </c:pt>
                <c:pt idx="302">
                  <c:v>42787</c:v>
                </c:pt>
                <c:pt idx="303">
                  <c:v>42788</c:v>
                </c:pt>
                <c:pt idx="304">
                  <c:v>42789</c:v>
                </c:pt>
                <c:pt idx="305">
                  <c:v>42790</c:v>
                </c:pt>
                <c:pt idx="306">
                  <c:v>42793</c:v>
                </c:pt>
                <c:pt idx="307">
                  <c:v>42794</c:v>
                </c:pt>
                <c:pt idx="308">
                  <c:v>42795</c:v>
                </c:pt>
                <c:pt idx="309">
                  <c:v>42796</c:v>
                </c:pt>
                <c:pt idx="310">
                  <c:v>42797</c:v>
                </c:pt>
                <c:pt idx="311">
                  <c:v>42800</c:v>
                </c:pt>
                <c:pt idx="312">
                  <c:v>42801</c:v>
                </c:pt>
                <c:pt idx="313">
                  <c:v>42802</c:v>
                </c:pt>
                <c:pt idx="314">
                  <c:v>42803</c:v>
                </c:pt>
                <c:pt idx="315">
                  <c:v>42804</c:v>
                </c:pt>
                <c:pt idx="316">
                  <c:v>42807</c:v>
                </c:pt>
                <c:pt idx="317">
                  <c:v>42808</c:v>
                </c:pt>
                <c:pt idx="318">
                  <c:v>42809</c:v>
                </c:pt>
                <c:pt idx="319">
                  <c:v>42810</c:v>
                </c:pt>
                <c:pt idx="320">
                  <c:v>42811</c:v>
                </c:pt>
                <c:pt idx="321">
                  <c:v>42814</c:v>
                </c:pt>
                <c:pt idx="322">
                  <c:v>42815</c:v>
                </c:pt>
                <c:pt idx="323">
                  <c:v>42816</c:v>
                </c:pt>
                <c:pt idx="324">
                  <c:v>42817</c:v>
                </c:pt>
                <c:pt idx="325">
                  <c:v>42818</c:v>
                </c:pt>
                <c:pt idx="326">
                  <c:v>42821</c:v>
                </c:pt>
                <c:pt idx="327">
                  <c:v>42822</c:v>
                </c:pt>
                <c:pt idx="328">
                  <c:v>42823</c:v>
                </c:pt>
                <c:pt idx="329">
                  <c:v>42824</c:v>
                </c:pt>
                <c:pt idx="330">
                  <c:v>42825</c:v>
                </c:pt>
                <c:pt idx="331">
                  <c:v>42828</c:v>
                </c:pt>
                <c:pt idx="332">
                  <c:v>42829</c:v>
                </c:pt>
                <c:pt idx="333">
                  <c:v>42830</c:v>
                </c:pt>
                <c:pt idx="334">
                  <c:v>42831</c:v>
                </c:pt>
                <c:pt idx="335">
                  <c:v>42832</c:v>
                </c:pt>
                <c:pt idx="336">
                  <c:v>42835</c:v>
                </c:pt>
                <c:pt idx="337">
                  <c:v>42836</c:v>
                </c:pt>
                <c:pt idx="338">
                  <c:v>42837</c:v>
                </c:pt>
                <c:pt idx="339">
                  <c:v>42838</c:v>
                </c:pt>
                <c:pt idx="340">
                  <c:v>42843</c:v>
                </c:pt>
                <c:pt idx="341">
                  <c:v>42844</c:v>
                </c:pt>
                <c:pt idx="342">
                  <c:v>42845</c:v>
                </c:pt>
                <c:pt idx="343">
                  <c:v>42846</c:v>
                </c:pt>
                <c:pt idx="344">
                  <c:v>42849</c:v>
                </c:pt>
                <c:pt idx="345">
                  <c:v>42850</c:v>
                </c:pt>
                <c:pt idx="346">
                  <c:v>42851</c:v>
                </c:pt>
                <c:pt idx="347">
                  <c:v>42852</c:v>
                </c:pt>
                <c:pt idx="348">
                  <c:v>42853</c:v>
                </c:pt>
                <c:pt idx="349">
                  <c:v>42857</c:v>
                </c:pt>
                <c:pt idx="350">
                  <c:v>42858</c:v>
                </c:pt>
                <c:pt idx="351">
                  <c:v>42859</c:v>
                </c:pt>
                <c:pt idx="352">
                  <c:v>42860</c:v>
                </c:pt>
                <c:pt idx="353">
                  <c:v>42863</c:v>
                </c:pt>
                <c:pt idx="354">
                  <c:v>42864</c:v>
                </c:pt>
                <c:pt idx="355">
                  <c:v>42865</c:v>
                </c:pt>
                <c:pt idx="356">
                  <c:v>42866</c:v>
                </c:pt>
                <c:pt idx="357">
                  <c:v>42867</c:v>
                </c:pt>
                <c:pt idx="358">
                  <c:v>42870</c:v>
                </c:pt>
                <c:pt idx="359">
                  <c:v>42871</c:v>
                </c:pt>
                <c:pt idx="360">
                  <c:v>42872</c:v>
                </c:pt>
                <c:pt idx="361">
                  <c:v>42873</c:v>
                </c:pt>
                <c:pt idx="362">
                  <c:v>42874</c:v>
                </c:pt>
                <c:pt idx="363">
                  <c:v>42877</c:v>
                </c:pt>
                <c:pt idx="364">
                  <c:v>42878</c:v>
                </c:pt>
                <c:pt idx="365">
                  <c:v>42879</c:v>
                </c:pt>
                <c:pt idx="366">
                  <c:v>42880</c:v>
                </c:pt>
                <c:pt idx="367">
                  <c:v>42881</c:v>
                </c:pt>
                <c:pt idx="368">
                  <c:v>42884</c:v>
                </c:pt>
                <c:pt idx="369">
                  <c:v>42885</c:v>
                </c:pt>
                <c:pt idx="370">
                  <c:v>42886</c:v>
                </c:pt>
                <c:pt idx="371">
                  <c:v>42887</c:v>
                </c:pt>
                <c:pt idx="372">
                  <c:v>42888</c:v>
                </c:pt>
                <c:pt idx="373">
                  <c:v>42891</c:v>
                </c:pt>
                <c:pt idx="374">
                  <c:v>42892</c:v>
                </c:pt>
                <c:pt idx="375">
                  <c:v>42893</c:v>
                </c:pt>
                <c:pt idx="376">
                  <c:v>42894</c:v>
                </c:pt>
                <c:pt idx="377">
                  <c:v>42895</c:v>
                </c:pt>
                <c:pt idx="378">
                  <c:v>42898</c:v>
                </c:pt>
                <c:pt idx="379">
                  <c:v>42899</c:v>
                </c:pt>
                <c:pt idx="380">
                  <c:v>42900</c:v>
                </c:pt>
                <c:pt idx="381">
                  <c:v>42901</c:v>
                </c:pt>
                <c:pt idx="382">
                  <c:v>42902</c:v>
                </c:pt>
                <c:pt idx="383">
                  <c:v>42905</c:v>
                </c:pt>
                <c:pt idx="384">
                  <c:v>42906</c:v>
                </c:pt>
                <c:pt idx="385">
                  <c:v>42907</c:v>
                </c:pt>
                <c:pt idx="386">
                  <c:v>42908</c:v>
                </c:pt>
                <c:pt idx="387">
                  <c:v>42909</c:v>
                </c:pt>
                <c:pt idx="388">
                  <c:v>42912</c:v>
                </c:pt>
                <c:pt idx="389">
                  <c:v>42913</c:v>
                </c:pt>
                <c:pt idx="390">
                  <c:v>42914</c:v>
                </c:pt>
                <c:pt idx="391">
                  <c:v>42915</c:v>
                </c:pt>
                <c:pt idx="392">
                  <c:v>42916</c:v>
                </c:pt>
                <c:pt idx="393">
                  <c:v>42919</c:v>
                </c:pt>
                <c:pt idx="394">
                  <c:v>42920</c:v>
                </c:pt>
                <c:pt idx="395">
                  <c:v>42921</c:v>
                </c:pt>
                <c:pt idx="396">
                  <c:v>42922</c:v>
                </c:pt>
                <c:pt idx="397">
                  <c:v>42923</c:v>
                </c:pt>
                <c:pt idx="398">
                  <c:v>42926</c:v>
                </c:pt>
                <c:pt idx="399">
                  <c:v>42927</c:v>
                </c:pt>
                <c:pt idx="400">
                  <c:v>42928</c:v>
                </c:pt>
                <c:pt idx="401">
                  <c:v>42929</c:v>
                </c:pt>
                <c:pt idx="402">
                  <c:v>42930</c:v>
                </c:pt>
                <c:pt idx="403">
                  <c:v>42933</c:v>
                </c:pt>
                <c:pt idx="404">
                  <c:v>42934</c:v>
                </c:pt>
                <c:pt idx="405">
                  <c:v>42935</c:v>
                </c:pt>
                <c:pt idx="406">
                  <c:v>42936</c:v>
                </c:pt>
                <c:pt idx="407">
                  <c:v>42937</c:v>
                </c:pt>
                <c:pt idx="408">
                  <c:v>42940</c:v>
                </c:pt>
                <c:pt idx="409">
                  <c:v>42941</c:v>
                </c:pt>
                <c:pt idx="410">
                  <c:v>42942</c:v>
                </c:pt>
                <c:pt idx="411">
                  <c:v>42943</c:v>
                </c:pt>
                <c:pt idx="412">
                  <c:v>42944</c:v>
                </c:pt>
                <c:pt idx="413">
                  <c:v>42947</c:v>
                </c:pt>
                <c:pt idx="414">
                  <c:v>42948</c:v>
                </c:pt>
                <c:pt idx="415">
                  <c:v>42949</c:v>
                </c:pt>
                <c:pt idx="416">
                  <c:v>42950</c:v>
                </c:pt>
                <c:pt idx="417">
                  <c:v>42951</c:v>
                </c:pt>
                <c:pt idx="418">
                  <c:v>42954</c:v>
                </c:pt>
                <c:pt idx="419">
                  <c:v>42955</c:v>
                </c:pt>
                <c:pt idx="420">
                  <c:v>42956</c:v>
                </c:pt>
                <c:pt idx="421">
                  <c:v>42957</c:v>
                </c:pt>
                <c:pt idx="422">
                  <c:v>42958</c:v>
                </c:pt>
                <c:pt idx="423">
                  <c:v>42961</c:v>
                </c:pt>
                <c:pt idx="424">
                  <c:v>42962</c:v>
                </c:pt>
                <c:pt idx="425">
                  <c:v>42963</c:v>
                </c:pt>
                <c:pt idx="426">
                  <c:v>42964</c:v>
                </c:pt>
                <c:pt idx="427">
                  <c:v>42965</c:v>
                </c:pt>
                <c:pt idx="428">
                  <c:v>42968</c:v>
                </c:pt>
                <c:pt idx="429">
                  <c:v>42969</c:v>
                </c:pt>
                <c:pt idx="430">
                  <c:v>42970</c:v>
                </c:pt>
                <c:pt idx="431">
                  <c:v>42971</c:v>
                </c:pt>
                <c:pt idx="432">
                  <c:v>42972</c:v>
                </c:pt>
                <c:pt idx="433">
                  <c:v>42975</c:v>
                </c:pt>
                <c:pt idx="434">
                  <c:v>42976</c:v>
                </c:pt>
                <c:pt idx="435">
                  <c:v>42977</c:v>
                </c:pt>
                <c:pt idx="436">
                  <c:v>42978</c:v>
                </c:pt>
                <c:pt idx="437">
                  <c:v>42979</c:v>
                </c:pt>
                <c:pt idx="438">
                  <c:v>42982</c:v>
                </c:pt>
                <c:pt idx="439">
                  <c:v>42983</c:v>
                </c:pt>
                <c:pt idx="440">
                  <c:v>42984</c:v>
                </c:pt>
                <c:pt idx="441">
                  <c:v>42985</c:v>
                </c:pt>
                <c:pt idx="442">
                  <c:v>42986</c:v>
                </c:pt>
                <c:pt idx="443">
                  <c:v>42989</c:v>
                </c:pt>
                <c:pt idx="444">
                  <c:v>42990</c:v>
                </c:pt>
                <c:pt idx="445">
                  <c:v>42991</c:v>
                </c:pt>
                <c:pt idx="446">
                  <c:v>42992</c:v>
                </c:pt>
                <c:pt idx="447">
                  <c:v>42993</c:v>
                </c:pt>
                <c:pt idx="448">
                  <c:v>42996</c:v>
                </c:pt>
                <c:pt idx="449">
                  <c:v>42997</c:v>
                </c:pt>
                <c:pt idx="450">
                  <c:v>42998</c:v>
                </c:pt>
                <c:pt idx="451">
                  <c:v>42999</c:v>
                </c:pt>
                <c:pt idx="452">
                  <c:v>43000</c:v>
                </c:pt>
                <c:pt idx="453">
                  <c:v>43003</c:v>
                </c:pt>
                <c:pt idx="454">
                  <c:v>43004</c:v>
                </c:pt>
                <c:pt idx="455">
                  <c:v>43005</c:v>
                </c:pt>
                <c:pt idx="456">
                  <c:v>43006</c:v>
                </c:pt>
                <c:pt idx="457">
                  <c:v>43007</c:v>
                </c:pt>
                <c:pt idx="458">
                  <c:v>43010</c:v>
                </c:pt>
                <c:pt idx="459">
                  <c:v>43011</c:v>
                </c:pt>
                <c:pt idx="460">
                  <c:v>43012</c:v>
                </c:pt>
                <c:pt idx="461">
                  <c:v>43013</c:v>
                </c:pt>
                <c:pt idx="462">
                  <c:v>43014</c:v>
                </c:pt>
                <c:pt idx="463">
                  <c:v>43017</c:v>
                </c:pt>
                <c:pt idx="464">
                  <c:v>43018</c:v>
                </c:pt>
                <c:pt idx="465">
                  <c:v>43019</c:v>
                </c:pt>
                <c:pt idx="466">
                  <c:v>43020</c:v>
                </c:pt>
                <c:pt idx="467">
                  <c:v>43021</c:v>
                </c:pt>
                <c:pt idx="468">
                  <c:v>43024</c:v>
                </c:pt>
                <c:pt idx="469">
                  <c:v>43025</c:v>
                </c:pt>
                <c:pt idx="470">
                  <c:v>43026</c:v>
                </c:pt>
                <c:pt idx="471">
                  <c:v>43027</c:v>
                </c:pt>
                <c:pt idx="472">
                  <c:v>43028</c:v>
                </c:pt>
                <c:pt idx="473">
                  <c:v>43031</c:v>
                </c:pt>
                <c:pt idx="474">
                  <c:v>43032</c:v>
                </c:pt>
                <c:pt idx="475">
                  <c:v>43033</c:v>
                </c:pt>
                <c:pt idx="476">
                  <c:v>43034</c:v>
                </c:pt>
                <c:pt idx="477">
                  <c:v>43035</c:v>
                </c:pt>
                <c:pt idx="478">
                  <c:v>43038</c:v>
                </c:pt>
                <c:pt idx="479">
                  <c:v>43039</c:v>
                </c:pt>
                <c:pt idx="480">
                  <c:v>43040</c:v>
                </c:pt>
                <c:pt idx="481">
                  <c:v>43041</c:v>
                </c:pt>
                <c:pt idx="482">
                  <c:v>43042</c:v>
                </c:pt>
                <c:pt idx="483">
                  <c:v>43045</c:v>
                </c:pt>
                <c:pt idx="484">
                  <c:v>43046</c:v>
                </c:pt>
                <c:pt idx="485">
                  <c:v>43047</c:v>
                </c:pt>
                <c:pt idx="486">
                  <c:v>43048</c:v>
                </c:pt>
                <c:pt idx="487">
                  <c:v>43049</c:v>
                </c:pt>
                <c:pt idx="488">
                  <c:v>43052</c:v>
                </c:pt>
                <c:pt idx="489">
                  <c:v>43053</c:v>
                </c:pt>
                <c:pt idx="490">
                  <c:v>43054</c:v>
                </c:pt>
                <c:pt idx="491">
                  <c:v>43055</c:v>
                </c:pt>
                <c:pt idx="492">
                  <c:v>43056</c:v>
                </c:pt>
                <c:pt idx="493">
                  <c:v>43059</c:v>
                </c:pt>
                <c:pt idx="494">
                  <c:v>43060</c:v>
                </c:pt>
                <c:pt idx="495">
                  <c:v>43061</c:v>
                </c:pt>
                <c:pt idx="496">
                  <c:v>43062</c:v>
                </c:pt>
                <c:pt idx="497">
                  <c:v>43063</c:v>
                </c:pt>
                <c:pt idx="498">
                  <c:v>43066</c:v>
                </c:pt>
                <c:pt idx="499">
                  <c:v>43067</c:v>
                </c:pt>
                <c:pt idx="500">
                  <c:v>43068</c:v>
                </c:pt>
                <c:pt idx="501">
                  <c:v>43069</c:v>
                </c:pt>
                <c:pt idx="502">
                  <c:v>43070</c:v>
                </c:pt>
                <c:pt idx="503">
                  <c:v>43073</c:v>
                </c:pt>
                <c:pt idx="504">
                  <c:v>43074</c:v>
                </c:pt>
                <c:pt idx="505">
                  <c:v>43075</c:v>
                </c:pt>
                <c:pt idx="506">
                  <c:v>43076</c:v>
                </c:pt>
                <c:pt idx="507">
                  <c:v>43077</c:v>
                </c:pt>
                <c:pt idx="508">
                  <c:v>43080</c:v>
                </c:pt>
                <c:pt idx="509">
                  <c:v>43081</c:v>
                </c:pt>
                <c:pt idx="510">
                  <c:v>43082</c:v>
                </c:pt>
                <c:pt idx="511">
                  <c:v>43083</c:v>
                </c:pt>
                <c:pt idx="512">
                  <c:v>43084</c:v>
                </c:pt>
                <c:pt idx="513">
                  <c:v>43087</c:v>
                </c:pt>
                <c:pt idx="514">
                  <c:v>43088</c:v>
                </c:pt>
                <c:pt idx="515">
                  <c:v>43089</c:v>
                </c:pt>
                <c:pt idx="516">
                  <c:v>43090</c:v>
                </c:pt>
                <c:pt idx="517">
                  <c:v>43091</c:v>
                </c:pt>
                <c:pt idx="518">
                  <c:v>43098</c:v>
                </c:pt>
                <c:pt idx="519">
                  <c:v>43105</c:v>
                </c:pt>
                <c:pt idx="520">
                  <c:v>43112</c:v>
                </c:pt>
                <c:pt idx="521">
                  <c:v>43119</c:v>
                </c:pt>
                <c:pt idx="522">
                  <c:v>43126</c:v>
                </c:pt>
                <c:pt idx="523">
                  <c:v>43133</c:v>
                </c:pt>
                <c:pt idx="524">
                  <c:v>43140</c:v>
                </c:pt>
                <c:pt idx="525">
                  <c:v>43147</c:v>
                </c:pt>
                <c:pt idx="526">
                  <c:v>43154</c:v>
                </c:pt>
                <c:pt idx="527">
                  <c:v>43161</c:v>
                </c:pt>
                <c:pt idx="528">
                  <c:v>43168</c:v>
                </c:pt>
                <c:pt idx="529">
                  <c:v>43175</c:v>
                </c:pt>
                <c:pt idx="530">
                  <c:v>43182</c:v>
                </c:pt>
                <c:pt idx="531">
                  <c:v>43193</c:v>
                </c:pt>
                <c:pt idx="532">
                  <c:v>43196</c:v>
                </c:pt>
                <c:pt idx="533">
                  <c:v>43203</c:v>
                </c:pt>
                <c:pt idx="534">
                  <c:v>43210</c:v>
                </c:pt>
                <c:pt idx="535">
                  <c:v>43217</c:v>
                </c:pt>
                <c:pt idx="536">
                  <c:v>43224</c:v>
                </c:pt>
                <c:pt idx="537">
                  <c:v>43231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43273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025920"/>
        <c:axId val="53102784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42387</c:v>
                </c:pt>
                <c:pt idx="1">
                  <c:v>42418</c:v>
                </c:pt>
                <c:pt idx="2">
                  <c:v>42447</c:v>
                </c:pt>
                <c:pt idx="3">
                  <c:v>42478</c:v>
                </c:pt>
                <c:pt idx="4">
                  <c:v>42508</c:v>
                </c:pt>
                <c:pt idx="5">
                  <c:v>42541</c:v>
                </c:pt>
                <c:pt idx="6">
                  <c:v>42569</c:v>
                </c:pt>
                <c:pt idx="7">
                  <c:v>42600</c:v>
                </c:pt>
                <c:pt idx="8">
                  <c:v>42632</c:v>
                </c:pt>
                <c:pt idx="9">
                  <c:v>42661</c:v>
                </c:pt>
                <c:pt idx="10">
                  <c:v>42692</c:v>
                </c:pt>
                <c:pt idx="11">
                  <c:v>42723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-1.3999999999999998E-3</c:v>
                </c:pt>
                <c:pt idx="1">
                  <c:v>-1.5399999999999999E-3</c:v>
                </c:pt>
                <c:pt idx="2">
                  <c:v>-1.6799999999999999E-3</c:v>
                </c:pt>
                <c:pt idx="3">
                  <c:v>-1.7399999999999998E-3</c:v>
                </c:pt>
                <c:pt idx="4">
                  <c:v>-1.8E-3</c:v>
                </c:pt>
                <c:pt idx="5">
                  <c:v>-1.8599999999999999E-3</c:v>
                </c:pt>
                <c:pt idx="6">
                  <c:v>-1.8799999999999999E-3</c:v>
                </c:pt>
                <c:pt idx="7">
                  <c:v>-1.91E-3</c:v>
                </c:pt>
                <c:pt idx="8">
                  <c:v>-1.9300000000000001E-3</c:v>
                </c:pt>
                <c:pt idx="9">
                  <c:v>-1.9E-3</c:v>
                </c:pt>
                <c:pt idx="10">
                  <c:v>-1.8799999999999999E-3</c:v>
                </c:pt>
                <c:pt idx="11">
                  <c:v>-1.8500000000000001E-3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-1.6750000000000397E-3</c:v>
                </c:pt>
                <c:pt idx="1">
                  <c:v>-1.8749999999999999E-3</c:v>
                </c:pt>
                <c:pt idx="2">
                  <c:v>-1.9249999999999545E-3</c:v>
                </c:pt>
                <c:pt idx="3">
                  <c:v>-1.8749999999999999E-3</c:v>
                </c:pt>
                <c:pt idx="4">
                  <c:v>-1.6750000000000397E-3</c:v>
                </c:pt>
                <c:pt idx="5">
                  <c:v>-1.349999999999909E-3</c:v>
                </c:pt>
                <c:pt idx="6">
                  <c:v>-9.2500000000001132E-4</c:v>
                </c:pt>
                <c:pt idx="7">
                  <c:v>-4.2500000000003977E-4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42389</c:v>
                </c:pt>
                <c:pt idx="1">
                  <c:v>42417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-1.4249999999999829E-3</c:v>
                </c:pt>
                <c:pt idx="1">
                  <c:v>-1.4750000000000795E-3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43180</c:v>
                </c:pt>
                <c:pt idx="1">
                  <c:v>43271</c:v>
                </c:pt>
                <c:pt idx="2">
                  <c:v>43362</c:v>
                </c:pt>
                <c:pt idx="3">
                  <c:v>43453</c:v>
                </c:pt>
                <c:pt idx="4">
                  <c:v>43544</c:v>
                </c:pt>
                <c:pt idx="5">
                  <c:v>43635</c:v>
                </c:pt>
                <c:pt idx="6">
                  <c:v>43726</c:v>
                </c:pt>
                <c:pt idx="7">
                  <c:v>43817</c:v>
                </c:pt>
                <c:pt idx="8">
                  <c:v>43908</c:v>
                </c:pt>
                <c:pt idx="9">
                  <c:v>43999</c:v>
                </c:pt>
                <c:pt idx="10">
                  <c:v>44090</c:v>
                </c:pt>
                <c:pt idx="11">
                  <c:v>44181</c:v>
                </c:pt>
                <c:pt idx="12">
                  <c:v>44272</c:v>
                </c:pt>
                <c:pt idx="13">
                  <c:v>44363</c:v>
                </c:pt>
                <c:pt idx="14">
                  <c:v>44454</c:v>
                </c:pt>
                <c:pt idx="15">
                  <c:v>44545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025920"/>
        <c:axId val="531027840"/>
      </c:scatterChart>
      <c:dateAx>
        <c:axId val="531025920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0278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1027840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102592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42366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42492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42552</c:v>
                </c:pt>
                <c:pt idx="137">
                  <c:v>42555</c:v>
                </c:pt>
                <c:pt idx="138">
                  <c:v>42556</c:v>
                </c:pt>
                <c:pt idx="139">
                  <c:v>42557</c:v>
                </c:pt>
                <c:pt idx="140">
                  <c:v>42558</c:v>
                </c:pt>
                <c:pt idx="141">
                  <c:v>42559</c:v>
                </c:pt>
                <c:pt idx="142">
                  <c:v>42562</c:v>
                </c:pt>
                <c:pt idx="143">
                  <c:v>42563</c:v>
                </c:pt>
                <c:pt idx="144">
                  <c:v>42564</c:v>
                </c:pt>
                <c:pt idx="145">
                  <c:v>42565</c:v>
                </c:pt>
                <c:pt idx="146">
                  <c:v>42566</c:v>
                </c:pt>
                <c:pt idx="147">
                  <c:v>42569</c:v>
                </c:pt>
                <c:pt idx="148">
                  <c:v>42570</c:v>
                </c:pt>
                <c:pt idx="149">
                  <c:v>42571</c:v>
                </c:pt>
                <c:pt idx="150">
                  <c:v>42572</c:v>
                </c:pt>
                <c:pt idx="151">
                  <c:v>42573</c:v>
                </c:pt>
                <c:pt idx="152">
                  <c:v>42576</c:v>
                </c:pt>
                <c:pt idx="153">
                  <c:v>42577</c:v>
                </c:pt>
                <c:pt idx="154">
                  <c:v>42578</c:v>
                </c:pt>
                <c:pt idx="155">
                  <c:v>42579</c:v>
                </c:pt>
                <c:pt idx="156">
                  <c:v>42580</c:v>
                </c:pt>
                <c:pt idx="157">
                  <c:v>42583</c:v>
                </c:pt>
                <c:pt idx="158">
                  <c:v>42584</c:v>
                </c:pt>
                <c:pt idx="159">
                  <c:v>42585</c:v>
                </c:pt>
                <c:pt idx="160">
                  <c:v>42586</c:v>
                </c:pt>
                <c:pt idx="161">
                  <c:v>42587</c:v>
                </c:pt>
                <c:pt idx="162">
                  <c:v>42590</c:v>
                </c:pt>
                <c:pt idx="163">
                  <c:v>42591</c:v>
                </c:pt>
                <c:pt idx="164">
                  <c:v>42592</c:v>
                </c:pt>
                <c:pt idx="165">
                  <c:v>42593</c:v>
                </c:pt>
                <c:pt idx="166">
                  <c:v>42594</c:v>
                </c:pt>
                <c:pt idx="167">
                  <c:v>42597</c:v>
                </c:pt>
                <c:pt idx="168">
                  <c:v>42598</c:v>
                </c:pt>
                <c:pt idx="169">
                  <c:v>42599</c:v>
                </c:pt>
                <c:pt idx="170">
                  <c:v>42600</c:v>
                </c:pt>
                <c:pt idx="171">
                  <c:v>42601</c:v>
                </c:pt>
                <c:pt idx="172">
                  <c:v>42604</c:v>
                </c:pt>
                <c:pt idx="173">
                  <c:v>42605</c:v>
                </c:pt>
                <c:pt idx="174">
                  <c:v>42606</c:v>
                </c:pt>
                <c:pt idx="175">
                  <c:v>42607</c:v>
                </c:pt>
                <c:pt idx="176">
                  <c:v>42608</c:v>
                </c:pt>
                <c:pt idx="177">
                  <c:v>42611</c:v>
                </c:pt>
                <c:pt idx="178">
                  <c:v>42612</c:v>
                </c:pt>
                <c:pt idx="179">
                  <c:v>42613</c:v>
                </c:pt>
                <c:pt idx="180">
                  <c:v>42614</c:v>
                </c:pt>
                <c:pt idx="181">
                  <c:v>42615</c:v>
                </c:pt>
                <c:pt idx="182">
                  <c:v>42618</c:v>
                </c:pt>
                <c:pt idx="183">
                  <c:v>42619</c:v>
                </c:pt>
                <c:pt idx="184">
                  <c:v>42620</c:v>
                </c:pt>
                <c:pt idx="185">
                  <c:v>42621</c:v>
                </c:pt>
                <c:pt idx="186">
                  <c:v>42622</c:v>
                </c:pt>
                <c:pt idx="187">
                  <c:v>42625</c:v>
                </c:pt>
                <c:pt idx="188">
                  <c:v>42626</c:v>
                </c:pt>
                <c:pt idx="189">
                  <c:v>42627</c:v>
                </c:pt>
                <c:pt idx="190">
                  <c:v>42628</c:v>
                </c:pt>
                <c:pt idx="191">
                  <c:v>42629</c:v>
                </c:pt>
                <c:pt idx="192">
                  <c:v>42632</c:v>
                </c:pt>
                <c:pt idx="193">
                  <c:v>42633</c:v>
                </c:pt>
                <c:pt idx="194">
                  <c:v>42634</c:v>
                </c:pt>
                <c:pt idx="195">
                  <c:v>42635</c:v>
                </c:pt>
                <c:pt idx="196">
                  <c:v>42636</c:v>
                </c:pt>
                <c:pt idx="197">
                  <c:v>42639</c:v>
                </c:pt>
                <c:pt idx="198">
                  <c:v>42640</c:v>
                </c:pt>
                <c:pt idx="199">
                  <c:v>42641</c:v>
                </c:pt>
                <c:pt idx="200">
                  <c:v>42642</c:v>
                </c:pt>
                <c:pt idx="201">
                  <c:v>42643</c:v>
                </c:pt>
                <c:pt idx="202">
                  <c:v>42646</c:v>
                </c:pt>
                <c:pt idx="203">
                  <c:v>42647</c:v>
                </c:pt>
                <c:pt idx="204">
                  <c:v>42648</c:v>
                </c:pt>
                <c:pt idx="205">
                  <c:v>42649</c:v>
                </c:pt>
                <c:pt idx="206">
                  <c:v>42650</c:v>
                </c:pt>
                <c:pt idx="207">
                  <c:v>42653</c:v>
                </c:pt>
                <c:pt idx="208">
                  <c:v>42654</c:v>
                </c:pt>
                <c:pt idx="209">
                  <c:v>42655</c:v>
                </c:pt>
                <c:pt idx="210">
                  <c:v>42656</c:v>
                </c:pt>
                <c:pt idx="211">
                  <c:v>42657</c:v>
                </c:pt>
                <c:pt idx="212">
                  <c:v>42660</c:v>
                </c:pt>
                <c:pt idx="213">
                  <c:v>42661</c:v>
                </c:pt>
                <c:pt idx="214">
                  <c:v>42662</c:v>
                </c:pt>
                <c:pt idx="215">
                  <c:v>42663</c:v>
                </c:pt>
                <c:pt idx="216">
                  <c:v>42664</c:v>
                </c:pt>
                <c:pt idx="217">
                  <c:v>42667</c:v>
                </c:pt>
                <c:pt idx="218">
                  <c:v>42668</c:v>
                </c:pt>
                <c:pt idx="219">
                  <c:v>42669</c:v>
                </c:pt>
                <c:pt idx="220">
                  <c:v>42670</c:v>
                </c:pt>
                <c:pt idx="221">
                  <c:v>42671</c:v>
                </c:pt>
                <c:pt idx="222">
                  <c:v>42674</c:v>
                </c:pt>
                <c:pt idx="223">
                  <c:v>42675</c:v>
                </c:pt>
                <c:pt idx="224">
                  <c:v>42676</c:v>
                </c:pt>
                <c:pt idx="225">
                  <c:v>42677</c:v>
                </c:pt>
                <c:pt idx="226">
                  <c:v>42678</c:v>
                </c:pt>
                <c:pt idx="227">
                  <c:v>42681</c:v>
                </c:pt>
                <c:pt idx="228">
                  <c:v>42682</c:v>
                </c:pt>
                <c:pt idx="229">
                  <c:v>42683</c:v>
                </c:pt>
                <c:pt idx="230">
                  <c:v>42684</c:v>
                </c:pt>
                <c:pt idx="231">
                  <c:v>42685</c:v>
                </c:pt>
                <c:pt idx="232">
                  <c:v>42688</c:v>
                </c:pt>
                <c:pt idx="233">
                  <c:v>42689</c:v>
                </c:pt>
                <c:pt idx="234">
                  <c:v>42690</c:v>
                </c:pt>
                <c:pt idx="235">
                  <c:v>42691</c:v>
                </c:pt>
                <c:pt idx="236">
                  <c:v>42692</c:v>
                </c:pt>
                <c:pt idx="237">
                  <c:v>42695</c:v>
                </c:pt>
                <c:pt idx="238">
                  <c:v>42696</c:v>
                </c:pt>
                <c:pt idx="239">
                  <c:v>42697</c:v>
                </c:pt>
                <c:pt idx="240">
                  <c:v>42698</c:v>
                </c:pt>
                <c:pt idx="241">
                  <c:v>42699</c:v>
                </c:pt>
                <c:pt idx="242">
                  <c:v>42702</c:v>
                </c:pt>
                <c:pt idx="243">
                  <c:v>42703</c:v>
                </c:pt>
                <c:pt idx="244">
                  <c:v>42704</c:v>
                </c:pt>
                <c:pt idx="245">
                  <c:v>42705</c:v>
                </c:pt>
                <c:pt idx="246">
                  <c:v>42706</c:v>
                </c:pt>
                <c:pt idx="247">
                  <c:v>42709</c:v>
                </c:pt>
                <c:pt idx="248">
                  <c:v>42710</c:v>
                </c:pt>
                <c:pt idx="249">
                  <c:v>42711</c:v>
                </c:pt>
                <c:pt idx="250">
                  <c:v>42712</c:v>
                </c:pt>
                <c:pt idx="251">
                  <c:v>42713</c:v>
                </c:pt>
                <c:pt idx="252">
                  <c:v>42716</c:v>
                </c:pt>
                <c:pt idx="253">
                  <c:v>42717</c:v>
                </c:pt>
                <c:pt idx="254">
                  <c:v>42718</c:v>
                </c:pt>
                <c:pt idx="255">
                  <c:v>42719</c:v>
                </c:pt>
                <c:pt idx="256">
                  <c:v>42720</c:v>
                </c:pt>
                <c:pt idx="257">
                  <c:v>42723</c:v>
                </c:pt>
                <c:pt idx="258">
                  <c:v>42724</c:v>
                </c:pt>
                <c:pt idx="259">
                  <c:v>42725</c:v>
                </c:pt>
                <c:pt idx="260">
                  <c:v>42726</c:v>
                </c:pt>
                <c:pt idx="261">
                  <c:v>42727</c:v>
                </c:pt>
                <c:pt idx="262">
                  <c:v>42731</c:v>
                </c:pt>
                <c:pt idx="263">
                  <c:v>42732</c:v>
                </c:pt>
                <c:pt idx="264">
                  <c:v>42733</c:v>
                </c:pt>
                <c:pt idx="265">
                  <c:v>42734</c:v>
                </c:pt>
                <c:pt idx="266">
                  <c:v>42737</c:v>
                </c:pt>
                <c:pt idx="267">
                  <c:v>42738</c:v>
                </c:pt>
                <c:pt idx="268">
                  <c:v>42739</c:v>
                </c:pt>
                <c:pt idx="269">
                  <c:v>42740</c:v>
                </c:pt>
                <c:pt idx="270">
                  <c:v>42741</c:v>
                </c:pt>
                <c:pt idx="271">
                  <c:v>42744</c:v>
                </c:pt>
                <c:pt idx="272">
                  <c:v>42745</c:v>
                </c:pt>
                <c:pt idx="273">
                  <c:v>42746</c:v>
                </c:pt>
                <c:pt idx="274">
                  <c:v>42747</c:v>
                </c:pt>
                <c:pt idx="275">
                  <c:v>42748</c:v>
                </c:pt>
                <c:pt idx="276">
                  <c:v>42751</c:v>
                </c:pt>
                <c:pt idx="277">
                  <c:v>42752</c:v>
                </c:pt>
                <c:pt idx="278">
                  <c:v>42753</c:v>
                </c:pt>
                <c:pt idx="279">
                  <c:v>42754</c:v>
                </c:pt>
                <c:pt idx="280">
                  <c:v>42755</c:v>
                </c:pt>
                <c:pt idx="281">
                  <c:v>42758</c:v>
                </c:pt>
                <c:pt idx="282">
                  <c:v>42759</c:v>
                </c:pt>
                <c:pt idx="283">
                  <c:v>42760</c:v>
                </c:pt>
                <c:pt idx="284">
                  <c:v>42761</c:v>
                </c:pt>
                <c:pt idx="285">
                  <c:v>42762</c:v>
                </c:pt>
                <c:pt idx="286">
                  <c:v>42765</c:v>
                </c:pt>
                <c:pt idx="287">
                  <c:v>42766</c:v>
                </c:pt>
                <c:pt idx="288">
                  <c:v>42767</c:v>
                </c:pt>
                <c:pt idx="289">
                  <c:v>42768</c:v>
                </c:pt>
                <c:pt idx="290">
                  <c:v>42769</c:v>
                </c:pt>
                <c:pt idx="291">
                  <c:v>42772</c:v>
                </c:pt>
                <c:pt idx="292">
                  <c:v>42773</c:v>
                </c:pt>
                <c:pt idx="293">
                  <c:v>42774</c:v>
                </c:pt>
                <c:pt idx="294">
                  <c:v>42775</c:v>
                </c:pt>
                <c:pt idx="295">
                  <c:v>42776</c:v>
                </c:pt>
                <c:pt idx="296">
                  <c:v>42779</c:v>
                </c:pt>
                <c:pt idx="297">
                  <c:v>42780</c:v>
                </c:pt>
                <c:pt idx="298">
                  <c:v>42781</c:v>
                </c:pt>
                <c:pt idx="299">
                  <c:v>42782</c:v>
                </c:pt>
                <c:pt idx="300">
                  <c:v>42783</c:v>
                </c:pt>
                <c:pt idx="301">
                  <c:v>42786</c:v>
                </c:pt>
                <c:pt idx="302">
                  <c:v>42787</c:v>
                </c:pt>
                <c:pt idx="303">
                  <c:v>42788</c:v>
                </c:pt>
                <c:pt idx="304">
                  <c:v>42789</c:v>
                </c:pt>
                <c:pt idx="305">
                  <c:v>42790</c:v>
                </c:pt>
                <c:pt idx="306">
                  <c:v>42793</c:v>
                </c:pt>
                <c:pt idx="307">
                  <c:v>42794</c:v>
                </c:pt>
                <c:pt idx="308">
                  <c:v>42795</c:v>
                </c:pt>
                <c:pt idx="309">
                  <c:v>42796</c:v>
                </c:pt>
                <c:pt idx="310">
                  <c:v>42797</c:v>
                </c:pt>
                <c:pt idx="311">
                  <c:v>42800</c:v>
                </c:pt>
                <c:pt idx="312">
                  <c:v>42801</c:v>
                </c:pt>
                <c:pt idx="313">
                  <c:v>42802</c:v>
                </c:pt>
                <c:pt idx="314">
                  <c:v>42803</c:v>
                </c:pt>
                <c:pt idx="315">
                  <c:v>42804</c:v>
                </c:pt>
                <c:pt idx="316">
                  <c:v>42807</c:v>
                </c:pt>
                <c:pt idx="317">
                  <c:v>42808</c:v>
                </c:pt>
                <c:pt idx="318">
                  <c:v>42809</c:v>
                </c:pt>
                <c:pt idx="319">
                  <c:v>42810</c:v>
                </c:pt>
                <c:pt idx="320">
                  <c:v>42811</c:v>
                </c:pt>
                <c:pt idx="321">
                  <c:v>42814</c:v>
                </c:pt>
                <c:pt idx="322">
                  <c:v>42815</c:v>
                </c:pt>
                <c:pt idx="323">
                  <c:v>42816</c:v>
                </c:pt>
                <c:pt idx="324">
                  <c:v>42817</c:v>
                </c:pt>
                <c:pt idx="325">
                  <c:v>42818</c:v>
                </c:pt>
                <c:pt idx="326">
                  <c:v>42821</c:v>
                </c:pt>
                <c:pt idx="327">
                  <c:v>42822</c:v>
                </c:pt>
                <c:pt idx="328">
                  <c:v>42823</c:v>
                </c:pt>
                <c:pt idx="329">
                  <c:v>42824</c:v>
                </c:pt>
                <c:pt idx="330">
                  <c:v>42825</c:v>
                </c:pt>
                <c:pt idx="331">
                  <c:v>42828</c:v>
                </c:pt>
                <c:pt idx="332">
                  <c:v>42829</c:v>
                </c:pt>
                <c:pt idx="333">
                  <c:v>42830</c:v>
                </c:pt>
                <c:pt idx="334">
                  <c:v>42831</c:v>
                </c:pt>
                <c:pt idx="335">
                  <c:v>42832</c:v>
                </c:pt>
                <c:pt idx="336">
                  <c:v>42835</c:v>
                </c:pt>
                <c:pt idx="337">
                  <c:v>42836</c:v>
                </c:pt>
                <c:pt idx="338">
                  <c:v>42837</c:v>
                </c:pt>
                <c:pt idx="339">
                  <c:v>42838</c:v>
                </c:pt>
                <c:pt idx="340">
                  <c:v>42843</c:v>
                </c:pt>
                <c:pt idx="341">
                  <c:v>42844</c:v>
                </c:pt>
                <c:pt idx="342">
                  <c:v>42845</c:v>
                </c:pt>
                <c:pt idx="343">
                  <c:v>42846</c:v>
                </c:pt>
                <c:pt idx="344">
                  <c:v>42849</c:v>
                </c:pt>
                <c:pt idx="345">
                  <c:v>42850</c:v>
                </c:pt>
                <c:pt idx="346">
                  <c:v>42851</c:v>
                </c:pt>
                <c:pt idx="347">
                  <c:v>42852</c:v>
                </c:pt>
                <c:pt idx="348">
                  <c:v>42853</c:v>
                </c:pt>
                <c:pt idx="349">
                  <c:v>42857</c:v>
                </c:pt>
                <c:pt idx="350">
                  <c:v>42858</c:v>
                </c:pt>
                <c:pt idx="351">
                  <c:v>42859</c:v>
                </c:pt>
                <c:pt idx="352">
                  <c:v>42860</c:v>
                </c:pt>
                <c:pt idx="353">
                  <c:v>42863</c:v>
                </c:pt>
                <c:pt idx="354">
                  <c:v>42864</c:v>
                </c:pt>
                <c:pt idx="355">
                  <c:v>42865</c:v>
                </c:pt>
                <c:pt idx="356">
                  <c:v>42866</c:v>
                </c:pt>
                <c:pt idx="357">
                  <c:v>42867</c:v>
                </c:pt>
                <c:pt idx="358">
                  <c:v>42870</c:v>
                </c:pt>
                <c:pt idx="359">
                  <c:v>42871</c:v>
                </c:pt>
                <c:pt idx="360">
                  <c:v>42872</c:v>
                </c:pt>
                <c:pt idx="361">
                  <c:v>42873</c:v>
                </c:pt>
                <c:pt idx="362">
                  <c:v>42874</c:v>
                </c:pt>
                <c:pt idx="363">
                  <c:v>42877</c:v>
                </c:pt>
                <c:pt idx="364">
                  <c:v>42878</c:v>
                </c:pt>
                <c:pt idx="365">
                  <c:v>42879</c:v>
                </c:pt>
                <c:pt idx="366">
                  <c:v>42880</c:v>
                </c:pt>
                <c:pt idx="367">
                  <c:v>42881</c:v>
                </c:pt>
                <c:pt idx="368">
                  <c:v>42884</c:v>
                </c:pt>
                <c:pt idx="369">
                  <c:v>42885</c:v>
                </c:pt>
                <c:pt idx="370">
                  <c:v>42886</c:v>
                </c:pt>
                <c:pt idx="371">
                  <c:v>42887</c:v>
                </c:pt>
                <c:pt idx="372">
                  <c:v>42888</c:v>
                </c:pt>
                <c:pt idx="373">
                  <c:v>42891</c:v>
                </c:pt>
                <c:pt idx="374">
                  <c:v>42892</c:v>
                </c:pt>
                <c:pt idx="375">
                  <c:v>42893</c:v>
                </c:pt>
                <c:pt idx="376">
                  <c:v>42894</c:v>
                </c:pt>
                <c:pt idx="377">
                  <c:v>42895</c:v>
                </c:pt>
                <c:pt idx="378">
                  <c:v>42898</c:v>
                </c:pt>
                <c:pt idx="379">
                  <c:v>42899</c:v>
                </c:pt>
                <c:pt idx="380">
                  <c:v>42900</c:v>
                </c:pt>
                <c:pt idx="381">
                  <c:v>42901</c:v>
                </c:pt>
                <c:pt idx="382">
                  <c:v>42902</c:v>
                </c:pt>
                <c:pt idx="383">
                  <c:v>42905</c:v>
                </c:pt>
                <c:pt idx="384">
                  <c:v>42906</c:v>
                </c:pt>
                <c:pt idx="385">
                  <c:v>42907</c:v>
                </c:pt>
                <c:pt idx="386">
                  <c:v>42908</c:v>
                </c:pt>
                <c:pt idx="387">
                  <c:v>42909</c:v>
                </c:pt>
                <c:pt idx="388">
                  <c:v>42912</c:v>
                </c:pt>
                <c:pt idx="389">
                  <c:v>42913</c:v>
                </c:pt>
                <c:pt idx="390">
                  <c:v>42914</c:v>
                </c:pt>
                <c:pt idx="391">
                  <c:v>42915</c:v>
                </c:pt>
                <c:pt idx="392">
                  <c:v>42916</c:v>
                </c:pt>
                <c:pt idx="393">
                  <c:v>42919</c:v>
                </c:pt>
                <c:pt idx="394">
                  <c:v>42920</c:v>
                </c:pt>
                <c:pt idx="395">
                  <c:v>42921</c:v>
                </c:pt>
                <c:pt idx="396">
                  <c:v>42922</c:v>
                </c:pt>
                <c:pt idx="397">
                  <c:v>42923</c:v>
                </c:pt>
                <c:pt idx="398">
                  <c:v>42926</c:v>
                </c:pt>
                <c:pt idx="399">
                  <c:v>42927</c:v>
                </c:pt>
                <c:pt idx="400">
                  <c:v>42928</c:v>
                </c:pt>
                <c:pt idx="401">
                  <c:v>42929</c:v>
                </c:pt>
                <c:pt idx="402">
                  <c:v>42930</c:v>
                </c:pt>
                <c:pt idx="403">
                  <c:v>42933</c:v>
                </c:pt>
                <c:pt idx="404">
                  <c:v>42934</c:v>
                </c:pt>
                <c:pt idx="405">
                  <c:v>42935</c:v>
                </c:pt>
                <c:pt idx="406">
                  <c:v>42936</c:v>
                </c:pt>
                <c:pt idx="407">
                  <c:v>42937</c:v>
                </c:pt>
                <c:pt idx="408">
                  <c:v>42940</c:v>
                </c:pt>
                <c:pt idx="409">
                  <c:v>42941</c:v>
                </c:pt>
                <c:pt idx="410">
                  <c:v>42942</c:v>
                </c:pt>
                <c:pt idx="411">
                  <c:v>42943</c:v>
                </c:pt>
                <c:pt idx="412">
                  <c:v>42944</c:v>
                </c:pt>
                <c:pt idx="413">
                  <c:v>42947</c:v>
                </c:pt>
                <c:pt idx="414">
                  <c:v>42948</c:v>
                </c:pt>
                <c:pt idx="415">
                  <c:v>42949</c:v>
                </c:pt>
                <c:pt idx="416">
                  <c:v>42950</c:v>
                </c:pt>
                <c:pt idx="417">
                  <c:v>42951</c:v>
                </c:pt>
                <c:pt idx="418">
                  <c:v>42954</c:v>
                </c:pt>
                <c:pt idx="419">
                  <c:v>42955</c:v>
                </c:pt>
                <c:pt idx="420">
                  <c:v>42956</c:v>
                </c:pt>
                <c:pt idx="421">
                  <c:v>42957</c:v>
                </c:pt>
                <c:pt idx="422">
                  <c:v>42958</c:v>
                </c:pt>
                <c:pt idx="423">
                  <c:v>42961</c:v>
                </c:pt>
                <c:pt idx="424">
                  <c:v>42962</c:v>
                </c:pt>
                <c:pt idx="425">
                  <c:v>42963</c:v>
                </c:pt>
                <c:pt idx="426">
                  <c:v>42964</c:v>
                </c:pt>
                <c:pt idx="427">
                  <c:v>42965</c:v>
                </c:pt>
                <c:pt idx="428">
                  <c:v>42968</c:v>
                </c:pt>
                <c:pt idx="429">
                  <c:v>42969</c:v>
                </c:pt>
                <c:pt idx="430">
                  <c:v>42970</c:v>
                </c:pt>
                <c:pt idx="431">
                  <c:v>42971</c:v>
                </c:pt>
                <c:pt idx="432">
                  <c:v>42972</c:v>
                </c:pt>
                <c:pt idx="433">
                  <c:v>42975</c:v>
                </c:pt>
                <c:pt idx="434">
                  <c:v>42976</c:v>
                </c:pt>
                <c:pt idx="435">
                  <c:v>42977</c:v>
                </c:pt>
                <c:pt idx="436">
                  <c:v>42978</c:v>
                </c:pt>
                <c:pt idx="437">
                  <c:v>42979</c:v>
                </c:pt>
                <c:pt idx="438">
                  <c:v>42982</c:v>
                </c:pt>
                <c:pt idx="439">
                  <c:v>42983</c:v>
                </c:pt>
                <c:pt idx="440">
                  <c:v>42984</c:v>
                </c:pt>
                <c:pt idx="441">
                  <c:v>42985</c:v>
                </c:pt>
                <c:pt idx="442">
                  <c:v>42986</c:v>
                </c:pt>
                <c:pt idx="443">
                  <c:v>42989</c:v>
                </c:pt>
                <c:pt idx="444">
                  <c:v>42990</c:v>
                </c:pt>
                <c:pt idx="445">
                  <c:v>42991</c:v>
                </c:pt>
                <c:pt idx="446">
                  <c:v>42992</c:v>
                </c:pt>
                <c:pt idx="447">
                  <c:v>42993</c:v>
                </c:pt>
                <c:pt idx="448">
                  <c:v>42996</c:v>
                </c:pt>
                <c:pt idx="449">
                  <c:v>42997</c:v>
                </c:pt>
                <c:pt idx="450">
                  <c:v>42998</c:v>
                </c:pt>
                <c:pt idx="451">
                  <c:v>42999</c:v>
                </c:pt>
                <c:pt idx="452">
                  <c:v>43000</c:v>
                </c:pt>
                <c:pt idx="453">
                  <c:v>43003</c:v>
                </c:pt>
                <c:pt idx="454">
                  <c:v>43004</c:v>
                </c:pt>
                <c:pt idx="455">
                  <c:v>43005</c:v>
                </c:pt>
                <c:pt idx="456">
                  <c:v>43006</c:v>
                </c:pt>
                <c:pt idx="457">
                  <c:v>43007</c:v>
                </c:pt>
                <c:pt idx="458">
                  <c:v>43010</c:v>
                </c:pt>
                <c:pt idx="459">
                  <c:v>43011</c:v>
                </c:pt>
                <c:pt idx="460">
                  <c:v>43012</c:v>
                </c:pt>
                <c:pt idx="461">
                  <c:v>43013</c:v>
                </c:pt>
                <c:pt idx="462">
                  <c:v>43014</c:v>
                </c:pt>
                <c:pt idx="463">
                  <c:v>43017</c:v>
                </c:pt>
                <c:pt idx="464">
                  <c:v>43018</c:v>
                </c:pt>
                <c:pt idx="465">
                  <c:v>43019</c:v>
                </c:pt>
                <c:pt idx="466">
                  <c:v>43020</c:v>
                </c:pt>
                <c:pt idx="467">
                  <c:v>43021</c:v>
                </c:pt>
                <c:pt idx="468">
                  <c:v>43024</c:v>
                </c:pt>
                <c:pt idx="469">
                  <c:v>43025</c:v>
                </c:pt>
                <c:pt idx="470">
                  <c:v>43026</c:v>
                </c:pt>
                <c:pt idx="471">
                  <c:v>43027</c:v>
                </c:pt>
                <c:pt idx="472">
                  <c:v>43028</c:v>
                </c:pt>
                <c:pt idx="473">
                  <c:v>43031</c:v>
                </c:pt>
                <c:pt idx="474">
                  <c:v>43032</c:v>
                </c:pt>
                <c:pt idx="475">
                  <c:v>43033</c:v>
                </c:pt>
                <c:pt idx="476">
                  <c:v>43034</c:v>
                </c:pt>
                <c:pt idx="477">
                  <c:v>43035</c:v>
                </c:pt>
                <c:pt idx="478">
                  <c:v>43038</c:v>
                </c:pt>
                <c:pt idx="479">
                  <c:v>43039</c:v>
                </c:pt>
                <c:pt idx="480">
                  <c:v>43040</c:v>
                </c:pt>
                <c:pt idx="481">
                  <c:v>43041</c:v>
                </c:pt>
                <c:pt idx="482">
                  <c:v>43042</c:v>
                </c:pt>
                <c:pt idx="483">
                  <c:v>43045</c:v>
                </c:pt>
                <c:pt idx="484">
                  <c:v>43046</c:v>
                </c:pt>
                <c:pt idx="485">
                  <c:v>43047</c:v>
                </c:pt>
                <c:pt idx="486">
                  <c:v>43048</c:v>
                </c:pt>
                <c:pt idx="487">
                  <c:v>43049</c:v>
                </c:pt>
                <c:pt idx="488">
                  <c:v>43052</c:v>
                </c:pt>
                <c:pt idx="489">
                  <c:v>43053</c:v>
                </c:pt>
                <c:pt idx="490">
                  <c:v>43054</c:v>
                </c:pt>
                <c:pt idx="491">
                  <c:v>43055</c:v>
                </c:pt>
                <c:pt idx="492">
                  <c:v>43056</c:v>
                </c:pt>
                <c:pt idx="493">
                  <c:v>43059</c:v>
                </c:pt>
                <c:pt idx="494">
                  <c:v>43060</c:v>
                </c:pt>
                <c:pt idx="495">
                  <c:v>43061</c:v>
                </c:pt>
                <c:pt idx="496">
                  <c:v>43062</c:v>
                </c:pt>
                <c:pt idx="497">
                  <c:v>43063</c:v>
                </c:pt>
                <c:pt idx="498">
                  <c:v>43066</c:v>
                </c:pt>
                <c:pt idx="499">
                  <c:v>43067</c:v>
                </c:pt>
                <c:pt idx="500">
                  <c:v>43068</c:v>
                </c:pt>
                <c:pt idx="501">
                  <c:v>43069</c:v>
                </c:pt>
                <c:pt idx="502">
                  <c:v>43070</c:v>
                </c:pt>
                <c:pt idx="503">
                  <c:v>43073</c:v>
                </c:pt>
                <c:pt idx="504">
                  <c:v>43074</c:v>
                </c:pt>
                <c:pt idx="505">
                  <c:v>43075</c:v>
                </c:pt>
                <c:pt idx="506">
                  <c:v>43076</c:v>
                </c:pt>
                <c:pt idx="507">
                  <c:v>43077</c:v>
                </c:pt>
                <c:pt idx="508">
                  <c:v>43080</c:v>
                </c:pt>
                <c:pt idx="509">
                  <c:v>43081</c:v>
                </c:pt>
                <c:pt idx="510">
                  <c:v>43082</c:v>
                </c:pt>
                <c:pt idx="511">
                  <c:v>43083</c:v>
                </c:pt>
                <c:pt idx="512">
                  <c:v>43084</c:v>
                </c:pt>
                <c:pt idx="513">
                  <c:v>43087</c:v>
                </c:pt>
                <c:pt idx="514">
                  <c:v>43088</c:v>
                </c:pt>
                <c:pt idx="515">
                  <c:v>43089</c:v>
                </c:pt>
                <c:pt idx="516">
                  <c:v>43090</c:v>
                </c:pt>
                <c:pt idx="517">
                  <c:v>43091</c:v>
                </c:pt>
                <c:pt idx="518">
                  <c:v>43098</c:v>
                </c:pt>
                <c:pt idx="519">
                  <c:v>43105</c:v>
                </c:pt>
                <c:pt idx="520">
                  <c:v>43112</c:v>
                </c:pt>
                <c:pt idx="521">
                  <c:v>43119</c:v>
                </c:pt>
                <c:pt idx="522">
                  <c:v>43126</c:v>
                </c:pt>
                <c:pt idx="523">
                  <c:v>43133</c:v>
                </c:pt>
                <c:pt idx="524">
                  <c:v>43140</c:v>
                </c:pt>
                <c:pt idx="525">
                  <c:v>43147</c:v>
                </c:pt>
                <c:pt idx="526">
                  <c:v>43154</c:v>
                </c:pt>
                <c:pt idx="527">
                  <c:v>43161</c:v>
                </c:pt>
                <c:pt idx="528">
                  <c:v>43168</c:v>
                </c:pt>
                <c:pt idx="529">
                  <c:v>43175</c:v>
                </c:pt>
                <c:pt idx="530">
                  <c:v>43182</c:v>
                </c:pt>
                <c:pt idx="531">
                  <c:v>43193</c:v>
                </c:pt>
                <c:pt idx="532">
                  <c:v>43196</c:v>
                </c:pt>
                <c:pt idx="533">
                  <c:v>43203</c:v>
                </c:pt>
                <c:pt idx="534">
                  <c:v>43210</c:v>
                </c:pt>
                <c:pt idx="535">
                  <c:v>43217</c:v>
                </c:pt>
                <c:pt idx="536">
                  <c:v>43224</c:v>
                </c:pt>
                <c:pt idx="537">
                  <c:v>43231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43273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310080"/>
        <c:axId val="531311616"/>
      </c:lineChart>
      <c:dateAx>
        <c:axId val="531310080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116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1311616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13100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42366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42492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42552</c:v>
                </c:pt>
                <c:pt idx="137">
                  <c:v>42555</c:v>
                </c:pt>
                <c:pt idx="138">
                  <c:v>42556</c:v>
                </c:pt>
                <c:pt idx="139">
                  <c:v>42557</c:v>
                </c:pt>
                <c:pt idx="140">
                  <c:v>42558</c:v>
                </c:pt>
                <c:pt idx="141">
                  <c:v>42559</c:v>
                </c:pt>
                <c:pt idx="142">
                  <c:v>42562</c:v>
                </c:pt>
                <c:pt idx="143">
                  <c:v>42563</c:v>
                </c:pt>
                <c:pt idx="144">
                  <c:v>42564</c:v>
                </c:pt>
                <c:pt idx="145">
                  <c:v>42565</c:v>
                </c:pt>
                <c:pt idx="146">
                  <c:v>42566</c:v>
                </c:pt>
                <c:pt idx="147">
                  <c:v>42569</c:v>
                </c:pt>
                <c:pt idx="148">
                  <c:v>42570</c:v>
                </c:pt>
                <c:pt idx="149">
                  <c:v>42571</c:v>
                </c:pt>
                <c:pt idx="150">
                  <c:v>42572</c:v>
                </c:pt>
                <c:pt idx="151">
                  <c:v>42573</c:v>
                </c:pt>
                <c:pt idx="152">
                  <c:v>42576</c:v>
                </c:pt>
                <c:pt idx="153">
                  <c:v>42577</c:v>
                </c:pt>
                <c:pt idx="154">
                  <c:v>42578</c:v>
                </c:pt>
                <c:pt idx="155">
                  <c:v>42579</c:v>
                </c:pt>
                <c:pt idx="156">
                  <c:v>42580</c:v>
                </c:pt>
                <c:pt idx="157">
                  <c:v>42583</c:v>
                </c:pt>
                <c:pt idx="158">
                  <c:v>42584</c:v>
                </c:pt>
                <c:pt idx="159">
                  <c:v>42585</c:v>
                </c:pt>
                <c:pt idx="160">
                  <c:v>42586</c:v>
                </c:pt>
                <c:pt idx="161">
                  <c:v>42587</c:v>
                </c:pt>
                <c:pt idx="162">
                  <c:v>42590</c:v>
                </c:pt>
                <c:pt idx="163">
                  <c:v>42591</c:v>
                </c:pt>
                <c:pt idx="164">
                  <c:v>42592</c:v>
                </c:pt>
                <c:pt idx="165">
                  <c:v>42593</c:v>
                </c:pt>
                <c:pt idx="166">
                  <c:v>42594</c:v>
                </c:pt>
                <c:pt idx="167">
                  <c:v>42597</c:v>
                </c:pt>
                <c:pt idx="168">
                  <c:v>42598</c:v>
                </c:pt>
                <c:pt idx="169">
                  <c:v>42599</c:v>
                </c:pt>
                <c:pt idx="170">
                  <c:v>42600</c:v>
                </c:pt>
                <c:pt idx="171">
                  <c:v>42601</c:v>
                </c:pt>
                <c:pt idx="172">
                  <c:v>42604</c:v>
                </c:pt>
                <c:pt idx="173">
                  <c:v>42605</c:v>
                </c:pt>
                <c:pt idx="174">
                  <c:v>42606</c:v>
                </c:pt>
                <c:pt idx="175">
                  <c:v>42607</c:v>
                </c:pt>
                <c:pt idx="176">
                  <c:v>42608</c:v>
                </c:pt>
                <c:pt idx="177">
                  <c:v>42611</c:v>
                </c:pt>
                <c:pt idx="178">
                  <c:v>42612</c:v>
                </c:pt>
                <c:pt idx="179">
                  <c:v>42613</c:v>
                </c:pt>
                <c:pt idx="180">
                  <c:v>42614</c:v>
                </c:pt>
                <c:pt idx="181">
                  <c:v>42615</c:v>
                </c:pt>
                <c:pt idx="182">
                  <c:v>42618</c:v>
                </c:pt>
                <c:pt idx="183">
                  <c:v>42619</c:v>
                </c:pt>
                <c:pt idx="184">
                  <c:v>42620</c:v>
                </c:pt>
                <c:pt idx="185">
                  <c:v>42621</c:v>
                </c:pt>
                <c:pt idx="186">
                  <c:v>42622</c:v>
                </c:pt>
                <c:pt idx="187">
                  <c:v>42625</c:v>
                </c:pt>
                <c:pt idx="188">
                  <c:v>42626</c:v>
                </c:pt>
                <c:pt idx="189">
                  <c:v>42627</c:v>
                </c:pt>
                <c:pt idx="190">
                  <c:v>42628</c:v>
                </c:pt>
                <c:pt idx="191">
                  <c:v>42629</c:v>
                </c:pt>
                <c:pt idx="192">
                  <c:v>42632</c:v>
                </c:pt>
                <c:pt idx="193">
                  <c:v>42633</c:v>
                </c:pt>
                <c:pt idx="194">
                  <c:v>42634</c:v>
                </c:pt>
                <c:pt idx="195">
                  <c:v>42635</c:v>
                </c:pt>
                <c:pt idx="196">
                  <c:v>42636</c:v>
                </c:pt>
                <c:pt idx="197">
                  <c:v>42639</c:v>
                </c:pt>
                <c:pt idx="198">
                  <c:v>42640</c:v>
                </c:pt>
                <c:pt idx="199">
                  <c:v>42641</c:v>
                </c:pt>
                <c:pt idx="200">
                  <c:v>42642</c:v>
                </c:pt>
                <c:pt idx="201">
                  <c:v>42643</c:v>
                </c:pt>
                <c:pt idx="202">
                  <c:v>42646</c:v>
                </c:pt>
                <c:pt idx="203">
                  <c:v>42647</c:v>
                </c:pt>
                <c:pt idx="204">
                  <c:v>42648</c:v>
                </c:pt>
                <c:pt idx="205">
                  <c:v>42649</c:v>
                </c:pt>
                <c:pt idx="206">
                  <c:v>42650</c:v>
                </c:pt>
                <c:pt idx="207">
                  <c:v>42653</c:v>
                </c:pt>
                <c:pt idx="208">
                  <c:v>42654</c:v>
                </c:pt>
                <c:pt idx="209">
                  <c:v>42655</c:v>
                </c:pt>
                <c:pt idx="210">
                  <c:v>42656</c:v>
                </c:pt>
                <c:pt idx="211">
                  <c:v>42657</c:v>
                </c:pt>
                <c:pt idx="212">
                  <c:v>42660</c:v>
                </c:pt>
                <c:pt idx="213">
                  <c:v>42661</c:v>
                </c:pt>
                <c:pt idx="214">
                  <c:v>42662</c:v>
                </c:pt>
                <c:pt idx="215">
                  <c:v>42663</c:v>
                </c:pt>
                <c:pt idx="216">
                  <c:v>42664</c:v>
                </c:pt>
                <c:pt idx="217">
                  <c:v>42667</c:v>
                </c:pt>
                <c:pt idx="218">
                  <c:v>42668</c:v>
                </c:pt>
                <c:pt idx="219">
                  <c:v>42669</c:v>
                </c:pt>
                <c:pt idx="220">
                  <c:v>42670</c:v>
                </c:pt>
                <c:pt idx="221">
                  <c:v>42671</c:v>
                </c:pt>
                <c:pt idx="222">
                  <c:v>42674</c:v>
                </c:pt>
                <c:pt idx="223">
                  <c:v>42675</c:v>
                </c:pt>
                <c:pt idx="224">
                  <c:v>42676</c:v>
                </c:pt>
                <c:pt idx="225">
                  <c:v>42677</c:v>
                </c:pt>
                <c:pt idx="226">
                  <c:v>42678</c:v>
                </c:pt>
                <c:pt idx="227">
                  <c:v>42681</c:v>
                </c:pt>
                <c:pt idx="228">
                  <c:v>42682</c:v>
                </c:pt>
                <c:pt idx="229">
                  <c:v>42683</c:v>
                </c:pt>
                <c:pt idx="230">
                  <c:v>42684</c:v>
                </c:pt>
                <c:pt idx="231">
                  <c:v>42685</c:v>
                </c:pt>
                <c:pt idx="232">
                  <c:v>42688</c:v>
                </c:pt>
                <c:pt idx="233">
                  <c:v>42689</c:v>
                </c:pt>
                <c:pt idx="234">
                  <c:v>42690</c:v>
                </c:pt>
                <c:pt idx="235">
                  <c:v>42691</c:v>
                </c:pt>
                <c:pt idx="236">
                  <c:v>42692</c:v>
                </c:pt>
                <c:pt idx="237">
                  <c:v>42695</c:v>
                </c:pt>
                <c:pt idx="238">
                  <c:v>42696</c:v>
                </c:pt>
                <c:pt idx="239">
                  <c:v>42697</c:v>
                </c:pt>
                <c:pt idx="240">
                  <c:v>42698</c:v>
                </c:pt>
                <c:pt idx="241">
                  <c:v>42699</c:v>
                </c:pt>
                <c:pt idx="242">
                  <c:v>42702</c:v>
                </c:pt>
                <c:pt idx="243">
                  <c:v>42703</c:v>
                </c:pt>
                <c:pt idx="244">
                  <c:v>42704</c:v>
                </c:pt>
                <c:pt idx="245">
                  <c:v>42705</c:v>
                </c:pt>
                <c:pt idx="246">
                  <c:v>42706</c:v>
                </c:pt>
                <c:pt idx="247">
                  <c:v>42709</c:v>
                </c:pt>
                <c:pt idx="248">
                  <c:v>42710</c:v>
                </c:pt>
                <c:pt idx="249">
                  <c:v>42711</c:v>
                </c:pt>
                <c:pt idx="250">
                  <c:v>42712</c:v>
                </c:pt>
                <c:pt idx="251">
                  <c:v>42713</c:v>
                </c:pt>
                <c:pt idx="252">
                  <c:v>42716</c:v>
                </c:pt>
                <c:pt idx="253">
                  <c:v>42717</c:v>
                </c:pt>
                <c:pt idx="254">
                  <c:v>42718</c:v>
                </c:pt>
                <c:pt idx="255">
                  <c:v>42719</c:v>
                </c:pt>
                <c:pt idx="256">
                  <c:v>42720</c:v>
                </c:pt>
                <c:pt idx="257">
                  <c:v>42723</c:v>
                </c:pt>
                <c:pt idx="258">
                  <c:v>42724</c:v>
                </c:pt>
                <c:pt idx="259">
                  <c:v>42725</c:v>
                </c:pt>
                <c:pt idx="260">
                  <c:v>42726</c:v>
                </c:pt>
                <c:pt idx="261">
                  <c:v>42727</c:v>
                </c:pt>
                <c:pt idx="262">
                  <c:v>42731</c:v>
                </c:pt>
                <c:pt idx="263">
                  <c:v>42732</c:v>
                </c:pt>
                <c:pt idx="264">
                  <c:v>42733</c:v>
                </c:pt>
                <c:pt idx="265">
                  <c:v>42734</c:v>
                </c:pt>
                <c:pt idx="266">
                  <c:v>42737</c:v>
                </c:pt>
                <c:pt idx="267">
                  <c:v>42738</c:v>
                </c:pt>
                <c:pt idx="268">
                  <c:v>42739</c:v>
                </c:pt>
                <c:pt idx="269">
                  <c:v>42740</c:v>
                </c:pt>
                <c:pt idx="270">
                  <c:v>42741</c:v>
                </c:pt>
                <c:pt idx="271">
                  <c:v>42744</c:v>
                </c:pt>
                <c:pt idx="272">
                  <c:v>42745</c:v>
                </c:pt>
                <c:pt idx="273">
                  <c:v>42746</c:v>
                </c:pt>
                <c:pt idx="274">
                  <c:v>42747</c:v>
                </c:pt>
                <c:pt idx="275">
                  <c:v>42748</c:v>
                </c:pt>
                <c:pt idx="276">
                  <c:v>42751</c:v>
                </c:pt>
                <c:pt idx="277">
                  <c:v>42752</c:v>
                </c:pt>
                <c:pt idx="278">
                  <c:v>42753</c:v>
                </c:pt>
                <c:pt idx="279">
                  <c:v>42754</c:v>
                </c:pt>
                <c:pt idx="280">
                  <c:v>42755</c:v>
                </c:pt>
                <c:pt idx="281">
                  <c:v>42758</c:v>
                </c:pt>
                <c:pt idx="282">
                  <c:v>42759</c:v>
                </c:pt>
                <c:pt idx="283">
                  <c:v>42760</c:v>
                </c:pt>
                <c:pt idx="284">
                  <c:v>42761</c:v>
                </c:pt>
                <c:pt idx="285">
                  <c:v>42762</c:v>
                </c:pt>
                <c:pt idx="286">
                  <c:v>42765</c:v>
                </c:pt>
                <c:pt idx="287">
                  <c:v>42766</c:v>
                </c:pt>
                <c:pt idx="288">
                  <c:v>42767</c:v>
                </c:pt>
                <c:pt idx="289">
                  <c:v>42768</c:v>
                </c:pt>
                <c:pt idx="290">
                  <c:v>42769</c:v>
                </c:pt>
                <c:pt idx="291">
                  <c:v>42772</c:v>
                </c:pt>
                <c:pt idx="292">
                  <c:v>42773</c:v>
                </c:pt>
                <c:pt idx="293">
                  <c:v>42774</c:v>
                </c:pt>
                <c:pt idx="294">
                  <c:v>42775</c:v>
                </c:pt>
                <c:pt idx="295">
                  <c:v>42776</c:v>
                </c:pt>
                <c:pt idx="296">
                  <c:v>42779</c:v>
                </c:pt>
                <c:pt idx="297">
                  <c:v>42780</c:v>
                </c:pt>
                <c:pt idx="298">
                  <c:v>42781</c:v>
                </c:pt>
                <c:pt idx="299">
                  <c:v>42782</c:v>
                </c:pt>
                <c:pt idx="300">
                  <c:v>42783</c:v>
                </c:pt>
                <c:pt idx="301">
                  <c:v>42786</c:v>
                </c:pt>
                <c:pt idx="302">
                  <c:v>42787</c:v>
                </c:pt>
                <c:pt idx="303">
                  <c:v>42788</c:v>
                </c:pt>
                <c:pt idx="304">
                  <c:v>42789</c:v>
                </c:pt>
                <c:pt idx="305">
                  <c:v>42790</c:v>
                </c:pt>
                <c:pt idx="306">
                  <c:v>42793</c:v>
                </c:pt>
                <c:pt idx="307">
                  <c:v>42794</c:v>
                </c:pt>
                <c:pt idx="308">
                  <c:v>42795</c:v>
                </c:pt>
                <c:pt idx="309">
                  <c:v>42796</c:v>
                </c:pt>
                <c:pt idx="310">
                  <c:v>42797</c:v>
                </c:pt>
                <c:pt idx="311">
                  <c:v>42800</c:v>
                </c:pt>
                <c:pt idx="312">
                  <c:v>42801</c:v>
                </c:pt>
                <c:pt idx="313">
                  <c:v>42802</c:v>
                </c:pt>
                <c:pt idx="314">
                  <c:v>42803</c:v>
                </c:pt>
                <c:pt idx="315">
                  <c:v>42804</c:v>
                </c:pt>
                <c:pt idx="316">
                  <c:v>42807</c:v>
                </c:pt>
                <c:pt idx="317">
                  <c:v>42808</c:v>
                </c:pt>
                <c:pt idx="318">
                  <c:v>42809</c:v>
                </c:pt>
                <c:pt idx="319">
                  <c:v>42810</c:v>
                </c:pt>
                <c:pt idx="320">
                  <c:v>42811</c:v>
                </c:pt>
                <c:pt idx="321">
                  <c:v>42814</c:v>
                </c:pt>
                <c:pt idx="322">
                  <c:v>42815</c:v>
                </c:pt>
                <c:pt idx="323">
                  <c:v>42816</c:v>
                </c:pt>
                <c:pt idx="324">
                  <c:v>42817</c:v>
                </c:pt>
                <c:pt idx="325">
                  <c:v>42818</c:v>
                </c:pt>
                <c:pt idx="326">
                  <c:v>42821</c:v>
                </c:pt>
                <c:pt idx="327">
                  <c:v>42822</c:v>
                </c:pt>
                <c:pt idx="328">
                  <c:v>42823</c:v>
                </c:pt>
                <c:pt idx="329">
                  <c:v>42824</c:v>
                </c:pt>
                <c:pt idx="330">
                  <c:v>42825</c:v>
                </c:pt>
                <c:pt idx="331">
                  <c:v>42828</c:v>
                </c:pt>
                <c:pt idx="332">
                  <c:v>42829</c:v>
                </c:pt>
                <c:pt idx="333">
                  <c:v>42830</c:v>
                </c:pt>
                <c:pt idx="334">
                  <c:v>42831</c:v>
                </c:pt>
                <c:pt idx="335">
                  <c:v>42832</c:v>
                </c:pt>
                <c:pt idx="336">
                  <c:v>42835</c:v>
                </c:pt>
                <c:pt idx="337">
                  <c:v>42836</c:v>
                </c:pt>
                <c:pt idx="338">
                  <c:v>42837</c:v>
                </c:pt>
                <c:pt idx="339">
                  <c:v>42838</c:v>
                </c:pt>
                <c:pt idx="340">
                  <c:v>42843</c:v>
                </c:pt>
                <c:pt idx="341">
                  <c:v>42844</c:v>
                </c:pt>
                <c:pt idx="342">
                  <c:v>42845</c:v>
                </c:pt>
                <c:pt idx="343">
                  <c:v>42846</c:v>
                </c:pt>
                <c:pt idx="344">
                  <c:v>42849</c:v>
                </c:pt>
                <c:pt idx="345">
                  <c:v>42850</c:v>
                </c:pt>
                <c:pt idx="346">
                  <c:v>42851</c:v>
                </c:pt>
                <c:pt idx="347">
                  <c:v>42852</c:v>
                </c:pt>
                <c:pt idx="348">
                  <c:v>42853</c:v>
                </c:pt>
                <c:pt idx="349">
                  <c:v>42857</c:v>
                </c:pt>
                <c:pt idx="350">
                  <c:v>42858</c:v>
                </c:pt>
                <c:pt idx="351">
                  <c:v>42859</c:v>
                </c:pt>
                <c:pt idx="352">
                  <c:v>42860</c:v>
                </c:pt>
                <c:pt idx="353">
                  <c:v>42863</c:v>
                </c:pt>
                <c:pt idx="354">
                  <c:v>42864</c:v>
                </c:pt>
                <c:pt idx="355">
                  <c:v>42865</c:v>
                </c:pt>
                <c:pt idx="356">
                  <c:v>42866</c:v>
                </c:pt>
                <c:pt idx="357">
                  <c:v>42867</c:v>
                </c:pt>
                <c:pt idx="358">
                  <c:v>42870</c:v>
                </c:pt>
                <c:pt idx="359">
                  <c:v>42871</c:v>
                </c:pt>
                <c:pt idx="360">
                  <c:v>42872</c:v>
                </c:pt>
                <c:pt idx="361">
                  <c:v>42873</c:v>
                </c:pt>
                <c:pt idx="362">
                  <c:v>42874</c:v>
                </c:pt>
                <c:pt idx="363">
                  <c:v>42877</c:v>
                </c:pt>
                <c:pt idx="364">
                  <c:v>42878</c:v>
                </c:pt>
                <c:pt idx="365">
                  <c:v>42879</c:v>
                </c:pt>
                <c:pt idx="366">
                  <c:v>42880</c:v>
                </c:pt>
                <c:pt idx="367">
                  <c:v>42881</c:v>
                </c:pt>
                <c:pt idx="368">
                  <c:v>42884</c:v>
                </c:pt>
                <c:pt idx="369">
                  <c:v>42885</c:v>
                </c:pt>
                <c:pt idx="370">
                  <c:v>42886</c:v>
                </c:pt>
                <c:pt idx="371">
                  <c:v>42887</c:v>
                </c:pt>
                <c:pt idx="372">
                  <c:v>42888</c:v>
                </c:pt>
                <c:pt idx="373">
                  <c:v>42891</c:v>
                </c:pt>
                <c:pt idx="374">
                  <c:v>42892</c:v>
                </c:pt>
                <c:pt idx="375">
                  <c:v>42893</c:v>
                </c:pt>
                <c:pt idx="376">
                  <c:v>42894</c:v>
                </c:pt>
                <c:pt idx="377">
                  <c:v>42895</c:v>
                </c:pt>
                <c:pt idx="378">
                  <c:v>42898</c:v>
                </c:pt>
                <c:pt idx="379">
                  <c:v>42899</c:v>
                </c:pt>
                <c:pt idx="380">
                  <c:v>42900</c:v>
                </c:pt>
                <c:pt idx="381">
                  <c:v>42901</c:v>
                </c:pt>
                <c:pt idx="382">
                  <c:v>42902</c:v>
                </c:pt>
                <c:pt idx="383">
                  <c:v>42905</c:v>
                </c:pt>
                <c:pt idx="384">
                  <c:v>42906</c:v>
                </c:pt>
                <c:pt idx="385">
                  <c:v>42907</c:v>
                </c:pt>
                <c:pt idx="386">
                  <c:v>42908</c:v>
                </c:pt>
                <c:pt idx="387">
                  <c:v>42909</c:v>
                </c:pt>
                <c:pt idx="388">
                  <c:v>42912</c:v>
                </c:pt>
                <c:pt idx="389">
                  <c:v>42913</c:v>
                </c:pt>
                <c:pt idx="390">
                  <c:v>42914</c:v>
                </c:pt>
                <c:pt idx="391">
                  <c:v>42915</c:v>
                </c:pt>
                <c:pt idx="392">
                  <c:v>42916</c:v>
                </c:pt>
                <c:pt idx="393">
                  <c:v>42919</c:v>
                </c:pt>
                <c:pt idx="394">
                  <c:v>42920</c:v>
                </c:pt>
                <c:pt idx="395">
                  <c:v>42921</c:v>
                </c:pt>
                <c:pt idx="396">
                  <c:v>42922</c:v>
                </c:pt>
                <c:pt idx="397">
                  <c:v>42923</c:v>
                </c:pt>
                <c:pt idx="398">
                  <c:v>42926</c:v>
                </c:pt>
                <c:pt idx="399">
                  <c:v>42927</c:v>
                </c:pt>
                <c:pt idx="400">
                  <c:v>42928</c:v>
                </c:pt>
                <c:pt idx="401">
                  <c:v>42929</c:v>
                </c:pt>
                <c:pt idx="402">
                  <c:v>42930</c:v>
                </c:pt>
                <c:pt idx="403">
                  <c:v>42933</c:v>
                </c:pt>
                <c:pt idx="404">
                  <c:v>42934</c:v>
                </c:pt>
                <c:pt idx="405">
                  <c:v>42935</c:v>
                </c:pt>
                <c:pt idx="406">
                  <c:v>42936</c:v>
                </c:pt>
                <c:pt idx="407">
                  <c:v>42937</c:v>
                </c:pt>
                <c:pt idx="408">
                  <c:v>42940</c:v>
                </c:pt>
                <c:pt idx="409">
                  <c:v>42941</c:v>
                </c:pt>
                <c:pt idx="410">
                  <c:v>42942</c:v>
                </c:pt>
                <c:pt idx="411">
                  <c:v>42943</c:v>
                </c:pt>
                <c:pt idx="412">
                  <c:v>42944</c:v>
                </c:pt>
                <c:pt idx="413">
                  <c:v>42947</c:v>
                </c:pt>
                <c:pt idx="414">
                  <c:v>42948</c:v>
                </c:pt>
                <c:pt idx="415">
                  <c:v>42949</c:v>
                </c:pt>
                <c:pt idx="416">
                  <c:v>42950</c:v>
                </c:pt>
                <c:pt idx="417">
                  <c:v>42951</c:v>
                </c:pt>
                <c:pt idx="418">
                  <c:v>42954</c:v>
                </c:pt>
                <c:pt idx="419">
                  <c:v>42955</c:v>
                </c:pt>
                <c:pt idx="420">
                  <c:v>42956</c:v>
                </c:pt>
                <c:pt idx="421">
                  <c:v>42957</c:v>
                </c:pt>
                <c:pt idx="422">
                  <c:v>42958</c:v>
                </c:pt>
                <c:pt idx="423">
                  <c:v>42961</c:v>
                </c:pt>
                <c:pt idx="424">
                  <c:v>42962</c:v>
                </c:pt>
                <c:pt idx="425">
                  <c:v>42963</c:v>
                </c:pt>
                <c:pt idx="426">
                  <c:v>42964</c:v>
                </c:pt>
                <c:pt idx="427">
                  <c:v>42965</c:v>
                </c:pt>
                <c:pt idx="428">
                  <c:v>42968</c:v>
                </c:pt>
                <c:pt idx="429">
                  <c:v>42969</c:v>
                </c:pt>
                <c:pt idx="430">
                  <c:v>42970</c:v>
                </c:pt>
                <c:pt idx="431">
                  <c:v>42971</c:v>
                </c:pt>
                <c:pt idx="432">
                  <c:v>42972</c:v>
                </c:pt>
                <c:pt idx="433">
                  <c:v>42975</c:v>
                </c:pt>
                <c:pt idx="434">
                  <c:v>42976</c:v>
                </c:pt>
                <c:pt idx="435">
                  <c:v>42977</c:v>
                </c:pt>
                <c:pt idx="436">
                  <c:v>42978</c:v>
                </c:pt>
                <c:pt idx="437">
                  <c:v>42979</c:v>
                </c:pt>
                <c:pt idx="438">
                  <c:v>42982</c:v>
                </c:pt>
                <c:pt idx="439">
                  <c:v>42983</c:v>
                </c:pt>
                <c:pt idx="440">
                  <c:v>42984</c:v>
                </c:pt>
                <c:pt idx="441">
                  <c:v>42985</c:v>
                </c:pt>
                <c:pt idx="442">
                  <c:v>42986</c:v>
                </c:pt>
                <c:pt idx="443">
                  <c:v>42989</c:v>
                </c:pt>
                <c:pt idx="444">
                  <c:v>42990</c:v>
                </c:pt>
                <c:pt idx="445">
                  <c:v>42991</c:v>
                </c:pt>
                <c:pt idx="446">
                  <c:v>42992</c:v>
                </c:pt>
                <c:pt idx="447">
                  <c:v>42993</c:v>
                </c:pt>
                <c:pt idx="448">
                  <c:v>42996</c:v>
                </c:pt>
                <c:pt idx="449">
                  <c:v>42997</c:v>
                </c:pt>
                <c:pt idx="450">
                  <c:v>42998</c:v>
                </c:pt>
                <c:pt idx="451">
                  <c:v>42999</c:v>
                </c:pt>
                <c:pt idx="452">
                  <c:v>43000</c:v>
                </c:pt>
                <c:pt idx="453">
                  <c:v>43003</c:v>
                </c:pt>
                <c:pt idx="454">
                  <c:v>43004</c:v>
                </c:pt>
                <c:pt idx="455">
                  <c:v>43005</c:v>
                </c:pt>
                <c:pt idx="456">
                  <c:v>43006</c:v>
                </c:pt>
                <c:pt idx="457">
                  <c:v>43007</c:v>
                </c:pt>
                <c:pt idx="458">
                  <c:v>43010</c:v>
                </c:pt>
                <c:pt idx="459">
                  <c:v>43011</c:v>
                </c:pt>
                <c:pt idx="460">
                  <c:v>43012</c:v>
                </c:pt>
                <c:pt idx="461">
                  <c:v>43013</c:v>
                </c:pt>
                <c:pt idx="462">
                  <c:v>43014</c:v>
                </c:pt>
                <c:pt idx="463">
                  <c:v>43017</c:v>
                </c:pt>
                <c:pt idx="464">
                  <c:v>43018</c:v>
                </c:pt>
                <c:pt idx="465">
                  <c:v>43019</c:v>
                </c:pt>
                <c:pt idx="466">
                  <c:v>43020</c:v>
                </c:pt>
                <c:pt idx="467">
                  <c:v>43021</c:v>
                </c:pt>
                <c:pt idx="468">
                  <c:v>43024</c:v>
                </c:pt>
                <c:pt idx="469">
                  <c:v>43025</c:v>
                </c:pt>
                <c:pt idx="470">
                  <c:v>43026</c:v>
                </c:pt>
                <c:pt idx="471">
                  <c:v>43027</c:v>
                </c:pt>
                <c:pt idx="472">
                  <c:v>43028</c:v>
                </c:pt>
                <c:pt idx="473">
                  <c:v>43031</c:v>
                </c:pt>
                <c:pt idx="474">
                  <c:v>43032</c:v>
                </c:pt>
                <c:pt idx="475">
                  <c:v>43033</c:v>
                </c:pt>
                <c:pt idx="476">
                  <c:v>43034</c:v>
                </c:pt>
                <c:pt idx="477">
                  <c:v>43035</c:v>
                </c:pt>
                <c:pt idx="478">
                  <c:v>43038</c:v>
                </c:pt>
                <c:pt idx="479">
                  <c:v>43039</c:v>
                </c:pt>
                <c:pt idx="480">
                  <c:v>43040</c:v>
                </c:pt>
                <c:pt idx="481">
                  <c:v>43041</c:v>
                </c:pt>
                <c:pt idx="482">
                  <c:v>43042</c:v>
                </c:pt>
                <c:pt idx="483">
                  <c:v>43045</c:v>
                </c:pt>
                <c:pt idx="484">
                  <c:v>43046</c:v>
                </c:pt>
                <c:pt idx="485">
                  <c:v>43047</c:v>
                </c:pt>
                <c:pt idx="486">
                  <c:v>43048</c:v>
                </c:pt>
                <c:pt idx="487">
                  <c:v>43049</c:v>
                </c:pt>
                <c:pt idx="488">
                  <c:v>43052</c:v>
                </c:pt>
                <c:pt idx="489">
                  <c:v>43053</c:v>
                </c:pt>
                <c:pt idx="490">
                  <c:v>43054</c:v>
                </c:pt>
                <c:pt idx="491">
                  <c:v>43055</c:v>
                </c:pt>
                <c:pt idx="492">
                  <c:v>43056</c:v>
                </c:pt>
                <c:pt idx="493">
                  <c:v>43059</c:v>
                </c:pt>
                <c:pt idx="494">
                  <c:v>43060</c:v>
                </c:pt>
                <c:pt idx="495">
                  <c:v>43061</c:v>
                </c:pt>
                <c:pt idx="496">
                  <c:v>43062</c:v>
                </c:pt>
                <c:pt idx="497">
                  <c:v>43063</c:v>
                </c:pt>
                <c:pt idx="498">
                  <c:v>43066</c:v>
                </c:pt>
                <c:pt idx="499">
                  <c:v>43067</c:v>
                </c:pt>
                <c:pt idx="500">
                  <c:v>43068</c:v>
                </c:pt>
                <c:pt idx="501">
                  <c:v>43069</c:v>
                </c:pt>
                <c:pt idx="502">
                  <c:v>43070</c:v>
                </c:pt>
                <c:pt idx="503">
                  <c:v>43073</c:v>
                </c:pt>
                <c:pt idx="504">
                  <c:v>43074</c:v>
                </c:pt>
                <c:pt idx="505">
                  <c:v>43075</c:v>
                </c:pt>
                <c:pt idx="506">
                  <c:v>43076</c:v>
                </c:pt>
                <c:pt idx="507">
                  <c:v>43077</c:v>
                </c:pt>
                <c:pt idx="508">
                  <c:v>43080</c:v>
                </c:pt>
                <c:pt idx="509">
                  <c:v>43081</c:v>
                </c:pt>
                <c:pt idx="510">
                  <c:v>43082</c:v>
                </c:pt>
                <c:pt idx="511">
                  <c:v>43083</c:v>
                </c:pt>
                <c:pt idx="512">
                  <c:v>43084</c:v>
                </c:pt>
                <c:pt idx="513">
                  <c:v>43087</c:v>
                </c:pt>
                <c:pt idx="514">
                  <c:v>43088</c:v>
                </c:pt>
                <c:pt idx="515">
                  <c:v>43089</c:v>
                </c:pt>
                <c:pt idx="516">
                  <c:v>43090</c:v>
                </c:pt>
                <c:pt idx="517">
                  <c:v>43091</c:v>
                </c:pt>
                <c:pt idx="518">
                  <c:v>43098</c:v>
                </c:pt>
                <c:pt idx="519">
                  <c:v>43105</c:v>
                </c:pt>
                <c:pt idx="520">
                  <c:v>43112</c:v>
                </c:pt>
                <c:pt idx="521">
                  <c:v>43119</c:v>
                </c:pt>
                <c:pt idx="522">
                  <c:v>43126</c:v>
                </c:pt>
                <c:pt idx="523">
                  <c:v>43133</c:v>
                </c:pt>
                <c:pt idx="524">
                  <c:v>43140</c:v>
                </c:pt>
                <c:pt idx="525">
                  <c:v>43147</c:v>
                </c:pt>
                <c:pt idx="526">
                  <c:v>43154</c:v>
                </c:pt>
                <c:pt idx="527">
                  <c:v>43161</c:v>
                </c:pt>
                <c:pt idx="528">
                  <c:v>43168</c:v>
                </c:pt>
                <c:pt idx="529">
                  <c:v>43175</c:v>
                </c:pt>
                <c:pt idx="530">
                  <c:v>43182</c:v>
                </c:pt>
                <c:pt idx="531">
                  <c:v>43193</c:v>
                </c:pt>
                <c:pt idx="532">
                  <c:v>43196</c:v>
                </c:pt>
                <c:pt idx="533">
                  <c:v>43203</c:v>
                </c:pt>
                <c:pt idx="534">
                  <c:v>43210</c:v>
                </c:pt>
                <c:pt idx="535">
                  <c:v>43217</c:v>
                </c:pt>
                <c:pt idx="536">
                  <c:v>43224</c:v>
                </c:pt>
                <c:pt idx="537">
                  <c:v>43231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43273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-3.8300000000010027E-4</c:v>
                </c:pt>
                <c:pt idx="1">
                  <c:v>-3.8918733892421144E-4</c:v>
                </c:pt>
                <c:pt idx="2">
                  <c:v>-3.9254876539580852E-4</c:v>
                </c:pt>
                <c:pt idx="3">
                  <c:v>-3.9594037905458184E-4</c:v>
                </c:pt>
                <c:pt idx="4">
                  <c:v>-3.9936131349085506E-4</c:v>
                </c:pt>
                <c:pt idx="5">
                  <c:v>-4.1332015879803419E-4</c:v>
                </c:pt>
                <c:pt idx="6">
                  <c:v>-4.1687392896754021E-4</c:v>
                </c:pt>
                <c:pt idx="7">
                  <c:v>-4.2045135825804732E-4</c:v>
                </c:pt>
                <c:pt idx="8">
                  <c:v>-4.2209346710831E-4</c:v>
                </c:pt>
                <c:pt idx="9">
                  <c:v>-4.5706797264593235E-4</c:v>
                </c:pt>
                <c:pt idx="10">
                  <c:v>-4.6076812713291559E-4</c:v>
                </c:pt>
                <c:pt idx="11">
                  <c:v>-4.6448557944395115E-4</c:v>
                </c:pt>
                <c:pt idx="12">
                  <c:v>-4.682191701232109E-4</c:v>
                </c:pt>
                <c:pt idx="13">
                  <c:v>-4.7196771754139496E-4</c:v>
                </c:pt>
                <c:pt idx="14">
                  <c:v>-4.8329095133024363E-4</c:v>
                </c:pt>
                <c:pt idx="15">
                  <c:v>-4.8708706593993199E-4</c:v>
                </c:pt>
                <c:pt idx="16">
                  <c:v>-4.9089189653952819E-4</c:v>
                </c:pt>
                <c:pt idx="17">
                  <c:v>-4.9470412846131699E-4</c:v>
                </c:pt>
                <c:pt idx="18">
                  <c:v>-4.9852242486696588E-4</c:v>
                </c:pt>
                <c:pt idx="19">
                  <c:v>-5.1000000000013491E-4</c:v>
                </c:pt>
                <c:pt idx="20">
                  <c:v>-5.1382177716190669E-4</c:v>
                </c:pt>
                <c:pt idx="21">
                  <c:v>-5.1762900444193947E-4</c:v>
                </c:pt>
                <c:pt idx="22">
                  <c:v>-5.2142078371053069E-4</c:v>
                </c:pt>
                <c:pt idx="23">
                  <c:v>-5.2519629082385048E-4</c:v>
                </c:pt>
                <c:pt idx="24">
                  <c:v>-5.3641804746579387E-4</c:v>
                </c:pt>
                <c:pt idx="25">
                  <c:v>-5.4012170408740347E-4</c:v>
                </c:pt>
                <c:pt idx="26">
                  <c:v>-5.4380607751001932E-4</c:v>
                </c:pt>
                <c:pt idx="27">
                  <c:v>-5.4747078745761115E-4</c:v>
                </c:pt>
                <c:pt idx="28">
                  <c:v>-5.5111552762904064E-4</c:v>
                </c:pt>
                <c:pt idx="29">
                  <c:v>-5.6192797609593849E-4</c:v>
                </c:pt>
                <c:pt idx="30">
                  <c:v>-5.654912536417118E-4</c:v>
                </c:pt>
                <c:pt idx="31">
                  <c:v>-5.6903413951605686E-4</c:v>
                </c:pt>
                <c:pt idx="32">
                  <c:v>-5.7255677125928235E-4</c:v>
                </c:pt>
                <c:pt idx="33">
                  <c:v>-5.7605936037846391E-4</c:v>
                </c:pt>
                <c:pt idx="34">
                  <c:v>-5.8645009663647202E-4</c:v>
                </c:pt>
                <c:pt idx="35">
                  <c:v>-5.8987610974901893E-4</c:v>
                </c:pt>
                <c:pt idx="36">
                  <c:v>-5.9328424732469102E-4</c:v>
                </c:pt>
                <c:pt idx="37">
                  <c:v>-5.9667516468412123E-4</c:v>
                </c:pt>
                <c:pt idx="38">
                  <c:v>-6.0004959111668551E-4</c:v>
                </c:pt>
                <c:pt idx="39">
                  <c:v>-6.1008232721352935E-4</c:v>
                </c:pt>
                <c:pt idx="40">
                  <c:v>-6.1339956212666134E-4</c:v>
                </c:pt>
                <c:pt idx="41">
                  <c:v>-6.1670506203056509E-4</c:v>
                </c:pt>
                <c:pt idx="42">
                  <c:v>-6.2000000000072381E-4</c:v>
                </c:pt>
                <c:pt idx="43">
                  <c:v>-6.2328127432440439E-4</c:v>
                </c:pt>
                <c:pt idx="44">
                  <c:v>-6.330139586736244E-4</c:v>
                </c:pt>
                <c:pt idx="45">
                  <c:v>-6.362185776326118E-4</c:v>
                </c:pt>
                <c:pt idx="46">
                  <c:v>-6.3940198083585367E-4</c:v>
                </c:pt>
                <c:pt idx="47">
                  <c:v>-6.4256324375871728E-4</c:v>
                </c:pt>
                <c:pt idx="48">
                  <c:v>-6.4570138999631155E-4</c:v>
                </c:pt>
                <c:pt idx="49">
                  <c:v>-6.5650007872561735E-4</c:v>
                </c:pt>
                <c:pt idx="50">
                  <c:v>-6.6380416508700661E-4</c:v>
                </c:pt>
                <c:pt idx="51">
                  <c:v>-6.667778705282438E-4</c:v>
                </c:pt>
                <c:pt idx="52">
                  <c:v>-6.7108763643270787E-4</c:v>
                </c:pt>
                <c:pt idx="53">
                  <c:v>-6.7330907921276588E-4</c:v>
                </c:pt>
                <c:pt idx="54">
                  <c:v>-6.8118855074476067E-4</c:v>
                </c:pt>
                <c:pt idx="55">
                  <c:v>-6.83969261793574E-4</c:v>
                </c:pt>
                <c:pt idx="56">
                  <c:v>-6.867126398498205E-4</c:v>
                </c:pt>
                <c:pt idx="57">
                  <c:v>-6.9062398831603602E-4</c:v>
                </c:pt>
                <c:pt idx="58">
                  <c:v>-6.9267615767955131E-4</c:v>
                </c:pt>
                <c:pt idx="59">
                  <c:v>-6.9981127755018287E-4</c:v>
                </c:pt>
                <c:pt idx="60">
                  <c:v>-7.0229498465277664E-4</c:v>
                </c:pt>
                <c:pt idx="61">
                  <c:v>-7.0472898884488754E-4</c:v>
                </c:pt>
                <c:pt idx="62">
                  <c:v>-7.0824017917735184E-4</c:v>
                </c:pt>
                <c:pt idx="63">
                  <c:v>-7.1000000000238299E-4</c:v>
                </c:pt>
                <c:pt idx="64">
                  <c:v>-7.1609729654813887E-4</c:v>
                </c:pt>
                <c:pt idx="65">
                  <c:v>-7.1820949311644008E-4</c:v>
                </c:pt>
                <c:pt idx="66">
                  <c:v>-7.2026970686517072E-4</c:v>
                </c:pt>
                <c:pt idx="67">
                  <c:v>-7.233987582437371E-4</c:v>
                </c:pt>
                <c:pt idx="68">
                  <c:v>-7.316016684677277E-4</c:v>
                </c:pt>
                <c:pt idx="69">
                  <c:v>-7.3333097136708413E-4</c:v>
                </c:pt>
                <c:pt idx="70">
                  <c:v>-7.3445540217532675E-4</c:v>
                </c:pt>
                <c:pt idx="71">
                  <c:v>-7.3723846427654113E-4</c:v>
                </c:pt>
                <c:pt idx="72">
                  <c:v>-7.4081354847614839E-4</c:v>
                </c:pt>
                <c:pt idx="73">
                  <c:v>-7.4231697585960962E-4</c:v>
                </c:pt>
                <c:pt idx="74">
                  <c:v>-7.4379010210398665E-4</c:v>
                </c:pt>
                <c:pt idx="75">
                  <c:v>-7.452351501137628E-4</c:v>
                </c:pt>
                <c:pt idx="76">
                  <c:v>-7.4784603823045736E-4</c:v>
                </c:pt>
                <c:pt idx="77">
                  <c:v>-7.5078205056135835E-4</c:v>
                </c:pt>
                <c:pt idx="78">
                  <c:v>-7.5212308363829285E-4</c:v>
                </c:pt>
                <c:pt idx="79">
                  <c:v>-7.5345119551603482E-4</c:v>
                </c:pt>
                <c:pt idx="80">
                  <c:v>-7.5476921563290712E-4</c:v>
                </c:pt>
                <c:pt idx="81">
                  <c:v>-7.5734435675027263E-4</c:v>
                </c:pt>
                <c:pt idx="82">
                  <c:v>-7.6000000000096032E-4</c:v>
                </c:pt>
                <c:pt idx="83">
                  <c:v>-7.6131242254733815E-4</c:v>
                </c:pt>
                <c:pt idx="84">
                  <c:v>-7.6262983678187157E-4</c:v>
                </c:pt>
                <c:pt idx="85">
                  <c:v>-7.6395187114713123E-4</c:v>
                </c:pt>
                <c:pt idx="86">
                  <c:v>-7.6660355539181157E-4</c:v>
                </c:pt>
                <c:pt idx="87">
                  <c:v>-7.6927819445107262E-4</c:v>
                </c:pt>
                <c:pt idx="88">
                  <c:v>-7.7061717178095917E-4</c:v>
                </c:pt>
                <c:pt idx="89">
                  <c:v>-7.7195818929700775E-4</c:v>
                </c:pt>
                <c:pt idx="90">
                  <c:v>-7.7330075857286987E-4</c:v>
                </c:pt>
                <c:pt idx="91">
                  <c:v>-7.7595436628907788E-4</c:v>
                </c:pt>
                <c:pt idx="92">
                  <c:v>-7.7931817554504463E-4</c:v>
                </c:pt>
                <c:pt idx="93">
                  <c:v>-7.8065381997249406E-4</c:v>
                </c:pt>
                <c:pt idx="94">
                  <c:v>-7.8198683532972111E-4</c:v>
                </c:pt>
                <c:pt idx="95">
                  <c:v>-7.8452695672225374E-4</c:v>
                </c:pt>
                <c:pt idx="96">
                  <c:v>-7.8524221748683628E-4</c:v>
                </c:pt>
                <c:pt idx="97">
                  <c:v>-7.8859047126540564E-4</c:v>
                </c:pt>
                <c:pt idx="98">
                  <c:v>-7.8989427686258719E-4</c:v>
                </c:pt>
                <c:pt idx="99">
                  <c:v>-7.9119081997176648E-4</c:v>
                </c:pt>
                <c:pt idx="100">
                  <c:v>-7.9350030150818652E-4</c:v>
                </c:pt>
                <c:pt idx="101">
                  <c:v>-7.9426050988315238E-4</c:v>
                </c:pt>
                <c:pt idx="102">
                  <c:v>-7.9753852539957756E-4</c:v>
                </c:pt>
                <c:pt idx="103">
                  <c:v>-7.9877561745033288E-4</c:v>
                </c:pt>
                <c:pt idx="104">
                  <c:v>-8.0000000000089667E-4</c:v>
                </c:pt>
                <c:pt idx="105">
                  <c:v>-8.0195438836391699E-4</c:v>
                </c:pt>
                <c:pt idx="106">
                  <c:v>-8.0276793503647329E-4</c:v>
                </c:pt>
                <c:pt idx="107">
                  <c:v>-8.0591241221592848E-4</c:v>
                </c:pt>
                <c:pt idx="108">
                  <c:v>-8.0705039235365924E-4</c:v>
                </c:pt>
                <c:pt idx="109">
                  <c:v>-8.0817260203840298E-4</c:v>
                </c:pt>
                <c:pt idx="110">
                  <c:v>-8.0974552434802882E-4</c:v>
                </c:pt>
                <c:pt idx="111">
                  <c:v>-8.1059045826715841E-4</c:v>
                </c:pt>
                <c:pt idx="112">
                  <c:v>-8.1353081121258454E-4</c:v>
                </c:pt>
                <c:pt idx="113">
                  <c:v>-8.1438246064757986E-4</c:v>
                </c:pt>
                <c:pt idx="114">
                  <c:v>-8.1539754145627786E-4</c:v>
                </c:pt>
                <c:pt idx="115">
                  <c:v>-8.163922563634424E-4</c:v>
                </c:pt>
                <c:pt idx="116">
                  <c:v>-8.1758754946052769E-4</c:v>
                </c:pt>
                <c:pt idx="117">
                  <c:v>-8.2015466712409102E-4</c:v>
                </c:pt>
                <c:pt idx="118">
                  <c:v>-8.2103777268435448E-4</c:v>
                </c:pt>
                <c:pt idx="119">
                  <c:v>-8.2189645044669136E-4</c:v>
                </c:pt>
                <c:pt idx="120">
                  <c:v>-8.2272994844889344E-4</c:v>
                </c:pt>
                <c:pt idx="121">
                  <c:v>-8.2356609751001598E-4</c:v>
                </c:pt>
                <c:pt idx="122">
                  <c:v>-8.2579635378029538E-4</c:v>
                </c:pt>
                <c:pt idx="123">
                  <c:v>-8.2649192372335947E-4</c:v>
                </c:pt>
                <c:pt idx="124">
                  <c:v>-8.2715735223870914E-4</c:v>
                </c:pt>
                <c:pt idx="125">
                  <c:v>-8.2779173740321805E-4</c:v>
                </c:pt>
                <c:pt idx="126">
                  <c:v>-8.2828211106698456E-4</c:v>
                </c:pt>
                <c:pt idx="127">
                  <c:v>-8.2999999922317804E-4</c:v>
                </c:pt>
                <c:pt idx="128">
                  <c:v>-8.304648701684135E-4</c:v>
                </c:pt>
                <c:pt idx="129">
                  <c:v>-8.3089445064495949E-4</c:v>
                </c:pt>
                <c:pt idx="130">
                  <c:v>-8.3128968747161439E-4</c:v>
                </c:pt>
                <c:pt idx="131">
                  <c:v>-8.3133871763500561E-4</c:v>
                </c:pt>
                <c:pt idx="132">
                  <c:v>-8.3254697638197493E-4</c:v>
                </c:pt>
                <c:pt idx="133">
                  <c:v>-8.3278553897198526E-4</c:v>
                </c:pt>
                <c:pt idx="134">
                  <c:v>-8.3299594386767749E-4</c:v>
                </c:pt>
                <c:pt idx="135">
                  <c:v>-8.3317930623537124E-4</c:v>
                </c:pt>
                <c:pt idx="136">
                  <c:v>-8.2003265660474274E-4</c:v>
                </c:pt>
                <c:pt idx="137">
                  <c:v>-8.2041673933832746E-4</c:v>
                </c:pt>
                <c:pt idx="138">
                  <c:v>-8.2047947629308911E-4</c:v>
                </c:pt>
                <c:pt idx="139">
                  <c:v>-8.2052260457229789E-4</c:v>
                </c:pt>
                <c:pt idx="140">
                  <c:v>-8.2037925340382124E-4</c:v>
                </c:pt>
                <c:pt idx="141">
                  <c:v>-8.2046956594004797E-4</c:v>
                </c:pt>
                <c:pt idx="142">
                  <c:v>-8.2048970189367283E-4</c:v>
                </c:pt>
                <c:pt idx="143">
                  <c:v>-8.2044286464828635E-4</c:v>
                </c:pt>
                <c:pt idx="144">
                  <c:v>-8.2038587083492194E-4</c:v>
                </c:pt>
                <c:pt idx="145">
                  <c:v>-8.201323362289428E-4</c:v>
                </c:pt>
                <c:pt idx="146">
                  <c:v>-8.2015265785173608E-4</c:v>
                </c:pt>
                <c:pt idx="147">
                  <c:v>-8.2000000000007197E-4</c:v>
                </c:pt>
                <c:pt idx="148">
                  <c:v>-8.1991310312798263E-4</c:v>
                </c:pt>
                <c:pt idx="149">
                  <c:v>-8.1982566746014623E-4</c:v>
                </c:pt>
                <c:pt idx="150">
                  <c:v>-8.1955272908709102E-4</c:v>
                </c:pt>
                <c:pt idx="151">
                  <c:v>-8.1955917739841408E-4</c:v>
                </c:pt>
                <c:pt idx="152">
                  <c:v>-8.1940110957347333E-4</c:v>
                </c:pt>
                <c:pt idx="153">
                  <c:v>-8.193229098139794E-4</c:v>
                </c:pt>
                <c:pt idx="154">
                  <c:v>-8.1924835898477383E-4</c:v>
                </c:pt>
                <c:pt idx="155">
                  <c:v>-8.1903024249976224E-4</c:v>
                </c:pt>
                <c:pt idx="156">
                  <c:v>-8.1897329743346552E-4</c:v>
                </c:pt>
                <c:pt idx="157">
                  <c:v>-8.189518680801201E-4</c:v>
                </c:pt>
                <c:pt idx="158">
                  <c:v>-8.1891217564969063E-4</c:v>
                </c:pt>
                <c:pt idx="159">
                  <c:v>-8.1888048525525158E-4</c:v>
                </c:pt>
                <c:pt idx="160">
                  <c:v>-8.1878521376826398E-4</c:v>
                </c:pt>
                <c:pt idx="161">
                  <c:v>-8.1881078140782907E-4</c:v>
                </c:pt>
                <c:pt idx="162">
                  <c:v>-8.1886441992900833E-4</c:v>
                </c:pt>
                <c:pt idx="163">
                  <c:v>-8.1889420266767498E-4</c:v>
                </c:pt>
                <c:pt idx="164">
                  <c:v>-8.1893650591358124E-4</c:v>
                </c:pt>
                <c:pt idx="165">
                  <c:v>-8.1903375649831683E-4</c:v>
                </c:pt>
                <c:pt idx="166">
                  <c:v>-8.1908689569666745E-4</c:v>
                </c:pt>
                <c:pt idx="167">
                  <c:v>-8.1935901270574246E-4</c:v>
                </c:pt>
                <c:pt idx="168">
                  <c:v>-8.1949039600845799E-4</c:v>
                </c:pt>
                <c:pt idx="169">
                  <c:v>-8.1963898365064827E-4</c:v>
                </c:pt>
                <c:pt idx="170">
                  <c:v>-8.2000000000073041E-4</c:v>
                </c:pt>
                <c:pt idx="171">
                  <c:v>-8.2009387601244806E-4</c:v>
                </c:pt>
                <c:pt idx="172">
                  <c:v>-8.2065321448518294E-4</c:v>
                </c:pt>
                <c:pt idx="173">
                  <c:v>-8.2090230929626512E-4</c:v>
                </c:pt>
                <c:pt idx="174">
                  <c:v>-8.2115970030303422E-4</c:v>
                </c:pt>
                <c:pt idx="175">
                  <c:v>-8.2167842787848834E-4</c:v>
                </c:pt>
                <c:pt idx="176">
                  <c:v>-8.2181006743731199E-4</c:v>
                </c:pt>
                <c:pt idx="177">
                  <c:v>-8.2234178515132349E-4</c:v>
                </c:pt>
                <c:pt idx="178">
                  <c:v>-8.224863257218477E-4</c:v>
                </c:pt>
                <c:pt idx="179">
                  <c:v>-8.2263305123930275E-4</c:v>
                </c:pt>
                <c:pt idx="180">
                  <c:v>-8.2288314987833885E-4</c:v>
                </c:pt>
                <c:pt idx="181">
                  <c:v>-8.231177112705268E-4</c:v>
                </c:pt>
                <c:pt idx="182">
                  <c:v>-8.23675570121289E-4</c:v>
                </c:pt>
                <c:pt idx="183">
                  <c:v>-8.238216796860213E-4</c:v>
                </c:pt>
                <c:pt idx="184">
                  <c:v>-8.239190298861876E-4</c:v>
                </c:pt>
                <c:pt idx="185">
                  <c:v>-8.2397675569595528E-4</c:v>
                </c:pt>
                <c:pt idx="186">
                  <c:v>-8.2399070401006122E-4</c:v>
                </c:pt>
                <c:pt idx="187">
                  <c:v>-8.234134677269951E-4</c:v>
                </c:pt>
                <c:pt idx="188">
                  <c:v>-8.2352427423481591E-4</c:v>
                </c:pt>
                <c:pt idx="189">
                  <c:v>-8.2325565252253877E-4</c:v>
                </c:pt>
                <c:pt idx="190">
                  <c:v>-8.2291750309408055E-4</c:v>
                </c:pt>
                <c:pt idx="191">
                  <c:v>-8.2250539563652914E-4</c:v>
                </c:pt>
                <c:pt idx="192">
                  <c:v>-8.2000000000357124E-4</c:v>
                </c:pt>
                <c:pt idx="193">
                  <c:v>-8.2002749941947699E-4</c:v>
                </c:pt>
                <c:pt idx="194">
                  <c:v>-8.1917967328686253E-4</c:v>
                </c:pt>
                <c:pt idx="195">
                  <c:v>-8.1823877514713029E-4</c:v>
                </c:pt>
                <c:pt idx="196">
                  <c:v>-8.1720782081616452E-4</c:v>
                </c:pt>
                <c:pt idx="197">
                  <c:v>-8.1233987695407612E-4</c:v>
                </c:pt>
                <c:pt idx="198">
                  <c:v>-8.1224482599309873E-4</c:v>
                </c:pt>
                <c:pt idx="199">
                  <c:v>-8.1080989605623768E-4</c:v>
                </c:pt>
                <c:pt idx="200">
                  <c:v>-8.0930364570725897E-4</c:v>
                </c:pt>
                <c:pt idx="201">
                  <c:v>-8.062659212541342E-4</c:v>
                </c:pt>
                <c:pt idx="202">
                  <c:v>-8.0105731364957038E-4</c:v>
                </c:pt>
                <c:pt idx="203">
                  <c:v>-7.992143628035728E-4</c:v>
                </c:pt>
                <c:pt idx="204">
                  <c:v>-7.9732367024084141E-4</c:v>
                </c:pt>
                <c:pt idx="205">
                  <c:v>-7.9538866096912628E-4</c:v>
                </c:pt>
                <c:pt idx="206">
                  <c:v>-7.934127903622165E-4</c:v>
                </c:pt>
                <c:pt idx="207">
                  <c:v>-7.8727501975594844E-4</c:v>
                </c:pt>
                <c:pt idx="208">
                  <c:v>-7.8517086486935611E-4</c:v>
                </c:pt>
                <c:pt idx="209">
                  <c:v>-7.830435810169883E-4</c:v>
                </c:pt>
                <c:pt idx="210">
                  <c:v>-7.8089680577831321E-4</c:v>
                </c:pt>
                <c:pt idx="211">
                  <c:v>-7.7221565585445932E-4</c:v>
                </c:pt>
                <c:pt idx="212">
                  <c:v>-7.7058235277688574E-4</c:v>
                </c:pt>
                <c:pt idx="213">
                  <c:v>-7.7000000000170649E-4</c:v>
                </c:pt>
                <c:pt idx="214">
                  <c:v>-7.6781390489127725E-4</c:v>
                </c:pt>
                <c:pt idx="215">
                  <c:v>-7.6563185677721256E-4</c:v>
                </c:pt>
                <c:pt idx="216">
                  <c:v>-7.6345494409720373E-4</c:v>
                </c:pt>
                <c:pt idx="217">
                  <c:v>-7.5696607949881473E-4</c:v>
                </c:pt>
                <c:pt idx="218">
                  <c:v>-7.5482082821846182E-4</c:v>
                </c:pt>
                <c:pt idx="219">
                  <c:v>-7.5268633102847451E-4</c:v>
                </c:pt>
                <c:pt idx="220">
                  <c:v>-7.5056374695469492E-4</c:v>
                </c:pt>
                <c:pt idx="221">
                  <c:v>-7.4845424678915786E-4</c:v>
                </c:pt>
                <c:pt idx="222">
                  <c:v>-7.4598994423534721E-4</c:v>
                </c:pt>
                <c:pt idx="223">
                  <c:v>-7.4017091279768939E-4</c:v>
                </c:pt>
                <c:pt idx="224">
                  <c:v>-7.393054412619083E-4</c:v>
                </c:pt>
                <c:pt idx="225">
                  <c:v>-7.3726760035969566E-4</c:v>
                </c:pt>
                <c:pt idx="226">
                  <c:v>-7.3525115186334083E-4</c:v>
                </c:pt>
                <c:pt idx="227">
                  <c:v>-7.2834484598812495E-4</c:v>
                </c:pt>
                <c:pt idx="228">
                  <c:v>-7.2742486633916204E-4</c:v>
                </c:pt>
                <c:pt idx="229">
                  <c:v>-7.2553467168532586E-4</c:v>
                </c:pt>
                <c:pt idx="230">
                  <c:v>-7.2367366896985909E-4</c:v>
                </c:pt>
                <c:pt idx="231">
                  <c:v>-7.2184319951649892E-4</c:v>
                </c:pt>
                <c:pt idx="232">
                  <c:v>-7.1578607889108512E-4</c:v>
                </c:pt>
                <c:pt idx="233">
                  <c:v>-7.1485389483408129E-4</c:v>
                </c:pt>
                <c:pt idx="234">
                  <c:v>-7.1319662557104346E-4</c:v>
                </c:pt>
                <c:pt idx="235">
                  <c:v>-7.1157818591891344E-4</c:v>
                </c:pt>
                <c:pt idx="236">
                  <c:v>-7.1000000000127287E-4</c:v>
                </c:pt>
                <c:pt idx="237">
                  <c:v>-7.0495401921746284E-4</c:v>
                </c:pt>
                <c:pt idx="238">
                  <c:v>-7.0406207255031882E-4</c:v>
                </c:pt>
                <c:pt idx="239">
                  <c:v>-7.0265272614366918E-4</c:v>
                </c:pt>
                <c:pt idx="240">
                  <c:v>-7.0126553568194364E-4</c:v>
                </c:pt>
                <c:pt idx="241">
                  <c:v>-6.9989649164888706E-4</c:v>
                </c:pt>
                <c:pt idx="242">
                  <c:v>-6.9537094339446981E-4</c:v>
                </c:pt>
                <c:pt idx="243">
                  <c:v>-6.9452038151656716E-4</c:v>
                </c:pt>
                <c:pt idx="244">
                  <c:v>-6.9267576145530399E-4</c:v>
                </c:pt>
                <c:pt idx="245">
                  <c:v>-6.9131454369086365E-4</c:v>
                </c:pt>
                <c:pt idx="246">
                  <c:v>-6.8993857774462674E-4</c:v>
                </c:pt>
                <c:pt idx="247">
                  <c:v>-6.8567911275577435E-4</c:v>
                </c:pt>
                <c:pt idx="248">
                  <c:v>-6.842009043985163E-4</c:v>
                </c:pt>
                <c:pt idx="249">
                  <c:v>-6.8268615139043638E-4</c:v>
                </c:pt>
                <c:pt idx="250">
                  <c:v>-6.8113039146010289E-4</c:v>
                </c:pt>
                <c:pt idx="251">
                  <c:v>-6.7952912800508505E-4</c:v>
                </c:pt>
                <c:pt idx="252">
                  <c:v>-6.7440683553424293E-4</c:v>
                </c:pt>
                <c:pt idx="253">
                  <c:v>-6.7257790536297648E-4</c:v>
                </c:pt>
                <c:pt idx="254">
                  <c:v>-6.7068047369317062E-4</c:v>
                </c:pt>
                <c:pt idx="255">
                  <c:v>-6.6870983792607528E-4</c:v>
                </c:pt>
                <c:pt idx="256">
                  <c:v>-6.6666126112227835E-4</c:v>
                </c:pt>
                <c:pt idx="257">
                  <c:v>-6.6000000000023917E-4</c:v>
                </c:pt>
                <c:pt idx="258">
                  <c:v>-6.575930904050909E-4</c:v>
                </c:pt>
                <c:pt idx="259">
                  <c:v>-6.550929874380221E-4</c:v>
                </c:pt>
                <c:pt idx="260">
                  <c:v>-6.5250375627184639E-4</c:v>
                </c:pt>
                <c:pt idx="261">
                  <c:v>-6.4982949392137926E-4</c:v>
                </c:pt>
                <c:pt idx="262">
                  <c:v>-6.3836518769506251E-4</c:v>
                </c:pt>
                <c:pt idx="263">
                  <c:v>-6.3532833938465753E-4</c:v>
                </c:pt>
                <c:pt idx="264">
                  <c:v>-6.3223171084162018E-4</c:v>
                </c:pt>
                <c:pt idx="265">
                  <c:v>-6.2907962205207776E-4</c:v>
                </c:pt>
                <c:pt idx="266">
                  <c:v>-6.3258286965134304E-4</c:v>
                </c:pt>
                <c:pt idx="267">
                  <c:v>-6.3161659277826971E-4</c:v>
                </c:pt>
                <c:pt idx="268">
                  <c:v>-6.2827091580081864E-4</c:v>
                </c:pt>
                <c:pt idx="269">
                  <c:v>-6.2489154198092426E-4</c:v>
                </c:pt>
                <c:pt idx="270">
                  <c:v>-6.2148300536288661E-4</c:v>
                </c:pt>
                <c:pt idx="271">
                  <c:v>-6.0873035564476638E-4</c:v>
                </c:pt>
                <c:pt idx="272">
                  <c:v>-6.0764903331211081E-4</c:v>
                </c:pt>
                <c:pt idx="273">
                  <c:v>-6.0416381488929982E-4</c:v>
                </c:pt>
                <c:pt idx="274">
                  <c:v>-6.0067731085531326E-4</c:v>
                </c:pt>
                <c:pt idx="275">
                  <c:v>-5.9719427956496645E-4</c:v>
                </c:pt>
                <c:pt idx="276">
                  <c:v>-5.8459805531111623E-4</c:v>
                </c:pt>
                <c:pt idx="277">
                  <c:v>-5.8339317059859903E-4</c:v>
                </c:pt>
                <c:pt idx="278">
                  <c:v>-5.8000000000017825E-4</c:v>
                </c:pt>
                <c:pt idx="279">
                  <c:v>-5.76638554714742E-4</c:v>
                </c:pt>
                <c:pt idx="280">
                  <c:v>-5.7330895105013754E-4</c:v>
                </c:pt>
                <c:pt idx="281">
                  <c:v>-5.6162470379657705E-4</c:v>
                </c:pt>
                <c:pt idx="282">
                  <c:v>-5.6029162424625731E-4</c:v>
                </c:pt>
                <c:pt idx="283">
                  <c:v>-5.5710815444092029E-4</c:v>
                </c:pt>
                <c:pt idx="284">
                  <c:v>-5.5395123417384179E-4</c:v>
                </c:pt>
                <c:pt idx="285">
                  <c:v>-5.5081995024269033E-4</c:v>
                </c:pt>
                <c:pt idx="286">
                  <c:v>-5.4000579130868739E-4</c:v>
                </c:pt>
                <c:pt idx="287">
                  <c:v>-5.3853260187275312E-4</c:v>
                </c:pt>
                <c:pt idx="288">
                  <c:v>-5.3551548964529509E-4</c:v>
                </c:pt>
                <c:pt idx="289">
                  <c:v>-5.3251834738384939E-4</c:v>
                </c:pt>
                <c:pt idx="290">
                  <c:v>-5.2954019950438253E-4</c:v>
                </c:pt>
                <c:pt idx="291">
                  <c:v>-5.194263844318373E-4</c:v>
                </c:pt>
                <c:pt idx="292">
                  <c:v>-5.1779772821248789E-4</c:v>
                </c:pt>
                <c:pt idx="293">
                  <c:v>-5.148996065769951E-4</c:v>
                </c:pt>
                <c:pt idx="294">
                  <c:v>-5.1201443867704519E-4</c:v>
                </c:pt>
                <c:pt idx="295">
                  <c:v>-5.0914118655198128E-4</c:v>
                </c:pt>
                <c:pt idx="296">
                  <c:v>-4.9954905718260876E-4</c:v>
                </c:pt>
                <c:pt idx="297">
                  <c:v>-4.9774626462948095E-4</c:v>
                </c:pt>
                <c:pt idx="298">
                  <c:v>-4.9491671003067757E-4</c:v>
                </c:pt>
                <c:pt idx="299">
                  <c:v>-4.9209265628954405E-4</c:v>
                </c:pt>
                <c:pt idx="300">
                  <c:v>-4.8927300306394258E-4</c:v>
                </c:pt>
                <c:pt idx="301">
                  <c:v>-4.8000000052540813E-4</c:v>
                </c:pt>
                <c:pt idx="302">
                  <c:v>-4.7800149564503129E-4</c:v>
                </c:pt>
                <c:pt idx="303">
                  <c:v>-4.751704182716143E-4</c:v>
                </c:pt>
                <c:pt idx="304">
                  <c:v>-4.7233068112320078E-4</c:v>
                </c:pt>
                <c:pt idx="305">
                  <c:v>-4.6948138377596679E-4</c:v>
                </c:pt>
                <c:pt idx="306">
                  <c:v>-4.6008876850619899E-4</c:v>
                </c:pt>
                <c:pt idx="307">
                  <c:v>-4.5553917324759745E-4</c:v>
                </c:pt>
                <c:pt idx="308">
                  <c:v>-4.5257484116453686E-4</c:v>
                </c:pt>
                <c:pt idx="309">
                  <c:v>-4.4770458800741549E-4</c:v>
                </c:pt>
                <c:pt idx="310">
                  <c:v>-4.4560980375694839E-4</c:v>
                </c:pt>
                <c:pt idx="311">
                  <c:v>-4.3732376599808537E-4</c:v>
                </c:pt>
                <c:pt idx="312">
                  <c:v>-4.3418109146508644E-4</c:v>
                </c:pt>
                <c:pt idx="313">
                  <c:v>-4.3100541798807534E-4</c:v>
                </c:pt>
                <c:pt idx="314">
                  <c:v>-4.2523435961654274E-4</c:v>
                </c:pt>
                <c:pt idx="315">
                  <c:v>-4.2324056979039701E-4</c:v>
                </c:pt>
                <c:pt idx="316">
                  <c:v>-4.1459967389332621E-4</c:v>
                </c:pt>
                <c:pt idx="317">
                  <c:v>-4.1120661043030267E-4</c:v>
                </c:pt>
                <c:pt idx="318">
                  <c:v>-4.0777410871961151E-4</c:v>
                </c:pt>
                <c:pt idx="319">
                  <c:v>-4.0063770781777685E-4</c:v>
                </c:pt>
                <c:pt idx="320">
                  <c:v>-3.9890776338233726E-4</c:v>
                </c:pt>
                <c:pt idx="321">
                  <c:v>-3.8999999944239438E-4</c:v>
                </c:pt>
                <c:pt idx="322">
                  <c:v>-3.8633853781567666E-4</c:v>
                </c:pt>
                <c:pt idx="323">
                  <c:v>-3.8265088735199028E-4</c:v>
                </c:pt>
                <c:pt idx="324">
                  <c:v>-3.7405501611164103E-4</c:v>
                </c:pt>
                <c:pt idx="325">
                  <c:v>-3.7271995463940391E-4</c:v>
                </c:pt>
                <c:pt idx="326">
                  <c:v>-3.6385764239935722E-4</c:v>
                </c:pt>
                <c:pt idx="327">
                  <c:v>-3.6003552749435026E-4</c:v>
                </c:pt>
                <c:pt idx="328">
                  <c:v>-3.5619475636538628E-4</c:v>
                </c:pt>
                <c:pt idx="329">
                  <c:v>-3.5512969676069697E-4</c:v>
                </c:pt>
                <c:pt idx="330">
                  <c:v>-3.5410559308713573E-4</c:v>
                </c:pt>
                <c:pt idx="331">
                  <c:v>-3.3970592275604441E-4</c:v>
                </c:pt>
                <c:pt idx="332">
                  <c:v>-3.3580530824705955E-4</c:v>
                </c:pt>
                <c:pt idx="333">
                  <c:v>-3.3188888538541496E-4</c:v>
                </c:pt>
                <c:pt idx="334">
                  <c:v>-3.2795767975291593E-4</c:v>
                </c:pt>
                <c:pt idx="335">
                  <c:v>-3.1791418474817496E-4</c:v>
                </c:pt>
                <c:pt idx="336">
                  <c:v>-3.1210545220632856E-4</c:v>
                </c:pt>
                <c:pt idx="337">
                  <c:v>-3.081156275158066E-4</c:v>
                </c:pt>
                <c:pt idx="338">
                  <c:v>-3.0411712019318501E-4</c:v>
                </c:pt>
                <c:pt idx="339">
                  <c:v>-3.0011093803886433E-4</c:v>
                </c:pt>
                <c:pt idx="340">
                  <c:v>-2.8000000000288271E-4</c:v>
                </c:pt>
                <c:pt idx="341">
                  <c:v>-2.7596853353337397E-4</c:v>
                </c:pt>
                <c:pt idx="342">
                  <c:v>-2.7193483396993693E-4</c:v>
                </c:pt>
                <c:pt idx="343">
                  <c:v>-2.6232350890201191E-4</c:v>
                </c:pt>
                <c:pt idx="344">
                  <c:v>-2.5576654227603619E-4</c:v>
                </c:pt>
                <c:pt idx="345">
                  <c:v>-2.517132728750454E-4</c:v>
                </c:pt>
                <c:pt idx="346">
                  <c:v>-2.4765438264020157E-4</c:v>
                </c:pt>
                <c:pt idx="347">
                  <c:v>-2.4358929395114885E-4</c:v>
                </c:pt>
                <c:pt idx="348">
                  <c:v>-2.3193143832510622E-4</c:v>
                </c:pt>
                <c:pt idx="349">
                  <c:v>-2.2071605981149639E-4</c:v>
                </c:pt>
                <c:pt idx="350">
                  <c:v>-2.1663418900795962E-4</c:v>
                </c:pt>
                <c:pt idx="351">
                  <c:v>-2.0790897328039749E-4</c:v>
                </c:pt>
                <c:pt idx="352">
                  <c:v>-2.0613617386287697E-4</c:v>
                </c:pt>
                <c:pt idx="353">
                  <c:v>-1.9605421023182335E-4</c:v>
                </c:pt>
                <c:pt idx="354">
                  <c:v>-1.9189979445673492E-4</c:v>
                </c:pt>
                <c:pt idx="355">
                  <c:v>-1.8773112308059903E-4</c:v>
                </c:pt>
                <c:pt idx="356">
                  <c:v>-1.7934515275713588E-4</c:v>
                </c:pt>
                <c:pt idx="357">
                  <c:v>-1.7726238357919179E-4</c:v>
                </c:pt>
                <c:pt idx="358">
                  <c:v>-1.6665181035766338E-4</c:v>
                </c:pt>
                <c:pt idx="359">
                  <c:v>-1.6238428055899244E-4</c:v>
                </c:pt>
                <c:pt idx="360">
                  <c:v>-1.5809801907194716E-4</c:v>
                </c:pt>
                <c:pt idx="361">
                  <c:v>-1.5000000000184218E-4</c:v>
                </c:pt>
                <c:pt idx="362">
                  <c:v>-1.4758697154879474E-4</c:v>
                </c:pt>
                <c:pt idx="363">
                  <c:v>-1.3640246683611492E-4</c:v>
                </c:pt>
                <c:pt idx="364">
                  <c:v>-1.3202566219935272E-4</c:v>
                </c:pt>
                <c:pt idx="365">
                  <c:v>-1.2764139527267411E-4</c:v>
                </c:pt>
                <c:pt idx="366">
                  <c:v>-1.1980340217768976E-4</c:v>
                </c:pt>
                <c:pt idx="367">
                  <c:v>-1.1714697923347551E-4</c:v>
                </c:pt>
                <c:pt idx="368">
                  <c:v>-1.0568183239827349E-4</c:v>
                </c:pt>
                <c:pt idx="369">
                  <c:v>-1.012972836583265E-4</c:v>
                </c:pt>
                <c:pt idx="370">
                  <c:v>-9.8564165259933681E-5</c:v>
                </c:pt>
                <c:pt idx="371">
                  <c:v>-9.4185442272894814E-5</c:v>
                </c:pt>
                <c:pt idx="372">
                  <c:v>-8.657723522681911E-5</c:v>
                </c:pt>
                <c:pt idx="373">
                  <c:v>-7.6830681295080879E-5</c:v>
                </c:pt>
                <c:pt idx="374">
                  <c:v>-7.2543571886186451E-5</c:v>
                </c:pt>
                <c:pt idx="375">
                  <c:v>-6.8281781487568375E-5</c:v>
                </c:pt>
                <c:pt idx="376">
                  <c:v>-6.4047687151006091E-5</c:v>
                </c:pt>
                <c:pt idx="377">
                  <c:v>-5.6625724222900211E-5</c:v>
                </c:pt>
                <c:pt idx="378">
                  <c:v>-4.743648590107982E-5</c:v>
                </c:pt>
                <c:pt idx="379">
                  <c:v>-4.3377202062616369E-5</c:v>
                </c:pt>
                <c:pt idx="380">
                  <c:v>-3.9360281226002537E-5</c:v>
                </c:pt>
                <c:pt idx="381">
                  <c:v>-3.5388235316114089E-5</c:v>
                </c:pt>
                <c:pt idx="382">
                  <c:v>-2.8086192140008851E-5</c:v>
                </c:pt>
                <c:pt idx="383">
                  <c:v>-2.0000001168638938E-5</c:v>
                </c:pt>
                <c:pt idx="384">
                  <c:v>-1.6291275752029379E-5</c:v>
                </c:pt>
                <c:pt idx="385">
                  <c:v>-1.2637808013197559E-5</c:v>
                </c:pt>
                <c:pt idx="386">
                  <c:v>-9.0353756559695802E-6</c:v>
                </c:pt>
                <c:pt idx="387">
                  <c:v>1.9544692273166281E-6</c:v>
                </c:pt>
                <c:pt idx="388">
                  <c:v>6.8447762861981784E-6</c:v>
                </c:pt>
                <c:pt idx="389">
                  <c:v>8.3613773216670718E-6</c:v>
                </c:pt>
                <c:pt idx="390">
                  <c:v>1.174813885168693E-5</c:v>
                </c:pt>
                <c:pt idx="391">
                  <c:v>1.5114357691098096E-5</c:v>
                </c:pt>
                <c:pt idx="392">
                  <c:v>1.6494825216914935E-5</c:v>
                </c:pt>
                <c:pt idx="393">
                  <c:v>3.0527862171648088E-5</c:v>
                </c:pt>
                <c:pt idx="394">
                  <c:v>3.3883917195966774E-5</c:v>
                </c:pt>
                <c:pt idx="395">
                  <c:v>3.7246906539925696E-5</c:v>
                </c:pt>
                <c:pt idx="396">
                  <c:v>4.4954674221444181E-5</c:v>
                </c:pt>
                <c:pt idx="397">
                  <c:v>4.6193702427307695E-5</c:v>
                </c:pt>
                <c:pt idx="398">
                  <c:v>5.4330302447382138E-5</c:v>
                </c:pt>
                <c:pt idx="399">
                  <c:v>5.7834024125822687E-5</c:v>
                </c:pt>
                <c:pt idx="400">
                  <c:v>6.1378032791053314E-5</c:v>
                </c:pt>
                <c:pt idx="401">
                  <c:v>6.963667416897349E-5</c:v>
                </c:pt>
                <c:pt idx="402">
                  <c:v>7.0955806920880145E-5</c:v>
                </c:pt>
                <c:pt idx="403">
                  <c:v>7.9874967041841842E-5</c:v>
                </c:pt>
                <c:pt idx="404">
                  <c:v>8.3764715201932162E-5</c:v>
                </c:pt>
                <c:pt idx="405">
                  <c:v>8.7728814372153735E-5</c:v>
                </c:pt>
                <c:pt idx="406">
                  <c:v>9.6753975870736853E-5</c:v>
                </c:pt>
                <c:pt idx="407">
                  <c:v>9.8387413749528716E-5</c:v>
                </c:pt>
                <c:pt idx="408">
                  <c:v>1.0866437189321658E-4</c:v>
                </c:pt>
                <c:pt idx="409">
                  <c:v>1.1307163924558966E-4</c:v>
                </c:pt>
                <c:pt idx="410">
                  <c:v>1.17551317056896E-4</c:v>
                </c:pt>
                <c:pt idx="411">
                  <c:v>1.2737460579442984E-4</c:v>
                </c:pt>
                <c:pt idx="412">
                  <c:v>1.2937334184489043E-4</c:v>
                </c:pt>
                <c:pt idx="413">
                  <c:v>1.4102073068984576E-4</c:v>
                </c:pt>
                <c:pt idx="414">
                  <c:v>1.459257238697283E-4</c:v>
                </c:pt>
                <c:pt idx="415">
                  <c:v>1.5090003304429406E-4</c:v>
                </c:pt>
                <c:pt idx="416">
                  <c:v>1.6146911435792465E-4</c:v>
                </c:pt>
                <c:pt idx="417">
                  <c:v>1.638273256691171E-4</c:v>
                </c:pt>
                <c:pt idx="418">
                  <c:v>1.7679499638094097E-4</c:v>
                </c:pt>
                <c:pt idx="419">
                  <c:v>1.8217534002763831E-4</c:v>
                </c:pt>
                <c:pt idx="420">
                  <c:v>1.8762166715301655E-4</c:v>
                </c:pt>
                <c:pt idx="421">
                  <c:v>1.9888404008199816E-4</c:v>
                </c:pt>
                <c:pt idx="422">
                  <c:v>2.0159350055184915E-4</c:v>
                </c:pt>
                <c:pt idx="423">
                  <c:v>2.1582554197862181E-4</c:v>
                </c:pt>
                <c:pt idx="424">
                  <c:v>2.2165719413892306E-4</c:v>
                </c:pt>
                <c:pt idx="425">
                  <c:v>2.275512591332557E-4</c:v>
                </c:pt>
                <c:pt idx="426">
                  <c:v>2.3945438111575815E-4</c:v>
                </c:pt>
                <c:pt idx="427">
                  <c:v>2.4250439862086832E-4</c:v>
                </c:pt>
                <c:pt idx="428">
                  <c:v>2.5792412646011894E-4</c:v>
                </c:pt>
                <c:pt idx="429">
                  <c:v>2.6416083817153824E-4</c:v>
                </c:pt>
                <c:pt idx="430">
                  <c:v>2.7044275776430901E-4</c:v>
                </c:pt>
                <c:pt idx="431">
                  <c:v>2.8288472578386786E-4</c:v>
                </c:pt>
                <c:pt idx="432">
                  <c:v>2.8619086172434354E-4</c:v>
                </c:pt>
                <c:pt idx="433">
                  <c:v>3.0239071384364141E-4</c:v>
                </c:pt>
                <c:pt idx="434">
                  <c:v>3.0576254242050739E-4</c:v>
                </c:pt>
                <c:pt idx="435">
                  <c:v>3.0914154570084771E-4</c:v>
                </c:pt>
                <c:pt idx="436">
                  <c:v>3.1252356068481665E-4</c:v>
                </c:pt>
                <c:pt idx="437">
                  <c:v>3.1899672817943834E-4</c:v>
                </c:pt>
                <c:pt idx="438">
                  <c:v>3.4156423528366309E-4</c:v>
                </c:pt>
                <c:pt idx="439">
                  <c:v>3.4488860654540376E-4</c:v>
                </c:pt>
                <c:pt idx="440">
                  <c:v>3.5133966462473241E-4</c:v>
                </c:pt>
                <c:pt idx="441">
                  <c:v>3.5777317791898876E-4</c:v>
                </c:pt>
                <c:pt idx="442">
                  <c:v>3.6418470896871222E-4</c:v>
                </c:pt>
                <c:pt idx="443">
                  <c:v>3.8646769168958618E-4</c:v>
                </c:pt>
                <c:pt idx="444">
                  <c:v>3.8952131416491271E-4</c:v>
                </c:pt>
                <c:pt idx="445">
                  <c:v>3.9575542473367745E-4</c:v>
                </c:pt>
                <c:pt idx="446">
                  <c:v>4.0194035988290461E-4</c:v>
                </c:pt>
                <c:pt idx="447">
                  <c:v>4.0807149268391979E-4</c:v>
                </c:pt>
                <c:pt idx="448">
                  <c:v>4.2941931623849134E-4</c:v>
                </c:pt>
                <c:pt idx="449">
                  <c:v>4.3196599702194393E-4</c:v>
                </c:pt>
                <c:pt idx="450">
                  <c:v>4.3776816251829147E-4</c:v>
                </c:pt>
                <c:pt idx="451">
                  <c:v>4.435060730733818E-4</c:v>
                </c:pt>
                <c:pt idx="452">
                  <c:v>4.4918393207181662E-4</c:v>
                </c:pt>
                <c:pt idx="453">
                  <c:v>4.6934189581957891E-4</c:v>
                </c:pt>
                <c:pt idx="454">
                  <c:v>4.7137991930254675E-4</c:v>
                </c:pt>
                <c:pt idx="455">
                  <c:v>4.7682157038896706E-4</c:v>
                </c:pt>
                <c:pt idx="456">
                  <c:v>4.8222898967832195E-4</c:v>
                </c:pt>
                <c:pt idx="457">
                  <c:v>4.8760658036620954E-4</c:v>
                </c:pt>
                <c:pt idx="458">
                  <c:v>5.1076368429796314E-4</c:v>
                </c:pt>
                <c:pt idx="459">
                  <c:v>5.125020367972229E-4</c:v>
                </c:pt>
                <c:pt idx="460">
                  <c:v>5.1781721984783759E-4</c:v>
                </c:pt>
                <c:pt idx="461">
                  <c:v>5.2312965988779837E-4</c:v>
                </c:pt>
                <c:pt idx="462">
                  <c:v>5.2844393438122742E-4</c:v>
                </c:pt>
                <c:pt idx="463">
                  <c:v>5.4444396501217957E-4</c:v>
                </c:pt>
                <c:pt idx="464">
                  <c:v>5.4981191968722708E-4</c:v>
                </c:pt>
                <c:pt idx="465">
                  <c:v>5.5520502194211731E-4</c:v>
                </c:pt>
                <c:pt idx="466">
                  <c:v>5.6062801956714291E-4</c:v>
                </c:pt>
                <c:pt idx="467">
                  <c:v>5.6608568874658735E-4</c:v>
                </c:pt>
                <c:pt idx="468">
                  <c:v>5.8271491333162042E-4</c:v>
                </c:pt>
                <c:pt idx="469">
                  <c:v>5.8835959842546781E-4</c:v>
                </c:pt>
                <c:pt idx="470">
                  <c:v>5.9406326190061473E-4</c:v>
                </c:pt>
                <c:pt idx="471">
                  <c:v>5.9982998982217406E-4</c:v>
                </c:pt>
                <c:pt idx="472">
                  <c:v>6.0566044439318517E-4</c:v>
                </c:pt>
                <c:pt idx="473">
                  <c:v>6.235321742549065E-4</c:v>
                </c:pt>
                <c:pt idx="474">
                  <c:v>6.2961552949555464E-4</c:v>
                </c:pt>
                <c:pt idx="475">
                  <c:v>6.3576159624120256E-4</c:v>
                </c:pt>
                <c:pt idx="476">
                  <c:v>6.41970164155926E-4</c:v>
                </c:pt>
                <c:pt idx="477">
                  <c:v>6.4824102046662896E-4</c:v>
                </c:pt>
                <c:pt idx="478">
                  <c:v>6.6742515550058054E-4</c:v>
                </c:pt>
                <c:pt idx="479">
                  <c:v>6.6984826418995682E-4</c:v>
                </c:pt>
                <c:pt idx="480">
                  <c:v>6.8052201036009952E-4</c:v>
                </c:pt>
                <c:pt idx="481">
                  <c:v>6.830394228446293E-4</c:v>
                </c:pt>
                <c:pt idx="482">
                  <c:v>6.8972664976181411E-4</c:v>
                </c:pt>
                <c:pt idx="483">
                  <c:v>7.1432689320693413E-4</c:v>
                </c:pt>
                <c:pt idx="484">
                  <c:v>7.1708106911333664E-4</c:v>
                </c:pt>
                <c:pt idx="485">
                  <c:v>7.2406985473648356E-4</c:v>
                </c:pt>
                <c:pt idx="486">
                  <c:v>7.3111822524163134E-4</c:v>
                </c:pt>
                <c:pt idx="487">
                  <c:v>7.3822593262428998E-4</c:v>
                </c:pt>
                <c:pt idx="488">
                  <c:v>7.6415771975509169E-4</c:v>
                </c:pt>
                <c:pt idx="489">
                  <c:v>7.6724508501231691E-4</c:v>
                </c:pt>
                <c:pt idx="490">
                  <c:v>7.7464567089521213E-4</c:v>
                </c:pt>
                <c:pt idx="491">
                  <c:v>7.8210405414102515E-4</c:v>
                </c:pt>
                <c:pt idx="492">
                  <c:v>7.896199695815371E-4</c:v>
                </c:pt>
                <c:pt idx="493">
                  <c:v>8.1683211500507261E-4</c:v>
                </c:pt>
                <c:pt idx="494">
                  <c:v>8.2025335639966711E-4</c:v>
                </c:pt>
                <c:pt idx="495">
                  <c:v>8.2805141305178831E-4</c:v>
                </c:pt>
                <c:pt idx="496">
                  <c:v>8.3590285548368435E-4</c:v>
                </c:pt>
                <c:pt idx="497">
                  <c:v>8.4380613904542221E-4</c:v>
                </c:pt>
                <c:pt idx="498">
                  <c:v>8.7218724103658616E-4</c:v>
                </c:pt>
                <c:pt idx="499">
                  <c:v>8.759064571926677E-4</c:v>
                </c:pt>
                <c:pt idx="500">
                  <c:v>8.8404544223395505E-4</c:v>
                </c:pt>
                <c:pt idx="501">
                  <c:v>8.9662234676396262E-4</c:v>
                </c:pt>
                <c:pt idx="502">
                  <c:v>9.0485066535967557E-4</c:v>
                </c:pt>
                <c:pt idx="503">
                  <c:v>9.2976289683036214E-4</c:v>
                </c:pt>
                <c:pt idx="504">
                  <c:v>9.3813729431440143E-4</c:v>
                </c:pt>
                <c:pt idx="505">
                  <c:v>9.4654410907433725E-4</c:v>
                </c:pt>
                <c:pt idx="506">
                  <c:v>9.5498168111363385E-4</c:v>
                </c:pt>
                <c:pt idx="507">
                  <c:v>9.6344834092468214E-4</c:v>
                </c:pt>
                <c:pt idx="508">
                  <c:v>9.890060092746962E-4</c:v>
                </c:pt>
                <c:pt idx="509">
                  <c:v>9.9757213490198732E-4</c:v>
                </c:pt>
                <c:pt idx="510">
                  <c:v>1.006158858107427E-3</c:v>
                </c:pt>
                <c:pt idx="511">
                  <c:v>1.0147644523169667E-3</c:v>
                </c:pt>
                <c:pt idx="512">
                  <c:v>1.0233871814454847E-3</c:v>
                </c:pt>
                <c:pt idx="513">
                  <c:v>1.049340674767419E-3</c:v>
                </c:pt>
                <c:pt idx="514">
                  <c:v>1.0580146816744438E-3</c:v>
                </c:pt>
                <c:pt idx="515">
                  <c:v>1.0666987389955957E-3</c:v>
                </c:pt>
                <c:pt idx="516">
                  <c:v>1.0753928009156553E-3</c:v>
                </c:pt>
                <c:pt idx="517">
                  <c:v>1.0840968216180851E-3</c:v>
                </c:pt>
                <c:pt idx="518">
                  <c:v>1.1452999637508619E-3</c:v>
                </c:pt>
                <c:pt idx="519">
                  <c:v>1.2024106588635996E-3</c:v>
                </c:pt>
                <c:pt idx="520">
                  <c:v>1.2645108407496747E-3</c:v>
                </c:pt>
                <c:pt idx="521">
                  <c:v>1.3270507154964344E-3</c:v>
                </c:pt>
                <c:pt idx="522">
                  <c:v>1.3900145620038763E-3</c:v>
                </c:pt>
                <c:pt idx="523">
                  <c:v>1.4533866574571279E-3</c:v>
                </c:pt>
                <c:pt idx="524">
                  <c:v>1.5171512772915545E-3</c:v>
                </c:pt>
                <c:pt idx="525">
                  <c:v>1.5812926951591982E-3</c:v>
                </c:pt>
                <c:pt idx="526">
                  <c:v>1.6457951829022767E-3</c:v>
                </c:pt>
                <c:pt idx="527">
                  <c:v>1.7296508865686385E-3</c:v>
                </c:pt>
                <c:pt idx="528">
                  <c:v>1.794901269766429E-3</c:v>
                </c:pt>
                <c:pt idx="529">
                  <c:v>1.8604610839198887E-3</c:v>
                </c:pt>
                <c:pt idx="530">
                  <c:v>1.9263145931161206E-3</c:v>
                </c:pt>
                <c:pt idx="531">
                  <c:v>2.0206994952732434E-3</c:v>
                </c:pt>
                <c:pt idx="532">
                  <c:v>2.0588397429894163E-3</c:v>
                </c:pt>
                <c:pt idx="533">
                  <c:v>2.125479901777385E-3</c:v>
                </c:pt>
                <c:pt idx="534">
                  <c:v>2.1923507917867256E-3</c:v>
                </c:pt>
                <c:pt idx="535">
                  <c:v>2.2594366669146386E-3</c:v>
                </c:pt>
                <c:pt idx="536">
                  <c:v>2.3267217789588136E-3</c:v>
                </c:pt>
                <c:pt idx="537">
                  <c:v>2.394190377604469E-3</c:v>
                </c:pt>
                <c:pt idx="538">
                  <c:v>2.4618267104074992E-3</c:v>
                </c:pt>
                <c:pt idx="539">
                  <c:v>2.5296150227789188E-3</c:v>
                </c:pt>
                <c:pt idx="540">
                  <c:v>2.5975395579740622E-3</c:v>
                </c:pt>
                <c:pt idx="541">
                  <c:v>2.6655845570791878E-3</c:v>
                </c:pt>
                <c:pt idx="542">
                  <c:v>2.733734259001541E-3</c:v>
                </c:pt>
                <c:pt idx="543">
                  <c:v>2.8019742262974478E-3</c:v>
                </c:pt>
                <c:pt idx="544">
                  <c:v>2.8702982875826407E-3</c:v>
                </c:pt>
                <c:pt idx="545">
                  <c:v>2.9387036702218081E-3</c:v>
                </c:pt>
                <c:pt idx="546">
                  <c:v>3.007187928295592E-3</c:v>
                </c:pt>
                <c:pt idx="547">
                  <c:v>3.0757489365613074E-3</c:v>
                </c:pt>
                <c:pt idx="548">
                  <c:v>3.1443848905069551E-3</c:v>
                </c:pt>
                <c:pt idx="549">
                  <c:v>3.2130943064043681E-3</c:v>
                </c:pt>
                <c:pt idx="550">
                  <c:v>3.2818760213692705E-3</c:v>
                </c:pt>
                <c:pt idx="551">
                  <c:v>3.3507291934148577E-3</c:v>
                </c:pt>
                <c:pt idx="552">
                  <c:v>3.419653301510128E-3</c:v>
                </c:pt>
                <c:pt idx="553">
                  <c:v>3.4688050506154417E-3</c:v>
                </c:pt>
                <c:pt idx="554">
                  <c:v>3.5378403615882121E-3</c:v>
                </c:pt>
                <c:pt idx="555">
                  <c:v>3.6069457041998133E-3</c:v>
                </c:pt>
                <c:pt idx="556">
                  <c:v>3.6761220193802305E-3</c:v>
                </c:pt>
                <c:pt idx="557">
                  <c:v>3.7503620349266242E-3</c:v>
                </c:pt>
                <c:pt idx="558">
                  <c:v>3.8196930307835275E-3</c:v>
                </c:pt>
                <c:pt idx="559">
                  <c:v>3.8890999313963177E-3</c:v>
                </c:pt>
                <c:pt idx="560">
                  <c:v>3.9786645731201562E-3</c:v>
                </c:pt>
                <c:pt idx="561">
                  <c:v>4.028150582831673E-3</c:v>
                </c:pt>
                <c:pt idx="562">
                  <c:v>4.0927644047055092E-3</c:v>
                </c:pt>
                <c:pt idx="563">
                  <c:v>4.1624914617985542E-3</c:v>
                </c:pt>
                <c:pt idx="564">
                  <c:v>4.2323088440140086E-3</c:v>
                </c:pt>
                <c:pt idx="565">
                  <c:v>4.3022204494315205E-3</c:v>
                </c:pt>
                <c:pt idx="566">
                  <c:v>4.3772997415444537E-3</c:v>
                </c:pt>
                <c:pt idx="567">
                  <c:v>4.4474206185789655E-3</c:v>
                </c:pt>
                <c:pt idx="568">
                  <c:v>4.5176489895459131E-3</c:v>
                </c:pt>
                <c:pt idx="569">
                  <c:v>4.5879898316085943E-3</c:v>
                </c:pt>
                <c:pt idx="570">
                  <c:v>4.6733697297895319E-3</c:v>
                </c:pt>
                <c:pt idx="571">
                  <c:v>4.7592708691547173E-3</c:v>
                </c:pt>
                <c:pt idx="572">
                  <c:v>4.8299669539238581E-3</c:v>
                </c:pt>
                <c:pt idx="573">
                  <c:v>4.9007506284754598E-3</c:v>
                </c:pt>
                <c:pt idx="574">
                  <c:v>4.9716146027385562E-3</c:v>
                </c:pt>
                <c:pt idx="575">
                  <c:v>5.0425515856087249E-3</c:v>
                </c:pt>
                <c:pt idx="576">
                  <c:v>5.1135542849472049E-3</c:v>
                </c:pt>
                <c:pt idx="577">
                  <c:v>5.1846154075751872E-3</c:v>
                </c:pt>
                <c:pt idx="578">
                  <c:v>5.2557276592751353E-3</c:v>
                </c:pt>
                <c:pt idx="579">
                  <c:v>5.3371516094149188E-3</c:v>
                </c:pt>
                <c:pt idx="580">
                  <c:v>5.4083464348273786E-3</c:v>
                </c:pt>
                <c:pt idx="581">
                  <c:v>5.4795694864403456E-3</c:v>
                </c:pt>
                <c:pt idx="582">
                  <c:v>5.5508134655135122E-3</c:v>
                </c:pt>
                <c:pt idx="583">
                  <c:v>5.6169358393787592E-3</c:v>
                </c:pt>
                <c:pt idx="584">
                  <c:v>5.6882007245272499E-3</c:v>
                </c:pt>
                <c:pt idx="585">
                  <c:v>5.7594651422581611E-3</c:v>
                </c:pt>
                <c:pt idx="586">
                  <c:v>5.851078382668403E-3</c:v>
                </c:pt>
                <c:pt idx="587">
                  <c:v>5.9019633632630018E-3</c:v>
                </c:pt>
                <c:pt idx="588">
                  <c:v>5.978307953522017E-3</c:v>
                </c:pt>
                <c:pt idx="589">
                  <c:v>6.0494939710013977E-3</c:v>
                </c:pt>
                <c:pt idx="590">
                  <c:v>6.1206424878438356E-3</c:v>
                </c:pt>
                <c:pt idx="591">
                  <c:v>6.1917461957709989E-3</c:v>
                </c:pt>
                <c:pt idx="592">
                  <c:v>6.2576894116739461E-3</c:v>
                </c:pt>
                <c:pt idx="593">
                  <c:v>6.3286871011810873E-3</c:v>
                </c:pt>
                <c:pt idx="594">
                  <c:v>6.3996185602738509E-3</c:v>
                </c:pt>
                <c:pt idx="595">
                  <c:v>6.4704763683062824E-3</c:v>
                </c:pt>
                <c:pt idx="596">
                  <c:v>6.5514175019893272E-3</c:v>
                </c:pt>
                <c:pt idx="597">
                  <c:v>6.6170133895830357E-3</c:v>
                </c:pt>
                <c:pt idx="598">
                  <c:v>6.687592262341396E-3</c:v>
                </c:pt>
                <c:pt idx="599">
                  <c:v>6.7580635704334521E-3</c:v>
                </c:pt>
                <c:pt idx="600">
                  <c:v>6.8284188842482815E-3</c:v>
                </c:pt>
                <c:pt idx="601">
                  <c:v>6.8986497533750782E-3</c:v>
                </c:pt>
                <c:pt idx="602">
                  <c:v>6.9687477066083664E-3</c:v>
                </c:pt>
                <c:pt idx="603">
                  <c:v>7.0387042519471296E-3</c:v>
                </c:pt>
                <c:pt idx="604">
                  <c:v>7.1085108766008962E-3</c:v>
                </c:pt>
                <c:pt idx="605">
                  <c:v>7.168180531192227E-3</c:v>
                </c:pt>
                <c:pt idx="606">
                  <c:v>7.2376889220203706E-3</c:v>
                </c:pt>
                <c:pt idx="607">
                  <c:v>7.3070229687475993E-3</c:v>
                </c:pt>
                <c:pt idx="608">
                  <c:v>7.3761740678946657E-3</c:v>
                </c:pt>
                <c:pt idx="609">
                  <c:v>7.4500654776141441E-3</c:v>
                </c:pt>
                <c:pt idx="610">
                  <c:v>7.5188087442110739E-3</c:v>
                </c:pt>
                <c:pt idx="611">
                  <c:v>7.5873425225613635E-3</c:v>
                </c:pt>
                <c:pt idx="612">
                  <c:v>7.6556581295150758E-3</c:v>
                </c:pt>
                <c:pt idx="613">
                  <c:v>7.7237468610672618E-3</c:v>
                </c:pt>
                <c:pt idx="614">
                  <c:v>7.7867543260780646E-3</c:v>
                </c:pt>
                <c:pt idx="615">
                  <c:v>7.8543821332007439E-3</c:v>
                </c:pt>
                <c:pt idx="616">
                  <c:v>7.9217574101372104E-3</c:v>
                </c:pt>
                <c:pt idx="617">
                  <c:v>7.9888713648087507E-3</c:v>
                </c:pt>
                <c:pt idx="618">
                  <c:v>8.0604812887379064E-3</c:v>
                </c:pt>
                <c:pt idx="619">
                  <c:v>8.1270248168411833E-3</c:v>
                </c:pt>
                <c:pt idx="620">
                  <c:v>8.1932799581987195E-3</c:v>
                </c:pt>
                <c:pt idx="621">
                  <c:v>8.2592379049878477E-3</c:v>
                </c:pt>
                <c:pt idx="622">
                  <c:v>8.3295698703614342E-3</c:v>
                </c:pt>
                <c:pt idx="623">
                  <c:v>8.3948873914939069E-3</c:v>
                </c:pt>
                <c:pt idx="624">
                  <c:v>8.4598832226725831E-3</c:v>
                </c:pt>
                <c:pt idx="625">
                  <c:v>8.5245495039487276E-3</c:v>
                </c:pt>
                <c:pt idx="626">
                  <c:v>8.588878374514072E-3</c:v>
                </c:pt>
                <c:pt idx="627">
                  <c:v>8.6528619727175085E-3</c:v>
                </c:pt>
                <c:pt idx="628">
                  <c:v>8.7164924360747433E-3</c:v>
                </c:pt>
                <c:pt idx="629">
                  <c:v>8.7797619012854374E-3</c:v>
                </c:pt>
                <c:pt idx="630">
                  <c:v>8.8426625042454972E-3</c:v>
                </c:pt>
                <c:pt idx="631">
                  <c:v>8.9140662323546373E-3</c:v>
                </c:pt>
                <c:pt idx="632">
                  <c:v>8.9761481281231577E-3</c:v>
                </c:pt>
                <c:pt idx="633">
                  <c:v>9.0378364421605604E-3</c:v>
                </c:pt>
                <c:pt idx="634">
                  <c:v>9.0991233063954305E-3</c:v>
                </c:pt>
                <c:pt idx="635">
                  <c:v>9.1556805549894479E-3</c:v>
                </c:pt>
                <c:pt idx="636">
                  <c:v>9.2161718806686929E-3</c:v>
                </c:pt>
                <c:pt idx="637">
                  <c:v>9.2933215927375953E-3</c:v>
                </c:pt>
                <c:pt idx="638">
                  <c:v>9.3528310787130923E-3</c:v>
                </c:pt>
                <c:pt idx="639">
                  <c:v>9.4118980788653085E-3</c:v>
                </c:pt>
                <c:pt idx="640">
                  <c:v>9.4829556047412982E-3</c:v>
                </c:pt>
                <c:pt idx="641">
                  <c:v>9.5410120051170506E-3</c:v>
                </c:pt>
                <c:pt idx="642">
                  <c:v>9.5986006051004009E-3</c:v>
                </c:pt>
                <c:pt idx="643">
                  <c:v>9.6557135295112714E-3</c:v>
                </c:pt>
                <c:pt idx="644">
                  <c:v>9.7003202528572301E-3</c:v>
                </c:pt>
                <c:pt idx="645">
                  <c:v>9.7565670060825224E-3</c:v>
                </c:pt>
                <c:pt idx="646">
                  <c:v>9.8123161574211262E-3</c:v>
                </c:pt>
                <c:pt idx="647">
                  <c:v>9.8792657070640409E-3</c:v>
                </c:pt>
                <c:pt idx="648">
                  <c:v>9.9339401365871795E-3</c:v>
                </c:pt>
                <c:pt idx="649">
                  <c:v>9.9881664030092784E-3</c:v>
                </c:pt>
                <c:pt idx="650">
                  <c:v>1.0041968200726462E-2</c:v>
                </c:pt>
                <c:pt idx="651">
                  <c:v>1.009536969006709E-2</c:v>
                </c:pt>
                <c:pt idx="652">
                  <c:v>1.0137051141809267E-2</c:v>
                </c:pt>
                <c:pt idx="653">
                  <c:v>1.0201070714665524E-2</c:v>
                </c:pt>
                <c:pt idx="654">
                  <c:v>1.0253420900361585E-2</c:v>
                </c:pt>
                <c:pt idx="655">
                  <c:v>1.0305472078590255E-2</c:v>
                </c:pt>
                <c:pt idx="656">
                  <c:v>1.0346020812184456E-2</c:v>
                </c:pt>
                <c:pt idx="657">
                  <c:v>1.0390083651571316E-2</c:v>
                </c:pt>
                <c:pt idx="658">
                  <c:v>1.044140002065643E-2</c:v>
                </c:pt>
                <c:pt idx="659">
                  <c:v>1.049251401348038E-2</c:v>
                </c:pt>
                <c:pt idx="660">
                  <c:v>1.0543454639783633E-2</c:v>
                </c:pt>
                <c:pt idx="661">
                  <c:v>1.0598001548550008E-2</c:v>
                </c:pt>
                <c:pt idx="662">
                  <c:v>1.0648692748865563E-2</c:v>
                </c:pt>
                <c:pt idx="663">
                  <c:v>1.0699302405089636E-2</c:v>
                </c:pt>
                <c:pt idx="664">
                  <c:v>1.0749861298359869E-2</c:v>
                </c:pt>
                <c:pt idx="665">
                  <c:v>1.0800400686258718E-2</c:v>
                </c:pt>
                <c:pt idx="666">
                  <c:v>1.0847142588731828E-2</c:v>
                </c:pt>
                <c:pt idx="667">
                  <c:v>1.0897722152368906E-2</c:v>
                </c:pt>
                <c:pt idx="668">
                  <c:v>1.0948377670362601E-2</c:v>
                </c:pt>
                <c:pt idx="669">
                  <c:v>1.09991424639791E-2</c:v>
                </c:pt>
                <c:pt idx="670">
                  <c:v>1.1053932419125856E-2</c:v>
                </c:pt>
                <c:pt idx="671">
                  <c:v>1.1105037872546634E-2</c:v>
                </c:pt>
                <c:pt idx="672">
                  <c:v>1.1156355969409608E-2</c:v>
                </c:pt>
                <c:pt idx="673">
                  <c:v>1.1207918528560795E-2</c:v>
                </c:pt>
                <c:pt idx="674">
                  <c:v>1.12557719771776E-2</c:v>
                </c:pt>
                <c:pt idx="675">
                  <c:v>1.1307830351479319E-2</c:v>
                </c:pt>
                <c:pt idx="676">
                  <c:v>1.1360153942161168E-2</c:v>
                </c:pt>
                <c:pt idx="677">
                  <c:v>1.1412747240040587E-2</c:v>
                </c:pt>
                <c:pt idx="678">
                  <c:v>1.146561473651091E-2</c:v>
                </c:pt>
                <c:pt idx="679">
                  <c:v>1.1518760923549315E-2</c:v>
                </c:pt>
                <c:pt idx="680">
                  <c:v>1.1572190293724327E-2</c:v>
                </c:pt>
                <c:pt idx="681">
                  <c:v>1.1625907340200683E-2</c:v>
                </c:pt>
                <c:pt idx="682">
                  <c:v>1.1679916556746394E-2</c:v>
                </c:pt>
                <c:pt idx="683">
                  <c:v>1.1755117865413875E-2</c:v>
                </c:pt>
                <c:pt idx="684">
                  <c:v>1.1809849470186064E-2</c:v>
                </c:pt>
                <c:pt idx="685">
                  <c:v>1.1864888428034147E-2</c:v>
                </c:pt>
                <c:pt idx="686">
                  <c:v>1.1920239236875858E-2</c:v>
                </c:pt>
                <c:pt idx="687">
                  <c:v>1.1963056122605769E-2</c:v>
                </c:pt>
                <c:pt idx="688">
                  <c:v>1.2018965209295018E-2</c:v>
                </c:pt>
                <c:pt idx="689">
                  <c:v>1.2075198621655287E-2</c:v>
                </c:pt>
                <c:pt idx="690">
                  <c:v>1.2131760859220872E-2</c:v>
                </c:pt>
                <c:pt idx="691">
                  <c:v>1.2188656422199629E-2</c:v>
                </c:pt>
                <c:pt idx="692">
                  <c:v>1.2259144927885159E-2</c:v>
                </c:pt>
                <c:pt idx="693">
                  <c:v>1.2316804691485016E-2</c:v>
                </c:pt>
                <c:pt idx="694">
                  <c:v>1.2374812313689159E-2</c:v>
                </c:pt>
                <c:pt idx="695">
                  <c:v>1.2433172298595757E-2</c:v>
                </c:pt>
                <c:pt idx="696">
                  <c:v>1.2478291673663031E-2</c:v>
                </c:pt>
                <c:pt idx="697">
                  <c:v>1.2537281732160887E-2</c:v>
                </c:pt>
                <c:pt idx="698">
                  <c:v>1.2596636637029125E-2</c:v>
                </c:pt>
                <c:pt idx="699">
                  <c:v>1.2656360109437567E-2</c:v>
                </c:pt>
                <c:pt idx="700">
                  <c:v>1.2730382101433655E-2</c:v>
                </c:pt>
                <c:pt idx="701">
                  <c:v>1.2790871545272453E-2</c:v>
                </c:pt>
                <c:pt idx="702">
                  <c:v>1.2851669088222205E-2</c:v>
                </c:pt>
                <c:pt idx="703">
                  <c:v>1.2912753339197881E-2</c:v>
                </c:pt>
                <c:pt idx="704">
                  <c:v>1.297410258821771E-2</c:v>
                </c:pt>
                <c:pt idx="705">
                  <c:v>1.3035694806326688E-2</c:v>
                </c:pt>
                <c:pt idx="706">
                  <c:v>1.3097507645514062E-2</c:v>
                </c:pt>
                <c:pt idx="707">
                  <c:v>1.3159518438640267E-2</c:v>
                </c:pt>
                <c:pt idx="708">
                  <c:v>1.3221704199359575E-2</c:v>
                </c:pt>
                <c:pt idx="709">
                  <c:v>1.3260272393113502E-2</c:v>
                </c:pt>
                <c:pt idx="710">
                  <c:v>1.3322738554420047E-2</c:v>
                </c:pt>
                <c:pt idx="711">
                  <c:v>1.3385319188365254E-2</c:v>
                </c:pt>
                <c:pt idx="712">
                  <c:v>1.3447989474789051E-2</c:v>
                </c:pt>
                <c:pt idx="713">
                  <c:v>1.3515467654317092E-2</c:v>
                </c:pt>
                <c:pt idx="714">
                  <c:v>1.3578233930318803E-2</c:v>
                </c:pt>
                <c:pt idx="715">
                  <c:v>1.3641011778898577E-2</c:v>
                </c:pt>
                <c:pt idx="716">
                  <c:v>1.3703775187528015E-2</c:v>
                </c:pt>
                <c:pt idx="717">
                  <c:v>1.3766497817020905E-2</c:v>
                </c:pt>
                <c:pt idx="718">
                  <c:v>1.3824462605406403E-2</c:v>
                </c:pt>
                <c:pt idx="719">
                  <c:v>1.3887037918368178E-2</c:v>
                </c:pt>
                <c:pt idx="720">
                  <c:v>1.3949492502516045E-2</c:v>
                </c:pt>
                <c:pt idx="721">
                  <c:v>1.401179858195218E-2</c:v>
                </c:pt>
                <c:pt idx="722">
                  <c:v>1.4078554534443352E-2</c:v>
                </c:pt>
                <c:pt idx="723">
                  <c:v>1.4140461068040764E-2</c:v>
                </c:pt>
                <c:pt idx="724">
                  <c:v>1.420213329835766E-2</c:v>
                </c:pt>
                <c:pt idx="725">
                  <c:v>1.4263542604557354E-2</c:v>
                </c:pt>
                <c:pt idx="726">
                  <c:v>1.4324671078951325E-2</c:v>
                </c:pt>
                <c:pt idx="727">
                  <c:v>1.4380980912033858E-2</c:v>
                </c:pt>
                <c:pt idx="728">
                  <c:v>1.4441553883765793E-2</c:v>
                </c:pt>
                <c:pt idx="729">
                  <c:v>1.4501833641822068E-2</c:v>
                </c:pt>
                <c:pt idx="730">
                  <c:v>1.4561816225917764E-2</c:v>
                </c:pt>
                <c:pt idx="731">
                  <c:v>1.4621497675427465E-2</c:v>
                </c:pt>
                <c:pt idx="732">
                  <c:v>1.4680874029391432E-2</c:v>
                </c:pt>
                <c:pt idx="733">
                  <c:v>1.4739941326523117E-2</c:v>
                </c:pt>
                <c:pt idx="734">
                  <c:v>1.4798695605213141E-2</c:v>
                </c:pt>
                <c:pt idx="735">
                  <c:v>1.4878953514673056E-2</c:v>
                </c:pt>
                <c:pt idx="736">
                  <c:v>1.4936960097201328E-2</c:v>
                </c:pt>
                <c:pt idx="737">
                  <c:v>1.4994640337722416E-2</c:v>
                </c:pt>
                <c:pt idx="738">
                  <c:v>1.5051990271694942E-2</c:v>
                </c:pt>
                <c:pt idx="739">
                  <c:v>1.509618860380374E-2</c:v>
                </c:pt>
                <c:pt idx="740">
                  <c:v>1.5152935431648125E-2</c:v>
                </c:pt>
                <c:pt idx="741">
                  <c:v>1.5209340923947325E-2</c:v>
                </c:pt>
                <c:pt idx="742">
                  <c:v>1.5265401116051529E-2</c:v>
                </c:pt>
                <c:pt idx="743">
                  <c:v>1.5321112043045787E-2</c:v>
                </c:pt>
                <c:pt idx="744">
                  <c:v>1.5388931387200674E-2</c:v>
                </c:pt>
                <c:pt idx="745">
                  <c:v>1.5443858144136969E-2</c:v>
                </c:pt>
                <c:pt idx="746">
                  <c:v>1.5498422868099772E-2</c:v>
                </c:pt>
                <c:pt idx="747">
                  <c:v>1.5552621592129419E-2</c:v>
                </c:pt>
                <c:pt idx="748">
                  <c:v>1.5594288911579884E-2</c:v>
                </c:pt>
                <c:pt idx="749">
                  <c:v>1.5647820970672299E-2</c:v>
                </c:pt>
                <c:pt idx="750">
                  <c:v>1.5700976003387823E-2</c:v>
                </c:pt>
                <c:pt idx="751">
                  <c:v>1.5753750384618369E-2</c:v>
                </c:pt>
                <c:pt idx="752">
                  <c:v>1.5806146247804461E-2</c:v>
                </c:pt>
                <c:pt idx="753">
                  <c:v>1.5869954736284476E-2</c:v>
                </c:pt>
                <c:pt idx="754">
                  <c:v>1.5921547801707823E-2</c:v>
                </c:pt>
                <c:pt idx="755">
                  <c:v>1.5972787265141761E-2</c:v>
                </c:pt>
                <c:pt idx="756">
                  <c:v>1.6023680488932719E-2</c:v>
                </c:pt>
                <c:pt idx="757">
                  <c:v>1.6074234954560222E-2</c:v>
                </c:pt>
                <c:pt idx="758">
                  <c:v>1.612445826264032E-2</c:v>
                </c:pt>
                <c:pt idx="759">
                  <c:v>1.6174358132927308E-2</c:v>
                </c:pt>
                <c:pt idx="760">
                  <c:v>1.6223942404315884E-2</c:v>
                </c:pt>
                <c:pt idx="761">
                  <c:v>1.625432521213753E-2</c:v>
                </c:pt>
                <c:pt idx="762">
                  <c:v>1.630337666802819E-2</c:v>
                </c:pt>
                <c:pt idx="763">
                  <c:v>1.6352133082354631E-2</c:v>
                </c:pt>
                <c:pt idx="764">
                  <c:v>1.640060302120613E-2</c:v>
                </c:pt>
                <c:pt idx="765">
                  <c:v>1.6448795173063777E-2</c:v>
                </c:pt>
                <c:pt idx="766">
                  <c:v>1.6500431298793652E-2</c:v>
                </c:pt>
                <c:pt idx="767">
                  <c:v>1.6548082667899599E-2</c:v>
                </c:pt>
                <c:pt idx="768">
                  <c:v>1.6595483539406177E-2</c:v>
                </c:pt>
                <c:pt idx="769">
                  <c:v>1.6642643036855313E-2</c:v>
                </c:pt>
                <c:pt idx="770">
                  <c:v>1.6685901792038164E-2</c:v>
                </c:pt>
                <c:pt idx="771">
                  <c:v>1.6732616534307552E-2</c:v>
                </c:pt>
                <c:pt idx="772">
                  <c:v>1.6779117736147844E-2</c:v>
                </c:pt>
                <c:pt idx="773">
                  <c:v>1.6825415065274948E-2</c:v>
                </c:pt>
                <c:pt idx="774">
                  <c:v>1.6875147759470795E-2</c:v>
                </c:pt>
                <c:pt idx="775">
                  <c:v>1.6921057424851321E-2</c:v>
                </c:pt>
                <c:pt idx="776">
                  <c:v>1.6966792989992124E-2</c:v>
                </c:pt>
                <c:pt idx="777">
                  <c:v>1.7012364407523579E-2</c:v>
                </c:pt>
                <c:pt idx="778">
                  <c:v>1.705777694778721E-2</c:v>
                </c:pt>
                <c:pt idx="779">
                  <c:v>1.7099447861521486E-2</c:v>
                </c:pt>
                <c:pt idx="780">
                  <c:v>1.7144550484399966E-2</c:v>
                </c:pt>
                <c:pt idx="781">
                  <c:v>1.7189492206639335E-2</c:v>
                </c:pt>
                <c:pt idx="782">
                  <c:v>1.7234272219650154E-2</c:v>
                </c:pt>
                <c:pt idx="783">
                  <c:v>1.7278889714813395E-2</c:v>
                </c:pt>
                <c:pt idx="784">
                  <c:v>1.7323343883476467E-2</c:v>
                </c:pt>
                <c:pt idx="785">
                  <c:v>1.7367633916956306E-2</c:v>
                </c:pt>
                <c:pt idx="786">
                  <c:v>1.7411759006539369E-2</c:v>
                </c:pt>
                <c:pt idx="787">
                  <c:v>1.7473229653448337E-2</c:v>
                </c:pt>
                <c:pt idx="788">
                  <c:v>1.751697207594884E-2</c:v>
                </c:pt>
                <c:pt idx="789">
                  <c:v>1.7560546824965641E-2</c:v>
                </c:pt>
                <c:pt idx="790">
                  <c:v>1.760395309116335E-2</c:v>
                </c:pt>
                <c:pt idx="791">
                  <c:v>1.7636807870460403E-2</c:v>
                </c:pt>
                <c:pt idx="792">
                  <c:v>1.7679905702058116E-2</c:v>
                </c:pt>
                <c:pt idx="793">
                  <c:v>1.7722832805893846E-2</c:v>
                </c:pt>
                <c:pt idx="794">
                  <c:v>1.7765588372832101E-2</c:v>
                </c:pt>
                <c:pt idx="795">
                  <c:v>1.780817159371206E-2</c:v>
                </c:pt>
                <c:pt idx="796">
                  <c:v>1.7860807222928436E-2</c:v>
                </c:pt>
                <c:pt idx="797">
                  <c:v>1.790301144575163E-2</c:v>
                </c:pt>
                <c:pt idx="798">
                  <c:v>1.7945040710133971E-2</c:v>
                </c:pt>
                <c:pt idx="799">
                  <c:v>1.7986894206517449E-2</c:v>
                </c:pt>
                <c:pt idx="800">
                  <c:v>1.8018474185014979E-2</c:v>
                </c:pt>
                <c:pt idx="801">
                  <c:v>1.8060006335903676E-2</c:v>
                </c:pt>
                <c:pt idx="802">
                  <c:v>1.8101360475988898E-2</c:v>
                </c:pt>
                <c:pt idx="803">
                  <c:v>1.8142535719358973E-2</c:v>
                </c:pt>
                <c:pt idx="804">
                  <c:v>1.8183529889930328E-2</c:v>
                </c:pt>
                <c:pt idx="805">
                  <c:v>1.8234267750805309E-2</c:v>
                </c:pt>
                <c:pt idx="806">
                  <c:v>1.8274853109005073E-2</c:v>
                </c:pt>
                <c:pt idx="807">
                  <c:v>1.8315246353617434E-2</c:v>
                </c:pt>
                <c:pt idx="808">
                  <c:v>1.8355444149821369E-2</c:v>
                </c:pt>
                <c:pt idx="809">
                  <c:v>1.8395443139387489E-2</c:v>
                </c:pt>
                <c:pt idx="810">
                  <c:v>1.8435239940682319E-2</c:v>
                </c:pt>
                <c:pt idx="811">
                  <c:v>1.847483114866574E-2</c:v>
                </c:pt>
                <c:pt idx="812">
                  <c:v>1.851421333489614E-2</c:v>
                </c:pt>
                <c:pt idx="813">
                  <c:v>1.8540575206191838E-2</c:v>
                </c:pt>
                <c:pt idx="814">
                  <c:v>1.857958879438527E-2</c:v>
                </c:pt>
                <c:pt idx="815">
                  <c:v>1.8618384092428355E-2</c:v>
                </c:pt>
                <c:pt idx="816">
                  <c:v>1.8656957533331742E-2</c:v>
                </c:pt>
                <c:pt idx="817">
                  <c:v>1.8695305526204339E-2</c:v>
                </c:pt>
                <c:pt idx="818">
                  <c:v>1.8736551105106941E-2</c:v>
                </c:pt>
                <c:pt idx="819">
                  <c:v>1.8774421071638341E-2</c:v>
                </c:pt>
                <c:pt idx="820">
                  <c:v>1.8812054440252527E-2</c:v>
                </c:pt>
                <c:pt idx="821">
                  <c:v>1.8849447536536591E-2</c:v>
                </c:pt>
                <c:pt idx="822">
                  <c:v>1.8883536416095442E-2</c:v>
                </c:pt>
                <c:pt idx="823">
                  <c:v>1.892045497385051E-2</c:v>
                </c:pt>
                <c:pt idx="824">
                  <c:v>1.8957122278265688E-2</c:v>
                </c:pt>
                <c:pt idx="825">
                  <c:v>1.8993534547311782E-2</c:v>
                </c:pt>
                <c:pt idx="826">
                  <c:v>1.903267866529201E-2</c:v>
                </c:pt>
                <c:pt idx="827">
                  <c:v>1.9068551634371635E-2</c:v>
                </c:pt>
                <c:pt idx="828">
                  <c:v>1.9104157945003367E-2</c:v>
                </c:pt>
                <c:pt idx="829">
                  <c:v>1.9139493765053476E-2</c:v>
                </c:pt>
                <c:pt idx="830">
                  <c:v>1.9176626665492313E-2</c:v>
                </c:pt>
                <c:pt idx="831">
                  <c:v>1.9211393341459895E-2</c:v>
                </c:pt>
                <c:pt idx="832">
                  <c:v>1.9245883715280167E-2</c:v>
                </c:pt>
                <c:pt idx="833">
                  <c:v>1.9280096357655561E-2</c:v>
                </c:pt>
                <c:pt idx="834">
                  <c:v>1.9314029839309164E-2</c:v>
                </c:pt>
                <c:pt idx="835">
                  <c:v>1.9347682730983383E-2</c:v>
                </c:pt>
                <c:pt idx="836">
                  <c:v>1.9381053603443468E-2</c:v>
                </c:pt>
                <c:pt idx="837">
                  <c:v>1.9414141027478821E-2</c:v>
                </c:pt>
                <c:pt idx="838">
                  <c:v>1.9446943573906514E-2</c:v>
                </c:pt>
                <c:pt idx="839">
                  <c:v>1.948769706692733E-2</c:v>
                </c:pt>
                <c:pt idx="840">
                  <c:v>1.951986760012989E-2</c:v>
                </c:pt>
                <c:pt idx="841">
                  <c:v>1.9551748623725673E-2</c:v>
                </c:pt>
                <c:pt idx="842">
                  <c:v>1.9583338708205198E-2</c:v>
                </c:pt>
                <c:pt idx="843">
                  <c:v>1.9627077880387298E-2</c:v>
                </c:pt>
                <c:pt idx="844">
                  <c:v>1.9645640341966794E-2</c:v>
                </c:pt>
                <c:pt idx="845">
                  <c:v>1.9676349032427792E-2</c:v>
                </c:pt>
                <c:pt idx="846">
                  <c:v>1.9706761066132984E-2</c:v>
                </c:pt>
                <c:pt idx="847">
                  <c:v>1.9736875013782875E-2</c:v>
                </c:pt>
                <c:pt idx="848">
                  <c:v>1.9776817913075381E-2</c:v>
                </c:pt>
                <c:pt idx="849">
                  <c:v>1.9806222411488494E-2</c:v>
                </c:pt>
                <c:pt idx="850">
                  <c:v>1.9835324040075864E-2</c:v>
                </c:pt>
                <c:pt idx="851">
                  <c:v>1.9864121369914861E-2</c:v>
                </c:pt>
                <c:pt idx="852">
                  <c:v>1.9890136341752646E-2</c:v>
                </c:pt>
                <c:pt idx="853">
                  <c:v>1.9918341666157451E-2</c:v>
                </c:pt>
                <c:pt idx="854">
                  <c:v>1.9946238522270909E-2</c:v>
                </c:pt>
                <c:pt idx="855">
                  <c:v>1.9973826298303056E-2</c:v>
                </c:pt>
                <c:pt idx="856">
                  <c:v>2.0005896634918828E-2</c:v>
                </c:pt>
                <c:pt idx="857">
                  <c:v>2.0030470052302844E-2</c:v>
                </c:pt>
                <c:pt idx="858">
                  <c:v>2.0057145410853593E-2</c:v>
                </c:pt>
                <c:pt idx="859">
                  <c:v>2.0083536479560935E-2</c:v>
                </c:pt>
                <c:pt idx="860">
                  <c:v>2.0109649853730049E-2</c:v>
                </c:pt>
                <c:pt idx="861">
                  <c:v>2.0135492194932218E-2</c:v>
                </c:pt>
                <c:pt idx="862">
                  <c:v>2.0161070230997048E-2</c:v>
                </c:pt>
                <c:pt idx="863">
                  <c:v>2.0186390756011134E-2</c:v>
                </c:pt>
                <c:pt idx="864">
                  <c:v>2.0211460630310252E-2</c:v>
                </c:pt>
                <c:pt idx="865">
                  <c:v>2.0231776083113481E-2</c:v>
                </c:pt>
                <c:pt idx="866">
                  <c:v>2.0256389475355203E-2</c:v>
                </c:pt>
                <c:pt idx="867">
                  <c:v>2.0280772034930974E-2</c:v>
                </c:pt>
                <c:pt idx="868">
                  <c:v>2.0304930961298089E-2</c:v>
                </c:pt>
                <c:pt idx="869">
                  <c:v>2.0328873520858975E-2</c:v>
                </c:pt>
                <c:pt idx="870">
                  <c:v>2.0352607046955917E-2</c:v>
                </c:pt>
                <c:pt idx="871">
                  <c:v>2.0376138939867106E-2</c:v>
                </c:pt>
                <c:pt idx="872">
                  <c:v>2.0401659318506842E-2</c:v>
                </c:pt>
                <c:pt idx="873">
                  <c:v>2.042262776190916E-2</c:v>
                </c:pt>
                <c:pt idx="874">
                  <c:v>2.0445599826247839E-2</c:v>
                </c:pt>
                <c:pt idx="875">
                  <c:v>2.0468400527809363E-2</c:v>
                </c:pt>
                <c:pt idx="876">
                  <c:v>2.0491037601504027E-2</c:v>
                </c:pt>
                <c:pt idx="877">
                  <c:v>2.0513518849158266E-2</c:v>
                </c:pt>
                <c:pt idx="878">
                  <c:v>2.0535852139514227E-2</c:v>
                </c:pt>
                <c:pt idx="879">
                  <c:v>2.0558045408225797E-2</c:v>
                </c:pt>
                <c:pt idx="880">
                  <c:v>2.0580106657858619E-2</c:v>
                </c:pt>
                <c:pt idx="881">
                  <c:v>2.0602043482657054E-2</c:v>
                </c:pt>
                <c:pt idx="882">
                  <c:v>2.0624861121141234E-2</c:v>
                </c:pt>
                <c:pt idx="883">
                  <c:v>2.0646545421750491E-2</c:v>
                </c:pt>
                <c:pt idx="884">
                  <c:v>2.0668108953826012E-2</c:v>
                </c:pt>
                <c:pt idx="885">
                  <c:v>2.0689552027303302E-2</c:v>
                </c:pt>
                <c:pt idx="886">
                  <c:v>2.0710874952150536E-2</c:v>
                </c:pt>
                <c:pt idx="887">
                  <c:v>2.0732078038374329E-2</c:v>
                </c:pt>
                <c:pt idx="888">
                  <c:v>2.0753161596011756E-2</c:v>
                </c:pt>
                <c:pt idx="889">
                  <c:v>2.0774125935137878E-2</c:v>
                </c:pt>
                <c:pt idx="890">
                  <c:v>2.0794971365859991E-2</c:v>
                </c:pt>
                <c:pt idx="891">
                  <c:v>2.0821813957849912E-2</c:v>
                </c:pt>
                <c:pt idx="892">
                  <c:v>2.0842401040977721E-2</c:v>
                </c:pt>
                <c:pt idx="893">
                  <c:v>2.0862870195823172E-2</c:v>
                </c:pt>
                <c:pt idx="894">
                  <c:v>2.0883221732630273E-2</c:v>
                </c:pt>
                <c:pt idx="895">
                  <c:v>2.0901446487877218E-2</c:v>
                </c:pt>
                <c:pt idx="896">
                  <c:v>2.0921570805716914E-2</c:v>
                </c:pt>
                <c:pt idx="897">
                  <c:v>2.0941578419923619E-2</c:v>
                </c:pt>
                <c:pt idx="898">
                  <c:v>2.0967131511946731E-2</c:v>
                </c:pt>
                <c:pt idx="899">
                  <c:v>2.0993640223749031E-2</c:v>
                </c:pt>
                <c:pt idx="900">
                  <c:v>2.1012414733047224E-2</c:v>
                </c:pt>
                <c:pt idx="901">
                  <c:v>2.1031904712382601E-2</c:v>
                </c:pt>
                <c:pt idx="902">
                  <c:v>2.105127967864923E-2</c:v>
                </c:pt>
                <c:pt idx="903">
                  <c:v>2.1064687923015531E-2</c:v>
                </c:pt>
                <c:pt idx="904">
                  <c:v>2.1083854638324621E-2</c:v>
                </c:pt>
                <c:pt idx="905">
                  <c:v>2.1102907222692511E-2</c:v>
                </c:pt>
                <c:pt idx="906">
                  <c:v>2.1121845986430975E-2</c:v>
                </c:pt>
                <c:pt idx="907">
                  <c:v>2.1146439745565897E-2</c:v>
                </c:pt>
                <c:pt idx="908">
                  <c:v>2.11651296679898E-2</c:v>
                </c:pt>
                <c:pt idx="909">
                  <c:v>2.1183704994060221E-2</c:v>
                </c:pt>
                <c:pt idx="910">
                  <c:v>2.1202165341805284E-2</c:v>
                </c:pt>
                <c:pt idx="911">
                  <c:v>2.1220510324072319E-2</c:v>
                </c:pt>
                <c:pt idx="912">
                  <c:v>2.1233078862273571E-2</c:v>
                </c:pt>
                <c:pt idx="913">
                  <c:v>2.1256852617653286E-2</c:v>
                </c:pt>
                <c:pt idx="914">
                  <c:v>2.1274849128753562E-2</c:v>
                </c:pt>
                <c:pt idx="915">
                  <c:v>2.1292728673949345E-2</c:v>
                </c:pt>
                <c:pt idx="916">
                  <c:v>2.1304919937810141E-2</c:v>
                </c:pt>
                <c:pt idx="917">
                  <c:v>2.1318885082355587E-2</c:v>
                </c:pt>
                <c:pt idx="918">
                  <c:v>2.1336449507191275E-2</c:v>
                </c:pt>
                <c:pt idx="919">
                  <c:v>2.1353895499416943E-2</c:v>
                </c:pt>
                <c:pt idx="920">
                  <c:v>2.1371222608700224E-2</c:v>
                </c:pt>
                <c:pt idx="921">
                  <c:v>2.1390250903062437E-2</c:v>
                </c:pt>
                <c:pt idx="922">
                  <c:v>2.1407331069340688E-2</c:v>
                </c:pt>
                <c:pt idx="923">
                  <c:v>2.1424290939038328E-2</c:v>
                </c:pt>
                <c:pt idx="924">
                  <c:v>2.1441130044026528E-2</c:v>
                </c:pt>
                <c:pt idx="925">
                  <c:v>2.1457847910880033E-2</c:v>
                </c:pt>
                <c:pt idx="926">
                  <c:v>2.1472662833172056E-2</c:v>
                </c:pt>
                <c:pt idx="927">
                  <c:v>2.148914470533924E-2</c:v>
                </c:pt>
                <c:pt idx="928">
                  <c:v>2.1505503900244482E-2</c:v>
                </c:pt>
                <c:pt idx="929">
                  <c:v>2.1521739919641038E-2</c:v>
                </c:pt>
                <c:pt idx="930">
                  <c:v>2.1539601732659616E-2</c:v>
                </c:pt>
                <c:pt idx="931">
                  <c:v>2.1555581932301407E-2</c:v>
                </c:pt>
                <c:pt idx="932">
                  <c:v>2.1571437431593374E-2</c:v>
                </c:pt>
                <c:pt idx="933">
                  <c:v>2.1596100476841198E-2</c:v>
                </c:pt>
                <c:pt idx="934">
                  <c:v>2.160327577649665E-2</c:v>
                </c:pt>
                <c:pt idx="935">
                  <c:v>2.1616543925100325E-2</c:v>
                </c:pt>
                <c:pt idx="936">
                  <c:v>2.1631907645134413E-2</c:v>
                </c:pt>
                <c:pt idx="937">
                  <c:v>2.1647146836870995E-2</c:v>
                </c:pt>
                <c:pt idx="938">
                  <c:v>2.1662261673627344E-2</c:v>
                </c:pt>
                <c:pt idx="939">
                  <c:v>2.1677252328749872E-2</c:v>
                </c:pt>
                <c:pt idx="940">
                  <c:v>2.1692118975612389E-2</c:v>
                </c:pt>
                <c:pt idx="941">
                  <c:v>2.1706861787618281E-2</c:v>
                </c:pt>
                <c:pt idx="942">
                  <c:v>2.1721480938197882E-2</c:v>
                </c:pt>
                <c:pt idx="943">
                  <c:v>2.1744202098631548E-2</c:v>
                </c:pt>
                <c:pt idx="944">
                  <c:v>2.1758535026642021E-2</c:v>
                </c:pt>
                <c:pt idx="945">
                  <c:v>2.1772744841482086E-2</c:v>
                </c:pt>
                <c:pt idx="946">
                  <c:v>2.1786831716683892E-2</c:v>
                </c:pt>
                <c:pt idx="947">
                  <c:v>2.1795957089889247E-2</c:v>
                </c:pt>
                <c:pt idx="948">
                  <c:v>2.1809822191137789E-2</c:v>
                </c:pt>
                <c:pt idx="949">
                  <c:v>2.1823564856857512E-2</c:v>
                </c:pt>
                <c:pt idx="950">
                  <c:v>2.183718526069749E-2</c:v>
                </c:pt>
                <c:pt idx="951">
                  <c:v>2.1850683576333005E-2</c:v>
                </c:pt>
                <c:pt idx="952">
                  <c:v>2.1868780956803752E-2</c:v>
                </c:pt>
                <c:pt idx="953">
                  <c:v>2.1882012115783809E-2</c:v>
                </c:pt>
                <c:pt idx="954">
                  <c:v>2.1895121724387217E-2</c:v>
                </c:pt>
                <c:pt idx="955">
                  <c:v>2.1908109956396259E-2</c:v>
                </c:pt>
                <c:pt idx="956">
                  <c:v>2.1916349912004803E-2</c:v>
                </c:pt>
                <c:pt idx="957">
                  <c:v>2.192911934712765E-2</c:v>
                </c:pt>
                <c:pt idx="958">
                  <c:v>2.1941767910534801E-2</c:v>
                </c:pt>
                <c:pt idx="959">
                  <c:v>2.195885259508842E-2</c:v>
                </c:pt>
                <c:pt idx="960">
                  <c:v>2.197123655181088E-2</c:v>
                </c:pt>
                <c:pt idx="961">
                  <c:v>2.1983500175200794E-2</c:v>
                </c:pt>
                <c:pt idx="962">
                  <c:v>2.199564363922997E-2</c:v>
                </c:pt>
                <c:pt idx="963">
                  <c:v>2.2007667117895993E-2</c:v>
                </c:pt>
                <c:pt idx="964">
                  <c:v>2.2015130724698937E-2</c:v>
                </c:pt>
                <c:pt idx="965">
                  <c:v>2.2031354815258308E-2</c:v>
                </c:pt>
                <c:pt idx="966">
                  <c:v>2.204301938208043E-2</c:v>
                </c:pt>
                <c:pt idx="967">
                  <c:v>2.2054564659792351E-2</c:v>
                </c:pt>
                <c:pt idx="968">
                  <c:v>2.2061643869297803E-2</c:v>
                </c:pt>
                <c:pt idx="969">
                  <c:v>2.2070088451429534E-2</c:v>
                </c:pt>
                <c:pt idx="970">
                  <c:v>2.2081315605523896E-2</c:v>
                </c:pt>
                <c:pt idx="971">
                  <c:v>2.2092424139413327E-2</c:v>
                </c:pt>
                <c:pt idx="972">
                  <c:v>2.2103414227320015E-2</c:v>
                </c:pt>
                <c:pt idx="973">
                  <c:v>2.2115698392870312E-2</c:v>
                </c:pt>
                <c:pt idx="974">
                  <c:v>2.2126444393537201E-2</c:v>
                </c:pt>
                <c:pt idx="975">
                  <c:v>2.2137072476600933E-2</c:v>
                </c:pt>
                <c:pt idx="976">
                  <c:v>2.214758281638405E-2</c:v>
                </c:pt>
                <c:pt idx="977">
                  <c:v>2.2157975587235867E-2</c:v>
                </c:pt>
                <c:pt idx="978">
                  <c:v>2.2166877148748518E-2</c:v>
                </c:pt>
                <c:pt idx="979">
                  <c:v>2.217704299510152E-2</c:v>
                </c:pt>
                <c:pt idx="980">
                  <c:v>2.2187091790144442E-2</c:v>
                </c:pt>
                <c:pt idx="981">
                  <c:v>2.2197023708318078E-2</c:v>
                </c:pt>
                <c:pt idx="982">
                  <c:v>2.2208182011428879E-2</c:v>
                </c:pt>
                <c:pt idx="983">
                  <c:v>2.2217873031372327E-2</c:v>
                </c:pt>
                <c:pt idx="984">
                  <c:v>2.2227447703502195E-2</c:v>
                </c:pt>
                <c:pt idx="985">
                  <c:v>2.2236906202359741E-2</c:v>
                </c:pt>
                <c:pt idx="986">
                  <c:v>2.2244936253324906E-2</c:v>
                </c:pt>
                <c:pt idx="987">
                  <c:v>2.2254170574917818E-2</c:v>
                </c:pt>
                <c:pt idx="988">
                  <c:v>2.2263289241404905E-2</c:v>
                </c:pt>
                <c:pt idx="989">
                  <c:v>2.2272292427417753E-2</c:v>
                </c:pt>
                <c:pt idx="990">
                  <c:v>2.2281180307610015E-2</c:v>
                </c:pt>
                <c:pt idx="991">
                  <c:v>2.2289953056658762E-2</c:v>
                </c:pt>
                <c:pt idx="992">
                  <c:v>2.2298610849264475E-2</c:v>
                </c:pt>
                <c:pt idx="993">
                  <c:v>2.2307153860149261E-2</c:v>
                </c:pt>
                <c:pt idx="994">
                  <c:v>2.2315582264059088E-2</c:v>
                </c:pt>
                <c:pt idx="995">
                  <c:v>2.2330108712131206E-2</c:v>
                </c:pt>
                <c:pt idx="996">
                  <c:v>2.2338270453655124E-2</c:v>
                </c:pt>
                <c:pt idx="997">
                  <c:v>2.2346318140750342E-2</c:v>
                </c:pt>
                <c:pt idx="998">
                  <c:v>2.2354251948274412E-2</c:v>
                </c:pt>
                <c:pt idx="999">
                  <c:v>2.2358437613931678E-2</c:v>
                </c:pt>
                <c:pt idx="1000">
                  <c:v>2.2366166902186794E-2</c:v>
                </c:pt>
                <c:pt idx="1001">
                  <c:v>2.2373782818619813E-2</c:v>
                </c:pt>
                <c:pt idx="1002">
                  <c:v>2.2381285538164031E-2</c:v>
                </c:pt>
                <c:pt idx="1003">
                  <c:v>2.2388675235775455E-2</c:v>
                </c:pt>
                <c:pt idx="1004">
                  <c:v>2.2399473117408874E-2</c:v>
                </c:pt>
                <c:pt idx="1005">
                  <c:v>2.2406614665893498E-2</c:v>
                </c:pt>
                <c:pt idx="1006">
                  <c:v>2.2413643734491642E-2</c:v>
                </c:pt>
                <c:pt idx="1007">
                  <c:v>2.242056049826241E-2</c:v>
                </c:pt>
                <c:pt idx="1008">
                  <c:v>2.2423934519807381E-2</c:v>
                </c:pt>
                <c:pt idx="1009">
                  <c:v>2.24306497611068E-2</c:v>
                </c:pt>
                <c:pt idx="1010">
                  <c:v>2.2437253205770009E-2</c:v>
                </c:pt>
                <c:pt idx="1011">
                  <c:v>2.2443745053171076E-2</c:v>
                </c:pt>
                <c:pt idx="1012">
                  <c:v>2.2453466898678553E-2</c:v>
                </c:pt>
                <c:pt idx="1013">
                  <c:v>2.2459715951664166E-2</c:v>
                </c:pt>
                <c:pt idx="1014">
                  <c:v>2.2465856247984171E-2</c:v>
                </c:pt>
                <c:pt idx="1015">
                  <c:v>2.2471888746588044E-2</c:v>
                </c:pt>
                <c:pt idx="1016">
                  <c:v>2.2477814411349068E-2</c:v>
                </c:pt>
                <c:pt idx="1017">
                  <c:v>2.2483634211064332E-2</c:v>
                </c:pt>
                <c:pt idx="1018">
                  <c:v>2.2489349119455583E-2</c:v>
                </c:pt>
                <c:pt idx="1019">
                  <c:v>2.2494960115167939E-2</c:v>
                </c:pt>
                <c:pt idx="1020">
                  <c:v>2.2500468181768183E-2</c:v>
                </c:pt>
                <c:pt idx="1021">
                  <c:v>2.2501665587967595E-2</c:v>
                </c:pt>
                <c:pt idx="1022">
                  <c:v>2.2506996480806406E-2</c:v>
                </c:pt>
                <c:pt idx="1023">
                  <c:v>2.2512227128011885E-2</c:v>
                </c:pt>
                <c:pt idx="1024">
                  <c:v>2.2517358547928999E-2</c:v>
                </c:pt>
                <c:pt idx="1025">
                  <c:v>2.2523419454720407E-2</c:v>
                </c:pt>
                <c:pt idx="1026">
                  <c:v>2.252834933460527E-2</c:v>
                </c:pt>
                <c:pt idx="1027">
                  <c:v>2.2537239626932652E-2</c:v>
                </c:pt>
                <c:pt idx="1028">
                  <c:v>2.2537921881488957E-2</c:v>
                </c:pt>
                <c:pt idx="1029">
                  <c:v>2.2542566622497817E-2</c:v>
                </c:pt>
                <c:pt idx="1030">
                  <c:v>2.2546120954964426E-2</c:v>
                </c:pt>
                <c:pt idx="1031">
                  <c:v>2.2550586719689913E-2</c:v>
                </c:pt>
                <c:pt idx="1032">
                  <c:v>2.2554961584805362E-2</c:v>
                </c:pt>
                <c:pt idx="1033">
                  <c:v>2.2559246613879348E-2</c:v>
                </c:pt>
                <c:pt idx="1034">
                  <c:v>2.2564416933158526E-2</c:v>
                </c:pt>
                <c:pt idx="1035">
                  <c:v>2.2568519732848458E-2</c:v>
                </c:pt>
                <c:pt idx="1036">
                  <c:v>2.2572535940515222E-2</c:v>
                </c:pt>
                <c:pt idx="1037">
                  <c:v>2.2576466625402743E-2</c:v>
                </c:pt>
                <c:pt idx="1038">
                  <c:v>2.2580312523258664E-2</c:v>
                </c:pt>
                <c:pt idx="1039">
                  <c:v>2.2583128546975948E-2</c:v>
                </c:pt>
                <c:pt idx="1040">
                  <c:v>2.2586811512500148E-2</c:v>
                </c:pt>
                <c:pt idx="1041">
                  <c:v>2.2590410616008118E-2</c:v>
                </c:pt>
                <c:pt idx="1042">
                  <c:v>2.2593926163329503E-2</c:v>
                </c:pt>
                <c:pt idx="1043">
                  <c:v>2.2597358460305372E-2</c:v>
                </c:pt>
                <c:pt idx="1044">
                  <c:v>2.260070781279128E-2</c:v>
                </c:pt>
                <c:pt idx="1045">
                  <c:v>2.2603974526652894E-2</c:v>
                </c:pt>
                <c:pt idx="1046">
                  <c:v>2.2607158907770809E-2</c:v>
                </c:pt>
                <c:pt idx="1047">
                  <c:v>2.2613860239753553E-2</c:v>
                </c:pt>
                <c:pt idx="1048">
                  <c:v>2.2616858712636873E-2</c:v>
                </c:pt>
                <c:pt idx="1049">
                  <c:v>2.2619775837671306E-2</c:v>
                </c:pt>
                <c:pt idx="1050">
                  <c:v>2.2622611920855948E-2</c:v>
                </c:pt>
                <c:pt idx="1051">
                  <c:v>2.2622734938177288E-2</c:v>
                </c:pt>
                <c:pt idx="1052">
                  <c:v>2.2625426272061346E-2</c:v>
                </c:pt>
                <c:pt idx="1053">
                  <c:v>2.262803743155194E-2</c:v>
                </c:pt>
                <c:pt idx="1054">
                  <c:v>2.2630568722641683E-2</c:v>
                </c:pt>
                <c:pt idx="1055">
                  <c:v>2.2633020451331476E-2</c:v>
                </c:pt>
                <c:pt idx="1056">
                  <c:v>2.2637943678530559E-2</c:v>
                </c:pt>
                <c:pt idx="1057">
                  <c:v>2.2640221037713945E-2</c:v>
                </c:pt>
                <c:pt idx="1058">
                  <c:v>2.2642419803454605E-2</c:v>
                </c:pt>
                <c:pt idx="1059">
                  <c:v>2.264454028185307E-2</c:v>
                </c:pt>
                <c:pt idx="1060">
                  <c:v>2.2644096369628969E-2</c:v>
                </c:pt>
                <c:pt idx="1061">
                  <c:v>2.2646077150577194E-2</c:v>
                </c:pt>
                <c:pt idx="1062">
                  <c:v>2.2647980511444583E-2</c:v>
                </c:pt>
                <c:pt idx="1063">
                  <c:v>2.2649806758317653E-2</c:v>
                </c:pt>
                <c:pt idx="1064">
                  <c:v>2.2651556197293851E-2</c:v>
                </c:pt>
                <c:pt idx="1065">
                  <c:v>2.2655636261068517E-2</c:v>
                </c:pt>
                <c:pt idx="1066">
                  <c:v>2.2657217299792542E-2</c:v>
                </c:pt>
                <c:pt idx="1067">
                  <c:v>2.2658722500359312E-2</c:v>
                </c:pt>
                <c:pt idx="1068">
                  <c:v>2.266015216896303E-2</c:v>
                </c:pt>
                <c:pt idx="1069">
                  <c:v>2.2661506611806933E-2</c:v>
                </c:pt>
                <c:pt idx="1070">
                  <c:v>2.266278613510328E-2</c:v>
                </c:pt>
                <c:pt idx="1071">
                  <c:v>2.266399104507336E-2</c:v>
                </c:pt>
                <c:pt idx="1072">
                  <c:v>2.2665121647949194E-2</c:v>
                </c:pt>
                <c:pt idx="1073">
                  <c:v>2.2662371079714552E-2</c:v>
                </c:pt>
                <c:pt idx="1074">
                  <c:v>2.26633794778252E-2</c:v>
                </c:pt>
                <c:pt idx="1075">
                  <c:v>2.2664314401193979E-2</c:v>
                </c:pt>
                <c:pt idx="1076">
                  <c:v>2.2665176155991888E-2</c:v>
                </c:pt>
                <c:pt idx="1077">
                  <c:v>2.2665965048399198E-2</c:v>
                </c:pt>
                <c:pt idx="1078">
                  <c:v>2.2667418390470793E-2</c:v>
                </c:pt>
                <c:pt idx="1079">
                  <c:v>2.2668057462212253E-2</c:v>
                </c:pt>
                <c:pt idx="1080">
                  <c:v>2.2668624607523186E-2</c:v>
                </c:pt>
                <c:pt idx="1081">
                  <c:v>2.2669120132635997E-2</c:v>
                </c:pt>
                <c:pt idx="1082">
                  <c:v>2.2668827291445974E-2</c:v>
                </c:pt>
                <c:pt idx="1083">
                  <c:v>2.2669185439747705E-2</c:v>
                </c:pt>
                <c:pt idx="1084">
                  <c:v>2.2669472869145557E-2</c:v>
                </c:pt>
                <c:pt idx="1085">
                  <c:v>2.2669689885885608E-2</c:v>
                </c:pt>
                <c:pt idx="1086">
                  <c:v>2.2670534173906007E-2</c:v>
                </c:pt>
                <c:pt idx="1087">
                  <c:v>2.2670606409146653E-2</c:v>
                </c:pt>
                <c:pt idx="1088">
                  <c:v>2.2670609168032083E-2</c:v>
                </c:pt>
                <c:pt idx="1089">
                  <c:v>2.2670542756857062E-2</c:v>
                </c:pt>
                <c:pt idx="1090">
                  <c:v>2.2670382553259861E-2</c:v>
                </c:pt>
                <c:pt idx="1091">
                  <c:v>2.2669496458474502E-2</c:v>
                </c:pt>
                <c:pt idx="1092">
                  <c:v>2.2669219434386413E-2</c:v>
                </c:pt>
                <c:pt idx="1093">
                  <c:v>2.2668874491613283E-2</c:v>
                </c:pt>
                <c:pt idx="1094">
                  <c:v>2.2668461936464344E-2</c:v>
                </c:pt>
                <c:pt idx="1095">
                  <c:v>2.2667982075255014E-2</c:v>
                </c:pt>
                <c:pt idx="1096">
                  <c:v>2.266743521430821E-2</c:v>
                </c:pt>
                <c:pt idx="1097">
                  <c:v>2.2666821659952159E-2</c:v>
                </c:pt>
                <c:pt idx="1098">
                  <c:v>2.2666141718521268E-2</c:v>
                </c:pt>
                <c:pt idx="1099">
                  <c:v>2.2667932060789413E-2</c:v>
                </c:pt>
                <c:pt idx="1100">
                  <c:v>2.2667101701238351E-2</c:v>
                </c:pt>
                <c:pt idx="1101">
                  <c:v>2.2666205944823145E-2</c:v>
                </c:pt>
                <c:pt idx="1102">
                  <c:v>2.2665245097981918E-2</c:v>
                </c:pt>
                <c:pt idx="1103">
                  <c:v>2.2662379193569657E-2</c:v>
                </c:pt>
                <c:pt idx="1104">
                  <c:v>2.2663129358807144E-2</c:v>
                </c:pt>
                <c:pt idx="1105">
                  <c:v>2.2661975079381374E-2</c:v>
                </c:pt>
                <c:pt idx="1106">
                  <c:v>2.2660756935345135E-2</c:v>
                </c:pt>
                <c:pt idx="1107">
                  <c:v>2.2659475233165072E-2</c:v>
                </c:pt>
                <c:pt idx="1108">
                  <c:v>2.265813027931516E-2</c:v>
                </c:pt>
                <c:pt idx="1109">
                  <c:v>2.2656722380272835E-2</c:v>
                </c:pt>
                <c:pt idx="1110">
                  <c:v>2.2655251842522022E-2</c:v>
                </c:pt>
                <c:pt idx="1111">
                  <c:v>2.265371897255096E-2</c:v>
                </c:pt>
                <c:pt idx="1112">
                  <c:v>2.2652124076853936E-2</c:v>
                </c:pt>
                <c:pt idx="1113">
                  <c:v>2.2650467461928267E-2</c:v>
                </c:pt>
                <c:pt idx="1114">
                  <c:v>2.2648749434279043E-2</c:v>
                </c:pt>
                <c:pt idx="1115">
                  <c:v>2.2646970300412649E-2</c:v>
                </c:pt>
                <c:pt idx="1116">
                  <c:v>2.2645130366842389E-2</c:v>
                </c:pt>
                <c:pt idx="1117">
                  <c:v>2.2643229940084591E-2</c:v>
                </c:pt>
                <c:pt idx="1118">
                  <c:v>2.2641269326661623E-2</c:v>
                </c:pt>
                <c:pt idx="1119">
                  <c:v>2.2639248833098029E-2</c:v>
                </c:pt>
                <c:pt idx="1120">
                  <c:v>2.2637168765925256E-2</c:v>
                </c:pt>
                <c:pt idx="1121">
                  <c:v>2.2635029431676907E-2</c:v>
                </c:pt>
                <c:pt idx="1122">
                  <c:v>2.2632831136890488E-2</c:v>
                </c:pt>
                <c:pt idx="1123">
                  <c:v>2.2630574188109973E-2</c:v>
                </c:pt>
                <c:pt idx="1124">
                  <c:v>2.2628258891879343E-2</c:v>
                </c:pt>
                <c:pt idx="1125">
                  <c:v>2.2623808488804433E-2</c:v>
                </c:pt>
                <c:pt idx="1126">
                  <c:v>2.2621394103654723E-2</c:v>
                </c:pt>
                <c:pt idx="1127">
                  <c:v>2.261892221743415E-2</c:v>
                </c:pt>
                <c:pt idx="1128">
                  <c:v>2.2616393136621091E-2</c:v>
                </c:pt>
                <c:pt idx="1129">
                  <c:v>2.2614310408661187E-2</c:v>
                </c:pt>
                <c:pt idx="1130">
                  <c:v>2.2611663757555439E-2</c:v>
                </c:pt>
                <c:pt idx="1131">
                  <c:v>2.2608960849710206E-2</c:v>
                </c:pt>
                <c:pt idx="1132">
                  <c:v>2.2608162345875971E-2</c:v>
                </c:pt>
                <c:pt idx="1133">
                  <c:v>2.2603387489851745E-2</c:v>
                </c:pt>
                <c:pt idx="1134">
                  <c:v>2.2600034728495106E-2</c:v>
                </c:pt>
                <c:pt idx="1135">
                  <c:v>2.2597113867196865E-2</c:v>
                </c:pt>
                <c:pt idx="1136">
                  <c:v>2.2594138263246223E-2</c:v>
                </c:pt>
                <c:pt idx="1137">
                  <c:v>2.2591108223148498E-2</c:v>
                </c:pt>
                <c:pt idx="1138">
                  <c:v>2.2588491053454816E-2</c:v>
                </c:pt>
                <c:pt idx="1139">
                  <c:v>2.2585349126364007E-2</c:v>
                </c:pt>
                <c:pt idx="1140">
                  <c:v>2.2582153701240382E-2</c:v>
                </c:pt>
                <c:pt idx="1141">
                  <c:v>2.2578905084622035E-2</c:v>
                </c:pt>
                <c:pt idx="1142">
                  <c:v>2.2572822347747309E-2</c:v>
                </c:pt>
                <c:pt idx="1143">
                  <c:v>2.2570796020731771E-2</c:v>
                </c:pt>
                <c:pt idx="1144">
                  <c:v>2.2567367360472768E-2</c:v>
                </c:pt>
                <c:pt idx="1145">
                  <c:v>2.2563886866261249E-2</c:v>
                </c:pt>
                <c:pt idx="1146">
                  <c:v>2.2560354844644089E-2</c:v>
                </c:pt>
                <c:pt idx="1147">
                  <c:v>2.2556771602170362E-2</c:v>
                </c:pt>
                <c:pt idx="1148">
                  <c:v>2.2553137445390899E-2</c:v>
                </c:pt>
                <c:pt idx="1149">
                  <c:v>2.2549452680858281E-2</c:v>
                </c:pt>
                <c:pt idx="1150">
                  <c:v>2.2545717615126411E-2</c:v>
                </c:pt>
                <c:pt idx="1151">
                  <c:v>2.2542763014583002E-2</c:v>
                </c:pt>
                <c:pt idx="1152">
                  <c:v>2.2538920905192796E-2</c:v>
                </c:pt>
                <c:pt idx="1153">
                  <c:v>2.2535029452009626E-2</c:v>
                </c:pt>
                <c:pt idx="1154">
                  <c:v>2.2531088961632587E-2</c:v>
                </c:pt>
                <c:pt idx="1155">
                  <c:v>2.2526699281476385E-2</c:v>
                </c:pt>
                <c:pt idx="1156">
                  <c:v>2.252266524056698E-2</c:v>
                </c:pt>
                <c:pt idx="1157">
                  <c:v>2.2518583063323751E-2</c:v>
                </c:pt>
                <c:pt idx="1158">
                  <c:v>2.2513264312183687E-2</c:v>
                </c:pt>
                <c:pt idx="1159">
                  <c:v>2.2510275526179426E-2</c:v>
                </c:pt>
                <c:pt idx="1160">
                  <c:v>2.2506433408138089E-2</c:v>
                </c:pt>
                <c:pt idx="1161">
                  <c:v>2.2502158242340191E-2</c:v>
                </c:pt>
                <c:pt idx="1162">
                  <c:v>2.2497836492197654E-2</c:v>
                </c:pt>
                <c:pt idx="1163">
                  <c:v>2.2493468464319561E-2</c:v>
                </c:pt>
                <c:pt idx="1164">
                  <c:v>2.2488685758541935E-2</c:v>
                </c:pt>
                <c:pt idx="1165">
                  <c:v>2.2484229527762144E-2</c:v>
                </c:pt>
                <c:pt idx="1166">
                  <c:v>2.2479727919940778E-2</c:v>
                </c:pt>
                <c:pt idx="1167">
                  <c:v>2.247518524704719E-2</c:v>
                </c:pt>
                <c:pt idx="1168">
                  <c:v>2.2471323281962684E-2</c:v>
                </c:pt>
                <c:pt idx="1169">
                  <c:v>2.2466350614028172E-2</c:v>
                </c:pt>
                <c:pt idx="1170">
                  <c:v>2.2461699026132435E-2</c:v>
                </c:pt>
                <c:pt idx="1171">
                  <c:v>2.24570100128248E-2</c:v>
                </c:pt>
                <c:pt idx="1172">
                  <c:v>2.2452282669207804E-2</c:v>
                </c:pt>
                <c:pt idx="1173">
                  <c:v>2.2447516084129857E-2</c:v>
                </c:pt>
                <c:pt idx="1174">
                  <c:v>2.2442709340183508E-2</c:v>
                </c:pt>
                <c:pt idx="1175">
                  <c:v>2.2437861513707604E-2</c:v>
                </c:pt>
                <c:pt idx="1176">
                  <c:v>2.2432971674785571E-2</c:v>
                </c:pt>
                <c:pt idx="1177">
                  <c:v>2.2427377359448969E-2</c:v>
                </c:pt>
                <c:pt idx="1178">
                  <c:v>2.2422408344761779E-2</c:v>
                </c:pt>
                <c:pt idx="1179">
                  <c:v>2.2417394777071983E-2</c:v>
                </c:pt>
                <c:pt idx="1180">
                  <c:v>2.2412335689508164E-2</c:v>
                </c:pt>
                <c:pt idx="1181">
                  <c:v>2.2407230108877366E-2</c:v>
                </c:pt>
                <c:pt idx="1182">
                  <c:v>2.2402077055668171E-2</c:v>
                </c:pt>
                <c:pt idx="1183">
                  <c:v>2.2397181516705358E-2</c:v>
                </c:pt>
                <c:pt idx="1184">
                  <c:v>2.2391624581855535E-2</c:v>
                </c:pt>
                <c:pt idx="1185">
                  <c:v>2.2386323170625087E-2</c:v>
                </c:pt>
                <c:pt idx="1186">
                  <c:v>2.2380970305561357E-2</c:v>
                </c:pt>
                <c:pt idx="1187">
                  <c:v>2.2375564975551397E-2</c:v>
                </c:pt>
                <c:pt idx="1188">
                  <c:v>2.2370106163164226E-2</c:v>
                </c:pt>
                <c:pt idx="1189">
                  <c:v>2.236459284464953E-2</c:v>
                </c:pt>
                <c:pt idx="1190">
                  <c:v>2.2359023989941169E-2</c:v>
                </c:pt>
                <c:pt idx="1191">
                  <c:v>2.2353398562652345E-2</c:v>
                </c:pt>
                <c:pt idx="1192">
                  <c:v>2.2347715520080864E-2</c:v>
                </c:pt>
                <c:pt idx="1193">
                  <c:v>2.2341971002209367E-2</c:v>
                </c:pt>
                <c:pt idx="1194">
                  <c:v>2.2335070127716912E-2</c:v>
                </c:pt>
                <c:pt idx="1195">
                  <c:v>2.2329181206681679E-2</c:v>
                </c:pt>
                <c:pt idx="1196">
                  <c:v>2.2323222417095279E-2</c:v>
                </c:pt>
                <c:pt idx="1197">
                  <c:v>2.2317193901135256E-2</c:v>
                </c:pt>
                <c:pt idx="1198">
                  <c:v>2.2311095800982682E-2</c:v>
                </c:pt>
                <c:pt idx="1199">
                  <c:v>2.2304928258825251E-2</c:v>
                </c:pt>
                <c:pt idx="1200">
                  <c:v>2.2298691416856409E-2</c:v>
                </c:pt>
                <c:pt idx="1201">
                  <c:v>2.2292385417273564E-2</c:v>
                </c:pt>
                <c:pt idx="1202">
                  <c:v>2.2286010402281203E-2</c:v>
                </c:pt>
                <c:pt idx="1203">
                  <c:v>2.2280173170965908E-2</c:v>
                </c:pt>
                <c:pt idx="1204">
                  <c:v>2.2273644769250599E-2</c:v>
                </c:pt>
                <c:pt idx="1205">
                  <c:v>2.2267047796946517E-2</c:v>
                </c:pt>
                <c:pt idx="1206">
                  <c:v>2.2260382396316822E-2</c:v>
                </c:pt>
                <c:pt idx="1207">
                  <c:v>2.2253467988873541E-2</c:v>
                </c:pt>
                <c:pt idx="1208">
                  <c:v>2.2246671394565418E-2</c:v>
                </c:pt>
                <c:pt idx="1209">
                  <c:v>2.2237833006517313E-2</c:v>
                </c:pt>
                <c:pt idx="1210">
                  <c:v>2.2230881175277252E-2</c:v>
                </c:pt>
                <c:pt idx="1211">
                  <c:v>2.2223168024622916E-2</c:v>
                </c:pt>
                <c:pt idx="1212">
                  <c:v>2.2217232479968752E-2</c:v>
                </c:pt>
                <c:pt idx="1213">
                  <c:v>2.2210062418326276E-2</c:v>
                </c:pt>
                <c:pt idx="1214">
                  <c:v>2.2202825119672569E-2</c:v>
                </c:pt>
                <c:pt idx="1215">
                  <c:v>2.2195109628491576E-2</c:v>
                </c:pt>
                <c:pt idx="1216">
                  <c:v>2.218775383705944E-2</c:v>
                </c:pt>
                <c:pt idx="1217">
                  <c:v>2.2180331216972344E-2</c:v>
                </c:pt>
                <c:pt idx="1218">
                  <c:v>2.2172841910540059E-2</c:v>
                </c:pt>
                <c:pt idx="1219">
                  <c:v>2.216563505315287E-2</c:v>
                </c:pt>
                <c:pt idx="1220">
                  <c:v>2.2157997321648415E-2</c:v>
                </c:pt>
                <c:pt idx="1221">
                  <c:v>2.2150293349582108E-2</c:v>
                </c:pt>
                <c:pt idx="1222">
                  <c:v>2.2142523279322212E-2</c:v>
                </c:pt>
                <c:pt idx="1223">
                  <c:v>2.21346872532413E-2</c:v>
                </c:pt>
                <c:pt idx="1224">
                  <c:v>2.2126513628672653E-2</c:v>
                </c:pt>
                <c:pt idx="1225">
                  <c:v>2.2118817903129456E-2</c:v>
                </c:pt>
                <c:pt idx="1226">
                  <c:v>2.2110784863866428E-2</c:v>
                </c:pt>
                <c:pt idx="1227">
                  <c:v>2.210268643831648E-2</c:v>
                </c:pt>
                <c:pt idx="1228">
                  <c:v>2.2094312408805463E-2</c:v>
                </c:pt>
                <c:pt idx="1229">
                  <c:v>2.208603296391215E-2</c:v>
                </c:pt>
                <c:pt idx="1230">
                  <c:v>2.2077759620434595E-2</c:v>
                </c:pt>
                <c:pt idx="1231">
                  <c:v>2.2069421434645735E-2</c:v>
                </c:pt>
                <c:pt idx="1232">
                  <c:v>2.206101854890247E-2</c:v>
                </c:pt>
                <c:pt idx="1233">
                  <c:v>2.2052596737514831E-2</c:v>
                </c:pt>
                <c:pt idx="1234">
                  <c:v>2.2044059807403812E-2</c:v>
                </c:pt>
                <c:pt idx="1235">
                  <c:v>2.2035458610891189E-2</c:v>
                </c:pt>
                <c:pt idx="1236">
                  <c:v>2.2026793290362306E-2</c:v>
                </c:pt>
                <c:pt idx="1237">
                  <c:v>2.2018063988207309E-2</c:v>
                </c:pt>
                <c:pt idx="1238">
                  <c:v>2.2009250507885037E-2</c:v>
                </c:pt>
                <c:pt idx="1239">
                  <c:v>2.200039870878254E-2</c:v>
                </c:pt>
                <c:pt idx="1240">
                  <c:v>2.1991483348718713E-2</c:v>
                </c:pt>
                <c:pt idx="1241">
                  <c:v>2.1982504570085593E-2</c:v>
                </c:pt>
                <c:pt idx="1242">
                  <c:v>2.1973462736934502E-2</c:v>
                </c:pt>
                <c:pt idx="1243">
                  <c:v>2.1964352535409317E-2</c:v>
                </c:pt>
                <c:pt idx="1244">
                  <c:v>2.1955179349086862E-2</c:v>
                </c:pt>
                <c:pt idx="1245">
                  <c:v>2.194063742956083E-2</c:v>
                </c:pt>
                <c:pt idx="1246">
                  <c:v>2.1935331595177309E-2</c:v>
                </c:pt>
                <c:pt idx="1247">
                  <c:v>2.1927308082618779E-2</c:v>
                </c:pt>
                <c:pt idx="1248">
                  <c:v>2.1917889361219044E-2</c:v>
                </c:pt>
                <c:pt idx="1249">
                  <c:v>2.1908408360496512E-2</c:v>
                </c:pt>
                <c:pt idx="1250">
                  <c:v>2.1898865222871763E-2</c:v>
                </c:pt>
                <c:pt idx="1251">
                  <c:v>2.1889260090767571E-2</c:v>
                </c:pt>
                <c:pt idx="1252">
                  <c:v>2.1879593106611549E-2</c:v>
                </c:pt>
                <c:pt idx="1253">
                  <c:v>2.1869864412832622E-2</c:v>
                </c:pt>
                <c:pt idx="1254">
                  <c:v>2.1860074151864105E-2</c:v>
                </c:pt>
                <c:pt idx="1255">
                  <c:v>2.1849961919341188E-2</c:v>
                </c:pt>
                <c:pt idx="1256">
                  <c:v>2.1840029248678883E-2</c:v>
                </c:pt>
                <c:pt idx="1257">
                  <c:v>2.1830035465186515E-2</c:v>
                </c:pt>
                <c:pt idx="1258">
                  <c:v>2.1819980711361705E-2</c:v>
                </c:pt>
                <c:pt idx="1259">
                  <c:v>2.1810120230427648E-2</c:v>
                </c:pt>
                <c:pt idx="1260">
                  <c:v>2.1799958658351624E-2</c:v>
                </c:pt>
                <c:pt idx="1261">
                  <c:v>2.1789736523006666E-2</c:v>
                </c:pt>
                <c:pt idx="1262">
                  <c:v>2.1779453966862414E-2</c:v>
                </c:pt>
                <c:pt idx="1263">
                  <c:v>2.1769111132389385E-2</c:v>
                </c:pt>
                <c:pt idx="1264">
                  <c:v>2.1758379791760728E-2</c:v>
                </c:pt>
                <c:pt idx="1265">
                  <c:v>2.1747902235825178E-2</c:v>
                </c:pt>
                <c:pt idx="1266">
                  <c:v>2.1737364849649939E-2</c:v>
                </c:pt>
                <c:pt idx="1267">
                  <c:v>2.1726767775757997E-2</c:v>
                </c:pt>
                <c:pt idx="1268">
                  <c:v>2.1716497771764213E-2</c:v>
                </c:pt>
                <c:pt idx="1269">
                  <c:v>2.1705796259355745E-2</c:v>
                </c:pt>
                <c:pt idx="1270">
                  <c:v>2.1695035465985932E-2</c:v>
                </c:pt>
                <c:pt idx="1271">
                  <c:v>2.1684215534145387E-2</c:v>
                </c:pt>
                <c:pt idx="1272">
                  <c:v>2.1672892079007258E-2</c:v>
                </c:pt>
                <c:pt idx="1273">
                  <c:v>2.1661939871925363E-2</c:v>
                </c:pt>
                <c:pt idx="1274">
                  <c:v>2.1650928974851678E-2</c:v>
                </c:pt>
                <c:pt idx="1275">
                  <c:v>2.1639859530326374E-2</c:v>
                </c:pt>
                <c:pt idx="1276">
                  <c:v>2.1628731680893493E-2</c:v>
                </c:pt>
                <c:pt idx="1277">
                  <c:v>2.1617545569097937E-2</c:v>
                </c:pt>
                <c:pt idx="1278">
                  <c:v>2.1606301337486325E-2</c:v>
                </c:pt>
                <c:pt idx="1279">
                  <c:v>2.159499912860828E-2</c:v>
                </c:pt>
                <c:pt idx="1280">
                  <c:v>2.1583639085013439E-2</c:v>
                </c:pt>
                <c:pt idx="1281">
                  <c:v>2.1573175052816428E-2</c:v>
                </c:pt>
                <c:pt idx="1282">
                  <c:v>2.1561723495460566E-2</c:v>
                </c:pt>
                <c:pt idx="1283">
                  <c:v>2.15502144954406E-2</c:v>
                </c:pt>
                <c:pt idx="1284">
                  <c:v>2.1538648195242333E-2</c:v>
                </c:pt>
                <c:pt idx="1285">
                  <c:v>2.1526815971645723E-2</c:v>
                </c:pt>
                <c:pt idx="1286">
                  <c:v>2.1515130780528149E-2</c:v>
                </c:pt>
                <c:pt idx="1287">
                  <c:v>2.1503388723880711E-2</c:v>
                </c:pt>
                <c:pt idx="1288">
                  <c:v>2.1491589944211825E-2</c:v>
                </c:pt>
                <c:pt idx="1289">
                  <c:v>2.1479734584031233E-2</c:v>
                </c:pt>
                <c:pt idx="1290">
                  <c:v>2.1468055069846247E-2</c:v>
                </c:pt>
                <c:pt idx="1291">
                  <c:v>2.1456091658195748E-2</c:v>
                </c:pt>
                <c:pt idx="1292">
                  <c:v>2.1444072086326673E-2</c:v>
                </c:pt>
                <c:pt idx="1293">
                  <c:v>2.1431996496738513E-2</c:v>
                </c:pt>
                <c:pt idx="1294">
                  <c:v>2.1419614063389814E-2</c:v>
                </c:pt>
                <c:pt idx="1295">
                  <c:v>2.1407422212920406E-2</c:v>
                </c:pt>
                <c:pt idx="1296">
                  <c:v>2.1395174779544366E-2</c:v>
                </c:pt>
                <c:pt idx="1297">
                  <c:v>2.1382871905783737E-2</c:v>
                </c:pt>
                <c:pt idx="1298">
                  <c:v>2.1370513734157919E-2</c:v>
                </c:pt>
                <c:pt idx="1299">
                  <c:v>2.1358374567340573E-2</c:v>
                </c:pt>
                <c:pt idx="1300">
                  <c:v>2.1345910843857445E-2</c:v>
                </c:pt>
                <c:pt idx="1301">
                  <c:v>2.1333392242708152E-2</c:v>
                </c:pt>
                <c:pt idx="1302">
                  <c:v>2.1320818906404106E-2</c:v>
                </c:pt>
                <c:pt idx="1303">
                  <c:v>2.1308190977457168E-2</c:v>
                </c:pt>
                <c:pt idx="1304">
                  <c:v>2.1295508598379639E-2</c:v>
                </c:pt>
                <c:pt idx="1305">
                  <c:v>2.1282771911686909E-2</c:v>
                </c:pt>
                <c:pt idx="1306">
                  <c:v>2.1269981059893927E-2</c:v>
                </c:pt>
                <c:pt idx="1307">
                  <c:v>2.1255577310736011E-2</c:v>
                </c:pt>
                <c:pt idx="1308">
                  <c:v>2.1242655777096806E-2</c:v>
                </c:pt>
                <c:pt idx="1309">
                  <c:v>2.1229680543352163E-2</c:v>
                </c:pt>
                <c:pt idx="1310">
                  <c:v>2.121665175209082E-2</c:v>
                </c:pt>
                <c:pt idx="1311">
                  <c:v>2.1204560736651706E-2</c:v>
                </c:pt>
                <c:pt idx="1312">
                  <c:v>2.1191438833856761E-2</c:v>
                </c:pt>
                <c:pt idx="1313">
                  <c:v>2.1178263778671786E-2</c:v>
                </c:pt>
                <c:pt idx="1314">
                  <c:v>2.116503571364374E-2</c:v>
                </c:pt>
                <c:pt idx="1315">
                  <c:v>2.11517547813222E-2</c:v>
                </c:pt>
                <c:pt idx="1316">
                  <c:v>2.1137362281698435E-2</c:v>
                </c:pt>
                <c:pt idx="1317">
                  <c:v>2.1123962580345202E-2</c:v>
                </c:pt>
                <c:pt idx="1318">
                  <c:v>2.1110510462202352E-2</c:v>
                </c:pt>
                <c:pt idx="1319">
                  <c:v>2.1097006069863349E-2</c:v>
                </c:pt>
                <c:pt idx="1320">
                  <c:v>2.1084562099546466E-2</c:v>
                </c:pt>
                <c:pt idx="1321">
                  <c:v>2.1070966957009919E-2</c:v>
                </c:pt>
                <c:pt idx="1322">
                  <c:v>2.1057319945032172E-2</c:v>
                </c:pt>
                <c:pt idx="1323">
                  <c:v>2.1043621206163675E-2</c:v>
                </c:pt>
                <c:pt idx="1324">
                  <c:v>2.1029870882957068E-2</c:v>
                </c:pt>
                <c:pt idx="1325">
                  <c:v>2.1014889942927724E-2</c:v>
                </c:pt>
                <c:pt idx="1326">
                  <c:v>2.1001023623830908E-2</c:v>
                </c:pt>
                <c:pt idx="1327">
                  <c:v>2.0987106171286938E-2</c:v>
                </c:pt>
                <c:pt idx="1328">
                  <c:v>2.097313772789057E-2</c:v>
                </c:pt>
                <c:pt idx="1329">
                  <c:v>2.0959118436235262E-2</c:v>
                </c:pt>
                <c:pt idx="1330">
                  <c:v>2.0945048438915773E-2</c:v>
                </c:pt>
                <c:pt idx="1331">
                  <c:v>2.0930927878524273E-2</c:v>
                </c:pt>
                <c:pt idx="1332">
                  <c:v>2.0916756897656374E-2</c:v>
                </c:pt>
                <c:pt idx="1333">
                  <c:v>2.090467441878598E-2</c:v>
                </c:pt>
                <c:pt idx="1334">
                  <c:v>2.0890424807355274E-2</c:v>
                </c:pt>
                <c:pt idx="1335">
                  <c:v>2.0876125163943798E-2</c:v>
                </c:pt>
                <c:pt idx="1336">
                  <c:v>2.0861775631074015E-2</c:v>
                </c:pt>
                <c:pt idx="1337">
                  <c:v>2.0847376351267495E-2</c:v>
                </c:pt>
                <c:pt idx="1338">
                  <c:v>2.0832478863241178E-2</c:v>
                </c:pt>
                <c:pt idx="1339">
                  <c:v>2.0817976198820153E-2</c:v>
                </c:pt>
                <c:pt idx="1340">
                  <c:v>2.0803424222947498E-2</c:v>
                </c:pt>
                <c:pt idx="1341">
                  <c:v>2.0788823078160192E-2</c:v>
                </c:pt>
                <c:pt idx="1342">
                  <c:v>2.0774638736418209E-2</c:v>
                </c:pt>
                <c:pt idx="1343">
                  <c:v>2.075994396792712E-2</c:v>
                </c:pt>
                <c:pt idx="1344">
                  <c:v>2.07452004501406E-2</c:v>
                </c:pt>
                <c:pt idx="1345">
                  <c:v>2.0730408325575808E-2</c:v>
                </c:pt>
                <c:pt idx="1346">
                  <c:v>2.0715084809146755E-2</c:v>
                </c:pt>
                <c:pt idx="1347">
                  <c:v>2.0700191644053928E-2</c:v>
                </c:pt>
                <c:pt idx="1348">
                  <c:v>2.0685250307769232E-2</c:v>
                </c:pt>
                <c:pt idx="1349">
                  <c:v>2.0670260942823048E-2</c:v>
                </c:pt>
                <c:pt idx="1350">
                  <c:v>2.0655223691742247E-2</c:v>
                </c:pt>
                <c:pt idx="1351">
                  <c:v>2.0640642816790105E-2</c:v>
                </c:pt>
                <c:pt idx="1352">
                  <c:v>2.0625514435231352E-2</c:v>
                </c:pt>
                <c:pt idx="1353">
                  <c:v>2.0610338587014373E-2</c:v>
                </c:pt>
                <c:pt idx="1354">
                  <c:v>2.0595115414650138E-2</c:v>
                </c:pt>
                <c:pt idx="1355">
                  <c:v>2.0579845060648742E-2</c:v>
                </c:pt>
                <c:pt idx="1356">
                  <c:v>2.0564527667519837E-2</c:v>
                </c:pt>
                <c:pt idx="1357">
                  <c:v>2.0549163377771306E-2</c:v>
                </c:pt>
                <c:pt idx="1358">
                  <c:v>2.0533752333910148E-2</c:v>
                </c:pt>
                <c:pt idx="1359">
                  <c:v>2.051560250059839E-2</c:v>
                </c:pt>
                <c:pt idx="1360">
                  <c:v>2.0500077637619987E-2</c:v>
                </c:pt>
                <c:pt idx="1361">
                  <c:v>2.0484506489150442E-2</c:v>
                </c:pt>
                <c:pt idx="1362">
                  <c:v>2.0468889197761738E-2</c:v>
                </c:pt>
                <c:pt idx="1363">
                  <c:v>2.0454892073845894E-2</c:v>
                </c:pt>
                <c:pt idx="1364">
                  <c:v>2.0439195266518294E-2</c:v>
                </c:pt>
                <c:pt idx="1365">
                  <c:v>2.0423452719145502E-2</c:v>
                </c:pt>
                <c:pt idx="1366">
                  <c:v>2.0407664574253071E-2</c:v>
                </c:pt>
                <c:pt idx="1367">
                  <c:v>2.0391830974363933E-2</c:v>
                </c:pt>
                <c:pt idx="1368">
                  <c:v>2.0374224432031372E-2</c:v>
                </c:pt>
                <c:pt idx="1369">
                  <c:v>2.0358288132129729E-2</c:v>
                </c:pt>
                <c:pt idx="1370">
                  <c:v>2.0342306829840461E-2</c:v>
                </c:pt>
                <c:pt idx="1371">
                  <c:v>2.0326280667724374E-2</c:v>
                </c:pt>
                <c:pt idx="1372">
                  <c:v>2.0311986138231E-2</c:v>
                </c:pt>
                <c:pt idx="1373">
                  <c:v>2.0295882801295611E-2</c:v>
                </c:pt>
                <c:pt idx="1374">
                  <c:v>2.0279735006993035E-2</c:v>
                </c:pt>
                <c:pt idx="1375">
                  <c:v>2.0263542897835721E-2</c:v>
                </c:pt>
                <c:pt idx="1376">
                  <c:v>2.0247306616334376E-2</c:v>
                </c:pt>
                <c:pt idx="1377">
                  <c:v>2.0229189621806924E-2</c:v>
                </c:pt>
                <c:pt idx="1378">
                  <c:v>2.0212853432442231E-2</c:v>
                </c:pt>
                <c:pt idx="1379">
                  <c:v>2.0196473523672237E-2</c:v>
                </c:pt>
                <c:pt idx="1380">
                  <c:v>2.0180050038041415E-2</c:v>
                </c:pt>
                <c:pt idx="1381">
                  <c:v>2.0163583118091657E-2</c:v>
                </c:pt>
                <c:pt idx="1382">
                  <c:v>2.014707290636528E-2</c:v>
                </c:pt>
                <c:pt idx="1383">
                  <c:v>2.0130519545401605E-2</c:v>
                </c:pt>
                <c:pt idx="1384">
                  <c:v>2.0113923177736501E-2</c:v>
                </c:pt>
                <c:pt idx="1385">
                  <c:v>2.0100501782668305E-2</c:v>
                </c:pt>
                <c:pt idx="1386">
                  <c:v>2.0083839476367632E-2</c:v>
                </c:pt>
                <c:pt idx="1387">
                  <c:v>2.0067134548069094E-2</c:v>
                </c:pt>
                <c:pt idx="1388">
                  <c:v>2.0050387140231551E-2</c:v>
                </c:pt>
                <c:pt idx="1389">
                  <c:v>2.0033597395316079E-2</c:v>
                </c:pt>
                <c:pt idx="1390">
                  <c:v>2.0016103115439474E-2</c:v>
                </c:pt>
                <c:pt idx="1391">
                  <c:v>1.9999225235934052E-2</c:v>
                </c:pt>
                <c:pt idx="1392">
                  <c:v>1.9982305455359641E-2</c:v>
                </c:pt>
                <c:pt idx="1393">
                  <c:v>1.996534391618118E-2</c:v>
                </c:pt>
                <c:pt idx="1394">
                  <c:v>1.9949018600493893E-2</c:v>
                </c:pt>
                <c:pt idx="1395">
                  <c:v>1.9931977824636529E-2</c:v>
                </c:pt>
                <c:pt idx="1396">
                  <c:v>1.9914895708855414E-2</c:v>
                </c:pt>
                <c:pt idx="1397">
                  <c:v>1.9897772395594399E-2</c:v>
                </c:pt>
                <c:pt idx="1398">
                  <c:v>1.9879914827316644E-2</c:v>
                </c:pt>
                <c:pt idx="1399">
                  <c:v>1.9862705728138433E-2</c:v>
                </c:pt>
                <c:pt idx="1400">
                  <c:v>1.984545586754444E-2</c:v>
                </c:pt>
                <c:pt idx="1401">
                  <c:v>1.9828165387979844E-2</c:v>
                </c:pt>
                <c:pt idx="1402">
                  <c:v>1.9808355285118869E-2</c:v>
                </c:pt>
                <c:pt idx="1403">
                  <c:v>1.9791690987978686E-2</c:v>
                </c:pt>
                <c:pt idx="1404">
                  <c:v>1.9774277549240438E-2</c:v>
                </c:pt>
                <c:pt idx="1405">
                  <c:v>1.9756824072818081E-2</c:v>
                </c:pt>
                <c:pt idx="1406">
                  <c:v>1.9739330701133824E-2</c:v>
                </c:pt>
                <c:pt idx="1407">
                  <c:v>1.9721797576604132E-2</c:v>
                </c:pt>
                <c:pt idx="1408">
                  <c:v>1.9704224841644146E-2</c:v>
                </c:pt>
                <c:pt idx="1409">
                  <c:v>1.9686612638666352E-2</c:v>
                </c:pt>
                <c:pt idx="1410">
                  <c:v>1.96689611100806E-2</c:v>
                </c:pt>
                <c:pt idx="1411">
                  <c:v>1.9648297402483052E-2</c:v>
                </c:pt>
                <c:pt idx="1412">
                  <c:v>1.9630552845643374E-2</c:v>
                </c:pt>
                <c:pt idx="1413">
                  <c:v>1.9612769426128888E-2</c:v>
                </c:pt>
                <c:pt idx="1414">
                  <c:v>1.9585502867031382E-2</c:v>
                </c:pt>
                <c:pt idx="1415">
                  <c:v>1.9579361131449258E-2</c:v>
                </c:pt>
                <c:pt idx="1416">
                  <c:v>1.9559187416048122E-2</c:v>
                </c:pt>
                <c:pt idx="1417">
                  <c:v>1.9541249970328654E-2</c:v>
                </c:pt>
                <c:pt idx="1418">
                  <c:v>1.9523274374165522E-2</c:v>
                </c:pt>
                <c:pt idx="1419">
                  <c:v>1.9505260769996993E-2</c:v>
                </c:pt>
                <c:pt idx="1420">
                  <c:v>1.9487209300257897E-2</c:v>
                </c:pt>
                <c:pt idx="1421">
                  <c:v>1.9469120107377866E-2</c:v>
                </c:pt>
                <c:pt idx="1422">
                  <c:v>1.9450993333786533E-2</c:v>
                </c:pt>
                <c:pt idx="1423">
                  <c:v>1.9432829121910081E-2</c:v>
                </c:pt>
                <c:pt idx="1424">
                  <c:v>1.941462761416907E-2</c:v>
                </c:pt>
                <c:pt idx="1425">
                  <c:v>1.939638895298363E-2</c:v>
                </c:pt>
                <c:pt idx="1426">
                  <c:v>1.9378113280770434E-2</c:v>
                </c:pt>
                <c:pt idx="1427">
                  <c:v>1.9359800390640704E-2</c:v>
                </c:pt>
                <c:pt idx="1428">
                  <c:v>1.9341451123294925E-2</c:v>
                </c:pt>
                <c:pt idx="1429">
                  <c:v>1.9323067854014473E-2</c:v>
                </c:pt>
                <c:pt idx="1430">
                  <c:v>1.9304652983911305E-2</c:v>
                </c:pt>
                <c:pt idx="1431">
                  <c:v>1.9286208922609488E-2</c:v>
                </c:pt>
                <c:pt idx="1432">
                  <c:v>1.9267738088238721E-2</c:v>
                </c:pt>
                <c:pt idx="1433">
                  <c:v>1.9249242907439082E-2</c:v>
                </c:pt>
                <c:pt idx="1434">
                  <c:v>1.923072581535628E-2</c:v>
                </c:pt>
                <c:pt idx="1435">
                  <c:v>1.9212189255642075E-2</c:v>
                </c:pt>
                <c:pt idx="1436">
                  <c:v>1.9193635680455595E-2</c:v>
                </c:pt>
                <c:pt idx="1437">
                  <c:v>1.9177535451452642E-2</c:v>
                </c:pt>
                <c:pt idx="1438">
                  <c:v>1.9158957322891825E-2</c:v>
                </c:pt>
                <c:pt idx="1439">
                  <c:v>1.9140368957366764E-2</c:v>
                </c:pt>
                <c:pt idx="1440">
                  <c:v>1.9121772875571885E-2</c:v>
                </c:pt>
                <c:pt idx="1441">
                  <c:v>1.9100698993287507E-2</c:v>
                </c:pt>
                <c:pt idx="1442">
                  <c:v>1.9082095296827844E-2</c:v>
                </c:pt>
                <c:pt idx="1443">
                  <c:v>1.9062668182644349E-2</c:v>
                </c:pt>
                <c:pt idx="1444">
                  <c:v>1.9044891587327056E-2</c:v>
                </c:pt>
                <c:pt idx="1445">
                  <c:v>1.9026296623152774E-2</c:v>
                </c:pt>
                <c:pt idx="1446">
                  <c:v>1.901017659103597E-2</c:v>
                </c:pt>
                <c:pt idx="1447">
                  <c:v>1.8991597800786866E-2</c:v>
                </c:pt>
                <c:pt idx="1448">
                  <c:v>1.8973031770949833E-2</c:v>
                </c:pt>
                <c:pt idx="1449">
                  <c:v>1.8954481099996191E-2</c:v>
                </c:pt>
                <c:pt idx="1450">
                  <c:v>1.8935948395036081E-2</c:v>
                </c:pt>
                <c:pt idx="1451">
                  <c:v>1.8914983684373707E-2</c:v>
                </c:pt>
                <c:pt idx="1452">
                  <c:v>1.8896498293686573E-2</c:v>
                </c:pt>
                <c:pt idx="1453">
                  <c:v>1.8878038991794993E-2</c:v>
                </c:pt>
                <c:pt idx="1454">
                  <c:v>1.8854158868465726E-2</c:v>
                </c:pt>
                <c:pt idx="1455">
                  <c:v>1.8835766934861067E-2</c:v>
                </c:pt>
                <c:pt idx="1456">
                  <c:v>1.8817405015164247E-2</c:v>
                </c:pt>
                <c:pt idx="1457">
                  <c:v>1.8799073476997687E-2</c:v>
                </c:pt>
                <c:pt idx="1458">
                  <c:v>1.8780772687972826E-2</c:v>
                </c:pt>
                <c:pt idx="1459">
                  <c:v>1.8762503015685716E-2</c:v>
                </c:pt>
                <c:pt idx="1460">
                  <c:v>1.8744264827724087E-2</c:v>
                </c:pt>
                <c:pt idx="1461">
                  <c:v>1.8726058491662475E-2</c:v>
                </c:pt>
                <c:pt idx="1462">
                  <c:v>1.8707884375062246E-2</c:v>
                </c:pt>
                <c:pt idx="1463">
                  <c:v>1.8688141344886899E-2</c:v>
                </c:pt>
                <c:pt idx="1464">
                  <c:v>1.8670035866939133E-2</c:v>
                </c:pt>
                <c:pt idx="1465">
                  <c:v>1.8651963768813753E-2</c:v>
                </c:pt>
                <c:pt idx="1466">
                  <c:v>1.8633925418052408E-2</c:v>
                </c:pt>
                <c:pt idx="1467">
                  <c:v>1.8616715497125451E-2</c:v>
                </c:pt>
                <c:pt idx="1468">
                  <c:v>1.8598744078135117E-2</c:v>
                </c:pt>
                <c:pt idx="1469">
                  <c:v>1.8575689184971152E-2</c:v>
                </c:pt>
                <c:pt idx="1470">
                  <c:v>1.8562906070614386E-2</c:v>
                </c:pt>
                <c:pt idx="1471">
                  <c:v>1.8545040217037508E-2</c:v>
                </c:pt>
                <c:pt idx="1472">
                  <c:v>1.8523880666898297E-2</c:v>
                </c:pt>
                <c:pt idx="1473">
                  <c:v>1.8506094056415141E-2</c:v>
                </c:pt>
                <c:pt idx="1474">
                  <c:v>1.8488344185702339E-2</c:v>
                </c:pt>
                <c:pt idx="1475">
                  <c:v>1.8470631422198149E-2</c:v>
                </c:pt>
                <c:pt idx="1476">
                  <c:v>1.8453734142623076E-2</c:v>
                </c:pt>
                <c:pt idx="1477">
                  <c:v>1.8436094765322621E-2</c:v>
                </c:pt>
                <c:pt idx="1478">
                  <c:v>1.841849356843182E-2</c:v>
                </c:pt>
                <c:pt idx="1479">
                  <c:v>1.8400930919328928E-2</c:v>
                </c:pt>
                <c:pt idx="1480">
                  <c:v>1.8381867132842792E-2</c:v>
                </c:pt>
                <c:pt idx="1481">
                  <c:v>1.8365154667577242E-2</c:v>
                </c:pt>
                <c:pt idx="1482">
                  <c:v>1.8347711941820867E-2</c:v>
                </c:pt>
                <c:pt idx="1483">
                  <c:v>1.8330309262369459E-2</c:v>
                </c:pt>
                <c:pt idx="1484">
                  <c:v>1.8312946996561354E-2</c:v>
                </c:pt>
                <c:pt idx="1485">
                  <c:v>1.8295625511725758E-2</c:v>
                </c:pt>
                <c:pt idx="1486">
                  <c:v>1.8278345175179723E-2</c:v>
                </c:pt>
                <c:pt idx="1487">
                  <c:v>1.8261106354230734E-2</c:v>
                </c:pt>
                <c:pt idx="1488">
                  <c:v>1.8243909416177158E-2</c:v>
                </c:pt>
                <c:pt idx="1489">
                  <c:v>1.8229007258846838E-2</c:v>
                </c:pt>
                <c:pt idx="1490">
                  <c:v>1.8211888270201183E-2</c:v>
                </c:pt>
                <c:pt idx="1491">
                  <c:v>1.8194812178691983E-2</c:v>
                </c:pt>
                <c:pt idx="1492">
                  <c:v>1.8177779351541506E-2</c:v>
                </c:pt>
                <c:pt idx="1493">
                  <c:v>1.8160048501378329E-2</c:v>
                </c:pt>
                <c:pt idx="1494">
                  <c:v>1.8143105724609521E-2</c:v>
                </c:pt>
                <c:pt idx="1495">
                  <c:v>1.8126207343047342E-2</c:v>
                </c:pt>
                <c:pt idx="1496">
                  <c:v>1.8109353723888617E-2</c:v>
                </c:pt>
                <c:pt idx="1497">
                  <c:v>1.8092545234317432E-2</c:v>
                </c:pt>
                <c:pt idx="1498">
                  <c:v>1.8076511503379585E-2</c:v>
                </c:pt>
                <c:pt idx="1499">
                  <c:v>1.8059791808145969E-2</c:v>
                </c:pt>
                <c:pt idx="1500">
                  <c:v>1.8043118314703031E-2</c:v>
                </c:pt>
                <c:pt idx="1501">
                  <c:v>1.8026491390188696E-2</c:v>
                </c:pt>
                <c:pt idx="1502">
                  <c:v>1.8009192581134315E-2</c:v>
                </c:pt>
                <c:pt idx="1503">
                  <c:v>1.7992662579473226E-2</c:v>
                </c:pt>
                <c:pt idx="1504">
                  <c:v>1.7976180277442314E-2</c:v>
                </c:pt>
                <c:pt idx="1505">
                  <c:v>1.795974604215364E-2</c:v>
                </c:pt>
                <c:pt idx="1506">
                  <c:v>1.7941730898781663E-2</c:v>
                </c:pt>
                <c:pt idx="1507">
                  <c:v>1.792539809455744E-2</c:v>
                </c:pt>
                <c:pt idx="1508">
                  <c:v>1.7909114481414481E-2</c:v>
                </c:pt>
                <c:pt idx="1509">
                  <c:v>1.7892880426420048E-2</c:v>
                </c:pt>
                <c:pt idx="1510">
                  <c:v>1.7876696296633448E-2</c:v>
                </c:pt>
                <c:pt idx="1511">
                  <c:v>1.7860562459104279E-2</c:v>
                </c:pt>
                <c:pt idx="1512">
                  <c:v>1.7844479280875954E-2</c:v>
                </c:pt>
                <c:pt idx="1513">
                  <c:v>1.7828447128980841E-2</c:v>
                </c:pt>
                <c:pt idx="1514">
                  <c:v>1.7812466370446898E-2</c:v>
                </c:pt>
                <c:pt idx="1515">
                  <c:v>1.779449458161075E-2</c:v>
                </c:pt>
                <c:pt idx="1516">
                  <c:v>1.7778626930117565E-2</c:v>
                </c:pt>
                <c:pt idx="1517">
                  <c:v>1.7762811861483315E-2</c:v>
                </c:pt>
                <c:pt idx="1518">
                  <c:v>1.7747049742735714E-2</c:v>
                </c:pt>
                <c:pt idx="1519">
                  <c:v>1.7732009114752409E-2</c:v>
                </c:pt>
                <c:pt idx="1520">
                  <c:v>1.7714118302417849E-2</c:v>
                </c:pt>
                <c:pt idx="1521">
                  <c:v>1.7698521759136498E-2</c:v>
                </c:pt>
                <c:pt idx="1522">
                  <c:v>1.7682979656661105E-2</c:v>
                </c:pt>
                <c:pt idx="1523">
                  <c:v>1.766749236197113E-2</c:v>
                </c:pt>
                <c:pt idx="1524">
                  <c:v>1.7650106852499556E-2</c:v>
                </c:pt>
                <c:pt idx="1525">
                  <c:v>1.763474032127961E-2</c:v>
                </c:pt>
                <c:pt idx="1526">
                  <c:v>1.7619429787505914E-2</c:v>
                </c:pt>
                <c:pt idx="1527">
                  <c:v>1.760417561816147E-2</c:v>
                </c:pt>
                <c:pt idx="1528">
                  <c:v>1.759089084910935E-2</c:v>
                </c:pt>
                <c:pt idx="1529">
                  <c:v>1.7575740107320333E-2</c:v>
                </c:pt>
                <c:pt idx="1530">
                  <c:v>1.7560646741985066E-2</c:v>
                </c:pt>
                <c:pt idx="1531">
                  <c:v>1.7543729924514959E-2</c:v>
                </c:pt>
                <c:pt idx="1532">
                  <c:v>1.7528763081838348E-2</c:v>
                </c:pt>
                <c:pt idx="1533">
                  <c:v>1.7513854805355354E-2</c:v>
                </c:pt>
                <c:pt idx="1534">
                  <c:v>1.7499005462004284E-2</c:v>
                </c:pt>
                <c:pt idx="1535">
                  <c:v>1.7484215418718717E-2</c:v>
                </c:pt>
                <c:pt idx="1536">
                  <c:v>1.7471312002958893E-2</c:v>
                </c:pt>
                <c:pt idx="1537">
                  <c:v>1.7454814700047467E-2</c:v>
                </c:pt>
                <c:pt idx="1538">
                  <c:v>1.7440204758500152E-2</c:v>
                </c:pt>
                <c:pt idx="1539">
                  <c:v>1.7425655584693358E-2</c:v>
                </c:pt>
                <c:pt idx="1540">
                  <c:v>1.7412949514468364E-2</c:v>
                </c:pt>
                <c:pt idx="1541">
                  <c:v>1.7399693602131647E-2</c:v>
                </c:pt>
                <c:pt idx="1542">
                  <c:v>1.7385309680988417E-2</c:v>
                </c:pt>
                <c:pt idx="1543">
                  <c:v>1.7370987846385296E-2</c:v>
                </c:pt>
                <c:pt idx="1544">
                  <c:v>1.7356728465158566E-2</c:v>
                </c:pt>
                <c:pt idx="1545">
                  <c:v>1.7341956236178954E-2</c:v>
                </c:pt>
                <c:pt idx="1546">
                  <c:v>1.7327826825706116E-2</c:v>
                </c:pt>
                <c:pt idx="1547">
                  <c:v>1.7313760998882832E-2</c:v>
                </c:pt>
                <c:pt idx="1548">
                  <c:v>1.7299759122537429E-2</c:v>
                </c:pt>
                <c:pt idx="1549">
                  <c:v>1.7285821563491642E-2</c:v>
                </c:pt>
                <c:pt idx="1550">
                  <c:v>1.7272504240910831E-2</c:v>
                </c:pt>
                <c:pt idx="1551">
                  <c:v>1.7258692304334272E-2</c:v>
                </c:pt>
                <c:pt idx="1552">
                  <c:v>1.7244945755660102E-2</c:v>
                </c:pt>
                <c:pt idx="1553">
                  <c:v>1.7231264961685738E-2</c:v>
                </c:pt>
                <c:pt idx="1554">
                  <c:v>1.7217111366309185E-2</c:v>
                </c:pt>
                <c:pt idx="1555">
                  <c:v>1.720356741413577E-2</c:v>
                </c:pt>
                <c:pt idx="1556">
                  <c:v>1.719009034691707E-2</c:v>
                </c:pt>
                <c:pt idx="1557">
                  <c:v>1.7176680531448475E-2</c:v>
                </c:pt>
                <c:pt idx="1558">
                  <c:v>1.71638601499964E-2</c:v>
                </c:pt>
                <c:pt idx="1559">
                  <c:v>1.7150581586784324E-2</c:v>
                </c:pt>
                <c:pt idx="1560">
                  <c:v>1.7137371345763024E-2</c:v>
                </c:pt>
                <c:pt idx="1561">
                  <c:v>1.7124229793704752E-2</c:v>
                </c:pt>
                <c:pt idx="1562">
                  <c:v>1.7111157297379987E-2</c:v>
                </c:pt>
                <c:pt idx="1563">
                  <c:v>1.7098154223555234E-2</c:v>
                </c:pt>
                <c:pt idx="1564">
                  <c:v>1.7085220938995678E-2</c:v>
                </c:pt>
                <c:pt idx="1565">
                  <c:v>1.7072357810465174E-2</c:v>
                </c:pt>
                <c:pt idx="1566">
                  <c:v>1.7059565204722283E-2</c:v>
                </c:pt>
                <c:pt idx="1567">
                  <c:v>1.7044439930984652E-2</c:v>
                </c:pt>
                <c:pt idx="1568">
                  <c:v>1.7031812607623951E-2</c:v>
                </c:pt>
                <c:pt idx="1569">
                  <c:v>1.7019257057385322E-2</c:v>
                </c:pt>
                <c:pt idx="1570">
                  <c:v>1.7006773647072981E-2</c:v>
                </c:pt>
                <c:pt idx="1571">
                  <c:v>1.6995747481195572E-2</c:v>
                </c:pt>
                <c:pt idx="1572">
                  <c:v>1.6983395199803297E-2</c:v>
                </c:pt>
                <c:pt idx="1573">
                  <c:v>1.697111606857455E-2</c:v>
                </c:pt>
                <c:pt idx="1574">
                  <c:v>1.6958910454277359E-2</c:v>
                </c:pt>
                <c:pt idx="1575">
                  <c:v>1.6946778723679327E-2</c:v>
                </c:pt>
                <c:pt idx="1576">
                  <c:v>1.6933408664394346E-2</c:v>
                </c:pt>
                <c:pt idx="1577">
                  <c:v>1.692144050391706E-2</c:v>
                </c:pt>
                <c:pt idx="1578">
                  <c:v>1.6909547417742251E-2</c:v>
                </c:pt>
                <c:pt idx="1579">
                  <c:v>1.6897729772662101E-2</c:v>
                </c:pt>
                <c:pt idx="1580">
                  <c:v>1.6887241162966103E-2</c:v>
                </c:pt>
                <c:pt idx="1581">
                  <c:v>1.6875560436633262E-2</c:v>
                </c:pt>
                <c:pt idx="1582">
                  <c:v>1.6863956161354433E-2</c:v>
                </c:pt>
                <c:pt idx="1583">
                  <c:v>1.6852428703893283E-2</c:v>
                </c:pt>
                <c:pt idx="1584">
                  <c:v>1.6839786001489949E-2</c:v>
                </c:pt>
                <c:pt idx="1585">
                  <c:v>1.6828428705659274E-2</c:v>
                </c:pt>
                <c:pt idx="1586">
                  <c:v>1.6817149418485337E-2</c:v>
                </c:pt>
                <c:pt idx="1587">
                  <c:v>1.6805948506765051E-2</c:v>
                </c:pt>
                <c:pt idx="1588">
                  <c:v>1.6794826337294479E-2</c:v>
                </c:pt>
                <c:pt idx="1589">
                  <c:v>1.6783783276873538E-2</c:v>
                </c:pt>
                <c:pt idx="1590">
                  <c:v>1.6772819692301297E-2</c:v>
                </c:pt>
                <c:pt idx="1591">
                  <c:v>1.6761935950378965E-2</c:v>
                </c:pt>
                <c:pt idx="1592">
                  <c:v>1.6751132417909476E-2</c:v>
                </c:pt>
                <c:pt idx="1593">
                  <c:v>1.6742162571739459E-2</c:v>
                </c:pt>
                <c:pt idx="1594">
                  <c:v>1.6731493504504917E-2</c:v>
                </c:pt>
                <c:pt idx="1595">
                  <c:v>1.6720905595801319E-2</c:v>
                </c:pt>
                <c:pt idx="1596">
                  <c:v>1.6710399212387667E-2</c:v>
                </c:pt>
                <c:pt idx="1597">
                  <c:v>1.6699644879792957E-2</c:v>
                </c:pt>
                <c:pt idx="1598">
                  <c:v>1.6689308173061954E-2</c:v>
                </c:pt>
                <c:pt idx="1599">
                  <c:v>1.6679054122221874E-2</c:v>
                </c:pt>
                <c:pt idx="1600">
                  <c:v>1.6668883094052293E-2</c:v>
                </c:pt>
                <c:pt idx="1601">
                  <c:v>1.6658795455337175E-2</c:v>
                </c:pt>
                <c:pt idx="1602">
                  <c:v>1.6649093481887152E-2</c:v>
                </c:pt>
                <c:pt idx="1603">
                  <c:v>1.6639168045002393E-2</c:v>
                </c:pt>
                <c:pt idx="1604">
                  <c:v>1.662932706758247E-2</c:v>
                </c:pt>
                <c:pt idx="1605">
                  <c:v>1.6619570916414205E-2</c:v>
                </c:pt>
                <c:pt idx="1606">
                  <c:v>1.6609620941193001E-2</c:v>
                </c:pt>
                <c:pt idx="1607">
                  <c:v>1.6600041341822979E-2</c:v>
                </c:pt>
                <c:pt idx="1608">
                  <c:v>1.659054769947951E-2</c:v>
                </c:pt>
                <c:pt idx="1609">
                  <c:v>1.6581140380974226E-2</c:v>
                </c:pt>
                <c:pt idx="1610">
                  <c:v>1.65718197531236E-2</c:v>
                </c:pt>
                <c:pt idx="1611">
                  <c:v>1.6562835901132156E-2</c:v>
                </c:pt>
                <c:pt idx="1612">
                  <c:v>1.6553683804035185E-2</c:v>
                </c:pt>
                <c:pt idx="1613">
                  <c:v>1.6544619467616498E-2</c:v>
                </c:pt>
                <c:pt idx="1614">
                  <c:v>1.6535643258698243E-2</c:v>
                </c:pt>
                <c:pt idx="1615">
                  <c:v>1.6526755544108762E-2</c:v>
                </c:pt>
                <c:pt idx="1616">
                  <c:v>1.6517956690681686E-2</c:v>
                </c:pt>
                <c:pt idx="1617">
                  <c:v>1.6509247065256392E-2</c:v>
                </c:pt>
                <c:pt idx="1618">
                  <c:v>1.6500627034677112E-2</c:v>
                </c:pt>
                <c:pt idx="1619">
                  <c:v>1.6491096580428296E-2</c:v>
                </c:pt>
                <c:pt idx="1620">
                  <c:v>1.6482687845733517E-2</c:v>
                </c:pt>
                <c:pt idx="1621">
                  <c:v>1.6474369959147989E-2</c:v>
                </c:pt>
                <c:pt idx="1622">
                  <c:v>1.6466143287593688E-2</c:v>
                </c:pt>
                <c:pt idx="1623">
                  <c:v>1.6458531658204382E-2</c:v>
                </c:pt>
                <c:pt idx="1624">
                  <c:v>1.6450469538116352E-2</c:v>
                </c:pt>
                <c:pt idx="1625">
                  <c:v>1.6442499642112866E-2</c:v>
                </c:pt>
                <c:pt idx="1626">
                  <c:v>1.6434622337110478E-2</c:v>
                </c:pt>
                <c:pt idx="1627">
                  <c:v>1.6426837990032726E-2</c:v>
                </c:pt>
                <c:pt idx="1628">
                  <c:v>1.6418719322438366E-2</c:v>
                </c:pt>
                <c:pt idx="1629">
                  <c:v>1.6411141430508067E-2</c:v>
                </c:pt>
                <c:pt idx="1630">
                  <c:v>1.6403657689240517E-2</c:v>
                </c:pt>
                <c:pt idx="1631">
                  <c:v>1.6396268465623448E-2</c:v>
                </c:pt>
                <c:pt idx="1632">
                  <c:v>1.6389323466351125E-2</c:v>
                </c:pt>
                <c:pt idx="1633">
                  <c:v>1.6382104572631825E-2</c:v>
                </c:pt>
                <c:pt idx="1634">
                  <c:v>1.6374981205515546E-2</c:v>
                </c:pt>
                <c:pt idx="1635">
                  <c:v>1.6367953731986986E-2</c:v>
                </c:pt>
                <c:pt idx="1636">
                  <c:v>1.636102251904175E-2</c:v>
                </c:pt>
                <c:pt idx="1637">
                  <c:v>1.6353938546937934E-2</c:v>
                </c:pt>
                <c:pt idx="1638">
                  <c:v>1.6347221223235925E-2</c:v>
                </c:pt>
                <c:pt idx="1639">
                  <c:v>1.6340601353393953E-2</c:v>
                </c:pt>
                <c:pt idx="1640">
                  <c:v>1.6334079304478395E-2</c:v>
                </c:pt>
                <c:pt idx="1641">
                  <c:v>1.6327655443568519E-2</c:v>
                </c:pt>
                <c:pt idx="1642">
                  <c:v>1.6321330137750039E-2</c:v>
                </c:pt>
                <c:pt idx="1643">
                  <c:v>1.6315103754120285E-2</c:v>
                </c:pt>
                <c:pt idx="1644">
                  <c:v>1.630897665978602E-2</c:v>
                </c:pt>
                <c:pt idx="1645">
                  <c:v>1.6303063452564645E-2</c:v>
                </c:pt>
                <c:pt idx="1646">
                  <c:v>1.6297108036535311E-2</c:v>
                </c:pt>
                <c:pt idx="1647">
                  <c:v>1.6291252887818672E-2</c:v>
                </c:pt>
                <c:pt idx="1648">
                  <c:v>1.628549837351536E-2</c:v>
                </c:pt>
                <c:pt idx="1649">
                  <c:v>1.6279844860736997E-2</c:v>
                </c:pt>
                <c:pt idx="1650">
                  <c:v>1.627429843846347E-2</c:v>
                </c:pt>
                <c:pt idx="1651">
                  <c:v>1.6268855180117989E-2</c:v>
                </c:pt>
                <c:pt idx="1652">
                  <c:v>1.6263514055602207E-2</c:v>
                </c:pt>
                <c:pt idx="1653">
                  <c:v>1.6258275432085589E-2</c:v>
                </c:pt>
                <c:pt idx="1654">
                  <c:v>1.6253105169407707E-2</c:v>
                </c:pt>
                <c:pt idx="1655">
                  <c:v>1.6248065375756286E-2</c:v>
                </c:pt>
                <c:pt idx="1656">
                  <c:v>1.6243129153732189E-2</c:v>
                </c:pt>
                <c:pt idx="1657">
                  <c:v>1.6238296870541454E-2</c:v>
                </c:pt>
                <c:pt idx="1658">
                  <c:v>1.6233632681296566E-2</c:v>
                </c:pt>
                <c:pt idx="1659">
                  <c:v>1.6229016775032138E-2</c:v>
                </c:pt>
                <c:pt idx="1660">
                  <c:v>1.6224505940303006E-2</c:v>
                </c:pt>
                <c:pt idx="1661">
                  <c:v>1.6220100544380413E-2</c:v>
                </c:pt>
                <c:pt idx="1662">
                  <c:v>1.6215800954550014E-2</c:v>
                </c:pt>
                <c:pt idx="1663">
                  <c:v>1.6211506452044201E-2</c:v>
                </c:pt>
                <c:pt idx="1664">
                  <c:v>1.6207412023538072E-2</c:v>
                </c:pt>
                <c:pt idx="1665">
                  <c:v>1.6203424471983627E-2</c:v>
                </c:pt>
                <c:pt idx="1666">
                  <c:v>1.6199544164707692E-2</c:v>
                </c:pt>
                <c:pt idx="1667">
                  <c:v>1.6195771469050716E-2</c:v>
                </c:pt>
                <c:pt idx="1668">
                  <c:v>1.6192106752369387E-2</c:v>
                </c:pt>
                <c:pt idx="1669">
                  <c:v>1.6188550382033144E-2</c:v>
                </c:pt>
                <c:pt idx="1670">
                  <c:v>1.6185102725428106E-2</c:v>
                </c:pt>
                <c:pt idx="1671">
                  <c:v>1.6182418192180022E-2</c:v>
                </c:pt>
                <c:pt idx="1672">
                  <c:v>1.6179220291615452E-2</c:v>
                </c:pt>
                <c:pt idx="1673">
                  <c:v>1.6176132331808452E-2</c:v>
                </c:pt>
                <c:pt idx="1674">
                  <c:v>1.6173154680265912E-2</c:v>
                </c:pt>
                <c:pt idx="1675">
                  <c:v>1.6169701781378342E-2</c:v>
                </c:pt>
                <c:pt idx="1676">
                  <c:v>1.6166922049748331E-2</c:v>
                </c:pt>
                <c:pt idx="1677">
                  <c:v>1.6164253635234715E-2</c:v>
                </c:pt>
                <c:pt idx="1678">
                  <c:v>1.6161696905365584E-2</c:v>
                </c:pt>
                <c:pt idx="1679">
                  <c:v>1.6159252227685623E-2</c:v>
                </c:pt>
                <c:pt idx="1680">
                  <c:v>1.6157068083486329E-2</c:v>
                </c:pt>
                <c:pt idx="1681">
                  <c:v>1.6154880940087182E-2</c:v>
                </c:pt>
                <c:pt idx="1682">
                  <c:v>1.6152807066798731E-2</c:v>
                </c:pt>
                <c:pt idx="1683">
                  <c:v>1.6150846831268509E-2</c:v>
                </c:pt>
                <c:pt idx="1684">
                  <c:v>1.6149000601164362E-2</c:v>
                </c:pt>
                <c:pt idx="1685">
                  <c:v>1.6147268744170981E-2</c:v>
                </c:pt>
                <c:pt idx="1686">
                  <c:v>1.6145651627993366E-2</c:v>
                </c:pt>
                <c:pt idx="1687">
                  <c:v>1.6144044513743686E-2</c:v>
                </c:pt>
                <c:pt idx="1688">
                  <c:v>1.6142267734693311E-2</c:v>
                </c:pt>
                <c:pt idx="1689">
                  <c:v>1.6140315374848925E-2</c:v>
                </c:pt>
                <c:pt idx="1690">
                  <c:v>1.6138184418142697E-2</c:v>
                </c:pt>
                <c:pt idx="1691">
                  <c:v>1.6135871840264313E-2</c:v>
                </c:pt>
                <c:pt idx="1692">
                  <c:v>1.6133374608660538E-2</c:v>
                </c:pt>
                <c:pt idx="1693">
                  <c:v>1.6130689682537377E-2</c:v>
                </c:pt>
                <c:pt idx="1694">
                  <c:v>1.6127814012864828E-2</c:v>
                </c:pt>
                <c:pt idx="1695">
                  <c:v>1.612474454237775E-2</c:v>
                </c:pt>
                <c:pt idx="1696">
                  <c:v>1.6121478205581036E-2</c:v>
                </c:pt>
                <c:pt idx="1697">
                  <c:v>1.6117990652834584E-2</c:v>
                </c:pt>
                <c:pt idx="1698">
                  <c:v>1.6114399642589178E-2</c:v>
                </c:pt>
                <c:pt idx="1699">
                  <c:v>1.6110597277139933E-2</c:v>
                </c:pt>
                <c:pt idx="1700">
                  <c:v>1.6106580386862294E-2</c:v>
                </c:pt>
                <c:pt idx="1701">
                  <c:v>1.6102282131040251E-2</c:v>
                </c:pt>
                <c:pt idx="1702">
                  <c:v>1.609781215809462E-2</c:v>
                </c:pt>
                <c:pt idx="1703">
                  <c:v>1.6093119505944241E-2</c:v>
                </c:pt>
                <c:pt idx="1704">
                  <c:v>1.6087785193162788E-2</c:v>
                </c:pt>
                <c:pt idx="1705">
                  <c:v>1.6083053416103017E-2</c:v>
                </c:pt>
                <c:pt idx="1706">
                  <c:v>1.6077795467483832E-2</c:v>
                </c:pt>
                <c:pt idx="1707">
                  <c:v>1.6072187449174206E-2</c:v>
                </c:pt>
                <c:pt idx="1708">
                  <c:v>1.6066339247114571E-2</c:v>
                </c:pt>
                <c:pt idx="1709">
                  <c:v>1.6060247616255602E-2</c:v>
                </c:pt>
                <c:pt idx="1710">
                  <c:v>1.6053767341990412E-2</c:v>
                </c:pt>
                <c:pt idx="1711">
                  <c:v>1.6047177900210496E-2</c:v>
                </c:pt>
                <c:pt idx="1712">
                  <c:v>1.6040336815404163E-2</c:v>
                </c:pt>
                <c:pt idx="1713">
                  <c:v>1.6033267487632639E-2</c:v>
                </c:pt>
                <c:pt idx="1714">
                  <c:v>1.60235728384257E-2</c:v>
                </c:pt>
                <c:pt idx="1715">
                  <c:v>1.6016122577581851E-2</c:v>
                </c:pt>
                <c:pt idx="1716">
                  <c:v>1.6009120151734769E-2</c:v>
                </c:pt>
                <c:pt idx="1717">
                  <c:v>1.6002151336233842E-2</c:v>
                </c:pt>
                <c:pt idx="1718">
                  <c:v>1.5995216279160177E-2</c:v>
                </c:pt>
                <c:pt idx="1719">
                  <c:v>1.5988315128595762E-2</c:v>
                </c:pt>
                <c:pt idx="1720">
                  <c:v>1.5981448032620384E-2</c:v>
                </c:pt>
                <c:pt idx="1721">
                  <c:v>1.5974615139316032E-2</c:v>
                </c:pt>
                <c:pt idx="1722">
                  <c:v>1.5967816596762496E-2</c:v>
                </c:pt>
                <c:pt idx="1723">
                  <c:v>1.5960816346035585E-2</c:v>
                </c:pt>
                <c:pt idx="1724">
                  <c:v>1.5954091409450595E-2</c:v>
                </c:pt>
                <c:pt idx="1725">
                  <c:v>1.5947401292331173E-2</c:v>
                </c:pt>
                <c:pt idx="1726">
                  <c:v>1.5940746142766256E-2</c:v>
                </c:pt>
                <c:pt idx="1727">
                  <c:v>1.5934235110409502E-2</c:v>
                </c:pt>
                <c:pt idx="1728">
                  <c:v>1.5927648060509433E-2</c:v>
                </c:pt>
                <c:pt idx="1729">
                  <c:v>1.5921096410171993E-2</c:v>
                </c:pt>
                <c:pt idx="1730">
                  <c:v>1.5912725113738674E-2</c:v>
                </c:pt>
                <c:pt idx="1731">
                  <c:v>1.5908099900522096E-2</c:v>
                </c:pt>
                <c:pt idx="1732">
                  <c:v>1.5901557856976799E-2</c:v>
                </c:pt>
                <c:pt idx="1733">
                  <c:v>1.5895151626768748E-2</c:v>
                </c:pt>
                <c:pt idx="1734">
                  <c:v>1.5888781548822315E-2</c:v>
                </c:pt>
                <c:pt idx="1735">
                  <c:v>1.5882447771225133E-2</c:v>
                </c:pt>
                <c:pt idx="1736">
                  <c:v>1.5876238484614304E-2</c:v>
                </c:pt>
                <c:pt idx="1737">
                  <c:v>1.586997536179699E-2</c:v>
                </c:pt>
                <c:pt idx="1738">
                  <c:v>1.5863748971296537E-2</c:v>
                </c:pt>
                <c:pt idx="1739">
                  <c:v>1.5857559461197764E-2</c:v>
                </c:pt>
                <c:pt idx="1740">
                  <c:v>1.585125039595027E-2</c:v>
                </c:pt>
                <c:pt idx="1741">
                  <c:v>1.5845215705942127E-2</c:v>
                </c:pt>
                <c:pt idx="1742">
                  <c:v>1.5839140177275446E-2</c:v>
                </c:pt>
                <c:pt idx="1743">
                  <c:v>1.5833102133670774E-2</c:v>
                </c:pt>
                <c:pt idx="1744">
                  <c:v>1.5827101723217479E-2</c:v>
                </c:pt>
                <c:pt idx="1745">
                  <c:v>1.5821139094006668E-2</c:v>
                </c:pt>
                <c:pt idx="1746">
                  <c:v>1.5815214394129012E-2</c:v>
                </c:pt>
                <c:pt idx="1747">
                  <c:v>1.580932777167561E-2</c:v>
                </c:pt>
                <c:pt idx="1748">
                  <c:v>1.580347937473844E-2</c:v>
                </c:pt>
                <c:pt idx="1749">
                  <c:v>1.5797781614056344E-2</c:v>
                </c:pt>
                <c:pt idx="1750">
                  <c:v>1.5792005012843148E-2</c:v>
                </c:pt>
                <c:pt idx="1751">
                  <c:v>1.5786267056706983E-2</c:v>
                </c:pt>
                <c:pt idx="1752">
                  <c:v>1.5780567893733784E-2</c:v>
                </c:pt>
                <c:pt idx="1753">
                  <c:v>1.5774907672007298E-2</c:v>
                </c:pt>
                <c:pt idx="1754">
                  <c:v>1.5769243155998047E-2</c:v>
                </c:pt>
                <c:pt idx="1755">
                  <c:v>1.5763704644639529E-2</c:v>
                </c:pt>
                <c:pt idx="1756">
                  <c:v>1.5758162135170568E-2</c:v>
                </c:pt>
                <c:pt idx="1757">
                  <c:v>1.5752659159294267E-2</c:v>
                </c:pt>
                <c:pt idx="1758">
                  <c:v>1.5747195865099643E-2</c:v>
                </c:pt>
                <c:pt idx="1759">
                  <c:v>1.5741772400674831E-2</c:v>
                </c:pt>
                <c:pt idx="1760">
                  <c:v>1.5736388914109285E-2</c:v>
                </c:pt>
                <c:pt idx="1761">
                  <c:v>1.5731045553493774E-2</c:v>
                </c:pt>
                <c:pt idx="1762">
                  <c:v>1.5725742466919948E-2</c:v>
                </c:pt>
                <c:pt idx="1763">
                  <c:v>1.5720479802479891E-2</c:v>
                </c:pt>
                <c:pt idx="1764">
                  <c:v>1.5715257708266137E-2</c:v>
                </c:pt>
                <c:pt idx="1765">
                  <c:v>1.5710076332372085E-2</c:v>
                </c:pt>
                <c:pt idx="1766">
                  <c:v>1.5704215913931945E-2</c:v>
                </c:pt>
                <c:pt idx="1767">
                  <c:v>1.5699119529875519E-2</c:v>
                </c:pt>
                <c:pt idx="1768">
                  <c:v>1.5694064317146213E-2</c:v>
                </c:pt>
                <c:pt idx="1769">
                  <c:v>1.568905042383684E-2</c:v>
                </c:pt>
                <c:pt idx="1770">
                  <c:v>1.568407799804241E-2</c:v>
                </c:pt>
                <c:pt idx="1771">
                  <c:v>1.5679147187857061E-2</c:v>
                </c:pt>
                <c:pt idx="1772">
                  <c:v>1.5674258141378461E-2</c:v>
                </c:pt>
                <c:pt idx="1773">
                  <c:v>1.5669411006704274E-2</c:v>
                </c:pt>
                <c:pt idx="1774">
                  <c:v>1.566460593193305E-2</c:v>
                </c:pt>
                <c:pt idx="1775">
                  <c:v>1.5659886455007703E-2</c:v>
                </c:pt>
                <c:pt idx="1776">
                  <c:v>1.5655174565689416E-2</c:v>
                </c:pt>
                <c:pt idx="1777">
                  <c:v>1.5650505218025242E-2</c:v>
                </c:pt>
                <c:pt idx="1778">
                  <c:v>1.5645878560131481E-2</c:v>
                </c:pt>
                <c:pt idx="1779">
                  <c:v>1.5641268425226611E-2</c:v>
                </c:pt>
                <c:pt idx="1780">
                  <c:v>1.5635434363184403E-2</c:v>
                </c:pt>
                <c:pt idx="1781">
                  <c:v>1.5630946073484284E-2</c:v>
                </c:pt>
                <c:pt idx="1782">
                  <c:v>1.5626501095856345E-2</c:v>
                </c:pt>
                <c:pt idx="1783">
                  <c:v>1.5621553361055062E-2</c:v>
                </c:pt>
                <c:pt idx="1784">
                  <c:v>1.5617868287190417E-2</c:v>
                </c:pt>
                <c:pt idx="1785">
                  <c:v>1.5613563111827114E-2</c:v>
                </c:pt>
                <c:pt idx="1786">
                  <c:v>1.5609301878618673E-2</c:v>
                </c:pt>
                <c:pt idx="1787">
                  <c:v>1.5604931073104364E-2</c:v>
                </c:pt>
                <c:pt idx="1788">
                  <c:v>1.5600749078512865E-2</c:v>
                </c:pt>
                <c:pt idx="1789">
                  <c:v>1.5596611432875603E-2</c:v>
                </c:pt>
                <c:pt idx="1790">
                  <c:v>1.559251828432676E-2</c:v>
                </c:pt>
                <c:pt idx="1791">
                  <c:v>1.5588660029941453E-2</c:v>
                </c:pt>
                <c:pt idx="1792">
                  <c:v>1.5584665560712949E-2</c:v>
                </c:pt>
                <c:pt idx="1793">
                  <c:v>1.5580716070672561E-2</c:v>
                </c:pt>
                <c:pt idx="1794">
                  <c:v>1.5576811707976186E-2</c:v>
                </c:pt>
                <c:pt idx="1795">
                  <c:v>1.5572952620780149E-2</c:v>
                </c:pt>
                <c:pt idx="1796">
                  <c:v>1.556890212751871E-2</c:v>
                </c:pt>
                <c:pt idx="1797">
                  <c:v>1.5565370865529433E-2</c:v>
                </c:pt>
                <c:pt idx="1798">
                  <c:v>1.5561648493798581E-2</c:v>
                </c:pt>
                <c:pt idx="1799">
                  <c:v>1.5557971990216147E-2</c:v>
                </c:pt>
                <c:pt idx="1800">
                  <c:v>1.5554066729123057E-2</c:v>
                </c:pt>
                <c:pt idx="1801">
                  <c:v>1.5550284807919533E-2</c:v>
                </c:pt>
                <c:pt idx="1802">
                  <c:v>1.554673077368003E-2</c:v>
                </c:pt>
                <c:pt idx="1803">
                  <c:v>1.5543223137198208E-2</c:v>
                </c:pt>
                <c:pt idx="1804">
                  <c:v>1.5539762046624286E-2</c:v>
                </c:pt>
                <c:pt idx="1805">
                  <c:v>1.5536454388622577E-2</c:v>
                </c:pt>
                <c:pt idx="1806">
                  <c:v>1.5533090087039762E-2</c:v>
                </c:pt>
                <c:pt idx="1807">
                  <c:v>1.5529772788461514E-2</c:v>
                </c:pt>
                <c:pt idx="1808">
                  <c:v>1.5526502641053704E-2</c:v>
                </c:pt>
                <c:pt idx="1809">
                  <c:v>1.5523279792982212E-2</c:v>
                </c:pt>
                <c:pt idx="1810">
                  <c:v>1.551998126393467E-2</c:v>
                </c:pt>
                <c:pt idx="1811">
                  <c:v>1.5516850143108628E-2</c:v>
                </c:pt>
                <c:pt idx="1812">
                  <c:v>1.551376675347352E-2</c:v>
                </c:pt>
                <c:pt idx="1813">
                  <c:v>1.551073124319944E-2</c:v>
                </c:pt>
                <c:pt idx="1814">
                  <c:v>1.5507880228674078E-2</c:v>
                </c:pt>
                <c:pt idx="1815">
                  <c:v>1.5504944288258899E-2</c:v>
                </c:pt>
                <c:pt idx="1816">
                  <c:v>1.5502056684415389E-2</c:v>
                </c:pt>
                <c:pt idx="1817">
                  <c:v>1.5497617037266575E-2</c:v>
                </c:pt>
                <c:pt idx="1818">
                  <c:v>1.5495881918818052E-2</c:v>
                </c:pt>
                <c:pt idx="1819">
                  <c:v>1.5493531946072595E-2</c:v>
                </c:pt>
                <c:pt idx="1820">
                  <c:v>1.5490835740343638E-2</c:v>
                </c:pt>
                <c:pt idx="1821">
                  <c:v>1.5488188599440697E-2</c:v>
                </c:pt>
                <c:pt idx="1822">
                  <c:v>1.5485590671557711E-2</c:v>
                </c:pt>
                <c:pt idx="1823">
                  <c:v>1.5483042104894368E-2</c:v>
                </c:pt>
                <c:pt idx="1824">
                  <c:v>1.5480543047650354E-2</c:v>
                </c:pt>
                <c:pt idx="1825">
                  <c:v>1.5478093648030648E-2</c:v>
                </c:pt>
                <c:pt idx="1826">
                  <c:v>1.547569405424068E-2</c:v>
                </c:pt>
                <c:pt idx="1827">
                  <c:v>1.5474253981087181E-2</c:v>
                </c:pt>
                <c:pt idx="1828">
                  <c:v>1.5471972116244294E-2</c:v>
                </c:pt>
                <c:pt idx="1829">
                  <c:v>1.5469740565644503E-2</c:v>
                </c:pt>
                <c:pt idx="1830">
                  <c:v>1.5467559477535673E-2</c:v>
                </c:pt>
                <c:pt idx="1831">
                  <c:v>1.5464839567519702E-2</c:v>
                </c:pt>
                <c:pt idx="1832">
                  <c:v>1.5462749088432381E-2</c:v>
                </c:pt>
                <c:pt idx="1833">
                  <c:v>1.5460709478260696E-2</c:v>
                </c:pt>
                <c:pt idx="1834">
                  <c:v>1.545872088524978E-2</c:v>
                </c:pt>
                <c:pt idx="1835">
                  <c:v>1.5456783457644766E-2</c:v>
                </c:pt>
                <c:pt idx="1836">
                  <c:v>1.5455540963444637E-2</c:v>
                </c:pt>
                <c:pt idx="1837">
                  <c:v>1.545371726397105E-2</c:v>
                </c:pt>
                <c:pt idx="1838">
                  <c:v>1.5451945213085667E-2</c:v>
                </c:pt>
                <c:pt idx="1839">
                  <c:v>1.5450224959066864E-2</c:v>
                </c:pt>
                <c:pt idx="1840">
                  <c:v>1.5447868989586173E-2</c:v>
                </c:pt>
                <c:pt idx="1841">
                  <c:v>1.5446241667790168E-2</c:v>
                </c:pt>
                <c:pt idx="1842">
                  <c:v>1.5444666549223444E-2</c:v>
                </c:pt>
                <c:pt idx="1843">
                  <c:v>1.5443864877339782E-2</c:v>
                </c:pt>
                <c:pt idx="1844">
                  <c:v>1.5442405831947751E-2</c:v>
                </c:pt>
                <c:pt idx="1845">
                  <c:v>1.5440999473166492E-2</c:v>
                </c:pt>
                <c:pt idx="1846">
                  <c:v>1.5439645949299311E-2</c:v>
                </c:pt>
                <c:pt idx="1847">
                  <c:v>1.5438345408654242E-2</c:v>
                </c:pt>
                <c:pt idx="1848">
                  <c:v>1.5436320409278165E-2</c:v>
                </c:pt>
                <c:pt idx="1849">
                  <c:v>1.5435903870279755E-2</c:v>
                </c:pt>
                <c:pt idx="1850">
                  <c:v>1.5434763169185742E-2</c:v>
                </c:pt>
                <c:pt idx="1851">
                  <c:v>1.543367604458379E-2</c:v>
                </c:pt>
                <c:pt idx="1852">
                  <c:v>1.543264264480213E-2</c:v>
                </c:pt>
                <c:pt idx="1853">
                  <c:v>1.5430550474842085E-2</c:v>
                </c:pt>
                <c:pt idx="1854">
                  <c:v>1.5429609494825101E-2</c:v>
                </c:pt>
                <c:pt idx="1855">
                  <c:v>1.5428722632998926E-2</c:v>
                </c:pt>
                <c:pt idx="1856">
                  <c:v>1.5427890037682719E-2</c:v>
                </c:pt>
                <c:pt idx="1857">
                  <c:v>1.5427404994011795E-2</c:v>
                </c:pt>
                <c:pt idx="1858">
                  <c:v>1.5426685295065237E-2</c:v>
                </c:pt>
                <c:pt idx="1859">
                  <c:v>1.5427228136468921E-2</c:v>
                </c:pt>
                <c:pt idx="1860">
                  <c:v>1.5425410218795531E-2</c:v>
                </c:pt>
                <c:pt idx="1861">
                  <c:v>1.5424855138161397E-2</c:v>
                </c:pt>
                <c:pt idx="1862">
                  <c:v>1.5424042368914506E-2</c:v>
                </c:pt>
                <c:pt idx="1863">
                  <c:v>1.5423593792467749E-2</c:v>
                </c:pt>
                <c:pt idx="1864">
                  <c:v>1.5423200669239712E-2</c:v>
                </c:pt>
                <c:pt idx="1865">
                  <c:v>1.5422863147589524E-2</c:v>
                </c:pt>
                <c:pt idx="1866">
                  <c:v>1.5422910244189186E-2</c:v>
                </c:pt>
                <c:pt idx="1867">
                  <c:v>1.5422688405788858E-2</c:v>
                </c:pt>
                <c:pt idx="1868">
                  <c:v>1.5422522627060408E-2</c:v>
                </c:pt>
                <c:pt idx="1869">
                  <c:v>1.5422413056386563E-2</c:v>
                </c:pt>
                <c:pt idx="1870">
                  <c:v>1.5422014755865618E-2</c:v>
                </c:pt>
                <c:pt idx="1871">
                  <c:v>1.542201395946443E-2</c:v>
                </c:pt>
                <c:pt idx="1872">
                  <c:v>1.5422069803280156E-2</c:v>
                </c:pt>
                <c:pt idx="1873">
                  <c:v>1.5422182435707497E-2</c:v>
                </c:pt>
                <c:pt idx="1874">
                  <c:v>1.5422352005147305E-2</c:v>
                </c:pt>
                <c:pt idx="1875">
                  <c:v>1.5422578660006143E-2</c:v>
                </c:pt>
                <c:pt idx="1876">
                  <c:v>1.5422862548694525E-2</c:v>
                </c:pt>
                <c:pt idx="1877">
                  <c:v>1.5423203819627794E-2</c:v>
                </c:pt>
                <c:pt idx="1878">
                  <c:v>1.5423602621227011E-2</c:v>
                </c:pt>
                <c:pt idx="1879">
                  <c:v>1.5425590940584157E-2</c:v>
                </c:pt>
                <c:pt idx="1880">
                  <c:v>1.5426122074638315E-2</c:v>
                </c:pt>
                <c:pt idx="1881">
                  <c:v>1.5426711236975296E-2</c:v>
                </c:pt>
                <c:pt idx="1882">
                  <c:v>1.5427358576063007E-2</c:v>
                </c:pt>
                <c:pt idx="1883">
                  <c:v>1.5426864018975224E-2</c:v>
                </c:pt>
                <c:pt idx="1884">
                  <c:v>1.5427615378461329E-2</c:v>
                </c:pt>
                <c:pt idx="1885">
                  <c:v>1.5428425320810147E-2</c:v>
                </c:pt>
                <c:pt idx="1886">
                  <c:v>1.5429293994492641E-2</c:v>
                </c:pt>
                <c:pt idx="1887">
                  <c:v>1.5430221547984142E-2</c:v>
                </c:pt>
                <c:pt idx="1888">
                  <c:v>1.5432472637335961E-2</c:v>
                </c:pt>
                <c:pt idx="1889">
                  <c:v>1.5433531371284214E-2</c:v>
                </c:pt>
                <c:pt idx="1890">
                  <c:v>1.5434649469936588E-2</c:v>
                </c:pt>
                <c:pt idx="1891">
                  <c:v>1.5435827081812558E-2</c:v>
                </c:pt>
                <c:pt idx="1892">
                  <c:v>1.54357477095977E-2</c:v>
                </c:pt>
                <c:pt idx="1893">
                  <c:v>1.5437031660235311E-2</c:v>
                </c:pt>
                <c:pt idx="1894">
                  <c:v>1.5438375530165185E-2</c:v>
                </c:pt>
                <c:pt idx="1895">
                  <c:v>1.543977946790895E-2</c:v>
                </c:pt>
                <c:pt idx="1896">
                  <c:v>1.5441243621992607E-2</c:v>
                </c:pt>
                <c:pt idx="1897">
                  <c:v>1.5444150848600648E-2</c:v>
                </c:pt>
                <c:pt idx="1898">
                  <c:v>1.5445749212083507E-2</c:v>
                </c:pt>
                <c:pt idx="1899">
                  <c:v>1.5447408277158936E-2</c:v>
                </c:pt>
                <c:pt idx="1900">
                  <c:v>1.544912819240013E-2</c:v>
                </c:pt>
                <c:pt idx="1901">
                  <c:v>1.5450909106386735E-2</c:v>
                </c:pt>
                <c:pt idx="1902">
                  <c:v>1.5452751167705269E-2</c:v>
                </c:pt>
                <c:pt idx="1903">
                  <c:v>1.5454654524946548E-2</c:v>
                </c:pt>
                <c:pt idx="1904">
                  <c:v>1.5456619326710417E-2</c:v>
                </c:pt>
                <c:pt idx="1905">
                  <c:v>1.5456163858574901E-2</c:v>
                </c:pt>
                <c:pt idx="1906">
                  <c:v>1.5458229254091394E-2</c:v>
                </c:pt>
                <c:pt idx="1907">
                  <c:v>1.5460356473597793E-2</c:v>
                </c:pt>
                <c:pt idx="1908">
                  <c:v>1.5462545665677563E-2</c:v>
                </c:pt>
                <c:pt idx="1909">
                  <c:v>1.5464796978923888E-2</c:v>
                </c:pt>
                <c:pt idx="1910">
                  <c:v>1.5467628894637684E-2</c:v>
                </c:pt>
                <c:pt idx="1911">
                  <c:v>1.5470009507873457E-2</c:v>
                </c:pt>
                <c:pt idx="1912">
                  <c:v>1.5472452701397871E-2</c:v>
                </c:pt>
                <c:pt idx="1913">
                  <c:v>1.5474958623834901E-2</c:v>
                </c:pt>
                <c:pt idx="1914">
                  <c:v>1.5476990563774665E-2</c:v>
                </c:pt>
                <c:pt idx="1915">
                  <c:v>1.5479617724789367E-2</c:v>
                </c:pt>
                <c:pt idx="1916">
                  <c:v>1.5482308047290274E-2</c:v>
                </c:pt>
                <c:pt idx="1917">
                  <c:v>1.5485061679920477E-2</c:v>
                </c:pt>
                <c:pt idx="1918">
                  <c:v>1.5488434372074826E-2</c:v>
                </c:pt>
                <c:pt idx="1919">
                  <c:v>1.549131978949894E-2</c:v>
                </c:pt>
                <c:pt idx="1920">
                  <c:v>1.5494268976401541E-2</c:v>
                </c:pt>
                <c:pt idx="1921">
                  <c:v>1.5497282081462822E-2</c:v>
                </c:pt>
                <c:pt idx="1922">
                  <c:v>1.5500359253370436E-2</c:v>
                </c:pt>
                <c:pt idx="1923">
                  <c:v>1.5502921313345229E-2</c:v>
                </c:pt>
                <c:pt idx="1924">
                  <c:v>1.5506122279489307E-2</c:v>
                </c:pt>
                <c:pt idx="1925">
                  <c:v>1.5509387745162641E-2</c:v>
                </c:pt>
                <c:pt idx="1926">
                  <c:v>1.5512717859072352E-2</c:v>
                </c:pt>
                <c:pt idx="1927">
                  <c:v>1.551611276993263E-2</c:v>
                </c:pt>
                <c:pt idx="1928">
                  <c:v>1.5519572626464289E-2</c:v>
                </c:pt>
                <c:pt idx="1929">
                  <c:v>1.5523097577396538E-2</c:v>
                </c:pt>
                <c:pt idx="1930">
                  <c:v>1.5526687771465646E-2</c:v>
                </c:pt>
                <c:pt idx="1931">
                  <c:v>1.553343816432186E-2</c:v>
                </c:pt>
                <c:pt idx="1932">
                  <c:v>1.553718377093082E-2</c:v>
                </c:pt>
                <c:pt idx="1933">
                  <c:v>1.5540995134390927E-2</c:v>
                </c:pt>
                <c:pt idx="1934">
                  <c:v>1.5544872403514326E-2</c:v>
                </c:pt>
                <c:pt idx="1935">
                  <c:v>1.5546898370555777E-2</c:v>
                </c:pt>
                <c:pt idx="1936">
                  <c:v>1.5550893043067242E-2</c:v>
                </c:pt>
                <c:pt idx="1937">
                  <c:v>1.5554954027131239E-2</c:v>
                </c:pt>
                <c:pt idx="1938">
                  <c:v>1.5559081471562939E-2</c:v>
                </c:pt>
                <c:pt idx="1939">
                  <c:v>1.5563275525185804E-2</c:v>
                </c:pt>
                <c:pt idx="1940">
                  <c:v>1.5569528371590573E-2</c:v>
                </c:pt>
                <c:pt idx="1941">
                  <c:v>1.5573871147730562E-2</c:v>
                </c:pt>
                <c:pt idx="1942">
                  <c:v>1.5578281020309063E-2</c:v>
                </c:pt>
                <c:pt idx="1943">
                  <c:v>1.5582758138209564E-2</c:v>
                </c:pt>
                <c:pt idx="1944">
                  <c:v>1.5585250140531531E-2</c:v>
                </c:pt>
                <c:pt idx="1945">
                  <c:v>1.5589846975033649E-2</c:v>
                </c:pt>
                <c:pt idx="1946">
                  <c:v>1.5594511460713978E-2</c:v>
                </c:pt>
                <c:pt idx="1947">
                  <c:v>1.5599228614452636E-2</c:v>
                </c:pt>
                <c:pt idx="1948">
                  <c:v>1.5603928225576939E-2</c:v>
                </c:pt>
                <c:pt idx="1949">
                  <c:v>1.5610619429284661E-2</c:v>
                </c:pt>
                <c:pt idx="1950">
                  <c:v>1.5615234845033604E-2</c:v>
                </c:pt>
                <c:pt idx="1951">
                  <c:v>1.5619815430368724E-2</c:v>
                </c:pt>
                <c:pt idx="1952">
                  <c:v>1.5624358148510592E-2</c:v>
                </c:pt>
                <c:pt idx="1953">
                  <c:v>1.5628859955050183E-2</c:v>
                </c:pt>
                <c:pt idx="1954">
                  <c:v>1.5633317797945436E-2</c:v>
                </c:pt>
                <c:pt idx="1955">
                  <c:v>1.5637728617519109E-2</c:v>
                </c:pt>
                <c:pt idx="1956">
                  <c:v>1.5642089346465219E-2</c:v>
                </c:pt>
                <c:pt idx="1957">
                  <c:v>1.5643313861093338E-2</c:v>
                </c:pt>
                <c:pt idx="1958">
                  <c:v>1.5647597214969566E-2</c:v>
                </c:pt>
                <c:pt idx="1959">
                  <c:v>1.5651820005847646E-2</c:v>
                </c:pt>
                <c:pt idx="1960">
                  <c:v>1.565597905251272E-2</c:v>
                </c:pt>
                <c:pt idx="1961">
                  <c:v>1.5660071165911792E-2</c:v>
                </c:pt>
                <c:pt idx="1962">
                  <c:v>1.5664681009727874E-2</c:v>
                </c:pt>
                <c:pt idx="1963">
                  <c:v>1.5668624552317933E-2</c:v>
                </c:pt>
                <c:pt idx="1964">
                  <c:v>1.5672491883541549E-2</c:v>
                </c:pt>
                <c:pt idx="1965">
                  <c:v>1.5676279800266885E-2</c:v>
                </c:pt>
                <c:pt idx="1966">
                  <c:v>1.5679415568653984E-2</c:v>
                </c:pt>
                <c:pt idx="1967">
                  <c:v>1.5683038673646583E-2</c:v>
                </c:pt>
                <c:pt idx="1968">
                  <c:v>1.568657230267707E-2</c:v>
                </c:pt>
                <c:pt idx="1969">
                  <c:v>1.569001320404113E-2</c:v>
                </c:pt>
                <c:pt idx="1970">
                  <c:v>1.5693915511781325E-2</c:v>
                </c:pt>
                <c:pt idx="1971">
                  <c:v>1.5697159239742721E-2</c:v>
                </c:pt>
                <c:pt idx="1972">
                  <c:v>1.5700300913299631E-2</c:v>
                </c:pt>
                <c:pt idx="1973">
                  <c:v>1.5703345811565905E-2</c:v>
                </c:pt>
                <c:pt idx="1974">
                  <c:v>1.5706790616028247E-2</c:v>
                </c:pt>
                <c:pt idx="1975">
                  <c:v>1.5709238088408455E-2</c:v>
                </c:pt>
                <c:pt idx="1976">
                  <c:v>1.5712222747897294E-2</c:v>
                </c:pt>
                <c:pt idx="1977">
                  <c:v>1.5715192611395847E-2</c:v>
                </c:pt>
                <c:pt idx="1978">
                  <c:v>1.5718147625147772E-2</c:v>
                </c:pt>
                <c:pt idx="1979">
                  <c:v>1.572108773539585E-2</c:v>
                </c:pt>
                <c:pt idx="1980">
                  <c:v>1.5724012888383748E-2</c:v>
                </c:pt>
                <c:pt idx="1981">
                  <c:v>1.5726923030353362E-2</c:v>
                </c:pt>
                <c:pt idx="1982">
                  <c:v>1.5729818107548796E-2</c:v>
                </c:pt>
                <c:pt idx="1983">
                  <c:v>1.5734870921533035E-2</c:v>
                </c:pt>
                <c:pt idx="1984">
                  <c:v>1.5737731794388407E-2</c:v>
                </c:pt>
                <c:pt idx="1985">
                  <c:v>1.5740577423275098E-2</c:v>
                </c:pt>
                <c:pt idx="1986">
                  <c:v>1.5744478618274917E-2</c:v>
                </c:pt>
                <c:pt idx="1987">
                  <c:v>1.5744605033928945E-2</c:v>
                </c:pt>
                <c:pt idx="1988">
                  <c:v>1.5749022308438582E-2</c:v>
                </c:pt>
                <c:pt idx="1989">
                  <c:v>1.5751806423769509E-2</c:v>
                </c:pt>
                <c:pt idx="1990">
                  <c:v>1.5754575026293398E-2</c:v>
                </c:pt>
                <c:pt idx="1991">
                  <c:v>1.5757328062243094E-2</c:v>
                </c:pt>
                <c:pt idx="1992">
                  <c:v>1.5760065477849715E-2</c:v>
                </c:pt>
                <c:pt idx="1993">
                  <c:v>1.5762787219347842E-2</c:v>
                </c:pt>
                <c:pt idx="1994">
                  <c:v>1.5765493232969451E-2</c:v>
                </c:pt>
                <c:pt idx="1995">
                  <c:v>1.5768183464947395E-2</c:v>
                </c:pt>
                <c:pt idx="1996">
                  <c:v>1.5770857861515383E-2</c:v>
                </c:pt>
                <c:pt idx="1997">
                  <c:v>1.5773516368905397E-2</c:v>
                </c:pt>
                <c:pt idx="1998">
                  <c:v>1.5776158933351148E-2</c:v>
                </c:pt>
                <c:pt idx="1999">
                  <c:v>1.577878550108678E-2</c:v>
                </c:pt>
                <c:pt idx="2000">
                  <c:v>1.5781396018344711E-2</c:v>
                </c:pt>
                <c:pt idx="2001">
                  <c:v>1.5783990431358648E-2</c:v>
                </c:pt>
                <c:pt idx="2002">
                  <c:v>1.5786568686362735E-2</c:v>
                </c:pt>
                <c:pt idx="2003">
                  <c:v>1.5789130729589821E-2</c:v>
                </c:pt>
                <c:pt idx="2004">
                  <c:v>1.579167650727448E-2</c:v>
                </c:pt>
                <c:pt idx="2005">
                  <c:v>1.5794205965650857E-2</c:v>
                </c:pt>
                <c:pt idx="2006">
                  <c:v>1.5796719050951365E-2</c:v>
                </c:pt>
                <c:pt idx="2007">
                  <c:v>1.5799215709412739E-2</c:v>
                </c:pt>
                <c:pt idx="2008">
                  <c:v>1.5801695887268263E-2</c:v>
                </c:pt>
                <c:pt idx="2009">
                  <c:v>1.5802094280260096E-2</c:v>
                </c:pt>
                <c:pt idx="2010">
                  <c:v>1.5804545718651607E-2</c:v>
                </c:pt>
                <c:pt idx="2011">
                  <c:v>1.5806980533344013E-2</c:v>
                </c:pt>
                <c:pt idx="2012">
                  <c:v>1.5809398670583629E-2</c:v>
                </c:pt>
                <c:pt idx="2013">
                  <c:v>1.5812312116921447E-2</c:v>
                </c:pt>
                <c:pt idx="2014">
                  <c:v>1.5814695624712147E-2</c:v>
                </c:pt>
                <c:pt idx="2015">
                  <c:v>1.5819100596173037E-2</c:v>
                </c:pt>
                <c:pt idx="2016">
                  <c:v>1.5819412056708747E-2</c:v>
                </c:pt>
                <c:pt idx="2017">
                  <c:v>1.582174487340373E-2</c:v>
                </c:pt>
                <c:pt idx="2018">
                  <c:v>1.5823554257297482E-2</c:v>
                </c:pt>
                <c:pt idx="2019">
                  <c:v>1.5825854147262588E-2</c:v>
                </c:pt>
                <c:pt idx="2020">
                  <c:v>1.5828136929745849E-2</c:v>
                </c:pt>
                <c:pt idx="2021">
                  <c:v>1.5830402550994913E-2</c:v>
                </c:pt>
                <c:pt idx="2022">
                  <c:v>1.5833152813601939E-2</c:v>
                </c:pt>
                <c:pt idx="2023">
                  <c:v>1.5835382796700336E-2</c:v>
                </c:pt>
                <c:pt idx="2024">
                  <c:v>1.5837595452721377E-2</c:v>
                </c:pt>
                <c:pt idx="2025">
                  <c:v>1.5839790727912459E-2</c:v>
                </c:pt>
                <c:pt idx="2026">
                  <c:v>1.5841406156551632E-2</c:v>
                </c:pt>
                <c:pt idx="2027">
                  <c:v>1.5845049419149649E-2</c:v>
                </c:pt>
                <c:pt idx="2028">
                  <c:v>1.5847184694828119E-2</c:v>
                </c:pt>
                <c:pt idx="2029">
                  <c:v>1.5849302351623972E-2</c:v>
                </c:pt>
                <c:pt idx="2030">
                  <c:v>1.5851402335781965E-2</c:v>
                </c:pt>
                <c:pt idx="2031">
                  <c:v>1.5853484593550373E-2</c:v>
                </c:pt>
                <c:pt idx="2032">
                  <c:v>1.5855549071175271E-2</c:v>
                </c:pt>
                <c:pt idx="2033">
                  <c:v>1.5857595714904048E-2</c:v>
                </c:pt>
                <c:pt idx="2034">
                  <c:v>1.5859624470984979E-2</c:v>
                </c:pt>
                <c:pt idx="2035">
                  <c:v>1.5862606919190763E-2</c:v>
                </c:pt>
                <c:pt idx="2036">
                  <c:v>1.5864597304860523E-2</c:v>
                </c:pt>
                <c:pt idx="2037">
                  <c:v>1.5866569632384437E-2</c:v>
                </c:pt>
                <c:pt idx="2038">
                  <c:v>1.5868523848006369E-2</c:v>
                </c:pt>
                <c:pt idx="2039">
                  <c:v>1.5869979028905572E-2</c:v>
                </c:pt>
                <c:pt idx="2040">
                  <c:v>1.5871898095122548E-2</c:v>
                </c:pt>
                <c:pt idx="2041">
                  <c:v>1.5874338614883913E-2</c:v>
                </c:pt>
                <c:pt idx="2042">
                  <c:v>1.5875681368187868E-2</c:v>
                </c:pt>
                <c:pt idx="2043">
                  <c:v>1.5877545467531826E-2</c:v>
                </c:pt>
                <c:pt idx="2044">
                  <c:v>1.587986578145836E-2</c:v>
                </c:pt>
                <c:pt idx="2045">
                  <c:v>1.5881691708605667E-2</c:v>
                </c:pt>
                <c:pt idx="2046">
                  <c:v>1.588349909380847E-2</c:v>
                </c:pt>
                <c:pt idx="2047">
                  <c:v>1.5885287883313687E-2</c:v>
                </c:pt>
                <c:pt idx="2048">
                  <c:v>1.5886588442281607E-2</c:v>
                </c:pt>
                <c:pt idx="2049">
                  <c:v>1.5888341156580551E-2</c:v>
                </c:pt>
                <c:pt idx="2050">
                  <c:v>1.5890075118577051E-2</c:v>
                </c:pt>
                <c:pt idx="2051">
                  <c:v>1.5891790274522626E-2</c:v>
                </c:pt>
                <c:pt idx="2052">
                  <c:v>1.5894415346594581E-2</c:v>
                </c:pt>
                <c:pt idx="2053">
                  <c:v>1.5895627100521725E-2</c:v>
                </c:pt>
                <c:pt idx="2054">
                  <c:v>1.5897284215065137E-2</c:v>
                </c:pt>
                <c:pt idx="2055">
                  <c:v>1.5898922303892331E-2</c:v>
                </c:pt>
                <c:pt idx="2056">
                  <c:v>1.5900541313253254E-2</c:v>
                </c:pt>
                <c:pt idx="2057">
                  <c:v>1.5902141189396559E-2</c:v>
                </c:pt>
                <c:pt idx="2058">
                  <c:v>1.5903721878574369E-2</c:v>
                </c:pt>
                <c:pt idx="2059">
                  <c:v>1.5905283327035332E-2</c:v>
                </c:pt>
                <c:pt idx="2060">
                  <c:v>1.5906825481031141E-2</c:v>
                </c:pt>
                <c:pt idx="2061">
                  <c:v>1.5907442950975619E-2</c:v>
                </c:pt>
                <c:pt idx="2062">
                  <c:v>1.5908949030652413E-2</c:v>
                </c:pt>
                <c:pt idx="2063">
                  <c:v>1.5910435663997632E-2</c:v>
                </c:pt>
                <c:pt idx="2064">
                  <c:v>1.5911902797267449E-2</c:v>
                </c:pt>
                <c:pt idx="2065">
                  <c:v>1.591379772328521E-2</c:v>
                </c:pt>
                <c:pt idx="2066">
                  <c:v>1.5915224338724325E-2</c:v>
                </c:pt>
                <c:pt idx="2067">
                  <c:v>1.5916631288164777E-2</c:v>
                </c:pt>
                <c:pt idx="2068">
                  <c:v>1.5918018517864195E-2</c:v>
                </c:pt>
                <c:pt idx="2069">
                  <c:v>1.5919385974080217E-2</c:v>
                </c:pt>
                <c:pt idx="2070">
                  <c:v>1.5920293085801281E-2</c:v>
                </c:pt>
                <c:pt idx="2071">
                  <c:v>1.5921622213797955E-2</c:v>
                </c:pt>
                <c:pt idx="2072">
                  <c:v>1.5922931411797198E-2</c:v>
                </c:pt>
                <c:pt idx="2073">
                  <c:v>1.5924220626060016E-2</c:v>
                </c:pt>
                <c:pt idx="2074">
                  <c:v>1.5925924771927873E-2</c:v>
                </c:pt>
                <c:pt idx="2075">
                  <c:v>1.5927172458665189E-2</c:v>
                </c:pt>
                <c:pt idx="2076">
                  <c:v>1.5928399995730844E-2</c:v>
                </c:pt>
                <c:pt idx="2077">
                  <c:v>1.5929607329387283E-2</c:v>
                </c:pt>
                <c:pt idx="2078">
                  <c:v>1.5930533188335993E-2</c:v>
                </c:pt>
                <c:pt idx="2079">
                  <c:v>1.5931698466432866E-2</c:v>
                </c:pt>
                <c:pt idx="2080">
                  <c:v>1.5932843376960128E-2</c:v>
                </c:pt>
                <c:pt idx="2081">
                  <c:v>1.5933967866184503E-2</c:v>
                </c:pt>
                <c:pt idx="2082">
                  <c:v>1.5935071880371385E-2</c:v>
                </c:pt>
                <c:pt idx="2083">
                  <c:v>1.5936155365787935E-2</c:v>
                </c:pt>
                <c:pt idx="2084">
                  <c:v>1.5937218268700436E-2</c:v>
                </c:pt>
                <c:pt idx="2085">
                  <c:v>1.5938260535376916E-2</c:v>
                </c:pt>
                <c:pt idx="2086">
                  <c:v>1.593928211208542E-2</c:v>
                </c:pt>
                <c:pt idx="2087">
                  <c:v>1.5941115230809429E-2</c:v>
                </c:pt>
                <c:pt idx="2088">
                  <c:v>1.5942092343691774E-2</c:v>
                </c:pt>
                <c:pt idx="2089">
                  <c:v>1.5943048595902669E-2</c:v>
                </c:pt>
                <c:pt idx="2090">
                  <c:v>1.59439839337077E-2</c:v>
                </c:pt>
                <c:pt idx="2091">
                  <c:v>1.5944488099384056E-2</c:v>
                </c:pt>
                <c:pt idx="2092">
                  <c:v>1.594563472526726E-2</c:v>
                </c:pt>
                <c:pt idx="2093">
                  <c:v>1.5946502452740523E-2</c:v>
                </c:pt>
                <c:pt idx="2094">
                  <c:v>1.5947349040290749E-2</c:v>
                </c:pt>
                <c:pt idx="2095">
                  <c:v>1.5948174434188681E-2</c:v>
                </c:pt>
                <c:pt idx="2096">
                  <c:v>1.5950185154297757E-2</c:v>
                </c:pt>
                <c:pt idx="2097">
                  <c:v>1.595096348065983E-2</c:v>
                </c:pt>
                <c:pt idx="2098">
                  <c:v>1.5951720437848371E-2</c:v>
                </c:pt>
                <c:pt idx="2099">
                  <c:v>1.5952455972130884E-2</c:v>
                </c:pt>
                <c:pt idx="2100">
                  <c:v>1.5951981618418196E-2</c:v>
                </c:pt>
                <c:pt idx="2101">
                  <c:v>1.5952678722123664E-2</c:v>
                </c:pt>
                <c:pt idx="2102">
                  <c:v>1.5953354256089045E-2</c:v>
                </c:pt>
                <c:pt idx="2103">
                  <c:v>1.5955182805526099E-2</c:v>
                </c:pt>
                <c:pt idx="2104">
                  <c:v>1.5955810419281471E-2</c:v>
                </c:pt>
                <c:pt idx="2105">
                  <c:v>1.5956416287737092E-2</c:v>
                </c:pt>
                <c:pt idx="2106">
                  <c:v>1.5957000357165185E-2</c:v>
                </c:pt>
                <c:pt idx="2107">
                  <c:v>1.5957562573834533E-2</c:v>
                </c:pt>
                <c:pt idx="2108">
                  <c:v>1.5956951486822659E-2</c:v>
                </c:pt>
                <c:pt idx="2109">
                  <c:v>1.5958621233986333E-2</c:v>
                </c:pt>
                <c:pt idx="2110">
                  <c:v>1.5959117570014093E-2</c:v>
                </c:pt>
                <c:pt idx="2111">
                  <c:v>1.5959591838373303E-2</c:v>
                </c:pt>
                <c:pt idx="2112">
                  <c:v>1.5958911441002813E-2</c:v>
                </c:pt>
                <c:pt idx="2113">
                  <c:v>1.5958593593447392E-2</c:v>
                </c:pt>
                <c:pt idx="2114">
                  <c:v>1.5959009273530011E-2</c:v>
                </c:pt>
                <c:pt idx="2115">
                  <c:v>1.5959402695144856E-2</c:v>
                </c:pt>
                <c:pt idx="2116">
                  <c:v>1.5959773804581516E-2</c:v>
                </c:pt>
                <c:pt idx="2117">
                  <c:v>1.5960492528451106E-2</c:v>
                </c:pt>
                <c:pt idx="2118">
                  <c:v>1.59608172467091E-2</c:v>
                </c:pt>
                <c:pt idx="2119">
                  <c:v>1.5961119486831703E-2</c:v>
                </c:pt>
                <c:pt idx="2120">
                  <c:v>1.596139919510934E-2</c:v>
                </c:pt>
                <c:pt idx="2121">
                  <c:v>1.5961656317832012E-2</c:v>
                </c:pt>
                <c:pt idx="2122">
                  <c:v>1.5961528897744031E-2</c:v>
                </c:pt>
                <c:pt idx="2123">
                  <c:v>1.5961742318088855E-2</c:v>
                </c:pt>
                <c:pt idx="2124">
                  <c:v>1.5961932996595207E-2</c:v>
                </c:pt>
                <c:pt idx="2125">
                  <c:v>1.5962100879558429E-2</c:v>
                </c:pt>
                <c:pt idx="2126">
                  <c:v>1.5962601268333158E-2</c:v>
                </c:pt>
                <c:pt idx="2127">
                  <c:v>1.5962721749864281E-2</c:v>
                </c:pt>
                <c:pt idx="2128">
                  <c:v>1.5962819269894138E-2</c:v>
                </c:pt>
                <c:pt idx="2129">
                  <c:v>1.5962893774718864E-2</c:v>
                </c:pt>
                <c:pt idx="2130">
                  <c:v>1.5962596481622571E-2</c:v>
                </c:pt>
                <c:pt idx="2131">
                  <c:v>1.5962626463576286E-2</c:v>
                </c:pt>
                <c:pt idx="2132">
                  <c:v>1.5962633274078503E-2</c:v>
                </c:pt>
                <c:pt idx="2133">
                  <c:v>1.5962616859430297E-2</c:v>
                </c:pt>
                <c:pt idx="2134">
                  <c:v>1.5962577165934515E-2</c:v>
                </c:pt>
                <c:pt idx="2135">
                  <c:v>1.5962514139894437E-2</c:v>
                </c:pt>
                <c:pt idx="2136">
                  <c:v>1.5962427727615559E-2</c:v>
                </c:pt>
                <c:pt idx="2137">
                  <c:v>1.5962317875400721E-2</c:v>
                </c:pt>
                <c:pt idx="2138">
                  <c:v>1.5962184529558505E-2</c:v>
                </c:pt>
                <c:pt idx="2139">
                  <c:v>1.5963693773292778E-2</c:v>
                </c:pt>
                <c:pt idx="2140">
                  <c:v>1.5963504711643001E-2</c:v>
                </c:pt>
                <c:pt idx="2141">
                  <c:v>1.5963291970885515E-2</c:v>
                </c:pt>
                <c:pt idx="2142">
                  <c:v>1.5963055497318336E-2</c:v>
                </c:pt>
                <c:pt idx="2143">
                  <c:v>1.596181667419825E-2</c:v>
                </c:pt>
                <c:pt idx="2144">
                  <c:v>1.596153777455345E-2</c:v>
                </c:pt>
                <c:pt idx="2145">
                  <c:v>1.5961234995667335E-2</c:v>
                </c:pt>
                <c:pt idx="2146">
                  <c:v>1.5960908283850828E-2</c:v>
                </c:pt>
                <c:pt idx="2147">
                  <c:v>1.5960557585410921E-2</c:v>
                </c:pt>
                <c:pt idx="2148">
                  <c:v>1.5961135259725746E-2</c:v>
                </c:pt>
                <c:pt idx="2149">
                  <c:v>1.5960731152914936E-2</c:v>
                </c:pt>
                <c:pt idx="2150">
                  <c:v>1.596030288371161E-2</c:v>
                </c:pt>
                <c:pt idx="2151">
                  <c:v>1.5959850398423663E-2</c:v>
                </c:pt>
                <c:pt idx="2152">
                  <c:v>1.5958442414764202E-2</c:v>
                </c:pt>
                <c:pt idx="2153">
                  <c:v>1.5957946669135609E-2</c:v>
                </c:pt>
                <c:pt idx="2154">
                  <c:v>1.5957426561076259E-2</c:v>
                </c:pt>
                <c:pt idx="2155">
                  <c:v>1.595688203690231E-2</c:v>
                </c:pt>
                <c:pt idx="2156">
                  <c:v>1.5957222851481059E-2</c:v>
                </c:pt>
                <c:pt idx="2157">
                  <c:v>1.5956623942163649E-2</c:v>
                </c:pt>
                <c:pt idx="2158">
                  <c:v>1.5956000440932358E-2</c:v>
                </c:pt>
                <c:pt idx="2159">
                  <c:v>1.595535229410067E-2</c:v>
                </c:pt>
                <c:pt idx="2160">
                  <c:v>1.5954679447983355E-2</c:v>
                </c:pt>
                <c:pt idx="2161">
                  <c:v>1.595398184889733E-2</c:v>
                </c:pt>
                <c:pt idx="2162">
                  <c:v>1.595325944315866E-2</c:v>
                </c:pt>
                <c:pt idx="2163">
                  <c:v>1.5952512177086414E-2</c:v>
                </c:pt>
                <c:pt idx="2164">
                  <c:v>1.595173999700009E-2</c:v>
                </c:pt>
                <c:pt idx="2165">
                  <c:v>1.5949507426385772E-2</c:v>
                </c:pt>
                <c:pt idx="2166">
                  <c:v>1.5948694462773763E-2</c:v>
                </c:pt>
                <c:pt idx="2167">
                  <c:v>1.5947856448799085E-2</c:v>
                </c:pt>
                <c:pt idx="2168">
                  <c:v>1.5946993330796379E-2</c:v>
                </c:pt>
                <c:pt idx="2169">
                  <c:v>1.5946385085573042E-2</c:v>
                </c:pt>
                <c:pt idx="2170">
                  <c:v>1.5945469738701337E-2</c:v>
                </c:pt>
                <c:pt idx="2171">
                  <c:v>1.5944529121862852E-2</c:v>
                </c:pt>
                <c:pt idx="2172">
                  <c:v>1.5943563181394581E-2</c:v>
                </c:pt>
                <c:pt idx="2173">
                  <c:v>1.5942571863634396E-2</c:v>
                </c:pt>
                <c:pt idx="2174">
                  <c:v>1.5941284433004754E-2</c:v>
                </c:pt>
                <c:pt idx="2175">
                  <c:v>1.5940244084238501E-2</c:v>
                </c:pt>
                <c:pt idx="2176">
                  <c:v>1.5939178202154028E-2</c:v>
                </c:pt>
                <c:pt idx="2177">
                  <c:v>1.5938086733093482E-2</c:v>
                </c:pt>
                <c:pt idx="2178">
                  <c:v>1.5937232737313994E-2</c:v>
                </c:pt>
                <c:pt idx="2179">
                  <c:v>1.5936088028937118E-2</c:v>
                </c:pt>
                <c:pt idx="2180">
                  <c:v>1.5934917567658448E-2</c:v>
                </c:pt>
                <c:pt idx="2181">
                  <c:v>1.5933721299822887E-2</c:v>
                </c:pt>
                <c:pt idx="2182">
                  <c:v>1.593249917177841E-2</c:v>
                </c:pt>
                <c:pt idx="2183">
                  <c:v>1.5930997587618637E-2</c:v>
                </c:pt>
                <c:pt idx="2184">
                  <c:v>1.5929725507439985E-2</c:v>
                </c:pt>
                <c:pt idx="2185">
                  <c:v>1.5928427411074558E-2</c:v>
                </c:pt>
                <c:pt idx="2186">
                  <c:v>1.592710324487643E-2</c:v>
                </c:pt>
                <c:pt idx="2187">
                  <c:v>1.5925752955197908E-2</c:v>
                </c:pt>
                <c:pt idx="2188">
                  <c:v>1.5924376488397035E-2</c:v>
                </c:pt>
                <c:pt idx="2189">
                  <c:v>1.5922973790830096E-2</c:v>
                </c:pt>
                <c:pt idx="2190">
                  <c:v>1.5921544808856904E-2</c:v>
                </c:pt>
                <c:pt idx="2191">
                  <c:v>1.592127751694852E-2</c:v>
                </c:pt>
                <c:pt idx="2192">
                  <c:v>1.5919785954454358E-2</c:v>
                </c:pt>
                <c:pt idx="2193">
                  <c:v>1.5918267921683472E-2</c:v>
                </c:pt>
                <c:pt idx="2194">
                  <c:v>1.591672336498717E-2</c:v>
                </c:pt>
                <c:pt idx="2195">
                  <c:v>1.5914463697067126E-2</c:v>
                </c:pt>
                <c:pt idx="2196">
                  <c:v>1.5912871903586711E-2</c:v>
                </c:pt>
                <c:pt idx="2197">
                  <c:v>1.591125344024566E-2</c:v>
                </c:pt>
                <c:pt idx="2198">
                  <c:v>1.5909608253407311E-2</c:v>
                </c:pt>
                <c:pt idx="2199">
                  <c:v>1.5907936289437197E-2</c:v>
                </c:pt>
                <c:pt idx="2200">
                  <c:v>1.5906896018343619E-2</c:v>
                </c:pt>
                <c:pt idx="2201">
                  <c:v>1.5905164292177282E-2</c:v>
                </c:pt>
                <c:pt idx="2202">
                  <c:v>1.5903405612957822E-2</c:v>
                </c:pt>
                <c:pt idx="2203">
                  <c:v>1.5901619927052874E-2</c:v>
                </c:pt>
                <c:pt idx="2204">
                  <c:v>1.5899172935494799E-2</c:v>
                </c:pt>
                <c:pt idx="2205">
                  <c:v>1.5897339182481318E-2</c:v>
                </c:pt>
                <c:pt idx="2206">
                  <c:v>1.5895478276929696E-2</c:v>
                </c:pt>
                <c:pt idx="2207">
                  <c:v>1.5893590153899531E-2</c:v>
                </c:pt>
                <c:pt idx="2208">
                  <c:v>1.5891674558228375E-2</c:v>
                </c:pt>
                <c:pt idx="2209">
                  <c:v>1.589033405423293E-2</c:v>
                </c:pt>
                <c:pt idx="2210">
                  <c:v>1.5888355606579481E-2</c:v>
                </c:pt>
                <c:pt idx="2211">
                  <c:v>1.5886348284948847E-2</c:v>
                </c:pt>
                <c:pt idx="2212">
                  <c:v>1.5884311674213305E-2</c:v>
                </c:pt>
                <c:pt idx="2213">
                  <c:v>1.5882245358464692E-2</c:v>
                </c:pt>
                <c:pt idx="2214">
                  <c:v>1.5880148921013099E-2</c:v>
                </c:pt>
                <c:pt idx="2215">
                  <c:v>1.5878021944389881E-2</c:v>
                </c:pt>
                <c:pt idx="2216">
                  <c:v>1.5875864010343806E-2</c:v>
                </c:pt>
                <c:pt idx="2217">
                  <c:v>1.5872763737157302E-2</c:v>
                </c:pt>
                <c:pt idx="2218">
                  <c:v>1.5870555441581287E-2</c:v>
                </c:pt>
                <c:pt idx="2219">
                  <c:v>1.5868315104486667E-2</c:v>
                </c:pt>
                <c:pt idx="2220">
                  <c:v>1.5866042295006155E-2</c:v>
                </c:pt>
                <c:pt idx="2221">
                  <c:v>1.586373658147092E-2</c:v>
                </c:pt>
                <c:pt idx="2222">
                  <c:v>1.5861567102208336E-2</c:v>
                </c:pt>
                <c:pt idx="2223">
                  <c:v>1.585919156746755E-2</c:v>
                </c:pt>
                <c:pt idx="2224">
                  <c:v>1.585678180291657E-2</c:v>
                </c:pt>
                <c:pt idx="2225">
                  <c:v>1.5854337375640595E-2</c:v>
                </c:pt>
                <c:pt idx="2226">
                  <c:v>1.5851699288439405E-2</c:v>
                </c:pt>
                <c:pt idx="2227">
                  <c:v>1.5849187040628959E-2</c:v>
                </c:pt>
                <c:pt idx="2228">
                  <c:v>1.5846638844633533E-2</c:v>
                </c:pt>
                <c:pt idx="2229">
                  <c:v>1.5844054262372172E-2</c:v>
                </c:pt>
                <c:pt idx="2230">
                  <c:v>1.5841580090630237E-2</c:v>
                </c:pt>
                <c:pt idx="2231">
                  <c:v>1.5838918551191725E-2</c:v>
                </c:pt>
                <c:pt idx="2232">
                  <c:v>1.583621929631936E-2</c:v>
                </c:pt>
                <c:pt idx="2233">
                  <c:v>1.5833481891522894E-2</c:v>
                </c:pt>
                <c:pt idx="2234">
                  <c:v>1.5830706060192826E-2</c:v>
                </c:pt>
                <c:pt idx="2235">
                  <c:v>1.5827758902814987E-2</c:v>
                </c:pt>
                <c:pt idx="2236">
                  <c:v>1.582490887902277E-2</c:v>
                </c:pt>
                <c:pt idx="2237">
                  <c:v>1.5822020201221944E-2</c:v>
                </c:pt>
                <c:pt idx="2238">
                  <c:v>1.5819092795057395E-2</c:v>
                </c:pt>
                <c:pt idx="2239">
                  <c:v>1.5816126586178435E-2</c:v>
                </c:pt>
                <c:pt idx="2240">
                  <c:v>1.5813121500237462E-2</c:v>
                </c:pt>
                <c:pt idx="2241">
                  <c:v>1.5810077462888202E-2</c:v>
                </c:pt>
                <c:pt idx="2242">
                  <c:v>1.5806994399789241E-2</c:v>
                </c:pt>
                <c:pt idx="2243">
                  <c:v>1.5804416264540665E-2</c:v>
                </c:pt>
                <c:pt idx="2244">
                  <c:v>1.5801240107648763E-2</c:v>
                </c:pt>
                <c:pt idx="2245">
                  <c:v>1.5798024667001687E-2</c:v>
                </c:pt>
                <c:pt idx="2246">
                  <c:v>1.5794769868259336E-2</c:v>
                </c:pt>
                <c:pt idx="2247">
                  <c:v>1.5791185763345771E-2</c:v>
                </c:pt>
                <c:pt idx="2248">
                  <c:v>1.5787861003243569E-2</c:v>
                </c:pt>
                <c:pt idx="2249">
                  <c:v>1.5784496683056322E-2</c:v>
                </c:pt>
                <c:pt idx="2250">
                  <c:v>1.5781092728458349E-2</c:v>
                </c:pt>
                <c:pt idx="2251">
                  <c:v>1.5777649065130957E-2</c:v>
                </c:pt>
                <c:pt idx="2252">
                  <c:v>1.5774410393012559E-2</c:v>
                </c:pt>
                <c:pt idx="2253">
                  <c:v>1.5770878006269019E-2</c:v>
                </c:pt>
                <c:pt idx="2254">
                  <c:v>1.5767305666800478E-2</c:v>
                </c:pt>
                <c:pt idx="2255">
                  <c:v>1.5763693300290472E-2</c:v>
                </c:pt>
                <c:pt idx="2256">
                  <c:v>1.5759832516469206E-2</c:v>
                </c:pt>
                <c:pt idx="2257">
                  <c:v>1.5756149040163158E-2</c:v>
                </c:pt>
                <c:pt idx="2258">
                  <c:v>1.5752425334957118E-2</c:v>
                </c:pt>
                <c:pt idx="2259">
                  <c:v>1.5748661326552484E-2</c:v>
                </c:pt>
                <c:pt idx="2260">
                  <c:v>1.5744856940653716E-2</c:v>
                </c:pt>
                <c:pt idx="2261">
                  <c:v>1.5741174372065542E-2</c:v>
                </c:pt>
                <c:pt idx="2262">
                  <c:v>1.5737279735685693E-2</c:v>
                </c:pt>
                <c:pt idx="2263">
                  <c:v>1.573334447784782E-2</c:v>
                </c:pt>
                <c:pt idx="2264">
                  <c:v>1.5729368524267685E-2</c:v>
                </c:pt>
                <c:pt idx="2265">
                  <c:v>1.5725351800658906E-2</c:v>
                </c:pt>
                <c:pt idx="2266">
                  <c:v>1.5721294232740688E-2</c:v>
                </c:pt>
                <c:pt idx="2267">
                  <c:v>1.5717195746233523E-2</c:v>
                </c:pt>
                <c:pt idx="2268">
                  <c:v>1.5713056266863062E-2</c:v>
                </c:pt>
                <c:pt idx="2269">
                  <c:v>1.5708758456795504E-2</c:v>
                </c:pt>
                <c:pt idx="2270">
                  <c:v>1.5704549356061179E-2</c:v>
                </c:pt>
                <c:pt idx="2271">
                  <c:v>1.570029906783563E-2</c:v>
                </c:pt>
                <c:pt idx="2272">
                  <c:v>1.5696007517864416E-2</c:v>
                </c:pt>
                <c:pt idx="2273">
                  <c:v>1.5691674631892642E-2</c:v>
                </c:pt>
                <c:pt idx="2274">
                  <c:v>1.5687314303380048E-2</c:v>
                </c:pt>
                <c:pt idx="2275">
                  <c:v>1.5682895341779475E-2</c:v>
                </c:pt>
                <c:pt idx="2276">
                  <c:v>1.5678462152674114E-2</c:v>
                </c:pt>
                <c:pt idx="2277">
                  <c:v>1.567393264696889E-2</c:v>
                </c:pt>
                <c:pt idx="2278">
                  <c:v>1.5669387563428054E-2</c:v>
                </c:pt>
                <c:pt idx="2279">
                  <c:v>1.5664805102333076E-2</c:v>
                </c:pt>
                <c:pt idx="2280">
                  <c:v>1.5660180785560054E-2</c:v>
                </c:pt>
                <c:pt idx="2281">
                  <c:v>1.5655514538883527E-2</c:v>
                </c:pt>
                <c:pt idx="2282">
                  <c:v>1.565079461117597E-2</c:v>
                </c:pt>
                <c:pt idx="2283">
                  <c:v>1.5646041044683406E-2</c:v>
                </c:pt>
                <c:pt idx="2284">
                  <c:v>1.5641245318564232E-2</c:v>
                </c:pt>
                <c:pt idx="2285">
                  <c:v>1.563640735860328E-2</c:v>
                </c:pt>
                <c:pt idx="2286">
                  <c:v>1.5630851586119088E-2</c:v>
                </c:pt>
                <c:pt idx="2287">
                  <c:v>1.5625926141785377E-2</c:v>
                </c:pt>
                <c:pt idx="2288">
                  <c:v>1.5620958237454829E-2</c:v>
                </c:pt>
                <c:pt idx="2289">
                  <c:v>1.5615947798927898E-2</c:v>
                </c:pt>
                <c:pt idx="2290">
                  <c:v>1.5610894752010303E-2</c:v>
                </c:pt>
                <c:pt idx="2291">
                  <c:v>1.5605799022508207E-2</c:v>
                </c:pt>
                <c:pt idx="2292">
                  <c:v>1.5600660536234365E-2</c:v>
                </c:pt>
                <c:pt idx="2293">
                  <c:v>1.5595479219003717E-2</c:v>
                </c:pt>
                <c:pt idx="2294">
                  <c:v>1.5590254996634287E-2</c:v>
                </c:pt>
                <c:pt idx="2295">
                  <c:v>1.5584822467625544E-2</c:v>
                </c:pt>
                <c:pt idx="2296">
                  <c:v>1.5579502219349452E-2</c:v>
                </c:pt>
                <c:pt idx="2297">
                  <c:v>1.5574138822176148E-2</c:v>
                </c:pt>
                <c:pt idx="2298">
                  <c:v>1.5568732201935338E-2</c:v>
                </c:pt>
                <c:pt idx="2299">
                  <c:v>1.5563282284460625E-2</c:v>
                </c:pt>
                <c:pt idx="2300">
                  <c:v>1.5557788995589057E-2</c:v>
                </c:pt>
                <c:pt idx="2301">
                  <c:v>1.5552252261161149E-2</c:v>
                </c:pt>
                <c:pt idx="2302">
                  <c:v>1.5543625060435336E-2</c:v>
                </c:pt>
                <c:pt idx="2303">
                  <c:v>1.5541048159017362E-2</c:v>
                </c:pt>
                <c:pt idx="2304">
                  <c:v>1.5533025446460052E-2</c:v>
                </c:pt>
                <c:pt idx="2305">
                  <c:v>1.5527298817539854E-2</c:v>
                </c:pt>
                <c:pt idx="2306">
                  <c:v>1.5521528347637942E-2</c:v>
                </c:pt>
                <c:pt idx="2307">
                  <c:v>1.5515713962619707E-2</c:v>
                </c:pt>
                <c:pt idx="2308">
                  <c:v>1.5509956019445357E-2</c:v>
                </c:pt>
                <c:pt idx="2309">
                  <c:v>1.5504057007974144E-2</c:v>
                </c:pt>
                <c:pt idx="2310">
                  <c:v>1.5498113866097372E-2</c:v>
                </c:pt>
                <c:pt idx="2311">
                  <c:v>1.549212651969728E-2</c:v>
                </c:pt>
                <c:pt idx="2312">
                  <c:v>1.5485866204170513E-2</c:v>
                </c:pt>
                <c:pt idx="2313">
                  <c:v>1.5479901284046171E-2</c:v>
                </c:pt>
                <c:pt idx="2314">
                  <c:v>1.5473777417782955E-2</c:v>
                </c:pt>
                <c:pt idx="2315">
                  <c:v>1.5467609043469015E-2</c:v>
                </c:pt>
                <c:pt idx="2316">
                  <c:v>1.5461396087004496E-2</c:v>
                </c:pt>
                <c:pt idx="2317">
                  <c:v>1.5455138474294753E-2</c:v>
                </c:pt>
                <c:pt idx="2318">
                  <c:v>1.5448836131248185E-2</c:v>
                </c:pt>
                <c:pt idx="2319">
                  <c:v>1.5442488983778835E-2</c:v>
                </c:pt>
                <c:pt idx="2320">
                  <c:v>1.5436096957802488E-2</c:v>
                </c:pt>
                <c:pt idx="2321">
                  <c:v>1.5429950687432895E-2</c:v>
                </c:pt>
                <c:pt idx="2322">
                  <c:v>1.5423475718215396E-2</c:v>
                </c:pt>
                <c:pt idx="2323">
                  <c:v>1.5416955662460317E-2</c:v>
                </c:pt>
                <c:pt idx="2324">
                  <c:v>1.5410390446101629E-2</c:v>
                </c:pt>
                <c:pt idx="2325">
                  <c:v>1.5403779995079013E-2</c:v>
                </c:pt>
                <c:pt idx="2326">
                  <c:v>1.5396961392561316E-2</c:v>
                </c:pt>
                <c:pt idx="2327">
                  <c:v>1.5390423092807758E-2</c:v>
                </c:pt>
                <c:pt idx="2328">
                  <c:v>1.538367649345561E-2</c:v>
                </c:pt>
                <c:pt idx="2329">
                  <c:v>1.5376884363231204E-2</c:v>
                </c:pt>
                <c:pt idx="2330">
                  <c:v>1.537004662809047E-2</c:v>
                </c:pt>
                <c:pt idx="2331">
                  <c:v>1.5363163213998565E-2</c:v>
                </c:pt>
                <c:pt idx="2332">
                  <c:v>1.5356234046920644E-2</c:v>
                </c:pt>
                <c:pt idx="2333">
                  <c:v>1.5349259052827136E-2</c:v>
                </c:pt>
                <c:pt idx="2334">
                  <c:v>1.5342238157694173E-2</c:v>
                </c:pt>
                <c:pt idx="2335">
                  <c:v>1.5335171287498332E-2</c:v>
                </c:pt>
                <c:pt idx="2336">
                  <c:v>1.5328058368226732E-2</c:v>
                </c:pt>
                <c:pt idx="2337">
                  <c:v>1.5320899325865169E-2</c:v>
                </c:pt>
                <c:pt idx="2338">
                  <c:v>1.5312867105038227E-2</c:v>
                </c:pt>
                <c:pt idx="2339">
                  <c:v>1.530561261683956E-2</c:v>
                </c:pt>
                <c:pt idx="2340">
                  <c:v>1.5298311780070826E-2</c:v>
                </c:pt>
                <c:pt idx="2341">
                  <c:v>1.5290964520737296E-2</c:v>
                </c:pt>
                <c:pt idx="2342">
                  <c:v>1.5283570764849532E-2</c:v>
                </c:pt>
                <c:pt idx="2343">
                  <c:v>1.5276130438420315E-2</c:v>
                </c:pt>
                <c:pt idx="2344">
                  <c:v>1.526864346746948E-2</c:v>
                </c:pt>
                <c:pt idx="2345">
                  <c:v>1.5261109778020405E-2</c:v>
                </c:pt>
                <c:pt idx="2346">
                  <c:v>1.5253529296098229E-2</c:v>
                </c:pt>
                <c:pt idx="2347">
                  <c:v>1.5245183514288415E-2</c:v>
                </c:pt>
                <c:pt idx="2348">
                  <c:v>1.523749811575432E-2</c:v>
                </c:pt>
                <c:pt idx="2349">
                  <c:v>1.5229765681551386E-2</c:v>
                </c:pt>
                <c:pt idx="2350">
                  <c:v>1.52219861377279E-2</c:v>
                </c:pt>
                <c:pt idx="2351">
                  <c:v>1.521441410795835E-2</c:v>
                </c:pt>
                <c:pt idx="2352">
                  <c:v>1.5204286522923703E-2</c:v>
                </c:pt>
                <c:pt idx="2353">
                  <c:v>1.5196355411265572E-2</c:v>
                </c:pt>
                <c:pt idx="2354">
                  <c:v>1.5188376880190414E-2</c:v>
                </c:pt>
                <c:pt idx="2355">
                  <c:v>1.5178657469966331E-2</c:v>
                </c:pt>
                <c:pt idx="2356">
                  <c:v>1.5171452638743893E-2</c:v>
                </c:pt>
                <c:pt idx="2357">
                  <c:v>1.5163320093616674E-2</c:v>
                </c:pt>
                <c:pt idx="2358">
                  <c:v>1.515513981208237E-2</c:v>
                </c:pt>
                <c:pt idx="2359">
                  <c:v>1.5147770346135606E-2</c:v>
                </c:pt>
                <c:pt idx="2360">
                  <c:v>1.5139505746174273E-2</c:v>
                </c:pt>
                <c:pt idx="2361">
                  <c:v>1.5131193209378547E-2</c:v>
                </c:pt>
                <c:pt idx="2362">
                  <c:v>1.5122832661851255E-2</c:v>
                </c:pt>
                <c:pt idx="2363">
                  <c:v>1.5113519771602534E-2</c:v>
                </c:pt>
                <c:pt idx="2364">
                  <c:v>1.5105051519670596E-2</c:v>
                </c:pt>
                <c:pt idx="2365">
                  <c:v>1.5096535014059755E-2</c:v>
                </c:pt>
                <c:pt idx="2366">
                  <c:v>1.5087970180891473E-2</c:v>
                </c:pt>
                <c:pt idx="2367">
                  <c:v>1.5079356946293232E-2</c:v>
                </c:pt>
                <c:pt idx="2368">
                  <c:v>1.5071657013643835E-2</c:v>
                </c:pt>
                <c:pt idx="2369">
                  <c:v>1.5061984977349873E-2</c:v>
                </c:pt>
                <c:pt idx="2370">
                  <c:v>1.505322609528421E-2</c:v>
                </c:pt>
                <c:pt idx="2371">
                  <c:v>1.5044418516351795E-2</c:v>
                </c:pt>
                <c:pt idx="2372">
                  <c:v>1.503657034222813E-2</c:v>
                </c:pt>
                <c:pt idx="2373">
                  <c:v>1.5028354778261269E-2</c:v>
                </c:pt>
                <c:pt idx="2374">
                  <c:v>1.5019420118442204E-2</c:v>
                </c:pt>
                <c:pt idx="2375">
                  <c:v>1.5010436501832251E-2</c:v>
                </c:pt>
                <c:pt idx="2376">
                  <c:v>1.5001403854597879E-2</c:v>
                </c:pt>
                <c:pt idx="2377">
                  <c:v>1.4991967706394698E-2</c:v>
                </c:pt>
                <c:pt idx="2378">
                  <c:v>1.4982832859099845E-2</c:v>
                </c:pt>
                <c:pt idx="2379">
                  <c:v>1.4973648752632428E-2</c:v>
                </c:pt>
                <c:pt idx="2380">
                  <c:v>1.4964415313183353E-2</c:v>
                </c:pt>
                <c:pt idx="2381">
                  <c:v>1.495513246694485E-2</c:v>
                </c:pt>
                <c:pt idx="2382">
                  <c:v>1.4946174194156831E-2</c:v>
                </c:pt>
                <c:pt idx="2383">
                  <c:v>1.4936796265689901E-2</c:v>
                </c:pt>
                <c:pt idx="2384">
                  <c:v>1.4927368716125907E-2</c:v>
                </c:pt>
                <c:pt idx="2385">
                  <c:v>1.491789147167724E-2</c:v>
                </c:pt>
                <c:pt idx="2386">
                  <c:v>1.4907974551094305E-2</c:v>
                </c:pt>
                <c:pt idx="2387">
                  <c:v>1.4898393714493745E-2</c:v>
                </c:pt>
                <c:pt idx="2388">
                  <c:v>1.4888762954607022E-2</c:v>
                </c:pt>
                <c:pt idx="2389">
                  <c:v>1.4873527860524019E-2</c:v>
                </c:pt>
                <c:pt idx="2390">
                  <c:v>1.4868363606373886E-2</c:v>
                </c:pt>
                <c:pt idx="2391">
                  <c:v>1.4859980281027262E-2</c:v>
                </c:pt>
                <c:pt idx="2392">
                  <c:v>1.4850153106798858E-2</c:v>
                </c:pt>
                <c:pt idx="2393">
                  <c:v>1.484027564758102E-2</c:v>
                </c:pt>
                <c:pt idx="2394">
                  <c:v>1.483034782963075E-2</c:v>
                </c:pt>
                <c:pt idx="2395">
                  <c:v>1.4820369579214763E-2</c:v>
                </c:pt>
                <c:pt idx="2396">
                  <c:v>1.4810340822604191E-2</c:v>
                </c:pt>
                <c:pt idx="2397">
                  <c:v>1.4800261486074138E-2</c:v>
                </c:pt>
                <c:pt idx="2398">
                  <c:v>1.4790131495906338E-2</c:v>
                </c:pt>
                <c:pt idx="2399">
                  <c:v>1.477773569889171E-2</c:v>
                </c:pt>
                <c:pt idx="2400">
                  <c:v>1.4767483808169127E-2</c:v>
                </c:pt>
                <c:pt idx="2401">
                  <c:v>1.4757181007422392E-2</c:v>
                </c:pt>
                <c:pt idx="2402">
                  <c:v>1.4746827222960342E-2</c:v>
                </c:pt>
                <c:pt idx="2403">
                  <c:v>1.4737801663641923E-2</c:v>
                </c:pt>
                <c:pt idx="2404">
                  <c:v>1.4727358000919099E-2</c:v>
                </c:pt>
                <c:pt idx="2405">
                  <c:v>1.4716863154587232E-2</c:v>
                </c:pt>
                <c:pt idx="2406">
                  <c:v>1.4706317050972357E-2</c:v>
                </c:pt>
                <c:pt idx="2407">
                  <c:v>1.4695719616409246E-2</c:v>
                </c:pt>
                <c:pt idx="2408">
                  <c:v>1.4683629732326134E-2</c:v>
                </c:pt>
                <c:pt idx="2409">
                  <c:v>1.4672916999051046E-2</c:v>
                </c:pt>
                <c:pt idx="2410">
                  <c:v>1.4662152692755696E-2</c:v>
                </c:pt>
                <c:pt idx="2411">
                  <c:v>1.4651336739800923E-2</c:v>
                </c:pt>
                <c:pt idx="2412">
                  <c:v>1.464195990143405E-2</c:v>
                </c:pt>
                <c:pt idx="2413">
                  <c:v>1.4631052934500932E-2</c:v>
                </c:pt>
                <c:pt idx="2414">
                  <c:v>1.4620094121112377E-2</c:v>
                </c:pt>
                <c:pt idx="2415">
                  <c:v>1.4607554988832625E-2</c:v>
                </c:pt>
                <c:pt idx="2416">
                  <c:v>1.4596479698216399E-2</c:v>
                </c:pt>
                <c:pt idx="2417">
                  <c:v>1.4585352319236012E-2</c:v>
                </c:pt>
                <c:pt idx="2418">
                  <c:v>1.4574172778293135E-2</c:v>
                </c:pt>
                <c:pt idx="2419">
                  <c:v>1.45629410017976E-2</c:v>
                </c:pt>
                <c:pt idx="2420">
                  <c:v>1.4553248342843222E-2</c:v>
                </c:pt>
                <c:pt idx="2421">
                  <c:v>1.4540320447812819E-2</c:v>
                </c:pt>
                <c:pt idx="2422">
                  <c:v>1.4528931523170314E-2</c:v>
                </c:pt>
                <c:pt idx="2423">
                  <c:v>1.45174900686695E-2</c:v>
                </c:pt>
                <c:pt idx="2424">
                  <c:v>1.4507638238401543E-2</c:v>
                </c:pt>
                <c:pt idx="2425">
                  <c:v>1.449720546691444E-2</c:v>
                </c:pt>
                <c:pt idx="2426">
                  <c:v>1.4485627267270764E-2</c:v>
                </c:pt>
                <c:pt idx="2427">
                  <c:v>1.4473996278547018E-2</c:v>
                </c:pt>
                <c:pt idx="2428">
                  <c:v>1.4462312427190991E-2</c:v>
                </c:pt>
                <c:pt idx="2429">
                  <c:v>1.4450008180807257E-2</c:v>
                </c:pt>
                <c:pt idx="2430">
                  <c:v>1.4438214099970025E-2</c:v>
                </c:pt>
                <c:pt idx="2431">
                  <c:v>1.4426366928899044E-2</c:v>
                </c:pt>
                <c:pt idx="2432">
                  <c:v>1.4414466594070712E-2</c:v>
                </c:pt>
                <c:pt idx="2433">
                  <c:v>1.4402513021966254E-2</c:v>
                </c:pt>
                <c:pt idx="2434">
                  <c:v>1.4391095085736173E-2</c:v>
                </c:pt>
                <c:pt idx="2435">
                  <c:v>1.4379039137054819E-2</c:v>
                </c:pt>
                <c:pt idx="2436">
                  <c:v>1.4366929737555769E-2</c:v>
                </c:pt>
                <c:pt idx="2437">
                  <c:v>1.4354766813741131E-2</c:v>
                </c:pt>
                <c:pt idx="2438">
                  <c:v>1.4341944029624179E-2</c:v>
                </c:pt>
                <c:pt idx="2439">
                  <c:v>1.4329669490337217E-2</c:v>
                </c:pt>
                <c:pt idx="2440">
                  <c:v>1.4317341199321475E-2</c:v>
                </c:pt>
                <c:pt idx="2441">
                  <c:v>1.4304959083109125E-2</c:v>
                </c:pt>
                <c:pt idx="2442">
                  <c:v>1.4293146758013554E-2</c:v>
                </c:pt>
                <c:pt idx="2443">
                  <c:v>1.428066114523519E-2</c:v>
                </c:pt>
                <c:pt idx="2444">
                  <c:v>1.4268121493838827E-2</c:v>
                </c:pt>
                <c:pt idx="2445">
                  <c:v>1.4255527730380007E-2</c:v>
                </c:pt>
                <c:pt idx="2446">
                  <c:v>1.4242879781417811E-2</c:v>
                </c:pt>
                <c:pt idx="2447">
                  <c:v>1.4230177573515732E-2</c:v>
                </c:pt>
                <c:pt idx="2448">
                  <c:v>1.4217421033248747E-2</c:v>
                </c:pt>
                <c:pt idx="2449">
                  <c:v>1.4204610087193601E-2</c:v>
                </c:pt>
                <c:pt idx="2450">
                  <c:v>1.4191744661934102E-2</c:v>
                </c:pt>
                <c:pt idx="2451">
                  <c:v>1.417550372803233E-2</c:v>
                </c:pt>
                <c:pt idx="2452">
                  <c:v>1.416250693333982E-2</c:v>
                </c:pt>
                <c:pt idx="2453">
                  <c:v>1.4149455404640738E-2</c:v>
                </c:pt>
                <c:pt idx="2454">
                  <c:v>1.4136349068561515E-2</c:v>
                </c:pt>
                <c:pt idx="2455">
                  <c:v>1.4125235142449106E-2</c:v>
                </c:pt>
                <c:pt idx="2456">
                  <c:v>1.4112032371246235E-2</c:v>
                </c:pt>
                <c:pt idx="2457">
                  <c:v>1.4098774593298849E-2</c:v>
                </c:pt>
                <c:pt idx="2458">
                  <c:v>1.4085461735250984E-2</c:v>
                </c:pt>
                <c:pt idx="2459">
                  <c:v>1.4072093723752786E-2</c:v>
                </c:pt>
                <c:pt idx="2460">
                  <c:v>1.4056555989103282E-2</c:v>
                </c:pt>
                <c:pt idx="2461">
                  <c:v>1.4043063947499766E-2</c:v>
                </c:pt>
                <c:pt idx="2462">
                  <c:v>1.4029516511777709E-2</c:v>
                </c:pt>
                <c:pt idx="2463">
                  <c:v>1.4015913608625865E-2</c:v>
                </c:pt>
                <c:pt idx="2464">
                  <c:v>1.4004423797708469E-2</c:v>
                </c:pt>
                <c:pt idx="2465">
                  <c:v>1.3990723325523967E-2</c:v>
                </c:pt>
                <c:pt idx="2466">
                  <c:v>1.3976967186624075E-2</c:v>
                </c:pt>
                <c:pt idx="2467">
                  <c:v>1.3963155432977716E-2</c:v>
                </c:pt>
                <c:pt idx="2468">
                  <c:v>1.3947069804295062E-2</c:v>
                </c:pt>
                <c:pt idx="2469">
                  <c:v>1.3933145125597225E-2</c:v>
                </c:pt>
                <c:pt idx="2470">
                  <c:v>1.3919176388290152E-2</c:v>
                </c:pt>
                <c:pt idx="2471">
                  <c:v>1.3905167507801398E-2</c:v>
                </c:pt>
                <c:pt idx="2472">
                  <c:v>1.389112240704285E-2</c:v>
                </c:pt>
                <c:pt idx="2473">
                  <c:v>1.3877045016407292E-2</c:v>
                </c:pt>
                <c:pt idx="2474">
                  <c:v>1.3862939273769697E-2</c:v>
                </c:pt>
                <c:pt idx="2475">
                  <c:v>1.3848809124485507E-2</c:v>
                </c:pt>
                <c:pt idx="2476">
                  <c:v>1.3834658521387192E-2</c:v>
                </c:pt>
                <c:pt idx="2477">
                  <c:v>1.3823505187886992E-2</c:v>
                </c:pt>
                <c:pt idx="2478">
                  <c:v>1.3809323575494005E-2</c:v>
                </c:pt>
                <c:pt idx="2479">
                  <c:v>1.3795132124461226E-2</c:v>
                </c:pt>
                <c:pt idx="2480">
                  <c:v>1.3780934901676138E-2</c:v>
                </c:pt>
                <c:pt idx="2481">
                  <c:v>1.3766735981667151E-2</c:v>
                </c:pt>
                <c:pt idx="2482">
                  <c:v>1.3751791171811516E-2</c:v>
                </c:pt>
                <c:pt idx="2483">
                  <c:v>1.3737602988844216E-2</c:v>
                </c:pt>
                <c:pt idx="2484">
                  <c:v>1.372342559790561E-2</c:v>
                </c:pt>
                <c:pt idx="2485">
                  <c:v>1.3709263082498629E-2</c:v>
                </c:pt>
                <c:pt idx="2486">
                  <c:v>1.3695859066675125E-2</c:v>
                </c:pt>
                <c:pt idx="2487">
                  <c:v>1.3681735956348626E-2</c:v>
                </c:pt>
                <c:pt idx="2488">
                  <c:v>1.3667639884456914E-2</c:v>
                </c:pt>
                <c:pt idx="2489">
                  <c:v>1.3653574986662791E-2</c:v>
                </c:pt>
                <c:pt idx="2490">
                  <c:v>1.3638817092988214E-2</c:v>
                </c:pt>
                <c:pt idx="2491">
                  <c:v>1.3624830009896902E-2</c:v>
                </c:pt>
                <c:pt idx="2492">
                  <c:v>1.3610886599644923E-2</c:v>
                </c:pt>
                <c:pt idx="2493">
                  <c:v>1.3596990953700865E-2</c:v>
                </c:pt>
                <c:pt idx="2494">
                  <c:v>1.3583145424762869E-2</c:v>
                </c:pt>
                <c:pt idx="2495">
                  <c:v>1.3570063140547872E-2</c:v>
                </c:pt>
                <c:pt idx="2496">
                  <c:v>1.3556315340439879E-2</c:v>
                </c:pt>
                <c:pt idx="2497">
                  <c:v>1.3542618149679369E-2</c:v>
                </c:pt>
                <c:pt idx="2498">
                  <c:v>1.3528971694467809E-2</c:v>
                </c:pt>
                <c:pt idx="2499">
                  <c:v>1.3515376101007981E-2</c:v>
                </c:pt>
                <c:pt idx="2500">
                  <c:v>1.3501831495503111E-2</c:v>
                </c:pt>
                <c:pt idx="2501">
                  <c:v>1.3488338004154225E-2</c:v>
                </c:pt>
                <c:pt idx="2502">
                  <c:v>1.3474895753166743E-2</c:v>
                </c:pt>
                <c:pt idx="2503">
                  <c:v>1.3458756689322266E-2</c:v>
                </c:pt>
                <c:pt idx="2504">
                  <c:v>1.344543020706176E-2</c:v>
                </c:pt>
                <c:pt idx="2505">
                  <c:v>1.343215538947766E-2</c:v>
                </c:pt>
                <c:pt idx="2506">
                  <c:v>1.3418932362770523E-2</c:v>
                </c:pt>
                <c:pt idx="2507">
                  <c:v>1.3407783008381592E-2</c:v>
                </c:pt>
                <c:pt idx="2508">
                  <c:v>1.3394654121125114E-2</c:v>
                </c:pt>
                <c:pt idx="2509">
                  <c:v>1.338157736909024E-2</c:v>
                </c:pt>
                <c:pt idx="2510">
                  <c:v>1.3368552878486832E-2</c:v>
                </c:pt>
                <c:pt idx="2511">
                  <c:v>1.3355580775521259E-2</c:v>
                </c:pt>
                <c:pt idx="2512">
                  <c:v>1.3340688878351674E-2</c:v>
                </c:pt>
                <c:pt idx="2513">
                  <c:v>1.3327831921502406E-2</c:v>
                </c:pt>
                <c:pt idx="2514">
                  <c:v>1.3315027765173652E-2</c:v>
                </c:pt>
                <c:pt idx="2515">
                  <c:v>1.3302276535573703E-2</c:v>
                </c:pt>
                <c:pt idx="2516">
                  <c:v>1.3291510492629237E-2</c:v>
                </c:pt>
                <c:pt idx="2517">
                  <c:v>1.3278855365920491E-2</c:v>
                </c:pt>
                <c:pt idx="2518">
                  <c:v>1.3266253510334339E-2</c:v>
                </c:pt>
                <c:pt idx="2519">
                  <c:v>1.3253705052085887E-2</c:v>
                </c:pt>
                <c:pt idx="2520">
                  <c:v>1.3241210117391985E-2</c:v>
                </c:pt>
                <c:pt idx="2521">
                  <c:v>1.3226887687139652E-2</c:v>
                </c:pt>
                <c:pt idx="2522">
                  <c:v>1.3214510478590395E-2</c:v>
                </c:pt>
                <c:pt idx="2523">
                  <c:v>1.3202187206482687E-2</c:v>
                </c:pt>
                <c:pt idx="2524">
                  <c:v>1.3189917997036425E-2</c:v>
                </c:pt>
                <c:pt idx="2525">
                  <c:v>1.317770297647064E-2</c:v>
                </c:pt>
                <c:pt idx="2526">
                  <c:v>1.316554227100738E-2</c:v>
                </c:pt>
                <c:pt idx="2527">
                  <c:v>1.3153436006870405E-2</c:v>
                </c:pt>
                <c:pt idx="2528">
                  <c:v>1.3141384310284767E-2</c:v>
                </c:pt>
                <c:pt idx="2529">
                  <c:v>1.3132385229540652E-2</c:v>
                </c:pt>
                <c:pt idx="2530">
                  <c:v>1.3120425429099164E-2</c:v>
                </c:pt>
                <c:pt idx="2531">
                  <c:v>1.3108520517872617E-2</c:v>
                </c:pt>
                <c:pt idx="2532">
                  <c:v>1.3096670622096386E-2</c:v>
                </c:pt>
                <c:pt idx="2533">
                  <c:v>1.3084875868006289E-2</c:v>
                </c:pt>
                <c:pt idx="2534">
                  <c:v>1.3072553871172496E-2</c:v>
                </c:pt>
                <c:pt idx="2535">
                  <c:v>1.3060873357330633E-2</c:v>
                </c:pt>
                <c:pt idx="2536">
                  <c:v>1.3049248375292101E-2</c:v>
                </c:pt>
                <c:pt idx="2537">
                  <c:v>1.3037679051296137E-2</c:v>
                </c:pt>
                <c:pt idx="2538">
                  <c:v>1.3026733641199476E-2</c:v>
                </c:pt>
                <c:pt idx="2539">
                  <c:v>1.3015272388262262E-2</c:v>
                </c:pt>
                <c:pt idx="2540">
                  <c:v>1.3003867160705625E-2</c:v>
                </c:pt>
                <c:pt idx="2541">
                  <c:v>1.2992518084779074E-2</c:v>
                </c:pt>
                <c:pt idx="2542">
                  <c:v>1.2980671720542139E-2</c:v>
                </c:pt>
                <c:pt idx="2543">
                  <c:v>1.2969438995974946E-2</c:v>
                </c:pt>
                <c:pt idx="2544">
                  <c:v>1.2958262813192194E-2</c:v>
                </c:pt>
                <c:pt idx="2545">
                  <c:v>1.2947143298446739E-2</c:v>
                </c:pt>
                <c:pt idx="2546">
                  <c:v>1.2934504832995408E-2</c:v>
                </c:pt>
                <c:pt idx="2547">
                  <c:v>1.2924041748799006E-2</c:v>
                </c:pt>
                <c:pt idx="2548">
                  <c:v>1.2913097427637849E-2</c:v>
                </c:pt>
                <c:pt idx="2549">
                  <c:v>1.2902210286202842E-2</c:v>
                </c:pt>
                <c:pt idx="2550">
                  <c:v>1.2891380450766895E-2</c:v>
                </c:pt>
                <c:pt idx="2551">
                  <c:v>1.2880608047594977E-2</c:v>
                </c:pt>
                <c:pt idx="2552">
                  <c:v>1.2869893202959557E-2</c:v>
                </c:pt>
                <c:pt idx="2553">
                  <c:v>1.2859236043135321E-2</c:v>
                </c:pt>
                <c:pt idx="2554">
                  <c:v>1.2848636694398272E-2</c:v>
                </c:pt>
                <c:pt idx="2555">
                  <c:v>1.2836079681582725E-2</c:v>
                </c:pt>
                <c:pt idx="2556">
                  <c:v>1.2825611617255577E-2</c:v>
                </c:pt>
                <c:pt idx="2557">
                  <c:v>1.2815201788411893E-2</c:v>
                </c:pt>
                <c:pt idx="2558">
                  <c:v>1.280485032133725E-2</c:v>
                </c:pt>
                <c:pt idx="2559">
                  <c:v>1.2796022450069664E-2</c:v>
                </c:pt>
                <c:pt idx="2560">
                  <c:v>1.2784322977640841E-2</c:v>
                </c:pt>
                <c:pt idx="2561">
                  <c:v>1.2774147353600166E-2</c:v>
                </c:pt>
                <c:pt idx="2562">
                  <c:v>1.2759224720507013E-2</c:v>
                </c:pt>
                <c:pt idx="2563">
                  <c:v>1.2753972832604543E-2</c:v>
                </c:pt>
                <c:pt idx="2564">
                  <c:v>1.2743974188246238E-2</c:v>
                </c:pt>
                <c:pt idx="2565">
                  <c:v>1.2734034789716934E-2</c:v>
                </c:pt>
                <c:pt idx="2566">
                  <c:v>1.2724154763321649E-2</c:v>
                </c:pt>
                <c:pt idx="2567">
                  <c:v>1.2714334235368429E-2</c:v>
                </c:pt>
                <c:pt idx="2568">
                  <c:v>1.2704573332168775E-2</c:v>
                </c:pt>
                <c:pt idx="2569">
                  <c:v>1.2694872180035056E-2</c:v>
                </c:pt>
                <c:pt idx="2570">
                  <c:v>1.2685230905285252E-2</c:v>
                </c:pt>
                <c:pt idx="2571">
                  <c:v>1.2675649634239075E-2</c:v>
                </c:pt>
                <c:pt idx="2572">
                  <c:v>1.2666128493219261E-2</c:v>
                </c:pt>
                <c:pt idx="2573">
                  <c:v>1.2656667608550276E-2</c:v>
                </c:pt>
                <c:pt idx="2574">
                  <c:v>1.2647267106563064E-2</c:v>
                </c:pt>
                <c:pt idx="2575">
                  <c:v>1.2637927113587707E-2</c:v>
                </c:pt>
                <c:pt idx="2576">
                  <c:v>1.2628647755960768E-2</c:v>
                </c:pt>
                <c:pt idx="2577">
                  <c:v>1.2619429160020538E-2</c:v>
                </c:pt>
                <c:pt idx="2578">
                  <c:v>1.2610271452108334E-2</c:v>
                </c:pt>
                <c:pt idx="2579">
                  <c:v>1.260117475856936E-2</c:v>
                </c:pt>
                <c:pt idx="2580">
                  <c:v>1.2592139205750977E-2</c:v>
                </c:pt>
                <c:pt idx="2581">
                  <c:v>1.2584768350189799E-2</c:v>
                </c:pt>
                <c:pt idx="2582">
                  <c:v>1.2575838990313316E-2</c:v>
                </c:pt>
                <c:pt idx="2583">
                  <c:v>1.2566971104680432E-2</c:v>
                </c:pt>
                <c:pt idx="2584">
                  <c:v>1.2558164819655477E-2</c:v>
                </c:pt>
                <c:pt idx="2585">
                  <c:v>1.2549035355465504E-2</c:v>
                </c:pt>
                <c:pt idx="2586">
                  <c:v>1.25403568113997E-2</c:v>
                </c:pt>
                <c:pt idx="2587">
                  <c:v>1.2530237885285792E-2</c:v>
                </c:pt>
                <c:pt idx="2588">
                  <c:v>1.2523185822938269E-2</c:v>
                </c:pt>
                <c:pt idx="2589">
                  <c:v>1.2514693631297383E-2</c:v>
                </c:pt>
                <c:pt idx="2590">
                  <c:v>1.2506627798919602E-2</c:v>
                </c:pt>
                <c:pt idx="2591">
                  <c:v>1.2498256256554197E-2</c:v>
                </c:pt>
                <c:pt idx="2592">
                  <c:v>1.2489947325815175E-2</c:v>
                </c:pt>
                <c:pt idx="2593">
                  <c:v>1.2481701133094689E-2</c:v>
                </c:pt>
                <c:pt idx="2594">
                  <c:v>1.2473170754412833E-2</c:v>
                </c:pt>
                <c:pt idx="2595">
                  <c:v>1.2465054680060908E-2</c:v>
                </c:pt>
                <c:pt idx="2596">
                  <c:v>1.2457001734321214E-2</c:v>
                </c:pt>
                <c:pt idx="2597">
                  <c:v>1.2449012043604275E-2</c:v>
                </c:pt>
                <c:pt idx="2598">
                  <c:v>1.2438693647448545E-2</c:v>
                </c:pt>
                <c:pt idx="2599">
                  <c:v>1.2429872633364304E-2</c:v>
                </c:pt>
                <c:pt idx="2600">
                  <c:v>1.2422100776745817E-2</c:v>
                </c:pt>
                <c:pt idx="2601">
                  <c:v>1.2414392735013454E-2</c:v>
                </c:pt>
                <c:pt idx="2602">
                  <c:v>1.2406748634597948E-2</c:v>
                </c:pt>
                <c:pt idx="2603">
                  <c:v>1.2399168601935741E-2</c:v>
                </c:pt>
                <c:pt idx="2604">
                  <c:v>1.2391652763465915E-2</c:v>
                </c:pt>
                <c:pt idx="2605">
                  <c:v>1.2384201245634135E-2</c:v>
                </c:pt>
                <c:pt idx="2606">
                  <c:v>1.23768141748909E-2</c:v>
                </c:pt>
                <c:pt idx="2607">
                  <c:v>1.2368915222441932E-2</c:v>
                </c:pt>
                <c:pt idx="2608">
                  <c:v>1.2361666261034276E-2</c:v>
                </c:pt>
                <c:pt idx="2609">
                  <c:v>1.2354482148880411E-2</c:v>
                </c:pt>
                <c:pt idx="2610">
                  <c:v>1.2347363012447437E-2</c:v>
                </c:pt>
                <c:pt idx="2611">
                  <c:v>1.2340579255269664E-2</c:v>
                </c:pt>
                <c:pt idx="2612">
                  <c:v>1.2333585985614496E-2</c:v>
                </c:pt>
                <c:pt idx="2613">
                  <c:v>1.2324690671927542E-2</c:v>
                </c:pt>
                <c:pt idx="2614">
                  <c:v>1.2319795604051692E-2</c:v>
                </c:pt>
                <c:pt idx="2615">
                  <c:v>1.2312998745118963E-2</c:v>
                </c:pt>
                <c:pt idx="2616">
                  <c:v>1.2306019766811324E-2</c:v>
                </c:pt>
                <c:pt idx="2617">
                  <c:v>1.2299359001930804E-2</c:v>
                </c:pt>
                <c:pt idx="2618">
                  <c:v>1.2292764224685639E-2</c:v>
                </c:pt>
                <c:pt idx="2619">
                  <c:v>1.2286235561587242E-2</c:v>
                </c:pt>
                <c:pt idx="2620">
                  <c:v>1.2280002828913311E-2</c:v>
                </c:pt>
                <c:pt idx="2621">
                  <c:v>1.2273602206932467E-2</c:v>
                </c:pt>
                <c:pt idx="2622">
                  <c:v>1.2267268067251071E-2</c:v>
                </c:pt>
                <c:pt idx="2623">
                  <c:v>1.2261000536399601E-2</c:v>
                </c:pt>
                <c:pt idx="2624">
                  <c:v>1.2254377468959202E-2</c:v>
                </c:pt>
                <c:pt idx="2625">
                  <c:v>1.2248459065318289E-2</c:v>
                </c:pt>
                <c:pt idx="2626">
                  <c:v>1.2242396743974234E-2</c:v>
                </c:pt>
                <c:pt idx="2627">
                  <c:v>1.2236401549046778E-2</c:v>
                </c:pt>
                <c:pt idx="2628">
                  <c:v>1.2230473607092947E-2</c:v>
                </c:pt>
                <c:pt idx="2629">
                  <c:v>1.2224613044674979E-2</c:v>
                </c:pt>
                <c:pt idx="2630">
                  <c:v>1.2218819988361631E-2</c:v>
                </c:pt>
                <c:pt idx="2631">
                  <c:v>1.2213094564725134E-2</c:v>
                </c:pt>
                <c:pt idx="2632">
                  <c:v>1.2207436900344234E-2</c:v>
                </c:pt>
                <c:pt idx="2633">
                  <c:v>1.2202186433208539E-2</c:v>
                </c:pt>
                <c:pt idx="2634">
                  <c:v>1.219665523798538E-2</c:v>
                </c:pt>
                <c:pt idx="2635">
                  <c:v>1.2191192158934704E-2</c:v>
                </c:pt>
                <c:pt idx="2636">
                  <c:v>1.2185797322652825E-2</c:v>
                </c:pt>
                <c:pt idx="2637">
                  <c:v>1.2181079195497048E-2</c:v>
                </c:pt>
                <c:pt idx="2638">
                  <c:v>1.2175212884816303E-2</c:v>
                </c:pt>
                <c:pt idx="2639">
                  <c:v>1.2170023536485915E-2</c:v>
                </c:pt>
                <c:pt idx="2640">
                  <c:v>1.2164902937373713E-2</c:v>
                </c:pt>
                <c:pt idx="2641">
                  <c:v>1.2159851214106319E-2</c:v>
                </c:pt>
                <c:pt idx="2642">
                  <c:v>1.2154868493315185E-2</c:v>
                </c:pt>
                <c:pt idx="2643">
                  <c:v>1.214995490163967E-2</c:v>
                </c:pt>
                <c:pt idx="2644">
                  <c:v>1.2145110565724402E-2</c:v>
                </c:pt>
                <c:pt idx="2645">
                  <c:v>1.2140335612217525E-2</c:v>
                </c:pt>
                <c:pt idx="2646">
                  <c:v>1.213563016777772E-2</c:v>
                </c:pt>
                <c:pt idx="2647">
                  <c:v>1.2130994359066309E-2</c:v>
                </c:pt>
                <c:pt idx="2648">
                  <c:v>1.2126428312751635E-2</c:v>
                </c:pt>
                <c:pt idx="2649">
                  <c:v>1.2121932155508636E-2</c:v>
                </c:pt>
                <c:pt idx="2650">
                  <c:v>1.2116967385306706E-2</c:v>
                </c:pt>
                <c:pt idx="2651">
                  <c:v>1.2112616508051323E-2</c:v>
                </c:pt>
                <c:pt idx="2652">
                  <c:v>1.2108335906568323E-2</c:v>
                </c:pt>
                <c:pt idx="2653">
                  <c:v>1.2104125707558127E-2</c:v>
                </c:pt>
                <c:pt idx="2654">
                  <c:v>1.2099986037723357E-2</c:v>
                </c:pt>
                <c:pt idx="2655">
                  <c:v>1.2095917023776359E-2</c:v>
                </c:pt>
                <c:pt idx="2656">
                  <c:v>1.2091918792434772E-2</c:v>
                </c:pt>
                <c:pt idx="2657">
                  <c:v>1.208799147042198E-2</c:v>
                </c:pt>
                <c:pt idx="2658">
                  <c:v>1.2084135184470643E-2</c:v>
                </c:pt>
                <c:pt idx="2659">
                  <c:v>1.208022141324833E-2</c:v>
                </c:pt>
                <c:pt idx="2660">
                  <c:v>1.2076522619590016E-2</c:v>
                </c:pt>
                <c:pt idx="2661">
                  <c:v>1.2072895276665727E-2</c:v>
                </c:pt>
                <c:pt idx="2662">
                  <c:v>1.2069339511241017E-2</c:v>
                </c:pt>
                <c:pt idx="2663">
                  <c:v>1.2064894024133349E-2</c:v>
                </c:pt>
                <c:pt idx="2664">
                  <c:v>1.2061497276723666E-2</c:v>
                </c:pt>
                <c:pt idx="2665">
                  <c:v>1.2058172511882084E-2</c:v>
                </c:pt>
                <c:pt idx="2666">
                  <c:v>1.2054919856400736E-2</c:v>
                </c:pt>
                <c:pt idx="2667">
                  <c:v>1.205129192700017E-2</c:v>
                </c:pt>
                <c:pt idx="2668">
                  <c:v>1.2048646656212506E-2</c:v>
                </c:pt>
                <c:pt idx="2669">
                  <c:v>1.2045626456996625E-2</c:v>
                </c:pt>
                <c:pt idx="2670">
                  <c:v>1.2042678908902852E-2</c:v>
                </c:pt>
                <c:pt idx="2671">
                  <c:v>1.2039742657619054E-2</c:v>
                </c:pt>
                <c:pt idx="2672">
                  <c:v>1.203692532132911E-2</c:v>
                </c:pt>
                <c:pt idx="2673">
                  <c:v>1.2034180982144356E-2</c:v>
                </c:pt>
                <c:pt idx="2674">
                  <c:v>1.203150976691327E-2</c:v>
                </c:pt>
                <c:pt idx="2675">
                  <c:v>1.202903537479821E-2</c:v>
                </c:pt>
                <c:pt idx="2676">
                  <c:v>1.2026526397263232E-2</c:v>
                </c:pt>
                <c:pt idx="2677">
                  <c:v>1.2024090958863034E-2</c:v>
                </c:pt>
                <c:pt idx="2678">
                  <c:v>1.2021729186486226E-2</c:v>
                </c:pt>
                <c:pt idx="2679">
                  <c:v>1.2019441207031727E-2</c:v>
                </c:pt>
                <c:pt idx="2680">
                  <c:v>1.2017025183067485E-2</c:v>
                </c:pt>
                <c:pt idx="2681">
                  <c:v>1.2015087134511564E-2</c:v>
                </c:pt>
                <c:pt idx="2682">
                  <c:v>1.2013021295279841E-2</c:v>
                </c:pt>
                <c:pt idx="2683">
                  <c:v>1.2011029756636166E-2</c:v>
                </c:pt>
                <c:pt idx="2684">
                  <c:v>1.2008847344314205E-2</c:v>
                </c:pt>
                <c:pt idx="2685">
                  <c:v>1.2006896147847491E-2</c:v>
                </c:pt>
                <c:pt idx="2686">
                  <c:v>1.200510700099572E-2</c:v>
                </c:pt>
                <c:pt idx="2687">
                  <c:v>1.2003392616269671E-2</c:v>
                </c:pt>
                <c:pt idx="2688">
                  <c:v>1.2001753120624492E-2</c:v>
                </c:pt>
                <c:pt idx="2689">
                  <c:v>1.2000302693662911E-2</c:v>
                </c:pt>
                <c:pt idx="2690">
                  <c:v>1.1998818719421935E-2</c:v>
                </c:pt>
                <c:pt idx="2691">
                  <c:v>1.1997914364931674E-2</c:v>
                </c:pt>
                <c:pt idx="2692">
                  <c:v>1.1996076742634235E-2</c:v>
                </c:pt>
                <c:pt idx="2693">
                  <c:v>1.1994818994077564E-2</c:v>
                </c:pt>
                <c:pt idx="2694">
                  <c:v>1.1993495927872086E-2</c:v>
                </c:pt>
                <c:pt idx="2695">
                  <c:v>1.1992384211177121E-2</c:v>
                </c:pt>
                <c:pt idx="2696">
                  <c:v>1.1991348399486196E-2</c:v>
                </c:pt>
                <c:pt idx="2697">
                  <c:v>1.1990388619827369E-2</c:v>
                </c:pt>
                <c:pt idx="2698">
                  <c:v>1.1989667730178191E-2</c:v>
                </c:pt>
                <c:pt idx="2699">
                  <c:v>1.198886586240033E-2</c:v>
                </c:pt>
                <c:pt idx="2700">
                  <c:v>1.1988140419404164E-2</c:v>
                </c:pt>
                <c:pt idx="2701">
                  <c:v>1.1987155152435387E-2</c:v>
                </c:pt>
                <c:pt idx="2702">
                  <c:v>1.1986658384005162E-2</c:v>
                </c:pt>
                <c:pt idx="2703">
                  <c:v>1.1986233729176059E-2</c:v>
                </c:pt>
                <c:pt idx="2704">
                  <c:v>1.1985809731236884E-2</c:v>
                </c:pt>
                <c:pt idx="2705">
                  <c:v>1.1985462781861279E-2</c:v>
                </c:pt>
                <c:pt idx="2706">
                  <c:v>1.1985193008154609E-2</c:v>
                </c:pt>
                <c:pt idx="2707">
                  <c:v>1.1985000537231016E-2</c:v>
                </c:pt>
                <c:pt idx="2708">
                  <c:v>1.1984885496214742E-2</c:v>
                </c:pt>
                <c:pt idx="2709">
                  <c:v>1.1984848012238819E-2</c:v>
                </c:pt>
                <c:pt idx="2710">
                  <c:v>1.1984888212444181E-2</c:v>
                </c:pt>
                <c:pt idx="2711">
                  <c:v>1.1985948302179167E-2</c:v>
                </c:pt>
                <c:pt idx="2712">
                  <c:v>1.1986166731864688E-2</c:v>
                </c:pt>
                <c:pt idx="2713">
                  <c:v>1.1986463273920545E-2</c:v>
                </c:pt>
                <c:pt idx="2714">
                  <c:v>1.1986838055546924E-2</c:v>
                </c:pt>
                <c:pt idx="2715">
                  <c:v>1.1986516174420843E-2</c:v>
                </c:pt>
                <c:pt idx="2716">
                  <c:v>1.1987030814994061E-2</c:v>
                </c:pt>
                <c:pt idx="2717">
                  <c:v>1.1987624041695047E-2</c:v>
                </c:pt>
                <c:pt idx="2718">
                  <c:v>1.1988295981743568E-2</c:v>
                </c:pt>
                <c:pt idx="2719">
                  <c:v>1.1989046762372054E-2</c:v>
                </c:pt>
                <c:pt idx="2720">
                  <c:v>1.1990736900609207E-2</c:v>
                </c:pt>
                <c:pt idx="2721">
                  <c:v>1.1991662921594691E-2</c:v>
                </c:pt>
                <c:pt idx="2722">
                  <c:v>1.1992668200086969E-2</c:v>
                </c:pt>
                <c:pt idx="2723">
                  <c:v>1.1993752863371321E-2</c:v>
                </c:pt>
                <c:pt idx="2724">
                  <c:v>1.1993987727946225E-2</c:v>
                </c:pt>
                <c:pt idx="2725">
                  <c:v>1.1995214224433549E-2</c:v>
                </c:pt>
                <c:pt idx="2726">
                  <c:v>1.199652045238689E-2</c:v>
                </c:pt>
                <c:pt idx="2727">
                  <c:v>1.1997906439485095E-2</c:v>
                </c:pt>
                <c:pt idx="2728">
                  <c:v>1.2000367201733073E-2</c:v>
                </c:pt>
                <c:pt idx="2729">
                  <c:v>1.2001920852844492E-2</c:v>
                </c:pt>
                <c:pt idx="2730">
                  <c:v>1.2003545300709746E-2</c:v>
                </c:pt>
                <c:pt idx="2731">
                  <c:v>1.2005237502310957E-2</c:v>
                </c:pt>
                <c:pt idx="2732">
                  <c:v>1.2006994409259914E-2</c:v>
                </c:pt>
                <c:pt idx="2733">
                  <c:v>1.2008812967794642E-2</c:v>
                </c:pt>
                <c:pt idx="2734">
                  <c:v>1.201069011878241E-2</c:v>
                </c:pt>
                <c:pt idx="2735">
                  <c:v>1.2012622797714142E-2</c:v>
                </c:pt>
                <c:pt idx="2736">
                  <c:v>1.2014607934704847E-2</c:v>
                </c:pt>
                <c:pt idx="2737">
                  <c:v>1.2014829211643397E-2</c:v>
                </c:pt>
                <c:pt idx="2738">
                  <c:v>1.2016900665623234E-2</c:v>
                </c:pt>
                <c:pt idx="2739">
                  <c:v>1.2019016586620985E-2</c:v>
                </c:pt>
                <c:pt idx="2740">
                  <c:v>1.2021173798799597E-2</c:v>
                </c:pt>
                <c:pt idx="2741">
                  <c:v>1.2023737731678755E-2</c:v>
                </c:pt>
                <c:pt idx="2742">
                  <c:v>1.2025968974351577E-2</c:v>
                </c:pt>
                <c:pt idx="2743">
                  <c:v>1.2028231761106029E-2</c:v>
                </c:pt>
                <c:pt idx="2744">
                  <c:v>1.2030522911376854E-2</c:v>
                </c:pt>
                <c:pt idx="2745">
                  <c:v>1.2032839239097693E-2</c:v>
                </c:pt>
                <c:pt idx="2746">
                  <c:v>1.2034805643372965E-2</c:v>
                </c:pt>
                <c:pt idx="2747">
                  <c:v>1.2037162506077082E-2</c:v>
                </c:pt>
                <c:pt idx="2748">
                  <c:v>1.2039535054262841E-2</c:v>
                </c:pt>
                <c:pt idx="2749">
                  <c:v>1.204192006233719E-2</c:v>
                </c:pt>
                <c:pt idx="2750">
                  <c:v>1.2044686642236664E-2</c:v>
                </c:pt>
                <c:pt idx="2751">
                  <c:v>1.2047086819324513E-2</c:v>
                </c:pt>
                <c:pt idx="2752">
                  <c:v>1.2049489717415566E-2</c:v>
                </c:pt>
                <c:pt idx="2753">
                  <c:v>1.2051892148702002E-2</c:v>
                </c:pt>
                <c:pt idx="2754">
                  <c:v>1.2054292316653862E-2</c:v>
                </c:pt>
                <c:pt idx="2755">
                  <c:v>1.2056318176649492E-2</c:v>
                </c:pt>
                <c:pt idx="2756">
                  <c:v>1.2058713667575997E-2</c:v>
                </c:pt>
                <c:pt idx="2757">
                  <c:v>1.2061106749781322E-2</c:v>
                </c:pt>
                <c:pt idx="2758">
                  <c:v>1.2063497407786583E-2</c:v>
                </c:pt>
                <c:pt idx="2759">
                  <c:v>1.2065885626116419E-2</c:v>
                </c:pt>
                <c:pt idx="2760">
                  <c:v>1.2068271389292827E-2</c:v>
                </c:pt>
                <c:pt idx="2761">
                  <c:v>1.2070654681840451E-2</c:v>
                </c:pt>
                <c:pt idx="2762">
                  <c:v>1.2073035488279076E-2</c:v>
                </c:pt>
                <c:pt idx="2763">
                  <c:v>1.2077269400970076E-2</c:v>
                </c:pt>
                <c:pt idx="2764">
                  <c:v>1.2079644659114227E-2</c:v>
                </c:pt>
                <c:pt idx="2765">
                  <c:v>1.2082017378844597E-2</c:v>
                </c:pt>
                <c:pt idx="2766">
                  <c:v>1.2084387544681956E-2</c:v>
                </c:pt>
                <c:pt idx="2767">
                  <c:v>1.2085643076184075E-2</c:v>
                </c:pt>
                <c:pt idx="2768">
                  <c:v>1.2088008420030983E-2</c:v>
                </c:pt>
                <c:pt idx="2769">
                  <c:v>1.2090371167074683E-2</c:v>
                </c:pt>
                <c:pt idx="2770">
                  <c:v>1.2092731301836405E-2</c:v>
                </c:pt>
                <c:pt idx="2771">
                  <c:v>1.2095088808837388E-2</c:v>
                </c:pt>
                <c:pt idx="2772">
                  <c:v>1.2098554041033866E-2</c:v>
                </c:pt>
                <c:pt idx="2773">
                  <c:v>1.2100905896162147E-2</c:v>
                </c:pt>
                <c:pt idx="2774">
                  <c:v>1.2103255073552397E-2</c:v>
                </c:pt>
                <c:pt idx="2775">
                  <c:v>1.2105601557724095E-2</c:v>
                </c:pt>
                <c:pt idx="2776">
                  <c:v>1.2106836385665206E-2</c:v>
                </c:pt>
                <c:pt idx="2777">
                  <c:v>1.2109177801042417E-2</c:v>
                </c:pt>
                <c:pt idx="2778">
                  <c:v>1.2111516480304032E-2</c:v>
                </c:pt>
                <c:pt idx="2779">
                  <c:v>1.2113852407972595E-2</c:v>
                </c:pt>
                <c:pt idx="2780">
                  <c:v>1.2116185568567592E-2</c:v>
                </c:pt>
                <c:pt idx="2781">
                  <c:v>1.2119623038218619E-2</c:v>
                </c:pt>
                <c:pt idx="2782">
                  <c:v>1.2121950236388275E-2</c:v>
                </c:pt>
                <c:pt idx="2783">
                  <c:v>1.2124274617490062E-2</c:v>
                </c:pt>
                <c:pt idx="2784">
                  <c:v>1.2126596166042598E-2</c:v>
                </c:pt>
                <c:pt idx="2785">
                  <c:v>1.2128914866564077E-2</c:v>
                </c:pt>
                <c:pt idx="2786">
                  <c:v>1.2131230703573548E-2</c:v>
                </c:pt>
                <c:pt idx="2787">
                  <c:v>1.2133543661588772E-2</c:v>
                </c:pt>
                <c:pt idx="2788">
                  <c:v>1.2135853725128367E-2</c:v>
                </c:pt>
                <c:pt idx="2789">
                  <c:v>1.2136320958413696E-2</c:v>
                </c:pt>
                <c:pt idx="2790">
                  <c:v>1.2138625869875831E-2</c:v>
                </c:pt>
                <c:pt idx="2791">
                  <c:v>1.2140927846367245E-2</c:v>
                </c:pt>
                <c:pt idx="2792">
                  <c:v>1.2143226872407285E-2</c:v>
                </c:pt>
                <c:pt idx="2793">
                  <c:v>1.2145522932517501E-2</c:v>
                </c:pt>
                <c:pt idx="2794">
                  <c:v>1.2148183311168424E-2</c:v>
                </c:pt>
                <c:pt idx="2795">
                  <c:v>1.2150473250594637E-2</c:v>
                </c:pt>
                <c:pt idx="2796">
                  <c:v>1.21527601764609E-2</c:v>
                </c:pt>
                <c:pt idx="2797">
                  <c:v>1.2155044073288164E-2</c:v>
                </c:pt>
                <c:pt idx="2798">
                  <c:v>1.2156958202357937E-2</c:v>
                </c:pt>
                <c:pt idx="2799">
                  <c:v>1.2159236141828138E-2</c:v>
                </c:pt>
                <c:pt idx="2800">
                  <c:v>1.2161511007014529E-2</c:v>
                </c:pt>
                <c:pt idx="2801">
                  <c:v>1.2163782782435569E-2</c:v>
                </c:pt>
                <c:pt idx="2802">
                  <c:v>1.2166417580032042E-2</c:v>
                </c:pt>
                <c:pt idx="2803">
                  <c:v>1.2168682977542063E-2</c:v>
                </c:pt>
                <c:pt idx="2804">
                  <c:v>1.2170945237651856E-2</c:v>
                </c:pt>
                <c:pt idx="2805">
                  <c:v>1.2173204344881491E-2</c:v>
                </c:pt>
                <c:pt idx="2806">
                  <c:v>1.217546028375017E-2</c:v>
                </c:pt>
                <c:pt idx="2807">
                  <c:v>1.217734768306551E-2</c:v>
                </c:pt>
                <c:pt idx="2808">
                  <c:v>1.2179597396709175E-2</c:v>
                </c:pt>
                <c:pt idx="2809">
                  <c:v>1.2181843896750635E-2</c:v>
                </c:pt>
                <c:pt idx="2810">
                  <c:v>1.2184087167710564E-2</c:v>
                </c:pt>
                <c:pt idx="2811">
                  <c:v>1.2186327194108306E-2</c:v>
                </c:pt>
                <c:pt idx="2812">
                  <c:v>1.2188563960463644E-2</c:v>
                </c:pt>
                <c:pt idx="2813">
                  <c:v>1.2190797451296809E-2</c:v>
                </c:pt>
                <c:pt idx="2814">
                  <c:v>1.2193027651128029E-2</c:v>
                </c:pt>
                <c:pt idx="2815">
                  <c:v>1.2197074757361761E-2</c:v>
                </c:pt>
                <c:pt idx="2816">
                  <c:v>1.2199297489796859E-2</c:v>
                </c:pt>
                <c:pt idx="2817">
                  <c:v>1.2201516878762799E-2</c:v>
                </c:pt>
                <c:pt idx="2818">
                  <c:v>1.2203732908776485E-2</c:v>
                </c:pt>
                <c:pt idx="2819">
                  <c:v>1.2204855497218271E-2</c:v>
                </c:pt>
                <c:pt idx="2820">
                  <c:v>1.2207065281071877E-2</c:v>
                </c:pt>
                <c:pt idx="2821">
                  <c:v>1.2209271663146079E-2</c:v>
                </c:pt>
                <c:pt idx="2822">
                  <c:v>1.221147462795818E-2</c:v>
                </c:pt>
                <c:pt idx="2823">
                  <c:v>1.2213674160026354E-2</c:v>
                </c:pt>
                <c:pt idx="2824">
                  <c:v>1.2216957683790925E-2</c:v>
                </c:pt>
                <c:pt idx="2825">
                  <c:v>1.2219149767601309E-2</c:v>
                </c:pt>
                <c:pt idx="2826">
                  <c:v>1.2221338368590781E-2</c:v>
                </c:pt>
                <c:pt idx="2827">
                  <c:v>1.222352347127581E-2</c:v>
                </c:pt>
                <c:pt idx="2828">
                  <c:v>1.2224619787345405E-2</c:v>
                </c:pt>
                <c:pt idx="2829">
                  <c:v>1.2226798397830425E-2</c:v>
                </c:pt>
                <c:pt idx="2830">
                  <c:v>1.2228973467197009E-2</c:v>
                </c:pt>
                <c:pt idx="2831">
                  <c:v>1.2231144979963769E-2</c:v>
                </c:pt>
                <c:pt idx="2832">
                  <c:v>1.2233312920648011E-2</c:v>
                </c:pt>
                <c:pt idx="2833">
                  <c:v>1.2236559755885891E-2</c:v>
                </c:pt>
                <c:pt idx="2834">
                  <c:v>1.2238719936886419E-2</c:v>
                </c:pt>
                <c:pt idx="2835">
                  <c:v>1.2240876495709981E-2</c:v>
                </c:pt>
                <c:pt idx="2836">
                  <c:v>1.2243029416872189E-2</c:v>
                </c:pt>
                <c:pt idx="2837">
                  <c:v>1.2245178684888221E-2</c:v>
                </c:pt>
                <c:pt idx="2838">
                  <c:v>1.2247324284274984E-2</c:v>
                </c:pt>
                <c:pt idx="2839">
                  <c:v>1.2249466199546368E-2</c:v>
                </c:pt>
                <c:pt idx="2840">
                  <c:v>1.2251604415219275E-2</c:v>
                </c:pt>
                <c:pt idx="2841">
                  <c:v>1.2251942481540686E-2</c:v>
                </c:pt>
                <c:pt idx="2842">
                  <c:v>1.225407424813112E-2</c:v>
                </c:pt>
                <c:pt idx="2843">
                  <c:v>1.2256202274770884E-2</c:v>
                </c:pt>
                <c:pt idx="2844">
                  <c:v>1.2258326545978882E-2</c:v>
                </c:pt>
                <c:pt idx="2845">
                  <c:v>1.2260447046272251E-2</c:v>
                </c:pt>
                <c:pt idx="2846">
                  <c:v>1.2262922061591843E-2</c:v>
                </c:pt>
                <c:pt idx="2847">
                  <c:v>1.2265034768430331E-2</c:v>
                </c:pt>
                <c:pt idx="2848">
                  <c:v>1.2267143656686883E-2</c:v>
                </c:pt>
                <c:pt idx="2849">
                  <c:v>1.22692487108785E-2</c:v>
                </c:pt>
                <c:pt idx="2850">
                  <c:v>1.2270992442172847E-2</c:v>
                </c:pt>
                <c:pt idx="2851">
                  <c:v>1.2273089991865237E-2</c:v>
                </c:pt>
                <c:pt idx="2852">
                  <c:v>1.22751836622709E-2</c:v>
                </c:pt>
                <c:pt idx="2853">
                  <c:v>1.2277273437907858E-2</c:v>
                </c:pt>
                <c:pt idx="2854">
                  <c:v>1.2279715928972099E-2</c:v>
                </c:pt>
                <c:pt idx="2855">
                  <c:v>1.2281797653639031E-2</c:v>
                </c:pt>
                <c:pt idx="2856">
                  <c:v>1.2283875435862669E-2</c:v>
                </c:pt>
                <c:pt idx="2857">
                  <c:v>1.2285949260159574E-2</c:v>
                </c:pt>
                <c:pt idx="2858">
                  <c:v>1.2288314478768674E-2</c:v>
                </c:pt>
                <c:pt idx="2859">
                  <c:v>1.2290024262704756E-2</c:v>
                </c:pt>
                <c:pt idx="2860">
                  <c:v>1.229208576831451E-2</c:v>
                </c:pt>
                <c:pt idx="2861">
                  <c:v>1.2294143253085353E-2</c:v>
                </c:pt>
                <c:pt idx="2862">
                  <c:v>1.2296196701533983E-2</c:v>
                </c:pt>
                <c:pt idx="2863">
                  <c:v>1.2298246098180182E-2</c:v>
                </c:pt>
                <c:pt idx="2864">
                  <c:v>1.2300291427538879E-2</c:v>
                </c:pt>
                <c:pt idx="2865">
                  <c:v>1.230233267412986E-2</c:v>
                </c:pt>
                <c:pt idx="2866">
                  <c:v>1.2304369822468497E-2</c:v>
                </c:pt>
                <c:pt idx="2867">
                  <c:v>1.2307817579715247E-2</c:v>
                </c:pt>
                <c:pt idx="2868">
                  <c:v>1.2309845559682987E-2</c:v>
                </c:pt>
                <c:pt idx="2869">
                  <c:v>1.2311869390007503E-2</c:v>
                </c:pt>
                <c:pt idx="2870">
                  <c:v>1.2313889055202804E-2</c:v>
                </c:pt>
                <c:pt idx="2871">
                  <c:v>1.2314846318385858E-2</c:v>
                </c:pt>
                <c:pt idx="2872">
                  <c:v>1.2317915828267417E-2</c:v>
                </c:pt>
                <c:pt idx="2873">
                  <c:v>1.2320363664067767E-2</c:v>
                </c:pt>
                <c:pt idx="2874">
                  <c:v>1.2321925754993652E-2</c:v>
                </c:pt>
                <c:pt idx="2875">
                  <c:v>1.2323924362266845E-2</c:v>
                </c:pt>
                <c:pt idx="2876">
                  <c:v>1.2325918711500064E-2</c:v>
                </c:pt>
                <c:pt idx="2877">
                  <c:v>1.2327908787207315E-2</c:v>
                </c:pt>
                <c:pt idx="2878">
                  <c:v>1.2329894573903044E-2</c:v>
                </c:pt>
                <c:pt idx="2879">
                  <c:v>1.2331876056102553E-2</c:v>
                </c:pt>
                <c:pt idx="2880">
                  <c:v>1.2333853218319852E-2</c:v>
                </c:pt>
                <c:pt idx="2881">
                  <c:v>1.2335826045069383E-2</c:v>
                </c:pt>
                <c:pt idx="2882">
                  <c:v>1.2337794520865156E-2</c:v>
                </c:pt>
                <c:pt idx="2883">
                  <c:v>1.2339758630222041E-2</c:v>
                </c:pt>
                <c:pt idx="2884">
                  <c:v>1.2341718357655344E-2</c:v>
                </c:pt>
                <c:pt idx="2885">
                  <c:v>1.2343673687677782E-2</c:v>
                </c:pt>
                <c:pt idx="2886">
                  <c:v>1.2345624604804655E-2</c:v>
                </c:pt>
                <c:pt idx="2887">
                  <c:v>1.2347571093549545E-2</c:v>
                </c:pt>
                <c:pt idx="2888">
                  <c:v>1.2349513138427321E-2</c:v>
                </c:pt>
                <c:pt idx="2889">
                  <c:v>1.2351450723951564E-2</c:v>
                </c:pt>
                <c:pt idx="2890">
                  <c:v>1.2353383834637575E-2</c:v>
                </c:pt>
                <c:pt idx="2891">
                  <c:v>1.2355312454998071E-2</c:v>
                </c:pt>
                <c:pt idx="2892">
                  <c:v>1.2357236569547922E-2</c:v>
                </c:pt>
                <c:pt idx="2893">
                  <c:v>1.2358114402454013E-2</c:v>
                </c:pt>
                <c:pt idx="2894">
                  <c:v>1.2360030250172285E-2</c:v>
                </c:pt>
                <c:pt idx="2895">
                  <c:v>1.2361941549377342E-2</c:v>
                </c:pt>
                <c:pt idx="2896">
                  <c:v>1.2363848284584868E-2</c:v>
                </c:pt>
                <c:pt idx="2897">
                  <c:v>1.2366789013128279E-2</c:v>
                </c:pt>
                <c:pt idx="2898">
                  <c:v>1.2369031653656788E-2</c:v>
                </c:pt>
                <c:pt idx="2899">
                  <c:v>1.2370577907875631E-2</c:v>
                </c:pt>
                <c:pt idx="2900">
                  <c:v>1.2372465418444663E-2</c:v>
                </c:pt>
                <c:pt idx="2901">
                  <c:v>1.2374348283827838E-2</c:v>
                </c:pt>
                <c:pt idx="2902">
                  <c:v>1.2375191984760983E-2</c:v>
                </c:pt>
                <c:pt idx="2903">
                  <c:v>1.2377066338425349E-2</c:v>
                </c:pt>
                <c:pt idx="2904">
                  <c:v>1.2378936004218084E-2</c:v>
                </c:pt>
                <c:pt idx="2905">
                  <c:v>1.2380800966653557E-2</c:v>
                </c:pt>
                <c:pt idx="2906">
                  <c:v>1.2382661210248764E-2</c:v>
                </c:pt>
                <c:pt idx="2907">
                  <c:v>1.2385547060016598E-2</c:v>
                </c:pt>
                <c:pt idx="2908">
                  <c:v>1.2387396975491025E-2</c:v>
                </c:pt>
                <c:pt idx="2909">
                  <c:v>1.2389242121889507E-2</c:v>
                </c:pt>
                <c:pt idx="2910">
                  <c:v>1.2390842310638868E-2</c:v>
                </c:pt>
                <c:pt idx="2911">
                  <c:v>1.2392676667479358E-2</c:v>
                </c:pt>
                <c:pt idx="2912">
                  <c:v>1.2394506205935915E-2</c:v>
                </c:pt>
                <c:pt idx="2913">
                  <c:v>1.2396330910522904E-2</c:v>
                </c:pt>
                <c:pt idx="2914">
                  <c:v>1.2398150765756446E-2</c:v>
                </c:pt>
                <c:pt idx="2915">
                  <c:v>1.2399965756150906E-2</c:v>
                </c:pt>
                <c:pt idx="2916">
                  <c:v>1.2401775866223288E-2</c:v>
                </c:pt>
                <c:pt idx="2917">
                  <c:v>1.2403581080487074E-2</c:v>
                </c:pt>
                <c:pt idx="2918">
                  <c:v>1.2405381383459268E-2</c:v>
                </c:pt>
                <c:pt idx="2919">
                  <c:v>1.2407856501746995E-2</c:v>
                </c:pt>
                <c:pt idx="2920">
                  <c:v>1.240964634173756E-2</c:v>
                </c:pt>
                <c:pt idx="2921">
                  <c:v>1.2411431221446811E-2</c:v>
                </c:pt>
                <c:pt idx="2922">
                  <c:v>1.2413211125387133E-2</c:v>
                </c:pt>
                <c:pt idx="2923">
                  <c:v>1.2414647373139949E-2</c:v>
                </c:pt>
                <c:pt idx="2924">
                  <c:v>1.2416922433385061E-2</c:v>
                </c:pt>
                <c:pt idx="2925">
                  <c:v>1.2418182768292537E-2</c:v>
                </c:pt>
                <c:pt idx="2926">
                  <c:v>1.2419942918949021E-2</c:v>
                </c:pt>
                <c:pt idx="2927">
                  <c:v>1.2421698017678104E-2</c:v>
                </c:pt>
                <c:pt idx="2928">
                  <c:v>1.2424034736593998E-2</c:v>
                </c:pt>
                <c:pt idx="2929">
                  <c:v>1.2425778648972851E-2</c:v>
                </c:pt>
                <c:pt idx="2930">
                  <c:v>1.2427517459481906E-2</c:v>
                </c:pt>
                <c:pt idx="2931">
                  <c:v>1.2429251152635292E-2</c:v>
                </c:pt>
                <c:pt idx="2932">
                  <c:v>1.2430643857483428E-2</c:v>
                </c:pt>
                <c:pt idx="2933">
                  <c:v>1.2432367583211701E-2</c:v>
                </c:pt>
                <c:pt idx="2934">
                  <c:v>1.2434086146400725E-2</c:v>
                </c:pt>
                <c:pt idx="2935">
                  <c:v>1.2435799531566495E-2</c:v>
                </c:pt>
                <c:pt idx="2936">
                  <c:v>1.2438176885950053E-2</c:v>
                </c:pt>
                <c:pt idx="2937">
                  <c:v>1.2439544979864601E-2</c:v>
                </c:pt>
                <c:pt idx="2938">
                  <c:v>1.2441242417915156E-2</c:v>
                </c:pt>
                <c:pt idx="2939">
                  <c:v>1.2442934614721313E-2</c:v>
                </c:pt>
                <c:pt idx="2940">
                  <c:v>1.2444621554795031E-2</c:v>
                </c:pt>
                <c:pt idx="2941">
                  <c:v>1.2446303222651302E-2</c:v>
                </c:pt>
                <c:pt idx="2942">
                  <c:v>1.2447979602803388E-2</c:v>
                </c:pt>
                <c:pt idx="2943">
                  <c:v>1.2449650679763674E-2</c:v>
                </c:pt>
                <c:pt idx="2944">
                  <c:v>1.2451316438048461E-2</c:v>
                </c:pt>
                <c:pt idx="2945">
                  <c:v>1.2451981758609782E-2</c:v>
                </c:pt>
                <c:pt idx="2946">
                  <c:v>1.2453637823821376E-2</c:v>
                </c:pt>
                <c:pt idx="2947">
                  <c:v>1.245528852774719E-2</c:v>
                </c:pt>
                <c:pt idx="2948">
                  <c:v>1.2456933854903034E-2</c:v>
                </c:pt>
                <c:pt idx="2949">
                  <c:v>1.2458904186885049E-2</c:v>
                </c:pt>
                <c:pt idx="2950">
                  <c:v>1.2460538378792121E-2</c:v>
                </c:pt>
                <c:pt idx="2951">
                  <c:v>1.2462167146189997E-2</c:v>
                </c:pt>
                <c:pt idx="2952">
                  <c:v>1.2463790473593047E-2</c:v>
                </c:pt>
                <c:pt idx="2953">
                  <c:v>1.2465408345515632E-2</c:v>
                </c:pt>
                <c:pt idx="2954">
                  <c:v>1.2466692038532129E-2</c:v>
                </c:pt>
                <c:pt idx="2955">
                  <c:v>1.2468299294730758E-2</c:v>
                </c:pt>
                <c:pt idx="2956">
                  <c:v>1.2469901050281937E-2</c:v>
                </c:pt>
                <c:pt idx="2957">
                  <c:v>1.2471497289701917E-2</c:v>
                </c:pt>
                <c:pt idx="2958">
                  <c:v>1.2473415330950756E-2</c:v>
                </c:pt>
                <c:pt idx="2959">
                  <c:v>1.247500014480585E-2</c:v>
                </c:pt>
                <c:pt idx="2960">
                  <c:v>1.2476579394783673E-2</c:v>
                </c:pt>
                <c:pt idx="2961">
                  <c:v>1.2478153065400786E-2</c:v>
                </c:pt>
                <c:pt idx="2962">
                  <c:v>1.2479618806283376E-2</c:v>
                </c:pt>
                <c:pt idx="2963">
                  <c:v>1.248118082118533E-2</c:v>
                </c:pt>
                <c:pt idx="2964">
                  <c:v>1.2482737209351081E-2</c:v>
                </c:pt>
                <c:pt idx="2965">
                  <c:v>1.2484287955296438E-2</c:v>
                </c:pt>
                <c:pt idx="2966">
                  <c:v>1.2485833043537654E-2</c:v>
                </c:pt>
                <c:pt idx="2967">
                  <c:v>1.248737245858922E-2</c:v>
                </c:pt>
                <c:pt idx="2968">
                  <c:v>1.2488906184966944E-2</c:v>
                </c:pt>
                <c:pt idx="2969">
                  <c:v>1.2490434207186195E-2</c:v>
                </c:pt>
                <c:pt idx="2970">
                  <c:v>1.2491956509761905E-2</c:v>
                </c:pt>
                <c:pt idx="2971">
                  <c:v>1.2494441009674331E-2</c:v>
                </c:pt>
                <c:pt idx="2972">
                  <c:v>1.2495950734506003E-2</c:v>
                </c:pt>
                <c:pt idx="2973">
                  <c:v>1.2497454689341889E-2</c:v>
                </c:pt>
                <c:pt idx="2974">
                  <c:v>1.2498952858696984E-2</c:v>
                </c:pt>
                <c:pt idx="2975">
                  <c:v>1.2500336848450762E-2</c:v>
                </c:pt>
                <c:pt idx="2976">
                  <c:v>1.2501822937716832E-2</c:v>
                </c:pt>
                <c:pt idx="2977">
                  <c:v>1.2503303194131761E-2</c:v>
                </c:pt>
                <c:pt idx="2978">
                  <c:v>1.2504777602209357E-2</c:v>
                </c:pt>
                <c:pt idx="2979">
                  <c:v>1.2506246146464738E-2</c:v>
                </c:pt>
                <c:pt idx="2980">
                  <c:v>1.250866644240266E-2</c:v>
                </c:pt>
                <c:pt idx="2981">
                  <c:v>1.2510122084047301E-2</c:v>
                </c:pt>
                <c:pt idx="2982">
                  <c:v>1.2511571811496786E-2</c:v>
                </c:pt>
                <c:pt idx="2983">
                  <c:v>1.251301560926329E-2</c:v>
                </c:pt>
                <c:pt idx="2984">
                  <c:v>1.2513500368394777E-2</c:v>
                </c:pt>
                <c:pt idx="2985">
                  <c:v>1.2514933404511652E-2</c:v>
                </c:pt>
                <c:pt idx="2986">
                  <c:v>1.2516360468404718E-2</c:v>
                </c:pt>
                <c:pt idx="2987">
                  <c:v>1.251865633533146E-2</c:v>
                </c:pt>
                <c:pt idx="2988">
                  <c:v>1.2519930702789899E-2</c:v>
                </c:pt>
                <c:pt idx="2989">
                  <c:v>1.2521129528383105E-2</c:v>
                </c:pt>
                <c:pt idx="2990">
                  <c:v>1.2522254769084581E-2</c:v>
                </c:pt>
                <c:pt idx="2991">
                  <c:v>1.2523308385023163E-2</c:v>
                </c:pt>
                <c:pt idx="2992">
                  <c:v>1.2523509446085157E-2</c:v>
                </c:pt>
                <c:pt idx="2993">
                  <c:v>1.2525208598892428E-2</c:v>
                </c:pt>
                <c:pt idx="2994">
                  <c:v>1.2526059132844942E-2</c:v>
                </c:pt>
                <c:pt idx="2995">
                  <c:v>1.2526845914076077E-2</c:v>
                </c:pt>
                <c:pt idx="2996">
                  <c:v>1.252685775822069E-2</c:v>
                </c:pt>
                <c:pt idx="2997">
                  <c:v>1.2527067897175339E-2</c:v>
                </c:pt>
                <c:pt idx="2998">
                  <c:v>1.2527694514251798E-2</c:v>
                </c:pt>
                <c:pt idx="2999">
                  <c:v>1.252826247616797E-2</c:v>
                </c:pt>
                <c:pt idx="3000">
                  <c:v>1.252877382410743E-2</c:v>
                </c:pt>
                <c:pt idx="3001">
                  <c:v>1.2529452185694432E-2</c:v>
                </c:pt>
                <c:pt idx="3002">
                  <c:v>1.2529854683428475E-2</c:v>
                </c:pt>
                <c:pt idx="3003">
                  <c:v>1.253020724420114E-2</c:v>
                </c:pt>
                <c:pt idx="3004">
                  <c:v>1.2530511911287864E-2</c:v>
                </c:pt>
                <c:pt idx="3005">
                  <c:v>1.2530770731178219E-2</c:v>
                </c:pt>
                <c:pt idx="3006">
                  <c:v>1.2530767731926837E-2</c:v>
                </c:pt>
                <c:pt idx="3007">
                  <c:v>1.2530940206766551E-2</c:v>
                </c:pt>
                <c:pt idx="3008">
                  <c:v>1.2531072513485942E-2</c:v>
                </c:pt>
                <c:pt idx="3009">
                  <c:v>1.2531166722357365E-2</c:v>
                </c:pt>
                <c:pt idx="3010">
                  <c:v>1.2531448974792457E-2</c:v>
                </c:pt>
                <c:pt idx="3011">
                  <c:v>1.2531475867750648E-2</c:v>
                </c:pt>
                <c:pt idx="3012">
                  <c:v>1.2531471328911453E-2</c:v>
                </c:pt>
                <c:pt idx="3013">
                  <c:v>1.2531465108661204E-2</c:v>
                </c:pt>
                <c:pt idx="3014">
                  <c:v>1.2531268470896683E-2</c:v>
                </c:pt>
                <c:pt idx="3015">
                  <c:v>1.2531351989550334E-2</c:v>
                </c:pt>
                <c:pt idx="3016">
                  <c:v>1.253148255198545E-2</c:v>
                </c:pt>
                <c:pt idx="3017">
                  <c:v>1.2531660226191848E-2</c:v>
                </c:pt>
                <c:pt idx="3018">
                  <c:v>1.2531885080160662E-2</c:v>
                </c:pt>
                <c:pt idx="3019">
                  <c:v>1.2532157181887891E-2</c:v>
                </c:pt>
                <c:pt idx="3020">
                  <c:v>1.2532476599369968E-2</c:v>
                </c:pt>
                <c:pt idx="3021">
                  <c:v>1.2532843400610397E-2</c:v>
                </c:pt>
                <c:pt idx="3022">
                  <c:v>1.2533257653614894E-2</c:v>
                </c:pt>
                <c:pt idx="3023">
                  <c:v>1.2535058920475349E-2</c:v>
                </c:pt>
                <c:pt idx="3024">
                  <c:v>1.2535585490621545E-2</c:v>
                </c:pt>
                <c:pt idx="3025">
                  <c:v>1.2536159749140562E-2</c:v>
                </c:pt>
                <c:pt idx="3026">
                  <c:v>1.253678176406701E-2</c:v>
                </c:pt>
                <c:pt idx="3027">
                  <c:v>1.2536605472127559E-2</c:v>
                </c:pt>
                <c:pt idx="3028">
                  <c:v>1.2537312797892731E-2</c:v>
                </c:pt>
                <c:pt idx="3029">
                  <c:v>1.2538068064605726E-2</c:v>
                </c:pt>
                <c:pt idx="3030">
                  <c:v>1.2538871340306545E-2</c:v>
                </c:pt>
                <c:pt idx="3031">
                  <c:v>1.2539722693036935E-2</c:v>
                </c:pt>
                <c:pt idx="3032">
                  <c:v>1.2541520548481342E-2</c:v>
                </c:pt>
                <c:pt idx="3033">
                  <c:v>1.2542478763489759E-2</c:v>
                </c:pt>
                <c:pt idx="3034">
                  <c:v>1.254348527930196E-2</c:v>
                </c:pt>
                <c:pt idx="3035">
                  <c:v>1.2544540163984361E-2</c:v>
                </c:pt>
                <c:pt idx="3036">
                  <c:v>1.2544702993880138E-2</c:v>
                </c:pt>
                <c:pt idx="3037">
                  <c:v>1.2545844237887413E-2</c:v>
                </c:pt>
                <c:pt idx="3038">
                  <c:v>1.2547034035324816E-2</c:v>
                </c:pt>
                <c:pt idx="3039">
                  <c:v>1.2548272454264672E-2</c:v>
                </c:pt>
                <c:pt idx="3040">
                  <c:v>1.2550542503029512E-2</c:v>
                </c:pt>
                <c:pt idx="3041">
                  <c:v>1.2551889030534924E-2</c:v>
                </c:pt>
                <c:pt idx="3042">
                  <c:v>1.2553284403479855E-2</c:v>
                </c:pt>
                <c:pt idx="3043">
                  <c:v>1.2554728689961235E-2</c:v>
                </c:pt>
                <c:pt idx="3044">
                  <c:v>1.2556221958079854E-2</c:v>
                </c:pt>
                <c:pt idx="3045">
                  <c:v>1.2557764275940377E-2</c:v>
                </c:pt>
                <c:pt idx="3046">
                  <c:v>1.2559355711650042E-2</c:v>
                </c:pt>
                <c:pt idx="3047">
                  <c:v>1.2560996333322536E-2</c:v>
                </c:pt>
                <c:pt idx="3048">
                  <c:v>1.2562686209074556E-2</c:v>
                </c:pt>
                <c:pt idx="3049">
                  <c:v>1.2562627838837987E-2</c:v>
                </c:pt>
                <c:pt idx="3050">
                  <c:v>1.2564398365726401E-2</c:v>
                </c:pt>
                <c:pt idx="3051">
                  <c:v>1.2566218318088476E-2</c:v>
                </c:pt>
                <c:pt idx="3052">
                  <c:v>1.2568087764040328E-2</c:v>
                </c:pt>
                <c:pt idx="3053">
                  <c:v>1.2570380060848461E-2</c:v>
                </c:pt>
                <c:pt idx="3054">
                  <c:v>1.2572352335587591E-2</c:v>
                </c:pt>
                <c:pt idx="3055">
                  <c:v>1.2574374314893338E-2</c:v>
                </c:pt>
                <c:pt idx="3056">
                  <c:v>1.2576446066901089E-2</c:v>
                </c:pt>
                <c:pt idx="3057">
                  <c:v>1.2578567659748427E-2</c:v>
                </c:pt>
                <c:pt idx="3058">
                  <c:v>1.2580347620077216E-2</c:v>
                </c:pt>
                <c:pt idx="3059">
                  <c:v>1.2582565428713182E-2</c:v>
                </c:pt>
                <c:pt idx="3060">
                  <c:v>1.2584833276002148E-2</c:v>
                </c:pt>
                <c:pt idx="3061">
                  <c:v>1.2587151230097775E-2</c:v>
                </c:pt>
                <c:pt idx="3062">
                  <c:v>1.2589925621715849E-2</c:v>
                </c:pt>
                <c:pt idx="3063">
                  <c:v>1.2592347690739436E-2</c:v>
                </c:pt>
                <c:pt idx="3064">
                  <c:v>1.2594820077685597E-2</c:v>
                </c:pt>
                <c:pt idx="3065">
                  <c:v>1.2597342850726617E-2</c:v>
                </c:pt>
                <c:pt idx="3066">
                  <c:v>1.2599916078038726E-2</c:v>
                </c:pt>
                <c:pt idx="3067">
                  <c:v>1.2602115014555496E-2</c:v>
                </c:pt>
                <c:pt idx="3068">
                  <c:v>1.2604785624863422E-2</c:v>
                </c:pt>
                <c:pt idx="3069">
                  <c:v>1.2607506887333591E-2</c:v>
                </c:pt>
                <c:pt idx="3070">
                  <c:v>1.2610278870154994E-2</c:v>
                </c:pt>
                <c:pt idx="3071">
                  <c:v>1.2613101641519712E-2</c:v>
                </c:pt>
                <c:pt idx="3072">
                  <c:v>1.2615975269625128E-2</c:v>
                </c:pt>
                <c:pt idx="3073">
                  <c:v>1.2618899822672596E-2</c:v>
                </c:pt>
                <c:pt idx="3074">
                  <c:v>1.2621875368867008E-2</c:v>
                </c:pt>
                <c:pt idx="3075">
                  <c:v>1.2627179904252033E-2</c:v>
                </c:pt>
                <c:pt idx="3076">
                  <c:v>1.2630276566009159E-2</c:v>
                </c:pt>
                <c:pt idx="3077">
                  <c:v>1.2633424459014775E-2</c:v>
                </c:pt>
                <c:pt idx="3078">
                  <c:v>1.2636623651510638E-2</c:v>
                </c:pt>
                <c:pt idx="3079">
                  <c:v>1.263846078915107E-2</c:v>
                </c:pt>
                <c:pt idx="3080">
                  <c:v>1.2641751348027815E-2</c:v>
                </c:pt>
                <c:pt idx="3081">
                  <c:v>1.2645093391025132E-2</c:v>
                </c:pt>
                <c:pt idx="3082">
                  <c:v>1.2648486986392255E-2</c:v>
                </c:pt>
                <c:pt idx="3083">
                  <c:v>1.265193220238147E-2</c:v>
                </c:pt>
                <c:pt idx="3084">
                  <c:v>1.2656899917975185E-2</c:v>
                </c:pt>
                <c:pt idx="3085">
                  <c:v>1.2660460118090546E-2</c:v>
                </c:pt>
                <c:pt idx="3086">
                  <c:v>1.2664072163804689E-2</c:v>
                </c:pt>
                <c:pt idx="3087">
                  <c:v>1.2667736123401486E-2</c:v>
                </c:pt>
                <c:pt idx="3088">
                  <c:v>1.2669934980844203E-2</c:v>
                </c:pt>
                <c:pt idx="3089">
                  <c:v>1.2673691354137932E-2</c:v>
                </c:pt>
                <c:pt idx="3090">
                  <c:v>1.2677499825953004E-2</c:v>
                </c:pt>
                <c:pt idx="3091">
                  <c:v>1.268136046458015E-2</c:v>
                </c:pt>
                <c:pt idx="3092">
                  <c:v>1.2685273338311842E-2</c:v>
                </c:pt>
                <c:pt idx="3093">
                  <c:v>1.2690813896996396E-2</c:v>
                </c:pt>
                <c:pt idx="3094">
                  <c:v>1.2694843166113462E-2</c:v>
                </c:pt>
                <c:pt idx="3095">
                  <c:v>1.2698924895554785E-2</c:v>
                </c:pt>
                <c:pt idx="3096">
                  <c:v>1.2703059153645495E-2</c:v>
                </c:pt>
                <c:pt idx="3097">
                  <c:v>1.2707246008718458E-2</c:v>
                </c:pt>
                <c:pt idx="3098">
                  <c:v>1.271148552910998E-2</c:v>
                </c:pt>
                <c:pt idx="3099">
                  <c:v>1.27157777831598E-2</c:v>
                </c:pt>
                <c:pt idx="3100">
                  <c:v>1.272012283921497E-2</c:v>
                </c:pt>
                <c:pt idx="3101">
                  <c:v>1.2722295264892493E-2</c:v>
                </c:pt>
                <c:pt idx="3102">
                  <c:v>1.2726730287355617E-2</c:v>
                </c:pt>
                <c:pt idx="3103">
                  <c:v>1.2731218289669138E-2</c:v>
                </c:pt>
                <c:pt idx="3104">
                  <c:v>1.2735759340180144E-2</c:v>
                </c:pt>
                <c:pt idx="3105">
                  <c:v>1.2740353507239231E-2</c:v>
                </c:pt>
                <c:pt idx="3106">
                  <c:v>1.2745576512660943E-2</c:v>
                </c:pt>
                <c:pt idx="3107">
                  <c:v>1.2750281111507831E-2</c:v>
                </c:pt>
                <c:pt idx="3108">
                  <c:v>1.2757377598564212E-2</c:v>
                </c:pt>
                <c:pt idx="3109">
                  <c:v>1.2759850362962451E-2</c:v>
                </c:pt>
                <c:pt idx="3110">
                  <c:v>1.2764123483417806E-2</c:v>
                </c:pt>
                <c:pt idx="3111">
                  <c:v>1.2769037785428409E-2</c:v>
                </c:pt>
                <c:pt idx="3112">
                  <c:v>1.2774005682587112E-2</c:v>
                </c:pt>
                <c:pt idx="3113">
                  <c:v>1.2779027243284042E-2</c:v>
                </c:pt>
                <c:pt idx="3114">
                  <c:v>1.2784710329768887E-2</c:v>
                </c:pt>
                <c:pt idx="3115">
                  <c:v>1.2789843471119116E-2</c:v>
                </c:pt>
                <c:pt idx="3116">
                  <c:v>1.2795030488079329E-2</c:v>
                </c:pt>
                <c:pt idx="3117">
                  <c:v>1.2800271449068239E-2</c:v>
                </c:pt>
                <c:pt idx="3118">
                  <c:v>1.2805566422504125E-2</c:v>
                </c:pt>
                <c:pt idx="3119">
                  <c:v>1.2810287372324519E-2</c:v>
                </c:pt>
                <c:pt idx="3120">
                  <c:v>1.281568649317031E-2</c:v>
                </c:pt>
                <c:pt idx="3121">
                  <c:v>1.2821139824867732E-2</c:v>
                </c:pt>
                <c:pt idx="3122">
                  <c:v>1.2826647435851275E-2</c:v>
                </c:pt>
                <c:pt idx="3123">
                  <c:v>1.283220939456553E-2</c:v>
                </c:pt>
                <c:pt idx="3124">
                  <c:v>1.2837825769456404E-2</c:v>
                </c:pt>
                <c:pt idx="3125">
                  <c:v>1.2843496628977272E-2</c:v>
                </c:pt>
                <c:pt idx="3126">
                  <c:v>1.2849222041585463E-2</c:v>
                </c:pt>
                <c:pt idx="3127">
                  <c:v>1.2857648383900142E-2</c:v>
                </c:pt>
                <c:pt idx="3128">
                  <c:v>1.2863499664978299E-2</c:v>
                </c:pt>
                <c:pt idx="3129">
                  <c:v>1.2869405732302103E-2</c:v>
                </c:pt>
                <c:pt idx="3130">
                  <c:v>1.2875366654373319E-2</c:v>
                </c:pt>
                <c:pt idx="3131">
                  <c:v>1.2879347351292715E-2</c:v>
                </c:pt>
                <c:pt idx="3132">
                  <c:v>1.2885405686194003E-2</c:v>
                </c:pt>
                <c:pt idx="3133">
                  <c:v>1.2891519060495654E-2</c:v>
                </c:pt>
                <c:pt idx="3134">
                  <c:v>1.2897687542704175E-2</c:v>
                </c:pt>
                <c:pt idx="3135">
                  <c:v>1.2903911201330448E-2</c:v>
                </c:pt>
                <c:pt idx="3136">
                  <c:v>1.2912490965093001E-2</c:v>
                </c:pt>
                <c:pt idx="3137">
                  <c:v>1.2918841495362867E-2</c:v>
                </c:pt>
                <c:pt idx="3138">
                  <c:v>1.2925247431387959E-2</c:v>
                </c:pt>
                <c:pt idx="3139">
                  <c:v>1.2931708841714098E-2</c:v>
                </c:pt>
                <c:pt idx="3140">
                  <c:v>1.2938225794892714E-2</c:v>
                </c:pt>
                <c:pt idx="3141">
                  <c:v>1.2944798359481294E-2</c:v>
                </c:pt>
                <c:pt idx="3142">
                  <c:v>1.2951426604042075E-2</c:v>
                </c:pt>
                <c:pt idx="3143">
                  <c:v>1.2958110597144207E-2</c:v>
                </c:pt>
                <c:pt idx="3144">
                  <c:v>1.2964850407361162E-2</c:v>
                </c:pt>
                <c:pt idx="3145">
                  <c:v>1.297164610327289E-2</c:v>
                </c:pt>
                <c:pt idx="3146">
                  <c:v>1.2978497753465395E-2</c:v>
                </c:pt>
                <c:pt idx="3147">
                  <c:v>1.2985405426529E-2</c:v>
                </c:pt>
                <c:pt idx="3148">
                  <c:v>1.2992369191061802E-2</c:v>
                </c:pt>
                <c:pt idx="3149">
                  <c:v>1.2999389115667089E-2</c:v>
                </c:pt>
                <c:pt idx="3150">
                  <c:v>1.3006465268952034E-2</c:v>
                </c:pt>
                <c:pt idx="3151">
                  <c:v>1.3013597719532023E-2</c:v>
                </c:pt>
                <c:pt idx="3152">
                  <c:v>1.3020786536026755E-2</c:v>
                </c:pt>
                <c:pt idx="3153">
                  <c:v>1.3024945179774112E-2</c:v>
                </c:pt>
                <c:pt idx="3154">
                  <c:v>1.3032229647143307E-2</c:v>
                </c:pt>
                <c:pt idx="3155">
                  <c:v>1.3039570657956462E-2</c:v>
                </c:pt>
                <c:pt idx="3156">
                  <c:v>1.3046968280834488E-2</c:v>
                </c:pt>
                <c:pt idx="3157">
                  <c:v>1.3055210913505156E-2</c:v>
                </c:pt>
                <c:pt idx="3158">
                  <c:v>1.3062726315312849E-2</c:v>
                </c:pt>
                <c:pt idx="3159">
                  <c:v>1.3073491042229032E-2</c:v>
                </c:pt>
                <c:pt idx="3160">
                  <c:v>1.3077927662785949E-2</c:v>
                </c:pt>
                <c:pt idx="3161">
                  <c:v>1.3085613745753835E-2</c:v>
                </c:pt>
                <c:pt idx="3162">
                  <c:v>1.3092546714812218E-2</c:v>
                </c:pt>
                <c:pt idx="3163">
                  <c:v>1.3100342543944514E-2</c:v>
                </c:pt>
                <c:pt idx="3164">
                  <c:v>1.3108195534300629E-2</c:v>
                </c:pt>
                <c:pt idx="3165">
                  <c:v>1.3116105754549613E-2</c:v>
                </c:pt>
                <c:pt idx="3166">
                  <c:v>1.3124900999493755E-2</c:v>
                </c:pt>
                <c:pt idx="3167">
                  <c:v>1.3132930298768006E-2</c:v>
                </c:pt>
                <c:pt idx="3168">
                  <c:v>1.3141017041161529E-2</c:v>
                </c:pt>
                <c:pt idx="3169">
                  <c:v>1.3149161295377609E-2</c:v>
                </c:pt>
                <c:pt idx="3170">
                  <c:v>1.3158355207374529E-2</c:v>
                </c:pt>
                <c:pt idx="3171">
                  <c:v>1.3169180057721242E-2</c:v>
                </c:pt>
                <c:pt idx="3172">
                  <c:v>1.3177522016984381E-2</c:v>
                </c:pt>
                <c:pt idx="3173">
                  <c:v>1.3185921792395873E-2</c:v>
                </c:pt>
                <c:pt idx="3174">
                  <c:v>1.3194379452690624E-2</c:v>
                </c:pt>
                <c:pt idx="3175">
                  <c:v>1.3202895066609252E-2</c:v>
                </c:pt>
                <c:pt idx="3176">
                  <c:v>1.3211468702902039E-2</c:v>
                </c:pt>
                <c:pt idx="3177">
                  <c:v>1.3220100430322339E-2</c:v>
                </c:pt>
                <c:pt idx="3178">
                  <c:v>1.3228790317629656E-2</c:v>
                </c:pt>
                <c:pt idx="3179">
                  <c:v>1.3239314971974069E-2</c:v>
                </c:pt>
                <c:pt idx="3180">
                  <c:v>1.3248130408070385E-2</c:v>
                </c:pt>
                <c:pt idx="3181">
                  <c:v>1.3257004224915632E-2</c:v>
                </c:pt>
                <c:pt idx="3182">
                  <c:v>1.3265936491309124E-2</c:v>
                </c:pt>
                <c:pt idx="3183">
                  <c:v>1.3274020689738033E-2</c:v>
                </c:pt>
                <c:pt idx="3184">
                  <c:v>1.3283065520764697E-2</c:v>
                </c:pt>
                <c:pt idx="3185">
                  <c:v>1.329478077652123E-2</c:v>
                </c:pt>
                <c:pt idx="3186">
                  <c:v>1.3301331197699382E-2</c:v>
                </c:pt>
                <c:pt idx="3187">
                  <c:v>1.3310552181250308E-2</c:v>
                </c:pt>
                <c:pt idx="3188">
                  <c:v>1.3320761383819759E-2</c:v>
                </c:pt>
                <c:pt idx="3189">
                  <c:v>1.3330104724004345E-2</c:v>
                </c:pt>
                <c:pt idx="3190">
                  <c:v>1.3339507064372799E-2</c:v>
                </c:pt>
                <c:pt idx="3191">
                  <c:v>1.3348968473784389E-2</c:v>
                </c:pt>
                <c:pt idx="3192">
                  <c:v>1.3357541303315139E-2</c:v>
                </c:pt>
                <c:pt idx="3193">
                  <c:v>1.3367116450548925E-2</c:v>
                </c:pt>
                <c:pt idx="3194">
                  <c:v>1.3376750866073097E-2</c:v>
                </c:pt>
                <c:pt idx="3195">
                  <c:v>1.3386444618765453E-2</c:v>
                </c:pt>
                <c:pt idx="3196">
                  <c:v>1.3398130623510361E-2</c:v>
                </c:pt>
                <c:pt idx="3197">
                  <c:v>1.3406981237086281E-2</c:v>
                </c:pt>
                <c:pt idx="3198">
                  <c:v>1.3416858058405352E-2</c:v>
                </c:pt>
                <c:pt idx="3199">
                  <c:v>1.3426794499877584E-2</c:v>
                </c:pt>
                <c:pt idx="3200">
                  <c:v>1.3436790630422633E-2</c:v>
                </c:pt>
                <c:pt idx="3201">
                  <c:v>1.3446846518967534E-2</c:v>
                </c:pt>
                <c:pt idx="3202">
                  <c:v>1.345696223444454E-2</c:v>
                </c:pt>
                <c:pt idx="3203">
                  <c:v>1.3467137845791547E-2</c:v>
                </c:pt>
                <c:pt idx="3204">
                  <c:v>1.3477373421956883E-2</c:v>
                </c:pt>
                <c:pt idx="3205">
                  <c:v>1.348565313824924E-2</c:v>
                </c:pt>
                <c:pt idx="3206">
                  <c:v>1.3495999445214256E-2</c:v>
                </c:pt>
                <c:pt idx="3207">
                  <c:v>1.3506405908933136E-2</c:v>
                </c:pt>
                <c:pt idx="3208">
                  <c:v>1.3516872598365664E-2</c:v>
                </c:pt>
                <c:pt idx="3209">
                  <c:v>1.3523298102543801E-2</c:v>
                </c:pt>
                <c:pt idx="3210">
                  <c:v>1.3537986930233628E-2</c:v>
                </c:pt>
                <c:pt idx="3211">
                  <c:v>1.35486347106185E-2</c:v>
                </c:pt>
                <c:pt idx="3212">
                  <c:v>1.355934299261588E-2</c:v>
                </c:pt>
                <c:pt idx="3213">
                  <c:v>1.3570111845218058E-2</c:v>
                </c:pt>
                <c:pt idx="3214">
                  <c:v>1.3580941337423904E-2</c:v>
                </c:pt>
                <c:pt idx="3215">
                  <c:v>1.3591831538240635E-2</c:v>
                </c:pt>
                <c:pt idx="3216">
                  <c:v>1.36027825166803E-2</c:v>
                </c:pt>
                <c:pt idx="3217">
                  <c:v>1.3613794341763734E-2</c:v>
                </c:pt>
                <c:pt idx="3218">
                  <c:v>1.3624867082518794E-2</c:v>
                </c:pt>
                <c:pt idx="3219">
                  <c:v>1.3636000807980371E-2</c:v>
                </c:pt>
                <c:pt idx="3220">
                  <c:v>1.3647195587189938E-2</c:v>
                </c:pt>
                <c:pt idx="3221">
                  <c:v>1.3658451489195561E-2</c:v>
                </c:pt>
                <c:pt idx="3222">
                  <c:v>1.3670301436835815E-2</c:v>
                </c:pt>
                <c:pt idx="3223">
                  <c:v>1.3681683717999379E-2</c:v>
                </c:pt>
                <c:pt idx="3224">
                  <c:v>1.3693127331400795E-2</c:v>
                </c:pt>
                <c:pt idx="3225">
                  <c:v>1.3704632346107908E-2</c:v>
                </c:pt>
                <c:pt idx="3226">
                  <c:v>1.3716198831199162E-2</c:v>
                </c:pt>
                <c:pt idx="3227">
                  <c:v>1.3727826855758303E-2</c:v>
                </c:pt>
                <c:pt idx="3228">
                  <c:v>1.3739516488876141E-2</c:v>
                </c:pt>
                <c:pt idx="3229">
                  <c:v>1.3751267799651435E-2</c:v>
                </c:pt>
                <c:pt idx="3230">
                  <c:v>1.3763080857190453E-2</c:v>
                </c:pt>
                <c:pt idx="3231">
                  <c:v>1.3778355097942395E-2</c:v>
                </c:pt>
                <c:pt idx="3232">
                  <c:v>1.3790306558066128E-2</c:v>
                </c:pt>
                <c:pt idx="3233">
                  <c:v>1.3802319995415823E-2</c:v>
                </c:pt>
                <c:pt idx="3234">
                  <c:v>1.3814395479156586E-2</c:v>
                </c:pt>
                <c:pt idx="3235">
                  <c:v>1.3828857702632298E-2</c:v>
                </c:pt>
                <c:pt idx="3236">
                  <c:v>1.3841070331920918E-2</c:v>
                </c:pt>
                <c:pt idx="3237">
                  <c:v>1.3853345227161931E-2</c:v>
                </c:pt>
                <c:pt idx="3238">
                  <c:v>1.3865682457541526E-2</c:v>
                </c:pt>
                <c:pt idx="3239">
                  <c:v>1.3882209418580824E-2</c:v>
                </c:pt>
                <c:pt idx="3240">
                  <c:v>1.3894084007449485E-2</c:v>
                </c:pt>
                <c:pt idx="3241">
                  <c:v>1.3906623581132123E-2</c:v>
                </c:pt>
                <c:pt idx="3242">
                  <c:v>1.3919225790148671E-2</c:v>
                </c:pt>
                <c:pt idx="3243">
                  <c:v>1.3928306058557178E-2</c:v>
                </c:pt>
                <c:pt idx="3244">
                  <c:v>1.394101875310145E-2</c:v>
                </c:pt>
                <c:pt idx="3245">
                  <c:v>1.3953794267300338E-2</c:v>
                </c:pt>
                <c:pt idx="3246">
                  <c:v>1.3966629700402288E-2</c:v>
                </c:pt>
                <c:pt idx="3247">
                  <c:v>1.3982823347436231E-2</c:v>
                </c:pt>
                <c:pt idx="3248">
                  <c:v>1.399520307426054E-2</c:v>
                </c:pt>
                <c:pt idx="3249">
                  <c:v>1.4007351667764623E-2</c:v>
                </c:pt>
                <c:pt idx="3250">
                  <c:v>1.4019266077964131E-2</c:v>
                </c:pt>
                <c:pt idx="3251">
                  <c:v>1.4030943250977182E-2</c:v>
                </c:pt>
                <c:pt idx="3252">
                  <c:v>1.4039376714469172E-2</c:v>
                </c:pt>
                <c:pt idx="3253">
                  <c:v>1.4053573650463152E-2</c:v>
                </c:pt>
                <c:pt idx="3254">
                  <c:v>1.4064520749720776E-2</c:v>
                </c:pt>
                <c:pt idx="3255">
                  <c:v>1.4075218357373388E-2</c:v>
                </c:pt>
                <c:pt idx="3256">
                  <c:v>1.4082975878387678E-2</c:v>
                </c:pt>
                <c:pt idx="3257">
                  <c:v>1.4091479819484701E-2</c:v>
                </c:pt>
                <c:pt idx="3258">
                  <c:v>1.4101520932834552E-2</c:v>
                </c:pt>
                <c:pt idx="3259">
                  <c:v>1.4111293584399446E-2</c:v>
                </c:pt>
                <c:pt idx="3260">
                  <c:v>1.4120794601751316E-2</c:v>
                </c:pt>
                <c:pt idx="3261">
                  <c:v>1.4130817289165515E-2</c:v>
                </c:pt>
                <c:pt idx="3262">
                  <c:v>1.4139748500052412E-2</c:v>
                </c:pt>
                <c:pt idx="3263">
                  <c:v>1.4148399964254592E-2</c:v>
                </c:pt>
                <c:pt idx="3264">
                  <c:v>1.4156768510698539E-2</c:v>
                </c:pt>
                <c:pt idx="3265">
                  <c:v>1.4164850964383333E-2</c:v>
                </c:pt>
                <c:pt idx="3266">
                  <c:v>1.4171918232613259E-2</c:v>
                </c:pt>
                <c:pt idx="3267">
                  <c:v>1.4179428650113988E-2</c:v>
                </c:pt>
                <c:pt idx="3268">
                  <c:v>1.4186641911654327E-2</c:v>
                </c:pt>
                <c:pt idx="3269">
                  <c:v>1.4193554809289867E-2</c:v>
                </c:pt>
                <c:pt idx="3270">
                  <c:v>1.4200860442242646E-2</c:v>
                </c:pt>
                <c:pt idx="3271">
                  <c:v>1.420715944513995E-2</c:v>
                </c:pt>
                <c:pt idx="3272">
                  <c:v>1.4213150020757053E-2</c:v>
                </c:pt>
                <c:pt idx="3273">
                  <c:v>1.422229616175546E-2</c:v>
                </c:pt>
                <c:pt idx="3274">
                  <c:v>1.4224921932158036E-2</c:v>
                </c:pt>
                <c:pt idx="3275">
                  <c:v>1.4229882400525593E-2</c:v>
                </c:pt>
                <c:pt idx="3276">
                  <c:v>1.4235651779170695E-2</c:v>
                </c:pt>
                <c:pt idx="3277">
                  <c:v>1.4241401917285304E-2</c:v>
                </c:pt>
                <c:pt idx="3278">
                  <c:v>1.4247132778957811E-2</c:v>
                </c:pt>
                <c:pt idx="3279">
                  <c:v>1.4252844328280589E-2</c:v>
                </c:pt>
                <c:pt idx="3280">
                  <c:v>1.4258536529342914E-2</c:v>
                </c:pt>
                <c:pt idx="3281">
                  <c:v>1.4264209346234947E-2</c:v>
                </c:pt>
                <c:pt idx="3282">
                  <c:v>1.4269862743047293E-2</c:v>
                </c:pt>
                <c:pt idx="3283">
                  <c:v>1.4278885941329084E-2</c:v>
                </c:pt>
                <c:pt idx="3284">
                  <c:v>1.428449447259645E-2</c:v>
                </c:pt>
                <c:pt idx="3285">
                  <c:v>1.4290083459801534E-2</c:v>
                </c:pt>
                <c:pt idx="3286">
                  <c:v>1.4295652867024252E-2</c:v>
                </c:pt>
                <c:pt idx="3287">
                  <c:v>1.4299183655539106E-2</c:v>
                </c:pt>
                <c:pt idx="3288">
                  <c:v>1.430471738569343E-2</c:v>
                </c:pt>
                <c:pt idx="3289">
                  <c:v>1.4310231437887509E-2</c:v>
                </c:pt>
                <c:pt idx="3290">
                  <c:v>1.4315725776208649E-2</c:v>
                </c:pt>
                <c:pt idx="3291">
                  <c:v>1.4321200364745032E-2</c:v>
                </c:pt>
                <c:pt idx="3292">
                  <c:v>1.4328656119218177E-2</c:v>
                </c:pt>
                <c:pt idx="3293">
                  <c:v>1.4334087460811858E-2</c:v>
                </c:pt>
                <c:pt idx="3294">
                  <c:v>1.4339498935066796E-2</c:v>
                </c:pt>
                <c:pt idx="3295">
                  <c:v>1.4344890506066346E-2</c:v>
                </c:pt>
                <c:pt idx="3296">
                  <c:v>1.4348275803725271E-2</c:v>
                </c:pt>
                <c:pt idx="3297">
                  <c:v>1.4353631139400079E-2</c:v>
                </c:pt>
                <c:pt idx="3298">
                  <c:v>1.4358966473907825E-2</c:v>
                </c:pt>
                <c:pt idx="3299">
                  <c:v>1.4366257039134342E-2</c:v>
                </c:pt>
                <c:pt idx="3300">
                  <c:v>1.4371548555080188E-2</c:v>
                </c:pt>
                <c:pt idx="3301">
                  <c:v>1.4376819952263033E-2</c:v>
                </c:pt>
                <c:pt idx="3302">
                  <c:v>1.4382071194765804E-2</c:v>
                </c:pt>
                <c:pt idx="3303">
                  <c:v>1.4387302246671852E-2</c:v>
                </c:pt>
                <c:pt idx="3304">
                  <c:v>1.4390556445464905E-2</c:v>
                </c:pt>
                <c:pt idx="3305">
                  <c:v>1.4397703635026774E-2</c:v>
                </c:pt>
                <c:pt idx="3306">
                  <c:v>1.4402873899644501E-2</c:v>
                </c:pt>
                <c:pt idx="3307">
                  <c:v>1.4408023830000644E-2</c:v>
                </c:pt>
                <c:pt idx="3308">
                  <c:v>1.4413153390179411E-2</c:v>
                </c:pt>
                <c:pt idx="3309">
                  <c:v>1.4415678684684524E-2</c:v>
                </c:pt>
                <c:pt idx="3310">
                  <c:v>1.44207724726812E-2</c:v>
                </c:pt>
                <c:pt idx="3311">
                  <c:v>1.4425845795999573E-2</c:v>
                </c:pt>
                <c:pt idx="3312">
                  <c:v>1.4430898618733859E-2</c:v>
                </c:pt>
                <c:pt idx="3313">
                  <c:v>1.4436571932739022E-2</c:v>
                </c:pt>
                <c:pt idx="3314">
                  <c:v>1.4444140287757172E-2</c:v>
                </c:pt>
                <c:pt idx="3315">
                  <c:v>1.4446572185390343E-2</c:v>
                </c:pt>
                <c:pt idx="3316">
                  <c:v>1.4451541358383429E-2</c:v>
                </c:pt>
                <c:pt idx="3317">
                  <c:v>1.4456489847946901E-2</c:v>
                </c:pt>
                <c:pt idx="3318">
                  <c:v>1.4460783032228457E-2</c:v>
                </c:pt>
                <c:pt idx="3319">
                  <c:v>1.4465691345553469E-2</c:v>
                </c:pt>
                <c:pt idx="3320">
                  <c:v>1.4470578871062616E-2</c:v>
                </c:pt>
                <c:pt idx="3321">
                  <c:v>1.4475445572853188E-2</c:v>
                </c:pt>
                <c:pt idx="3322">
                  <c:v>1.4480920787619516E-2</c:v>
                </c:pt>
                <c:pt idx="3323">
                  <c:v>1.4485744422589439E-2</c:v>
                </c:pt>
                <c:pt idx="3324">
                  <c:v>1.4490547122795494E-2</c:v>
                </c:pt>
                <c:pt idx="3325">
                  <c:v>1.4495328852331976E-2</c:v>
                </c:pt>
                <c:pt idx="3326">
                  <c:v>1.4499465469449751E-2</c:v>
                </c:pt>
                <c:pt idx="3327">
                  <c:v>1.4504206474986481E-2</c:v>
                </c:pt>
                <c:pt idx="3328">
                  <c:v>1.4508926405494454E-2</c:v>
                </c:pt>
                <c:pt idx="3329">
                  <c:v>1.4513625225073597E-2</c:v>
                </c:pt>
                <c:pt idx="3330">
                  <c:v>1.4518302897821642E-2</c:v>
                </c:pt>
                <c:pt idx="3331">
                  <c:v>1.4522959387841148E-2</c:v>
                </c:pt>
                <c:pt idx="3332">
                  <c:v>1.4527594659232921E-2</c:v>
                </c:pt>
                <c:pt idx="3333">
                  <c:v>1.4532208676097325E-2</c:v>
                </c:pt>
                <c:pt idx="3334">
                  <c:v>1.4536801402536041E-2</c:v>
                </c:pt>
                <c:pt idx="3335">
                  <c:v>1.4543820360706942E-2</c:v>
                </c:pt>
                <c:pt idx="3336">
                  <c:v>1.4548364975413437E-2</c:v>
                </c:pt>
                <c:pt idx="3337">
                  <c:v>1.4552888178523564E-2</c:v>
                </c:pt>
                <c:pt idx="3338">
                  <c:v>1.4557389934131422E-2</c:v>
                </c:pt>
                <c:pt idx="3339">
                  <c:v>1.4560051040296436E-2</c:v>
                </c:pt>
                <c:pt idx="3340">
                  <c:v>1.4564513901575218E-2</c:v>
                </c:pt>
                <c:pt idx="3341">
                  <c:v>1.4568955217770905E-2</c:v>
                </c:pt>
                <c:pt idx="3342">
                  <c:v>1.457337495298522E-2</c:v>
                </c:pt>
                <c:pt idx="3343">
                  <c:v>1.4577773071321192E-2</c:v>
                </c:pt>
                <c:pt idx="3344">
                  <c:v>1.4583948059533513E-2</c:v>
                </c:pt>
                <c:pt idx="3345">
                  <c:v>1.4588298677286882E-2</c:v>
                </c:pt>
                <c:pt idx="3346">
                  <c:v>1.459262756030366E-2</c:v>
                </c:pt>
                <c:pt idx="3347">
                  <c:v>1.4596934672681383E-2</c:v>
                </c:pt>
                <c:pt idx="3348">
                  <c:v>1.4599438153445133E-2</c:v>
                </c:pt>
                <c:pt idx="3349">
                  <c:v>1.4603705816687382E-2</c:v>
                </c:pt>
                <c:pt idx="3350">
                  <c:v>1.4607951611780374E-2</c:v>
                </c:pt>
                <c:pt idx="3351">
                  <c:v>1.461217550282976E-2</c:v>
                </c:pt>
                <c:pt idx="3352">
                  <c:v>1.4616377453941629E-2</c:v>
                </c:pt>
                <c:pt idx="3353">
                  <c:v>1.4622318153039875E-2</c:v>
                </c:pt>
                <c:pt idx="3354">
                  <c:v>1.4626471865709608E-2</c:v>
                </c:pt>
                <c:pt idx="3355">
                  <c:v>1.4630603520535617E-2</c:v>
                </c:pt>
                <c:pt idx="3356">
                  <c:v>1.4634713081620596E-2</c:v>
                </c:pt>
                <c:pt idx="3357">
                  <c:v>1.4638800513064659E-2</c:v>
                </c:pt>
                <c:pt idx="3358">
                  <c:v>1.4642865778970501E-2</c:v>
                </c:pt>
                <c:pt idx="3359">
                  <c:v>1.4646908843441244E-2</c:v>
                </c:pt>
                <c:pt idx="3360">
                  <c:v>1.465092967058044E-2</c:v>
                </c:pt>
                <c:pt idx="3361">
                  <c:v>1.4652050227676501E-2</c:v>
                </c:pt>
                <c:pt idx="3362">
                  <c:v>1.4656033692138656E-2</c:v>
                </c:pt>
                <c:pt idx="3363">
                  <c:v>1.4659994828710556E-2</c:v>
                </c:pt>
                <c:pt idx="3364">
                  <c:v>1.466393360151151E-2</c:v>
                </c:pt>
                <c:pt idx="3365">
                  <c:v>1.4667849974655086E-2</c:v>
                </c:pt>
                <c:pt idx="3366">
                  <c:v>1.467231250666296E-2</c:v>
                </c:pt>
                <c:pt idx="3367">
                  <c:v>1.467618251248338E-2</c:v>
                </c:pt>
                <c:pt idx="3368">
                  <c:v>1.4680030007563277E-2</c:v>
                </c:pt>
                <c:pt idx="3369">
                  <c:v>1.4683854956018826E-2</c:v>
                </c:pt>
                <c:pt idx="3370">
                  <c:v>1.468709458962851E-2</c:v>
                </c:pt>
                <c:pt idx="3371">
                  <c:v>1.4690875811302845E-2</c:v>
                </c:pt>
                <c:pt idx="3372">
                  <c:v>1.4694634382148342E-2</c:v>
                </c:pt>
                <c:pt idx="3373">
                  <c:v>1.4698370266284753E-2</c:v>
                </c:pt>
                <c:pt idx="3374">
                  <c:v>1.4702640243018617E-2</c:v>
                </c:pt>
                <c:pt idx="3375">
                  <c:v>1.4706329158191067E-2</c:v>
                </c:pt>
                <c:pt idx="3376">
                  <c:v>1.470999527556514E-2</c:v>
                </c:pt>
                <c:pt idx="3377">
                  <c:v>1.4713638559261411E-2</c:v>
                </c:pt>
                <c:pt idx="3378">
                  <c:v>1.4717258973400442E-2</c:v>
                </c:pt>
                <c:pt idx="3379">
                  <c:v>1.4720307141021812E-2</c:v>
                </c:pt>
                <c:pt idx="3380">
                  <c:v>1.4723883213607711E-2</c:v>
                </c:pt>
                <c:pt idx="3381">
                  <c:v>1.4727436312465496E-2</c:v>
                </c:pt>
                <c:pt idx="3382">
                  <c:v>1.4730966401720219E-2</c:v>
                </c:pt>
                <c:pt idx="3383">
                  <c:v>1.4734473445496048E-2</c:v>
                </c:pt>
                <c:pt idx="3384">
                  <c:v>1.4737957407920239E-2</c:v>
                </c:pt>
                <c:pt idx="3385">
                  <c:v>1.474141825311961E-2</c:v>
                </c:pt>
                <c:pt idx="3386">
                  <c:v>1.4744855945220537E-2</c:v>
                </c:pt>
                <c:pt idx="3387">
                  <c:v>1.4750955138347056E-2</c:v>
                </c:pt>
                <c:pt idx="3388">
                  <c:v>1.4754338748099869E-2</c:v>
                </c:pt>
                <c:pt idx="3389">
                  <c:v>1.4757699079733464E-2</c:v>
                </c:pt>
                <c:pt idx="3390">
                  <c:v>1.4761036097366438E-2</c:v>
                </c:pt>
                <c:pt idx="3391">
                  <c:v>1.4762757819383644E-2</c:v>
                </c:pt>
                <c:pt idx="3392">
                  <c:v>1.4766052745422321E-2</c:v>
                </c:pt>
                <c:pt idx="3393">
                  <c:v>1.4769324260289854E-2</c:v>
                </c:pt>
                <c:pt idx="3394">
                  <c:v>1.4772572328113737E-2</c:v>
                </c:pt>
                <c:pt idx="3395">
                  <c:v>1.4775796913022771E-2</c:v>
                </c:pt>
                <c:pt idx="3396">
                  <c:v>1.4780566599893498E-2</c:v>
                </c:pt>
                <c:pt idx="3397">
                  <c:v>1.4783739414905508E-2</c:v>
                </c:pt>
                <c:pt idx="3398">
                  <c:v>1.478688862888972E-2</c:v>
                </c:pt>
                <c:pt idx="3399">
                  <c:v>1.4790014205971603E-2</c:v>
                </c:pt>
                <c:pt idx="3400">
                  <c:v>1.4791566338370381E-2</c:v>
                </c:pt>
                <c:pt idx="3401">
                  <c:v>1.4794649272513982E-2</c:v>
                </c:pt>
                <c:pt idx="3402">
                  <c:v>1.4797708472656589E-2</c:v>
                </c:pt>
                <c:pt idx="3403">
                  <c:v>1.4800743902930937E-2</c:v>
                </c:pt>
                <c:pt idx="3404">
                  <c:v>1.4803755527471069E-2</c:v>
                </c:pt>
                <c:pt idx="3405">
                  <c:v>1.480826928455844E-2</c:v>
                </c:pt>
                <c:pt idx="3406">
                  <c:v>1.4811228398860848E-2</c:v>
                </c:pt>
                <c:pt idx="3407">
                  <c:v>1.4814163589279309E-2</c:v>
                </c:pt>
                <c:pt idx="3408">
                  <c:v>1.4817074819943588E-2</c:v>
                </c:pt>
                <c:pt idx="3409">
                  <c:v>1.4819962054985604E-2</c:v>
                </c:pt>
                <c:pt idx="3410">
                  <c:v>1.4822825258535986E-2</c:v>
                </c:pt>
                <c:pt idx="3411">
                  <c:v>1.4825664394727937E-2</c:v>
                </c:pt>
                <c:pt idx="3412">
                  <c:v>1.4828479427694236E-2</c:v>
                </c:pt>
                <c:pt idx="3413">
                  <c:v>1.4828790696974122E-2</c:v>
                </c:pt>
                <c:pt idx="3414">
                  <c:v>1.4831565540291013E-2</c:v>
                </c:pt>
                <c:pt idx="3415">
                  <c:v>1.4834316190453903E-2</c:v>
                </c:pt>
                <c:pt idx="3416">
                  <c:v>1.4837042611608601E-2</c:v>
                </c:pt>
                <c:pt idx="3417">
                  <c:v>1.4839744767901356E-2</c:v>
                </c:pt>
                <c:pt idx="3418">
                  <c:v>1.4842910676310592E-2</c:v>
                </c:pt>
                <c:pt idx="3419">
                  <c:v>1.484556255351238E-2</c:v>
                </c:pt>
                <c:pt idx="3420">
                  <c:v>1.4848190054753576E-2</c:v>
                </c:pt>
                <c:pt idx="3421">
                  <c:v>1.4850793144179347E-2</c:v>
                </c:pt>
                <c:pt idx="3422">
                  <c:v>1.4852890321603727E-2</c:v>
                </c:pt>
                <c:pt idx="3423">
                  <c:v>1.4855446135835362E-2</c:v>
                </c:pt>
                <c:pt idx="3424">
                  <c:v>1.4857977434248229E-2</c:v>
                </c:pt>
                <c:pt idx="3425">
                  <c:v>1.4860484180994759E-2</c:v>
                </c:pt>
                <c:pt idx="3426">
                  <c:v>1.4863441159285808E-2</c:v>
                </c:pt>
                <c:pt idx="3427">
                  <c:v>1.4865897024952241E-2</c:v>
                </c:pt>
                <c:pt idx="3428">
                  <c:v>1.4868328227853219E-2</c:v>
                </c:pt>
                <c:pt idx="3429">
                  <c:v>1.4870734732142687E-2</c:v>
                </c:pt>
                <c:pt idx="3430">
                  <c:v>1.4873454733577323E-2</c:v>
                </c:pt>
                <c:pt idx="3431">
                  <c:v>1.4875342000065739E-2</c:v>
                </c:pt>
                <c:pt idx="3432">
                  <c:v>1.4877672335309407E-2</c:v>
                </c:pt>
                <c:pt idx="3433">
                  <c:v>1.4879977827007953E-2</c:v>
                </c:pt>
                <c:pt idx="3434">
                  <c:v>1.4882258439319991E-2</c:v>
                </c:pt>
                <c:pt idx="3435">
                  <c:v>1.4884514136405021E-2</c:v>
                </c:pt>
                <c:pt idx="3436">
                  <c:v>1.4886744882422982E-2</c:v>
                </c:pt>
                <c:pt idx="3437">
                  <c:v>1.4888950641535581E-2</c:v>
                </c:pt>
                <c:pt idx="3438">
                  <c:v>1.4891131377904964E-2</c:v>
                </c:pt>
                <c:pt idx="3439">
                  <c:v>1.4895096477149712E-2</c:v>
                </c:pt>
                <c:pt idx="3440">
                  <c:v>1.4897220189691321E-2</c:v>
                </c:pt>
                <c:pt idx="3441">
                  <c:v>1.4899318757644248E-2</c:v>
                </c:pt>
                <c:pt idx="3442">
                  <c:v>1.4901392145165596E-2</c:v>
                </c:pt>
                <c:pt idx="3443">
                  <c:v>1.4902104157556873E-2</c:v>
                </c:pt>
                <c:pt idx="3444">
                  <c:v>1.4905463235546729E-2</c:v>
                </c:pt>
                <c:pt idx="3445">
                  <c:v>1.490770930784608E-2</c:v>
                </c:pt>
                <c:pt idx="3446">
                  <c:v>1.4909433174111857E-2</c:v>
                </c:pt>
                <c:pt idx="3447">
                  <c:v>1.4911380121865575E-2</c:v>
                </c:pt>
                <c:pt idx="3448">
                  <c:v>1.4913301674150217E-2</c:v>
                </c:pt>
                <c:pt idx="3449">
                  <c:v>1.4915197795128499E-2</c:v>
                </c:pt>
                <c:pt idx="3450">
                  <c:v>1.4917068448964873E-2</c:v>
                </c:pt>
                <c:pt idx="3451">
                  <c:v>1.4918913599824219E-2</c:v>
                </c:pt>
                <c:pt idx="3452">
                  <c:v>1.4920733211872716E-2</c:v>
                </c:pt>
                <c:pt idx="3453">
                  <c:v>1.492252724927654E-2</c:v>
                </c:pt>
                <c:pt idx="3454">
                  <c:v>1.4924295676204463E-2</c:v>
                </c:pt>
                <c:pt idx="3455">
                  <c:v>1.4926038456823524E-2</c:v>
                </c:pt>
                <c:pt idx="3456">
                  <c:v>1.4927755555303792E-2</c:v>
                </c:pt>
                <c:pt idx="3457">
                  <c:v>1.4929446935815332E-2</c:v>
                </c:pt>
                <c:pt idx="3458">
                  <c:v>1.4931112562529075E-2</c:v>
                </c:pt>
                <c:pt idx="3459">
                  <c:v>1.4932752399618112E-2</c:v>
                </c:pt>
                <c:pt idx="3460">
                  <c:v>1.4934366411254237E-2</c:v>
                </c:pt>
                <c:pt idx="3461">
                  <c:v>1.4935954561611838E-2</c:v>
                </c:pt>
                <c:pt idx="3462">
                  <c:v>1.4937516814864871E-2</c:v>
                </c:pt>
                <c:pt idx="3463">
                  <c:v>1.4939053135189883E-2</c:v>
                </c:pt>
                <c:pt idx="3464">
                  <c:v>1.4940563486762988E-2</c:v>
                </c:pt>
                <c:pt idx="3465">
                  <c:v>1.4940421731728222E-2</c:v>
                </c:pt>
                <c:pt idx="3466">
                  <c:v>1.4941887284233211E-2</c:v>
                </c:pt>
                <c:pt idx="3467">
                  <c:v>1.4943326775043519E-2</c:v>
                </c:pt>
                <c:pt idx="3468">
                  <c:v>1.4944740168345584E-2</c:v>
                </c:pt>
                <c:pt idx="3469">
                  <c:v>1.4946526931668388E-2</c:v>
                </c:pt>
                <c:pt idx="3470">
                  <c:v>1.4949475267869732E-2</c:v>
                </c:pt>
                <c:pt idx="3471">
                  <c:v>1.4949219253967996E-2</c:v>
                </c:pt>
                <c:pt idx="3472">
                  <c:v>1.4950526066440737E-2</c:v>
                </c:pt>
                <c:pt idx="3473">
                  <c:v>1.4951806598714361E-2</c:v>
                </c:pt>
                <c:pt idx="3474">
                  <c:v>1.4952670475092338E-2</c:v>
                </c:pt>
                <c:pt idx="3475">
                  <c:v>1.4953900183158101E-2</c:v>
                </c:pt>
                <c:pt idx="3476">
                  <c:v>1.495510350724687E-2</c:v>
                </c:pt>
                <c:pt idx="3477">
                  <c:v>1.4956280411554359E-2</c:v>
                </c:pt>
                <c:pt idx="3478">
                  <c:v>1.4957813803829682E-2</c:v>
                </c:pt>
                <c:pt idx="3479">
                  <c:v>1.4958935902959339E-2</c:v>
                </c:pt>
                <c:pt idx="3480">
                  <c:v>1.4960031471247297E-2</c:v>
                </c:pt>
                <c:pt idx="3481">
                  <c:v>1.4961100472893183E-2</c:v>
                </c:pt>
                <c:pt idx="3482">
                  <c:v>1.4961456895473027E-2</c:v>
                </c:pt>
                <c:pt idx="3483">
                  <c:v>1.496358579573873E-2</c:v>
                </c:pt>
                <c:pt idx="3484">
                  <c:v>1.4964563439960131E-2</c:v>
                </c:pt>
                <c:pt idx="3485">
                  <c:v>1.4965514358996393E-2</c:v>
                </c:pt>
                <c:pt idx="3486">
                  <c:v>1.4966438517053286E-2</c:v>
                </c:pt>
                <c:pt idx="3487">
                  <c:v>1.4967335878333514E-2</c:v>
                </c:pt>
                <c:pt idx="3488">
                  <c:v>1.4968206407042413E-2</c:v>
                </c:pt>
                <c:pt idx="3489">
                  <c:v>1.4969050067387074E-2</c:v>
                </c:pt>
                <c:pt idx="3490">
                  <c:v>1.4969866823574153E-2</c:v>
                </c:pt>
                <c:pt idx="3491">
                  <c:v>1.4971371492403797E-2</c:v>
                </c:pt>
                <c:pt idx="3492">
                  <c:v>1.4972130516928334E-2</c:v>
                </c:pt>
                <c:pt idx="3493">
                  <c:v>1.4972862522575301E-2</c:v>
                </c:pt>
                <c:pt idx="3494">
                  <c:v>1.4973567473552458E-2</c:v>
                </c:pt>
                <c:pt idx="3495">
                  <c:v>1.4973895648904388E-2</c:v>
                </c:pt>
                <c:pt idx="3496">
                  <c:v>1.4974729792835147E-2</c:v>
                </c:pt>
                <c:pt idx="3497">
                  <c:v>1.4975173804869719E-2</c:v>
                </c:pt>
                <c:pt idx="3498">
                  <c:v>1.4975772109529304E-2</c:v>
                </c:pt>
                <c:pt idx="3499">
                  <c:v>1.4976343184261725E-2</c:v>
                </c:pt>
                <c:pt idx="3500">
                  <c:v>1.4977227027156089E-2</c:v>
                </c:pt>
                <c:pt idx="3501">
                  <c:v>1.4977741593369205E-2</c:v>
                </c:pt>
                <c:pt idx="3502">
                  <c:v>1.4978228818617179E-2</c:v>
                </c:pt>
                <c:pt idx="3503">
                  <c:v>1.4978688667119065E-2</c:v>
                </c:pt>
                <c:pt idx="3504">
                  <c:v>1.4978788856601781E-2</c:v>
                </c:pt>
                <c:pt idx="3505">
                  <c:v>1.4979195800342999E-2</c:v>
                </c:pt>
                <c:pt idx="3506">
                  <c:v>1.4979575263692048E-2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55840"/>
        <c:axId val="10355776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42387</c:v>
                </c:pt>
                <c:pt idx="1">
                  <c:v>42418</c:v>
                </c:pt>
                <c:pt idx="2">
                  <c:v>42447</c:v>
                </c:pt>
                <c:pt idx="3">
                  <c:v>42478</c:v>
                </c:pt>
                <c:pt idx="4">
                  <c:v>42508</c:v>
                </c:pt>
                <c:pt idx="5">
                  <c:v>42541</c:v>
                </c:pt>
                <c:pt idx="6">
                  <c:v>42569</c:v>
                </c:pt>
                <c:pt idx="7">
                  <c:v>42600</c:v>
                </c:pt>
                <c:pt idx="8">
                  <c:v>42632</c:v>
                </c:pt>
                <c:pt idx="9">
                  <c:v>42661</c:v>
                </c:pt>
                <c:pt idx="10">
                  <c:v>42692</c:v>
                </c:pt>
                <c:pt idx="11">
                  <c:v>42723</c:v>
                </c:pt>
                <c:pt idx="12">
                  <c:v>42753</c:v>
                </c:pt>
                <c:pt idx="13">
                  <c:v>42786</c:v>
                </c:pt>
                <c:pt idx="14">
                  <c:v>42814</c:v>
                </c:pt>
                <c:pt idx="15">
                  <c:v>42843</c:v>
                </c:pt>
                <c:pt idx="16">
                  <c:v>42873</c:v>
                </c:pt>
                <c:pt idx="17">
                  <c:v>42905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-5.1000000000000004E-4</c:v>
                </c:pt>
                <c:pt idx="1">
                  <c:v>-6.2E-4</c:v>
                </c:pt>
                <c:pt idx="2">
                  <c:v>-7.1000000000000013E-4</c:v>
                </c:pt>
                <c:pt idx="3">
                  <c:v>-7.6000000000000015E-4</c:v>
                </c:pt>
                <c:pt idx="4">
                  <c:v>-8.0000000000000015E-4</c:v>
                </c:pt>
                <c:pt idx="5">
                  <c:v>-8.3000000000000001E-4</c:v>
                </c:pt>
                <c:pt idx="6">
                  <c:v>-8.200000000000002E-4</c:v>
                </c:pt>
                <c:pt idx="7">
                  <c:v>-8.200000000000002E-4</c:v>
                </c:pt>
                <c:pt idx="8">
                  <c:v>-8.200000000000002E-4</c:v>
                </c:pt>
                <c:pt idx="9">
                  <c:v>-7.7000000000000018E-4</c:v>
                </c:pt>
                <c:pt idx="10">
                  <c:v>-7.2000000000000005E-4</c:v>
                </c:pt>
                <c:pt idx="11">
                  <c:v>-6.6E-4</c:v>
                </c:pt>
                <c:pt idx="12">
                  <c:v>-5.8999999999999992E-4</c:v>
                </c:pt>
                <c:pt idx="13">
                  <c:v>-4.8999999999999998E-4</c:v>
                </c:pt>
                <c:pt idx="14">
                  <c:v>-4.0000000000000002E-4</c:v>
                </c:pt>
                <c:pt idx="15">
                  <c:v>-2.9000000000000006E-4</c:v>
                </c:pt>
                <c:pt idx="16">
                  <c:v>-1.7000000000000001E-4</c:v>
                </c:pt>
                <c:pt idx="17">
                  <c:v>-4.9999999999999996E-5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55840"/>
        <c:axId val="103557760"/>
      </c:scatterChart>
      <c:dateAx>
        <c:axId val="103555840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77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03557760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0355584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42366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42492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42552</c:v>
                </c:pt>
                <c:pt idx="137">
                  <c:v>42555</c:v>
                </c:pt>
                <c:pt idx="138">
                  <c:v>42556</c:v>
                </c:pt>
                <c:pt idx="139">
                  <c:v>42557</c:v>
                </c:pt>
                <c:pt idx="140">
                  <c:v>42558</c:v>
                </c:pt>
                <c:pt idx="141">
                  <c:v>42559</c:v>
                </c:pt>
                <c:pt idx="142">
                  <c:v>42562</c:v>
                </c:pt>
                <c:pt idx="143">
                  <c:v>42563</c:v>
                </c:pt>
                <c:pt idx="144">
                  <c:v>42564</c:v>
                </c:pt>
                <c:pt idx="145">
                  <c:v>42565</c:v>
                </c:pt>
                <c:pt idx="146">
                  <c:v>42566</c:v>
                </c:pt>
                <c:pt idx="147">
                  <c:v>42569</c:v>
                </c:pt>
                <c:pt idx="148">
                  <c:v>42570</c:v>
                </c:pt>
                <c:pt idx="149">
                  <c:v>42571</c:v>
                </c:pt>
                <c:pt idx="150">
                  <c:v>42572</c:v>
                </c:pt>
                <c:pt idx="151">
                  <c:v>42573</c:v>
                </c:pt>
                <c:pt idx="152">
                  <c:v>42576</c:v>
                </c:pt>
                <c:pt idx="153">
                  <c:v>42577</c:v>
                </c:pt>
                <c:pt idx="154">
                  <c:v>42578</c:v>
                </c:pt>
                <c:pt idx="155">
                  <c:v>42579</c:v>
                </c:pt>
                <c:pt idx="156">
                  <c:v>42580</c:v>
                </c:pt>
                <c:pt idx="157">
                  <c:v>42583</c:v>
                </c:pt>
                <c:pt idx="158">
                  <c:v>42584</c:v>
                </c:pt>
                <c:pt idx="159">
                  <c:v>42585</c:v>
                </c:pt>
                <c:pt idx="160">
                  <c:v>42586</c:v>
                </c:pt>
                <c:pt idx="161">
                  <c:v>42587</c:v>
                </c:pt>
                <c:pt idx="162">
                  <c:v>42590</c:v>
                </c:pt>
                <c:pt idx="163">
                  <c:v>42591</c:v>
                </c:pt>
                <c:pt idx="164">
                  <c:v>42592</c:v>
                </c:pt>
                <c:pt idx="165">
                  <c:v>42593</c:v>
                </c:pt>
                <c:pt idx="166">
                  <c:v>42594</c:v>
                </c:pt>
                <c:pt idx="167">
                  <c:v>42597</c:v>
                </c:pt>
                <c:pt idx="168">
                  <c:v>42598</c:v>
                </c:pt>
                <c:pt idx="169">
                  <c:v>42599</c:v>
                </c:pt>
                <c:pt idx="170">
                  <c:v>42600</c:v>
                </c:pt>
                <c:pt idx="171">
                  <c:v>42601</c:v>
                </c:pt>
                <c:pt idx="172">
                  <c:v>42604</c:v>
                </c:pt>
                <c:pt idx="173">
                  <c:v>42605</c:v>
                </c:pt>
                <c:pt idx="174">
                  <c:v>42606</c:v>
                </c:pt>
                <c:pt idx="175">
                  <c:v>42607</c:v>
                </c:pt>
                <c:pt idx="176">
                  <c:v>42608</c:v>
                </c:pt>
                <c:pt idx="177">
                  <c:v>42611</c:v>
                </c:pt>
                <c:pt idx="178">
                  <c:v>42612</c:v>
                </c:pt>
                <c:pt idx="179">
                  <c:v>42613</c:v>
                </c:pt>
                <c:pt idx="180">
                  <c:v>42614</c:v>
                </c:pt>
                <c:pt idx="181">
                  <c:v>42615</c:v>
                </c:pt>
                <c:pt idx="182">
                  <c:v>42618</c:v>
                </c:pt>
                <c:pt idx="183">
                  <c:v>42619</c:v>
                </c:pt>
                <c:pt idx="184">
                  <c:v>42620</c:v>
                </c:pt>
                <c:pt idx="185">
                  <c:v>42621</c:v>
                </c:pt>
                <c:pt idx="186">
                  <c:v>42622</c:v>
                </c:pt>
                <c:pt idx="187">
                  <c:v>42625</c:v>
                </c:pt>
                <c:pt idx="188">
                  <c:v>42626</c:v>
                </c:pt>
                <c:pt idx="189">
                  <c:v>42627</c:v>
                </c:pt>
                <c:pt idx="190">
                  <c:v>42628</c:v>
                </c:pt>
                <c:pt idx="191">
                  <c:v>42629</c:v>
                </c:pt>
                <c:pt idx="192">
                  <c:v>42632</c:v>
                </c:pt>
                <c:pt idx="193">
                  <c:v>42633</c:v>
                </c:pt>
                <c:pt idx="194">
                  <c:v>42634</c:v>
                </c:pt>
                <c:pt idx="195">
                  <c:v>42635</c:v>
                </c:pt>
                <c:pt idx="196">
                  <c:v>42636</c:v>
                </c:pt>
                <c:pt idx="197">
                  <c:v>42639</c:v>
                </c:pt>
                <c:pt idx="198">
                  <c:v>42640</c:v>
                </c:pt>
                <c:pt idx="199">
                  <c:v>42641</c:v>
                </c:pt>
                <c:pt idx="200">
                  <c:v>42642</c:v>
                </c:pt>
                <c:pt idx="201">
                  <c:v>42643</c:v>
                </c:pt>
                <c:pt idx="202">
                  <c:v>42646</c:v>
                </c:pt>
                <c:pt idx="203">
                  <c:v>42647</c:v>
                </c:pt>
                <c:pt idx="204">
                  <c:v>42648</c:v>
                </c:pt>
                <c:pt idx="205">
                  <c:v>42649</c:v>
                </c:pt>
                <c:pt idx="206">
                  <c:v>42650</c:v>
                </c:pt>
                <c:pt idx="207">
                  <c:v>42653</c:v>
                </c:pt>
                <c:pt idx="208">
                  <c:v>42654</c:v>
                </c:pt>
                <c:pt idx="209">
                  <c:v>42655</c:v>
                </c:pt>
                <c:pt idx="210">
                  <c:v>42656</c:v>
                </c:pt>
                <c:pt idx="211">
                  <c:v>42657</c:v>
                </c:pt>
                <c:pt idx="212">
                  <c:v>42660</c:v>
                </c:pt>
                <c:pt idx="213">
                  <c:v>42661</c:v>
                </c:pt>
                <c:pt idx="214">
                  <c:v>42662</c:v>
                </c:pt>
                <c:pt idx="215">
                  <c:v>42663</c:v>
                </c:pt>
                <c:pt idx="216">
                  <c:v>42664</c:v>
                </c:pt>
                <c:pt idx="217">
                  <c:v>42667</c:v>
                </c:pt>
                <c:pt idx="218">
                  <c:v>42668</c:v>
                </c:pt>
                <c:pt idx="219">
                  <c:v>42669</c:v>
                </c:pt>
                <c:pt idx="220">
                  <c:v>42670</c:v>
                </c:pt>
                <c:pt idx="221">
                  <c:v>42671</c:v>
                </c:pt>
                <c:pt idx="222">
                  <c:v>42674</c:v>
                </c:pt>
                <c:pt idx="223">
                  <c:v>42675</c:v>
                </c:pt>
                <c:pt idx="224">
                  <c:v>42676</c:v>
                </c:pt>
                <c:pt idx="225">
                  <c:v>42677</c:v>
                </c:pt>
                <c:pt idx="226">
                  <c:v>42678</c:v>
                </c:pt>
                <c:pt idx="227">
                  <c:v>42681</c:v>
                </c:pt>
                <c:pt idx="228">
                  <c:v>42682</c:v>
                </c:pt>
                <c:pt idx="229">
                  <c:v>42683</c:v>
                </c:pt>
                <c:pt idx="230">
                  <c:v>42684</c:v>
                </c:pt>
                <c:pt idx="231">
                  <c:v>42685</c:v>
                </c:pt>
                <c:pt idx="232">
                  <c:v>42688</c:v>
                </c:pt>
                <c:pt idx="233">
                  <c:v>42689</c:v>
                </c:pt>
                <c:pt idx="234">
                  <c:v>42690</c:v>
                </c:pt>
                <c:pt idx="235">
                  <c:v>42691</c:v>
                </c:pt>
                <c:pt idx="236">
                  <c:v>42692</c:v>
                </c:pt>
                <c:pt idx="237">
                  <c:v>42695</c:v>
                </c:pt>
                <c:pt idx="238">
                  <c:v>42696</c:v>
                </c:pt>
                <c:pt idx="239">
                  <c:v>42697</c:v>
                </c:pt>
                <c:pt idx="240">
                  <c:v>42698</c:v>
                </c:pt>
                <c:pt idx="241">
                  <c:v>42699</c:v>
                </c:pt>
                <c:pt idx="242">
                  <c:v>42702</c:v>
                </c:pt>
                <c:pt idx="243">
                  <c:v>42703</c:v>
                </c:pt>
                <c:pt idx="244">
                  <c:v>42704</c:v>
                </c:pt>
                <c:pt idx="245">
                  <c:v>42705</c:v>
                </c:pt>
                <c:pt idx="246">
                  <c:v>42706</c:v>
                </c:pt>
                <c:pt idx="247">
                  <c:v>42709</c:v>
                </c:pt>
                <c:pt idx="248">
                  <c:v>42710</c:v>
                </c:pt>
                <c:pt idx="249">
                  <c:v>42711</c:v>
                </c:pt>
                <c:pt idx="250">
                  <c:v>42712</c:v>
                </c:pt>
                <c:pt idx="251">
                  <c:v>42713</c:v>
                </c:pt>
                <c:pt idx="252">
                  <c:v>42716</c:v>
                </c:pt>
                <c:pt idx="253">
                  <c:v>42717</c:v>
                </c:pt>
                <c:pt idx="254">
                  <c:v>42718</c:v>
                </c:pt>
                <c:pt idx="255">
                  <c:v>42719</c:v>
                </c:pt>
                <c:pt idx="256">
                  <c:v>42720</c:v>
                </c:pt>
                <c:pt idx="257">
                  <c:v>42723</c:v>
                </c:pt>
                <c:pt idx="258">
                  <c:v>42724</c:v>
                </c:pt>
                <c:pt idx="259">
                  <c:v>42725</c:v>
                </c:pt>
                <c:pt idx="260">
                  <c:v>42726</c:v>
                </c:pt>
                <c:pt idx="261">
                  <c:v>42727</c:v>
                </c:pt>
                <c:pt idx="262">
                  <c:v>42731</c:v>
                </c:pt>
                <c:pt idx="263">
                  <c:v>42732</c:v>
                </c:pt>
                <c:pt idx="264">
                  <c:v>42733</c:v>
                </c:pt>
                <c:pt idx="265">
                  <c:v>42734</c:v>
                </c:pt>
                <c:pt idx="266">
                  <c:v>42737</c:v>
                </c:pt>
                <c:pt idx="267">
                  <c:v>42738</c:v>
                </c:pt>
                <c:pt idx="268">
                  <c:v>42739</c:v>
                </c:pt>
                <c:pt idx="269">
                  <c:v>42740</c:v>
                </c:pt>
                <c:pt idx="270">
                  <c:v>42741</c:v>
                </c:pt>
                <c:pt idx="271">
                  <c:v>42744</c:v>
                </c:pt>
                <c:pt idx="272">
                  <c:v>42745</c:v>
                </c:pt>
                <c:pt idx="273">
                  <c:v>42746</c:v>
                </c:pt>
                <c:pt idx="274">
                  <c:v>42747</c:v>
                </c:pt>
                <c:pt idx="275">
                  <c:v>42748</c:v>
                </c:pt>
                <c:pt idx="276">
                  <c:v>42751</c:v>
                </c:pt>
                <c:pt idx="277">
                  <c:v>42752</c:v>
                </c:pt>
                <c:pt idx="278">
                  <c:v>42753</c:v>
                </c:pt>
                <c:pt idx="279">
                  <c:v>42754</c:v>
                </c:pt>
                <c:pt idx="280">
                  <c:v>42755</c:v>
                </c:pt>
                <c:pt idx="281">
                  <c:v>42758</c:v>
                </c:pt>
                <c:pt idx="282">
                  <c:v>42759</c:v>
                </c:pt>
                <c:pt idx="283">
                  <c:v>42760</c:v>
                </c:pt>
                <c:pt idx="284">
                  <c:v>42761</c:v>
                </c:pt>
                <c:pt idx="285">
                  <c:v>42762</c:v>
                </c:pt>
                <c:pt idx="286">
                  <c:v>42765</c:v>
                </c:pt>
                <c:pt idx="287">
                  <c:v>42766</c:v>
                </c:pt>
                <c:pt idx="288">
                  <c:v>42767</c:v>
                </c:pt>
                <c:pt idx="289">
                  <c:v>42768</c:v>
                </c:pt>
                <c:pt idx="290">
                  <c:v>42769</c:v>
                </c:pt>
                <c:pt idx="291">
                  <c:v>42772</c:v>
                </c:pt>
                <c:pt idx="292">
                  <c:v>42773</c:v>
                </c:pt>
                <c:pt idx="293">
                  <c:v>42774</c:v>
                </c:pt>
                <c:pt idx="294">
                  <c:v>42775</c:v>
                </c:pt>
                <c:pt idx="295">
                  <c:v>42776</c:v>
                </c:pt>
                <c:pt idx="296">
                  <c:v>42779</c:v>
                </c:pt>
                <c:pt idx="297">
                  <c:v>42780</c:v>
                </c:pt>
                <c:pt idx="298">
                  <c:v>42781</c:v>
                </c:pt>
                <c:pt idx="299">
                  <c:v>42782</c:v>
                </c:pt>
                <c:pt idx="300">
                  <c:v>42783</c:v>
                </c:pt>
                <c:pt idx="301">
                  <c:v>42786</c:v>
                </c:pt>
                <c:pt idx="302">
                  <c:v>42787</c:v>
                </c:pt>
                <c:pt idx="303">
                  <c:v>42788</c:v>
                </c:pt>
                <c:pt idx="304">
                  <c:v>42789</c:v>
                </c:pt>
                <c:pt idx="305">
                  <c:v>42790</c:v>
                </c:pt>
                <c:pt idx="306">
                  <c:v>42793</c:v>
                </c:pt>
                <c:pt idx="307">
                  <c:v>42794</c:v>
                </c:pt>
                <c:pt idx="308">
                  <c:v>42795</c:v>
                </c:pt>
                <c:pt idx="309">
                  <c:v>42796</c:v>
                </c:pt>
                <c:pt idx="310">
                  <c:v>42797</c:v>
                </c:pt>
                <c:pt idx="311">
                  <c:v>42800</c:v>
                </c:pt>
                <c:pt idx="312">
                  <c:v>42801</c:v>
                </c:pt>
                <c:pt idx="313">
                  <c:v>42802</c:v>
                </c:pt>
                <c:pt idx="314">
                  <c:v>42803</c:v>
                </c:pt>
                <c:pt idx="315">
                  <c:v>42804</c:v>
                </c:pt>
                <c:pt idx="316">
                  <c:v>42807</c:v>
                </c:pt>
                <c:pt idx="317">
                  <c:v>42808</c:v>
                </c:pt>
                <c:pt idx="318">
                  <c:v>42809</c:v>
                </c:pt>
                <c:pt idx="319">
                  <c:v>42810</c:v>
                </c:pt>
                <c:pt idx="320">
                  <c:v>42811</c:v>
                </c:pt>
                <c:pt idx="321">
                  <c:v>42814</c:v>
                </c:pt>
                <c:pt idx="322">
                  <c:v>42815</c:v>
                </c:pt>
                <c:pt idx="323">
                  <c:v>42816</c:v>
                </c:pt>
                <c:pt idx="324">
                  <c:v>42817</c:v>
                </c:pt>
                <c:pt idx="325">
                  <c:v>42818</c:v>
                </c:pt>
                <c:pt idx="326">
                  <c:v>42821</c:v>
                </c:pt>
                <c:pt idx="327">
                  <c:v>42822</c:v>
                </c:pt>
                <c:pt idx="328">
                  <c:v>42823</c:v>
                </c:pt>
                <c:pt idx="329">
                  <c:v>42824</c:v>
                </c:pt>
                <c:pt idx="330">
                  <c:v>42825</c:v>
                </c:pt>
                <c:pt idx="331">
                  <c:v>42828</c:v>
                </c:pt>
                <c:pt idx="332">
                  <c:v>42829</c:v>
                </c:pt>
                <c:pt idx="333">
                  <c:v>42830</c:v>
                </c:pt>
                <c:pt idx="334">
                  <c:v>42831</c:v>
                </c:pt>
                <c:pt idx="335">
                  <c:v>42832</c:v>
                </c:pt>
                <c:pt idx="336">
                  <c:v>42835</c:v>
                </c:pt>
                <c:pt idx="337">
                  <c:v>42836</c:v>
                </c:pt>
                <c:pt idx="338">
                  <c:v>42837</c:v>
                </c:pt>
                <c:pt idx="339">
                  <c:v>42838</c:v>
                </c:pt>
                <c:pt idx="340">
                  <c:v>42843</c:v>
                </c:pt>
                <c:pt idx="341">
                  <c:v>42844</c:v>
                </c:pt>
                <c:pt idx="342">
                  <c:v>42845</c:v>
                </c:pt>
                <c:pt idx="343">
                  <c:v>42846</c:v>
                </c:pt>
                <c:pt idx="344">
                  <c:v>42849</c:v>
                </c:pt>
                <c:pt idx="345">
                  <c:v>42850</c:v>
                </c:pt>
                <c:pt idx="346">
                  <c:v>42851</c:v>
                </c:pt>
                <c:pt idx="347">
                  <c:v>42852</c:v>
                </c:pt>
                <c:pt idx="348">
                  <c:v>42853</c:v>
                </c:pt>
                <c:pt idx="349">
                  <c:v>42857</c:v>
                </c:pt>
                <c:pt idx="350">
                  <c:v>42858</c:v>
                </c:pt>
                <c:pt idx="351">
                  <c:v>42859</c:v>
                </c:pt>
                <c:pt idx="352">
                  <c:v>42860</c:v>
                </c:pt>
                <c:pt idx="353">
                  <c:v>42863</c:v>
                </c:pt>
                <c:pt idx="354">
                  <c:v>42864</c:v>
                </c:pt>
                <c:pt idx="355">
                  <c:v>42865</c:v>
                </c:pt>
                <c:pt idx="356">
                  <c:v>42866</c:v>
                </c:pt>
                <c:pt idx="357">
                  <c:v>42867</c:v>
                </c:pt>
                <c:pt idx="358">
                  <c:v>42870</c:v>
                </c:pt>
                <c:pt idx="359">
                  <c:v>42871</c:v>
                </c:pt>
                <c:pt idx="360">
                  <c:v>42872</c:v>
                </c:pt>
                <c:pt idx="361">
                  <c:v>42873</c:v>
                </c:pt>
                <c:pt idx="362">
                  <c:v>42874</c:v>
                </c:pt>
                <c:pt idx="363">
                  <c:v>42877</c:v>
                </c:pt>
                <c:pt idx="364">
                  <c:v>42878</c:v>
                </c:pt>
                <c:pt idx="365">
                  <c:v>42879</c:v>
                </c:pt>
                <c:pt idx="366">
                  <c:v>42880</c:v>
                </c:pt>
                <c:pt idx="367">
                  <c:v>42881</c:v>
                </c:pt>
                <c:pt idx="368">
                  <c:v>42884</c:v>
                </c:pt>
                <c:pt idx="369">
                  <c:v>42885</c:v>
                </c:pt>
                <c:pt idx="370">
                  <c:v>42886</c:v>
                </c:pt>
                <c:pt idx="371">
                  <c:v>42887</c:v>
                </c:pt>
                <c:pt idx="372">
                  <c:v>42888</c:v>
                </c:pt>
                <c:pt idx="373">
                  <c:v>42891</c:v>
                </c:pt>
                <c:pt idx="374">
                  <c:v>42892</c:v>
                </c:pt>
                <c:pt idx="375">
                  <c:v>42893</c:v>
                </c:pt>
                <c:pt idx="376">
                  <c:v>42894</c:v>
                </c:pt>
                <c:pt idx="377">
                  <c:v>42895</c:v>
                </c:pt>
                <c:pt idx="378">
                  <c:v>42898</c:v>
                </c:pt>
                <c:pt idx="379">
                  <c:v>42899</c:v>
                </c:pt>
                <c:pt idx="380">
                  <c:v>42900</c:v>
                </c:pt>
                <c:pt idx="381">
                  <c:v>42901</c:v>
                </c:pt>
                <c:pt idx="382">
                  <c:v>42902</c:v>
                </c:pt>
                <c:pt idx="383">
                  <c:v>42905</c:v>
                </c:pt>
                <c:pt idx="384">
                  <c:v>42906</c:v>
                </c:pt>
                <c:pt idx="385">
                  <c:v>42907</c:v>
                </c:pt>
                <c:pt idx="386">
                  <c:v>42908</c:v>
                </c:pt>
                <c:pt idx="387">
                  <c:v>42909</c:v>
                </c:pt>
                <c:pt idx="388">
                  <c:v>42912</c:v>
                </c:pt>
                <c:pt idx="389">
                  <c:v>42913</c:v>
                </c:pt>
                <c:pt idx="390">
                  <c:v>42914</c:v>
                </c:pt>
                <c:pt idx="391">
                  <c:v>42915</c:v>
                </c:pt>
                <c:pt idx="392">
                  <c:v>42916</c:v>
                </c:pt>
                <c:pt idx="393">
                  <c:v>42919</c:v>
                </c:pt>
                <c:pt idx="394">
                  <c:v>42920</c:v>
                </c:pt>
                <c:pt idx="395">
                  <c:v>42921</c:v>
                </c:pt>
                <c:pt idx="396">
                  <c:v>42922</c:v>
                </c:pt>
                <c:pt idx="397">
                  <c:v>42923</c:v>
                </c:pt>
                <c:pt idx="398">
                  <c:v>42926</c:v>
                </c:pt>
                <c:pt idx="399">
                  <c:v>42927</c:v>
                </c:pt>
                <c:pt idx="400">
                  <c:v>42928</c:v>
                </c:pt>
                <c:pt idx="401">
                  <c:v>42929</c:v>
                </c:pt>
                <c:pt idx="402">
                  <c:v>42930</c:v>
                </c:pt>
                <c:pt idx="403">
                  <c:v>42933</c:v>
                </c:pt>
                <c:pt idx="404">
                  <c:v>42934</c:v>
                </c:pt>
                <c:pt idx="405">
                  <c:v>42935</c:v>
                </c:pt>
                <c:pt idx="406">
                  <c:v>42936</c:v>
                </c:pt>
                <c:pt idx="407">
                  <c:v>42937</c:v>
                </c:pt>
                <c:pt idx="408">
                  <c:v>42940</c:v>
                </c:pt>
                <c:pt idx="409">
                  <c:v>42941</c:v>
                </c:pt>
                <c:pt idx="410">
                  <c:v>42942</c:v>
                </c:pt>
                <c:pt idx="411">
                  <c:v>42943</c:v>
                </c:pt>
                <c:pt idx="412">
                  <c:v>42944</c:v>
                </c:pt>
                <c:pt idx="413">
                  <c:v>42947</c:v>
                </c:pt>
                <c:pt idx="414">
                  <c:v>42948</c:v>
                </c:pt>
                <c:pt idx="415">
                  <c:v>42949</c:v>
                </c:pt>
                <c:pt idx="416">
                  <c:v>42950</c:v>
                </c:pt>
                <c:pt idx="417">
                  <c:v>42951</c:v>
                </c:pt>
                <c:pt idx="418">
                  <c:v>42954</c:v>
                </c:pt>
                <c:pt idx="419">
                  <c:v>42955</c:v>
                </c:pt>
                <c:pt idx="420">
                  <c:v>42956</c:v>
                </c:pt>
                <c:pt idx="421">
                  <c:v>42957</c:v>
                </c:pt>
                <c:pt idx="422">
                  <c:v>42958</c:v>
                </c:pt>
                <c:pt idx="423">
                  <c:v>42961</c:v>
                </c:pt>
                <c:pt idx="424">
                  <c:v>42962</c:v>
                </c:pt>
                <c:pt idx="425">
                  <c:v>42963</c:v>
                </c:pt>
                <c:pt idx="426">
                  <c:v>42964</c:v>
                </c:pt>
                <c:pt idx="427">
                  <c:v>42965</c:v>
                </c:pt>
                <c:pt idx="428">
                  <c:v>42968</c:v>
                </c:pt>
                <c:pt idx="429">
                  <c:v>42969</c:v>
                </c:pt>
                <c:pt idx="430">
                  <c:v>42970</c:v>
                </c:pt>
                <c:pt idx="431">
                  <c:v>42971</c:v>
                </c:pt>
                <c:pt idx="432">
                  <c:v>42972</c:v>
                </c:pt>
                <c:pt idx="433">
                  <c:v>42975</c:v>
                </c:pt>
                <c:pt idx="434">
                  <c:v>42976</c:v>
                </c:pt>
                <c:pt idx="435">
                  <c:v>42977</c:v>
                </c:pt>
                <c:pt idx="436">
                  <c:v>42978</c:v>
                </c:pt>
                <c:pt idx="437">
                  <c:v>42979</c:v>
                </c:pt>
                <c:pt idx="438">
                  <c:v>42982</c:v>
                </c:pt>
                <c:pt idx="439">
                  <c:v>42983</c:v>
                </c:pt>
                <c:pt idx="440">
                  <c:v>42984</c:v>
                </c:pt>
                <c:pt idx="441">
                  <c:v>42985</c:v>
                </c:pt>
                <c:pt idx="442">
                  <c:v>42986</c:v>
                </c:pt>
                <c:pt idx="443">
                  <c:v>42989</c:v>
                </c:pt>
                <c:pt idx="444">
                  <c:v>42990</c:v>
                </c:pt>
                <c:pt idx="445">
                  <c:v>42991</c:v>
                </c:pt>
                <c:pt idx="446">
                  <c:v>42992</c:v>
                </c:pt>
                <c:pt idx="447">
                  <c:v>42993</c:v>
                </c:pt>
                <c:pt idx="448">
                  <c:v>42996</c:v>
                </c:pt>
                <c:pt idx="449">
                  <c:v>42997</c:v>
                </c:pt>
                <c:pt idx="450">
                  <c:v>42998</c:v>
                </c:pt>
                <c:pt idx="451">
                  <c:v>42999</c:v>
                </c:pt>
                <c:pt idx="452">
                  <c:v>43000</c:v>
                </c:pt>
                <c:pt idx="453">
                  <c:v>43003</c:v>
                </c:pt>
                <c:pt idx="454">
                  <c:v>43004</c:v>
                </c:pt>
                <c:pt idx="455">
                  <c:v>43005</c:v>
                </c:pt>
                <c:pt idx="456">
                  <c:v>43006</c:v>
                </c:pt>
                <c:pt idx="457">
                  <c:v>43007</c:v>
                </c:pt>
                <c:pt idx="458">
                  <c:v>43010</c:v>
                </c:pt>
                <c:pt idx="459">
                  <c:v>43011</c:v>
                </c:pt>
                <c:pt idx="460">
                  <c:v>43012</c:v>
                </c:pt>
                <c:pt idx="461">
                  <c:v>43013</c:v>
                </c:pt>
                <c:pt idx="462">
                  <c:v>43014</c:v>
                </c:pt>
                <c:pt idx="463">
                  <c:v>43017</c:v>
                </c:pt>
                <c:pt idx="464">
                  <c:v>43018</c:v>
                </c:pt>
                <c:pt idx="465">
                  <c:v>43019</c:v>
                </c:pt>
                <c:pt idx="466">
                  <c:v>43020</c:v>
                </c:pt>
                <c:pt idx="467">
                  <c:v>43021</c:v>
                </c:pt>
                <c:pt idx="468">
                  <c:v>43024</c:v>
                </c:pt>
                <c:pt idx="469">
                  <c:v>43025</c:v>
                </c:pt>
                <c:pt idx="470">
                  <c:v>43026</c:v>
                </c:pt>
                <c:pt idx="471">
                  <c:v>43027</c:v>
                </c:pt>
                <c:pt idx="472">
                  <c:v>43028</c:v>
                </c:pt>
                <c:pt idx="473">
                  <c:v>43031</c:v>
                </c:pt>
                <c:pt idx="474">
                  <c:v>43032</c:v>
                </c:pt>
                <c:pt idx="475">
                  <c:v>43033</c:v>
                </c:pt>
                <c:pt idx="476">
                  <c:v>43034</c:v>
                </c:pt>
                <c:pt idx="477">
                  <c:v>43035</c:v>
                </c:pt>
                <c:pt idx="478">
                  <c:v>43038</c:v>
                </c:pt>
                <c:pt idx="479">
                  <c:v>43039</c:v>
                </c:pt>
                <c:pt idx="480">
                  <c:v>43040</c:v>
                </c:pt>
                <c:pt idx="481">
                  <c:v>43041</c:v>
                </c:pt>
                <c:pt idx="482">
                  <c:v>43042</c:v>
                </c:pt>
                <c:pt idx="483">
                  <c:v>43045</c:v>
                </c:pt>
                <c:pt idx="484">
                  <c:v>43046</c:v>
                </c:pt>
                <c:pt idx="485">
                  <c:v>43047</c:v>
                </c:pt>
                <c:pt idx="486">
                  <c:v>43048</c:v>
                </c:pt>
                <c:pt idx="487">
                  <c:v>43049</c:v>
                </c:pt>
                <c:pt idx="488">
                  <c:v>43052</c:v>
                </c:pt>
                <c:pt idx="489">
                  <c:v>43053</c:v>
                </c:pt>
                <c:pt idx="490">
                  <c:v>43054</c:v>
                </c:pt>
                <c:pt idx="491">
                  <c:v>43055</c:v>
                </c:pt>
                <c:pt idx="492">
                  <c:v>43056</c:v>
                </c:pt>
                <c:pt idx="493">
                  <c:v>43059</c:v>
                </c:pt>
                <c:pt idx="494">
                  <c:v>43060</c:v>
                </c:pt>
                <c:pt idx="495">
                  <c:v>43061</c:v>
                </c:pt>
                <c:pt idx="496">
                  <c:v>43062</c:v>
                </c:pt>
                <c:pt idx="497">
                  <c:v>43063</c:v>
                </c:pt>
                <c:pt idx="498">
                  <c:v>43066</c:v>
                </c:pt>
                <c:pt idx="499">
                  <c:v>43067</c:v>
                </c:pt>
                <c:pt idx="500">
                  <c:v>43068</c:v>
                </c:pt>
                <c:pt idx="501">
                  <c:v>43069</c:v>
                </c:pt>
                <c:pt idx="502">
                  <c:v>43070</c:v>
                </c:pt>
                <c:pt idx="503">
                  <c:v>43073</c:v>
                </c:pt>
                <c:pt idx="504">
                  <c:v>43074</c:v>
                </c:pt>
                <c:pt idx="505">
                  <c:v>43075</c:v>
                </c:pt>
                <c:pt idx="506">
                  <c:v>43076</c:v>
                </c:pt>
                <c:pt idx="507">
                  <c:v>43077</c:v>
                </c:pt>
                <c:pt idx="508">
                  <c:v>43080</c:v>
                </c:pt>
                <c:pt idx="509">
                  <c:v>43081</c:v>
                </c:pt>
                <c:pt idx="510">
                  <c:v>43082</c:v>
                </c:pt>
                <c:pt idx="511">
                  <c:v>43083</c:v>
                </c:pt>
                <c:pt idx="512">
                  <c:v>43084</c:v>
                </c:pt>
                <c:pt idx="513">
                  <c:v>43087</c:v>
                </c:pt>
                <c:pt idx="514">
                  <c:v>43088</c:v>
                </c:pt>
                <c:pt idx="515">
                  <c:v>43089</c:v>
                </c:pt>
                <c:pt idx="516">
                  <c:v>43090</c:v>
                </c:pt>
                <c:pt idx="517">
                  <c:v>43091</c:v>
                </c:pt>
                <c:pt idx="518">
                  <c:v>43098</c:v>
                </c:pt>
                <c:pt idx="519">
                  <c:v>43105</c:v>
                </c:pt>
                <c:pt idx="520">
                  <c:v>43112</c:v>
                </c:pt>
                <c:pt idx="521">
                  <c:v>43119</c:v>
                </c:pt>
                <c:pt idx="522">
                  <c:v>43126</c:v>
                </c:pt>
                <c:pt idx="523">
                  <c:v>43133</c:v>
                </c:pt>
                <c:pt idx="524">
                  <c:v>43140</c:v>
                </c:pt>
                <c:pt idx="525">
                  <c:v>43147</c:v>
                </c:pt>
                <c:pt idx="526">
                  <c:v>43154</c:v>
                </c:pt>
                <c:pt idx="527">
                  <c:v>43161</c:v>
                </c:pt>
                <c:pt idx="528">
                  <c:v>43168</c:v>
                </c:pt>
                <c:pt idx="529">
                  <c:v>43175</c:v>
                </c:pt>
                <c:pt idx="530">
                  <c:v>43182</c:v>
                </c:pt>
                <c:pt idx="531">
                  <c:v>43193</c:v>
                </c:pt>
                <c:pt idx="532">
                  <c:v>43196</c:v>
                </c:pt>
                <c:pt idx="533">
                  <c:v>43203</c:v>
                </c:pt>
                <c:pt idx="534">
                  <c:v>43210</c:v>
                </c:pt>
                <c:pt idx="535">
                  <c:v>43217</c:v>
                </c:pt>
                <c:pt idx="536">
                  <c:v>43224</c:v>
                </c:pt>
                <c:pt idx="537">
                  <c:v>43231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43273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-1.2161349891126605E-4</c:v>
                </c:pt>
                <c:pt idx="1">
                  <c:v>-1.2161349891126605E-4</c:v>
                </c:pt>
                <c:pt idx="2">
                  <c:v>-1.2161343724059748E-4</c:v>
                </c:pt>
                <c:pt idx="3">
                  <c:v>-1.2161349883132999E-4</c:v>
                </c:pt>
                <c:pt idx="4">
                  <c:v>-1.2161349891126605E-4</c:v>
                </c:pt>
                <c:pt idx="5">
                  <c:v>-1.2161349883132999E-4</c:v>
                </c:pt>
                <c:pt idx="6">
                  <c:v>8.0539485834529856E-4</c:v>
                </c:pt>
                <c:pt idx="7">
                  <c:v>-1.2161349899120211E-4</c:v>
                </c:pt>
                <c:pt idx="8">
                  <c:v>-1.2161349887129802E-4</c:v>
                </c:pt>
                <c:pt idx="9">
                  <c:v>-1.2161349879136196E-4</c:v>
                </c:pt>
                <c:pt idx="10">
                  <c:v>-1.2161349891126605E-4</c:v>
                </c:pt>
                <c:pt idx="11">
                  <c:v>-1.21613457797487E-4</c:v>
                </c:pt>
                <c:pt idx="12">
                  <c:v>-1.2161349879136196E-4</c:v>
                </c:pt>
                <c:pt idx="13">
                  <c:v>-1.2161349891126605E-4</c:v>
                </c:pt>
                <c:pt idx="14">
                  <c:v>-1.2161349891126605E-4</c:v>
                </c:pt>
                <c:pt idx="15">
                  <c:v>-1.2161349883132999E-4</c:v>
                </c:pt>
                <c:pt idx="16">
                  <c:v>-1.21613457797487E-4</c:v>
                </c:pt>
                <c:pt idx="17">
                  <c:v>-1.2291879746051393E-4</c:v>
                </c:pt>
                <c:pt idx="18">
                  <c:v>-1.256192727838723E-4</c:v>
                </c:pt>
                <c:pt idx="19">
                  <c:v>-1.2844457245808627E-4</c:v>
                </c:pt>
                <c:pt idx="20">
                  <c:v>-1.3138137186174959E-4</c:v>
                </c:pt>
                <c:pt idx="21">
                  <c:v>-1.3755996234099399E-4</c:v>
                </c:pt>
                <c:pt idx="22">
                  <c:v>-1.439770801381357E-4</c:v>
                </c:pt>
                <c:pt idx="23">
                  <c:v>-1.4727151326443533E-4</c:v>
                </c:pt>
                <c:pt idx="24">
                  <c:v>-1.5059749983059589E-4</c:v>
                </c:pt>
                <c:pt idx="25">
                  <c:v>-1.5394171553495539E-4</c:v>
                </c:pt>
                <c:pt idx="26">
                  <c:v>-1.6062421797968796E-4</c:v>
                </c:pt>
                <c:pt idx="27">
                  <c:v>-1.6723438422072689E-4</c:v>
                </c:pt>
                <c:pt idx="28">
                  <c:v>-1.7046988077140668E-4</c:v>
                </c:pt>
                <c:pt idx="29">
                  <c:v>-1.7364366049044122E-4</c:v>
                </c:pt>
                <c:pt idx="30">
                  <c:v>-1.7674239891629639E-4</c:v>
                </c:pt>
                <c:pt idx="31">
                  <c:v>-1.8262302373006634E-4</c:v>
                </c:pt>
                <c:pt idx="32">
                  <c:v>-1.8812045249561038E-4</c:v>
                </c:pt>
                <c:pt idx="33">
                  <c:v>-1.9064411917124602E-4</c:v>
                </c:pt>
                <c:pt idx="34">
                  <c:v>-1.9301279834404994E-4</c:v>
                </c:pt>
                <c:pt idx="35">
                  <c:v>-1.9521316567239211E-4</c:v>
                </c:pt>
                <c:pt idx="36">
                  <c:v>-1.9898612922730763E-4</c:v>
                </c:pt>
                <c:pt idx="37">
                  <c:v>-2.0206502982844654E-4</c:v>
                </c:pt>
                <c:pt idx="38">
                  <c:v>-2.0322397277006132E-4</c:v>
                </c:pt>
                <c:pt idx="39">
                  <c:v>-2.0413465789737018E-4</c:v>
                </c:pt>
                <c:pt idx="40">
                  <c:v>-2.0559250885732183E-4</c:v>
                </c:pt>
                <c:pt idx="41">
                  <c:v>-2.1047397722018246E-4</c:v>
                </c:pt>
                <c:pt idx="42">
                  <c:v>-2.1606162151410757E-4</c:v>
                </c:pt>
                <c:pt idx="43">
                  <c:v>-2.1923648848343191E-4</c:v>
                </c:pt>
                <c:pt idx="44">
                  <c:v>-2.2265690391432003E-4</c:v>
                </c:pt>
                <c:pt idx="45">
                  <c:v>-2.2633412456229962E-4</c:v>
                </c:pt>
                <c:pt idx="46">
                  <c:v>-2.3460071197689558E-4</c:v>
                </c:pt>
                <c:pt idx="47">
                  <c:v>5.4816501865673217E-4</c:v>
                </c:pt>
                <c:pt idx="48">
                  <c:v>-2.4896628067150317E-4</c:v>
                </c:pt>
                <c:pt idx="49">
                  <c:v>-2.5442071845294123E-4</c:v>
                </c:pt>
                <c:pt idx="50">
                  <c:v>-2.6021075662185922E-4</c:v>
                </c:pt>
                <c:pt idx="51">
                  <c:v>-2.7296557758127449E-4</c:v>
                </c:pt>
                <c:pt idx="52">
                  <c:v>-2.8695204620454717E-4</c:v>
                </c:pt>
                <c:pt idx="53">
                  <c:v>-2.9458893532563479E-4</c:v>
                </c:pt>
                <c:pt idx="54">
                  <c:v>-3.026289639684876E-4</c:v>
                </c:pt>
                <c:pt idx="55">
                  <c:v>-3.1108338884866527E-4</c:v>
                </c:pt>
                <c:pt idx="56">
                  <c:v>-3.2942954018011505E-4</c:v>
                </c:pt>
                <c:pt idx="57">
                  <c:v>-3.4927017965813434E-4</c:v>
                </c:pt>
                <c:pt idx="58">
                  <c:v>-3.5996543258143276E-4</c:v>
                </c:pt>
                <c:pt idx="59">
                  <c:v>-3.7114262063653314E-4</c:v>
                </c:pt>
                <c:pt idx="60">
                  <c:v>-3.8281300013931485E-4</c:v>
                </c:pt>
                <c:pt idx="61">
                  <c:v>-4.0690254231368073E-4</c:v>
                </c:pt>
                <c:pt idx="62">
                  <c:v>-4.3066990589757381E-4</c:v>
                </c:pt>
                <c:pt idx="63">
                  <c:v>-4.42301916812049E-4</c:v>
                </c:pt>
                <c:pt idx="64">
                  <c:v>-4.537594791909072E-4</c:v>
                </c:pt>
                <c:pt idx="65">
                  <c:v>-4.8668959702347081E-4</c:v>
                </c:pt>
                <c:pt idx="66">
                  <c:v>-5.1796097714884581E-4</c:v>
                </c:pt>
                <c:pt idx="67">
                  <c:v>-5.2775717064523775E-4</c:v>
                </c:pt>
                <c:pt idx="68">
                  <c:v>-5.3725313581942657E-4</c:v>
                </c:pt>
                <c:pt idx="69">
                  <c:v>-5.5516483592921162E-4</c:v>
                </c:pt>
                <c:pt idx="70">
                  <c:v>-5.7192026186925204E-4</c:v>
                </c:pt>
                <c:pt idx="71">
                  <c:v>-5.7967924744328769E-4</c:v>
                </c:pt>
                <c:pt idx="72">
                  <c:v>-5.8704366951545239E-4</c:v>
                </c:pt>
                <c:pt idx="73">
                  <c:v>-5.93997805782287E-4</c:v>
                </c:pt>
                <c:pt idx="74">
                  <c:v>-6.0645882446586086E-4</c:v>
                </c:pt>
                <c:pt idx="75">
                  <c:v>-6.173970417711061E-4</c:v>
                </c:pt>
                <c:pt idx="76">
                  <c:v>-6.2206391098218461E-4</c:v>
                </c:pt>
                <c:pt idx="77">
                  <c:v>-6.2622615960794548E-4</c:v>
                </c:pt>
                <c:pt idx="78">
                  <c:v>-6.2986806454556898E-4</c:v>
                </c:pt>
                <c:pt idx="79">
                  <c:v>-6.3533766301304695E-4</c:v>
                </c:pt>
                <c:pt idx="80">
                  <c:v>-6.3900451034548666E-4</c:v>
                </c:pt>
                <c:pt idx="81">
                  <c:v>-6.4033475661862127E-4</c:v>
                </c:pt>
                <c:pt idx="82">
                  <c:v>-6.4159172922462204E-4</c:v>
                </c:pt>
                <c:pt idx="83">
                  <c:v>-6.427766243266575E-4</c:v>
                </c:pt>
                <c:pt idx="84">
                  <c:v>-6.4491098321628471E-4</c:v>
                </c:pt>
                <c:pt idx="85">
                  <c:v>-6.4681935871391261E-4</c:v>
                </c:pt>
                <c:pt idx="86">
                  <c:v>-6.4766181258057998E-4</c:v>
                </c:pt>
                <c:pt idx="87">
                  <c:v>-6.4843936736114216E-4</c:v>
                </c:pt>
                <c:pt idx="88">
                  <c:v>-6.4915321953851191E-4</c:v>
                </c:pt>
                <c:pt idx="89">
                  <c:v>-6.5037338815798762E-4</c:v>
                </c:pt>
                <c:pt idx="90">
                  <c:v>-6.5139552807735868E-4</c:v>
                </c:pt>
                <c:pt idx="91">
                  <c:v>-6.518088122442478E-4</c:v>
                </c:pt>
                <c:pt idx="92">
                  <c:v>-6.5216557186609236E-4</c:v>
                </c:pt>
                <c:pt idx="93">
                  <c:v>-6.5246700350574116E-4</c:v>
                </c:pt>
                <c:pt idx="94">
                  <c:v>-6.5289023752690412E-4</c:v>
                </c:pt>
                <c:pt idx="95">
                  <c:v>-6.5314337654331922E-4</c:v>
                </c:pt>
                <c:pt idx="96">
                  <c:v>-6.5318611351727895E-4</c:v>
                </c:pt>
                <c:pt idx="97">
                  <c:v>-6.5318070052722277E-4</c:v>
                </c:pt>
                <c:pt idx="98">
                  <c:v>-6.5312833409603144E-4</c:v>
                </c:pt>
                <c:pt idx="99">
                  <c:v>-6.5287188783180738E-4</c:v>
                </c:pt>
                <c:pt idx="100">
                  <c:v>-6.5247326193951238E-4</c:v>
                </c:pt>
                <c:pt idx="101">
                  <c:v>-6.522040739875834E-4</c:v>
                </c:pt>
                <c:pt idx="102">
                  <c:v>-6.5191915142204238E-4</c:v>
                </c:pt>
                <c:pt idx="103">
                  <c:v>-6.5171710907918623E-4</c:v>
                </c:pt>
                <c:pt idx="104">
                  <c:v>-6.5169203593562486E-4</c:v>
                </c:pt>
                <c:pt idx="105">
                  <c:v>-6.5207435095526733E-4</c:v>
                </c:pt>
                <c:pt idx="106">
                  <c:v>-6.5247985138849884E-4</c:v>
                </c:pt>
                <c:pt idx="107">
                  <c:v>-6.5302176270432E-4</c:v>
                </c:pt>
                <c:pt idx="108">
                  <c:v>-6.5370505240913701E-4</c:v>
                </c:pt>
                <c:pt idx="109">
                  <c:v>-6.5556653580323143E-4</c:v>
                </c:pt>
                <c:pt idx="110">
                  <c:v>-6.5795134184920556E-4</c:v>
                </c:pt>
                <c:pt idx="111">
                  <c:v>-6.5941603409669369E-4</c:v>
                </c:pt>
                <c:pt idx="112">
                  <c:v>-6.610519090921585E-4</c:v>
                </c:pt>
                <c:pt idx="113">
                  <c:v>-6.6286393430203816E-4</c:v>
                </c:pt>
                <c:pt idx="114">
                  <c:v>-6.670987528512029E-4</c:v>
                </c:pt>
                <c:pt idx="115">
                  <c:v>-6.7197288525555621E-4</c:v>
                </c:pt>
                <c:pt idx="116">
                  <c:v>-6.7474017273472242E-4</c:v>
                </c:pt>
                <c:pt idx="117">
                  <c:v>-6.7771341478728431E-4</c:v>
                </c:pt>
                <c:pt idx="118">
                  <c:v>-6.8089757903955217E-4</c:v>
                </c:pt>
                <c:pt idx="119">
                  <c:v>-6.8799250338091866E-4</c:v>
                </c:pt>
                <c:pt idx="120">
                  <c:v>-6.9584280513623753E-4</c:v>
                </c:pt>
                <c:pt idx="121">
                  <c:v>-7.0015609118456723E-4</c:v>
                </c:pt>
                <c:pt idx="122">
                  <c:v>-7.047101036317116E-4</c:v>
                </c:pt>
                <c:pt idx="123">
                  <c:v>-7.0950981010398095E-4</c:v>
                </c:pt>
                <c:pt idx="124">
                  <c:v>-7.1995160038973438E-4</c:v>
                </c:pt>
                <c:pt idx="125">
                  <c:v>-7.3119513100294853E-4</c:v>
                </c:pt>
                <c:pt idx="126">
                  <c:v>-7.3687605697259073E-4</c:v>
                </c:pt>
                <c:pt idx="127">
                  <c:v>-7.4240246450418823E-4</c:v>
                </c:pt>
                <c:pt idx="128">
                  <c:v>-7.4777031562778262E-4</c:v>
                </c:pt>
                <c:pt idx="129">
                  <c:v>-7.579557095560574E-4</c:v>
                </c:pt>
                <c:pt idx="130">
                  <c:v>-7.675753918867656E-4</c:v>
                </c:pt>
                <c:pt idx="131">
                  <c:v>-7.72089888103622E-4</c:v>
                </c:pt>
                <c:pt idx="132">
                  <c:v>-7.7642159893365204E-4</c:v>
                </c:pt>
                <c:pt idx="133">
                  <c:v>-7.8056648604718504E-4</c:v>
                </c:pt>
                <c:pt idx="134">
                  <c:v>-7.8821159837705324E-4</c:v>
                </c:pt>
                <c:pt idx="135">
                  <c:v>-7.9519703525932073E-4</c:v>
                </c:pt>
                <c:pt idx="136">
                  <c:v>-7.9834723192284685E-4</c:v>
                </c:pt>
                <c:pt idx="137">
                  <c:v>-8.0128637585108464E-4</c:v>
                </c:pt>
                <c:pt idx="138">
                  <c:v>-8.0401042927391586E-4</c:v>
                </c:pt>
                <c:pt idx="139">
                  <c:v>-8.0871955904004977E-4</c:v>
                </c:pt>
                <c:pt idx="140">
                  <c:v>-8.1267497171744196E-4</c:v>
                </c:pt>
                <c:pt idx="141">
                  <c:v>-8.1426299874731711E-4</c:v>
                </c:pt>
                <c:pt idx="142">
                  <c:v>-8.1561170597321819E-4</c:v>
                </c:pt>
                <c:pt idx="143">
                  <c:v>-8.1671705558505892E-4</c:v>
                </c:pt>
                <c:pt idx="144">
                  <c:v>-8.1809451153436186E-4</c:v>
                </c:pt>
                <c:pt idx="145">
                  <c:v>-8.1866138907926711E-4</c:v>
                </c:pt>
                <c:pt idx="146">
                  <c:v>-8.1871443812442379E-4</c:v>
                </c:pt>
                <c:pt idx="147">
                  <c:v>-8.1872879376110319E-4</c:v>
                </c:pt>
                <c:pt idx="148">
                  <c:v>-8.1870459903488069E-4</c:v>
                </c:pt>
                <c:pt idx="149">
                  <c:v>-8.1852655901215599E-4</c:v>
                </c:pt>
                <c:pt idx="150">
                  <c:v>-8.1822516442286997E-4</c:v>
                </c:pt>
                <c:pt idx="151">
                  <c:v>-8.1801035485273843E-4</c:v>
                </c:pt>
                <c:pt idx="152">
                  <c:v>-8.1775784979587485E-4</c:v>
                </c:pt>
                <c:pt idx="153">
                  <c:v>-8.1746779177827023E-4</c:v>
                </c:pt>
                <c:pt idx="154">
                  <c:v>-8.1676135957220453E-4</c:v>
                </c:pt>
                <c:pt idx="155">
                  <c:v>-8.1593488285847116E-4</c:v>
                </c:pt>
                <c:pt idx="156">
                  <c:v>-8.1545919880632312E-4</c:v>
                </c:pt>
                <c:pt idx="157">
                  <c:v>-8.1494681754890053E-4</c:v>
                </c:pt>
                <c:pt idx="158">
                  <c:v>-8.1439788093273791E-4</c:v>
                </c:pt>
                <c:pt idx="159">
                  <c:v>-8.1317703362948635E-4</c:v>
                </c:pt>
                <c:pt idx="160">
                  <c:v>-8.118394352774061E-4</c:v>
                </c:pt>
                <c:pt idx="161">
                  <c:v>-8.111098617558099E-4</c:v>
                </c:pt>
                <c:pt idx="162">
                  <c:v>-8.1034458823125988E-4</c:v>
                </c:pt>
                <c:pt idx="163">
                  <c:v>-8.0954375766939535E-4</c:v>
                </c:pt>
                <c:pt idx="164">
                  <c:v>-8.0782247212862757E-4</c:v>
                </c:pt>
                <c:pt idx="165">
                  <c:v>-8.0598771333040276E-4</c:v>
                </c:pt>
                <c:pt idx="166">
                  <c:v>-8.0501123447263012E-4</c:v>
                </c:pt>
                <c:pt idx="167">
                  <c:v>-8.0400005365355298E-4</c:v>
                </c:pt>
                <c:pt idx="168">
                  <c:v>-8.02971339779468E-4</c:v>
                </c:pt>
                <c:pt idx="169">
                  <c:v>-8.0110856970794231E-4</c:v>
                </c:pt>
                <c:pt idx="170">
                  <c:v>-7.9948863249690305E-4</c:v>
                </c:pt>
                <c:pt idx="171">
                  <c:v>-7.9880193228021312E-4</c:v>
                </c:pt>
                <c:pt idx="172">
                  <c:v>-7.9819244374057519E-4</c:v>
                </c:pt>
                <c:pt idx="173">
                  <c:v>-7.9766197734976174E-4</c:v>
                </c:pt>
                <c:pt idx="174">
                  <c:v>-7.9687173930143018E-4</c:v>
                </c:pt>
                <c:pt idx="175">
                  <c:v>-7.9636654047199329E-4</c:v>
                </c:pt>
                <c:pt idx="176">
                  <c:v>-7.9625834078278501E-4</c:v>
                </c:pt>
                <c:pt idx="177">
                  <c:v>-7.9624002595313215E-4</c:v>
                </c:pt>
                <c:pt idx="178">
                  <c:v>-7.9631340613506296E-4</c:v>
                </c:pt>
                <c:pt idx="179">
                  <c:v>-7.9677310595993589E-4</c:v>
                </c:pt>
                <c:pt idx="180">
                  <c:v>-7.9756008769304998E-4</c:v>
                </c:pt>
                <c:pt idx="181">
                  <c:v>-7.98119100409167E-4</c:v>
                </c:pt>
                <c:pt idx="182">
                  <c:v>-7.9878067116734286E-4</c:v>
                </c:pt>
                <c:pt idx="183">
                  <c:v>-7.9954660987979764E-4</c:v>
                </c:pt>
                <c:pt idx="184">
                  <c:v>-8.0143365021712043E-4</c:v>
                </c:pt>
                <c:pt idx="185">
                  <c:v>-8.0369025750481882E-4</c:v>
                </c:pt>
                <c:pt idx="186">
                  <c:v>-8.0500519462400888E-4</c:v>
                </c:pt>
                <c:pt idx="187">
                  <c:v>-8.0643536260804893E-4</c:v>
                </c:pt>
                <c:pt idx="188">
                  <c:v>-8.0798257224845571E-4</c:v>
                </c:pt>
                <c:pt idx="189">
                  <c:v>-8.1147435223360986E-4</c:v>
                </c:pt>
                <c:pt idx="190">
                  <c:v>-8.1535877126004408E-4</c:v>
                </c:pt>
                <c:pt idx="191">
                  <c:v>-8.1740221627324416E-4</c:v>
                </c:pt>
                <c:pt idx="192">
                  <c:v>-8.1945590725052142E-4</c:v>
                </c:pt>
                <c:pt idx="193">
                  <c:v>-8.2151998603841037E-4</c:v>
                </c:pt>
                <c:pt idx="194">
                  <c:v>-8.2568158263907065E-4</c:v>
                </c:pt>
                <c:pt idx="195">
                  <c:v>-8.2988300739383902E-4</c:v>
                </c:pt>
                <c:pt idx="196">
                  <c:v>-8.3200114709747197E-4</c:v>
                </c:pt>
                <c:pt idx="197">
                  <c:v>-8.3413052377245833E-4</c:v>
                </c:pt>
                <c:pt idx="198">
                  <c:v>-8.3627127850594007E-4</c:v>
                </c:pt>
                <c:pt idx="199">
                  <c:v>-8.4058946117071542E-4</c:v>
                </c:pt>
                <c:pt idx="200">
                  <c:v>-8.449509124375254E-4</c:v>
                </c:pt>
                <c:pt idx="201">
                  <c:v>-8.4715068228380375E-4</c:v>
                </c:pt>
                <c:pt idx="202">
                  <c:v>-8.493626796290954E-4</c:v>
                </c:pt>
                <c:pt idx="203">
                  <c:v>-8.5158704612009473E-4</c:v>
                </c:pt>
                <c:pt idx="204">
                  <c:v>-8.5607568147683111E-4</c:v>
                </c:pt>
                <c:pt idx="205">
                  <c:v>-8.6061103411694262E-4</c:v>
                </c:pt>
                <c:pt idx="206">
                  <c:v>-8.6289936935823874E-4</c:v>
                </c:pt>
                <c:pt idx="207">
                  <c:v>-8.6520092298592033E-4</c:v>
                </c:pt>
                <c:pt idx="208">
                  <c:v>-8.675158364468416E-4</c:v>
                </c:pt>
                <c:pt idx="209">
                  <c:v>-8.7218879101680358E-4</c:v>
                </c:pt>
                <c:pt idx="210">
                  <c:v>-8.769119201978981E-4</c:v>
                </c:pt>
                <c:pt idx="211">
                  <c:v>-8.7927023266320958E-4</c:v>
                </c:pt>
                <c:pt idx="212">
                  <c:v>-8.8151446937967393E-4</c:v>
                </c:pt>
                <c:pt idx="213">
                  <c:v>-8.8361741303888408E-4</c:v>
                </c:pt>
                <c:pt idx="214">
                  <c:v>-8.8734083543595688E-4</c:v>
                </c:pt>
                <c:pt idx="215">
                  <c:v>-8.9057905266365367E-4</c:v>
                </c:pt>
                <c:pt idx="216">
                  <c:v>-8.9194762719735365E-4</c:v>
                </c:pt>
                <c:pt idx="217">
                  <c:v>-8.9316374708214852E-4</c:v>
                </c:pt>
                <c:pt idx="218">
                  <c:v>-8.9422555176632557E-4</c:v>
                </c:pt>
                <c:pt idx="219">
                  <c:v>-8.9582324707571104E-4</c:v>
                </c:pt>
                <c:pt idx="220">
                  <c:v>-8.9689241405732645E-4</c:v>
                </c:pt>
                <c:pt idx="221">
                  <c:v>-8.9715473889917519E-4</c:v>
                </c:pt>
                <c:pt idx="222">
                  <c:v>-8.972515869887232E-4</c:v>
                </c:pt>
                <c:pt idx="223">
                  <c:v>-8.9718109765435372E-4</c:v>
                </c:pt>
                <c:pt idx="224">
                  <c:v>-8.9647079454469036E-4</c:v>
                </c:pt>
                <c:pt idx="225">
                  <c:v>-8.9518856251746826E-4</c:v>
                </c:pt>
                <c:pt idx="226">
                  <c:v>-8.9425348258398429E-4</c:v>
                </c:pt>
                <c:pt idx="227">
                  <c:v>-8.9313990355499584E-4</c:v>
                </c:pt>
                <c:pt idx="228">
                  <c:v>-8.9184596535840654E-4</c:v>
                </c:pt>
                <c:pt idx="229">
                  <c:v>-8.8864539560251643E-4</c:v>
                </c:pt>
                <c:pt idx="230">
                  <c:v>-8.8482941209999666E-4</c:v>
                </c:pt>
                <c:pt idx="231">
                  <c:v>-8.8260577218779446E-4</c:v>
                </c:pt>
                <c:pt idx="232">
                  <c:v>-8.8019061131650034E-4</c:v>
                </c:pt>
                <c:pt idx="233">
                  <c:v>-8.7758206869459343E-4</c:v>
                </c:pt>
                <c:pt idx="234">
                  <c:v>-8.720783393822984E-4</c:v>
                </c:pt>
                <c:pt idx="235">
                  <c:v>-8.6670316743475695E-4</c:v>
                </c:pt>
                <c:pt idx="236">
                  <c:v>-8.6409958308664159E-4</c:v>
                </c:pt>
                <c:pt idx="237">
                  <c:v>-8.6154860170051251E-4</c:v>
                </c:pt>
                <c:pt idx="238">
                  <c:v>-8.5905126828045297E-4</c:v>
                </c:pt>
                <c:pt idx="239">
                  <c:v>-8.5423862782096904E-4</c:v>
                </c:pt>
                <c:pt idx="240">
                  <c:v>-8.4961932137694873E-4</c:v>
                </c:pt>
                <c:pt idx="241">
                  <c:v>-8.4740590768461743E-4</c:v>
                </c:pt>
                <c:pt idx="242">
                  <c:v>-8.4525241398125672E-4</c:v>
                </c:pt>
                <c:pt idx="243">
                  <c:v>-8.4315988543082199E-4</c:v>
                </c:pt>
                <c:pt idx="244">
                  <c:v>-8.3918131582372268E-4</c:v>
                </c:pt>
                <c:pt idx="245">
                  <c:v>-8.3542032887518047E-4</c:v>
                </c:pt>
                <c:pt idx="246">
                  <c:v>-8.3364830554710778E-4</c:v>
                </c:pt>
                <c:pt idx="247">
                  <c:v>-8.3194351923498999E-4</c:v>
                </c:pt>
                <c:pt idx="248">
                  <c:v>-8.303070152626546E-4</c:v>
                </c:pt>
                <c:pt idx="249">
                  <c:v>-8.2726494020413099E-4</c:v>
                </c:pt>
                <c:pt idx="250">
                  <c:v>-8.2446472764896583E-4</c:v>
                </c:pt>
                <c:pt idx="251">
                  <c:v>-8.2318531447356236E-4</c:v>
                </c:pt>
                <c:pt idx="252">
                  <c:v>-8.2198045518122598E-4</c:v>
                </c:pt>
                <c:pt idx="253">
                  <c:v>-8.2085119549546448E-4</c:v>
                </c:pt>
                <c:pt idx="254">
                  <c:v>-8.1884803758924818E-4</c:v>
                </c:pt>
                <c:pt idx="255">
                  <c:v>-8.171006276391779E-4</c:v>
                </c:pt>
                <c:pt idx="256">
                  <c:v>-8.163022493157257E-4</c:v>
                </c:pt>
                <c:pt idx="257">
                  <c:v>-8.1552232399140223E-4</c:v>
                </c:pt>
                <c:pt idx="258">
                  <c:v>-8.1476121685408742E-4</c:v>
                </c:pt>
                <c:pt idx="259">
                  <c:v>-8.1295298198225119E-4</c:v>
                </c:pt>
                <c:pt idx="260">
                  <c:v>-8.1125073670751391E-4</c:v>
                </c:pt>
                <c:pt idx="261">
                  <c:v>-8.1061020835715425E-4</c:v>
                </c:pt>
                <c:pt idx="262">
                  <c:v>-8.0999105446899478E-4</c:v>
                </c:pt>
                <c:pt idx="263">
                  <c:v>-4.8240370498220386E-6</c:v>
                </c:pt>
                <c:pt idx="264">
                  <c:v>-8.0773549041346371E-4</c:v>
                </c:pt>
                <c:pt idx="265">
                  <c:v>-8.0722868813332127E-4</c:v>
                </c:pt>
                <c:pt idx="266">
                  <c:v>-8.0674545196224301E-4</c:v>
                </c:pt>
                <c:pt idx="267">
                  <c:v>-8.0628614692823675E-4</c:v>
                </c:pt>
                <c:pt idx="268">
                  <c:v>-8.0544733117804412E-4</c:v>
                </c:pt>
                <c:pt idx="269">
                  <c:v>-8.0469554232021068E-4</c:v>
                </c:pt>
                <c:pt idx="270">
                  <c:v>-8.0436137118944373E-4</c:v>
                </c:pt>
                <c:pt idx="271">
                  <c:v>-8.0405332244293248E-4</c:v>
                </c:pt>
                <c:pt idx="272">
                  <c:v>-8.0377176142842899E-4</c:v>
                </c:pt>
                <c:pt idx="273">
                  <c:v>-8.0329696501291181E-4</c:v>
                </c:pt>
                <c:pt idx="274">
                  <c:v>-8.0291769780860278E-4</c:v>
                </c:pt>
                <c:pt idx="275">
                  <c:v>-8.0277405307249694E-4</c:v>
                </c:pt>
                <c:pt idx="276">
                  <c:v>-8.0266569698839163E-4</c:v>
                </c:pt>
                <c:pt idx="277">
                  <c:v>-8.0261956704852366E-4</c:v>
                </c:pt>
                <c:pt idx="278">
                  <c:v>-8.0275867767820586E-4</c:v>
                </c:pt>
                <c:pt idx="279">
                  <c:v>-8.0313834822653973E-4</c:v>
                </c:pt>
                <c:pt idx="280">
                  <c:v>-8.034476877805119E-4</c:v>
                </c:pt>
                <c:pt idx="281">
                  <c:v>-8.0383041279219469E-4</c:v>
                </c:pt>
                <c:pt idx="282">
                  <c:v>-8.0428728673087591E-4</c:v>
                </c:pt>
                <c:pt idx="283">
                  <c:v>-8.0545021520439519E-4</c:v>
                </c:pt>
                <c:pt idx="284">
                  <c:v>-8.0687154957459484E-4</c:v>
                </c:pt>
                <c:pt idx="285">
                  <c:v>-8.0771062582307707E-4</c:v>
                </c:pt>
                <c:pt idx="286">
                  <c:v>-8.0862843393258999E-4</c:v>
                </c:pt>
                <c:pt idx="287">
                  <c:v>-8.096257378120697E-4</c:v>
                </c:pt>
                <c:pt idx="288">
                  <c:v>-8.1188731881454146E-4</c:v>
                </c:pt>
                <c:pt idx="289">
                  <c:v>-8.1442518529151187E-4</c:v>
                </c:pt>
                <c:pt idx="290">
                  <c:v>-8.1583142397700925E-4</c:v>
                </c:pt>
                <c:pt idx="291">
                  <c:v>-8.1732174136650571E-4</c:v>
                </c:pt>
                <c:pt idx="292">
                  <c:v>-8.1889690068948084E-4</c:v>
                </c:pt>
                <c:pt idx="293">
                  <c:v>-8.2233196725400859E-4</c:v>
                </c:pt>
                <c:pt idx="294">
                  <c:v>-8.2606123585460267E-4</c:v>
                </c:pt>
                <c:pt idx="295">
                  <c:v>-8.2807206287949242E-4</c:v>
                </c:pt>
                <c:pt idx="296">
                  <c:v>-8.301723150117013E-4</c:v>
                </c:pt>
                <c:pt idx="297">
                  <c:v>-8.323627557205171E-4</c:v>
                </c:pt>
                <c:pt idx="298">
                  <c:v>-8.3704613889512558E-4</c:v>
                </c:pt>
                <c:pt idx="299">
                  <c:v>-8.4193172409818828E-4</c:v>
                </c:pt>
                <c:pt idx="300">
                  <c:v>-8.4392277961864437E-4</c:v>
                </c:pt>
                <c:pt idx="301">
                  <c:v>-8.4534120859292017E-4</c:v>
                </c:pt>
                <c:pt idx="302">
                  <c:v>-8.4618165166805426E-4</c:v>
                </c:pt>
                <c:pt idx="303">
                  <c:v>-8.4590713503196469E-4</c:v>
                </c:pt>
                <c:pt idx="304">
                  <c:v>-8.4365638295391676E-4</c:v>
                </c:pt>
                <c:pt idx="305">
                  <c:v>-8.4152651003588375E-4</c:v>
                </c:pt>
                <c:pt idx="306">
                  <c:v>-8.3878649649982151E-4</c:v>
                </c:pt>
                <c:pt idx="307">
                  <c:v>-8.3543098299276863E-4</c:v>
                </c:pt>
                <c:pt idx="308">
                  <c:v>-8.266395965605966E-4</c:v>
                </c:pt>
                <c:pt idx="309">
                  <c:v>-8.157467489500192E-4</c:v>
                </c:pt>
                <c:pt idx="310">
                  <c:v>-8.0923334953020287E-4</c:v>
                </c:pt>
                <c:pt idx="311">
                  <c:v>-8.0207229546047643E-4</c:v>
                </c:pt>
                <c:pt idx="312">
                  <c:v>-7.9425822754775055E-4</c:v>
                </c:pt>
                <c:pt idx="313">
                  <c:v>-7.7642490848628398E-4</c:v>
                </c:pt>
                <c:pt idx="314">
                  <c:v>-7.5636463380490682E-4</c:v>
                </c:pt>
                <c:pt idx="315">
                  <c:v>-7.452051090206524E-4</c:v>
                </c:pt>
                <c:pt idx="316">
                  <c:v>-7.3336041535476681E-4</c:v>
                </c:pt>
                <c:pt idx="317">
                  <c:v>-7.2082519337435258E-4</c:v>
                </c:pt>
                <c:pt idx="318">
                  <c:v>-6.934248577739055E-4</c:v>
                </c:pt>
                <c:pt idx="319">
                  <c:v>-6.6388273990192204E-4</c:v>
                </c:pt>
                <c:pt idx="320">
                  <c:v>-6.4908356113946297E-4</c:v>
                </c:pt>
                <c:pt idx="321">
                  <c:v>-6.3484087958531887E-4</c:v>
                </c:pt>
                <c:pt idx="322">
                  <c:v>-6.211603634653784E-4</c:v>
                </c:pt>
                <c:pt idx="323">
                  <c:v>-5.9570057225677431E-4</c:v>
                </c:pt>
                <c:pt idx="324">
                  <c:v>-5.7217332064318782E-4</c:v>
                </c:pt>
                <c:pt idx="325">
                  <c:v>-5.6138865708099672E-4</c:v>
                </c:pt>
                <c:pt idx="326">
                  <c:v>-5.512001690277657E-4</c:v>
                </c:pt>
                <c:pt idx="327">
                  <c:v>-5.4161352502912763E-4</c:v>
                </c:pt>
                <c:pt idx="328">
                  <c:v>-5.2447396076793495E-4</c:v>
                </c:pt>
                <c:pt idx="329">
                  <c:v>-5.0939875413824609E-4</c:v>
                </c:pt>
                <c:pt idx="330">
                  <c:v>-5.0290635464023126E-4</c:v>
                </c:pt>
                <c:pt idx="331">
                  <c:v>-4.9704980879194949E-4</c:v>
                </c:pt>
                <c:pt idx="332">
                  <c:v>-4.9183478521896973E-4</c:v>
                </c:pt>
                <c:pt idx="333">
                  <c:v>-4.8357083741290552E-4</c:v>
                </c:pt>
                <c:pt idx="334">
                  <c:v>-4.7750327907714052E-4</c:v>
                </c:pt>
                <c:pt idx="335">
                  <c:v>-4.7558089114829727E-4</c:v>
                </c:pt>
                <c:pt idx="336">
                  <c:v>-4.7433403532970431E-4</c:v>
                </c:pt>
                <c:pt idx="337">
                  <c:v>-4.7540029250026095E-4</c:v>
                </c:pt>
                <c:pt idx="338">
                  <c:v>-4.8124695272822038E-4</c:v>
                </c:pt>
                <c:pt idx="339">
                  <c:v>-4.8422846952167475E-4</c:v>
                </c:pt>
                <c:pt idx="340">
                  <c:v>-4.8726686253885987E-4</c:v>
                </c:pt>
                <c:pt idx="341">
                  <c:v>-4.9353396352369572E-4</c:v>
                </c:pt>
                <c:pt idx="342">
                  <c:v>-4.9999481343210306E-4</c:v>
                </c:pt>
                <c:pt idx="343">
                  <c:v>-5.0332179999834636E-4</c:v>
                </c:pt>
                <c:pt idx="344">
                  <c:v>-5.0670734788038629E-4</c:v>
                </c:pt>
                <c:pt idx="345">
                  <c:v>-5.1015173785362578E-4</c:v>
                </c:pt>
                <c:pt idx="346">
                  <c:v>-5.1905825808495898E-4</c:v>
                </c:pt>
                <c:pt idx="347">
                  <c:v>-5.2826614874490474E-4</c:v>
                </c:pt>
                <c:pt idx="348">
                  <c:v>-5.320694891874922E-4</c:v>
                </c:pt>
                <c:pt idx="349">
                  <c:v>-5.3593363754877998E-4</c:v>
                </c:pt>
                <c:pt idx="350">
                  <c:v>-5.4386521022742329E-4</c:v>
                </c:pt>
                <c:pt idx="351">
                  <c:v>-5.5200392808707477E-4</c:v>
                </c:pt>
                <c:pt idx="352">
                  <c:v>-5.561763292716293E-4</c:v>
                </c:pt>
                <c:pt idx="353">
                  <c:v>-5.6041122354688611E-4</c:v>
                </c:pt>
                <c:pt idx="354">
                  <c:v>-5.647088918081522E-4</c:v>
                </c:pt>
                <c:pt idx="355">
                  <c:v>-5.7351396527849374E-4</c:v>
                </c:pt>
                <c:pt idx="356">
                  <c:v>-5.8253292102072862E-4</c:v>
                </c:pt>
                <c:pt idx="357">
                  <c:v>-5.8714867168241369E-4</c:v>
                </c:pt>
                <c:pt idx="358">
                  <c:v>-5.9182888122233379E-4</c:v>
                </c:pt>
                <c:pt idx="359">
                  <c:v>-5.964555009896344E-4</c:v>
                </c:pt>
                <c:pt idx="360">
                  <c:v>-6.0378037403108209E-4</c:v>
                </c:pt>
                <c:pt idx="361">
                  <c:v>-6.0891816493047202E-4</c:v>
                </c:pt>
                <c:pt idx="362">
                  <c:v>-6.1037899626636971E-4</c:v>
                </c:pt>
                <c:pt idx="363">
                  <c:v>-6.1116749057621433E-4</c:v>
                </c:pt>
                <c:pt idx="364">
                  <c:v>-6.1127844610098236E-4</c:v>
                </c:pt>
                <c:pt idx="365">
                  <c:v>-6.0921485602882797E-4</c:v>
                </c:pt>
                <c:pt idx="366">
                  <c:v>-6.0484284932549315E-4</c:v>
                </c:pt>
                <c:pt idx="367">
                  <c:v>-6.0148808721738334E-4</c:v>
                </c:pt>
                <c:pt idx="368">
                  <c:v>-5.9742457664935245E-4</c:v>
                </c:pt>
                <c:pt idx="369">
                  <c:v>-5.9264711606221709E-4</c:v>
                </c:pt>
                <c:pt idx="370">
                  <c:v>-5.8068541629818782E-4</c:v>
                </c:pt>
                <c:pt idx="371">
                  <c:v>-5.6629373978100972E-4</c:v>
                </c:pt>
                <c:pt idx="372">
                  <c:v>-5.5786850383210407E-4</c:v>
                </c:pt>
                <c:pt idx="373">
                  <c:v>-5.4869810810931341E-4</c:v>
                </c:pt>
                <c:pt idx="374">
                  <c:v>-5.3877735061380605E-4</c:v>
                </c:pt>
                <c:pt idx="375">
                  <c:v>-5.1640788085727252E-4</c:v>
                </c:pt>
                <c:pt idx="376">
                  <c:v>-4.9148666988241274E-4</c:v>
                </c:pt>
                <c:pt idx="377">
                  <c:v>-4.7773607865675416E-4</c:v>
                </c:pt>
                <c:pt idx="378">
                  <c:v>-4.6320391546395001E-4</c:v>
                </c:pt>
                <c:pt idx="379">
                  <c:v>-4.4788497866488086E-4</c:v>
                </c:pt>
                <c:pt idx="380">
                  <c:v>-4.1459804097865316E-4</c:v>
                </c:pt>
                <c:pt idx="381">
                  <c:v>-3.7889786196565467E-4</c:v>
                </c:pt>
                <c:pt idx="382">
                  <c:v>-3.6113322020803196E-4</c:v>
                </c:pt>
                <c:pt idx="383">
                  <c:v>-3.4412719985610352E-4</c:v>
                </c:pt>
                <c:pt idx="384">
                  <c:v>-3.2788596174171403E-4</c:v>
                </c:pt>
                <c:pt idx="385">
                  <c:v>-2.9798332124464366E-4</c:v>
                </c:pt>
                <c:pt idx="386">
                  <c:v>-2.7069206268492962E-4</c:v>
                </c:pt>
                <c:pt idx="387">
                  <c:v>-2.5836715810800825E-4</c:v>
                </c:pt>
                <c:pt idx="388">
                  <c:v>-2.4684400435681653E-4</c:v>
                </c:pt>
                <c:pt idx="389">
                  <c:v>-2.3612876294265561E-4</c:v>
                </c:pt>
                <c:pt idx="390">
                  <c:v>-2.1742199639351867E-4</c:v>
                </c:pt>
                <c:pt idx="391">
                  <c:v>-2.0147014672566854E-4</c:v>
                </c:pt>
                <c:pt idx="392">
                  <c:v>-1.9488688698832135E-4</c:v>
                </c:pt>
                <c:pt idx="393">
                  <c:v>-1.891485075367072E-4</c:v>
                </c:pt>
                <c:pt idx="394">
                  <c:v>-1.8426116976222318E-4</c:v>
                </c:pt>
                <c:pt idx="395">
                  <c:v>-1.7735401953711261E-4</c:v>
                </c:pt>
                <c:pt idx="396">
                  <c:v>-1.733454629038178E-4</c:v>
                </c:pt>
                <c:pt idx="397">
                  <c:v>-1.7280575390632436E-4</c:v>
                </c:pt>
                <c:pt idx="398">
                  <c:v>-1.7315405433482312E-4</c:v>
                </c:pt>
                <c:pt idx="399">
                  <c:v>-1.7439652582051934E-4</c:v>
                </c:pt>
                <c:pt idx="400">
                  <c:v>-1.7989275521212988E-4</c:v>
                </c:pt>
                <c:pt idx="401">
                  <c:v>-1.8843134708568243E-4</c:v>
                </c:pt>
                <c:pt idx="402">
                  <c:v>-1.9406798304366646E-4</c:v>
                </c:pt>
                <c:pt idx="403">
                  <c:v>-1.9978787372476603E-4</c:v>
                </c:pt>
                <c:pt idx="404">
                  <c:v>-2.0542164557380005E-4</c:v>
                </c:pt>
                <c:pt idx="405">
                  <c:v>-2.1639775368953451E-4</c:v>
                </c:pt>
                <c:pt idx="406">
                  <c:v>-2.2707857454395963E-4</c:v>
                </c:pt>
                <c:pt idx="407">
                  <c:v>-2.3226902509332348E-4</c:v>
                </c:pt>
                <c:pt idx="408">
                  <c:v>-2.3736826628262264E-4</c:v>
                </c:pt>
                <c:pt idx="409">
                  <c:v>-2.4237544963057189E-4</c:v>
                </c:pt>
                <c:pt idx="410">
                  <c:v>-2.520785379500623E-4</c:v>
                </c:pt>
                <c:pt idx="411">
                  <c:v>-2.614666356226536E-4</c:v>
                </c:pt>
                <c:pt idx="412">
                  <c:v>-2.660008032240313E-4</c:v>
                </c:pt>
                <c:pt idx="413">
                  <c:v>-2.7043782261593208E-4</c:v>
                </c:pt>
                <c:pt idx="414">
                  <c:v>-2.7477684499732646E-4</c:v>
                </c:pt>
                <c:pt idx="415">
                  <c:v>-2.8312376937567052E-4</c:v>
                </c:pt>
                <c:pt idx="416">
                  <c:v>-2.9113599898877851E-4</c:v>
                </c:pt>
                <c:pt idx="417">
                  <c:v>-2.9497231125663603E-4</c:v>
                </c:pt>
                <c:pt idx="418">
                  <c:v>-2.9870553646560438E-4</c:v>
                </c:pt>
                <c:pt idx="419">
                  <c:v>-3.0233482589459015E-4</c:v>
                </c:pt>
                <c:pt idx="420">
                  <c:v>-3.0924244469154871E-4</c:v>
                </c:pt>
                <c:pt idx="421">
                  <c:v>-3.1579565838324442E-4</c:v>
                </c:pt>
                <c:pt idx="422">
                  <c:v>-3.1889254329175998E-4</c:v>
                </c:pt>
                <c:pt idx="423">
                  <c:v>-3.2188040177238975E-4</c:v>
                </c:pt>
                <c:pt idx="424">
                  <c:v>-3.2475838582346483E-4</c:v>
                </c:pt>
                <c:pt idx="425">
                  <c:v>-3.2922698246284909E-4</c:v>
                </c:pt>
                <c:pt idx="426">
                  <c:v>-3.3137579664277439E-4</c:v>
                </c:pt>
                <c:pt idx="427">
                  <c:v>-3.3122716717404188E-4</c:v>
                </c:pt>
                <c:pt idx="428">
                  <c:v>-3.3033754271993843E-4</c:v>
                </c:pt>
                <c:pt idx="429">
                  <c:v>-3.2870208087398822E-4</c:v>
                </c:pt>
                <c:pt idx="430">
                  <c:v>-3.2292053255389419E-4</c:v>
                </c:pt>
                <c:pt idx="431">
                  <c:v>-3.1460501691782383E-4</c:v>
                </c:pt>
                <c:pt idx="432">
                  <c:v>-3.0916773537281728E-4</c:v>
                </c:pt>
                <c:pt idx="433">
                  <c:v>-3.0295556299630988E-4</c:v>
                </c:pt>
                <c:pt idx="434">
                  <c:v>-2.959636577415381E-4</c:v>
                </c:pt>
                <c:pt idx="435">
                  <c:v>-2.7935630908526576E-4</c:v>
                </c:pt>
                <c:pt idx="436">
                  <c:v>-2.6010186080949182E-4</c:v>
                </c:pt>
                <c:pt idx="437">
                  <c:v>-2.4913865642517408E-4</c:v>
                </c:pt>
                <c:pt idx="438">
                  <c:v>-2.3736666504348136E-4</c:v>
                </c:pt>
                <c:pt idx="439">
                  <c:v>-2.2478104465761817E-4</c:v>
                </c:pt>
                <c:pt idx="440">
                  <c:v>-1.9687338807194976E-4</c:v>
                </c:pt>
                <c:pt idx="441">
                  <c:v>-1.6620542622192147E-4</c:v>
                </c:pt>
                <c:pt idx="442">
                  <c:v>-1.4947902591710971E-4</c:v>
                </c:pt>
                <c:pt idx="443">
                  <c:v>-1.3190994228917674E-4</c:v>
                </c:pt>
                <c:pt idx="444">
                  <c:v>-1.1349333333132705E-4</c:v>
                </c:pt>
                <c:pt idx="445">
                  <c:v>-7.3810804255280971E-5</c:v>
                </c:pt>
                <c:pt idx="446">
                  <c:v>-3.1523059282889676E-5</c:v>
                </c:pt>
                <c:pt idx="447">
                  <c:v>-1.0409114370446559E-5</c:v>
                </c:pt>
                <c:pt idx="448">
                  <c:v>9.9592762037303828E-6</c:v>
                </c:pt>
                <c:pt idx="449">
                  <c:v>2.9576910360873399E-5</c:v>
                </c:pt>
                <c:pt idx="450">
                  <c:v>6.6283659201360479E-5</c:v>
                </c:pt>
                <c:pt idx="451">
                  <c:v>1.0043584212304779E-4</c:v>
                </c:pt>
                <c:pt idx="452">
                  <c:v>1.1622166365299336E-4</c:v>
                </c:pt>
                <c:pt idx="453">
                  <c:v>1.3122551637323454E-4</c:v>
                </c:pt>
                <c:pt idx="454">
                  <c:v>1.4544219828493965E-4</c:v>
                </c:pt>
                <c:pt idx="455">
                  <c:v>1.7122573084726866E-4</c:v>
                </c:pt>
                <c:pt idx="456">
                  <c:v>1.9433317802963757E-4</c:v>
                </c:pt>
                <c:pt idx="457">
                  <c:v>2.0453597591618689E-4</c:v>
                </c:pt>
                <c:pt idx="458">
                  <c:v>2.1392039084133785E-4</c:v>
                </c:pt>
                <c:pt idx="459">
                  <c:v>2.2248122088619482E-4</c:v>
                </c:pt>
                <c:pt idx="460">
                  <c:v>2.3683174381616823E-4</c:v>
                </c:pt>
                <c:pt idx="461">
                  <c:v>2.4838465244592101E-4</c:v>
                </c:pt>
                <c:pt idx="462">
                  <c:v>2.527495281068326E-4</c:v>
                </c:pt>
                <c:pt idx="463">
                  <c:v>2.5625960705433215E-4</c:v>
                </c:pt>
                <c:pt idx="464">
                  <c:v>2.5890968720965191E-4</c:v>
                </c:pt>
                <c:pt idx="465">
                  <c:v>2.6131736486689761E-4</c:v>
                </c:pt>
                <c:pt idx="466">
                  <c:v>2.6080598097166785E-4</c:v>
                </c:pt>
                <c:pt idx="467">
                  <c:v>2.590780379829738E-4</c:v>
                </c:pt>
                <c:pt idx="468">
                  <c:v>2.5661544737154429E-4</c:v>
                </c:pt>
                <c:pt idx="469">
                  <c:v>2.5404112509619381E-4</c:v>
                </c:pt>
                <c:pt idx="470">
                  <c:v>2.4904252375002045E-4</c:v>
                </c:pt>
                <c:pt idx="471">
                  <c:v>2.4419543851017522E-4</c:v>
                </c:pt>
                <c:pt idx="472">
                  <c:v>2.4184890738077058E-4</c:v>
                </c:pt>
                <c:pt idx="473">
                  <c:v>2.395491279738593E-4</c:v>
                </c:pt>
                <c:pt idx="474">
                  <c:v>2.3729649853088119E-4</c:v>
                </c:pt>
                <c:pt idx="475">
                  <c:v>2.3295054621286226E-4</c:v>
                </c:pt>
                <c:pt idx="476">
                  <c:v>2.2876543795291582E-4</c:v>
                </c:pt>
                <c:pt idx="477">
                  <c:v>2.2675452667542118E-4</c:v>
                </c:pt>
                <c:pt idx="478">
                  <c:v>2.2479315281209722E-4</c:v>
                </c:pt>
                <c:pt idx="479">
                  <c:v>2.228817143645756E-4</c:v>
                </c:pt>
                <c:pt idx="480">
                  <c:v>2.1922741137103685E-4</c:v>
                </c:pt>
                <c:pt idx="481">
                  <c:v>2.1574327172757535E-4</c:v>
                </c:pt>
                <c:pt idx="482">
                  <c:v>2.1408747854501087E-4</c:v>
                </c:pt>
                <c:pt idx="483">
                  <c:v>2.1248400830842229E-4</c:v>
                </c:pt>
                <c:pt idx="484">
                  <c:v>2.1093325861976098E-4</c:v>
                </c:pt>
                <c:pt idx="485">
                  <c:v>2.080096051670921E-4</c:v>
                </c:pt>
                <c:pt idx="486">
                  <c:v>2.0526542625631805E-4</c:v>
                </c:pt>
                <c:pt idx="487">
                  <c:v>2.0398424933176784E-4</c:v>
                </c:pt>
                <c:pt idx="488">
                  <c:v>2.0275818056525452E-4</c:v>
                </c:pt>
                <c:pt idx="489">
                  <c:v>2.0158761795840974E-4</c:v>
                </c:pt>
                <c:pt idx="490">
                  <c:v>1.9943361349028521E-4</c:v>
                </c:pt>
                <c:pt idx="491">
                  <c:v>1.9750597013867832E-4</c:v>
                </c:pt>
                <c:pt idx="492">
                  <c:v>1.9684482827742045E-4</c:v>
                </c:pt>
                <c:pt idx="493">
                  <c:v>1.9646867508882337E-4</c:v>
                </c:pt>
                <c:pt idx="494">
                  <c:v>1.9637919034920515E-4</c:v>
                </c:pt>
                <c:pt idx="495">
                  <c:v>1.9716428441896028E-4</c:v>
                </c:pt>
                <c:pt idx="496">
                  <c:v>1.9892151446043727E-4</c:v>
                </c:pt>
                <c:pt idx="497">
                  <c:v>2.0029055701975551E-4</c:v>
                </c:pt>
                <c:pt idx="498">
                  <c:v>2.0195634276909402E-4</c:v>
                </c:pt>
                <c:pt idx="499">
                  <c:v>2.0392055036566603E-4</c:v>
                </c:pt>
                <c:pt idx="500">
                  <c:v>2.0885222282274185E-4</c:v>
                </c:pt>
                <c:pt idx="501">
                  <c:v>2.1479518459877056E-4</c:v>
                </c:pt>
                <c:pt idx="502">
                  <c:v>2.1827668984286674E-4</c:v>
                </c:pt>
                <c:pt idx="503">
                  <c:v>2.2206669167523785E-4</c:v>
                </c:pt>
                <c:pt idx="504">
                  <c:v>2.2616687003207403E-4</c:v>
                </c:pt>
                <c:pt idx="505">
                  <c:v>2.3540969597668493E-4</c:v>
                </c:pt>
                <c:pt idx="506">
                  <c:v>2.4570292584513709E-4</c:v>
                </c:pt>
                <c:pt idx="507">
                  <c:v>2.5137917155859668E-4</c:v>
                </c:pt>
                <c:pt idx="508">
                  <c:v>2.5737566821781854E-4</c:v>
                </c:pt>
                <c:pt idx="509">
                  <c:v>2.6369409463988802E-4</c:v>
                </c:pt>
                <c:pt idx="510">
                  <c:v>2.774126579385694E-4</c:v>
                </c:pt>
                <c:pt idx="511">
                  <c:v>2.9216807125642674E-4</c:v>
                </c:pt>
                <c:pt idx="512">
                  <c:v>2.9980507516569332E-4</c:v>
                </c:pt>
                <c:pt idx="513">
                  <c:v>3.0745624214567613E-4</c:v>
                </c:pt>
                <c:pt idx="514">
                  <c:v>3.1512152655288617E-4</c:v>
                </c:pt>
                <c:pt idx="515">
                  <c:v>3.382161926044347E-4</c:v>
                </c:pt>
                <c:pt idx="516">
                  <c:v>3.6140712286858445E-4</c:v>
                </c:pt>
                <c:pt idx="517">
                  <c:v>3.6916994197611075E-4</c:v>
                </c:pt>
                <c:pt idx="518">
                  <c:v>4.1603399717260459E-4</c:v>
                </c:pt>
                <c:pt idx="519">
                  <c:v>4.6338312826854633E-4</c:v>
                </c:pt>
                <c:pt idx="520">
                  <c:v>5.1922363049072828E-4</c:v>
                </c:pt>
                <c:pt idx="521">
                  <c:v>5.7569512325272854E-4</c:v>
                </c:pt>
                <c:pt idx="522">
                  <c:v>6.327818549944908E-4</c:v>
                </c:pt>
                <c:pt idx="523">
                  <c:v>6.9046807495531937E-4</c:v>
                </c:pt>
                <c:pt idx="524">
                  <c:v>7.4873803181496612E-4</c:v>
                </c:pt>
                <c:pt idx="525">
                  <c:v>8.0757597433311901E-4</c:v>
                </c:pt>
                <c:pt idx="526">
                  <c:v>8.6696615134940203E-4</c:v>
                </c:pt>
                <c:pt idx="527">
                  <c:v>9.2689281186331129E-4</c:v>
                </c:pt>
                <c:pt idx="528">
                  <c:v>9.8734020447466264E-4</c:v>
                </c:pt>
                <c:pt idx="529">
                  <c:v>1.0482925781030161E-3</c:v>
                </c:pt>
                <c:pt idx="530">
                  <c:v>1.1097341814281236E-3</c:v>
                </c:pt>
                <c:pt idx="531">
                  <c:v>1.1894240479737306E-3</c:v>
                </c:pt>
                <c:pt idx="532">
                  <c:v>1.2340220726070328E-3</c:v>
                </c:pt>
                <c:pt idx="533">
                  <c:v>1.2968368577404021E-3</c:v>
                </c:pt>
                <c:pt idx="534">
                  <c:v>1.3600778680089576E-3</c:v>
                </c:pt>
                <c:pt idx="535">
                  <c:v>1.4328550103215321E-3</c:v>
                </c:pt>
                <c:pt idx="536">
                  <c:v>1.4877755576314655E-3</c:v>
                </c:pt>
                <c:pt idx="537">
                  <c:v>1.552200734664666E-3</c:v>
                </c:pt>
                <c:pt idx="538">
                  <c:v>1.6169891314721241E-3</c:v>
                </c:pt>
                <c:pt idx="539">
                  <c:v>1.6821249965737195E-3</c:v>
                </c:pt>
                <c:pt idx="540">
                  <c:v>1.7475925790488844E-3</c:v>
                </c:pt>
                <c:pt idx="541">
                  <c:v>1.8133761272576265E-3</c:v>
                </c:pt>
                <c:pt idx="542">
                  <c:v>1.8794598897997616E-3</c:v>
                </c:pt>
                <c:pt idx="543">
                  <c:v>1.9458281156747859E-3</c:v>
                </c:pt>
                <c:pt idx="544">
                  <c:v>2.0124650533226429E-3</c:v>
                </c:pt>
                <c:pt idx="545">
                  <c:v>2.0793549513431486E-3</c:v>
                </c:pt>
                <c:pt idx="546">
                  <c:v>2.146482058575927E-3</c:v>
                </c:pt>
                <c:pt idx="547">
                  <c:v>2.2138306233809857E-3</c:v>
                </c:pt>
                <c:pt idx="548">
                  <c:v>2.2813848945180126E-3</c:v>
                </c:pt>
                <c:pt idx="549">
                  <c:v>2.3491291206667597E-3</c:v>
                </c:pt>
                <c:pt idx="550">
                  <c:v>2.4170475501872346E-3</c:v>
                </c:pt>
                <c:pt idx="551">
                  <c:v>2.4851244316792531E-3</c:v>
                </c:pt>
                <c:pt idx="552">
                  <c:v>2.5533440139025032E-3</c:v>
                </c:pt>
                <c:pt idx="553">
                  <c:v>2.6216905452169925E-3</c:v>
                </c:pt>
                <c:pt idx="554">
                  <c:v>2.6901482743024729E-3</c:v>
                </c:pt>
                <c:pt idx="555">
                  <c:v>2.7587014494390161E-3</c:v>
                </c:pt>
                <c:pt idx="556">
                  <c:v>2.8273343194662459E-3</c:v>
                </c:pt>
                <c:pt idx="557">
                  <c:v>2.8960311326642341E-3</c:v>
                </c:pt>
                <c:pt idx="558">
                  <c:v>2.9647761375528603E-3</c:v>
                </c:pt>
                <c:pt idx="559">
                  <c:v>3.0335535825720683E-3</c:v>
                </c:pt>
                <c:pt idx="560">
                  <c:v>3.10234771640161E-3</c:v>
                </c:pt>
                <c:pt idx="561">
                  <c:v>3.1711427872416209E-3</c:v>
                </c:pt>
                <c:pt idx="562">
                  <c:v>3.2399230436919169E-3</c:v>
                </c:pt>
                <c:pt idx="563">
                  <c:v>3.3086727340325695E-3</c:v>
                </c:pt>
                <c:pt idx="564">
                  <c:v>3.3773761068633945E-3</c:v>
                </c:pt>
                <c:pt idx="565">
                  <c:v>3.4460174103845276E-3</c:v>
                </c:pt>
                <c:pt idx="566">
                  <c:v>3.5145808931957845E-3</c:v>
                </c:pt>
                <c:pt idx="567">
                  <c:v>3.5830508034973008E-3</c:v>
                </c:pt>
                <c:pt idx="568">
                  <c:v>3.6514125185060919E-3</c:v>
                </c:pt>
                <c:pt idx="569">
                  <c:v>3.7394267442536488E-3</c:v>
                </c:pt>
                <c:pt idx="570">
                  <c:v>3.8081090217190194E-3</c:v>
                </c:pt>
                <c:pt idx="571">
                  <c:v>3.8671314022220571E-3</c:v>
                </c:pt>
                <c:pt idx="572">
                  <c:v>3.9361615739608169E-3</c:v>
                </c:pt>
                <c:pt idx="573">
                  <c:v>4.0053686720931125E-3</c:v>
                </c:pt>
                <c:pt idx="574">
                  <c:v>4.0747454154832496E-3</c:v>
                </c:pt>
                <c:pt idx="575">
                  <c:v>4.1442845233952141E-3</c:v>
                </c:pt>
                <c:pt idx="576">
                  <c:v>4.2139787146933116E-3</c:v>
                </c:pt>
                <c:pt idx="577">
                  <c:v>4.283820708561592E-3</c:v>
                </c:pt>
                <c:pt idx="578">
                  <c:v>4.353803224024233E-3</c:v>
                </c:pt>
                <c:pt idx="579">
                  <c:v>4.4239189799455403E-3</c:v>
                </c:pt>
                <c:pt idx="580">
                  <c:v>4.4941606955095637E-3</c:v>
                </c:pt>
                <c:pt idx="581">
                  <c:v>4.5645210896605448E-3</c:v>
                </c:pt>
                <c:pt idx="582">
                  <c:v>4.6349928813427255E-3</c:v>
                </c:pt>
                <c:pt idx="583">
                  <c:v>4.7055687896602194E-3</c:v>
                </c:pt>
                <c:pt idx="584">
                  <c:v>4.7762415335572683E-3</c:v>
                </c:pt>
                <c:pt idx="585">
                  <c:v>4.8470038319781139E-3</c:v>
                </c:pt>
                <c:pt idx="586">
                  <c:v>4.9483022480067973E-3</c:v>
                </c:pt>
                <c:pt idx="587">
                  <c:v>4.9989050322363227E-3</c:v>
                </c:pt>
                <c:pt idx="588">
                  <c:v>5.0597552446252081E-3</c:v>
                </c:pt>
                <c:pt idx="589">
                  <c:v>5.1308029511432096E-3</c:v>
                </c:pt>
                <c:pt idx="590">
                  <c:v>5.2019038070660883E-3</c:v>
                </c:pt>
                <c:pt idx="591">
                  <c:v>5.273050531418022E-3</c:v>
                </c:pt>
                <c:pt idx="592">
                  <c:v>5.3442358430633163E-3</c:v>
                </c:pt>
                <c:pt idx="593">
                  <c:v>5.4154524609462129E-3</c:v>
                </c:pt>
                <c:pt idx="594">
                  <c:v>5.4866931040908895E-3</c:v>
                </c:pt>
                <c:pt idx="595">
                  <c:v>5.5579504914415878E-3</c:v>
                </c:pt>
                <c:pt idx="596">
                  <c:v>5.6292173417027414E-3</c:v>
                </c:pt>
                <c:pt idx="597">
                  <c:v>5.7004863740584E-3</c:v>
                </c:pt>
                <c:pt idx="598">
                  <c:v>5.7717503072929333E-3</c:v>
                </c:pt>
                <c:pt idx="599">
                  <c:v>5.8430018602706468E-3</c:v>
                </c:pt>
                <c:pt idx="600">
                  <c:v>5.9142337520157184E-3</c:v>
                </c:pt>
                <c:pt idx="601">
                  <c:v>5.9854387013924537E-3</c:v>
                </c:pt>
                <c:pt idx="602">
                  <c:v>6.0566094271852222E-3</c:v>
                </c:pt>
                <c:pt idx="603">
                  <c:v>6.1277386484182017E-3</c:v>
                </c:pt>
                <c:pt idx="604">
                  <c:v>6.1988190838757617E-3</c:v>
                </c:pt>
                <c:pt idx="605">
                  <c:v>6.269843452422208E-3</c:v>
                </c:pt>
                <c:pt idx="606">
                  <c:v>6.3408044730817181E-3</c:v>
                </c:pt>
                <c:pt idx="607">
                  <c:v>6.4116948645587257E-3</c:v>
                </c:pt>
                <c:pt idx="608">
                  <c:v>6.4825073457175364E-3</c:v>
                </c:pt>
                <c:pt idx="609">
                  <c:v>6.5532346355023918E-3</c:v>
                </c:pt>
                <c:pt idx="610">
                  <c:v>6.6238694526976616E-3</c:v>
                </c:pt>
                <c:pt idx="611">
                  <c:v>6.6944045160877153E-3</c:v>
                </c:pt>
                <c:pt idx="612">
                  <c:v>6.7648325445368584E-3</c:v>
                </c:pt>
                <c:pt idx="613">
                  <c:v>6.8351462569893329E-3</c:v>
                </c:pt>
                <c:pt idx="614">
                  <c:v>6.905338372149572E-3</c:v>
                </c:pt>
                <c:pt idx="615">
                  <c:v>6.9754016089618176E-3</c:v>
                </c:pt>
                <c:pt idx="616">
                  <c:v>7.0453286860505671E-3</c:v>
                </c:pt>
                <c:pt idx="617">
                  <c:v>7.115112322280126E-3</c:v>
                </c:pt>
                <c:pt idx="618">
                  <c:v>7.1847452365148001E-3</c:v>
                </c:pt>
                <c:pt idx="619">
                  <c:v>7.2542201473790868E-3</c:v>
                </c:pt>
                <c:pt idx="620">
                  <c:v>7.3235296828499941E-3</c:v>
                </c:pt>
                <c:pt idx="621">
                  <c:v>7.4223635016856804E-3</c:v>
                </c:pt>
                <c:pt idx="622">
                  <c:v>7.4911895521978522E-3</c:v>
                </c:pt>
                <c:pt idx="623">
                  <c:v>7.5400614053222625E-3</c:v>
                </c:pt>
                <c:pt idx="624">
                  <c:v>7.6085055952379577E-3</c:v>
                </c:pt>
                <c:pt idx="625">
                  <c:v>7.6767180863335227E-3</c:v>
                </c:pt>
                <c:pt idx="626">
                  <c:v>7.7446910838840921E-3</c:v>
                </c:pt>
                <c:pt idx="627">
                  <c:v>7.8124167929249921E-3</c:v>
                </c:pt>
                <c:pt idx="628">
                  <c:v>7.879887418411613E-3</c:v>
                </c:pt>
                <c:pt idx="629">
                  <c:v>7.947095165379281E-3</c:v>
                </c:pt>
                <c:pt idx="630">
                  <c:v>8.0140322389432583E-3</c:v>
                </c:pt>
                <c:pt idx="631">
                  <c:v>8.0806908441388714E-3</c:v>
                </c:pt>
                <c:pt idx="632">
                  <c:v>8.1470631858415743E-3</c:v>
                </c:pt>
                <c:pt idx="633">
                  <c:v>8.2131414693265015E-3</c:v>
                </c:pt>
                <c:pt idx="634">
                  <c:v>8.2789178994691071E-3</c:v>
                </c:pt>
                <c:pt idx="635">
                  <c:v>8.3443846812247813E-3</c:v>
                </c:pt>
                <c:pt idx="636">
                  <c:v>8.4284766709963321E-3</c:v>
                </c:pt>
                <c:pt idx="637">
                  <c:v>8.5112514375573767E-3</c:v>
                </c:pt>
                <c:pt idx="638">
                  <c:v>8.5755486999516961E-3</c:v>
                </c:pt>
                <c:pt idx="639">
                  <c:v>8.6486080358927353E-3</c:v>
                </c:pt>
                <c:pt idx="640">
                  <c:v>8.7030995817283241E-3</c:v>
                </c:pt>
                <c:pt idx="641">
                  <c:v>8.7663376112612212E-3</c:v>
                </c:pt>
                <c:pt idx="642">
                  <c:v>8.8292069730577794E-3</c:v>
                </c:pt>
                <c:pt idx="643">
                  <c:v>8.8916998722332607E-3</c:v>
                </c:pt>
                <c:pt idx="644">
                  <c:v>8.9538085136631196E-3</c:v>
                </c:pt>
                <c:pt idx="645">
                  <c:v>9.0155251023826821E-3</c:v>
                </c:pt>
                <c:pt idx="646">
                  <c:v>9.0768418433473386E-3</c:v>
                </c:pt>
                <c:pt idx="647">
                  <c:v>9.1377509414325431E-3</c:v>
                </c:pt>
                <c:pt idx="648">
                  <c:v>9.1982446015936858E-3</c:v>
                </c:pt>
                <c:pt idx="649">
                  <c:v>9.2583150289460292E-3</c:v>
                </c:pt>
                <c:pt idx="650">
                  <c:v>9.3179544282850912E-3</c:v>
                </c:pt>
                <c:pt idx="651">
                  <c:v>9.3771550045662622E-3</c:v>
                </c:pt>
                <c:pt idx="652">
                  <c:v>9.4359089628248682E-3</c:v>
                </c:pt>
                <c:pt idx="653">
                  <c:v>9.4942085079363636E-3</c:v>
                </c:pt>
                <c:pt idx="654">
                  <c:v>9.5520458447762024E-3</c:v>
                </c:pt>
                <c:pt idx="655">
                  <c:v>9.6094131782997749E-3</c:v>
                </c:pt>
                <c:pt idx="656">
                  <c:v>9.6663027134624713E-3</c:v>
                </c:pt>
                <c:pt idx="657">
                  <c:v>9.7227066552196817E-3</c:v>
                </c:pt>
                <c:pt idx="658">
                  <c:v>9.7786172084468603E-3</c:v>
                </c:pt>
                <c:pt idx="659">
                  <c:v>9.8340265780993974E-3</c:v>
                </c:pt>
                <c:pt idx="660">
                  <c:v>9.888926968972811E-3</c:v>
                </c:pt>
                <c:pt idx="661">
                  <c:v>9.9433105861024274E-3</c:v>
                </c:pt>
                <c:pt idx="662">
                  <c:v>9.9971696343637007E-3</c:v>
                </c:pt>
                <c:pt idx="663">
                  <c:v>1.0050496318712021E-2</c:v>
                </c:pt>
                <c:pt idx="664">
                  <c:v>1.0103282843942907E-2</c:v>
                </c:pt>
                <c:pt idx="665">
                  <c:v>1.0155521415011748E-2</c:v>
                </c:pt>
                <c:pt idx="666">
                  <c:v>1.0207204236873935E-2</c:v>
                </c:pt>
                <c:pt idx="667">
                  <c:v>1.0258323514324985E-2</c:v>
                </c:pt>
                <c:pt idx="668">
                  <c:v>1.0308871452400226E-2</c:v>
                </c:pt>
                <c:pt idx="669">
                  <c:v>1.0358840255815238E-2</c:v>
                </c:pt>
                <c:pt idx="670">
                  <c:v>1.0408222129605349E-2</c:v>
                </c:pt>
                <c:pt idx="671">
                  <c:v>1.0457009278566076E-2</c:v>
                </c:pt>
                <c:pt idx="672">
                  <c:v>1.0505294675926535E-2</c:v>
                </c:pt>
                <c:pt idx="673">
                  <c:v>1.0560601763156541E-2</c:v>
                </c:pt>
                <c:pt idx="674">
                  <c:v>1.0609209005227882E-2</c:v>
                </c:pt>
                <c:pt idx="675">
                  <c:v>1.0651034523716518E-2</c:v>
                </c:pt>
                <c:pt idx="676">
                  <c:v>1.0700024088681204E-2</c:v>
                </c:pt>
                <c:pt idx="677">
                  <c:v>1.074922586941085E-2</c:v>
                </c:pt>
                <c:pt idx="678">
                  <c:v>1.0798644310909822E-2</c:v>
                </c:pt>
                <c:pt idx="679">
                  <c:v>1.0848283857702867E-2</c:v>
                </c:pt>
                <c:pt idx="680">
                  <c:v>1.0898148954714415E-2</c:v>
                </c:pt>
                <c:pt idx="681">
                  <c:v>1.0948244046788957E-2</c:v>
                </c:pt>
                <c:pt idx="682">
                  <c:v>1.0998573578611115E-2</c:v>
                </c:pt>
                <c:pt idx="683">
                  <c:v>1.1049141995105316E-2</c:v>
                </c:pt>
                <c:pt idx="684">
                  <c:v>1.1099953740956181E-2</c:v>
                </c:pt>
                <c:pt idx="685">
                  <c:v>1.1151013261088139E-2</c:v>
                </c:pt>
                <c:pt idx="686">
                  <c:v>1.1202325000265745E-2</c:v>
                </c:pt>
                <c:pt idx="687">
                  <c:v>1.1268674997122474E-2</c:v>
                </c:pt>
                <c:pt idx="688">
                  <c:v>1.1305722915055938E-2</c:v>
                </c:pt>
                <c:pt idx="689">
                  <c:v>1.1357817980277574E-2</c:v>
                </c:pt>
                <c:pt idx="690">
                  <c:v>1.1410183043922828E-2</c:v>
                </c:pt>
                <c:pt idx="691">
                  <c:v>1.1462822550676321E-2</c:v>
                </c:pt>
                <c:pt idx="692">
                  <c:v>1.1515740945382547E-2</c:v>
                </c:pt>
                <c:pt idx="693">
                  <c:v>1.1568942673045868E-2</c:v>
                </c:pt>
                <c:pt idx="694">
                  <c:v>1.1622432178270969E-2</c:v>
                </c:pt>
                <c:pt idx="695">
                  <c:v>1.1676213906062216E-2</c:v>
                </c:pt>
                <c:pt idx="696">
                  <c:v>1.17302923012641E-2</c:v>
                </c:pt>
                <c:pt idx="697">
                  <c:v>1.1784671808641178E-2</c:v>
                </c:pt>
                <c:pt idx="698">
                  <c:v>1.1839356873037943E-2</c:v>
                </c:pt>
                <c:pt idx="699">
                  <c:v>1.1894351939458758E-2</c:v>
                </c:pt>
                <c:pt idx="700">
                  <c:v>1.1949661452668181E-2</c:v>
                </c:pt>
                <c:pt idx="701">
                  <c:v>1.2005289857510704E-2</c:v>
                </c:pt>
                <c:pt idx="702">
                  <c:v>1.2061241598830819E-2</c:v>
                </c:pt>
                <c:pt idx="703">
                  <c:v>1.2117521121552954E-2</c:v>
                </c:pt>
                <c:pt idx="704">
                  <c:v>1.2174132870521603E-2</c:v>
                </c:pt>
                <c:pt idx="705">
                  <c:v>1.2231081290661194E-2</c:v>
                </c:pt>
                <c:pt idx="706">
                  <c:v>1.2288370826896156E-2</c:v>
                </c:pt>
                <c:pt idx="707">
                  <c:v>1.2346005923911108E-2</c:v>
                </c:pt>
                <c:pt idx="708">
                  <c:v>1.2403991026790351E-2</c:v>
                </c:pt>
                <c:pt idx="709">
                  <c:v>1.2462330580378378E-2</c:v>
                </c:pt>
                <c:pt idx="710">
                  <c:v>1.2521029029519681E-2</c:v>
                </c:pt>
                <c:pt idx="711">
                  <c:v>1.258009081913869E-2</c:v>
                </c:pt>
                <c:pt idx="712">
                  <c:v>1.2639520394239767E-2</c:v>
                </c:pt>
                <c:pt idx="713">
                  <c:v>1.2699322199587471E-2</c:v>
                </c:pt>
                <c:pt idx="714">
                  <c:v>1.2759500680186164E-2</c:v>
                </c:pt>
                <c:pt idx="715">
                  <c:v>1.2820060280880341E-2</c:v>
                </c:pt>
                <c:pt idx="716">
                  <c:v>1.2881005446674365E-2</c:v>
                </c:pt>
                <c:pt idx="717">
                  <c:v>1.2942340622412729E-2</c:v>
                </c:pt>
                <c:pt idx="718">
                  <c:v>1.3004070253179734E-2</c:v>
                </c:pt>
                <c:pt idx="719">
                  <c:v>1.3066198783739935E-2</c:v>
                </c:pt>
                <c:pt idx="720">
                  <c:v>1.3128730659017762E-2</c:v>
                </c:pt>
                <c:pt idx="721">
                  <c:v>1.3191670324097515E-2</c:v>
                </c:pt>
                <c:pt idx="722">
                  <c:v>1.3255022223823687E-2</c:v>
                </c:pt>
                <c:pt idx="723">
                  <c:v>1.3318790803200642E-2</c:v>
                </c:pt>
                <c:pt idx="724">
                  <c:v>1.3382978280773727E-2</c:v>
                </c:pt>
                <c:pt idx="725">
                  <c:v>1.3447217960509406E-2</c:v>
                </c:pt>
                <c:pt idx="726">
                  <c:v>1.351122442599717E-2</c:v>
                </c:pt>
                <c:pt idx="727">
                  <c:v>1.3574993771801047E-2</c:v>
                </c:pt>
                <c:pt idx="728">
                  <c:v>1.3638522092644934E-2</c:v>
                </c:pt>
                <c:pt idx="729">
                  <c:v>1.3701805483012919E-2</c:v>
                </c:pt>
                <c:pt idx="730">
                  <c:v>1.3764840037469028E-2</c:v>
                </c:pt>
                <c:pt idx="731">
                  <c:v>1.382762185073716E-2</c:v>
                </c:pt>
                <c:pt idx="732">
                  <c:v>1.3890147017381338E-2</c:v>
                </c:pt>
                <c:pt idx="733">
                  <c:v>1.3952411631965589E-2</c:v>
                </c:pt>
                <c:pt idx="734">
                  <c:v>1.4014411789133874E-2</c:v>
                </c:pt>
                <c:pt idx="735">
                  <c:v>1.4076143583450218E-2</c:v>
                </c:pt>
                <c:pt idx="736">
                  <c:v>1.4137603109478647E-2</c:v>
                </c:pt>
                <c:pt idx="737">
                  <c:v>1.4198786461783186E-2</c:v>
                </c:pt>
                <c:pt idx="738">
                  <c:v>1.4259689735087733E-2</c:v>
                </c:pt>
                <c:pt idx="739">
                  <c:v>1.4320309023876376E-2</c:v>
                </c:pt>
                <c:pt idx="740">
                  <c:v>1.4380640422873014E-2</c:v>
                </c:pt>
                <c:pt idx="741">
                  <c:v>1.4457780057153258E-2</c:v>
                </c:pt>
                <c:pt idx="742">
                  <c:v>1.4500423929106887E-2</c:v>
                </c:pt>
                <c:pt idx="743">
                  <c:v>1.4559868225791917E-2</c:v>
                </c:pt>
                <c:pt idx="744">
                  <c:v>1.4619009010861106E-2</c:v>
                </c:pt>
                <c:pt idx="745">
                  <c:v>1.4677842378798545E-2</c:v>
                </c:pt>
                <c:pt idx="746">
                  <c:v>1.4736364424408066E-2</c:v>
                </c:pt>
                <c:pt idx="747">
                  <c:v>1.4794571242093824E-2</c:v>
                </c:pt>
                <c:pt idx="748">
                  <c:v>1.4852458926419843E-2</c:v>
                </c:pt>
                <c:pt idx="749">
                  <c:v>1.4910023572030084E-2</c:v>
                </c:pt>
                <c:pt idx="750">
                  <c:v>1.4967261273488575E-2</c:v>
                </c:pt>
                <c:pt idx="751">
                  <c:v>1.5024168125279402E-2</c:v>
                </c:pt>
                <c:pt idx="752">
                  <c:v>1.5080740222046529E-2</c:v>
                </c:pt>
                <c:pt idx="753">
                  <c:v>1.513697365835398E-2</c:v>
                </c:pt>
                <c:pt idx="754">
                  <c:v>1.5192864528685845E-2</c:v>
                </c:pt>
                <c:pt idx="755">
                  <c:v>1.5248408927686086E-2</c:v>
                </c:pt>
                <c:pt idx="756">
                  <c:v>1.530360294983879E-2</c:v>
                </c:pt>
                <c:pt idx="757">
                  <c:v>1.5358442689707985E-2</c:v>
                </c:pt>
                <c:pt idx="758">
                  <c:v>1.5412924241937631E-2</c:v>
                </c:pt>
                <c:pt idx="759">
                  <c:v>1.5467043700931882E-2</c:v>
                </c:pt>
                <c:pt idx="760">
                  <c:v>1.5520797161414635E-2</c:v>
                </c:pt>
                <c:pt idx="761">
                  <c:v>1.5574180717710107E-2</c:v>
                </c:pt>
                <c:pt idx="762">
                  <c:v>1.5627190464542196E-2</c:v>
                </c:pt>
                <c:pt idx="763">
                  <c:v>1.5679822496554863E-2</c:v>
                </c:pt>
                <c:pt idx="764">
                  <c:v>1.5732072907992389E-2</c:v>
                </c:pt>
                <c:pt idx="765">
                  <c:v>1.5783937793658609E-2</c:v>
                </c:pt>
                <c:pt idx="766">
                  <c:v>1.5835413247957675E-2</c:v>
                </c:pt>
                <c:pt idx="767">
                  <c:v>1.5886495365453612E-2</c:v>
                </c:pt>
                <c:pt idx="768">
                  <c:v>1.5937180240790383E-2</c:v>
                </c:pt>
                <c:pt idx="769">
                  <c:v>1.598746396837214E-2</c:v>
                </c:pt>
                <c:pt idx="770">
                  <c:v>1.6037342642842844E-2</c:v>
                </c:pt>
                <c:pt idx="771">
                  <c:v>1.608681235860665E-2</c:v>
                </c:pt>
                <c:pt idx="772">
                  <c:v>1.6135869210387455E-2</c:v>
                </c:pt>
                <c:pt idx="773">
                  <c:v>1.6184509292589411E-2</c:v>
                </c:pt>
                <c:pt idx="774">
                  <c:v>1.6232728699776544E-2</c:v>
                </c:pt>
                <c:pt idx="775">
                  <c:v>1.6280523526592816E-2</c:v>
                </c:pt>
                <c:pt idx="776">
                  <c:v>1.6327890835547976E-2</c:v>
                </c:pt>
                <c:pt idx="777">
                  <c:v>1.6381704078050063E-2</c:v>
                </c:pt>
                <c:pt idx="778">
                  <c:v>1.6421936744448473E-2</c:v>
                </c:pt>
                <c:pt idx="779">
                  <c:v>1.6468736249599658E-2</c:v>
                </c:pt>
                <c:pt idx="780">
                  <c:v>1.6515385734034993E-2</c:v>
                </c:pt>
                <c:pt idx="781">
                  <c:v>1.656188440670725E-2</c:v>
                </c:pt>
                <c:pt idx="782">
                  <c:v>1.6608231476649138E-2</c:v>
                </c:pt>
                <c:pt idx="783">
                  <c:v>1.6654426152893365E-2</c:v>
                </c:pt>
                <c:pt idx="784">
                  <c:v>1.6700467644392702E-2</c:v>
                </c:pt>
                <c:pt idx="785">
                  <c:v>1.6746355160419668E-2</c:v>
                </c:pt>
                <c:pt idx="786">
                  <c:v>1.6792087909767162E-2</c:v>
                </c:pt>
                <c:pt idx="787">
                  <c:v>1.6837665101547827E-2</c:v>
                </c:pt>
                <c:pt idx="788">
                  <c:v>1.6883085944714438E-2</c:v>
                </c:pt>
                <c:pt idx="789">
                  <c:v>1.6928349648459573E-2</c:v>
                </c:pt>
                <c:pt idx="790">
                  <c:v>1.697345542165607E-2</c:v>
                </c:pt>
                <c:pt idx="791">
                  <c:v>1.7018402473416572E-2</c:v>
                </c:pt>
                <c:pt idx="792">
                  <c:v>1.7075957043566348E-2</c:v>
                </c:pt>
                <c:pt idx="793">
                  <c:v>1.7107817248600554E-2</c:v>
                </c:pt>
                <c:pt idx="794">
                  <c:v>1.7152283390089451E-2</c:v>
                </c:pt>
                <c:pt idx="795">
                  <c:v>1.7202903564461636E-2</c:v>
                </c:pt>
                <c:pt idx="796">
                  <c:v>1.7240729226024598E-2</c:v>
                </c:pt>
                <c:pt idx="797">
                  <c:v>1.7284707338536265E-2</c:v>
                </c:pt>
                <c:pt idx="798">
                  <c:v>1.7328521192760959E-2</c:v>
                </c:pt>
                <c:pt idx="799">
                  <c:v>1.737216999773139E-2</c:v>
                </c:pt>
                <c:pt idx="800">
                  <c:v>1.741565296240033E-2</c:v>
                </c:pt>
                <c:pt idx="801">
                  <c:v>1.7458969295960358E-2</c:v>
                </c:pt>
                <c:pt idx="802">
                  <c:v>1.7502118207284312E-2</c:v>
                </c:pt>
                <c:pt idx="803">
                  <c:v>1.7545098905484835E-2</c:v>
                </c:pt>
                <c:pt idx="804">
                  <c:v>1.75879105995147E-2</c:v>
                </c:pt>
                <c:pt idx="805">
                  <c:v>1.7630552498486551E-2</c:v>
                </c:pt>
                <c:pt idx="806">
                  <c:v>1.7673023811353161E-2</c:v>
                </c:pt>
                <c:pt idx="807">
                  <c:v>1.7715323747147238E-2</c:v>
                </c:pt>
                <c:pt idx="808">
                  <c:v>1.775745151490149E-2</c:v>
                </c:pt>
                <c:pt idx="809">
                  <c:v>1.7799406323648626E-2</c:v>
                </c:pt>
                <c:pt idx="810">
                  <c:v>1.7841187382501289E-2</c:v>
                </c:pt>
                <c:pt idx="811">
                  <c:v>1.7882793900252381E-2</c:v>
                </c:pt>
                <c:pt idx="812">
                  <c:v>1.7924225086254353E-2</c:v>
                </c:pt>
                <c:pt idx="813">
                  <c:v>1.7965480149140234E-2</c:v>
                </c:pt>
                <c:pt idx="814">
                  <c:v>1.8006558298262476E-2</c:v>
                </c:pt>
                <c:pt idx="815">
                  <c:v>1.8047458742493916E-2</c:v>
                </c:pt>
                <c:pt idx="816">
                  <c:v>1.8088180690867262E-2</c:v>
                </c:pt>
                <c:pt idx="817">
                  <c:v>1.8128723352415221E-2</c:v>
                </c:pt>
                <c:pt idx="818">
                  <c:v>1.816908593625044E-2</c:v>
                </c:pt>
                <c:pt idx="819">
                  <c:v>1.8209267651245753E-2</c:v>
                </c:pt>
                <c:pt idx="820">
                  <c:v>1.8249267706513805E-2</c:v>
                </c:pt>
                <c:pt idx="821">
                  <c:v>1.8289085311087305E-2</c:v>
                </c:pt>
                <c:pt idx="822">
                  <c:v>1.8328719673919025E-2</c:v>
                </c:pt>
                <c:pt idx="823">
                  <c:v>1.8368170004041673E-2</c:v>
                </c:pt>
                <c:pt idx="824">
                  <c:v>1.8407435510567893E-2</c:v>
                </c:pt>
                <c:pt idx="825">
                  <c:v>1.8446515402450459E-2</c:v>
                </c:pt>
                <c:pt idx="826">
                  <c:v>1.8485408888722077E-2</c:v>
                </c:pt>
                <c:pt idx="827">
                  <c:v>1.8524115178335521E-2</c:v>
                </c:pt>
                <c:pt idx="828">
                  <c:v>1.8562633263696782E-2</c:v>
                </c:pt>
                <c:pt idx="829">
                  <c:v>1.8611820535312518E-2</c:v>
                </c:pt>
                <c:pt idx="830">
                  <c:v>1.8649786792250822E-2</c:v>
                </c:pt>
                <c:pt idx="831">
                  <c:v>1.868212581019435E-2</c:v>
                </c:pt>
                <c:pt idx="832">
                  <c:v>1.871961602248895E-2</c:v>
                </c:pt>
                <c:pt idx="833">
                  <c:v>1.8756847900949225E-2</c:v>
                </c:pt>
                <c:pt idx="834">
                  <c:v>1.8793820044216147E-2</c:v>
                </c:pt>
                <c:pt idx="835">
                  <c:v>1.8830531050770816E-2</c:v>
                </c:pt>
                <c:pt idx="836">
                  <c:v>1.8866979519094329E-2</c:v>
                </c:pt>
                <c:pt idx="837">
                  <c:v>1.8903164047907595E-2</c:v>
                </c:pt>
                <c:pt idx="838">
                  <c:v>1.8939083235611776E-2</c:v>
                </c:pt>
                <c:pt idx="839">
                  <c:v>1.8974735680767907E-2</c:v>
                </c:pt>
                <c:pt idx="840">
                  <c:v>1.9010119981857088E-2</c:v>
                </c:pt>
                <c:pt idx="841">
                  <c:v>1.9045234737680161E-2</c:v>
                </c:pt>
                <c:pt idx="842">
                  <c:v>1.9080078546558354E-2</c:v>
                </c:pt>
                <c:pt idx="843">
                  <c:v>1.9124477347833846E-2</c:v>
                </c:pt>
                <c:pt idx="844">
                  <c:v>1.9148947717724241E-2</c:v>
                </c:pt>
                <c:pt idx="845">
                  <c:v>1.9182970277134004E-2</c:v>
                </c:pt>
                <c:pt idx="846">
                  <c:v>1.9216716283922963E-2</c:v>
                </c:pt>
                <c:pt idx="847">
                  <c:v>1.9253078332894802E-2</c:v>
                </c:pt>
                <c:pt idx="848">
                  <c:v>1.9288091389428885E-2</c:v>
                </c:pt>
                <c:pt idx="849">
                  <c:v>1.932095910677667E-2</c:v>
                </c:pt>
                <c:pt idx="850">
                  <c:v>1.9353544465268158E-2</c:v>
                </c:pt>
                <c:pt idx="851">
                  <c:v>1.9385846063624257E-2</c:v>
                </c:pt>
                <c:pt idx="852">
                  <c:v>1.9417862500326066E-2</c:v>
                </c:pt>
                <c:pt idx="853">
                  <c:v>1.9449592373854685E-2</c:v>
                </c:pt>
                <c:pt idx="854">
                  <c:v>1.948103428293102E-2</c:v>
                </c:pt>
                <c:pt idx="855">
                  <c:v>1.9512186825956235E-2</c:v>
                </c:pt>
                <c:pt idx="856">
                  <c:v>1.9543048601491364E-2</c:v>
                </c:pt>
                <c:pt idx="857">
                  <c:v>1.9573618208097443E-2</c:v>
                </c:pt>
                <c:pt idx="858">
                  <c:v>1.9603894244415443E-2</c:v>
                </c:pt>
                <c:pt idx="859">
                  <c:v>1.9633875308846527E-2</c:v>
                </c:pt>
                <c:pt idx="860">
                  <c:v>1.9663560000031666E-2</c:v>
                </c:pt>
                <c:pt idx="861">
                  <c:v>1.9692946916451959E-2</c:v>
                </c:pt>
                <c:pt idx="862">
                  <c:v>1.9722034656668441E-2</c:v>
                </c:pt>
                <c:pt idx="863">
                  <c:v>1.9750821819242148E-2</c:v>
                </c:pt>
                <c:pt idx="864">
                  <c:v>1.9779307002734114E-2</c:v>
                </c:pt>
                <c:pt idx="865">
                  <c:v>1.9807488805785312E-2</c:v>
                </c:pt>
                <c:pt idx="866">
                  <c:v>1.9835365826796902E-2</c:v>
                </c:pt>
                <c:pt idx="867">
                  <c:v>1.9862936664329922E-2</c:v>
                </c:pt>
                <c:pt idx="868">
                  <c:v>1.9890199917025342E-2</c:v>
                </c:pt>
                <c:pt idx="869">
                  <c:v>1.9917154183364261E-2</c:v>
                </c:pt>
                <c:pt idx="870">
                  <c:v>1.9943798061907714E-2</c:v>
                </c:pt>
                <c:pt idx="871">
                  <c:v>1.9970130151296672E-2</c:v>
                </c:pt>
                <c:pt idx="872">
                  <c:v>1.9996149049852363E-2</c:v>
                </c:pt>
                <c:pt idx="873">
                  <c:v>2.002185335637563E-2</c:v>
                </c:pt>
                <c:pt idx="874">
                  <c:v>2.0047241669267635E-2</c:v>
                </c:pt>
                <c:pt idx="875">
                  <c:v>2.0072312587089414E-2</c:v>
                </c:pt>
                <c:pt idx="876">
                  <c:v>2.0097064708561874E-2</c:v>
                </c:pt>
                <c:pt idx="877">
                  <c:v>2.0121496632086178E-2</c:v>
                </c:pt>
                <c:pt idx="878">
                  <c:v>2.0145606956223361E-2</c:v>
                </c:pt>
                <c:pt idx="879">
                  <c:v>2.0169394279534458E-2</c:v>
                </c:pt>
                <c:pt idx="880">
                  <c:v>2.0192857884593352E-2</c:v>
                </c:pt>
                <c:pt idx="881">
                  <c:v>2.0227172989697451E-2</c:v>
                </c:pt>
                <c:pt idx="882">
                  <c:v>2.0250250409645787E-2</c:v>
                </c:pt>
                <c:pt idx="883">
                  <c:v>2.0265518416104911E-2</c:v>
                </c:pt>
                <c:pt idx="884">
                  <c:v>2.0288381046853488E-2</c:v>
                </c:pt>
                <c:pt idx="885">
                  <c:v>2.0311120319878029E-2</c:v>
                </c:pt>
                <c:pt idx="886">
                  <c:v>2.0333736545889991E-2</c:v>
                </c:pt>
                <c:pt idx="887">
                  <c:v>2.0356230035520895E-2</c:v>
                </c:pt>
                <c:pt idx="888">
                  <c:v>2.0378601099322324E-2</c:v>
                </c:pt>
                <c:pt idx="889">
                  <c:v>2.0400850047845864E-2</c:v>
                </c:pt>
                <c:pt idx="890">
                  <c:v>2.0422977191802971E-2</c:v>
                </c:pt>
                <c:pt idx="891">
                  <c:v>2.0444982841665293E-2</c:v>
                </c:pt>
                <c:pt idx="892">
                  <c:v>2.0466867308064352E-2</c:v>
                </c:pt>
                <c:pt idx="893">
                  <c:v>2.048863090155173E-2</c:v>
                </c:pt>
                <c:pt idx="894">
                  <c:v>2.0510273932838885E-2</c:v>
                </c:pt>
                <c:pt idx="895">
                  <c:v>2.0531796712317529E-2</c:v>
                </c:pt>
                <c:pt idx="896">
                  <c:v>2.0553199550858992E-2</c:v>
                </c:pt>
                <c:pt idx="897">
                  <c:v>2.0582892550390142E-2</c:v>
                </c:pt>
                <c:pt idx="898">
                  <c:v>2.0607686844495987E-2</c:v>
                </c:pt>
                <c:pt idx="899">
                  <c:v>2.0631650890923225E-2</c:v>
                </c:pt>
                <c:pt idx="900">
                  <c:v>2.0649522348836769E-2</c:v>
                </c:pt>
                <c:pt idx="901">
                  <c:v>2.067026262984939E-2</c:v>
                </c:pt>
                <c:pt idx="902">
                  <c:v>2.069088501077232E-2</c:v>
                </c:pt>
                <c:pt idx="903">
                  <c:v>2.0711389802157143E-2</c:v>
                </c:pt>
                <c:pt idx="904">
                  <c:v>2.0731777314795252E-2</c:v>
                </c:pt>
                <c:pt idx="905">
                  <c:v>2.0752047858998424E-2</c:v>
                </c:pt>
                <c:pt idx="906">
                  <c:v>2.0772201745637986E-2</c:v>
                </c:pt>
                <c:pt idx="907">
                  <c:v>2.0792239285265524E-2</c:v>
                </c:pt>
                <c:pt idx="908">
                  <c:v>2.0812160788272749E-2</c:v>
                </c:pt>
                <c:pt idx="909">
                  <c:v>2.0831966565371118E-2</c:v>
                </c:pt>
                <c:pt idx="910">
                  <c:v>2.0851656927192153E-2</c:v>
                </c:pt>
                <c:pt idx="911">
                  <c:v>2.0871232184447308E-2</c:v>
                </c:pt>
                <c:pt idx="912">
                  <c:v>2.0890692647368425E-2</c:v>
                </c:pt>
                <c:pt idx="913">
                  <c:v>2.0910038626906768E-2</c:v>
                </c:pt>
                <c:pt idx="914">
                  <c:v>2.0929270433533986E-2</c:v>
                </c:pt>
                <c:pt idx="915">
                  <c:v>2.0948388377801663E-2</c:v>
                </c:pt>
                <c:pt idx="916">
                  <c:v>2.096739277034132E-2</c:v>
                </c:pt>
                <c:pt idx="917">
                  <c:v>2.0986283921784477E-2</c:v>
                </c:pt>
                <c:pt idx="918">
                  <c:v>2.1005062142682718E-2</c:v>
                </c:pt>
                <c:pt idx="919">
                  <c:v>2.1023727743667564E-2</c:v>
                </c:pt>
                <c:pt idx="920">
                  <c:v>2.1042281035210664E-2</c:v>
                </c:pt>
                <c:pt idx="921">
                  <c:v>2.1060722328103409E-2</c:v>
                </c:pt>
                <c:pt idx="922">
                  <c:v>2.1079051932897386E-2</c:v>
                </c:pt>
                <c:pt idx="923">
                  <c:v>2.1097270160064241E-2</c:v>
                </c:pt>
                <c:pt idx="924">
                  <c:v>2.1115377320395368E-2</c:v>
                </c:pt>
                <c:pt idx="925">
                  <c:v>2.1133373724202542E-2</c:v>
                </c:pt>
                <c:pt idx="926">
                  <c:v>2.1151259682357093E-2</c:v>
                </c:pt>
                <c:pt idx="927">
                  <c:v>2.1169035505330669E-2</c:v>
                </c:pt>
                <c:pt idx="928">
                  <c:v>2.118670150375479E-2</c:v>
                </c:pt>
                <c:pt idx="929">
                  <c:v>2.1204257988260977E-2</c:v>
                </c:pt>
                <c:pt idx="930">
                  <c:v>2.1221705269400815E-2</c:v>
                </c:pt>
                <c:pt idx="931">
                  <c:v>2.1239043657725887E-2</c:v>
                </c:pt>
                <c:pt idx="932">
                  <c:v>2.1256269766904978E-2</c:v>
                </c:pt>
                <c:pt idx="933">
                  <c:v>2.1280076465517439E-2</c:v>
                </c:pt>
                <c:pt idx="934">
                  <c:v>2.1292760758093721E-2</c:v>
                </c:pt>
                <c:pt idx="935">
                  <c:v>2.1307195348096997E-2</c:v>
                </c:pt>
                <c:pt idx="936">
                  <c:v>2.1323919058593432E-2</c:v>
                </c:pt>
                <c:pt idx="937">
                  <c:v>2.1340517317920416E-2</c:v>
                </c:pt>
                <c:pt idx="938">
                  <c:v>2.1356990300418488E-2</c:v>
                </c:pt>
                <c:pt idx="939">
                  <c:v>2.1373338180108448E-2</c:v>
                </c:pt>
                <c:pt idx="940">
                  <c:v>2.1389561131490709E-2</c:v>
                </c:pt>
                <c:pt idx="941">
                  <c:v>2.1405659328586069E-2</c:v>
                </c:pt>
                <c:pt idx="942">
                  <c:v>2.1421632945655134E-2</c:v>
                </c:pt>
                <c:pt idx="943">
                  <c:v>2.1437482157198318E-2</c:v>
                </c:pt>
                <c:pt idx="944">
                  <c:v>2.1453207137156483E-2</c:v>
                </c:pt>
                <c:pt idx="945">
                  <c:v>2.1468808059950106E-2</c:v>
                </c:pt>
                <c:pt idx="946">
                  <c:v>2.1484285099839795E-2</c:v>
                </c:pt>
                <c:pt idx="947">
                  <c:v>2.1504002399392874E-2</c:v>
                </c:pt>
                <c:pt idx="948">
                  <c:v>2.1514868227630046E-2</c:v>
                </c:pt>
                <c:pt idx="949">
                  <c:v>2.1529974664051821E-2</c:v>
                </c:pt>
                <c:pt idx="950">
                  <c:v>2.1544957914612084E-2</c:v>
                </c:pt>
                <c:pt idx="951">
                  <c:v>2.1561931012978874E-2</c:v>
                </c:pt>
                <c:pt idx="952">
                  <c:v>2.1574555554630948E-2</c:v>
                </c:pt>
                <c:pt idx="953">
                  <c:v>2.1589170292770632E-2</c:v>
                </c:pt>
                <c:pt idx="954">
                  <c:v>2.1603662541851421E-2</c:v>
                </c:pt>
                <c:pt idx="955">
                  <c:v>2.1618032476293791E-2</c:v>
                </c:pt>
                <c:pt idx="956">
                  <c:v>2.1632280270198478E-2</c:v>
                </c:pt>
                <c:pt idx="957">
                  <c:v>2.1646406097906024E-2</c:v>
                </c:pt>
                <c:pt idx="958">
                  <c:v>2.1660410133597097E-2</c:v>
                </c:pt>
                <c:pt idx="959">
                  <c:v>2.1674292551532304E-2</c:v>
                </c:pt>
                <c:pt idx="960">
                  <c:v>2.1688053526052187E-2</c:v>
                </c:pt>
                <c:pt idx="961">
                  <c:v>2.1701693231417352E-2</c:v>
                </c:pt>
                <c:pt idx="962">
                  <c:v>2.1715211841728532E-2</c:v>
                </c:pt>
                <c:pt idx="963">
                  <c:v>2.1728609531246335E-2</c:v>
                </c:pt>
                <c:pt idx="964">
                  <c:v>2.1741886474311301E-2</c:v>
                </c:pt>
                <c:pt idx="965">
                  <c:v>2.1755042845263972E-2</c:v>
                </c:pt>
                <c:pt idx="966">
                  <c:v>2.1768078818125147E-2</c:v>
                </c:pt>
                <c:pt idx="967">
                  <c:v>2.1780994567315304E-2</c:v>
                </c:pt>
                <c:pt idx="968">
                  <c:v>2.1793790267015112E-2</c:v>
                </c:pt>
                <c:pt idx="969">
                  <c:v>2.1806466091565113E-2</c:v>
                </c:pt>
                <c:pt idx="970">
                  <c:v>2.1819022215066042E-2</c:v>
                </c:pt>
                <c:pt idx="971">
                  <c:v>2.183145881185844E-2</c:v>
                </c:pt>
                <c:pt idx="972">
                  <c:v>2.1843776056202913E-2</c:v>
                </c:pt>
                <c:pt idx="973">
                  <c:v>2.1855974122280131E-2</c:v>
                </c:pt>
                <c:pt idx="974">
                  <c:v>2.1868053184430636E-2</c:v>
                </c:pt>
                <c:pt idx="975">
                  <c:v>2.1880013416835098E-2</c:v>
                </c:pt>
                <c:pt idx="976">
                  <c:v>2.1891854993913995E-2</c:v>
                </c:pt>
                <c:pt idx="977">
                  <c:v>2.1903578089528253E-2</c:v>
                </c:pt>
                <c:pt idx="978">
                  <c:v>2.1915182878338157E-2</c:v>
                </c:pt>
                <c:pt idx="979">
                  <c:v>2.1926669534524379E-2</c:v>
                </c:pt>
                <c:pt idx="980">
                  <c:v>2.1938038232187651E-2</c:v>
                </c:pt>
                <c:pt idx="981">
                  <c:v>2.194928914558858E-2</c:v>
                </c:pt>
                <c:pt idx="982">
                  <c:v>2.1960422449147643E-2</c:v>
                </c:pt>
                <c:pt idx="983">
                  <c:v>2.1971438316885639E-2</c:v>
                </c:pt>
                <c:pt idx="984">
                  <c:v>2.1982336923302981E-2</c:v>
                </c:pt>
                <c:pt idx="985">
                  <c:v>2.1994649111531928E-2</c:v>
                </c:pt>
                <c:pt idx="986">
                  <c:v>2.2005297030158744E-2</c:v>
                </c:pt>
                <c:pt idx="987">
                  <c:v>2.2014330916277913E-2</c:v>
                </c:pt>
                <c:pt idx="988">
                  <c:v>2.2024762219459149E-2</c:v>
                </c:pt>
                <c:pt idx="989">
                  <c:v>2.2035077132382952E-2</c:v>
                </c:pt>
                <c:pt idx="990">
                  <c:v>2.2045275829469801E-2</c:v>
                </c:pt>
                <c:pt idx="991">
                  <c:v>2.2055358484820431E-2</c:v>
                </c:pt>
                <c:pt idx="992">
                  <c:v>2.2065325272855318E-2</c:v>
                </c:pt>
                <c:pt idx="993">
                  <c:v>2.2075176367675198E-2</c:v>
                </c:pt>
                <c:pt idx="994">
                  <c:v>2.2084911943540675E-2</c:v>
                </c:pt>
                <c:pt idx="995">
                  <c:v>2.2094532174872228E-2</c:v>
                </c:pt>
                <c:pt idx="996">
                  <c:v>2.2104037235690654E-2</c:v>
                </c:pt>
                <c:pt idx="997">
                  <c:v>2.2113427300496369E-2</c:v>
                </c:pt>
                <c:pt idx="998">
                  <c:v>2.2125331547364624E-2</c:v>
                </c:pt>
                <c:pt idx="999">
                  <c:v>2.2131863138632468E-2</c:v>
                </c:pt>
                <c:pt idx="1000">
                  <c:v>2.2140909260484065E-2</c:v>
                </c:pt>
                <c:pt idx="1001">
                  <c:v>2.2149841083285438E-2</c:v>
                </c:pt>
                <c:pt idx="1002">
                  <c:v>2.2158658781057383E-2</c:v>
                </c:pt>
                <c:pt idx="1003">
                  <c:v>2.2167362528380252E-2</c:v>
                </c:pt>
                <c:pt idx="1004">
                  <c:v>2.2175952499274842E-2</c:v>
                </c:pt>
                <c:pt idx="1005">
                  <c:v>2.2184428868081696E-2</c:v>
                </c:pt>
                <c:pt idx="1006">
                  <c:v>2.2192791809141355E-2</c:v>
                </c:pt>
                <c:pt idx="1007">
                  <c:v>2.2201041496554552E-2</c:v>
                </c:pt>
                <c:pt idx="1008">
                  <c:v>2.2209178104661831E-2</c:v>
                </c:pt>
                <c:pt idx="1009">
                  <c:v>2.2217201807723796E-2</c:v>
                </c:pt>
                <c:pt idx="1010">
                  <c:v>2.2225112779841183E-2</c:v>
                </c:pt>
                <c:pt idx="1011">
                  <c:v>2.2232911195514404E-2</c:v>
                </c:pt>
                <c:pt idx="1012">
                  <c:v>2.2240597228844194E-2</c:v>
                </c:pt>
                <c:pt idx="1013">
                  <c:v>2.2248171054171095E-2</c:v>
                </c:pt>
                <c:pt idx="1014">
                  <c:v>2.2255632845675777E-2</c:v>
                </c:pt>
                <c:pt idx="1015">
                  <c:v>2.2262982777698781E-2</c:v>
                </c:pt>
                <c:pt idx="1016">
                  <c:v>2.2270221024420778E-2</c:v>
                </c:pt>
                <c:pt idx="1017">
                  <c:v>2.2277347760182309E-2</c:v>
                </c:pt>
                <c:pt idx="1018">
                  <c:v>2.2284363159164045E-2</c:v>
                </c:pt>
                <c:pt idx="1019">
                  <c:v>2.2291267395546654E-2</c:v>
                </c:pt>
                <c:pt idx="1020">
                  <c:v>2.2298060643750617E-2</c:v>
                </c:pt>
                <c:pt idx="1021">
                  <c:v>2.2304743077956601E-2</c:v>
                </c:pt>
                <c:pt idx="1022">
                  <c:v>2.2311314872425214E-2</c:v>
                </c:pt>
                <c:pt idx="1023">
                  <c:v>2.2317776201417061E-2</c:v>
                </c:pt>
                <c:pt idx="1024">
                  <c:v>2.232412723935262E-2</c:v>
                </c:pt>
                <c:pt idx="1025">
                  <c:v>2.2330368160172753E-2</c:v>
                </c:pt>
                <c:pt idx="1026">
                  <c:v>2.2336499138377874E-2</c:v>
                </c:pt>
                <c:pt idx="1027">
                  <c:v>2.2342520348068717E-2</c:v>
                </c:pt>
                <c:pt idx="1028">
                  <c:v>2.234843196366576E-2</c:v>
                </c:pt>
                <c:pt idx="1029">
                  <c:v>2.2354234159349673E-2</c:v>
                </c:pt>
                <c:pt idx="1030">
                  <c:v>2.2359927109301125E-2</c:v>
                </c:pt>
                <c:pt idx="1031">
                  <c:v>2.2365510987940596E-2</c:v>
                </c:pt>
                <c:pt idx="1032">
                  <c:v>2.2370985969368817E-2</c:v>
                </c:pt>
                <c:pt idx="1033">
                  <c:v>2.2376352227926333E-2</c:v>
                </c:pt>
                <c:pt idx="1034">
                  <c:v>2.2381609937873748E-2</c:v>
                </c:pt>
                <c:pt idx="1035">
                  <c:v>2.2386759273471668E-2</c:v>
                </c:pt>
                <c:pt idx="1036">
                  <c:v>2.2391800477485901E-2</c:v>
                </c:pt>
                <c:pt idx="1037">
                  <c:v>2.2396745119941386E-2</c:v>
                </c:pt>
                <c:pt idx="1038">
                  <c:v>2.2401602184771718E-2</c:v>
                </c:pt>
                <c:pt idx="1039">
                  <c:v>2.2406371974774686E-2</c:v>
                </c:pt>
                <c:pt idx="1040">
                  <c:v>2.2411054792828011E-2</c:v>
                </c:pt>
                <c:pt idx="1041">
                  <c:v>2.2415650941809417E-2</c:v>
                </c:pt>
                <c:pt idx="1042">
                  <c:v>2.2420160724436755E-2</c:v>
                </c:pt>
                <c:pt idx="1043">
                  <c:v>2.2424584443507811E-2</c:v>
                </c:pt>
                <c:pt idx="1044">
                  <c:v>2.2428922402220053E-2</c:v>
                </c:pt>
                <c:pt idx="1045">
                  <c:v>2.2433174902971587E-2</c:v>
                </c:pt>
                <c:pt idx="1046">
                  <c:v>2.2437342248800007E-2</c:v>
                </c:pt>
                <c:pt idx="1047">
                  <c:v>2.2441424742503102E-2</c:v>
                </c:pt>
                <c:pt idx="1048">
                  <c:v>2.244542268703853E-2</c:v>
                </c:pt>
                <c:pt idx="1049">
                  <c:v>2.2449336385124141E-2</c:v>
                </c:pt>
                <c:pt idx="1050">
                  <c:v>2.2453166139637659E-2</c:v>
                </c:pt>
                <c:pt idx="1051">
                  <c:v>2.2456912253376871E-2</c:v>
                </c:pt>
                <c:pt idx="1052">
                  <c:v>2.2460575029219498E-2</c:v>
                </c:pt>
                <c:pt idx="1053">
                  <c:v>2.2465162344147416E-2</c:v>
                </c:pt>
                <c:pt idx="1054">
                  <c:v>2.2467651778566022E-2</c:v>
                </c:pt>
                <c:pt idx="1055">
                  <c:v>2.2471547443556616E-2</c:v>
                </c:pt>
                <c:pt idx="1056">
                  <c:v>2.247439881037927E-2</c:v>
                </c:pt>
                <c:pt idx="1057">
                  <c:v>2.2477649439345271E-2</c:v>
                </c:pt>
                <c:pt idx="1058">
                  <c:v>2.2480818547361281E-2</c:v>
                </c:pt>
                <c:pt idx="1059">
                  <c:v>2.248390643738496E-2</c:v>
                </c:pt>
                <c:pt idx="1060">
                  <c:v>2.2486913412214093E-2</c:v>
                </c:pt>
                <c:pt idx="1061">
                  <c:v>2.2489839774726406E-2</c:v>
                </c:pt>
                <c:pt idx="1062">
                  <c:v>2.2492685827719683E-2</c:v>
                </c:pt>
                <c:pt idx="1063">
                  <c:v>2.2495451873991712E-2</c:v>
                </c:pt>
                <c:pt idx="1064">
                  <c:v>2.2498138216500152E-2</c:v>
                </c:pt>
                <c:pt idx="1065">
                  <c:v>2.250074515804279E-2</c:v>
                </c:pt>
                <c:pt idx="1066">
                  <c:v>2.2503273001417412E-2</c:v>
                </c:pt>
                <c:pt idx="1067">
                  <c:v>2.2505722049421806E-2</c:v>
                </c:pt>
                <c:pt idx="1068">
                  <c:v>2.250809260501363E-2</c:v>
                </c:pt>
                <c:pt idx="1069">
                  <c:v>2.2510384971070607E-2</c:v>
                </c:pt>
                <c:pt idx="1070">
                  <c:v>2.2512599450150717E-2</c:v>
                </c:pt>
                <c:pt idx="1071">
                  <c:v>2.2514736345371489E-2</c:v>
                </c:pt>
                <c:pt idx="1072">
                  <c:v>2.2516795959450775E-2</c:v>
                </c:pt>
                <c:pt idx="1073">
                  <c:v>2.2518778595346234E-2</c:v>
                </c:pt>
                <c:pt idx="1074">
                  <c:v>2.2520684555775716E-2</c:v>
                </c:pt>
                <c:pt idx="1075">
                  <c:v>2.2522514143616945E-2</c:v>
                </c:pt>
                <c:pt idx="1076">
                  <c:v>2.2524267661747643E-2</c:v>
                </c:pt>
                <c:pt idx="1077">
                  <c:v>2.2525945412885662E-2</c:v>
                </c:pt>
                <c:pt idx="1078">
                  <c:v>2.2527547699988659E-2</c:v>
                </c:pt>
                <c:pt idx="1079">
                  <c:v>2.2529074825934359E-2</c:v>
                </c:pt>
                <c:pt idx="1080">
                  <c:v>2.2530527093440611E-2</c:v>
                </c:pt>
                <c:pt idx="1081">
                  <c:v>2.2531904805465075E-2</c:v>
                </c:pt>
                <c:pt idx="1082">
                  <c:v>2.2533208264725602E-2</c:v>
                </c:pt>
                <c:pt idx="1083">
                  <c:v>2.253443777417985E-2</c:v>
                </c:pt>
                <c:pt idx="1084">
                  <c:v>2.2535593636625606E-2</c:v>
                </c:pt>
                <c:pt idx="1085">
                  <c:v>2.2536676154940594E-2</c:v>
                </c:pt>
                <c:pt idx="1086">
                  <c:v>2.2537685631762727E-2</c:v>
                </c:pt>
                <c:pt idx="1087">
                  <c:v>2.2538622370209538E-2</c:v>
                </c:pt>
                <c:pt idx="1088">
                  <c:v>2.2539486672998876E-2</c:v>
                </c:pt>
                <c:pt idx="1089">
                  <c:v>2.254049197076391E-2</c:v>
                </c:pt>
                <c:pt idx="1090">
                  <c:v>2.2541191843563624E-2</c:v>
                </c:pt>
                <c:pt idx="1091">
                  <c:v>2.2541734862073781E-2</c:v>
                </c:pt>
                <c:pt idx="1092">
                  <c:v>2.25423023004101E-2</c:v>
                </c:pt>
                <c:pt idx="1093">
                  <c:v>2.2542798860722968E-2</c:v>
                </c:pt>
                <c:pt idx="1094">
                  <c:v>2.2543224845570364E-2</c:v>
                </c:pt>
                <c:pt idx="1095">
                  <c:v>2.2543580557989884E-2</c:v>
                </c:pt>
                <c:pt idx="1096">
                  <c:v>2.2543866300699378E-2</c:v>
                </c:pt>
                <c:pt idx="1097">
                  <c:v>2.2544082376656505E-2</c:v>
                </c:pt>
                <c:pt idx="1098">
                  <c:v>2.2544229088579115E-2</c:v>
                </c:pt>
                <c:pt idx="1099">
                  <c:v>2.2544306739344933E-2</c:v>
                </c:pt>
                <c:pt idx="1100">
                  <c:v>2.2544315631911616E-2</c:v>
                </c:pt>
                <c:pt idx="1101">
                  <c:v>2.2544256068997015E-2</c:v>
                </c:pt>
                <c:pt idx="1102">
                  <c:v>2.2544128353478854E-2</c:v>
                </c:pt>
                <c:pt idx="1103">
                  <c:v>2.2543864492545751E-2</c:v>
                </c:pt>
                <c:pt idx="1104">
                  <c:v>2.2543669675902933E-2</c:v>
                </c:pt>
                <c:pt idx="1105">
                  <c:v>2.2543339319680555E-2</c:v>
                </c:pt>
                <c:pt idx="1106">
                  <c:v>2.25429420221257E-2</c:v>
                </c:pt>
                <c:pt idx="1107">
                  <c:v>2.2542406387549008E-2</c:v>
                </c:pt>
                <c:pt idx="1108">
                  <c:v>2.2541947814769259E-2</c:v>
                </c:pt>
                <c:pt idx="1109">
                  <c:v>2.2541351510563246E-2</c:v>
                </c:pt>
                <c:pt idx="1110">
                  <c:v>2.2540689476535647E-2</c:v>
                </c:pt>
                <c:pt idx="1111">
                  <c:v>2.2539962015404313E-2</c:v>
                </c:pt>
                <c:pt idx="1112">
                  <c:v>2.253916943020684E-2</c:v>
                </c:pt>
                <c:pt idx="1113">
                  <c:v>2.2538312023501206E-2</c:v>
                </c:pt>
                <c:pt idx="1114">
                  <c:v>2.2537390098404941E-2</c:v>
                </c:pt>
                <c:pt idx="1115">
                  <c:v>2.2536403957715834E-2</c:v>
                </c:pt>
                <c:pt idx="1116">
                  <c:v>2.2535353904071798E-2</c:v>
                </c:pt>
                <c:pt idx="1117">
                  <c:v>2.2534240240590364E-2</c:v>
                </c:pt>
                <c:pt idx="1118">
                  <c:v>2.2533063269909448E-2</c:v>
                </c:pt>
                <c:pt idx="1119">
                  <c:v>2.2531823294986708E-2</c:v>
                </c:pt>
                <c:pt idx="1120">
                  <c:v>2.2530520618460059E-2</c:v>
                </c:pt>
                <c:pt idx="1121">
                  <c:v>2.2529155543447033E-2</c:v>
                </c:pt>
                <c:pt idx="1122">
                  <c:v>2.2527728372745415E-2</c:v>
                </c:pt>
                <c:pt idx="1123">
                  <c:v>2.2526239408993121E-2</c:v>
                </c:pt>
                <c:pt idx="1124">
                  <c:v>2.2524688955227745E-2</c:v>
                </c:pt>
                <c:pt idx="1125">
                  <c:v>2.2523077314167139E-2</c:v>
                </c:pt>
                <c:pt idx="1126">
                  <c:v>2.2521404788848898E-2</c:v>
                </c:pt>
                <c:pt idx="1127">
                  <c:v>2.2519671681910935E-2</c:v>
                </c:pt>
                <c:pt idx="1128">
                  <c:v>2.2517878296230975E-2</c:v>
                </c:pt>
                <c:pt idx="1129">
                  <c:v>2.2516024934766676E-2</c:v>
                </c:pt>
                <c:pt idx="1130">
                  <c:v>2.2514111900235889E-2</c:v>
                </c:pt>
                <c:pt idx="1131">
                  <c:v>2.2512139495516337E-2</c:v>
                </c:pt>
                <c:pt idx="1132">
                  <c:v>2.2510108023485742E-2</c:v>
                </c:pt>
                <c:pt idx="1133">
                  <c:v>2.2508017787021828E-2</c:v>
                </c:pt>
                <c:pt idx="1134">
                  <c:v>2.2505869088842445E-2</c:v>
                </c:pt>
                <c:pt idx="1135">
                  <c:v>2.2503662231905253E-2</c:v>
                </c:pt>
                <c:pt idx="1136">
                  <c:v>2.2501397519008037E-2</c:v>
                </c:pt>
                <c:pt idx="1137">
                  <c:v>2.249907525286865E-2</c:v>
                </c:pt>
                <c:pt idx="1138">
                  <c:v>2.2496695736524686E-2</c:v>
                </c:pt>
                <c:pt idx="1139">
                  <c:v>2.2494259272773931E-2</c:v>
                </c:pt>
                <c:pt idx="1140">
                  <c:v>2.2491766164414173E-2</c:v>
                </c:pt>
                <c:pt idx="1141">
                  <c:v>2.2488477993958256E-2</c:v>
                </c:pt>
                <c:pt idx="1142">
                  <c:v>2.2485856549456784E-2</c:v>
                </c:pt>
                <c:pt idx="1143">
                  <c:v>2.2483565293072161E-2</c:v>
                </c:pt>
                <c:pt idx="1144">
                  <c:v>2.2480840740408681E-2</c:v>
                </c:pt>
                <c:pt idx="1145">
                  <c:v>2.2478061100770219E-2</c:v>
                </c:pt>
                <c:pt idx="1146">
                  <c:v>2.2475226676794691E-2</c:v>
                </c:pt>
                <c:pt idx="1147">
                  <c:v>2.2472337771439754E-2</c:v>
                </c:pt>
                <c:pt idx="1148">
                  <c:v>2.2469394687503197E-2</c:v>
                </c:pt>
                <c:pt idx="1149">
                  <c:v>2.2466397727782805E-2</c:v>
                </c:pt>
                <c:pt idx="1150">
                  <c:v>2.2463347195156302E-2</c:v>
                </c:pt>
                <c:pt idx="1151">
                  <c:v>2.2460243392501411E-2</c:v>
                </c:pt>
                <c:pt idx="1152">
                  <c:v>2.2457086622695854E-2</c:v>
                </c:pt>
                <c:pt idx="1153">
                  <c:v>2.2453877188377547E-2</c:v>
                </c:pt>
                <c:pt idx="1154">
                  <c:v>2.245061539266402E-2</c:v>
                </c:pt>
                <c:pt idx="1155">
                  <c:v>2.2447301538273123E-2</c:v>
                </c:pt>
                <c:pt idx="1156">
                  <c:v>2.2443935927922709E-2</c:v>
                </c:pt>
                <c:pt idx="1157">
                  <c:v>2.2440518864650372E-2</c:v>
                </c:pt>
                <c:pt idx="1158">
                  <c:v>2.2436946580048911E-2</c:v>
                </c:pt>
                <c:pt idx="1159">
                  <c:v>2.2433024734453966E-2</c:v>
                </c:pt>
                <c:pt idx="1160">
                  <c:v>2.2429961985359625E-2</c:v>
                </c:pt>
                <c:pt idx="1161">
                  <c:v>2.2426342138537336E-2</c:v>
                </c:pt>
                <c:pt idx="1162">
                  <c:v>2.242267235294193E-2</c:v>
                </c:pt>
                <c:pt idx="1163">
                  <c:v>2.2418952931371194E-2</c:v>
                </c:pt>
                <c:pt idx="1164">
                  <c:v>2.2415184176862724E-2</c:v>
                </c:pt>
                <c:pt idx="1165">
                  <c:v>2.2411366391974497E-2</c:v>
                </c:pt>
                <c:pt idx="1166">
                  <c:v>2.2407499879824044E-2</c:v>
                </c:pt>
                <c:pt idx="1167">
                  <c:v>2.2403584942969346E-2</c:v>
                </c:pt>
                <c:pt idx="1168">
                  <c:v>2.2399621884368059E-2</c:v>
                </c:pt>
                <c:pt idx="1169">
                  <c:v>2.2395611007057781E-2</c:v>
                </c:pt>
                <c:pt idx="1170">
                  <c:v>2.2391552613596488E-2</c:v>
                </c:pt>
                <c:pt idx="1171">
                  <c:v>2.2387447006941841E-2</c:v>
                </c:pt>
                <c:pt idx="1172">
                  <c:v>2.2383294490051497E-2</c:v>
                </c:pt>
                <c:pt idx="1173">
                  <c:v>2.2379095365483437E-2</c:v>
                </c:pt>
                <c:pt idx="1174">
                  <c:v>2.237484993635519E-2</c:v>
                </c:pt>
                <c:pt idx="1175">
                  <c:v>2.2370558505464544E-2</c:v>
                </c:pt>
                <c:pt idx="1176">
                  <c:v>2.2366221375529349E-2</c:v>
                </c:pt>
                <c:pt idx="1177">
                  <c:v>2.2361838849507265E-2</c:v>
                </c:pt>
                <c:pt idx="1178">
                  <c:v>2.2357411230196078E-2</c:v>
                </c:pt>
                <c:pt idx="1179">
                  <c:v>2.2352938820393575E-2</c:v>
                </c:pt>
                <c:pt idx="1180">
                  <c:v>2.2348421923057415E-2</c:v>
                </c:pt>
                <c:pt idx="1181">
                  <c:v>2.234386084090545E-2</c:v>
                </c:pt>
                <c:pt idx="1182">
                  <c:v>2.2339255876895336E-2</c:v>
                </c:pt>
                <c:pt idx="1183">
                  <c:v>2.2334607333824863E-2</c:v>
                </c:pt>
                <c:pt idx="1184">
                  <c:v>2.2329915514571752E-2</c:v>
                </c:pt>
                <c:pt idx="1185">
                  <c:v>2.2325180721773918E-2</c:v>
                </c:pt>
                <c:pt idx="1186">
                  <c:v>2.2320403258628829E-2</c:v>
                </c:pt>
                <c:pt idx="1187">
                  <c:v>2.2315583427694463E-2</c:v>
                </c:pt>
                <c:pt idx="1188">
                  <c:v>2.2310721531928479E-2</c:v>
                </c:pt>
                <c:pt idx="1189">
                  <c:v>2.23058178742086E-2</c:v>
                </c:pt>
                <c:pt idx="1190">
                  <c:v>2.2300872757172741E-2</c:v>
                </c:pt>
                <c:pt idx="1191">
                  <c:v>2.2295886483938432E-2</c:v>
                </c:pt>
                <c:pt idx="1192">
                  <c:v>2.2290880012780789E-2</c:v>
                </c:pt>
                <c:pt idx="1193">
                  <c:v>2.2285387655998079E-2</c:v>
                </c:pt>
                <c:pt idx="1194">
                  <c:v>2.2280490776056538E-2</c:v>
                </c:pt>
                <c:pt idx="1195">
                  <c:v>2.2275571654919446E-2</c:v>
                </c:pt>
                <c:pt idx="1196">
                  <c:v>2.2270553795751269E-2</c:v>
                </c:pt>
                <c:pt idx="1197">
                  <c:v>2.2265465202204737E-2</c:v>
                </c:pt>
                <c:pt idx="1198">
                  <c:v>2.2260306014567632E-2</c:v>
                </c:pt>
                <c:pt idx="1199">
                  <c:v>2.2255076372568183E-2</c:v>
                </c:pt>
                <c:pt idx="1200">
                  <c:v>2.2249776416334299E-2</c:v>
                </c:pt>
                <c:pt idx="1201">
                  <c:v>2.2244406285754081E-2</c:v>
                </c:pt>
                <c:pt idx="1202">
                  <c:v>2.2238966121035375E-2</c:v>
                </c:pt>
                <c:pt idx="1203">
                  <c:v>2.2233456061906409E-2</c:v>
                </c:pt>
                <c:pt idx="1204">
                  <c:v>2.2227876248654965E-2</c:v>
                </c:pt>
                <c:pt idx="1205">
                  <c:v>2.2222226820929336E-2</c:v>
                </c:pt>
                <c:pt idx="1206">
                  <c:v>2.2216507919097239E-2</c:v>
                </c:pt>
                <c:pt idx="1207">
                  <c:v>2.221071968296684E-2</c:v>
                </c:pt>
                <c:pt idx="1208">
                  <c:v>2.2205913554863344E-2</c:v>
                </c:pt>
                <c:pt idx="1209">
                  <c:v>2.2195518254770619E-2</c:v>
                </c:pt>
                <c:pt idx="1210">
                  <c:v>2.2189483539003518E-2</c:v>
                </c:pt>
                <c:pt idx="1211">
                  <c:v>2.2182502613645738E-2</c:v>
                </c:pt>
                <c:pt idx="1212">
                  <c:v>2.2177208164446682E-2</c:v>
                </c:pt>
                <c:pt idx="1213">
                  <c:v>2.2170967785672957E-2</c:v>
                </c:pt>
                <c:pt idx="1214">
                  <c:v>2.2164659132712927E-2</c:v>
                </c:pt>
                <c:pt idx="1215">
                  <c:v>2.2158282345294822E-2</c:v>
                </c:pt>
                <c:pt idx="1216">
                  <c:v>2.2151837563466614E-2</c:v>
                </c:pt>
                <c:pt idx="1217">
                  <c:v>2.2145324927516086E-2</c:v>
                </c:pt>
                <c:pt idx="1218">
                  <c:v>2.2138744577171465E-2</c:v>
                </c:pt>
                <c:pt idx="1219">
                  <c:v>2.2132096652560662E-2</c:v>
                </c:pt>
                <c:pt idx="1220">
                  <c:v>2.2125381293491841E-2</c:v>
                </c:pt>
                <c:pt idx="1221">
                  <c:v>2.2118598640252785E-2</c:v>
                </c:pt>
                <c:pt idx="1222">
                  <c:v>2.211174883257172E-2</c:v>
                </c:pt>
                <c:pt idx="1223">
                  <c:v>2.2104832010496622E-2</c:v>
                </c:pt>
                <c:pt idx="1224">
                  <c:v>2.2097848314155399E-2</c:v>
                </c:pt>
                <c:pt idx="1225">
                  <c:v>2.2090797883436153E-2</c:v>
                </c:pt>
                <c:pt idx="1226">
                  <c:v>2.208368085830692E-2</c:v>
                </c:pt>
                <c:pt idx="1227">
                  <c:v>2.207649737889561E-2</c:v>
                </c:pt>
                <c:pt idx="1228">
                  <c:v>2.206924758517026E-2</c:v>
                </c:pt>
                <c:pt idx="1229">
                  <c:v>2.2061931617018971E-2</c:v>
                </c:pt>
                <c:pt idx="1230">
                  <c:v>2.2054549614489716E-2</c:v>
                </c:pt>
                <c:pt idx="1231">
                  <c:v>2.2047101717710405E-2</c:v>
                </c:pt>
                <c:pt idx="1232">
                  <c:v>2.2039588066409266E-2</c:v>
                </c:pt>
                <c:pt idx="1233">
                  <c:v>2.2032008800874081E-2</c:v>
                </c:pt>
                <c:pt idx="1234">
                  <c:v>2.2024364060913015E-2</c:v>
                </c:pt>
                <c:pt idx="1235">
                  <c:v>2.2016653986494106E-2</c:v>
                </c:pt>
                <c:pt idx="1236">
                  <c:v>2.2008878717745262E-2</c:v>
                </c:pt>
                <c:pt idx="1237">
                  <c:v>2.2001038394714456E-2</c:v>
                </c:pt>
                <c:pt idx="1238">
                  <c:v>2.1993133157209854E-2</c:v>
                </c:pt>
                <c:pt idx="1239">
                  <c:v>2.1985163145359365E-2</c:v>
                </c:pt>
                <c:pt idx="1240">
                  <c:v>2.1977128499051091E-2</c:v>
                </c:pt>
                <c:pt idx="1241">
                  <c:v>2.1969029358333003E-2</c:v>
                </c:pt>
                <c:pt idx="1242">
                  <c:v>2.1960865863412948E-2</c:v>
                </c:pt>
                <c:pt idx="1243">
                  <c:v>2.1952638153859283E-2</c:v>
                </c:pt>
                <c:pt idx="1244">
                  <c:v>2.1944346370039725E-2</c:v>
                </c:pt>
                <c:pt idx="1245">
                  <c:v>2.1933658969914838E-2</c:v>
                </c:pt>
                <c:pt idx="1246">
                  <c:v>2.192636315208496E-2</c:v>
                </c:pt>
                <c:pt idx="1247">
                  <c:v>2.191908797210651E-2</c:v>
                </c:pt>
                <c:pt idx="1248">
                  <c:v>2.1910541290663943E-2</c:v>
                </c:pt>
                <c:pt idx="1249">
                  <c:v>2.1901931234795669E-2</c:v>
                </c:pt>
                <c:pt idx="1250">
                  <c:v>2.1893257944469724E-2</c:v>
                </c:pt>
                <c:pt idx="1251">
                  <c:v>2.1884521559814019E-2</c:v>
                </c:pt>
                <c:pt idx="1252">
                  <c:v>2.1875722220556781E-2</c:v>
                </c:pt>
                <c:pt idx="1253">
                  <c:v>2.186686006706573E-2</c:v>
                </c:pt>
                <c:pt idx="1254">
                  <c:v>2.1857935239149029E-2</c:v>
                </c:pt>
                <c:pt idx="1255">
                  <c:v>2.1848947876774716E-2</c:v>
                </c:pt>
                <c:pt idx="1256">
                  <c:v>2.1839898119990764E-2</c:v>
                </c:pt>
                <c:pt idx="1257">
                  <c:v>2.1830786108685274E-2</c:v>
                </c:pt>
                <c:pt idx="1258">
                  <c:v>2.18189794150625E-2</c:v>
                </c:pt>
                <c:pt idx="1259">
                  <c:v>2.1812375882861446E-2</c:v>
                </c:pt>
                <c:pt idx="1260">
                  <c:v>2.1803077948359117E-2</c:v>
                </c:pt>
                <c:pt idx="1261">
                  <c:v>2.1793718319287336E-2</c:v>
                </c:pt>
                <c:pt idx="1262">
                  <c:v>2.1784297135853947E-2</c:v>
                </c:pt>
                <c:pt idx="1263">
                  <c:v>2.1774814538026988E-2</c:v>
                </c:pt>
                <c:pt idx="1264">
                  <c:v>2.1765270665774494E-2</c:v>
                </c:pt>
                <c:pt idx="1265">
                  <c:v>2.1755665658904633E-2</c:v>
                </c:pt>
                <c:pt idx="1266">
                  <c:v>2.174599965778512E-2</c:v>
                </c:pt>
                <c:pt idx="1267">
                  <c:v>2.1736272802144185E-2</c:v>
                </c:pt>
                <c:pt idx="1268">
                  <c:v>2.1726485231949866E-2</c:v>
                </c:pt>
                <c:pt idx="1269">
                  <c:v>2.1716637087410007E-2</c:v>
                </c:pt>
                <c:pt idx="1270">
                  <c:v>2.1706728508412709E-2</c:v>
                </c:pt>
                <c:pt idx="1271">
                  <c:v>2.1696759634926011E-2</c:v>
                </c:pt>
                <c:pt idx="1272">
                  <c:v>2.1686730606917948E-2</c:v>
                </c:pt>
                <c:pt idx="1273">
                  <c:v>2.167664156451643E-2</c:v>
                </c:pt>
                <c:pt idx="1274">
                  <c:v>2.1666492647689495E-2</c:v>
                </c:pt>
                <c:pt idx="1275">
                  <c:v>2.1656283996245307E-2</c:v>
                </c:pt>
                <c:pt idx="1276">
                  <c:v>2.1646015750551584E-2</c:v>
                </c:pt>
                <c:pt idx="1277">
                  <c:v>2.1635688050176682E-2</c:v>
                </c:pt>
                <c:pt idx="1278">
                  <c:v>2.1625301035408384E-2</c:v>
                </c:pt>
                <c:pt idx="1279">
                  <c:v>2.1614854846294662E-2</c:v>
                </c:pt>
                <c:pt idx="1280">
                  <c:v>2.1604349622483809E-2</c:v>
                </c:pt>
                <c:pt idx="1281">
                  <c:v>2.1593785504343543E-2</c:v>
                </c:pt>
                <c:pt idx="1282">
                  <c:v>2.1583162631682029E-2</c:v>
                </c:pt>
                <c:pt idx="1283">
                  <c:v>2.1572481144467304E-2</c:v>
                </c:pt>
                <c:pt idx="1284">
                  <c:v>2.1561741182907213E-2</c:v>
                </c:pt>
                <c:pt idx="1285">
                  <c:v>2.1550942886809921E-2</c:v>
                </c:pt>
                <c:pt idx="1286">
                  <c:v>2.1540086396143465E-2</c:v>
                </c:pt>
                <c:pt idx="1287">
                  <c:v>2.1529171851035755E-2</c:v>
                </c:pt>
                <c:pt idx="1288">
                  <c:v>2.1518199391454829E-2</c:v>
                </c:pt>
                <c:pt idx="1289">
                  <c:v>2.1507169157368722E-2</c:v>
                </c:pt>
                <c:pt idx="1290">
                  <c:v>2.1496081288825408E-2</c:v>
                </c:pt>
                <c:pt idx="1291">
                  <c:v>2.1484935925792925E-2</c:v>
                </c:pt>
                <c:pt idx="1292">
                  <c:v>2.1473733208159373E-2</c:v>
                </c:pt>
                <c:pt idx="1293">
                  <c:v>2.1462473276132599E-2</c:v>
                </c:pt>
                <c:pt idx="1294">
                  <c:v>2.1451156269600702E-2</c:v>
                </c:pt>
                <c:pt idx="1295">
                  <c:v>2.143978232853172E-2</c:v>
                </c:pt>
                <c:pt idx="1296">
                  <c:v>2.1428351592973627E-2</c:v>
                </c:pt>
                <c:pt idx="1297">
                  <c:v>2.1416864202814523E-2</c:v>
                </c:pt>
                <c:pt idx="1298">
                  <c:v>2.140532029834219E-2</c:v>
                </c:pt>
                <c:pt idx="1299">
                  <c:v>2.1393720019124984E-2</c:v>
                </c:pt>
                <c:pt idx="1300">
                  <c:v>2.1382063505530624E-2</c:v>
                </c:pt>
                <c:pt idx="1301">
                  <c:v>2.137035089744721E-2</c:v>
                </c:pt>
                <c:pt idx="1302">
                  <c:v>2.1358582334762843E-2</c:v>
                </c:pt>
                <c:pt idx="1303">
                  <c:v>2.1346757957605433E-2</c:v>
                </c:pt>
                <c:pt idx="1304">
                  <c:v>2.1334877905943017E-2</c:v>
                </c:pt>
                <c:pt idx="1305">
                  <c:v>2.1322942319743632E-2</c:v>
                </c:pt>
                <c:pt idx="1306">
                  <c:v>2.1310951338975315E-2</c:v>
                </c:pt>
                <c:pt idx="1307">
                  <c:v>2.1298905103765975E-2</c:v>
                </c:pt>
                <c:pt idx="1308">
                  <c:v>2.1286803754003714E-2</c:v>
                </c:pt>
                <c:pt idx="1309">
                  <c:v>2.1274647429656568E-2</c:v>
                </c:pt>
                <c:pt idx="1310">
                  <c:v>2.1262436270932383E-2</c:v>
                </c:pt>
                <c:pt idx="1311">
                  <c:v>2.1250170417559389E-2</c:v>
                </c:pt>
                <c:pt idx="1312">
                  <c:v>2.1237850009665493E-2</c:v>
                </c:pt>
                <c:pt idx="1313">
                  <c:v>2.122192954879587E-2</c:v>
                </c:pt>
                <c:pt idx="1314">
                  <c:v>2.1213046090347021E-2</c:v>
                </c:pt>
                <c:pt idx="1315">
                  <c:v>2.1200562858938454E-2</c:v>
                </c:pt>
                <c:pt idx="1316">
                  <c:v>2.11880256328012E-2</c:v>
                </c:pt>
                <c:pt idx="1317">
                  <c:v>2.1175434552223038E-2</c:v>
                </c:pt>
                <c:pt idx="1318">
                  <c:v>2.1162789757092071E-2</c:v>
                </c:pt>
                <c:pt idx="1319">
                  <c:v>2.1150091387536207E-2</c:v>
                </c:pt>
                <c:pt idx="1320">
                  <c:v>2.1137339583363612E-2</c:v>
                </c:pt>
                <c:pt idx="1321">
                  <c:v>2.1124534484702195E-2</c:v>
                </c:pt>
                <c:pt idx="1322">
                  <c:v>2.1111676231280185E-2</c:v>
                </c:pt>
                <c:pt idx="1323">
                  <c:v>2.1098764963545236E-2</c:v>
                </c:pt>
                <c:pt idx="1324">
                  <c:v>2.1085800821065703E-2</c:v>
                </c:pt>
                <c:pt idx="1325">
                  <c:v>2.1072783944209306E-2</c:v>
                </c:pt>
                <c:pt idx="1326">
                  <c:v>2.1059714472704272E-2</c:v>
                </c:pt>
                <c:pt idx="1327">
                  <c:v>2.1046592546758447E-2</c:v>
                </c:pt>
                <c:pt idx="1328">
                  <c:v>2.1033418306179996E-2</c:v>
                </c:pt>
                <c:pt idx="1329">
                  <c:v>2.1020191891016893E-2</c:v>
                </c:pt>
                <c:pt idx="1330">
                  <c:v>2.100691344131711E-2</c:v>
                </c:pt>
                <c:pt idx="1331">
                  <c:v>2.0993583096968749E-2</c:v>
                </c:pt>
                <c:pt idx="1332">
                  <c:v>2.0980200998259591E-2</c:v>
                </c:pt>
                <c:pt idx="1333">
                  <c:v>2.0966767284757992E-2</c:v>
                </c:pt>
                <c:pt idx="1334">
                  <c:v>2.0953282096831671E-2</c:v>
                </c:pt>
                <c:pt idx="1335">
                  <c:v>2.0939745574288793E-2</c:v>
                </c:pt>
                <c:pt idx="1336">
                  <c:v>2.0926157857257266E-2</c:v>
                </c:pt>
                <c:pt idx="1337">
                  <c:v>2.0912519085625192E-2</c:v>
                </c:pt>
                <c:pt idx="1338">
                  <c:v>2.0898829399360608E-2</c:v>
                </c:pt>
                <c:pt idx="1339">
                  <c:v>2.0885088938591423E-2</c:v>
                </c:pt>
                <c:pt idx="1340">
                  <c:v>2.0871297843205738E-2</c:v>
                </c:pt>
                <c:pt idx="1341">
                  <c:v>2.0857456253251527E-2</c:v>
                </c:pt>
                <c:pt idx="1342">
                  <c:v>2.0843564308776763E-2</c:v>
                </c:pt>
                <c:pt idx="1343">
                  <c:v>2.0829622149669547E-2</c:v>
                </c:pt>
                <c:pt idx="1344">
                  <c:v>2.0815629915977851E-2</c:v>
                </c:pt>
                <c:pt idx="1345">
                  <c:v>2.0801587747669714E-2</c:v>
                </c:pt>
                <c:pt idx="1346">
                  <c:v>2.0787495784793109E-2</c:v>
                </c:pt>
                <c:pt idx="1347">
                  <c:v>2.0773354167396008E-2</c:v>
                </c:pt>
                <c:pt idx="1348">
                  <c:v>2.0759163035366512E-2</c:v>
                </c:pt>
                <c:pt idx="1349">
                  <c:v>2.0742884148248208E-2</c:v>
                </c:pt>
                <c:pt idx="1350">
                  <c:v>2.0730632787602232E-2</c:v>
                </c:pt>
                <c:pt idx="1351">
                  <c:v>2.0716293951803522E-2</c:v>
                </c:pt>
                <c:pt idx="1352">
                  <c:v>2.0701906161324501E-2</c:v>
                </c:pt>
                <c:pt idx="1353">
                  <c:v>2.0687469556373017E-2</c:v>
                </c:pt>
                <c:pt idx="1354">
                  <c:v>2.0672984276917106E-2</c:v>
                </c:pt>
                <c:pt idx="1355">
                  <c:v>2.0658450462764932E-2</c:v>
                </c:pt>
                <c:pt idx="1356">
                  <c:v>2.064386825396447E-2</c:v>
                </c:pt>
                <c:pt idx="1357">
                  <c:v>2.0629237790643629E-2</c:v>
                </c:pt>
                <c:pt idx="1358">
                  <c:v>2.0614559212530637E-2</c:v>
                </c:pt>
                <c:pt idx="1359">
                  <c:v>2.0599832660073147E-2</c:v>
                </c:pt>
                <c:pt idx="1360">
                  <c:v>2.0585058272839518E-2</c:v>
                </c:pt>
                <c:pt idx="1361">
                  <c:v>2.057023619111753E-2</c:v>
                </c:pt>
                <c:pt idx="1362">
                  <c:v>2.0555366554795285E-2</c:v>
                </c:pt>
                <c:pt idx="1363">
                  <c:v>2.0540449503840819E-2</c:v>
                </c:pt>
                <c:pt idx="1364">
                  <c:v>2.0521200993055544E-2</c:v>
                </c:pt>
                <c:pt idx="1365">
                  <c:v>2.0510473717907374E-2</c:v>
                </c:pt>
                <c:pt idx="1366">
                  <c:v>2.0495415263184213E-2</c:v>
                </c:pt>
                <c:pt idx="1367">
                  <c:v>2.0478148235616445E-2</c:v>
                </c:pt>
                <c:pt idx="1368">
                  <c:v>2.0465157929665523E-2</c:v>
                </c:pt>
                <c:pt idx="1369">
                  <c:v>2.0449959330965939E-2</c:v>
                </c:pt>
                <c:pt idx="1370">
                  <c:v>2.0434714297650203E-2</c:v>
                </c:pt>
                <c:pt idx="1371">
                  <c:v>2.0419422969766288E-2</c:v>
                </c:pt>
                <c:pt idx="1372">
                  <c:v>2.0404085487202295E-2</c:v>
                </c:pt>
                <c:pt idx="1373">
                  <c:v>2.0388701990006197E-2</c:v>
                </c:pt>
                <c:pt idx="1374">
                  <c:v>2.0373272618225968E-2</c:v>
                </c:pt>
                <c:pt idx="1375">
                  <c:v>2.0357797511909581E-2</c:v>
                </c:pt>
                <c:pt idx="1376">
                  <c:v>2.0342276810785265E-2</c:v>
                </c:pt>
                <c:pt idx="1377">
                  <c:v>2.0326710655140801E-2</c:v>
                </c:pt>
                <c:pt idx="1378">
                  <c:v>2.031109918486429E-2</c:v>
                </c:pt>
                <c:pt idx="1379">
                  <c:v>2.0295442539923769E-2</c:v>
                </c:pt>
                <c:pt idx="1380">
                  <c:v>2.0279740860287276E-2</c:v>
                </c:pt>
                <c:pt idx="1381">
                  <c:v>2.026399428608272E-2</c:v>
                </c:pt>
                <c:pt idx="1382">
                  <c:v>2.0248202957198203E-2</c:v>
                </c:pt>
                <c:pt idx="1383">
                  <c:v>2.0232367013761632E-2</c:v>
                </c:pt>
                <c:pt idx="1384">
                  <c:v>2.0216486595581173E-2</c:v>
                </c:pt>
                <c:pt idx="1385">
                  <c:v>2.0200561842784737E-2</c:v>
                </c:pt>
                <c:pt idx="1386">
                  <c:v>2.0184592895340359E-2</c:v>
                </c:pt>
                <c:pt idx="1387">
                  <c:v>2.0168579893296013E-2</c:v>
                </c:pt>
                <c:pt idx="1388">
                  <c:v>2.0152522976619736E-2</c:v>
                </c:pt>
                <c:pt idx="1389">
                  <c:v>2.0136422285119693E-2</c:v>
                </c:pt>
                <c:pt idx="1390">
                  <c:v>2.0120277959163602E-2</c:v>
                </c:pt>
                <c:pt idx="1391">
                  <c:v>2.0104090138399755E-2</c:v>
                </c:pt>
                <c:pt idx="1392">
                  <c:v>2.0087858963115934E-2</c:v>
                </c:pt>
                <c:pt idx="1393">
                  <c:v>2.0071584573120305E-2</c:v>
                </c:pt>
                <c:pt idx="1394">
                  <c:v>2.0055267108460839E-2</c:v>
                </c:pt>
                <c:pt idx="1395">
                  <c:v>2.0038906709185511E-2</c:v>
                </c:pt>
                <c:pt idx="1396">
                  <c:v>2.0022503515182422E-2</c:v>
                </c:pt>
                <c:pt idx="1397">
                  <c:v>2.0006057666499544E-2</c:v>
                </c:pt>
                <c:pt idx="1398">
                  <c:v>1.9989569303104915E-2</c:v>
                </c:pt>
                <c:pt idx="1399">
                  <c:v>1.997303856520638E-2</c:v>
                </c:pt>
                <c:pt idx="1400">
                  <c:v>1.9956465592532169E-2</c:v>
                </c:pt>
                <c:pt idx="1401">
                  <c:v>1.9935095651035795E-2</c:v>
                </c:pt>
                <c:pt idx="1402">
                  <c:v>1.9918426667642208E-2</c:v>
                </c:pt>
                <c:pt idx="1403">
                  <c:v>1.9904105713139941E-2</c:v>
                </c:pt>
                <c:pt idx="1404">
                  <c:v>1.9887359259636028E-2</c:v>
                </c:pt>
                <c:pt idx="1405">
                  <c:v>1.9870571291580319E-2</c:v>
                </c:pt>
                <c:pt idx="1406">
                  <c:v>1.9853741948701042E-2</c:v>
                </c:pt>
                <c:pt idx="1407">
                  <c:v>1.983687137128598E-2</c:v>
                </c:pt>
                <c:pt idx="1408">
                  <c:v>1.9819959698983425E-2</c:v>
                </c:pt>
                <c:pt idx="1409">
                  <c:v>1.9803007072161094E-2</c:v>
                </c:pt>
                <c:pt idx="1410">
                  <c:v>1.9786013630547217E-2</c:v>
                </c:pt>
                <c:pt idx="1411">
                  <c:v>1.9768979514349638E-2</c:v>
                </c:pt>
                <c:pt idx="1412">
                  <c:v>1.975190486345646E-2</c:v>
                </c:pt>
                <c:pt idx="1413">
                  <c:v>1.9734789817755782E-2</c:v>
                </c:pt>
                <c:pt idx="1414">
                  <c:v>1.9712725628879824E-2</c:v>
                </c:pt>
                <c:pt idx="1415">
                  <c:v>1.9700439102283696E-2</c:v>
                </c:pt>
                <c:pt idx="1416">
                  <c:v>1.9683203712608233E-2</c:v>
                </c:pt>
                <c:pt idx="1417">
                  <c:v>1.9665928488077355E-2</c:v>
                </c:pt>
                <c:pt idx="1418">
                  <c:v>1.9648613568978845E-2</c:v>
                </c:pt>
                <c:pt idx="1419">
                  <c:v>1.962877666374041E-2</c:v>
                </c:pt>
                <c:pt idx="1420">
                  <c:v>1.9613865206551395E-2</c:v>
                </c:pt>
                <c:pt idx="1421">
                  <c:v>1.9596432043238465E-2</c:v>
                </c:pt>
                <c:pt idx="1422">
                  <c:v>1.9578959745230051E-2</c:v>
                </c:pt>
                <c:pt idx="1423">
                  <c:v>1.956144845249419E-2</c:v>
                </c:pt>
                <c:pt idx="1424">
                  <c:v>1.9543898305078855E-2</c:v>
                </c:pt>
                <c:pt idx="1425">
                  <c:v>1.9526309442872147E-2</c:v>
                </c:pt>
                <c:pt idx="1426">
                  <c:v>1.9508682006001976E-2</c:v>
                </c:pt>
                <c:pt idx="1427">
                  <c:v>1.9491016134436379E-2</c:v>
                </c:pt>
                <c:pt idx="1428">
                  <c:v>1.9473311968063456E-2</c:v>
                </c:pt>
                <c:pt idx="1429">
                  <c:v>1.9455569647011117E-2</c:v>
                </c:pt>
                <c:pt idx="1430">
                  <c:v>1.9437789311167464E-2</c:v>
                </c:pt>
                <c:pt idx="1431">
                  <c:v>1.9419971100740341E-2</c:v>
                </c:pt>
                <c:pt idx="1432">
                  <c:v>1.9402115155378041E-2</c:v>
                </c:pt>
                <c:pt idx="1433">
                  <c:v>1.9384221615368347E-2</c:v>
                </c:pt>
                <c:pt idx="1434">
                  <c:v>1.9366290620679294E-2</c:v>
                </c:pt>
                <c:pt idx="1435">
                  <c:v>1.9348322311119048E-2</c:v>
                </c:pt>
                <c:pt idx="1436">
                  <c:v>1.9330316826895455E-2</c:v>
                </c:pt>
                <c:pt idx="1437">
                  <c:v>1.9312274307896615E-2</c:v>
                </c:pt>
                <c:pt idx="1438">
                  <c:v>1.9294194894250438E-2</c:v>
                </c:pt>
                <c:pt idx="1439">
                  <c:v>1.9276078725605217E-2</c:v>
                </c:pt>
                <c:pt idx="1440">
                  <c:v>1.9257925942488541E-2</c:v>
                </c:pt>
                <c:pt idx="1441">
                  <c:v>1.9239736684468767E-2</c:v>
                </c:pt>
                <c:pt idx="1442">
                  <c:v>1.9221511091673804E-2</c:v>
                </c:pt>
                <c:pt idx="1443">
                  <c:v>1.920324930407169E-2</c:v>
                </c:pt>
                <c:pt idx="1444">
                  <c:v>1.918495146187027E-2</c:v>
                </c:pt>
                <c:pt idx="1445">
                  <c:v>1.9166617704797773E-2</c:v>
                </c:pt>
                <c:pt idx="1446">
                  <c:v>1.9148248172982107E-2</c:v>
                </c:pt>
                <c:pt idx="1447">
                  <c:v>1.9129843006391312E-2</c:v>
                </c:pt>
                <c:pt idx="1448">
                  <c:v>1.9111402345073358E-2</c:v>
                </c:pt>
                <c:pt idx="1449">
                  <c:v>1.9092926328916349E-2</c:v>
                </c:pt>
                <c:pt idx="1450">
                  <c:v>1.9074415097968256E-2</c:v>
                </c:pt>
                <c:pt idx="1451">
                  <c:v>1.9055868792197117E-2</c:v>
                </c:pt>
                <c:pt idx="1452">
                  <c:v>1.9037284776990404E-2</c:v>
                </c:pt>
                <c:pt idx="1453">
                  <c:v>1.9013343866136623E-2</c:v>
                </c:pt>
                <c:pt idx="1454">
                  <c:v>1.8994750858842835E-2</c:v>
                </c:pt>
                <c:pt idx="1455">
                  <c:v>1.89788335918184E-2</c:v>
                </c:pt>
                <c:pt idx="1456">
                  <c:v>1.8960286631850565E-2</c:v>
                </c:pt>
                <c:pt idx="1457">
                  <c:v>1.8941764988031906E-2</c:v>
                </c:pt>
                <c:pt idx="1458">
                  <c:v>1.8923269025510336E-2</c:v>
                </c:pt>
                <c:pt idx="1459">
                  <c:v>1.8904799109034087E-2</c:v>
                </c:pt>
                <c:pt idx="1460">
                  <c:v>1.888635560375107E-2</c:v>
                </c:pt>
                <c:pt idx="1461">
                  <c:v>1.8867938874729262E-2</c:v>
                </c:pt>
                <c:pt idx="1462">
                  <c:v>1.8849549286636957E-2</c:v>
                </c:pt>
                <c:pt idx="1463">
                  <c:v>1.8831187204702005E-2</c:v>
                </c:pt>
                <c:pt idx="1464">
                  <c:v>1.8812852993992379E-2</c:v>
                </c:pt>
                <c:pt idx="1465">
                  <c:v>1.879454701933625E-2</c:v>
                </c:pt>
                <c:pt idx="1466">
                  <c:v>1.8776269645721655E-2</c:v>
                </c:pt>
                <c:pt idx="1467">
                  <c:v>1.8758021238376443E-2</c:v>
                </c:pt>
                <c:pt idx="1468">
                  <c:v>1.8739802161888974E-2</c:v>
                </c:pt>
                <c:pt idx="1469">
                  <c:v>1.8714799534560456E-2</c:v>
                </c:pt>
                <c:pt idx="1470">
                  <c:v>1.8703453462478592E-2</c:v>
                </c:pt>
                <c:pt idx="1471">
                  <c:v>1.8684515752318553E-2</c:v>
                </c:pt>
                <c:pt idx="1472">
                  <c:v>1.8664643558947702E-2</c:v>
                </c:pt>
                <c:pt idx="1473">
                  <c:v>1.8646581093664238E-2</c:v>
                </c:pt>
                <c:pt idx="1474">
                  <c:v>1.8628550201444938E-2</c:v>
                </c:pt>
                <c:pt idx="1475">
                  <c:v>1.8610551247597584E-2</c:v>
                </c:pt>
                <c:pt idx="1476">
                  <c:v>1.8592584596630601E-2</c:v>
                </c:pt>
                <c:pt idx="1477">
                  <c:v>1.8574650614091581E-2</c:v>
                </c:pt>
                <c:pt idx="1478">
                  <c:v>1.8556749664568883E-2</c:v>
                </c:pt>
                <c:pt idx="1479">
                  <c:v>1.853888211321042E-2</c:v>
                </c:pt>
                <c:pt idx="1480">
                  <c:v>1.8521048325084166E-2</c:v>
                </c:pt>
                <c:pt idx="1481">
                  <c:v>1.8503248665178162E-2</c:v>
                </c:pt>
                <c:pt idx="1482">
                  <c:v>1.8485483498160704E-2</c:v>
                </c:pt>
                <c:pt idx="1483">
                  <c:v>1.8467753189499447E-2</c:v>
                </c:pt>
                <c:pt idx="1484">
                  <c:v>1.8450058103702816E-2</c:v>
                </c:pt>
                <c:pt idx="1485">
                  <c:v>1.8432398606158529E-2</c:v>
                </c:pt>
                <c:pt idx="1486">
                  <c:v>1.8414775061854627E-2</c:v>
                </c:pt>
                <c:pt idx="1487">
                  <c:v>1.8397187835459405E-2</c:v>
                </c:pt>
                <c:pt idx="1488">
                  <c:v>1.8379637292200712E-2</c:v>
                </c:pt>
                <c:pt idx="1489">
                  <c:v>1.8362123796986651E-2</c:v>
                </c:pt>
                <c:pt idx="1490">
                  <c:v>1.8344647714885198E-2</c:v>
                </c:pt>
                <c:pt idx="1491">
                  <c:v>1.8327209410884393E-2</c:v>
                </c:pt>
                <c:pt idx="1492">
                  <c:v>1.8309809249732467E-2</c:v>
                </c:pt>
                <c:pt idx="1493">
                  <c:v>1.8292447596897077E-2</c:v>
                </c:pt>
                <c:pt idx="1494">
                  <c:v>1.8275124816886645E-2</c:v>
                </c:pt>
                <c:pt idx="1495">
                  <c:v>1.8257841275088893E-2</c:v>
                </c:pt>
                <c:pt idx="1496">
                  <c:v>1.8240597336172115E-2</c:v>
                </c:pt>
                <c:pt idx="1497">
                  <c:v>1.8223393365284224E-2</c:v>
                </c:pt>
                <c:pt idx="1498">
                  <c:v>1.8206229727333323E-2</c:v>
                </c:pt>
                <c:pt idx="1499">
                  <c:v>1.8189106787467324E-2</c:v>
                </c:pt>
                <c:pt idx="1500">
                  <c:v>1.8172024910594331E-2</c:v>
                </c:pt>
                <c:pt idx="1501">
                  <c:v>1.8154984461702384E-2</c:v>
                </c:pt>
                <c:pt idx="1502">
                  <c:v>1.8137985805699586E-2</c:v>
                </c:pt>
                <c:pt idx="1503">
                  <c:v>1.8121029307733849E-2</c:v>
                </c:pt>
                <c:pt idx="1504">
                  <c:v>1.8104115332633341E-2</c:v>
                </c:pt>
                <c:pt idx="1505">
                  <c:v>1.8077623020609224E-2</c:v>
                </c:pt>
                <c:pt idx="1506">
                  <c:v>1.8060820066221339E-2</c:v>
                </c:pt>
                <c:pt idx="1507">
                  <c:v>1.8049749973405582E-2</c:v>
                </c:pt>
                <c:pt idx="1508">
                  <c:v>1.8033020699546043E-2</c:v>
                </c:pt>
                <c:pt idx="1509">
                  <c:v>1.8016335883910273E-2</c:v>
                </c:pt>
                <c:pt idx="1510">
                  <c:v>1.7999695891433021E-2</c:v>
                </c:pt>
                <c:pt idx="1511">
                  <c:v>1.7983101087208908E-2</c:v>
                </c:pt>
                <c:pt idx="1512">
                  <c:v>1.7966551836172684E-2</c:v>
                </c:pt>
                <c:pt idx="1513">
                  <c:v>1.7950048503418969E-2</c:v>
                </c:pt>
                <c:pt idx="1514">
                  <c:v>1.7933591453935804E-2</c:v>
                </c:pt>
                <c:pt idx="1515">
                  <c:v>1.7917181052684583E-2</c:v>
                </c:pt>
                <c:pt idx="1516">
                  <c:v>1.7900817664733282E-2</c:v>
                </c:pt>
                <c:pt idx="1517">
                  <c:v>1.7884501655123231E-2</c:v>
                </c:pt>
                <c:pt idx="1518">
                  <c:v>1.7868233388815824E-2</c:v>
                </c:pt>
                <c:pt idx="1519">
                  <c:v>1.7844191720000069E-2</c:v>
                </c:pt>
                <c:pt idx="1520">
                  <c:v>1.7830346557063947E-2</c:v>
                </c:pt>
                <c:pt idx="1521">
                  <c:v>1.7814239324076553E-2</c:v>
                </c:pt>
                <c:pt idx="1522">
                  <c:v>1.7798181392292278E-2</c:v>
                </c:pt>
                <c:pt idx="1523">
                  <c:v>1.7779890307565438E-2</c:v>
                </c:pt>
                <c:pt idx="1524">
                  <c:v>1.7766214892924737E-2</c:v>
                </c:pt>
                <c:pt idx="1525">
                  <c:v>1.7750307055157677E-2</c:v>
                </c:pt>
                <c:pt idx="1526">
                  <c:v>1.7734449978785705E-2</c:v>
                </c:pt>
                <c:pt idx="1527">
                  <c:v>1.7718644028636987E-2</c:v>
                </c:pt>
                <c:pt idx="1528">
                  <c:v>1.7702889569699565E-2</c:v>
                </c:pt>
                <c:pt idx="1529">
                  <c:v>1.7687186967201285E-2</c:v>
                </c:pt>
                <c:pt idx="1530">
                  <c:v>1.7671536585810443E-2</c:v>
                </c:pt>
                <c:pt idx="1531">
                  <c:v>1.7655938790754888E-2</c:v>
                </c:pt>
                <c:pt idx="1532">
                  <c:v>1.7640393947022659E-2</c:v>
                </c:pt>
                <c:pt idx="1533">
                  <c:v>1.7624902419361987E-2</c:v>
                </c:pt>
                <c:pt idx="1534">
                  <c:v>1.7609464573080658E-2</c:v>
                </c:pt>
                <c:pt idx="1535">
                  <c:v>1.7594080772846965E-2</c:v>
                </c:pt>
                <c:pt idx="1536">
                  <c:v>1.7578751383888758E-2</c:v>
                </c:pt>
                <c:pt idx="1537">
                  <c:v>1.7563476771114139E-2</c:v>
                </c:pt>
                <c:pt idx="1538">
                  <c:v>1.754825729951115E-2</c:v>
                </c:pt>
                <c:pt idx="1539">
                  <c:v>1.7533093334067829E-2</c:v>
                </c:pt>
                <c:pt idx="1540">
                  <c:v>1.7517985239852152E-2</c:v>
                </c:pt>
                <c:pt idx="1541">
                  <c:v>1.7502933381692287E-2</c:v>
                </c:pt>
                <c:pt idx="1542">
                  <c:v>1.7487938124736147E-2</c:v>
                </c:pt>
                <c:pt idx="1543">
                  <c:v>1.7472999833891834E-2</c:v>
                </c:pt>
                <c:pt idx="1544">
                  <c:v>1.7458118874147388E-2</c:v>
                </c:pt>
                <c:pt idx="1545">
                  <c:v>1.744329561049085E-2</c:v>
                </c:pt>
                <c:pt idx="1546">
                  <c:v>1.7428530407990195E-2</c:v>
                </c:pt>
                <c:pt idx="1547">
                  <c:v>1.7413823631473591E-2</c:v>
                </c:pt>
                <c:pt idx="1548">
                  <c:v>1.7399175646168885E-2</c:v>
                </c:pt>
                <c:pt idx="1549">
                  <c:v>1.738458681682431E-2</c:v>
                </c:pt>
                <c:pt idx="1550">
                  <c:v>1.7370057508507841E-2</c:v>
                </c:pt>
                <c:pt idx="1551">
                  <c:v>1.7355588086207518E-2</c:v>
                </c:pt>
                <c:pt idx="1552">
                  <c:v>1.734117891515119E-2</c:v>
                </c:pt>
                <c:pt idx="1553">
                  <c:v>1.7326830359847278E-2</c:v>
                </c:pt>
                <c:pt idx="1554">
                  <c:v>1.7312542785683505E-2</c:v>
                </c:pt>
                <c:pt idx="1555">
                  <c:v>1.7298316557567972E-2</c:v>
                </c:pt>
                <c:pt idx="1556">
                  <c:v>1.7284152040248912E-2</c:v>
                </c:pt>
                <c:pt idx="1557">
                  <c:v>1.726804005330429E-2</c:v>
                </c:pt>
                <c:pt idx="1558">
                  <c:v>1.7254009002902748E-2</c:v>
                </c:pt>
                <c:pt idx="1559">
                  <c:v>1.7242032404469754E-2</c:v>
                </c:pt>
                <c:pt idx="1560">
                  <c:v>1.7228118381016344E-2</c:v>
                </c:pt>
                <c:pt idx="1561">
                  <c:v>1.7214267893539414E-2</c:v>
                </c:pt>
                <c:pt idx="1562">
                  <c:v>1.7200481307027005E-2</c:v>
                </c:pt>
                <c:pt idx="1563">
                  <c:v>1.7186758986467154E-2</c:v>
                </c:pt>
                <c:pt idx="1564">
                  <c:v>1.7173101296688031E-2</c:v>
                </c:pt>
                <c:pt idx="1565">
                  <c:v>1.7159508602837548E-2</c:v>
                </c:pt>
                <c:pt idx="1566">
                  <c:v>1.7145981269823807E-2</c:v>
                </c:pt>
                <c:pt idx="1567">
                  <c:v>1.7132519662634849E-2</c:v>
                </c:pt>
                <c:pt idx="1568">
                  <c:v>1.7119124146418585E-2</c:v>
                </c:pt>
                <c:pt idx="1569">
                  <c:v>1.7105795085923248E-2</c:v>
                </c:pt>
                <c:pt idx="1570">
                  <c:v>1.7092532846376685E-2</c:v>
                </c:pt>
                <c:pt idx="1571">
                  <c:v>1.7079337792527127E-2</c:v>
                </c:pt>
                <c:pt idx="1572">
                  <c:v>1.7066210289602424E-2</c:v>
                </c:pt>
                <c:pt idx="1573">
                  <c:v>1.7053150702350806E-2</c:v>
                </c:pt>
                <c:pt idx="1574">
                  <c:v>1.7036460186501401E-2</c:v>
                </c:pt>
                <c:pt idx="1575">
                  <c:v>1.7027236735218665E-2</c:v>
                </c:pt>
                <c:pt idx="1576">
                  <c:v>1.7014383085314222E-2</c:v>
                </c:pt>
                <c:pt idx="1577">
                  <c:v>1.700159881111496E-2</c:v>
                </c:pt>
                <c:pt idx="1578">
                  <c:v>1.6988884277688854E-2</c:v>
                </c:pt>
                <c:pt idx="1579">
                  <c:v>1.6976239850023944E-2</c:v>
                </c:pt>
                <c:pt idx="1580">
                  <c:v>1.6963665893028335E-2</c:v>
                </c:pt>
                <c:pt idx="1581">
                  <c:v>1.6951162771770001E-2</c:v>
                </c:pt>
                <c:pt idx="1582">
                  <c:v>1.6938730851077111E-2</c:v>
                </c:pt>
                <c:pt idx="1583">
                  <c:v>1.6926370496177512E-2</c:v>
                </c:pt>
                <c:pt idx="1584">
                  <c:v>1.6914082071979308E-2</c:v>
                </c:pt>
                <c:pt idx="1585">
                  <c:v>1.6901865943230732E-2</c:v>
                </c:pt>
                <c:pt idx="1586">
                  <c:v>1.6889722475319502E-2</c:v>
                </c:pt>
                <c:pt idx="1587">
                  <c:v>1.6877652032913915E-2</c:v>
                </c:pt>
                <c:pt idx="1588">
                  <c:v>1.6865654981321754E-2</c:v>
                </c:pt>
                <c:pt idx="1589">
                  <c:v>1.6853731685131379E-2</c:v>
                </c:pt>
                <c:pt idx="1590">
                  <c:v>1.6841882509570638E-2</c:v>
                </c:pt>
                <c:pt idx="1591">
                  <c:v>1.6830107819707507E-2</c:v>
                </c:pt>
                <c:pt idx="1592">
                  <c:v>1.6818407980290218E-2</c:v>
                </c:pt>
                <c:pt idx="1593">
                  <c:v>1.6806783356466681E-2</c:v>
                </c:pt>
                <c:pt idx="1594">
                  <c:v>1.6795234313145002E-2</c:v>
                </c:pt>
                <c:pt idx="1595">
                  <c:v>1.6783761215473092E-2</c:v>
                </c:pt>
                <c:pt idx="1596">
                  <c:v>1.6772364428279118E-2</c:v>
                </c:pt>
                <c:pt idx="1597">
                  <c:v>1.6761044316631057E-2</c:v>
                </c:pt>
                <c:pt idx="1598">
                  <c:v>1.6749801245357077E-2</c:v>
                </c:pt>
                <c:pt idx="1599">
                  <c:v>1.673863557976496E-2</c:v>
                </c:pt>
                <c:pt idx="1600">
                  <c:v>1.6727547684523003E-2</c:v>
                </c:pt>
                <c:pt idx="1601">
                  <c:v>1.6716537924699182E-2</c:v>
                </c:pt>
                <c:pt idx="1602">
                  <c:v>1.6705606665521344E-2</c:v>
                </c:pt>
                <c:pt idx="1603">
                  <c:v>1.669475427157785E-2</c:v>
                </c:pt>
                <c:pt idx="1604">
                  <c:v>1.6683981108176482E-2</c:v>
                </c:pt>
                <c:pt idx="1605">
                  <c:v>1.6673287540225346E-2</c:v>
                </c:pt>
                <c:pt idx="1606">
                  <c:v>1.6662673932552607E-2</c:v>
                </c:pt>
                <c:pt idx="1607">
                  <c:v>1.665214065030618E-2</c:v>
                </c:pt>
                <c:pt idx="1608">
                  <c:v>1.6641688058633974E-2</c:v>
                </c:pt>
                <c:pt idx="1609">
                  <c:v>1.6631316522124351E-2</c:v>
                </c:pt>
                <c:pt idx="1610">
                  <c:v>1.6621026406005157E-2</c:v>
                </c:pt>
                <c:pt idx="1611">
                  <c:v>1.6610818075344369E-2</c:v>
                </c:pt>
                <c:pt idx="1612">
                  <c:v>1.660069189505009E-2</c:v>
                </c:pt>
                <c:pt idx="1613">
                  <c:v>1.6590648229870553E-2</c:v>
                </c:pt>
                <c:pt idx="1614">
                  <c:v>1.658068744511354E-2</c:v>
                </c:pt>
                <c:pt idx="1615">
                  <c:v>1.6570809905767092E-2</c:v>
                </c:pt>
                <c:pt idx="1616">
                  <c:v>1.6561015976579441E-2</c:v>
                </c:pt>
                <c:pt idx="1617">
                  <c:v>1.6551306022698498E-2</c:v>
                </c:pt>
                <c:pt idx="1618">
                  <c:v>1.6541680409192239E-2</c:v>
                </c:pt>
                <c:pt idx="1619">
                  <c:v>1.6532139500808896E-2</c:v>
                </c:pt>
                <c:pt idx="1620">
                  <c:v>1.6522683662776316E-2</c:v>
                </c:pt>
                <c:pt idx="1621">
                  <c:v>1.6513313259922668E-2</c:v>
                </c:pt>
                <c:pt idx="1622">
                  <c:v>1.6504028657395864E-2</c:v>
                </c:pt>
                <c:pt idx="1623">
                  <c:v>1.6494830219864198E-2</c:v>
                </c:pt>
                <c:pt idx="1624">
                  <c:v>1.6483130855027284E-2</c:v>
                </c:pt>
                <c:pt idx="1625">
                  <c:v>1.6476693300777612E-2</c:v>
                </c:pt>
                <c:pt idx="1626">
                  <c:v>1.6467755548958962E-2</c:v>
                </c:pt>
                <c:pt idx="1627">
                  <c:v>1.6458905422247483E-2</c:v>
                </c:pt>
                <c:pt idx="1628">
                  <c:v>1.6450143285791086E-2</c:v>
                </c:pt>
                <c:pt idx="1629">
                  <c:v>1.6441469504338002E-2</c:v>
                </c:pt>
                <c:pt idx="1630">
                  <c:v>1.6432884443196016E-2</c:v>
                </c:pt>
                <c:pt idx="1631">
                  <c:v>1.6424388467033424E-2</c:v>
                </c:pt>
                <c:pt idx="1632">
                  <c:v>1.6415981941158009E-2</c:v>
                </c:pt>
                <c:pt idx="1633">
                  <c:v>1.6407665230318003E-2</c:v>
                </c:pt>
                <c:pt idx="1634">
                  <c:v>1.6399438699501445E-2</c:v>
                </c:pt>
                <c:pt idx="1635">
                  <c:v>1.6391302713696376E-2</c:v>
                </c:pt>
                <c:pt idx="1636">
                  <c:v>1.638325763821058E-2</c:v>
                </c:pt>
                <c:pt idx="1637">
                  <c:v>1.6375303837632416E-2</c:v>
                </c:pt>
                <c:pt idx="1638">
                  <c:v>1.6367441677029859E-2</c:v>
                </c:pt>
                <c:pt idx="1639">
                  <c:v>1.6359671521550823E-2</c:v>
                </c:pt>
                <c:pt idx="1640">
                  <c:v>1.635199373610341E-2</c:v>
                </c:pt>
                <c:pt idx="1641">
                  <c:v>1.634440868567566E-2</c:v>
                </c:pt>
                <c:pt idx="1642">
                  <c:v>1.6336916735255613E-2</c:v>
                </c:pt>
                <c:pt idx="1643">
                  <c:v>1.632951824983131E-2</c:v>
                </c:pt>
                <c:pt idx="1644">
                  <c:v>1.6322213594390789E-2</c:v>
                </c:pt>
                <c:pt idx="1645">
                  <c:v>1.631500313392209E-2</c:v>
                </c:pt>
                <c:pt idx="1646">
                  <c:v>1.6307887233413254E-2</c:v>
                </c:pt>
                <c:pt idx="1647">
                  <c:v>1.630086625785232E-2</c:v>
                </c:pt>
                <c:pt idx="1648">
                  <c:v>1.6293940572227328E-2</c:v>
                </c:pt>
                <c:pt idx="1649">
                  <c:v>1.6287110541526317E-2</c:v>
                </c:pt>
                <c:pt idx="1650">
                  <c:v>1.6280376530817264E-2</c:v>
                </c:pt>
                <c:pt idx="1651">
                  <c:v>1.6273738904928337E-2</c:v>
                </c:pt>
                <c:pt idx="1652">
                  <c:v>1.6267198028847574E-2</c:v>
                </c:pt>
                <c:pt idx="1653">
                  <c:v>1.6260754267962696E-2</c:v>
                </c:pt>
                <c:pt idx="1654">
                  <c:v>1.6254407986702191E-2</c:v>
                </c:pt>
                <c:pt idx="1655">
                  <c:v>1.6248159550453778E-2</c:v>
                </c:pt>
                <c:pt idx="1656">
                  <c:v>1.6242009324045625E-2</c:v>
                </c:pt>
                <c:pt idx="1657">
                  <c:v>1.6235957672385837E-2</c:v>
                </c:pt>
                <c:pt idx="1658">
                  <c:v>1.623000496070226E-2</c:v>
                </c:pt>
                <c:pt idx="1659">
                  <c:v>1.6224151553743127E-2</c:v>
                </c:pt>
                <c:pt idx="1660">
                  <c:v>1.6218397816656349E-2</c:v>
                </c:pt>
                <c:pt idx="1661">
                  <c:v>1.6211944630031283E-2</c:v>
                </c:pt>
                <c:pt idx="1662">
                  <c:v>1.6207190811812211E-2</c:v>
                </c:pt>
                <c:pt idx="1663">
                  <c:v>1.6201738274190802E-2</c:v>
                </c:pt>
                <c:pt idx="1664">
                  <c:v>1.6196386866234036E-2</c:v>
                </c:pt>
                <c:pt idx="1665">
                  <c:v>1.6191136953089824E-2</c:v>
                </c:pt>
                <c:pt idx="1666">
                  <c:v>1.6185988899746206E-2</c:v>
                </c:pt>
                <c:pt idx="1667">
                  <c:v>1.6180943071191223E-2</c:v>
                </c:pt>
                <c:pt idx="1668">
                  <c:v>1.6175999832173105E-2</c:v>
                </c:pt>
                <c:pt idx="1669">
                  <c:v>1.6171159548159508E-2</c:v>
                </c:pt>
                <c:pt idx="1670">
                  <c:v>1.6166422583738793E-2</c:v>
                </c:pt>
                <c:pt idx="1671">
                  <c:v>1.6161789304058871E-2</c:v>
                </c:pt>
                <c:pt idx="1672">
                  <c:v>1.615726007394791E-2</c:v>
                </c:pt>
                <c:pt idx="1673">
                  <c:v>1.615283525879363E-2</c:v>
                </c:pt>
                <c:pt idx="1674">
                  <c:v>1.614851522318439E-2</c:v>
                </c:pt>
                <c:pt idx="1675">
                  <c:v>1.6143115441122902E-2</c:v>
                </c:pt>
                <c:pt idx="1676">
                  <c:v>1.6140190951112743E-2</c:v>
                </c:pt>
                <c:pt idx="1677">
                  <c:v>1.6136187444466543E-2</c:v>
                </c:pt>
                <c:pt idx="1678">
                  <c:v>1.6132290177637287E-2</c:v>
                </c:pt>
                <c:pt idx="1679">
                  <c:v>1.6128594393238771E-2</c:v>
                </c:pt>
                <c:pt idx="1680">
                  <c:v>1.612429833445006E-2</c:v>
                </c:pt>
                <c:pt idx="1681">
                  <c:v>1.6120737339750946E-2</c:v>
                </c:pt>
                <c:pt idx="1682">
                  <c:v>1.6117284096859308E-2</c:v>
                </c:pt>
                <c:pt idx="1683">
                  <c:v>1.611393897068325E-2</c:v>
                </c:pt>
                <c:pt idx="1684">
                  <c:v>1.6110702326290749E-2</c:v>
                </c:pt>
                <c:pt idx="1685">
                  <c:v>1.6107574528669844E-2</c:v>
                </c:pt>
                <c:pt idx="1686">
                  <c:v>1.6104555942728638E-2</c:v>
                </c:pt>
                <c:pt idx="1687">
                  <c:v>1.6101646933535108E-2</c:v>
                </c:pt>
                <c:pt idx="1688">
                  <c:v>1.6098847866077293E-2</c:v>
                </c:pt>
                <c:pt idx="1689">
                  <c:v>1.6096159105263297E-2</c:v>
                </c:pt>
                <c:pt idx="1690">
                  <c:v>1.6093581016161096E-2</c:v>
                </c:pt>
                <c:pt idx="1691">
                  <c:v>1.609111396375873E-2</c:v>
                </c:pt>
                <c:pt idx="1692">
                  <c:v>1.6088758313284046E-2</c:v>
                </c:pt>
                <c:pt idx="1693">
                  <c:v>1.6086514429165533E-2</c:v>
                </c:pt>
                <c:pt idx="1694">
                  <c:v>1.6084382676790909E-2</c:v>
                </c:pt>
                <c:pt idx="1695">
                  <c:v>1.6082363421148216E-2</c:v>
                </c:pt>
                <c:pt idx="1696">
                  <c:v>1.6080457027145556E-2</c:v>
                </c:pt>
                <c:pt idx="1697">
                  <c:v>1.6078663859850906E-2</c:v>
                </c:pt>
                <c:pt idx="1698">
                  <c:v>1.6076984284092433E-2</c:v>
                </c:pt>
                <c:pt idx="1699">
                  <c:v>1.6075418665018049E-2</c:v>
                </c:pt>
                <c:pt idx="1700">
                  <c:v>1.6073967367615793E-2</c:v>
                </c:pt>
                <c:pt idx="1701">
                  <c:v>1.6072630756793771E-2</c:v>
                </c:pt>
                <c:pt idx="1702">
                  <c:v>1.6071409197619957E-2</c:v>
                </c:pt>
                <c:pt idx="1703">
                  <c:v>1.6070303055082391E-2</c:v>
                </c:pt>
                <c:pt idx="1704">
                  <c:v>1.6069312694089177E-2</c:v>
                </c:pt>
                <c:pt idx="1705">
                  <c:v>1.6068438479788227E-2</c:v>
                </c:pt>
                <c:pt idx="1706">
                  <c:v>1.6067680776927773E-2</c:v>
                </c:pt>
                <c:pt idx="1707">
                  <c:v>1.6067039950735662E-2</c:v>
                </c:pt>
                <c:pt idx="1708">
                  <c:v>1.6066516366040062E-2</c:v>
                </c:pt>
                <c:pt idx="1709">
                  <c:v>1.6066110388068822E-2</c:v>
                </c:pt>
                <c:pt idx="1710">
                  <c:v>1.6065822381650108E-2</c:v>
                </c:pt>
                <c:pt idx="1711">
                  <c:v>1.6065652711851897E-2</c:v>
                </c:pt>
                <c:pt idx="1712">
                  <c:v>1.6065067533705957E-2</c:v>
                </c:pt>
                <c:pt idx="1713">
                  <c:v>1.6055485536510261E-2</c:v>
                </c:pt>
                <c:pt idx="1714">
                  <c:v>1.6048068325265064E-2</c:v>
                </c:pt>
                <c:pt idx="1715">
                  <c:v>1.604173552889776E-2</c:v>
                </c:pt>
                <c:pt idx="1716">
                  <c:v>1.603437634547511E-2</c:v>
                </c:pt>
                <c:pt idx="1717">
                  <c:v>1.6027048618409978E-2</c:v>
                </c:pt>
                <c:pt idx="1718">
                  <c:v>1.6019752494784711E-2</c:v>
                </c:pt>
                <c:pt idx="1719">
                  <c:v>1.6012488121841528E-2</c:v>
                </c:pt>
                <c:pt idx="1720">
                  <c:v>1.6005255646902583E-2</c:v>
                </c:pt>
                <c:pt idx="1721">
                  <c:v>1.5998055216970286E-2</c:v>
                </c:pt>
                <c:pt idx="1722">
                  <c:v>1.59908869796066E-2</c:v>
                </c:pt>
                <c:pt idx="1723">
                  <c:v>1.5983751081973807E-2</c:v>
                </c:pt>
                <c:pt idx="1724">
                  <c:v>1.5976647671154254E-2</c:v>
                </c:pt>
                <c:pt idx="1725">
                  <c:v>1.5969576894709903E-2</c:v>
                </c:pt>
                <c:pt idx="1726">
                  <c:v>1.5962538899563228E-2</c:v>
                </c:pt>
                <c:pt idx="1727">
                  <c:v>1.5955533833196256E-2</c:v>
                </c:pt>
                <c:pt idx="1728">
                  <c:v>1.5948561842611397E-2</c:v>
                </c:pt>
                <c:pt idx="1729">
                  <c:v>1.5941623075370615E-2</c:v>
                </c:pt>
                <c:pt idx="1730">
                  <c:v>1.5932473772402034E-2</c:v>
                </c:pt>
                <c:pt idx="1731">
                  <c:v>1.5926866846891485E-2</c:v>
                </c:pt>
                <c:pt idx="1732">
                  <c:v>1.5921007584935865E-2</c:v>
                </c:pt>
                <c:pt idx="1733">
                  <c:v>1.5914203182774145E-2</c:v>
                </c:pt>
                <c:pt idx="1734">
                  <c:v>1.5907432740007721E-2</c:v>
                </c:pt>
                <c:pt idx="1735">
                  <c:v>1.5900696404038683E-2</c:v>
                </c:pt>
                <c:pt idx="1736">
                  <c:v>1.5893994321869442E-2</c:v>
                </c:pt>
                <c:pt idx="1737">
                  <c:v>1.5887326640902089E-2</c:v>
                </c:pt>
                <c:pt idx="1738">
                  <c:v>1.588069350837884E-2</c:v>
                </c:pt>
                <c:pt idx="1739">
                  <c:v>1.587409507146198E-2</c:v>
                </c:pt>
                <c:pt idx="1740">
                  <c:v>1.5867531477393726E-2</c:v>
                </c:pt>
                <c:pt idx="1741">
                  <c:v>1.5861002873576169E-2</c:v>
                </c:pt>
                <c:pt idx="1742">
                  <c:v>1.5854509407091655E-2</c:v>
                </c:pt>
                <c:pt idx="1743">
                  <c:v>1.5848051225342275E-2</c:v>
                </c:pt>
                <c:pt idx="1744">
                  <c:v>1.5841628475330438E-2</c:v>
                </c:pt>
                <c:pt idx="1745">
                  <c:v>1.5835241304618108E-2</c:v>
                </c:pt>
                <c:pt idx="1746">
                  <c:v>1.5828889860127759E-2</c:v>
                </c:pt>
                <c:pt idx="1747">
                  <c:v>1.5822574289421354E-2</c:v>
                </c:pt>
                <c:pt idx="1748">
                  <c:v>1.5816294739661174E-2</c:v>
                </c:pt>
                <c:pt idx="1749">
                  <c:v>1.581005135784963E-2</c:v>
                </c:pt>
                <c:pt idx="1750">
                  <c:v>1.5803844291548685E-2</c:v>
                </c:pt>
                <c:pt idx="1751">
                  <c:v>1.5797673687840685E-2</c:v>
                </c:pt>
                <c:pt idx="1752">
                  <c:v>1.5791539694047785E-2</c:v>
                </c:pt>
                <c:pt idx="1753">
                  <c:v>1.5785442457412202E-2</c:v>
                </c:pt>
                <c:pt idx="1754">
                  <c:v>1.5779382124936348E-2</c:v>
                </c:pt>
                <c:pt idx="1755">
                  <c:v>1.577335884426212E-2</c:v>
                </c:pt>
                <c:pt idx="1756">
                  <c:v>1.5767372762311993E-2</c:v>
                </c:pt>
                <c:pt idx="1757">
                  <c:v>1.576142402664793E-2</c:v>
                </c:pt>
                <c:pt idx="1758">
                  <c:v>1.5755512784272341E-2</c:v>
                </c:pt>
                <c:pt idx="1759">
                  <c:v>1.5749639182427444E-2</c:v>
                </c:pt>
                <c:pt idx="1760">
                  <c:v>1.5743803368595266E-2</c:v>
                </c:pt>
                <c:pt idx="1761">
                  <c:v>1.5738005489858153E-2</c:v>
                </c:pt>
                <c:pt idx="1762">
                  <c:v>1.5732245693378388E-2</c:v>
                </c:pt>
                <c:pt idx="1763">
                  <c:v>1.5726524126478125E-2</c:v>
                </c:pt>
                <c:pt idx="1764">
                  <c:v>1.5720840936559455E-2</c:v>
                </c:pt>
                <c:pt idx="1765">
                  <c:v>1.5713475041572167E-2</c:v>
                </c:pt>
                <c:pt idx="1766">
                  <c:v>1.5707885178679604E-2</c:v>
                </c:pt>
                <c:pt idx="1767">
                  <c:v>1.570323096667714E-2</c:v>
                </c:pt>
                <c:pt idx="1768">
                  <c:v>1.5697708335205007E-2</c:v>
                </c:pt>
                <c:pt idx="1769">
                  <c:v>1.5692224837708935E-2</c:v>
                </c:pt>
                <c:pt idx="1770">
                  <c:v>1.5686780621750884E-2</c:v>
                </c:pt>
                <c:pt idx="1771">
                  <c:v>1.5681375834333267E-2</c:v>
                </c:pt>
                <c:pt idx="1772">
                  <c:v>1.5676010622778236E-2</c:v>
                </c:pt>
                <c:pt idx="1773">
                  <c:v>1.5670685134328011E-2</c:v>
                </c:pt>
                <c:pt idx="1774">
                  <c:v>1.5665399516304745E-2</c:v>
                </c:pt>
                <c:pt idx="1775">
                  <c:v>1.5660153915790787E-2</c:v>
                </c:pt>
                <c:pt idx="1776">
                  <c:v>1.5654948480108288E-2</c:v>
                </c:pt>
                <c:pt idx="1777">
                  <c:v>1.5649783356659341E-2</c:v>
                </c:pt>
                <c:pt idx="1778">
                  <c:v>1.5644658692526292E-2</c:v>
                </c:pt>
                <c:pt idx="1779">
                  <c:v>1.5639489034992238E-2</c:v>
                </c:pt>
                <c:pt idx="1780">
                  <c:v>1.5631667797766369E-2</c:v>
                </c:pt>
                <c:pt idx="1781">
                  <c:v>1.5626688833245694E-2</c:v>
                </c:pt>
                <c:pt idx="1782">
                  <c:v>1.5621751001422268E-2</c:v>
                </c:pt>
                <c:pt idx="1783">
                  <c:v>1.5616158320064244E-2</c:v>
                </c:pt>
                <c:pt idx="1784">
                  <c:v>1.5611999323956738E-2</c:v>
                </c:pt>
                <c:pt idx="1785">
                  <c:v>1.5607185773038879E-2</c:v>
                </c:pt>
                <c:pt idx="1786">
                  <c:v>1.5602413943467397E-2</c:v>
                </c:pt>
                <c:pt idx="1787">
                  <c:v>1.5597683982804256E-2</c:v>
                </c:pt>
                <c:pt idx="1788">
                  <c:v>1.5592996037971929E-2</c:v>
                </c:pt>
                <c:pt idx="1789">
                  <c:v>1.5588350256372507E-2</c:v>
                </c:pt>
                <c:pt idx="1790">
                  <c:v>1.5583746785248209E-2</c:v>
                </c:pt>
                <c:pt idx="1791">
                  <c:v>1.5579185771841253E-2</c:v>
                </c:pt>
                <c:pt idx="1792">
                  <c:v>1.5574667363553729E-2</c:v>
                </c:pt>
                <c:pt idx="1793">
                  <c:v>1.5570191707228176E-2</c:v>
                </c:pt>
                <c:pt idx="1794">
                  <c:v>1.5565758950506492E-2</c:v>
                </c:pt>
                <c:pt idx="1795">
                  <c:v>1.5561369240471024E-2</c:v>
                </c:pt>
                <c:pt idx="1796">
                  <c:v>1.5557022724443925E-2</c:v>
                </c:pt>
                <c:pt idx="1797">
                  <c:v>1.5552719549507543E-2</c:v>
                </c:pt>
                <c:pt idx="1798">
                  <c:v>1.5548459863143904E-2</c:v>
                </c:pt>
                <c:pt idx="1799">
                  <c:v>1.5544243812355418E-2</c:v>
                </c:pt>
                <c:pt idx="1800">
                  <c:v>1.5540071544624112E-2</c:v>
                </c:pt>
                <c:pt idx="1801">
                  <c:v>1.5535943207112268E-2</c:v>
                </c:pt>
                <c:pt idx="1802">
                  <c:v>1.5531858946982169E-2</c:v>
                </c:pt>
                <c:pt idx="1803">
                  <c:v>1.5527818911555968E-2</c:v>
                </c:pt>
                <c:pt idx="1804">
                  <c:v>1.5523823247995949E-2</c:v>
                </c:pt>
                <c:pt idx="1805">
                  <c:v>1.5519872103784138E-2</c:v>
                </c:pt>
                <c:pt idx="1806">
                  <c:v>1.5515965625922945E-2</c:v>
                </c:pt>
                <c:pt idx="1807">
                  <c:v>1.5512103961814461E-2</c:v>
                </c:pt>
                <c:pt idx="1808">
                  <c:v>1.5508287258541031E-2</c:v>
                </c:pt>
                <c:pt idx="1809">
                  <c:v>1.5504515663504748E-2</c:v>
                </c:pt>
                <c:pt idx="1810">
                  <c:v>1.5500789323867892E-2</c:v>
                </c:pt>
                <c:pt idx="1811">
                  <c:v>1.5497108387032554E-2</c:v>
                </c:pt>
                <c:pt idx="1812">
                  <c:v>1.5493473000081082E-2</c:v>
                </c:pt>
                <c:pt idx="1813">
                  <c:v>1.5489883310175756E-2</c:v>
                </c:pt>
                <c:pt idx="1814">
                  <c:v>1.5486339464798604E-2</c:v>
                </c:pt>
                <c:pt idx="1815">
                  <c:v>1.5482841611191844E-2</c:v>
                </c:pt>
                <c:pt idx="1816">
                  <c:v>1.5479389896277951E-2</c:v>
                </c:pt>
                <c:pt idx="1817">
                  <c:v>1.5475112202598673E-2</c:v>
                </c:pt>
                <c:pt idx="1818">
                  <c:v>1.5472149415023395E-2</c:v>
                </c:pt>
                <c:pt idx="1819">
                  <c:v>1.5469313057874245E-2</c:v>
                </c:pt>
                <c:pt idx="1820">
                  <c:v>1.546604737119317E-2</c:v>
                </c:pt>
                <c:pt idx="1821">
                  <c:v>1.5462828559735797E-2</c:v>
                </c:pt>
                <c:pt idx="1822">
                  <c:v>1.5459656770664409E-2</c:v>
                </c:pt>
                <c:pt idx="1823">
                  <c:v>1.5456532151301161E-2</c:v>
                </c:pt>
                <c:pt idx="1824">
                  <c:v>1.5453454848728398E-2</c:v>
                </c:pt>
                <c:pt idx="1825">
                  <c:v>1.5450425010508084E-2</c:v>
                </c:pt>
                <c:pt idx="1826">
                  <c:v>1.5447442783482757E-2</c:v>
                </c:pt>
                <c:pt idx="1827">
                  <c:v>1.5444508315214378E-2</c:v>
                </c:pt>
                <c:pt idx="1828">
                  <c:v>1.5441621752705359E-2</c:v>
                </c:pt>
                <c:pt idx="1829">
                  <c:v>1.5438783243517662E-2</c:v>
                </c:pt>
                <c:pt idx="1830">
                  <c:v>1.5435204577354256E-2</c:v>
                </c:pt>
                <c:pt idx="1831">
                  <c:v>1.5433250973515555E-2</c:v>
                </c:pt>
                <c:pt idx="1832">
                  <c:v>1.5430557507185583E-2</c:v>
                </c:pt>
                <c:pt idx="1833">
                  <c:v>1.5427912682985934E-2</c:v>
                </c:pt>
                <c:pt idx="1834">
                  <c:v>1.5425316648158827E-2</c:v>
                </c:pt>
                <c:pt idx="1835">
                  <c:v>1.5422409682290805E-2</c:v>
                </c:pt>
                <c:pt idx="1836">
                  <c:v>1.5420271535750985E-2</c:v>
                </c:pt>
                <c:pt idx="1837">
                  <c:v>1.5417822752654686E-2</c:v>
                </c:pt>
                <c:pt idx="1838">
                  <c:v>1.5415423347819868E-2</c:v>
                </c:pt>
                <c:pt idx="1839">
                  <c:v>1.5413073468808491E-2</c:v>
                </c:pt>
                <c:pt idx="1840">
                  <c:v>1.5410773262543032E-2</c:v>
                </c:pt>
                <c:pt idx="1841">
                  <c:v>1.5408522876425579E-2</c:v>
                </c:pt>
                <c:pt idx="1842">
                  <c:v>1.5406322457698352E-2</c:v>
                </c:pt>
                <c:pt idx="1843">
                  <c:v>1.5404172153603568E-2</c:v>
                </c:pt>
                <c:pt idx="1844">
                  <c:v>1.5402072111383447E-2</c:v>
                </c:pt>
                <c:pt idx="1845">
                  <c:v>1.5400022478360142E-2</c:v>
                </c:pt>
                <c:pt idx="1846">
                  <c:v>1.5398023401616001E-2</c:v>
                </c:pt>
                <c:pt idx="1847">
                  <c:v>1.5396075028473177E-2</c:v>
                </c:pt>
                <c:pt idx="1848">
                  <c:v>1.5394177506253826E-2</c:v>
                </c:pt>
                <c:pt idx="1849">
                  <c:v>1.5392330982200164E-2</c:v>
                </c:pt>
                <c:pt idx="1850">
                  <c:v>1.5390535603314603E-2</c:v>
                </c:pt>
                <c:pt idx="1851">
                  <c:v>1.5388791517239042E-2</c:v>
                </c:pt>
                <c:pt idx="1852">
                  <c:v>1.538709887097589E-2</c:v>
                </c:pt>
                <c:pt idx="1853">
                  <c:v>1.5385457811767367E-2</c:v>
                </c:pt>
                <c:pt idx="1854">
                  <c:v>1.5383868487095498E-2</c:v>
                </c:pt>
                <c:pt idx="1855">
                  <c:v>1.5382331043882758E-2</c:v>
                </c:pt>
                <c:pt idx="1856">
                  <c:v>1.5380845629451301E-2</c:v>
                </c:pt>
                <c:pt idx="1857">
                  <c:v>1.5379412391283154E-2</c:v>
                </c:pt>
                <c:pt idx="1858">
                  <c:v>1.5378031476460663E-2</c:v>
                </c:pt>
                <c:pt idx="1859">
                  <c:v>1.5376703032146111E-2</c:v>
                </c:pt>
                <c:pt idx="1860">
                  <c:v>1.5375427205741587E-2</c:v>
                </c:pt>
                <c:pt idx="1861">
                  <c:v>1.5374204144409376E-2</c:v>
                </c:pt>
                <c:pt idx="1862">
                  <c:v>1.5373033995631502E-2</c:v>
                </c:pt>
                <c:pt idx="1863">
                  <c:v>1.5371916906170568E-2</c:v>
                </c:pt>
                <c:pt idx="1864">
                  <c:v>1.5370853023588538E-2</c:v>
                </c:pt>
                <c:pt idx="1865">
                  <c:v>1.5369842495367436E-2</c:v>
                </c:pt>
                <c:pt idx="1866">
                  <c:v>1.5368885468269866E-2</c:v>
                </c:pt>
                <c:pt idx="1867">
                  <c:v>1.536798208985779E-2</c:v>
                </c:pt>
                <c:pt idx="1868">
                  <c:v>1.5367132507213555E-2</c:v>
                </c:pt>
                <c:pt idx="1869">
                  <c:v>1.5366227617050754E-2</c:v>
                </c:pt>
                <c:pt idx="1870">
                  <c:v>1.5365493807077968E-2</c:v>
                </c:pt>
                <c:pt idx="1871">
                  <c:v>1.5364908006949562E-2</c:v>
                </c:pt>
                <c:pt idx="1872">
                  <c:v>1.5364275080278489E-2</c:v>
                </c:pt>
                <c:pt idx="1873">
                  <c:v>1.5363696685666284E-2</c:v>
                </c:pt>
                <c:pt idx="1874">
                  <c:v>1.5363172970355166E-2</c:v>
                </c:pt>
                <c:pt idx="1875">
                  <c:v>1.5362704081587353E-2</c:v>
                </c:pt>
                <c:pt idx="1876">
                  <c:v>1.5362290166764936E-2</c:v>
                </c:pt>
                <c:pt idx="1877">
                  <c:v>1.5361931372970261E-2</c:v>
                </c:pt>
                <c:pt idx="1878">
                  <c:v>1.5361627847525483E-2</c:v>
                </c:pt>
                <c:pt idx="1879">
                  <c:v>1.536137973767282E-2</c:v>
                </c:pt>
                <c:pt idx="1880">
                  <c:v>1.5361187190814363E-2</c:v>
                </c:pt>
                <c:pt idx="1881">
                  <c:v>1.5361050353792649E-2</c:v>
                </c:pt>
                <c:pt idx="1882">
                  <c:v>1.5360969374249578E-2</c:v>
                </c:pt>
                <c:pt idx="1883">
                  <c:v>1.5360944399267495E-2</c:v>
                </c:pt>
                <c:pt idx="1884">
                  <c:v>1.536097557608862E-2</c:v>
                </c:pt>
                <c:pt idx="1885">
                  <c:v>1.5361098406394547E-2</c:v>
                </c:pt>
                <c:pt idx="1886">
                  <c:v>1.5361206974349173E-2</c:v>
                </c:pt>
                <c:pt idx="1887">
                  <c:v>1.5361407490193102E-2</c:v>
                </c:pt>
                <c:pt idx="1888">
                  <c:v>1.5361664746729176E-2</c:v>
                </c:pt>
                <c:pt idx="1889">
                  <c:v>1.5361978891519357E-2</c:v>
                </c:pt>
                <c:pt idx="1890">
                  <c:v>1.5362350071645992E-2</c:v>
                </c:pt>
                <c:pt idx="1891">
                  <c:v>1.5362778434271362E-2</c:v>
                </c:pt>
                <c:pt idx="1892">
                  <c:v>1.5363264126877496E-2</c:v>
                </c:pt>
                <c:pt idx="1893">
                  <c:v>1.5363807296306931E-2</c:v>
                </c:pt>
                <c:pt idx="1894">
                  <c:v>1.5364408090281501E-2</c:v>
                </c:pt>
                <c:pt idx="1895">
                  <c:v>1.5365066655803616E-2</c:v>
                </c:pt>
                <c:pt idx="1896">
                  <c:v>1.5365783140115497E-2</c:v>
                </c:pt>
                <c:pt idx="1897">
                  <c:v>1.5366557690459359E-2</c:v>
                </c:pt>
                <c:pt idx="1898">
                  <c:v>1.5367390454077423E-2</c:v>
                </c:pt>
                <c:pt idx="1899">
                  <c:v>1.5368281578531651E-2</c:v>
                </c:pt>
                <c:pt idx="1900">
                  <c:v>1.5369231210744516E-2</c:v>
                </c:pt>
                <c:pt idx="1901">
                  <c:v>1.5370239497878302E-2</c:v>
                </c:pt>
                <c:pt idx="1902">
                  <c:v>1.5371306587415035E-2</c:v>
                </c:pt>
                <c:pt idx="1903">
                  <c:v>1.5372432626516996E-2</c:v>
                </c:pt>
                <c:pt idx="1904">
                  <c:v>1.5373617762506342E-2</c:v>
                </c:pt>
                <c:pt idx="1905">
                  <c:v>1.5374862142545354E-2</c:v>
                </c:pt>
                <c:pt idx="1906">
                  <c:v>1.5376165913956186E-2</c:v>
                </c:pt>
                <c:pt idx="1907">
                  <c:v>1.5377529223821185E-2</c:v>
                </c:pt>
                <c:pt idx="1908">
                  <c:v>1.5378952219702313E-2</c:v>
                </c:pt>
                <c:pt idx="1909">
                  <c:v>1.5380435048522045E-2</c:v>
                </c:pt>
                <c:pt idx="1910">
                  <c:v>1.5381977857762408E-2</c:v>
                </c:pt>
                <c:pt idx="1911">
                  <c:v>1.5383580794505747E-2</c:v>
                </c:pt>
                <c:pt idx="1912">
                  <c:v>1.5385244006074217E-2</c:v>
                </c:pt>
                <c:pt idx="1913">
                  <c:v>1.5386967639869908E-2</c:v>
                </c:pt>
                <c:pt idx="1914">
                  <c:v>1.538875184273536E-2</c:v>
                </c:pt>
                <c:pt idx="1915">
                  <c:v>1.5390596762472342E-2</c:v>
                </c:pt>
                <c:pt idx="1916">
                  <c:v>1.5392502545923392E-2</c:v>
                </c:pt>
                <c:pt idx="1917">
                  <c:v>1.539446934033073E-2</c:v>
                </c:pt>
                <c:pt idx="1918">
                  <c:v>1.5396497293176381E-2</c:v>
                </c:pt>
                <c:pt idx="1919">
                  <c:v>1.5398586551542692E-2</c:v>
                </c:pt>
                <c:pt idx="1920">
                  <c:v>1.540073726291169E-2</c:v>
                </c:pt>
                <c:pt idx="1921">
                  <c:v>1.5403270655927059E-2</c:v>
                </c:pt>
                <c:pt idx="1922">
                  <c:v>1.5405223632907195E-2</c:v>
                </c:pt>
                <c:pt idx="1923">
                  <c:v>1.5407559586257946E-2</c:v>
                </c:pt>
                <c:pt idx="1924">
                  <c:v>1.5409957581260514E-2</c:v>
                </c:pt>
                <c:pt idx="1925">
                  <c:v>1.541241776547686E-2</c:v>
                </c:pt>
                <c:pt idx="1926">
                  <c:v>1.5414940286149204E-2</c:v>
                </c:pt>
                <c:pt idx="1927">
                  <c:v>1.5417525290200018E-2</c:v>
                </c:pt>
                <c:pt idx="1928">
                  <c:v>1.5420172925191267E-2</c:v>
                </c:pt>
                <c:pt idx="1929">
                  <c:v>1.5422883338285232E-2</c:v>
                </c:pt>
                <c:pt idx="1930">
                  <c:v>1.5425656676644195E-2</c:v>
                </c:pt>
                <c:pt idx="1931">
                  <c:v>1.5428493087590311E-2</c:v>
                </c:pt>
                <c:pt idx="1932">
                  <c:v>1.5431392718525672E-2</c:v>
                </c:pt>
                <c:pt idx="1933">
                  <c:v>1.543435571637275E-2</c:v>
                </c:pt>
                <c:pt idx="1934">
                  <c:v>1.5437382228613572E-2</c:v>
                </c:pt>
                <c:pt idx="1935">
                  <c:v>1.5440472402570293E-2</c:v>
                </c:pt>
                <c:pt idx="1936">
                  <c:v>1.5444539263818058E-2</c:v>
                </c:pt>
                <c:pt idx="1937">
                  <c:v>1.5446844324040754E-2</c:v>
                </c:pt>
                <c:pt idx="1938">
                  <c:v>1.5450126366278738E-2</c:v>
                </c:pt>
                <c:pt idx="1939">
                  <c:v>1.5453955954365384E-2</c:v>
                </c:pt>
                <c:pt idx="1940">
                  <c:v>1.5456883349651562E-2</c:v>
                </c:pt>
                <c:pt idx="1941">
                  <c:v>1.5460358585350775E-2</c:v>
                </c:pt>
                <c:pt idx="1942">
                  <c:v>1.546389851338148E-2</c:v>
                </c:pt>
                <c:pt idx="1943">
                  <c:v>1.5467503281145767E-2</c:v>
                </c:pt>
                <c:pt idx="1944">
                  <c:v>1.5471173035805919E-2</c:v>
                </c:pt>
                <c:pt idx="1945">
                  <c:v>1.5474907924444281E-2</c:v>
                </c:pt>
                <c:pt idx="1946">
                  <c:v>1.5478708094462945E-2</c:v>
                </c:pt>
                <c:pt idx="1947">
                  <c:v>1.5482573693104129E-2</c:v>
                </c:pt>
                <c:pt idx="1948">
                  <c:v>1.5486504867610051E-2</c:v>
                </c:pt>
                <c:pt idx="1949">
                  <c:v>1.549050176522293E-2</c:v>
                </c:pt>
                <c:pt idx="1950">
                  <c:v>1.5494564533184985E-2</c:v>
                </c:pt>
                <c:pt idx="1951">
                  <c:v>1.5498693318738432E-2</c:v>
                </c:pt>
                <c:pt idx="1952">
                  <c:v>1.5502888269285364E-2</c:v>
                </c:pt>
                <c:pt idx="1953">
                  <c:v>1.5507149531908127E-2</c:v>
                </c:pt>
                <c:pt idx="1954">
                  <c:v>1.5511477253928874E-2</c:v>
                </c:pt>
                <c:pt idx="1955">
                  <c:v>1.5515871582429952E-2</c:v>
                </c:pt>
                <c:pt idx="1956">
                  <c:v>1.5520332664893388E-2</c:v>
                </c:pt>
                <c:pt idx="1957">
                  <c:v>1.55248606485614E-2</c:v>
                </c:pt>
                <c:pt idx="1958">
                  <c:v>1.5529455680516335E-2</c:v>
                </c:pt>
                <c:pt idx="1959">
                  <c:v>1.5534117908160283E-2</c:v>
                </c:pt>
                <c:pt idx="1960">
                  <c:v>1.5538847478735462E-2</c:v>
                </c:pt>
                <c:pt idx="1961">
                  <c:v>1.5543644539404156E-2</c:v>
                </c:pt>
                <c:pt idx="1962">
                  <c:v>1.5548509237408581E-2</c:v>
                </c:pt>
                <c:pt idx="1963">
                  <c:v>1.5553441720230765E-2</c:v>
                </c:pt>
                <c:pt idx="1964">
                  <c:v>1.5558442134793182E-2</c:v>
                </c:pt>
                <c:pt idx="1965">
                  <c:v>1.5563510628497923E-2</c:v>
                </c:pt>
                <c:pt idx="1966">
                  <c:v>1.5568647348587206E-2</c:v>
                </c:pt>
                <c:pt idx="1967">
                  <c:v>1.5573852442463121E-2</c:v>
                </c:pt>
                <c:pt idx="1968">
                  <c:v>1.5579126057208015E-2</c:v>
                </c:pt>
                <c:pt idx="1969">
                  <c:v>1.558446833998417E-2</c:v>
                </c:pt>
                <c:pt idx="1970">
                  <c:v>1.5589879438273613E-2</c:v>
                </c:pt>
                <c:pt idx="1971">
                  <c:v>1.5595359499318562E-2</c:v>
                </c:pt>
                <c:pt idx="1972">
                  <c:v>1.56007377998435E-2</c:v>
                </c:pt>
                <c:pt idx="1973">
                  <c:v>1.5604827296824553E-2</c:v>
                </c:pt>
                <c:pt idx="1974">
                  <c:v>1.5607992161594808E-2</c:v>
                </c:pt>
                <c:pt idx="1975">
                  <c:v>1.5610693816414667E-2</c:v>
                </c:pt>
                <c:pt idx="1976">
                  <c:v>1.5613832765914992E-2</c:v>
                </c:pt>
                <c:pt idx="1977">
                  <c:v>1.5616957684718713E-2</c:v>
                </c:pt>
                <c:pt idx="1978">
                  <c:v>1.5620068519908159E-2</c:v>
                </c:pt>
                <c:pt idx="1979">
                  <c:v>1.5623165218006108E-2</c:v>
                </c:pt>
                <c:pt idx="1980">
                  <c:v>1.5626247725615272E-2</c:v>
                </c:pt>
                <c:pt idx="1981">
                  <c:v>1.5629315989578174E-2</c:v>
                </c:pt>
                <c:pt idx="1982">
                  <c:v>1.5632369956817271E-2</c:v>
                </c:pt>
                <c:pt idx="1983">
                  <c:v>1.5635409573775405E-2</c:v>
                </c:pt>
                <c:pt idx="1984">
                  <c:v>1.5638434787375033E-2</c:v>
                </c:pt>
                <c:pt idx="1985">
                  <c:v>1.564144554437874E-2</c:v>
                </c:pt>
                <c:pt idx="1986">
                  <c:v>1.5645295189141706E-2</c:v>
                </c:pt>
                <c:pt idx="1987">
                  <c:v>1.564742347476944E-2</c:v>
                </c:pt>
                <c:pt idx="1988">
                  <c:v>1.5650390541841475E-2</c:v>
                </c:pt>
                <c:pt idx="1989">
                  <c:v>1.5653342939208059E-2</c:v>
                </c:pt>
                <c:pt idx="1990">
                  <c:v>1.5656280613391971E-2</c:v>
                </c:pt>
                <c:pt idx="1991">
                  <c:v>1.565961985883213E-2</c:v>
                </c:pt>
                <c:pt idx="1992">
                  <c:v>1.5662111579581861E-2</c:v>
                </c:pt>
                <c:pt idx="1993">
                  <c:v>1.5665004764953139E-2</c:v>
                </c:pt>
                <c:pt idx="1994">
                  <c:v>1.5667883014112149E-2</c:v>
                </c:pt>
                <c:pt idx="1995">
                  <c:v>1.5670746273901415E-2</c:v>
                </c:pt>
                <c:pt idx="1996">
                  <c:v>1.5673594490923648E-2</c:v>
                </c:pt>
                <c:pt idx="1997">
                  <c:v>1.5676427612021371E-2</c:v>
                </c:pt>
                <c:pt idx="1998">
                  <c:v>1.5679245583797297E-2</c:v>
                </c:pt>
                <c:pt idx="1999">
                  <c:v>1.5682048353093947E-2</c:v>
                </c:pt>
                <c:pt idx="2000">
                  <c:v>1.5684835866593971E-2</c:v>
                </c:pt>
                <c:pt idx="2001">
                  <c:v>1.5687608070980019E-2</c:v>
                </c:pt>
                <c:pt idx="2002">
                  <c:v>1.569036491293474E-2</c:v>
                </c:pt>
                <c:pt idx="2003">
                  <c:v>1.5693106339460527E-2</c:v>
                </c:pt>
                <c:pt idx="2004">
                  <c:v>1.5695832296920287E-2</c:v>
                </c:pt>
                <c:pt idx="2005">
                  <c:v>1.5698542732236476E-2</c:v>
                </c:pt>
                <c:pt idx="2006">
                  <c:v>1.570123759217168E-2</c:v>
                </c:pt>
                <c:pt idx="2007">
                  <c:v>1.5703916823408548E-2</c:v>
                </c:pt>
                <c:pt idx="2008">
                  <c:v>1.570658037262973E-2</c:v>
                </c:pt>
                <c:pt idx="2009">
                  <c:v>1.5709228186517876E-2</c:v>
                </c:pt>
                <c:pt idx="2010">
                  <c:v>1.5711860211915507E-2</c:v>
                </c:pt>
                <c:pt idx="2011">
                  <c:v>1.5714476395425336E-2</c:v>
                </c:pt>
                <c:pt idx="2012">
                  <c:v>1.5717076684049758E-2</c:v>
                </c:pt>
                <c:pt idx="2013">
                  <c:v>1.5719661024231613E-2</c:v>
                </c:pt>
                <c:pt idx="2014">
                  <c:v>1.5722229362733486E-2</c:v>
                </c:pt>
                <c:pt idx="2015">
                  <c:v>1.5724781646317965E-2</c:v>
                </c:pt>
                <c:pt idx="2016">
                  <c:v>1.5727317821907505E-2</c:v>
                </c:pt>
                <c:pt idx="2017">
                  <c:v>1.5729837835865013E-2</c:v>
                </c:pt>
                <c:pt idx="2018">
                  <c:v>1.5732341635192881E-2</c:v>
                </c:pt>
                <c:pt idx="2019">
                  <c:v>1.5734829166493824E-2</c:v>
                </c:pt>
                <c:pt idx="2020">
                  <c:v>1.5737300376610364E-2</c:v>
                </c:pt>
                <c:pt idx="2021">
                  <c:v>1.5739755212065276E-2</c:v>
                </c:pt>
                <c:pt idx="2022">
                  <c:v>1.574219361978102E-2</c:v>
                </c:pt>
                <c:pt idx="2023">
                  <c:v>1.5744615546360308E-2</c:v>
                </c:pt>
                <c:pt idx="2024">
                  <c:v>1.5747020938725598E-2</c:v>
                </c:pt>
                <c:pt idx="2025">
                  <c:v>1.5750089204686901E-2</c:v>
                </c:pt>
                <c:pt idx="2026">
                  <c:v>1.5752456604163356E-2</c:v>
                </c:pt>
                <c:pt idx="2027">
                  <c:v>1.5754472506328554E-2</c:v>
                </c:pt>
                <c:pt idx="2028">
                  <c:v>1.5756808831621782E-2</c:v>
                </c:pt>
                <c:pt idx="2029">
                  <c:v>1.5759128348520335E-2</c:v>
                </c:pt>
                <c:pt idx="2030">
                  <c:v>1.5761431003866733E-2</c:v>
                </c:pt>
                <c:pt idx="2031">
                  <c:v>1.5763716744343625E-2</c:v>
                </c:pt>
                <c:pt idx="2032">
                  <c:v>1.5765985516713599E-2</c:v>
                </c:pt>
                <c:pt idx="2033">
                  <c:v>1.5768237267579366E-2</c:v>
                </c:pt>
                <c:pt idx="2034">
                  <c:v>1.5770471943783448E-2</c:v>
                </c:pt>
                <c:pt idx="2035">
                  <c:v>1.5772689492088432E-2</c:v>
                </c:pt>
                <c:pt idx="2036">
                  <c:v>1.5774889858937158E-2</c:v>
                </c:pt>
                <c:pt idx="2037">
                  <c:v>1.577707299133202E-2</c:v>
                </c:pt>
                <c:pt idx="2038">
                  <c:v>1.5779238836115539E-2</c:v>
                </c:pt>
                <c:pt idx="2039">
                  <c:v>1.5781387339810493E-2</c:v>
                </c:pt>
                <c:pt idx="2040">
                  <c:v>1.5783518449099532E-2</c:v>
                </c:pt>
                <c:pt idx="2041">
                  <c:v>1.5787224765100305E-2</c:v>
                </c:pt>
                <c:pt idx="2042">
                  <c:v>1.5787728271510204E-2</c:v>
                </c:pt>
                <c:pt idx="2043">
                  <c:v>1.579010238585532E-2</c:v>
                </c:pt>
                <c:pt idx="2044">
                  <c:v>1.5791867877288368E-2</c:v>
                </c:pt>
                <c:pt idx="2045">
                  <c:v>1.5793911215746803E-2</c:v>
                </c:pt>
                <c:pt idx="2046">
                  <c:v>1.5795936840374836E-2</c:v>
                </c:pt>
                <c:pt idx="2047">
                  <c:v>1.5797944697695243E-2</c:v>
                </c:pt>
                <c:pt idx="2048">
                  <c:v>1.5799934734390675E-2</c:v>
                </c:pt>
                <c:pt idx="2049">
                  <c:v>1.5801906897543461E-2</c:v>
                </c:pt>
                <c:pt idx="2050">
                  <c:v>1.580386113343657E-2</c:v>
                </c:pt>
                <c:pt idx="2051">
                  <c:v>1.5805797389072396E-2</c:v>
                </c:pt>
                <c:pt idx="2052">
                  <c:v>1.5807715611133588E-2</c:v>
                </c:pt>
                <c:pt idx="2053">
                  <c:v>1.5809615746142924E-2</c:v>
                </c:pt>
                <c:pt idx="2054">
                  <c:v>1.5811497741022862E-2</c:v>
                </c:pt>
                <c:pt idx="2055">
                  <c:v>1.5813361542535986E-2</c:v>
                </c:pt>
                <c:pt idx="2056">
                  <c:v>1.5815207097364947E-2</c:v>
                </c:pt>
                <c:pt idx="2057">
                  <c:v>1.5817034352192394E-2</c:v>
                </c:pt>
                <c:pt idx="2058">
                  <c:v>1.5818843253780912E-2</c:v>
                </c:pt>
                <c:pt idx="2059">
                  <c:v>1.5820633748893087E-2</c:v>
                </c:pt>
                <c:pt idx="2060">
                  <c:v>1.5822405784131632E-2</c:v>
                </c:pt>
                <c:pt idx="2061">
                  <c:v>1.5824159306419006E-2</c:v>
                </c:pt>
                <c:pt idx="2062">
                  <c:v>1.5825894262277984E-2</c:v>
                </c:pt>
                <c:pt idx="2063">
                  <c:v>1.582761059855109E-2</c:v>
                </c:pt>
                <c:pt idx="2064">
                  <c:v>1.5829308261920971E-2</c:v>
                </c:pt>
                <c:pt idx="2065">
                  <c:v>1.5830987199150215E-2</c:v>
                </c:pt>
                <c:pt idx="2066">
                  <c:v>1.5832647357001406E-2</c:v>
                </c:pt>
                <c:pt idx="2067">
                  <c:v>1.5834288682077258E-2</c:v>
                </c:pt>
                <c:pt idx="2068">
                  <c:v>1.5835911121140356E-2</c:v>
                </c:pt>
                <c:pt idx="2069">
                  <c:v>1.5837514621113158E-2</c:v>
                </c:pt>
                <c:pt idx="2070">
                  <c:v>1.5839099128438505E-2</c:v>
                </c:pt>
                <c:pt idx="2071">
                  <c:v>1.5840664589958919E-2</c:v>
                </c:pt>
                <c:pt idx="2072">
                  <c:v>1.5842210952436986E-2</c:v>
                </c:pt>
                <c:pt idx="2073">
                  <c:v>1.5843738162555354E-2</c:v>
                </c:pt>
                <c:pt idx="2074">
                  <c:v>1.5845246167156546E-2</c:v>
                </c:pt>
                <c:pt idx="2075">
                  <c:v>1.5846734912763338E-2</c:v>
                </c:pt>
                <c:pt idx="2076">
                  <c:v>1.5848204346218253E-2</c:v>
                </c:pt>
                <c:pt idx="2077">
                  <c:v>1.5850967672665917E-2</c:v>
                </c:pt>
                <c:pt idx="2078">
                  <c:v>1.5852390108301861E-2</c:v>
                </c:pt>
                <c:pt idx="2079">
                  <c:v>1.5852696245151066E-2</c:v>
                </c:pt>
                <c:pt idx="2080">
                  <c:v>1.5854085103459425E-2</c:v>
                </c:pt>
                <c:pt idx="2081">
                  <c:v>1.585545437583491E-2</c:v>
                </c:pt>
                <c:pt idx="2082">
                  <c:v>1.5856804008880232E-2</c:v>
                </c:pt>
                <c:pt idx="2083">
                  <c:v>1.5858133948958297E-2</c:v>
                </c:pt>
                <c:pt idx="2084">
                  <c:v>1.5859444143311308E-2</c:v>
                </c:pt>
                <c:pt idx="2085">
                  <c:v>1.5860734538382104E-2</c:v>
                </c:pt>
                <c:pt idx="2086">
                  <c:v>1.5862005080853336E-2</c:v>
                </c:pt>
                <c:pt idx="2087">
                  <c:v>1.5863255717567526E-2</c:v>
                </c:pt>
                <c:pt idx="2088">
                  <c:v>1.5864486395287258E-2</c:v>
                </c:pt>
                <c:pt idx="2089">
                  <c:v>1.5865697060775119E-2</c:v>
                </c:pt>
                <c:pt idx="2090">
                  <c:v>1.5866887660633822E-2</c:v>
                </c:pt>
                <c:pt idx="2091">
                  <c:v>1.5869787432528426E-2</c:v>
                </c:pt>
                <c:pt idx="2092">
                  <c:v>1.5869856692374285E-2</c:v>
                </c:pt>
                <c:pt idx="2093">
                  <c:v>1.5870975194465231E-2</c:v>
                </c:pt>
                <c:pt idx="2094">
                  <c:v>1.5872073387521723E-2</c:v>
                </c:pt>
                <c:pt idx="2095">
                  <c:v>1.58733035286307E-2</c:v>
                </c:pt>
                <c:pt idx="2096">
                  <c:v>1.5874208633022135E-2</c:v>
                </c:pt>
                <c:pt idx="2097">
                  <c:v>1.5875245578991226E-2</c:v>
                </c:pt>
                <c:pt idx="2098">
                  <c:v>1.5876262002816333E-2</c:v>
                </c:pt>
                <c:pt idx="2099">
                  <c:v>1.5877257851180104E-2</c:v>
                </c:pt>
                <c:pt idx="2100">
                  <c:v>1.5878233070685255E-2</c:v>
                </c:pt>
                <c:pt idx="2101">
                  <c:v>1.5879187608094369E-2</c:v>
                </c:pt>
                <c:pt idx="2102">
                  <c:v>1.5880121410409842E-2</c:v>
                </c:pt>
                <c:pt idx="2103">
                  <c:v>1.5881034423994578E-2</c:v>
                </c:pt>
                <c:pt idx="2104">
                  <c:v>1.5881926595691098E-2</c:v>
                </c:pt>
                <c:pt idx="2105">
                  <c:v>1.5882797872421861E-2</c:v>
                </c:pt>
                <c:pt idx="2106">
                  <c:v>1.5883648200629708E-2</c:v>
                </c:pt>
                <c:pt idx="2107">
                  <c:v>1.5884477527157159E-2</c:v>
                </c:pt>
                <c:pt idx="2108">
                  <c:v>1.5885285798846738E-2</c:v>
                </c:pt>
                <c:pt idx="2109">
                  <c:v>1.588607296222122E-2</c:v>
                </c:pt>
                <c:pt idx="2110">
                  <c:v>1.5886838964203065E-2</c:v>
                </c:pt>
                <c:pt idx="2111">
                  <c:v>1.5887583751315049E-2</c:v>
                </c:pt>
                <c:pt idx="2112">
                  <c:v>1.5888307270479629E-2</c:v>
                </c:pt>
                <c:pt idx="2113">
                  <c:v>1.588900946829952E-2</c:v>
                </c:pt>
                <c:pt idx="2114">
                  <c:v>1.5889690291537306E-2</c:v>
                </c:pt>
                <c:pt idx="2115">
                  <c:v>1.5890349686955574E-2</c:v>
                </c:pt>
                <c:pt idx="2116">
                  <c:v>1.5890987601157036E-2</c:v>
                </c:pt>
                <c:pt idx="2117">
                  <c:v>1.5891603981064151E-2</c:v>
                </c:pt>
                <c:pt idx="2118">
                  <c:v>1.5892198773279631E-2</c:v>
                </c:pt>
                <c:pt idx="2119">
                  <c:v>1.5892771924486127E-2</c:v>
                </c:pt>
                <c:pt idx="2120">
                  <c:v>1.5893323381606095E-2</c:v>
                </c:pt>
                <c:pt idx="2121">
                  <c:v>1.5893853091162313E-2</c:v>
                </c:pt>
                <c:pt idx="2122">
                  <c:v>1.5894360999837431E-2</c:v>
                </c:pt>
                <c:pt idx="2123">
                  <c:v>1.5894847054713779E-2</c:v>
                </c:pt>
                <c:pt idx="2124">
                  <c:v>1.5895311202234197E-2</c:v>
                </c:pt>
                <c:pt idx="2125">
                  <c:v>1.5895753389001399E-2</c:v>
                </c:pt>
                <c:pt idx="2126">
                  <c:v>1.5896173562097715E-2</c:v>
                </c:pt>
                <c:pt idx="2127">
                  <c:v>1.5896571667806114E-2</c:v>
                </c:pt>
                <c:pt idx="2128">
                  <c:v>1.5896947653368798E-2</c:v>
                </c:pt>
                <c:pt idx="2129">
                  <c:v>1.5897350196487636E-2</c:v>
                </c:pt>
                <c:pt idx="2130">
                  <c:v>1.5897678601870524E-2</c:v>
                </c:pt>
                <c:pt idx="2131">
                  <c:v>1.5897942354730077E-2</c:v>
                </c:pt>
                <c:pt idx="2132">
                  <c:v>1.5898229325896907E-2</c:v>
                </c:pt>
                <c:pt idx="2133">
                  <c:v>1.5898493910331268E-2</c:v>
                </c:pt>
                <c:pt idx="2134">
                  <c:v>1.5898736054715812E-2</c:v>
                </c:pt>
                <c:pt idx="2135">
                  <c:v>1.5898955705733187E-2</c:v>
                </c:pt>
                <c:pt idx="2136">
                  <c:v>1.5899152810225914E-2</c:v>
                </c:pt>
                <c:pt idx="2137">
                  <c:v>1.5899327314876643E-2</c:v>
                </c:pt>
                <c:pt idx="2138">
                  <c:v>1.5899479166368025E-2</c:v>
                </c:pt>
                <c:pt idx="2139">
                  <c:v>1.5899608311462643E-2</c:v>
                </c:pt>
                <c:pt idx="2140">
                  <c:v>1.5899714696923084E-2</c:v>
                </c:pt>
                <c:pt idx="2141">
                  <c:v>1.5899798269431997E-2</c:v>
                </c:pt>
                <c:pt idx="2142">
                  <c:v>1.5899858975751968E-2</c:v>
                </c:pt>
                <c:pt idx="2143">
                  <c:v>1.5899896762565646E-2</c:v>
                </c:pt>
                <c:pt idx="2144">
                  <c:v>1.5899911576475745E-2</c:v>
                </c:pt>
                <c:pt idx="2145">
                  <c:v>1.5899896781510492E-2</c:v>
                </c:pt>
                <c:pt idx="2146">
                  <c:v>1.5899872073275034E-2</c:v>
                </c:pt>
                <c:pt idx="2147">
                  <c:v>1.5899817649369652E-2</c:v>
                </c:pt>
                <c:pt idx="2148">
                  <c:v>1.5899740039611032E-2</c:v>
                </c:pt>
                <c:pt idx="2149">
                  <c:v>1.5899639190761761E-2</c:v>
                </c:pt>
                <c:pt idx="2150">
                  <c:v>1.5899515049504487E-2</c:v>
                </c:pt>
                <c:pt idx="2151">
                  <c:v>1.589936756252186E-2</c:v>
                </c:pt>
                <c:pt idx="2152">
                  <c:v>1.5899196676656402E-2</c:v>
                </c:pt>
                <c:pt idx="2153">
                  <c:v>1.5899002338670698E-2</c:v>
                </c:pt>
                <c:pt idx="2154">
                  <c:v>1.589878449500759E-2</c:v>
                </c:pt>
                <c:pt idx="2155">
                  <c:v>1.589854309266947E-2</c:v>
                </c:pt>
                <c:pt idx="2156">
                  <c:v>1.5898278078259054E-2</c:v>
                </c:pt>
                <c:pt idx="2157">
                  <c:v>1.5897989398618861E-2</c:v>
                </c:pt>
                <c:pt idx="2158">
                  <c:v>1.5897677000431543E-2</c:v>
                </c:pt>
                <c:pt idx="2159">
                  <c:v>1.5897340830379747E-2</c:v>
                </c:pt>
                <c:pt idx="2160">
                  <c:v>1.5896980834986252E-2</c:v>
                </c:pt>
                <c:pt idx="2161">
                  <c:v>1.5896596961413323E-2</c:v>
                </c:pt>
                <c:pt idx="2162">
                  <c:v>1.5896189156103802E-2</c:v>
                </c:pt>
                <c:pt idx="2163">
                  <c:v>1.5895757365900209E-2</c:v>
                </c:pt>
                <c:pt idx="2164">
                  <c:v>1.589530153740526E-2</c:v>
                </c:pt>
                <c:pt idx="2165">
                  <c:v>1.5894821617461474E-2</c:v>
                </c:pt>
                <c:pt idx="2166">
                  <c:v>1.5894317552831438E-2</c:v>
                </c:pt>
                <c:pt idx="2167">
                  <c:v>1.589378929003793E-2</c:v>
                </c:pt>
                <c:pt idx="2168">
                  <c:v>1.5893236776083342E-2</c:v>
                </c:pt>
                <c:pt idx="2169">
                  <c:v>1.5892659957330579E-2</c:v>
                </c:pt>
                <c:pt idx="2170">
                  <c:v>1.5892058781021845E-2</c:v>
                </c:pt>
                <c:pt idx="2171">
                  <c:v>1.5891433193360172E-2</c:v>
                </c:pt>
                <c:pt idx="2172">
                  <c:v>1.5890783141427889E-2</c:v>
                </c:pt>
                <c:pt idx="2173">
                  <c:v>1.5890108571747774E-2</c:v>
                </c:pt>
                <c:pt idx="2174">
                  <c:v>1.5889409431242285E-2</c:v>
                </c:pt>
                <c:pt idx="2175">
                  <c:v>1.5888685666354263E-2</c:v>
                </c:pt>
                <c:pt idx="2176">
                  <c:v>1.5887937224166038E-2</c:v>
                </c:pt>
                <c:pt idx="2177">
                  <c:v>1.5887164051040514E-2</c:v>
                </c:pt>
                <c:pt idx="2178">
                  <c:v>1.5886366094060023E-2</c:v>
                </c:pt>
                <c:pt idx="2179">
                  <c:v>1.5885543299667404E-2</c:v>
                </c:pt>
                <c:pt idx="2180">
                  <c:v>1.588469561470518E-2</c:v>
                </c:pt>
                <c:pt idx="2181">
                  <c:v>1.5883822985856E-2</c:v>
                </c:pt>
                <c:pt idx="2182">
                  <c:v>1.5882925360042321E-2</c:v>
                </c:pt>
                <c:pt idx="2183">
                  <c:v>1.5882002683706986E-2</c:v>
                </c:pt>
                <c:pt idx="2184">
                  <c:v>1.5881054903772451E-2</c:v>
                </c:pt>
                <c:pt idx="2185">
                  <c:v>1.5880081966921367E-2</c:v>
                </c:pt>
                <c:pt idx="2186">
                  <c:v>1.5879083819836382E-2</c:v>
                </c:pt>
                <c:pt idx="2187">
                  <c:v>1.5878060409040273E-2</c:v>
                </c:pt>
                <c:pt idx="2188">
                  <c:v>1.587701168185518E-2</c:v>
                </c:pt>
                <c:pt idx="2189">
                  <c:v>1.5875937584404198E-2</c:v>
                </c:pt>
                <c:pt idx="2190">
                  <c:v>1.5874838063689722E-2</c:v>
                </c:pt>
                <c:pt idx="2191">
                  <c:v>1.5873713066474338E-2</c:v>
                </c:pt>
                <c:pt idx="2192">
                  <c:v>1.5872562539440693E-2</c:v>
                </c:pt>
                <c:pt idx="2193">
                  <c:v>1.5871386429191503E-2</c:v>
                </c:pt>
                <c:pt idx="2194">
                  <c:v>1.5870184682649224E-2</c:v>
                </c:pt>
                <c:pt idx="2195">
                  <c:v>1.5868957246416571E-2</c:v>
                </c:pt>
                <c:pt idx="2196">
                  <c:v>1.5867341280255687E-2</c:v>
                </c:pt>
                <c:pt idx="2197">
                  <c:v>1.5866425091770608E-2</c:v>
                </c:pt>
                <c:pt idx="2198">
                  <c:v>1.5865120266962407E-2</c:v>
                </c:pt>
                <c:pt idx="2199">
                  <c:v>1.58637895393543E-2</c:v>
                </c:pt>
                <c:pt idx="2200">
                  <c:v>1.5862432855549002E-2</c:v>
                </c:pt>
                <c:pt idx="2201">
                  <c:v>1.5861050162708779E-2</c:v>
                </c:pt>
                <c:pt idx="2202">
                  <c:v>1.5859641407116598E-2</c:v>
                </c:pt>
                <c:pt idx="2203">
                  <c:v>1.5858206535934727E-2</c:v>
                </c:pt>
                <c:pt idx="2204">
                  <c:v>1.5856745495366198E-2</c:v>
                </c:pt>
                <c:pt idx="2205">
                  <c:v>1.5855258232573277E-2</c:v>
                </c:pt>
                <c:pt idx="2206">
                  <c:v>1.5853744693998806E-2</c:v>
                </c:pt>
                <c:pt idx="2207">
                  <c:v>1.5852204826645178E-2</c:v>
                </c:pt>
                <c:pt idx="2208">
                  <c:v>1.5850638576955234E-2</c:v>
                </c:pt>
                <c:pt idx="2209">
                  <c:v>1.5849045891931368E-2</c:v>
                </c:pt>
                <c:pt idx="2210">
                  <c:v>1.5847426718016422E-2</c:v>
                </c:pt>
                <c:pt idx="2211">
                  <c:v>1.5845781002212789E-2</c:v>
                </c:pt>
                <c:pt idx="2212">
                  <c:v>1.5844108690883374E-2</c:v>
                </c:pt>
                <c:pt idx="2213">
                  <c:v>1.5842409731270379E-2</c:v>
                </c:pt>
                <c:pt idx="2214">
                  <c:v>1.5840684069656774E-2</c:v>
                </c:pt>
                <c:pt idx="2215">
                  <c:v>1.5838931652965016E-2</c:v>
                </c:pt>
                <c:pt idx="2216">
                  <c:v>1.5837152427877754E-2</c:v>
                </c:pt>
                <c:pt idx="2217">
                  <c:v>1.5835346341237511E-2</c:v>
                </c:pt>
                <c:pt idx="2218">
                  <c:v>1.5833513339646998E-2</c:v>
                </c:pt>
                <c:pt idx="2219">
                  <c:v>1.5831653369788867E-2</c:v>
                </c:pt>
                <c:pt idx="2220">
                  <c:v>1.5829766378425703E-2</c:v>
                </c:pt>
                <c:pt idx="2221">
                  <c:v>1.5827852312400026E-2</c:v>
                </c:pt>
                <c:pt idx="2222">
                  <c:v>1.5825911118314551E-2</c:v>
                </c:pt>
                <c:pt idx="2223">
                  <c:v>1.5823942743011798E-2</c:v>
                </c:pt>
                <c:pt idx="2224">
                  <c:v>1.5821947133094483E-2</c:v>
                </c:pt>
                <c:pt idx="2225">
                  <c:v>1.5819924235485061E-2</c:v>
                </c:pt>
                <c:pt idx="2226">
                  <c:v>1.5817873996546439E-2</c:v>
                </c:pt>
                <c:pt idx="2227">
                  <c:v>1.5815796363440882E-2</c:v>
                </c:pt>
                <c:pt idx="2228">
                  <c:v>1.5813691282611231E-2</c:v>
                </c:pt>
                <c:pt idx="2229">
                  <c:v>1.5811558700740136E-2</c:v>
                </c:pt>
                <c:pt idx="2230">
                  <c:v>1.5809398564750055E-2</c:v>
                </c:pt>
                <c:pt idx="2231">
                  <c:v>1.5807210821323636E-2</c:v>
                </c:pt>
                <c:pt idx="2232">
                  <c:v>1.5804995385169107E-2</c:v>
                </c:pt>
                <c:pt idx="2233">
                  <c:v>1.5802422618129697E-2</c:v>
                </c:pt>
                <c:pt idx="2234">
                  <c:v>1.5800461132835508E-2</c:v>
                </c:pt>
                <c:pt idx="2235">
                  <c:v>1.579813809619246E-2</c:v>
                </c:pt>
                <c:pt idx="2236">
                  <c:v>1.5795777687124257E-2</c:v>
                </c:pt>
                <c:pt idx="2237">
                  <c:v>1.5793379831690046E-2</c:v>
                </c:pt>
                <c:pt idx="2238">
                  <c:v>1.5790944456188782E-2</c:v>
                </c:pt>
                <c:pt idx="2239">
                  <c:v>1.5788471486439803E-2</c:v>
                </c:pt>
                <c:pt idx="2240">
                  <c:v>1.5785960848742064E-2</c:v>
                </c:pt>
                <c:pt idx="2241">
                  <c:v>1.5783412468914904E-2</c:v>
                </c:pt>
                <c:pt idx="2242">
                  <c:v>1.5780826272937531E-2</c:v>
                </c:pt>
                <c:pt idx="2243">
                  <c:v>1.5778202187348711E-2</c:v>
                </c:pt>
                <c:pt idx="2244">
                  <c:v>1.5775540137967781E-2</c:v>
                </c:pt>
                <c:pt idx="2245">
                  <c:v>1.5772840050614079E-2</c:v>
                </c:pt>
                <c:pt idx="2246">
                  <c:v>1.5770101851826368E-2</c:v>
                </c:pt>
                <c:pt idx="2247">
                  <c:v>1.5766525190539227E-2</c:v>
                </c:pt>
                <c:pt idx="2248">
                  <c:v>1.5764510823146338E-2</c:v>
                </c:pt>
                <c:pt idx="2249">
                  <c:v>1.5761657845532184E-2</c:v>
                </c:pt>
                <c:pt idx="2250">
                  <c:v>1.57587664604808E-2</c:v>
                </c:pt>
                <c:pt idx="2251">
                  <c:v>1.5755414896174713E-2</c:v>
                </c:pt>
                <c:pt idx="2252">
                  <c:v>1.5752868172302925E-2</c:v>
                </c:pt>
                <c:pt idx="2253">
                  <c:v>1.5749861121534536E-2</c:v>
                </c:pt>
                <c:pt idx="2254">
                  <c:v>1.5746815367325695E-2</c:v>
                </c:pt>
                <c:pt idx="2255">
                  <c:v>1.5743730836135228E-2</c:v>
                </c:pt>
                <c:pt idx="2256">
                  <c:v>1.574060745386241E-2</c:v>
                </c:pt>
                <c:pt idx="2257">
                  <c:v>1.5737445146646323E-2</c:v>
                </c:pt>
                <c:pt idx="2258">
                  <c:v>1.573424384062605E-2</c:v>
                </c:pt>
                <c:pt idx="2259">
                  <c:v>1.5731003461540993E-2</c:v>
                </c:pt>
                <c:pt idx="2260">
                  <c:v>1.5727723935690108E-2</c:v>
                </c:pt>
                <c:pt idx="2261">
                  <c:v>1.5724405189292412E-2</c:v>
                </c:pt>
                <c:pt idx="2262">
                  <c:v>1.5721047148007372E-2</c:v>
                </c:pt>
                <c:pt idx="2263">
                  <c:v>1.5717649738373751E-2</c:v>
                </c:pt>
                <c:pt idx="2264">
                  <c:v>1.5714212886051016E-2</c:v>
                </c:pt>
                <c:pt idx="2265">
                  <c:v>1.571073651733812E-2</c:v>
                </c:pt>
                <c:pt idx="2266">
                  <c:v>1.5707220558214274E-2</c:v>
                </c:pt>
                <c:pt idx="2267">
                  <c:v>1.5703664934738626E-2</c:v>
                </c:pt>
                <c:pt idx="2268">
                  <c:v>1.5700069573050257E-2</c:v>
                </c:pt>
                <c:pt idx="2269">
                  <c:v>1.5696434399208314E-2</c:v>
                </c:pt>
                <c:pt idx="2270">
                  <c:v>1.5692759339112072E-2</c:v>
                </c:pt>
                <c:pt idx="2271">
                  <c:v>1.5689044319060486E-2</c:v>
                </c:pt>
                <c:pt idx="2272">
                  <c:v>1.5685289264952829E-2</c:v>
                </c:pt>
                <c:pt idx="2273">
                  <c:v>1.5681494102848248E-2</c:v>
                </c:pt>
                <c:pt idx="2274">
                  <c:v>1.5677658758965762E-2</c:v>
                </c:pt>
                <c:pt idx="2275">
                  <c:v>1.5673783159364518E-2</c:v>
                </c:pt>
                <c:pt idx="2276">
                  <c:v>1.5669867230023726E-2</c:v>
                </c:pt>
                <c:pt idx="2277">
                  <c:v>1.5665910896682789E-2</c:v>
                </c:pt>
                <c:pt idx="2278">
                  <c:v>1.5661914086040341E-2</c:v>
                </c:pt>
                <c:pt idx="2279">
                  <c:v>1.5657876723835784E-2</c:v>
                </c:pt>
                <c:pt idx="2280">
                  <c:v>1.5653798735968394E-2</c:v>
                </c:pt>
                <c:pt idx="2281">
                  <c:v>1.5649680048896997E-2</c:v>
                </c:pt>
                <c:pt idx="2282">
                  <c:v>1.5645520588360995E-2</c:v>
                </c:pt>
                <c:pt idx="2283">
                  <c:v>1.5641320280579407E-2</c:v>
                </c:pt>
                <c:pt idx="2284">
                  <c:v>1.563707905161138E-2</c:v>
                </c:pt>
                <c:pt idx="2285">
                  <c:v>1.5631565794800295E-2</c:v>
                </c:pt>
                <c:pt idx="2286">
                  <c:v>1.5627230753834098E-2</c:v>
                </c:pt>
                <c:pt idx="2287">
                  <c:v>1.5623482244091491E-2</c:v>
                </c:pt>
                <c:pt idx="2288">
                  <c:v>1.561907069672408E-2</c:v>
                </c:pt>
                <c:pt idx="2289">
                  <c:v>1.5614617847834467E-2</c:v>
                </c:pt>
                <c:pt idx="2290">
                  <c:v>1.561012362364167E-2</c:v>
                </c:pt>
                <c:pt idx="2291">
                  <c:v>1.56055879501249E-2</c:v>
                </c:pt>
                <c:pt idx="2292">
                  <c:v>1.5601010753263367E-2</c:v>
                </c:pt>
                <c:pt idx="2293">
                  <c:v>1.5596391959196154E-2</c:v>
                </c:pt>
                <c:pt idx="2294">
                  <c:v>1.5591731494222216E-2</c:v>
                </c:pt>
                <c:pt idx="2295">
                  <c:v>1.5587029283921083E-2</c:v>
                </c:pt>
                <c:pt idx="2296">
                  <c:v>1.5582285254831518E-2</c:v>
                </c:pt>
                <c:pt idx="2297">
                  <c:v>1.5577499332612987E-2</c:v>
                </c:pt>
                <c:pt idx="2298">
                  <c:v>1.5572671443724317E-2</c:v>
                </c:pt>
                <c:pt idx="2299">
                  <c:v>1.5567801513904911E-2</c:v>
                </c:pt>
                <c:pt idx="2300">
                  <c:v>1.5562889469453722E-2</c:v>
                </c:pt>
                <c:pt idx="2301">
                  <c:v>1.5557935236349962E-2</c:v>
                </c:pt>
                <c:pt idx="2302">
                  <c:v>1.5551503397528421E-2</c:v>
                </c:pt>
                <c:pt idx="2303">
                  <c:v>1.5547873992072248E-2</c:v>
                </c:pt>
                <c:pt idx="2304">
                  <c:v>1.5542089307460927E-2</c:v>
                </c:pt>
                <c:pt idx="2305">
                  <c:v>1.5536959505038084E-2</c:v>
                </c:pt>
                <c:pt idx="2306">
                  <c:v>1.5531787133706842E-2</c:v>
                </c:pt>
                <c:pt idx="2307">
                  <c:v>1.5526572119606286E-2</c:v>
                </c:pt>
                <c:pt idx="2308">
                  <c:v>1.552131438879556E-2</c:v>
                </c:pt>
                <c:pt idx="2309">
                  <c:v>1.5516013867173939E-2</c:v>
                </c:pt>
                <c:pt idx="2310">
                  <c:v>1.5510670480960442E-2</c:v>
                </c:pt>
                <c:pt idx="2311">
                  <c:v>1.5505284156294152E-2</c:v>
                </c:pt>
                <c:pt idx="2312">
                  <c:v>1.5499854818994407E-2</c:v>
                </c:pt>
                <c:pt idx="2313">
                  <c:v>1.549438239520029E-2</c:v>
                </c:pt>
                <c:pt idx="2314">
                  <c:v>1.5488866811130819E-2</c:v>
                </c:pt>
                <c:pt idx="2315">
                  <c:v>1.5483307992845141E-2</c:v>
                </c:pt>
                <c:pt idx="2316">
                  <c:v>1.5477705866162594E-2</c:v>
                </c:pt>
                <c:pt idx="2317">
                  <c:v>1.5472060357222261E-2</c:v>
                </c:pt>
                <c:pt idx="2318">
                  <c:v>1.5466371392562905E-2</c:v>
                </c:pt>
                <c:pt idx="2319">
                  <c:v>1.5460638897604184E-2</c:v>
                </c:pt>
                <c:pt idx="2320">
                  <c:v>1.5454862798565117E-2</c:v>
                </c:pt>
                <c:pt idx="2321">
                  <c:v>1.5449043021824593E-2</c:v>
                </c:pt>
                <c:pt idx="2322">
                  <c:v>1.5443179493201953E-2</c:v>
                </c:pt>
                <c:pt idx="2323">
                  <c:v>1.5437272138676406E-2</c:v>
                </c:pt>
                <c:pt idx="2324">
                  <c:v>1.5431320884626842E-2</c:v>
                </c:pt>
                <c:pt idx="2325">
                  <c:v>1.5425325656872602E-2</c:v>
                </c:pt>
                <c:pt idx="2326">
                  <c:v>1.541928638147283E-2</c:v>
                </c:pt>
                <c:pt idx="2327">
                  <c:v>1.5413202984486674E-2</c:v>
                </c:pt>
                <c:pt idx="2328">
                  <c:v>1.540707539237296E-2</c:v>
                </c:pt>
                <c:pt idx="2329">
                  <c:v>1.5400903530631282E-2</c:v>
                </c:pt>
                <c:pt idx="2330">
                  <c:v>1.5394687325640533E-2</c:v>
                </c:pt>
                <c:pt idx="2331">
                  <c:v>1.5388426703299984E-2</c:v>
                </c:pt>
                <c:pt idx="2332">
                  <c:v>1.5382121589908593E-2</c:v>
                </c:pt>
                <c:pt idx="2333">
                  <c:v>1.5375771911365632E-2</c:v>
                </c:pt>
                <c:pt idx="2334">
                  <c:v>1.5369377593890121E-2</c:v>
                </c:pt>
                <c:pt idx="2335">
                  <c:v>1.5362938563221462E-2</c:v>
                </c:pt>
                <c:pt idx="2336">
                  <c:v>1.5356454745738546E-2</c:v>
                </c:pt>
                <c:pt idx="2337">
                  <c:v>1.5347768275502105E-2</c:v>
                </c:pt>
                <c:pt idx="2338">
                  <c:v>1.5341174819534231E-2</c:v>
                </c:pt>
                <c:pt idx="2339">
                  <c:v>1.5335784636674177E-2</c:v>
                </c:pt>
                <c:pt idx="2340">
                  <c:v>1.532911448584251E-2</c:v>
                </c:pt>
                <c:pt idx="2341">
                  <c:v>1.5322399167860823E-2</c:v>
                </c:pt>
                <c:pt idx="2342">
                  <c:v>1.5315638608788262E-2</c:v>
                </c:pt>
                <c:pt idx="2343">
                  <c:v>1.5308832734604039E-2</c:v>
                </c:pt>
                <c:pt idx="2344">
                  <c:v>1.5301981471607107E-2</c:v>
                </c:pt>
                <c:pt idx="2345">
                  <c:v>1.5295084745776677E-2</c:v>
                </c:pt>
                <c:pt idx="2346">
                  <c:v>1.5288142482932088E-2</c:v>
                </c:pt>
                <c:pt idx="2347">
                  <c:v>1.528115460945223E-2</c:v>
                </c:pt>
                <c:pt idx="2348">
                  <c:v>1.527412105139625E-2</c:v>
                </c:pt>
                <c:pt idx="2349">
                  <c:v>1.5267041734583486E-2</c:v>
                </c:pt>
                <c:pt idx="2350">
                  <c:v>1.5259916585232958E-2</c:v>
                </c:pt>
                <c:pt idx="2351">
                  <c:v>1.5251979460659371E-2</c:v>
                </c:pt>
                <c:pt idx="2352">
                  <c:v>1.5241383800086439E-2</c:v>
                </c:pt>
                <c:pt idx="2353">
                  <c:v>1.5234094359595218E-2</c:v>
                </c:pt>
                <c:pt idx="2354">
                  <c:v>1.5226758748596581E-2</c:v>
                </c:pt>
                <c:pt idx="2355">
                  <c:v>1.521831856300615E-2</c:v>
                </c:pt>
                <c:pt idx="2356">
                  <c:v>1.5211948719313639E-2</c:v>
                </c:pt>
                <c:pt idx="2357">
                  <c:v>1.5204474153147629E-2</c:v>
                </c:pt>
                <c:pt idx="2358">
                  <c:v>1.5196953120790724E-2</c:v>
                </c:pt>
                <c:pt idx="2359">
                  <c:v>1.5189385548062262E-2</c:v>
                </c:pt>
                <c:pt idx="2360">
                  <c:v>1.5181771361501006E-2</c:v>
                </c:pt>
                <c:pt idx="2361">
                  <c:v>1.5174110486766423E-2</c:v>
                </c:pt>
                <c:pt idx="2362">
                  <c:v>1.5166402849997596E-2</c:v>
                </c:pt>
                <c:pt idx="2363">
                  <c:v>1.5158648377173733E-2</c:v>
                </c:pt>
                <c:pt idx="2364">
                  <c:v>1.5150846994753664E-2</c:v>
                </c:pt>
                <c:pt idx="2365">
                  <c:v>1.5142998628396853E-2</c:v>
                </c:pt>
                <c:pt idx="2366">
                  <c:v>1.5135103204402256E-2</c:v>
                </c:pt>
                <c:pt idx="2367">
                  <c:v>1.5127160648669147E-2</c:v>
                </c:pt>
                <c:pt idx="2368">
                  <c:v>1.511917088749648E-2</c:v>
                </c:pt>
                <c:pt idx="2369">
                  <c:v>1.5111133846703595E-2</c:v>
                </c:pt>
                <c:pt idx="2370">
                  <c:v>1.5103049452429573E-2</c:v>
                </c:pt>
                <c:pt idx="2371">
                  <c:v>1.5094917630813498E-2</c:v>
                </c:pt>
                <c:pt idx="2372">
                  <c:v>1.5086738307914516E-2</c:v>
                </c:pt>
                <c:pt idx="2373">
                  <c:v>1.5078511409711837E-2</c:v>
                </c:pt>
                <c:pt idx="2374">
                  <c:v>1.5070236862344544E-2</c:v>
                </c:pt>
                <c:pt idx="2375">
                  <c:v>1.5061914591951719E-2</c:v>
                </c:pt>
                <c:pt idx="2376">
                  <c:v>1.5053544524432638E-2</c:v>
                </c:pt>
                <c:pt idx="2377">
                  <c:v>1.5045126585926383E-2</c:v>
                </c:pt>
                <c:pt idx="2378">
                  <c:v>1.5036660702572036E-2</c:v>
                </c:pt>
                <c:pt idx="2379">
                  <c:v>1.5028146800428743E-2</c:v>
                </c:pt>
                <c:pt idx="2380">
                  <c:v>1.501958480539578E-2</c:v>
                </c:pt>
                <c:pt idx="2381">
                  <c:v>1.5010974643692165E-2</c:v>
                </c:pt>
                <c:pt idx="2382">
                  <c:v>1.5002316241297109E-2</c:v>
                </c:pt>
                <c:pt idx="2383">
                  <c:v>1.4993609524349694E-2</c:v>
                </c:pt>
                <c:pt idx="2384">
                  <c:v>1.4984854418989002E-2</c:v>
                </c:pt>
                <c:pt idx="2385">
                  <c:v>1.4976050851034373E-2</c:v>
                </c:pt>
                <c:pt idx="2386">
                  <c:v>1.4967198746864696E-2</c:v>
                </c:pt>
                <c:pt idx="2387">
                  <c:v>1.4958298032379247E-2</c:v>
                </c:pt>
                <c:pt idx="2388">
                  <c:v>1.4949348633557236E-2</c:v>
                </c:pt>
                <c:pt idx="2389">
                  <c:v>1.4937434779773717E-2</c:v>
                </c:pt>
                <c:pt idx="2390">
                  <c:v>1.4930007070006468E-2</c:v>
                </c:pt>
                <c:pt idx="2391">
                  <c:v>1.4922207592462655E-2</c:v>
                </c:pt>
                <c:pt idx="2392">
                  <c:v>1.4913062717525349E-2</c:v>
                </c:pt>
                <c:pt idx="2393">
                  <c:v>1.490386878862715E-2</c:v>
                </c:pt>
                <c:pt idx="2394">
                  <c:v>1.4894625731907141E-2</c:v>
                </c:pt>
                <c:pt idx="2395">
                  <c:v>1.4885333473504403E-2</c:v>
                </c:pt>
                <c:pt idx="2396">
                  <c:v>1.487599193915834E-2</c:v>
                </c:pt>
                <c:pt idx="2397">
                  <c:v>1.4866601055407713E-2</c:v>
                </c:pt>
                <c:pt idx="2398">
                  <c:v>1.4857160748071863E-2</c:v>
                </c:pt>
                <c:pt idx="2399">
                  <c:v>1.4847670943209934E-2</c:v>
                </c:pt>
                <c:pt idx="2400">
                  <c:v>1.483813156696101E-2</c:v>
                </c:pt>
                <c:pt idx="2401">
                  <c:v>1.4828542545304302E-2</c:v>
                </c:pt>
                <c:pt idx="2402">
                  <c:v>1.4816140735964822E-2</c:v>
                </c:pt>
                <c:pt idx="2403">
                  <c:v>1.4809215270323861E-2</c:v>
                </c:pt>
                <c:pt idx="2404">
                  <c:v>1.4799476869118422E-2</c:v>
                </c:pt>
                <c:pt idx="2405">
                  <c:v>1.478968852682172E-2</c:v>
                </c:pt>
                <c:pt idx="2406">
                  <c:v>1.4779850169412967E-2</c:v>
                </c:pt>
                <c:pt idx="2407">
                  <c:v>1.4768544994776533E-2</c:v>
                </c:pt>
                <c:pt idx="2408">
                  <c:v>1.4760023113975507E-2</c:v>
                </c:pt>
                <c:pt idx="2409">
                  <c:v>1.4750034268065093E-2</c:v>
                </c:pt>
                <c:pt idx="2410">
                  <c:v>1.473999511135915E-2</c:v>
                </c:pt>
                <c:pt idx="2411">
                  <c:v>1.4729905569836887E-2</c:v>
                </c:pt>
                <c:pt idx="2412">
                  <c:v>1.4719765570037069E-2</c:v>
                </c:pt>
                <c:pt idx="2413">
                  <c:v>1.4709575037539224E-2</c:v>
                </c:pt>
                <c:pt idx="2414">
                  <c:v>1.4699333898562372E-2</c:v>
                </c:pt>
                <c:pt idx="2415">
                  <c:v>1.468904207916566E-2</c:v>
                </c:pt>
                <c:pt idx="2416">
                  <c:v>1.4678699505568105E-2</c:v>
                </c:pt>
                <c:pt idx="2417">
                  <c:v>1.4668306103589046E-2</c:v>
                </c:pt>
                <c:pt idx="2418">
                  <c:v>1.4657861799447502E-2</c:v>
                </c:pt>
                <c:pt idx="2419">
                  <c:v>1.4647366519122684E-2</c:v>
                </c:pt>
                <c:pt idx="2420">
                  <c:v>1.4636820188993482E-2</c:v>
                </c:pt>
                <c:pt idx="2421">
                  <c:v>1.4626222734719363E-2</c:v>
                </c:pt>
                <c:pt idx="2422">
                  <c:v>1.4615574082519345E-2</c:v>
                </c:pt>
                <c:pt idx="2423">
                  <c:v>1.4604874158452574E-2</c:v>
                </c:pt>
                <c:pt idx="2424">
                  <c:v>1.4594122888498262E-2</c:v>
                </c:pt>
                <c:pt idx="2425">
                  <c:v>1.4583320199195171E-2</c:v>
                </c:pt>
                <c:pt idx="2426">
                  <c:v>1.4572466016122831E-2</c:v>
                </c:pt>
                <c:pt idx="2427">
                  <c:v>1.4561560265260454E-2</c:v>
                </c:pt>
                <c:pt idx="2428">
                  <c:v>1.4550602873066865E-2</c:v>
                </c:pt>
                <c:pt idx="2429">
                  <c:v>1.4539593765361403E-2</c:v>
                </c:pt>
                <c:pt idx="2430">
                  <c:v>1.4528532868443023E-2</c:v>
                </c:pt>
                <c:pt idx="2431">
                  <c:v>1.4517420108131063E-2</c:v>
                </c:pt>
                <c:pt idx="2432">
                  <c:v>1.4506255410564606E-2</c:v>
                </c:pt>
                <c:pt idx="2433">
                  <c:v>1.4495038701882734E-2</c:v>
                </c:pt>
                <c:pt idx="2434">
                  <c:v>1.4483769908304467E-2</c:v>
                </c:pt>
                <c:pt idx="2435">
                  <c:v>1.4472448955409334E-2</c:v>
                </c:pt>
                <c:pt idx="2436">
                  <c:v>1.4461075769576226E-2</c:v>
                </c:pt>
                <c:pt idx="2437">
                  <c:v>1.4449650277024162E-2</c:v>
                </c:pt>
                <c:pt idx="2438">
                  <c:v>1.4438172403652416E-2</c:v>
                </c:pt>
                <c:pt idx="2439">
                  <c:v>1.4426642075440199E-2</c:v>
                </c:pt>
                <c:pt idx="2440">
                  <c:v>1.441505921860653E-2</c:v>
                </c:pt>
                <c:pt idx="2441">
                  <c:v>1.4401757252358038E-2</c:v>
                </c:pt>
                <c:pt idx="2442">
                  <c:v>1.4390061585123348E-2</c:v>
                </c:pt>
                <c:pt idx="2443">
                  <c:v>1.4379994736648527E-2</c:v>
                </c:pt>
                <c:pt idx="2444">
                  <c:v>1.4368201026000449E-2</c:v>
                </c:pt>
                <c:pt idx="2445">
                  <c:v>1.4356354416866779E-2</c:v>
                </c:pt>
                <c:pt idx="2446">
                  <c:v>1.4344454835466536E-2</c:v>
                </c:pt>
                <c:pt idx="2447">
                  <c:v>1.4332502207858866E-2</c:v>
                </c:pt>
                <c:pt idx="2448">
                  <c:v>1.4320496460262788E-2</c:v>
                </c:pt>
                <c:pt idx="2449">
                  <c:v>1.4308437518497641E-2</c:v>
                </c:pt>
                <c:pt idx="2450">
                  <c:v>1.4296325308702507E-2</c:v>
                </c:pt>
                <c:pt idx="2451">
                  <c:v>1.4284159757096404E-2</c:v>
                </c:pt>
                <c:pt idx="2452">
                  <c:v>1.427194078973848E-2</c:v>
                </c:pt>
                <c:pt idx="2453">
                  <c:v>1.4259668332368136E-2</c:v>
                </c:pt>
                <c:pt idx="2454">
                  <c:v>1.4247342311524136E-2</c:v>
                </c:pt>
                <c:pt idx="2455">
                  <c:v>1.4234962653025818E-2</c:v>
                </c:pt>
                <c:pt idx="2456">
                  <c:v>1.4222529283012264E-2</c:v>
                </c:pt>
                <c:pt idx="2457">
                  <c:v>1.4206464479284975E-2</c:v>
                </c:pt>
                <c:pt idx="2458">
                  <c:v>1.4197501112276356E-2</c:v>
                </c:pt>
                <c:pt idx="2459">
                  <c:v>1.4184906163912103E-2</c:v>
                </c:pt>
                <c:pt idx="2460">
                  <c:v>1.4172257208269201E-2</c:v>
                </c:pt>
                <c:pt idx="2461">
                  <c:v>1.415955417132686E-2</c:v>
                </c:pt>
                <c:pt idx="2462">
                  <c:v>1.4146796979463971E-2</c:v>
                </c:pt>
                <c:pt idx="2463">
                  <c:v>1.4133985558499873E-2</c:v>
                </c:pt>
                <c:pt idx="2464">
                  <c:v>1.412111983433384E-2</c:v>
                </c:pt>
                <c:pt idx="2465">
                  <c:v>1.4108199733264826E-2</c:v>
                </c:pt>
                <c:pt idx="2466">
                  <c:v>1.409522518151185E-2</c:v>
                </c:pt>
                <c:pt idx="2467">
                  <c:v>1.4082196104974187E-2</c:v>
                </c:pt>
                <c:pt idx="2468">
                  <c:v>1.4069112429471176E-2</c:v>
                </c:pt>
                <c:pt idx="2469">
                  <c:v>1.4055974081541578E-2</c:v>
                </c:pt>
                <c:pt idx="2470">
                  <c:v>1.4042780987004733E-2</c:v>
                </c:pt>
                <c:pt idx="2471">
                  <c:v>1.4029533071759914E-2</c:v>
                </c:pt>
                <c:pt idx="2472">
                  <c:v>1.4016230262345886E-2</c:v>
                </c:pt>
                <c:pt idx="2473">
                  <c:v>1.4002872484581985E-2</c:v>
                </c:pt>
                <c:pt idx="2474">
                  <c:v>1.3989459664367487E-2</c:v>
                </c:pt>
                <c:pt idx="2475">
                  <c:v>1.3975991727921411E-2</c:v>
                </c:pt>
                <c:pt idx="2476">
                  <c:v>1.3962468601462774E-2</c:v>
                </c:pt>
                <c:pt idx="2477">
                  <c:v>1.394889021073098E-2</c:v>
                </c:pt>
                <c:pt idx="2478">
                  <c:v>1.3935256482184855E-2</c:v>
                </c:pt>
                <c:pt idx="2479">
                  <c:v>1.3921567341563801E-2</c:v>
                </c:pt>
                <c:pt idx="2480">
                  <c:v>1.3907822715166773E-2</c:v>
                </c:pt>
                <c:pt idx="2481">
                  <c:v>1.3894022528972982E-2</c:v>
                </c:pt>
                <c:pt idx="2482">
                  <c:v>1.3880166708801767E-2</c:v>
                </c:pt>
                <c:pt idx="2483">
                  <c:v>1.3866255181271825E-2</c:v>
                </c:pt>
                <c:pt idx="2484">
                  <c:v>1.385228787212256E-2</c:v>
                </c:pt>
                <c:pt idx="2485">
                  <c:v>1.3838264707253245E-2</c:v>
                </c:pt>
                <c:pt idx="2486">
                  <c:v>1.3824185612962836E-2</c:v>
                </c:pt>
                <c:pt idx="2487">
                  <c:v>1.3810050515550287E-2</c:v>
                </c:pt>
                <c:pt idx="2488">
                  <c:v>1.3795859340675065E-2</c:v>
                </c:pt>
                <c:pt idx="2489">
                  <c:v>1.3781612014476252E-2</c:v>
                </c:pt>
                <c:pt idx="2490">
                  <c:v>1.3767308463172867E-2</c:v>
                </c:pt>
                <c:pt idx="2491">
                  <c:v>1.3752948612903992E-2</c:v>
                </c:pt>
                <c:pt idx="2492">
                  <c:v>1.3738532745124488E-2</c:v>
                </c:pt>
                <c:pt idx="2493">
                  <c:v>1.3724119852405181E-2</c:v>
                </c:pt>
                <c:pt idx="2494">
                  <c:v>1.3709755192223838E-2</c:v>
                </c:pt>
                <c:pt idx="2495">
                  <c:v>1.3695438891039302E-2</c:v>
                </c:pt>
                <c:pt idx="2496">
                  <c:v>1.3681171075070608E-2</c:v>
                </c:pt>
                <c:pt idx="2497">
                  <c:v>1.36669518707766E-2</c:v>
                </c:pt>
                <c:pt idx="2498">
                  <c:v>1.3652781404616121E-2</c:v>
                </c:pt>
                <c:pt idx="2499">
                  <c:v>1.363865980272827E-2</c:v>
                </c:pt>
                <c:pt idx="2500">
                  <c:v>1.3624587191811699E-2</c:v>
                </c:pt>
                <c:pt idx="2501">
                  <c:v>1.3610563697845635E-2</c:v>
                </c:pt>
                <c:pt idx="2502">
                  <c:v>1.3596589447608665E-2</c:v>
                </c:pt>
                <c:pt idx="2503">
                  <c:v>1.3582664567239888E-2</c:v>
                </c:pt>
                <c:pt idx="2504">
                  <c:v>1.3568789183118213E-2</c:v>
                </c:pt>
                <c:pt idx="2505">
                  <c:v>1.3554963421782418E-2</c:v>
                </c:pt>
                <c:pt idx="2506">
                  <c:v>1.3541187409531474E-2</c:v>
                </c:pt>
                <c:pt idx="2507">
                  <c:v>1.3523548697920162E-2</c:v>
                </c:pt>
                <c:pt idx="2508">
                  <c:v>1.3513785137799772E-2</c:v>
                </c:pt>
                <c:pt idx="2509">
                  <c:v>1.3500159131076828E-2</c:v>
                </c:pt>
                <c:pt idx="2510">
                  <c:v>1.3486583378954364E-2</c:v>
                </c:pt>
                <c:pt idx="2511">
                  <c:v>1.3471129932032255E-2</c:v>
                </c:pt>
                <c:pt idx="2512">
                  <c:v>1.3459583143866638E-2</c:v>
                </c:pt>
                <c:pt idx="2513">
                  <c:v>1.3446158913819062E-2</c:v>
                </c:pt>
                <c:pt idx="2514">
                  <c:v>1.343278544380766E-2</c:v>
                </c:pt>
                <c:pt idx="2515">
                  <c:v>1.341946286021134E-2</c:v>
                </c:pt>
                <c:pt idx="2516">
                  <c:v>1.3406191289728753E-2</c:v>
                </c:pt>
                <c:pt idx="2517">
                  <c:v>1.339297085825919E-2</c:v>
                </c:pt>
                <c:pt idx="2518">
                  <c:v>1.3379801692501303E-2</c:v>
                </c:pt>
                <c:pt idx="2519">
                  <c:v>1.3366683918674127E-2</c:v>
                </c:pt>
                <c:pt idx="2520">
                  <c:v>1.3353617663396378E-2</c:v>
                </c:pt>
                <c:pt idx="2521">
                  <c:v>1.3340603052807154E-2</c:v>
                </c:pt>
                <c:pt idx="2522">
                  <c:v>1.3327640213285363E-2</c:v>
                </c:pt>
                <c:pt idx="2523">
                  <c:v>1.3314729271449721E-2</c:v>
                </c:pt>
                <c:pt idx="2524">
                  <c:v>1.3301870353359391E-2</c:v>
                </c:pt>
                <c:pt idx="2525">
                  <c:v>1.3289063585473215E-2</c:v>
                </c:pt>
                <c:pt idx="2526">
                  <c:v>1.327630909440991E-2</c:v>
                </c:pt>
                <c:pt idx="2527">
                  <c:v>1.3263607006548384E-2</c:v>
                </c:pt>
                <c:pt idx="2528">
                  <c:v>1.3250957447867862E-2</c:v>
                </c:pt>
                <c:pt idx="2529">
                  <c:v>1.323836054498706E-2</c:v>
                </c:pt>
                <c:pt idx="2530">
                  <c:v>1.3225816424364822E-2</c:v>
                </c:pt>
                <c:pt idx="2531">
                  <c:v>1.3213325212380056E-2</c:v>
                </c:pt>
                <c:pt idx="2532">
                  <c:v>1.3200887035091924E-2</c:v>
                </c:pt>
                <c:pt idx="2533">
                  <c:v>1.3188502019438886E-2</c:v>
                </c:pt>
                <c:pt idx="2534">
                  <c:v>1.3176170291240297E-2</c:v>
                </c:pt>
                <c:pt idx="2535">
                  <c:v>1.3163891977274744E-2</c:v>
                </c:pt>
                <c:pt idx="2536">
                  <c:v>1.3151667203601392E-2</c:v>
                </c:pt>
                <c:pt idx="2537">
                  <c:v>1.3139496096838954E-2</c:v>
                </c:pt>
                <c:pt idx="2538">
                  <c:v>1.3127378783446275E-2</c:v>
                </c:pt>
                <c:pt idx="2539">
                  <c:v>1.3115315389402582E-2</c:v>
                </c:pt>
                <c:pt idx="2540">
                  <c:v>1.3103306041406526E-2</c:v>
                </c:pt>
                <c:pt idx="2541">
                  <c:v>1.3091350865837015E-2</c:v>
                </c:pt>
                <c:pt idx="2542">
                  <c:v>1.3079449988913083E-2</c:v>
                </c:pt>
                <c:pt idx="2543">
                  <c:v>1.3067603537173511E-2</c:v>
                </c:pt>
                <c:pt idx="2544">
                  <c:v>1.3055811636757397E-2</c:v>
                </c:pt>
                <c:pt idx="2545">
                  <c:v>1.3040730982991633E-2</c:v>
                </c:pt>
                <c:pt idx="2546">
                  <c:v>1.3029064246374844E-2</c:v>
                </c:pt>
                <c:pt idx="2547">
                  <c:v>1.3019107930842821E-2</c:v>
                </c:pt>
                <c:pt idx="2548">
                  <c:v>1.3007543375849195E-2</c:v>
                </c:pt>
                <c:pt idx="2549">
                  <c:v>1.299603402221905E-2</c:v>
                </c:pt>
                <c:pt idx="2550">
                  <c:v>1.29845799965711E-2</c:v>
                </c:pt>
                <c:pt idx="2551">
                  <c:v>1.2973181425284253E-2</c:v>
                </c:pt>
                <c:pt idx="2552">
                  <c:v>1.29618384342578E-2</c:v>
                </c:pt>
                <c:pt idx="2553">
                  <c:v>1.2950551150510137E-2</c:v>
                </c:pt>
                <c:pt idx="2554">
                  <c:v>1.2939319699940555E-2</c:v>
                </c:pt>
                <c:pt idx="2555">
                  <c:v>1.2928144209087833E-2</c:v>
                </c:pt>
                <c:pt idx="2556">
                  <c:v>1.2917024804410815E-2</c:v>
                </c:pt>
                <c:pt idx="2557">
                  <c:v>1.29059616120486E-2</c:v>
                </c:pt>
                <c:pt idx="2558">
                  <c:v>1.2894954758699839E-2</c:v>
                </c:pt>
                <c:pt idx="2559">
                  <c:v>1.2884004370583568E-2</c:v>
                </c:pt>
                <c:pt idx="2560">
                  <c:v>1.2873110573918822E-2</c:v>
                </c:pt>
                <c:pt idx="2561">
                  <c:v>1.2862273495484189E-2</c:v>
                </c:pt>
                <c:pt idx="2562">
                  <c:v>1.2848423652931373E-2</c:v>
                </c:pt>
                <c:pt idx="2563">
                  <c:v>1.2839242761204517E-2</c:v>
                </c:pt>
                <c:pt idx="2564">
                  <c:v>1.2830103831591444E-2</c:v>
                </c:pt>
                <c:pt idx="2565">
                  <c:v>1.2819494888827165E-2</c:v>
                </c:pt>
                <c:pt idx="2566">
                  <c:v>1.28089432961076E-2</c:v>
                </c:pt>
                <c:pt idx="2567">
                  <c:v>1.2798449179411975E-2</c:v>
                </c:pt>
                <c:pt idx="2568">
                  <c:v>1.2788012665598814E-2</c:v>
                </c:pt>
                <c:pt idx="2569">
                  <c:v>1.2777633880647343E-2</c:v>
                </c:pt>
                <c:pt idx="2570">
                  <c:v>1.276731295117628E-2</c:v>
                </c:pt>
                <c:pt idx="2571">
                  <c:v>1.275705000356453E-2</c:v>
                </c:pt>
                <c:pt idx="2572">
                  <c:v>1.2746845164111065E-2</c:v>
                </c:pt>
                <c:pt idx="2573">
                  <c:v>1.2736698559194792E-2</c:v>
                </c:pt>
                <c:pt idx="2574">
                  <c:v>1.2726610315114684E-2</c:v>
                </c:pt>
                <c:pt idx="2575">
                  <c:v>1.2716580558329582E-2</c:v>
                </c:pt>
                <c:pt idx="2576">
                  <c:v>1.2706609415378267E-2</c:v>
                </c:pt>
                <c:pt idx="2577">
                  <c:v>1.2696697012479774E-2</c:v>
                </c:pt>
                <c:pt idx="2578">
                  <c:v>1.268684347601301E-2</c:v>
                </c:pt>
                <c:pt idx="2579">
                  <c:v>1.2677048932516755E-2</c:v>
                </c:pt>
                <c:pt idx="2580">
                  <c:v>1.2667313508050171E-2</c:v>
                </c:pt>
                <c:pt idx="2581">
                  <c:v>1.2657637329231974E-2</c:v>
                </c:pt>
                <c:pt idx="2582">
                  <c:v>1.2648020522361136E-2</c:v>
                </c:pt>
                <c:pt idx="2583">
                  <c:v>1.26384632138965E-2</c:v>
                </c:pt>
                <c:pt idx="2584">
                  <c:v>1.2628965530137037E-2</c:v>
                </c:pt>
                <c:pt idx="2585">
                  <c:v>1.2619527597381719E-2</c:v>
                </c:pt>
                <c:pt idx="2586">
                  <c:v>1.2610149542409133E-2</c:v>
                </c:pt>
                <c:pt idx="2587">
                  <c:v>1.2600831491038633E-2</c:v>
                </c:pt>
                <c:pt idx="2588">
                  <c:v>1.2591573570048809E-2</c:v>
                </c:pt>
                <c:pt idx="2589">
                  <c:v>1.2582375905578758E-2</c:v>
                </c:pt>
                <c:pt idx="2590">
                  <c:v>1.2573238624327132E-2</c:v>
                </c:pt>
                <c:pt idx="2591">
                  <c:v>1.2564161852193223E-2</c:v>
                </c:pt>
                <c:pt idx="2592">
                  <c:v>1.255514571611549E-2</c:v>
                </c:pt>
                <c:pt idx="2593">
                  <c:v>1.2546190342153096E-2</c:v>
                </c:pt>
                <c:pt idx="2594">
                  <c:v>1.2537295856605013E-2</c:v>
                </c:pt>
                <c:pt idx="2595">
                  <c:v>1.2528462385930084E-2</c:v>
                </c:pt>
                <c:pt idx="2596">
                  <c:v>1.2519690056587152E-2</c:v>
                </c:pt>
                <c:pt idx="2597">
                  <c:v>1.2508501391153004E-2</c:v>
                </c:pt>
                <c:pt idx="2598">
                  <c:v>1.2499869287960763E-2</c:v>
                </c:pt>
                <c:pt idx="2599">
                  <c:v>1.2492519331557261E-2</c:v>
                </c:pt>
                <c:pt idx="2600">
                  <c:v>1.2484001648278564E-2</c:v>
                </c:pt>
                <c:pt idx="2601">
                  <c:v>1.2475545756132078E-2</c:v>
                </c:pt>
                <c:pt idx="2602">
                  <c:v>1.2467151781736519E-2</c:v>
                </c:pt>
                <c:pt idx="2603">
                  <c:v>1.2458819851390857E-2</c:v>
                </c:pt>
                <c:pt idx="2604">
                  <c:v>1.2450550091074319E-2</c:v>
                </c:pt>
                <c:pt idx="2605">
                  <c:v>1.2442342627965175E-2</c:v>
                </c:pt>
                <c:pt idx="2606">
                  <c:v>1.2434197587802842E-2</c:v>
                </c:pt>
                <c:pt idx="2607">
                  <c:v>1.2426115097285972E-2</c:v>
                </c:pt>
                <c:pt idx="2608">
                  <c:v>1.2418095282553665E-2</c:v>
                </c:pt>
                <c:pt idx="2609">
                  <c:v>1.2410138270304572E-2</c:v>
                </c:pt>
                <c:pt idx="2610">
                  <c:v>1.2402244186437983E-2</c:v>
                </c:pt>
                <c:pt idx="2611">
                  <c:v>1.2394413157892359E-2</c:v>
                </c:pt>
                <c:pt idx="2612">
                  <c:v>1.2386645310646927E-2</c:v>
                </c:pt>
                <c:pt idx="2613">
                  <c:v>1.2376084109746444E-2</c:v>
                </c:pt>
                <c:pt idx="2614">
                  <c:v>1.2371299666051883E-2</c:v>
                </c:pt>
                <c:pt idx="2615">
                  <c:v>1.2362644811059198E-2</c:v>
                </c:pt>
                <c:pt idx="2616">
                  <c:v>1.235620826368411E-2</c:v>
                </c:pt>
                <c:pt idx="2617">
                  <c:v>1.2348758219422606E-2</c:v>
                </c:pt>
                <c:pt idx="2618">
                  <c:v>1.2341372114894611E-2</c:v>
                </c:pt>
                <c:pt idx="2619">
                  <c:v>1.2334050076319159E-2</c:v>
                </c:pt>
                <c:pt idx="2620">
                  <c:v>1.2326792230314965E-2</c:v>
                </c:pt>
                <c:pt idx="2621">
                  <c:v>1.2319598703101065E-2</c:v>
                </c:pt>
                <c:pt idx="2622">
                  <c:v>1.2312469621056366E-2</c:v>
                </c:pt>
                <c:pt idx="2623">
                  <c:v>1.2305405110719647E-2</c:v>
                </c:pt>
                <c:pt idx="2624">
                  <c:v>1.2298405298629689E-2</c:v>
                </c:pt>
                <c:pt idx="2625">
                  <c:v>1.2291470310685781E-2</c:v>
                </c:pt>
                <c:pt idx="2626">
                  <c:v>1.2284600273426705E-2</c:v>
                </c:pt>
                <c:pt idx="2627">
                  <c:v>1.2277795313391238E-2</c:v>
                </c:pt>
                <c:pt idx="2628">
                  <c:v>1.2271055556798416E-2</c:v>
                </c:pt>
                <c:pt idx="2629">
                  <c:v>1.2264381130346891E-2</c:v>
                </c:pt>
                <c:pt idx="2630">
                  <c:v>1.225777216001589E-2</c:v>
                </c:pt>
                <c:pt idx="2631">
                  <c:v>1.2251228772424128E-2</c:v>
                </c:pt>
                <c:pt idx="2632">
                  <c:v>1.2244751093870576E-2</c:v>
                </c:pt>
                <c:pt idx="2633">
                  <c:v>1.2238339250574271E-2</c:v>
                </c:pt>
                <c:pt idx="2634">
                  <c:v>1.2231993369153926E-2</c:v>
                </c:pt>
                <c:pt idx="2635">
                  <c:v>1.2225713576068387E-2</c:v>
                </c:pt>
                <c:pt idx="2636">
                  <c:v>1.2219499997536687E-2</c:v>
                </c:pt>
                <c:pt idx="2637">
                  <c:v>1.2213352759857798E-2</c:v>
                </c:pt>
                <c:pt idx="2638">
                  <c:v>1.2207271989570501E-2</c:v>
                </c:pt>
                <c:pt idx="2639">
                  <c:v>1.2201257813133637E-2</c:v>
                </c:pt>
                <c:pt idx="2640">
                  <c:v>1.2195310356526434E-2</c:v>
                </c:pt>
                <c:pt idx="2641">
                  <c:v>1.218942974652748E-2</c:v>
                </c:pt>
                <c:pt idx="2642">
                  <c:v>1.2183616109515683E-2</c:v>
                </c:pt>
                <c:pt idx="2643">
                  <c:v>1.2177869571710076E-2</c:v>
                </c:pt>
                <c:pt idx="2644">
                  <c:v>1.2172190259169824E-2</c:v>
                </c:pt>
                <c:pt idx="2645">
                  <c:v>1.2166578299073194E-2</c:v>
                </c:pt>
                <c:pt idx="2646">
                  <c:v>1.2161033817159606E-2</c:v>
                </c:pt>
                <c:pt idx="2647">
                  <c:v>1.2155556939967838E-2</c:v>
                </c:pt>
                <c:pt idx="2648">
                  <c:v>1.2150147793956734E-2</c:v>
                </c:pt>
                <c:pt idx="2649">
                  <c:v>1.2142948212492399E-2</c:v>
                </c:pt>
                <c:pt idx="2650">
                  <c:v>1.2137703729830918E-2</c:v>
                </c:pt>
                <c:pt idx="2651">
                  <c:v>1.2133589975000802E-2</c:v>
                </c:pt>
                <c:pt idx="2652">
                  <c:v>1.2128462776015425E-2</c:v>
                </c:pt>
                <c:pt idx="2653">
                  <c:v>1.2123403957930989E-2</c:v>
                </c:pt>
                <c:pt idx="2654">
                  <c:v>1.2118413647366211E-2</c:v>
                </c:pt>
                <c:pt idx="2655">
                  <c:v>1.2113491970859869E-2</c:v>
                </c:pt>
                <c:pt idx="2656">
                  <c:v>1.210863905439119E-2</c:v>
                </c:pt>
                <c:pt idx="2657">
                  <c:v>1.2103855024498955E-2</c:v>
                </c:pt>
                <c:pt idx="2658">
                  <c:v>1.2099140007881815E-2</c:v>
                </c:pt>
                <c:pt idx="2659">
                  <c:v>1.2094494130598932E-2</c:v>
                </c:pt>
                <c:pt idx="2660">
                  <c:v>1.2089917518949278E-2</c:v>
                </c:pt>
                <c:pt idx="2661">
                  <c:v>1.2085410299551569E-2</c:v>
                </c:pt>
                <c:pt idx="2662">
                  <c:v>1.2080529584327593E-2</c:v>
                </c:pt>
                <c:pt idx="2663">
                  <c:v>1.2074139828595065E-2</c:v>
                </c:pt>
                <c:pt idx="2664">
                  <c:v>1.2069881470049282E-2</c:v>
                </c:pt>
                <c:pt idx="2665">
                  <c:v>1.2065693081373396E-2</c:v>
                </c:pt>
                <c:pt idx="2666">
                  <c:v>1.2061574789026253E-2</c:v>
                </c:pt>
                <c:pt idx="2667">
                  <c:v>1.2056954163623956E-2</c:v>
                </c:pt>
                <c:pt idx="2668">
                  <c:v>1.2053548998753882E-2</c:v>
                </c:pt>
                <c:pt idx="2669">
                  <c:v>1.2049641753506535E-2</c:v>
                </c:pt>
                <c:pt idx="2670">
                  <c:v>1.204580511026343E-2</c:v>
                </c:pt>
                <c:pt idx="2671">
                  <c:v>1.2042039195163667E-2</c:v>
                </c:pt>
                <c:pt idx="2672">
                  <c:v>1.203834413466609E-2</c:v>
                </c:pt>
                <c:pt idx="2673">
                  <c:v>1.2034720054989734E-2</c:v>
                </c:pt>
                <c:pt idx="2674">
                  <c:v>1.2031167082753313E-2</c:v>
                </c:pt>
                <c:pt idx="2675">
                  <c:v>1.2027685344255801E-2</c:v>
                </c:pt>
                <c:pt idx="2676">
                  <c:v>1.2024274965956039E-2</c:v>
                </c:pt>
                <c:pt idx="2677">
                  <c:v>1.2020936073993127E-2</c:v>
                </c:pt>
                <c:pt idx="2678">
                  <c:v>1.2017668794905845E-2</c:v>
                </c:pt>
                <c:pt idx="2679">
                  <c:v>1.2014473255153035E-2</c:v>
                </c:pt>
                <c:pt idx="2680">
                  <c:v>1.2011349581193542E-2</c:v>
                </c:pt>
                <c:pt idx="2681">
                  <c:v>1.2008297899086529E-2</c:v>
                </c:pt>
                <c:pt idx="2682">
                  <c:v>1.2005318335530646E-2</c:v>
                </c:pt>
                <c:pt idx="2683">
                  <c:v>1.2002411016505121E-2</c:v>
                </c:pt>
                <c:pt idx="2684">
                  <c:v>1.1999576068788542E-2</c:v>
                </c:pt>
                <c:pt idx="2685">
                  <c:v>1.1996813618759816E-2</c:v>
                </c:pt>
                <c:pt idx="2686">
                  <c:v>1.1994123792478106E-2</c:v>
                </c:pt>
                <c:pt idx="2687">
                  <c:v>1.1991506716642064E-2</c:v>
                </c:pt>
                <c:pt idx="2688">
                  <c:v>1.1988962517390789E-2</c:v>
                </c:pt>
                <c:pt idx="2689">
                  <c:v>1.1986491321422932E-2</c:v>
                </c:pt>
                <c:pt idx="2690">
                  <c:v>1.1984093254797656E-2</c:v>
                </c:pt>
                <c:pt idx="2691">
                  <c:v>1.1981768444053742E-2</c:v>
                </c:pt>
                <c:pt idx="2692">
                  <c:v>1.1979517015570096E-2</c:v>
                </c:pt>
                <c:pt idx="2693">
                  <c:v>1.1977339095645689E-2</c:v>
                </c:pt>
                <c:pt idx="2694">
                  <c:v>1.1975234810739366E-2</c:v>
                </c:pt>
                <c:pt idx="2695">
                  <c:v>1.1973204287309969E-2</c:v>
                </c:pt>
                <c:pt idx="2696">
                  <c:v>1.1971247651576533E-2</c:v>
                </c:pt>
                <c:pt idx="2697">
                  <c:v>1.1969365030077839E-2</c:v>
                </c:pt>
                <c:pt idx="2698">
                  <c:v>1.1967556549032921E-2</c:v>
                </c:pt>
                <c:pt idx="2699">
                  <c:v>1.1965822334820686E-2</c:v>
                </c:pt>
                <c:pt idx="2700">
                  <c:v>1.1964162514139787E-2</c:v>
                </c:pt>
                <c:pt idx="2701">
                  <c:v>1.1962228044635204E-2</c:v>
                </c:pt>
                <c:pt idx="2702">
                  <c:v>1.1960856851116475E-2</c:v>
                </c:pt>
                <c:pt idx="2703">
                  <c:v>1.1959630675475452E-2</c:v>
                </c:pt>
                <c:pt idx="2704">
                  <c:v>1.1958269691749734E-2</c:v>
                </c:pt>
                <c:pt idx="2705">
                  <c:v>1.195698373321008E-2</c:v>
                </c:pt>
                <c:pt idx="2706">
                  <c:v>1.1955772926315333E-2</c:v>
                </c:pt>
                <c:pt idx="2707">
                  <c:v>1.1954637397364465E-2</c:v>
                </c:pt>
                <c:pt idx="2708">
                  <c:v>1.1953577272896254E-2</c:v>
                </c:pt>
                <c:pt idx="2709">
                  <c:v>1.19525926790498E-2</c:v>
                </c:pt>
                <c:pt idx="2710">
                  <c:v>1.1951683742363883E-2</c:v>
                </c:pt>
                <c:pt idx="2711">
                  <c:v>1.1950850589377282E-2</c:v>
                </c:pt>
                <c:pt idx="2712">
                  <c:v>1.195009334614916E-2</c:v>
                </c:pt>
                <c:pt idx="2713">
                  <c:v>1.194941213913836E-2</c:v>
                </c:pt>
                <c:pt idx="2714">
                  <c:v>1.1948807094963598E-2</c:v>
                </c:pt>
                <c:pt idx="2715">
                  <c:v>1.1948278339763974E-2</c:v>
                </c:pt>
                <c:pt idx="2716">
                  <c:v>1.1947826000078265E-2</c:v>
                </c:pt>
                <c:pt idx="2717">
                  <c:v>1.194735690779325E-2</c:v>
                </c:pt>
                <c:pt idx="2718">
                  <c:v>1.194715107252442E-2</c:v>
                </c:pt>
                <c:pt idx="2719">
                  <c:v>1.1946928737414098E-2</c:v>
                </c:pt>
                <c:pt idx="2720">
                  <c:v>1.1946783323253385E-2</c:v>
                </c:pt>
                <c:pt idx="2721">
                  <c:v>1.1946714956660998E-2</c:v>
                </c:pt>
                <c:pt idx="2722">
                  <c:v>1.1946723763696099E-2</c:v>
                </c:pt>
                <c:pt idx="2723">
                  <c:v>1.1946809870737596E-2</c:v>
                </c:pt>
                <c:pt idx="2724">
                  <c:v>1.1946973404404204E-2</c:v>
                </c:pt>
                <c:pt idx="2725">
                  <c:v>1.1947214491074831E-2</c:v>
                </c:pt>
                <c:pt idx="2726">
                  <c:v>1.1947533256888576E-2</c:v>
                </c:pt>
                <c:pt idx="2727">
                  <c:v>1.1947929828464154E-2</c:v>
                </c:pt>
                <c:pt idx="2728">
                  <c:v>1.1948404332100537E-2</c:v>
                </c:pt>
                <c:pt idx="2729">
                  <c:v>1.1948956894176632E-2</c:v>
                </c:pt>
                <c:pt idx="2730">
                  <c:v>1.194958764099141E-2</c:v>
                </c:pt>
                <c:pt idx="2731">
                  <c:v>1.1950296699003715E-2</c:v>
                </c:pt>
                <c:pt idx="2732">
                  <c:v>1.1951084194832262E-2</c:v>
                </c:pt>
                <c:pt idx="2733">
                  <c:v>1.1951950254456278E-2</c:v>
                </c:pt>
                <c:pt idx="2734">
                  <c:v>1.1952895004494479E-2</c:v>
                </c:pt>
                <c:pt idx="2735">
                  <c:v>1.1953918571245836E-2</c:v>
                </c:pt>
                <c:pt idx="2736">
                  <c:v>1.1955021081169193E-2</c:v>
                </c:pt>
                <c:pt idx="2737">
                  <c:v>1.1956202660643456E-2</c:v>
                </c:pt>
                <c:pt idx="2738">
                  <c:v>1.1957463435887661E-2</c:v>
                </c:pt>
                <c:pt idx="2739">
                  <c:v>1.1958803533680396E-2</c:v>
                </c:pt>
                <c:pt idx="2740">
                  <c:v>1.1960223080000887E-2</c:v>
                </c:pt>
                <c:pt idx="2741">
                  <c:v>1.1961722201387914E-2</c:v>
                </c:pt>
                <c:pt idx="2742">
                  <c:v>1.1963301024300321E-2</c:v>
                </c:pt>
                <c:pt idx="2743">
                  <c:v>1.1964959674957143E-2</c:v>
                </c:pt>
                <c:pt idx="2744">
                  <c:v>1.1966698279897159E-2</c:v>
                </c:pt>
                <c:pt idx="2745">
                  <c:v>1.1968516965339404E-2</c:v>
                </c:pt>
                <c:pt idx="2746">
                  <c:v>1.197041585798253E-2</c:v>
                </c:pt>
                <c:pt idx="2747">
                  <c:v>1.1972395083885701E-2</c:v>
                </c:pt>
                <c:pt idx="2748">
                  <c:v>1.1974454769427822E-2</c:v>
                </c:pt>
                <c:pt idx="2749">
                  <c:v>1.1976595041227611E-2</c:v>
                </c:pt>
                <c:pt idx="2750">
                  <c:v>1.1978816025663974E-2</c:v>
                </c:pt>
                <c:pt idx="2751">
                  <c:v>1.1981117848796075E-2</c:v>
                </c:pt>
                <c:pt idx="2752">
                  <c:v>1.1983500354348919E-2</c:v>
                </c:pt>
                <c:pt idx="2753">
                  <c:v>1.1985916646395367E-2</c:v>
                </c:pt>
                <c:pt idx="2754">
                  <c:v>1.198833077641126E-2</c:v>
                </c:pt>
                <c:pt idx="2755">
                  <c:v>1.1990742728968939E-2</c:v>
                </c:pt>
                <c:pt idx="2756">
                  <c:v>1.199315248856081E-2</c:v>
                </c:pt>
                <c:pt idx="2757">
                  <c:v>1.1995560040078956E-2</c:v>
                </c:pt>
                <c:pt idx="2758">
                  <c:v>1.1997965367935848E-2</c:v>
                </c:pt>
                <c:pt idx="2759">
                  <c:v>1.2000368456863697E-2</c:v>
                </c:pt>
                <c:pt idx="2760">
                  <c:v>1.2002769291354909E-2</c:v>
                </c:pt>
                <c:pt idx="2761">
                  <c:v>1.2005167856141696E-2</c:v>
                </c:pt>
                <c:pt idx="2762">
                  <c:v>1.2007564135876336E-2</c:v>
                </c:pt>
                <c:pt idx="2763">
                  <c:v>1.200995811513117E-2</c:v>
                </c:pt>
                <c:pt idx="2764">
                  <c:v>1.2012349778558473E-2</c:v>
                </c:pt>
                <c:pt idx="2765">
                  <c:v>1.2014739110730588E-2</c:v>
                </c:pt>
                <c:pt idx="2766">
                  <c:v>1.2017126096379727E-2</c:v>
                </c:pt>
                <c:pt idx="2767">
                  <c:v>1.2019510719918358E-2</c:v>
                </c:pt>
                <c:pt idx="2768">
                  <c:v>1.202257316909261E-2</c:v>
                </c:pt>
                <c:pt idx="2769">
                  <c:v>1.2024272819672888E-2</c:v>
                </c:pt>
                <c:pt idx="2770">
                  <c:v>1.2026650265033467E-2</c:v>
                </c:pt>
                <c:pt idx="2771">
                  <c:v>1.2029025287052519E-2</c:v>
                </c:pt>
                <c:pt idx="2772">
                  <c:v>1.2031397870222449E-2</c:v>
                </c:pt>
                <c:pt idx="2773">
                  <c:v>1.2033767999115597E-2</c:v>
                </c:pt>
                <c:pt idx="2774">
                  <c:v>1.2036135658304303E-2</c:v>
                </c:pt>
                <c:pt idx="2775">
                  <c:v>1.2038500832680654E-2</c:v>
                </c:pt>
                <c:pt idx="2776">
                  <c:v>1.2040863506577182E-2</c:v>
                </c:pt>
                <c:pt idx="2777">
                  <c:v>1.2043223664726099E-2</c:v>
                </c:pt>
                <c:pt idx="2778">
                  <c:v>1.2045581291859619E-2</c:v>
                </c:pt>
                <c:pt idx="2779">
                  <c:v>1.2047936372550083E-2</c:v>
                </c:pt>
                <c:pt idx="2780">
                  <c:v>1.2050288891289895E-2</c:v>
                </c:pt>
                <c:pt idx="2781">
                  <c:v>1.2052638832811269E-2</c:v>
                </c:pt>
                <c:pt idx="2782">
                  <c:v>1.2054986181766481E-2</c:v>
                </c:pt>
                <c:pt idx="2783">
                  <c:v>1.2057330922727871E-2</c:v>
                </c:pt>
                <c:pt idx="2784">
                  <c:v>1.2059673040347718E-2</c:v>
                </c:pt>
                <c:pt idx="2785">
                  <c:v>1.2062012519118426E-2</c:v>
                </c:pt>
                <c:pt idx="2786">
                  <c:v>1.2064349343932079E-2</c:v>
                </c:pt>
                <c:pt idx="2787">
                  <c:v>1.2066683499201147E-2</c:v>
                </c:pt>
                <c:pt idx="2788">
                  <c:v>1.2069014969577907E-2</c:v>
                </c:pt>
                <c:pt idx="2789">
                  <c:v>1.2071343739714635E-2</c:v>
                </c:pt>
                <c:pt idx="2790">
                  <c:v>1.2073669794263608E-2</c:v>
                </c:pt>
                <c:pt idx="2791">
                  <c:v>1.2075993117797168E-2</c:v>
                </c:pt>
                <c:pt idx="2792">
                  <c:v>1.2078313695047527E-2</c:v>
                </c:pt>
                <c:pt idx="2793">
                  <c:v>1.2080631510587025E-2</c:v>
                </c:pt>
                <c:pt idx="2794">
                  <c:v>1.2082946548908069E-2</c:v>
                </c:pt>
                <c:pt idx="2795">
                  <c:v>1.208525879474287E-2</c:v>
                </c:pt>
                <c:pt idx="2796">
                  <c:v>1.208756823266377E-2</c:v>
                </c:pt>
                <c:pt idx="2797">
                  <c:v>1.2089874847482918E-2</c:v>
                </c:pt>
                <c:pt idx="2798">
                  <c:v>1.2092178623612782E-2</c:v>
                </c:pt>
                <c:pt idx="2799">
                  <c:v>1.2094479545785575E-2</c:v>
                </c:pt>
                <c:pt idx="2800">
                  <c:v>1.2096777598493702E-2</c:v>
                </c:pt>
                <c:pt idx="2801">
                  <c:v>1.2099072766629249E-2</c:v>
                </c:pt>
                <c:pt idx="2802">
                  <c:v>1.2101365034444811E-2</c:v>
                </c:pt>
                <c:pt idx="2803">
                  <c:v>1.210365438691241E-2</c:v>
                </c:pt>
                <c:pt idx="2804">
                  <c:v>1.2105940808444515E-2</c:v>
                </c:pt>
                <c:pt idx="2805">
                  <c:v>1.2108550253104866E-2</c:v>
                </c:pt>
                <c:pt idx="2806">
                  <c:v>1.2110504797471222E-2</c:v>
                </c:pt>
                <c:pt idx="2807">
                  <c:v>1.2112782334190442E-2</c:v>
                </c:pt>
                <c:pt idx="2808">
                  <c:v>1.2115056878503339E-2</c:v>
                </c:pt>
                <c:pt idx="2809">
                  <c:v>1.211732841506219E-2</c:v>
                </c:pt>
                <c:pt idx="2810">
                  <c:v>1.2119596928519272E-2</c:v>
                </c:pt>
                <c:pt idx="2811">
                  <c:v>1.2121862403446926E-2</c:v>
                </c:pt>
                <c:pt idx="2812">
                  <c:v>1.2124124824577365E-2</c:v>
                </c:pt>
                <c:pt idx="2813">
                  <c:v>1.2126384176402993E-2</c:v>
                </c:pt>
                <c:pt idx="2814">
                  <c:v>1.2128640443656025E-2</c:v>
                </c:pt>
                <c:pt idx="2815">
                  <c:v>1.2130893610828863E-2</c:v>
                </c:pt>
                <c:pt idx="2816">
                  <c:v>1.2133143662653723E-2</c:v>
                </c:pt>
                <c:pt idx="2817">
                  <c:v>1.2135390583702943E-2</c:v>
                </c:pt>
                <c:pt idx="2818">
                  <c:v>1.2138274857163012E-2</c:v>
                </c:pt>
                <c:pt idx="2819">
                  <c:v>1.2139874972083575E-2</c:v>
                </c:pt>
                <c:pt idx="2820">
                  <c:v>1.2142112408719541E-2</c:v>
                </c:pt>
                <c:pt idx="2821">
                  <c:v>1.2144346652949167E-2</c:v>
                </c:pt>
                <c:pt idx="2822">
                  <c:v>1.2146577689664539E-2</c:v>
                </c:pt>
                <c:pt idx="2823">
                  <c:v>1.2149123498348402E-2</c:v>
                </c:pt>
                <c:pt idx="2824">
                  <c:v>1.2151030078682012E-2</c:v>
                </c:pt>
                <c:pt idx="2825">
                  <c:v>1.2153251400208731E-2</c:v>
                </c:pt>
                <c:pt idx="2826">
                  <c:v>1.2155469452590495E-2</c:v>
                </c:pt>
                <c:pt idx="2827">
                  <c:v>1.2157684220479581E-2</c:v>
                </c:pt>
                <c:pt idx="2828">
                  <c:v>1.215989568844833E-2</c:v>
                </c:pt>
                <c:pt idx="2829">
                  <c:v>1.2162103841228955E-2</c:v>
                </c:pt>
                <c:pt idx="2830">
                  <c:v>1.2164308663393797E-2</c:v>
                </c:pt>
                <c:pt idx="2831">
                  <c:v>1.216651013943526E-2</c:v>
                </c:pt>
                <c:pt idx="2832">
                  <c:v>1.2168708254245431E-2</c:v>
                </c:pt>
                <c:pt idx="2833">
                  <c:v>1.2170902992236776E-2</c:v>
                </c:pt>
                <c:pt idx="2834">
                  <c:v>1.217309433814151E-2</c:v>
                </c:pt>
                <c:pt idx="2835">
                  <c:v>1.2175282276292165E-2</c:v>
                </c:pt>
                <c:pt idx="2836">
                  <c:v>1.2177466791820635E-2</c:v>
                </c:pt>
                <c:pt idx="2837">
                  <c:v>1.2179647868979515E-2</c:v>
                </c:pt>
                <c:pt idx="2838">
                  <c:v>1.2181825492580955E-2</c:v>
                </c:pt>
                <c:pt idx="2839">
                  <c:v>1.2183999647037425E-2</c:v>
                </c:pt>
                <c:pt idx="2840">
                  <c:v>1.2186170317241007E-2</c:v>
                </c:pt>
                <c:pt idx="2841">
                  <c:v>1.2188337487604173E-2</c:v>
                </c:pt>
                <c:pt idx="2842">
                  <c:v>1.2190501142779198E-2</c:v>
                </c:pt>
                <c:pt idx="2843">
                  <c:v>1.2192661267498295E-2</c:v>
                </c:pt>
                <c:pt idx="2844">
                  <c:v>1.2194817846253869E-2</c:v>
                </c:pt>
                <c:pt idx="2845">
                  <c:v>1.219697086385807E-2</c:v>
                </c:pt>
                <c:pt idx="2846">
                  <c:v>1.2199120304803301E-2</c:v>
                </c:pt>
                <c:pt idx="2847">
                  <c:v>1.2201266153581969E-2</c:v>
                </c:pt>
                <c:pt idx="2848">
                  <c:v>1.2203408395086157E-2</c:v>
                </c:pt>
                <c:pt idx="2849">
                  <c:v>1.2205547013888207E-2</c:v>
                </c:pt>
                <c:pt idx="2850">
                  <c:v>1.2207681994400588E-2</c:v>
                </c:pt>
                <c:pt idx="2851">
                  <c:v>1.2209813321515384E-2</c:v>
                </c:pt>
                <c:pt idx="2852">
                  <c:v>1.2211940979645064E-2</c:v>
                </c:pt>
                <c:pt idx="2853">
                  <c:v>1.2214064953601778E-2</c:v>
                </c:pt>
                <c:pt idx="2854">
                  <c:v>1.2216185227797993E-2</c:v>
                </c:pt>
                <c:pt idx="2855">
                  <c:v>1.221830178704586E-2</c:v>
                </c:pt>
                <c:pt idx="2856">
                  <c:v>1.2220414615837782E-2</c:v>
                </c:pt>
                <c:pt idx="2857">
                  <c:v>1.2223125603911811E-2</c:v>
                </c:pt>
                <c:pt idx="2858">
                  <c:v>1.2225229848370489E-2</c:v>
                </c:pt>
                <c:pt idx="2859">
                  <c:v>1.2227030477696132E-2</c:v>
                </c:pt>
                <c:pt idx="2860">
                  <c:v>1.2229127688261343E-2</c:v>
                </c:pt>
                <c:pt idx="2861">
                  <c:v>1.2231221089313848E-2</c:v>
                </c:pt>
                <c:pt idx="2862">
                  <c:v>1.2233310665425989E-2</c:v>
                </c:pt>
                <c:pt idx="2863">
                  <c:v>1.2235396401409915E-2</c:v>
                </c:pt>
                <c:pt idx="2864">
                  <c:v>1.2237478281837966E-2</c:v>
                </c:pt>
                <c:pt idx="2865">
                  <c:v>1.2239556291282483E-2</c:v>
                </c:pt>
                <c:pt idx="2866">
                  <c:v>1.2241630414315807E-2</c:v>
                </c:pt>
                <c:pt idx="2867">
                  <c:v>1.2243700635590216E-2</c:v>
                </c:pt>
                <c:pt idx="2868">
                  <c:v>1.2245766939837921E-2</c:v>
                </c:pt>
                <c:pt idx="2869">
                  <c:v>1.2247829311631264E-2</c:v>
                </c:pt>
                <c:pt idx="2870">
                  <c:v>1.2249887735382714E-2</c:v>
                </c:pt>
                <c:pt idx="2871">
                  <c:v>1.2251942196144228E-2</c:v>
                </c:pt>
                <c:pt idx="2872">
                  <c:v>1.2253992678168402E-2</c:v>
                </c:pt>
                <c:pt idx="2873">
                  <c:v>1.2256623141375655E-2</c:v>
                </c:pt>
                <c:pt idx="2874">
                  <c:v>1.2258081644933583E-2</c:v>
                </c:pt>
                <c:pt idx="2875">
                  <c:v>1.2260410977100733E-2</c:v>
                </c:pt>
                <c:pt idx="2876">
                  <c:v>1.2262154512896473E-2</c:v>
                </c:pt>
                <c:pt idx="2877">
                  <c:v>1.2264184871177974E-2</c:v>
                </c:pt>
                <c:pt idx="2878">
                  <c:v>1.2266211158715734E-2</c:v>
                </c:pt>
                <c:pt idx="2879">
                  <c:v>1.2268233360002156E-2</c:v>
                </c:pt>
                <c:pt idx="2880">
                  <c:v>1.2270251459689518E-2</c:v>
                </c:pt>
                <c:pt idx="2881">
                  <c:v>1.2272265442430097E-2</c:v>
                </c:pt>
                <c:pt idx="2882">
                  <c:v>1.2274275292796233E-2</c:v>
                </c:pt>
                <c:pt idx="2883">
                  <c:v>1.2276280995440203E-2</c:v>
                </c:pt>
                <c:pt idx="2884">
                  <c:v>1.2278282534854412E-2</c:v>
                </c:pt>
                <c:pt idx="2885">
                  <c:v>1.2280279895930946E-2</c:v>
                </c:pt>
                <c:pt idx="2886">
                  <c:v>1.2282273063162208E-2</c:v>
                </c:pt>
                <c:pt idx="2887">
                  <c:v>1.2284262020960668E-2</c:v>
                </c:pt>
                <c:pt idx="2888">
                  <c:v>1.2286246754298347E-2</c:v>
                </c:pt>
                <c:pt idx="2889">
                  <c:v>1.2288227247667649E-2</c:v>
                </c:pt>
                <c:pt idx="2890">
                  <c:v>1.2290203485640916E-2</c:v>
                </c:pt>
                <c:pt idx="2891">
                  <c:v>1.2292175452790488E-2</c:v>
                </c:pt>
                <c:pt idx="2892">
                  <c:v>1.2294143133928515E-2</c:v>
                </c:pt>
                <c:pt idx="2893">
                  <c:v>1.22961065135474E-2</c:v>
                </c:pt>
                <c:pt idx="2894">
                  <c:v>1.2298065576299422E-2</c:v>
                </c:pt>
                <c:pt idx="2895">
                  <c:v>1.2300020306676984E-2</c:v>
                </c:pt>
                <c:pt idx="2896">
                  <c:v>1.2301970689652109E-2</c:v>
                </c:pt>
                <c:pt idx="2897">
                  <c:v>1.2303916709477392E-2</c:v>
                </c:pt>
                <c:pt idx="2898">
                  <c:v>1.2305858350964982E-2</c:v>
                </c:pt>
                <c:pt idx="2899">
                  <c:v>1.2307795598767157E-2</c:v>
                </c:pt>
                <c:pt idx="2900">
                  <c:v>1.2309728437456258E-2</c:v>
                </c:pt>
                <c:pt idx="2901">
                  <c:v>1.2311656851604624E-2</c:v>
                </c:pt>
                <c:pt idx="2902">
                  <c:v>1.2313580825864534E-2</c:v>
                </c:pt>
                <c:pt idx="2903">
                  <c:v>1.2315500344888264E-2</c:v>
                </c:pt>
                <c:pt idx="2904">
                  <c:v>1.2317415393328091E-2</c:v>
                </c:pt>
                <c:pt idx="2905">
                  <c:v>1.2319325955676419E-2</c:v>
                </c:pt>
                <c:pt idx="2906">
                  <c:v>1.2321232016745398E-2</c:v>
                </c:pt>
                <c:pt idx="2907">
                  <c:v>1.2323133561027433E-2</c:v>
                </c:pt>
                <c:pt idx="2908">
                  <c:v>1.2325030573254736E-2</c:v>
                </c:pt>
                <c:pt idx="2909">
                  <c:v>1.2327462904710984E-2</c:v>
                </c:pt>
                <c:pt idx="2910">
                  <c:v>1.2329349499990983E-2</c:v>
                </c:pt>
                <c:pt idx="2911">
                  <c:v>1.2330962934736789E-2</c:v>
                </c:pt>
                <c:pt idx="2912">
                  <c:v>1.2332841007154371E-2</c:v>
                </c:pt>
                <c:pt idx="2913">
                  <c:v>1.2334714468460461E-2</c:v>
                </c:pt>
                <c:pt idx="2914">
                  <c:v>1.2336583303067528E-2</c:v>
                </c:pt>
                <c:pt idx="2915">
                  <c:v>1.2338447495787719E-2</c:v>
                </c:pt>
                <c:pt idx="2916">
                  <c:v>1.234030703111344E-2</c:v>
                </c:pt>
                <c:pt idx="2917">
                  <c:v>1.234216189385684E-2</c:v>
                </c:pt>
                <c:pt idx="2918">
                  <c:v>1.2344012068430388E-2</c:v>
                </c:pt>
                <c:pt idx="2919">
                  <c:v>1.2345857539566296E-2</c:v>
                </c:pt>
                <c:pt idx="2920">
                  <c:v>1.2347698291916842E-2</c:v>
                </c:pt>
                <c:pt idx="2921">
                  <c:v>1.234953430997443E-2</c:v>
                </c:pt>
                <c:pt idx="2922">
                  <c:v>1.2351365578471274E-2</c:v>
                </c:pt>
                <c:pt idx="2923">
                  <c:v>1.235319208205965E-2</c:v>
                </c:pt>
                <c:pt idx="2924">
                  <c:v>1.2356217120013113E-2</c:v>
                </c:pt>
                <c:pt idx="2925">
                  <c:v>1.2356830732880297E-2</c:v>
                </c:pt>
                <c:pt idx="2926">
                  <c:v>1.2358642849257251E-2</c:v>
                </c:pt>
                <c:pt idx="2927">
                  <c:v>1.2360791233847479E-2</c:v>
                </c:pt>
                <c:pt idx="2928">
                  <c:v>1.236250968386976E-2</c:v>
                </c:pt>
                <c:pt idx="2929">
                  <c:v>1.2364306579701889E-2</c:v>
                </c:pt>
                <c:pt idx="2930">
                  <c:v>1.2366098600633535E-2</c:v>
                </c:pt>
                <c:pt idx="2931">
                  <c:v>1.2367885731636719E-2</c:v>
                </c:pt>
                <c:pt idx="2932">
                  <c:v>1.2369667956964037E-2</c:v>
                </c:pt>
                <c:pt idx="2933">
                  <c:v>1.2371445261427638E-2</c:v>
                </c:pt>
                <c:pt idx="2934">
                  <c:v>1.2373217629519928E-2</c:v>
                </c:pt>
                <c:pt idx="2935">
                  <c:v>1.2374985045973119E-2</c:v>
                </c:pt>
                <c:pt idx="2936">
                  <c:v>1.2376747495439488E-2</c:v>
                </c:pt>
                <c:pt idx="2937">
                  <c:v>1.2378504962491377E-2</c:v>
                </c:pt>
                <c:pt idx="2938">
                  <c:v>1.2380257431781061E-2</c:v>
                </c:pt>
                <c:pt idx="2939">
                  <c:v>1.2382004887880882E-2</c:v>
                </c:pt>
                <c:pt idx="2940">
                  <c:v>1.2383747315443117E-2</c:v>
                </c:pt>
                <c:pt idx="2941">
                  <c:v>1.2385484699040106E-2</c:v>
                </c:pt>
                <c:pt idx="2942">
                  <c:v>1.2387217023483998E-2</c:v>
                </c:pt>
                <c:pt idx="2943">
                  <c:v>1.2388944273107327E-2</c:v>
                </c:pt>
                <c:pt idx="2944">
                  <c:v>1.2390666432722242E-2</c:v>
                </c:pt>
                <c:pt idx="2945">
                  <c:v>1.2392383486981018E-2</c:v>
                </c:pt>
                <c:pt idx="2946">
                  <c:v>1.2394095420535933E-2</c:v>
                </c:pt>
                <c:pt idx="2947">
                  <c:v>1.2395802217799456E-2</c:v>
                </c:pt>
                <c:pt idx="2948">
                  <c:v>1.2397503863583736E-2</c:v>
                </c:pt>
                <c:pt idx="2949">
                  <c:v>1.2399200342381178E-2</c:v>
                </c:pt>
                <c:pt idx="2950">
                  <c:v>1.2400891638923994E-2</c:v>
                </c:pt>
                <c:pt idx="2951">
                  <c:v>1.2402577737864462E-2</c:v>
                </c:pt>
                <c:pt idx="2952">
                  <c:v>1.240425862361505E-2</c:v>
                </c:pt>
                <c:pt idx="2953">
                  <c:v>1.2405934280987907E-2</c:v>
                </c:pt>
                <c:pt idx="2954">
                  <c:v>1.240760469463531E-2</c:v>
                </c:pt>
                <c:pt idx="2955">
                  <c:v>1.2409269849129601E-2</c:v>
                </c:pt>
                <c:pt idx="2956">
                  <c:v>1.2410929729043119E-2</c:v>
                </c:pt>
                <c:pt idx="2957">
                  <c:v>1.2412584319028142E-2</c:v>
                </c:pt>
                <c:pt idx="2958">
                  <c:v>1.241423360365701E-2</c:v>
                </c:pt>
                <c:pt idx="2959">
                  <c:v>1.2415877567661937E-2</c:v>
                </c:pt>
                <c:pt idx="2960">
                  <c:v>1.2417516195615264E-2</c:v>
                </c:pt>
                <c:pt idx="2961">
                  <c:v>1.2420080364412556E-2</c:v>
                </c:pt>
                <c:pt idx="2962">
                  <c:v>1.2421705200518218E-2</c:v>
                </c:pt>
                <c:pt idx="2963">
                  <c:v>1.2423291153753624E-2</c:v>
                </c:pt>
                <c:pt idx="2964">
                  <c:v>1.2424906850183604E-2</c:v>
                </c:pt>
                <c:pt idx="2965">
                  <c:v>1.2426517128947268E-2</c:v>
                </c:pt>
                <c:pt idx="2966">
                  <c:v>1.2428121974670248E-2</c:v>
                </c:pt>
                <c:pt idx="2967">
                  <c:v>1.2429721371924884E-2</c:v>
                </c:pt>
                <c:pt idx="2968">
                  <c:v>1.24313153053901E-2</c:v>
                </c:pt>
                <c:pt idx="2969">
                  <c:v>1.2432903759664882E-2</c:v>
                </c:pt>
                <c:pt idx="2970">
                  <c:v>1.2434486719348214E-2</c:v>
                </c:pt>
                <c:pt idx="2971">
                  <c:v>1.2436064169145666E-2</c:v>
                </c:pt>
                <c:pt idx="2972">
                  <c:v>1.2437636093602933E-2</c:v>
                </c:pt>
                <c:pt idx="2973">
                  <c:v>1.2439202477345646E-2</c:v>
                </c:pt>
                <c:pt idx="2974">
                  <c:v>1.2441000619300979E-2</c:v>
                </c:pt>
                <c:pt idx="2975">
                  <c:v>1.244233189551025E-2</c:v>
                </c:pt>
                <c:pt idx="2976">
                  <c:v>1.2443879858947682E-2</c:v>
                </c:pt>
                <c:pt idx="2977">
                  <c:v>1.2445422216229574E-2</c:v>
                </c:pt>
                <c:pt idx="2978">
                  <c:v>1.2446958951928266E-2</c:v>
                </c:pt>
                <c:pt idx="2979">
                  <c:v>1.2448708317780444E-2</c:v>
                </c:pt>
                <c:pt idx="2980">
                  <c:v>1.2450015496865419E-2</c:v>
                </c:pt>
                <c:pt idx="2981">
                  <c:v>1.2451535275488368E-2</c:v>
                </c:pt>
                <c:pt idx="2982">
                  <c:v>1.2453049370977354E-2</c:v>
                </c:pt>
                <c:pt idx="2983">
                  <c:v>1.2454557767984653E-2</c:v>
                </c:pt>
                <c:pt idx="2984">
                  <c:v>1.2456060451162543E-2</c:v>
                </c:pt>
                <c:pt idx="2985">
                  <c:v>1.24575574051633E-2</c:v>
                </c:pt>
                <c:pt idx="2986">
                  <c:v>1.2459048614479329E-2</c:v>
                </c:pt>
                <c:pt idx="2987">
                  <c:v>1.2460534063842843E-2</c:v>
                </c:pt>
                <c:pt idx="2988">
                  <c:v>1.2462013737986055E-2</c:v>
                </c:pt>
                <c:pt idx="2989">
                  <c:v>1.2463487621241498E-2</c:v>
                </c:pt>
                <c:pt idx="2990">
                  <c:v>1.2464955698421321E-2</c:v>
                </c:pt>
                <c:pt idx="2991">
                  <c:v>1.2466417954257736E-2</c:v>
                </c:pt>
                <c:pt idx="2992">
                  <c:v>1.2467874373083276E-2</c:v>
                </c:pt>
                <c:pt idx="2993">
                  <c:v>1.2469324939710091E-2</c:v>
                </c:pt>
                <c:pt idx="2994">
                  <c:v>1.2470769638710522E-2</c:v>
                </c:pt>
                <c:pt idx="2995">
                  <c:v>1.247220845481678E-2</c:v>
                </c:pt>
                <c:pt idx="2996">
                  <c:v>1.2473641372521271E-2</c:v>
                </c:pt>
                <c:pt idx="2997">
                  <c:v>1.2475068376476273E-2</c:v>
                </c:pt>
                <c:pt idx="2998">
                  <c:v>1.2476489451334061E-2</c:v>
                </c:pt>
                <c:pt idx="2999">
                  <c:v>1.2477904581746913E-2</c:v>
                </c:pt>
                <c:pt idx="3000">
                  <c:v>1.2479313752367105E-2</c:v>
                </c:pt>
                <c:pt idx="3001">
                  <c:v>1.2480716947527171E-2</c:v>
                </c:pt>
                <c:pt idx="3002">
                  <c:v>1.2482114152279067E-2</c:v>
                </c:pt>
                <c:pt idx="3003">
                  <c:v>1.2483505351035262E-2</c:v>
                </c:pt>
                <c:pt idx="3004">
                  <c:v>1.2484890528368098E-2</c:v>
                </c:pt>
                <c:pt idx="3005">
                  <c:v>1.248626966892985E-2</c:v>
                </c:pt>
                <c:pt idx="3006">
                  <c:v>1.2487642757452733E-2</c:v>
                </c:pt>
                <c:pt idx="3007">
                  <c:v>1.2489009778349214E-2</c:v>
                </c:pt>
                <c:pt idx="3008">
                  <c:v>1.2490370716591315E-2</c:v>
                </c:pt>
                <c:pt idx="3009">
                  <c:v>1.2491725556511568E-2</c:v>
                </c:pt>
                <c:pt idx="3010">
                  <c:v>1.2493074282842187E-2</c:v>
                </c:pt>
                <c:pt idx="3011">
                  <c:v>1.2494416880155512E-2</c:v>
                </c:pt>
                <c:pt idx="3012">
                  <c:v>1.2494779082743435E-2</c:v>
                </c:pt>
                <c:pt idx="3013">
                  <c:v>1.2494120674055864E-2</c:v>
                </c:pt>
                <c:pt idx="3014">
                  <c:v>1.2493593629487876E-2</c:v>
                </c:pt>
                <c:pt idx="3015">
                  <c:v>1.2493178377654957E-2</c:v>
                </c:pt>
                <c:pt idx="3016">
                  <c:v>1.2492736560991702E-2</c:v>
                </c:pt>
                <c:pt idx="3017">
                  <c:v>1.2492340732741525E-2</c:v>
                </c:pt>
                <c:pt idx="3018">
                  <c:v>1.2491990960610266E-2</c:v>
                </c:pt>
                <c:pt idx="3019">
                  <c:v>1.2491687311744215E-2</c:v>
                </c:pt>
                <c:pt idx="3020">
                  <c:v>1.2491429854248892E-2</c:v>
                </c:pt>
                <c:pt idx="3021">
                  <c:v>1.2491218655350522E-2</c:v>
                </c:pt>
                <c:pt idx="3022">
                  <c:v>1.2491053782595074E-2</c:v>
                </c:pt>
                <c:pt idx="3023">
                  <c:v>1.2490935303688389E-2</c:v>
                </c:pt>
                <c:pt idx="3024">
                  <c:v>1.2490863286176435E-2</c:v>
                </c:pt>
                <c:pt idx="3025">
                  <c:v>1.2490837797365373E-2</c:v>
                </c:pt>
                <c:pt idx="3026">
                  <c:v>1.2490858905120916E-2</c:v>
                </c:pt>
                <c:pt idx="3027">
                  <c:v>1.2490926676829162E-2</c:v>
                </c:pt>
                <c:pt idx="3028">
                  <c:v>1.2491082488192973E-2</c:v>
                </c:pt>
                <c:pt idx="3029">
                  <c:v>1.2491202482527441E-2</c:v>
                </c:pt>
                <c:pt idx="3030">
                  <c:v>1.2491410651529478E-2</c:v>
                </c:pt>
                <c:pt idx="3031">
                  <c:v>1.2491665754827963E-2</c:v>
                </c:pt>
                <c:pt idx="3032">
                  <c:v>1.2491967859888931E-2</c:v>
                </c:pt>
                <c:pt idx="3033">
                  <c:v>1.2492317034258349E-2</c:v>
                </c:pt>
                <c:pt idx="3034">
                  <c:v>1.2492713345562123E-2</c:v>
                </c:pt>
                <c:pt idx="3035">
                  <c:v>1.2493156861266286E-2</c:v>
                </c:pt>
                <c:pt idx="3036">
                  <c:v>1.2493647648996742E-2</c:v>
                </c:pt>
                <c:pt idx="3037">
                  <c:v>1.2494185776219524E-2</c:v>
                </c:pt>
                <c:pt idx="3038">
                  <c:v>1.2494771310720409E-2</c:v>
                </c:pt>
                <c:pt idx="3039">
                  <c:v>1.2495404319805559E-2</c:v>
                </c:pt>
                <c:pt idx="3040">
                  <c:v>1.2496084871100877E-2</c:v>
                </c:pt>
                <c:pt idx="3041">
                  <c:v>1.2496813032152332E-2</c:v>
                </c:pt>
                <c:pt idx="3042">
                  <c:v>1.249758887058583E-2</c:v>
                </c:pt>
                <c:pt idx="3043">
                  <c:v>1.2498412453867402E-2</c:v>
                </c:pt>
                <c:pt idx="3044">
                  <c:v>1.2499283849622955E-2</c:v>
                </c:pt>
                <c:pt idx="3045">
                  <c:v>1.2500203125478393E-2</c:v>
                </c:pt>
                <c:pt idx="3046">
                  <c:v>1.2501170348739876E-2</c:v>
                </c:pt>
                <c:pt idx="3047">
                  <c:v>1.2502185587193182E-2</c:v>
                </c:pt>
                <c:pt idx="3048">
                  <c:v>1.2503248908384279E-2</c:v>
                </c:pt>
                <c:pt idx="3049">
                  <c:v>1.2504360379699264E-2</c:v>
                </c:pt>
                <c:pt idx="3050">
                  <c:v>1.2505520068843978E-2</c:v>
                </c:pt>
                <c:pt idx="3051">
                  <c:v>1.2506728043444326E-2</c:v>
                </c:pt>
                <c:pt idx="3052">
                  <c:v>1.2507984370726533E-2</c:v>
                </c:pt>
                <c:pt idx="3053">
                  <c:v>1.2509289118636246E-2</c:v>
                </c:pt>
                <c:pt idx="3054">
                  <c:v>1.2510642354559565E-2</c:v>
                </c:pt>
                <c:pt idx="3055">
                  <c:v>1.251204414596252E-2</c:v>
                </c:pt>
                <c:pt idx="3056">
                  <c:v>1.2513494560550953E-2</c:v>
                </c:pt>
                <c:pt idx="3057">
                  <c:v>1.2514993665870833E-2</c:v>
                </c:pt>
                <c:pt idx="3058">
                  <c:v>1.251654152922832E-2</c:v>
                </c:pt>
                <c:pt idx="3059">
                  <c:v>1.2518138218569064E-2</c:v>
                </c:pt>
                <c:pt idx="3060">
                  <c:v>1.2519783801279161E-2</c:v>
                </c:pt>
                <c:pt idx="3061">
                  <c:v>1.2521478344824644E-2</c:v>
                </c:pt>
                <c:pt idx="3062">
                  <c:v>1.2523221916751481E-2</c:v>
                </c:pt>
                <c:pt idx="3063">
                  <c:v>1.2525014584925387E-2</c:v>
                </c:pt>
                <c:pt idx="3064">
                  <c:v>1.2526856416412713E-2</c:v>
                </c:pt>
                <c:pt idx="3065">
                  <c:v>1.252874747931898E-2</c:v>
                </c:pt>
                <c:pt idx="3066">
                  <c:v>1.2530687840710542E-2</c:v>
                </c:pt>
                <c:pt idx="3067">
                  <c:v>1.253267756845311E-2</c:v>
                </c:pt>
                <c:pt idx="3068">
                  <c:v>1.2534716729932782E-2</c:v>
                </c:pt>
                <c:pt idx="3069">
                  <c:v>1.2536805392855399E-2</c:v>
                </c:pt>
                <c:pt idx="3070">
                  <c:v>1.2538943624607057E-2</c:v>
                </c:pt>
                <c:pt idx="3071">
                  <c:v>1.2541131492893598E-2</c:v>
                </c:pt>
                <c:pt idx="3072">
                  <c:v>1.254336906526099E-2</c:v>
                </c:pt>
                <c:pt idx="3073">
                  <c:v>1.2545656409175265E-2</c:v>
                </c:pt>
                <c:pt idx="3074">
                  <c:v>1.2547993592182394E-2</c:v>
                </c:pt>
                <c:pt idx="3075">
                  <c:v>1.2550380681988216E-2</c:v>
                </c:pt>
                <c:pt idx="3076">
                  <c:v>1.2552817746058764E-2</c:v>
                </c:pt>
                <c:pt idx="3077">
                  <c:v>1.2555304851860072E-2</c:v>
                </c:pt>
                <c:pt idx="3078">
                  <c:v>1.2557842067018044E-2</c:v>
                </c:pt>
                <c:pt idx="3079">
                  <c:v>1.2561177939636181E-2</c:v>
                </c:pt>
                <c:pt idx="3080">
                  <c:v>1.2563067095827662E-2</c:v>
                </c:pt>
                <c:pt idx="3081">
                  <c:v>1.2565755044411375E-2</c:v>
                </c:pt>
                <c:pt idx="3082">
                  <c:v>1.2568493372775436E-2</c:v>
                </c:pt>
                <c:pt idx="3083">
                  <c:v>1.257128214830594E-2</c:v>
                </c:pt>
                <c:pt idx="3084">
                  <c:v>1.2574121438309049E-2</c:v>
                </c:pt>
                <c:pt idx="3085">
                  <c:v>1.2577011310890285E-2</c:v>
                </c:pt>
                <c:pt idx="3086">
                  <c:v>1.2579951833115999E-2</c:v>
                </c:pt>
                <c:pt idx="3087">
                  <c:v>1.2582943072771968E-2</c:v>
                </c:pt>
                <c:pt idx="3088">
                  <c:v>1.258598509724429E-2</c:v>
                </c:pt>
                <c:pt idx="3089">
                  <c:v>1.2589077974478613E-2</c:v>
                </c:pt>
                <c:pt idx="3090">
                  <c:v>1.2592221771701162E-2</c:v>
                </c:pt>
                <c:pt idx="3091">
                  <c:v>1.259541655637797E-2</c:v>
                </c:pt>
                <c:pt idx="3092">
                  <c:v>1.2598662396374749E-2</c:v>
                </c:pt>
                <c:pt idx="3093">
                  <c:v>1.2601959358997661E-2</c:v>
                </c:pt>
                <c:pt idx="3094">
                  <c:v>1.2605307512112418E-2</c:v>
                </c:pt>
                <c:pt idx="3095">
                  <c:v>1.2608706922865309E-2</c:v>
                </c:pt>
                <c:pt idx="3096">
                  <c:v>1.2612157659122047E-2</c:v>
                </c:pt>
                <c:pt idx="3097">
                  <c:v>1.2615659788268729E-2</c:v>
                </c:pt>
                <c:pt idx="3098">
                  <c:v>1.2619213378011196E-2</c:v>
                </c:pt>
                <c:pt idx="3099">
                  <c:v>1.262281849581548E-2</c:v>
                </c:pt>
                <c:pt idx="3100">
                  <c:v>1.262647520922755E-2</c:v>
                </c:pt>
                <c:pt idx="3101">
                  <c:v>1.2630183585953247E-2</c:v>
                </c:pt>
                <c:pt idx="3102">
                  <c:v>1.2633943693218797E-2</c:v>
                </c:pt>
                <c:pt idx="3103">
                  <c:v>1.2637755598969846E-2</c:v>
                </c:pt>
                <c:pt idx="3104">
                  <c:v>1.2641619370432622E-2</c:v>
                </c:pt>
                <c:pt idx="3105">
                  <c:v>1.26455350753929E-2</c:v>
                </c:pt>
                <c:pt idx="3106">
                  <c:v>1.2649502781316713E-2</c:v>
                </c:pt>
                <c:pt idx="3107">
                  <c:v>1.2653522555829966E-2</c:v>
                </c:pt>
                <c:pt idx="3108">
                  <c:v>1.2657594466478628E-2</c:v>
                </c:pt>
                <c:pt idx="3109">
                  <c:v>1.2661718580648795E-2</c:v>
                </c:pt>
                <c:pt idx="3110">
                  <c:v>1.2665894966046309E-2</c:v>
                </c:pt>
                <c:pt idx="3111">
                  <c:v>1.2670123690217139E-2</c:v>
                </c:pt>
                <c:pt idx="3112">
                  <c:v>1.2674404820867124E-2</c:v>
                </c:pt>
                <c:pt idx="3113">
                  <c:v>1.2678738425222491E-2</c:v>
                </c:pt>
                <c:pt idx="3114">
                  <c:v>1.2683124571069015E-2</c:v>
                </c:pt>
                <c:pt idx="3115">
                  <c:v>1.2687563325952667E-2</c:v>
                </c:pt>
                <c:pt idx="3116">
                  <c:v>1.2692054757339477E-2</c:v>
                </c:pt>
                <c:pt idx="3117">
                  <c:v>1.2697252410447391E-2</c:v>
                </c:pt>
                <c:pt idx="3118">
                  <c:v>1.270119592004626E-2</c:v>
                </c:pt>
                <c:pt idx="3119">
                  <c:v>1.2705845786538106E-2</c:v>
                </c:pt>
                <c:pt idx="3120">
                  <c:v>1.2710548599716986E-2</c:v>
                </c:pt>
                <c:pt idx="3121">
                  <c:v>1.2715304427288743E-2</c:v>
                </c:pt>
                <c:pt idx="3122">
                  <c:v>1.2720113336799344E-2</c:v>
                </c:pt>
                <c:pt idx="3123">
                  <c:v>1.2724975395714822E-2</c:v>
                </c:pt>
                <c:pt idx="3124">
                  <c:v>1.2729890671661082E-2</c:v>
                </c:pt>
                <c:pt idx="3125">
                  <c:v>1.2734859232264029E-2</c:v>
                </c:pt>
                <c:pt idx="3126">
                  <c:v>1.2739881144909759E-2</c:v>
                </c:pt>
                <c:pt idx="3127">
                  <c:v>1.2744956477224179E-2</c:v>
                </c:pt>
                <c:pt idx="3128">
                  <c:v>1.2750085296913127E-2</c:v>
                </c:pt>
                <c:pt idx="3129">
                  <c:v>1.2755267671362702E-2</c:v>
                </c:pt>
                <c:pt idx="3130">
                  <c:v>1.2760503668198808E-2</c:v>
                </c:pt>
                <c:pt idx="3131">
                  <c:v>1.2765793354887478E-2</c:v>
                </c:pt>
                <c:pt idx="3132">
                  <c:v>1.2771136799054617E-2</c:v>
                </c:pt>
                <c:pt idx="3133">
                  <c:v>1.2776534068406065E-2</c:v>
                </c:pt>
                <c:pt idx="3134">
                  <c:v>1.2783552613191418E-2</c:v>
                </c:pt>
                <c:pt idx="3135">
                  <c:v>1.2788112904735804E-2</c:v>
                </c:pt>
                <c:pt idx="3136">
                  <c:v>1.2793848080629999E-2</c:v>
                </c:pt>
                <c:pt idx="3137">
                  <c:v>1.2799469059112667E-2</c:v>
                </c:pt>
                <c:pt idx="3138">
                  <c:v>1.2805144210101815E-2</c:v>
                </c:pt>
                <c:pt idx="3139">
                  <c:v>1.2810873600983541E-2</c:v>
                </c:pt>
                <c:pt idx="3140">
                  <c:v>1.2816657299623557E-2</c:v>
                </c:pt>
                <c:pt idx="3141">
                  <c:v>1.2822495373407961E-2</c:v>
                </c:pt>
                <c:pt idx="3142">
                  <c:v>1.282838788988272E-2</c:v>
                </c:pt>
                <c:pt idx="3143">
                  <c:v>1.2834334916593804E-2</c:v>
                </c:pt>
                <c:pt idx="3144">
                  <c:v>1.2840336521247053E-2</c:v>
                </c:pt>
                <c:pt idx="3145">
                  <c:v>1.2846392771228565E-2</c:v>
                </c:pt>
                <c:pt idx="3146">
                  <c:v>1.2852503734164245E-2</c:v>
                </c:pt>
                <c:pt idx="3147">
                  <c:v>1.2858669477679996E-2</c:v>
                </c:pt>
                <c:pt idx="3148">
                  <c:v>1.2864890069161916E-2</c:v>
                </c:pt>
                <c:pt idx="3149">
                  <c:v>1.2871165576475718E-2</c:v>
                </c:pt>
                <c:pt idx="3150">
                  <c:v>1.2877496066767691E-2</c:v>
                </c:pt>
                <c:pt idx="3151">
                  <c:v>1.2883881607903547E-2</c:v>
                </c:pt>
                <c:pt idx="3152">
                  <c:v>1.2890322267349319E-2</c:v>
                </c:pt>
                <c:pt idx="3153">
                  <c:v>1.2896818112650976E-2</c:v>
                </c:pt>
                <c:pt idx="3154">
                  <c:v>1.2903369211434423E-2</c:v>
                </c:pt>
                <c:pt idx="3155">
                  <c:v>1.2909975631085757E-2</c:v>
                </c:pt>
                <c:pt idx="3156">
                  <c:v>1.2916637439470691E-2</c:v>
                </c:pt>
                <c:pt idx="3157">
                  <c:v>1.2923354703735512E-2</c:v>
                </c:pt>
                <c:pt idx="3158">
                  <c:v>1.2930127491825871E-2</c:v>
                </c:pt>
                <c:pt idx="3159">
                  <c:v>1.2936955871127864E-2</c:v>
                </c:pt>
                <c:pt idx="3160">
                  <c:v>1.2943839909107524E-2</c:v>
                </c:pt>
                <c:pt idx="3161">
                  <c:v>1.2950779673550628E-2</c:v>
                </c:pt>
                <c:pt idx="3162">
                  <c:v>1.2957775231843272E-2</c:v>
                </c:pt>
                <c:pt idx="3163">
                  <c:v>1.2964826651611361E-2</c:v>
                </c:pt>
                <c:pt idx="3164">
                  <c:v>1.2971934000400864E-2</c:v>
                </c:pt>
                <c:pt idx="3165">
                  <c:v>1.2979097345677815E-2</c:v>
                </c:pt>
                <c:pt idx="3166">
                  <c:v>1.2986316755307925E-2</c:v>
                </c:pt>
                <c:pt idx="3167">
                  <c:v>1.2993592296357548E-2</c:v>
                </c:pt>
                <c:pt idx="3168">
                  <c:v>1.3000924036852268E-2</c:v>
                </c:pt>
                <c:pt idx="3169">
                  <c:v>1.3010433247551134E-2</c:v>
                </c:pt>
                <c:pt idx="3170">
                  <c:v>1.3017893697169214E-2</c:v>
                </c:pt>
                <c:pt idx="3171">
                  <c:v>1.3024333272362298E-2</c:v>
                </c:pt>
                <c:pt idx="3172">
                  <c:v>1.3031898557960275E-2</c:v>
                </c:pt>
                <c:pt idx="3173">
                  <c:v>1.3039520390325521E-2</c:v>
                </c:pt>
                <c:pt idx="3174">
                  <c:v>1.3047198837004004E-2</c:v>
                </c:pt>
                <c:pt idx="3175">
                  <c:v>1.3054933965541693E-2</c:v>
                </c:pt>
                <c:pt idx="3176">
                  <c:v>1.3062725843404621E-2</c:v>
                </c:pt>
                <c:pt idx="3177">
                  <c:v>1.3070574538138757E-2</c:v>
                </c:pt>
                <c:pt idx="3178">
                  <c:v>1.3078480117449942E-2</c:v>
                </c:pt>
                <c:pt idx="3179">
                  <c:v>1.3086442648804208E-2</c:v>
                </c:pt>
                <c:pt idx="3180">
                  <c:v>1.3094462199747525E-2</c:v>
                </c:pt>
                <c:pt idx="3181">
                  <c:v>1.3102538837905797E-2</c:v>
                </c:pt>
                <c:pt idx="3182">
                  <c:v>1.3110672630824993E-2</c:v>
                </c:pt>
                <c:pt idx="3183">
                  <c:v>1.3118863645971146E-2</c:v>
                </c:pt>
                <c:pt idx="3184">
                  <c:v>1.3127111951130033E-2</c:v>
                </c:pt>
                <c:pt idx="3185">
                  <c:v>1.3139474691721276E-2</c:v>
                </c:pt>
                <c:pt idx="3186">
                  <c:v>1.3143780701190266E-2</c:v>
                </c:pt>
                <c:pt idx="3187">
                  <c:v>1.3153408918373799E-2</c:v>
                </c:pt>
                <c:pt idx="3188">
                  <c:v>1.3160679421293509E-2</c:v>
                </c:pt>
                <c:pt idx="3189">
                  <c:v>1.3169215189066108E-2</c:v>
                </c:pt>
                <c:pt idx="3190">
                  <c:v>1.3177808652127254E-2</c:v>
                </c:pt>
                <c:pt idx="3191">
                  <c:v>1.3186459877863044E-2</c:v>
                </c:pt>
                <c:pt idx="3192">
                  <c:v>1.3195168934059254E-2</c:v>
                </c:pt>
                <c:pt idx="3193">
                  <c:v>1.3203935888101981E-2</c:v>
                </c:pt>
                <c:pt idx="3194">
                  <c:v>1.321276080761713E-2</c:v>
                </c:pt>
                <c:pt idx="3195">
                  <c:v>1.3221643760070734E-2</c:v>
                </c:pt>
                <c:pt idx="3196">
                  <c:v>1.3230584813328505E-2</c:v>
                </c:pt>
                <c:pt idx="3197">
                  <c:v>1.3239584034616669E-2</c:v>
                </c:pt>
                <c:pt idx="3198">
                  <c:v>1.3248641491561131E-2</c:v>
                </c:pt>
                <c:pt idx="3199">
                  <c:v>1.3257757251787794E-2</c:v>
                </c:pt>
                <c:pt idx="3200">
                  <c:v>1.3266931382922564E-2</c:v>
                </c:pt>
                <c:pt idx="3201">
                  <c:v>1.3276163952271602E-2</c:v>
                </c:pt>
                <c:pt idx="3202">
                  <c:v>1.3285455027700621E-2</c:v>
                </c:pt>
                <c:pt idx="3203">
                  <c:v>1.3294804676675653E-2</c:v>
                </c:pt>
                <c:pt idx="3204">
                  <c:v>1.3304212966662732E-2</c:v>
                </c:pt>
                <c:pt idx="3205">
                  <c:v>1.3313679965287761E-2</c:v>
                </c:pt>
                <c:pt idx="3206">
                  <c:v>1.3323205740096711E-2</c:v>
                </c:pt>
                <c:pt idx="3207">
                  <c:v>1.3332790358635549E-2</c:v>
                </c:pt>
                <c:pt idx="3208">
                  <c:v>1.3342433888530181E-2</c:v>
                </c:pt>
                <c:pt idx="3209">
                  <c:v>1.3352136397246639E-2</c:v>
                </c:pt>
                <c:pt idx="3210">
                  <c:v>1.3361897952410828E-2</c:v>
                </c:pt>
                <c:pt idx="3211">
                  <c:v>1.3371718621648654E-2</c:v>
                </c:pt>
                <c:pt idx="3212">
                  <c:v>1.3381598472346212E-2</c:v>
                </c:pt>
                <c:pt idx="3213">
                  <c:v>1.3391537572209344E-2</c:v>
                </c:pt>
                <c:pt idx="3214">
                  <c:v>1.3401535988784019E-2</c:v>
                </c:pt>
                <c:pt idx="3215">
                  <c:v>1.3411593789536269E-2</c:v>
                </c:pt>
                <c:pt idx="3216">
                  <c:v>1.3421711042091999E-2</c:v>
                </c:pt>
                <c:pt idx="3217">
                  <c:v>1.3431887814077115E-2</c:v>
                </c:pt>
                <c:pt idx="3218">
                  <c:v>1.3442124172877712E-2</c:v>
                </c:pt>
                <c:pt idx="3219">
                  <c:v>1.3452420186199632E-2</c:v>
                </c:pt>
                <c:pt idx="3220">
                  <c:v>1.3462775921428971E-2</c:v>
                </c:pt>
                <c:pt idx="3221">
                  <c:v>1.3478178553265607E-2</c:v>
                </c:pt>
                <c:pt idx="3222">
                  <c:v>1.3488680396207542E-2</c:v>
                </c:pt>
                <c:pt idx="3223">
                  <c:v>1.3495712075153321E-2</c:v>
                </c:pt>
                <c:pt idx="3224">
                  <c:v>1.3506315950131409E-2</c:v>
                </c:pt>
                <c:pt idx="3225">
                  <c:v>1.3516979894578895E-2</c:v>
                </c:pt>
                <c:pt idx="3226">
                  <c:v>1.3527703976201622E-2</c:v>
                </c:pt>
                <c:pt idx="3227">
                  <c:v>1.353848826246562E-2</c:v>
                </c:pt>
                <c:pt idx="3228">
                  <c:v>1.3549332820836923E-2</c:v>
                </c:pt>
                <c:pt idx="3229">
                  <c:v>1.3560237718941437E-2</c:v>
                </c:pt>
                <c:pt idx="3230">
                  <c:v>1.3571203024405065E-2</c:v>
                </c:pt>
                <c:pt idx="3231">
                  <c:v>1.3582228804693841E-2</c:v>
                </c:pt>
                <c:pt idx="3232">
                  <c:v>1.3593315127433669E-2</c:v>
                </c:pt>
                <c:pt idx="3233">
                  <c:v>1.3604462060090583E-2</c:v>
                </c:pt>
                <c:pt idx="3234">
                  <c:v>1.3619914689410706E-2</c:v>
                </c:pt>
                <c:pt idx="3235">
                  <c:v>1.3633404385426928E-2</c:v>
                </c:pt>
                <c:pt idx="3236">
                  <c:v>1.3644768334009072E-2</c:v>
                </c:pt>
                <c:pt idx="3237">
                  <c:v>1.3656193201461164E-2</c:v>
                </c:pt>
                <c:pt idx="3238">
                  <c:v>1.3667679055169302E-2</c:v>
                </c:pt>
                <c:pt idx="3239">
                  <c:v>1.3680880509179261E-2</c:v>
                </c:pt>
                <c:pt idx="3240">
                  <c:v>1.3690833992257012E-2</c:v>
                </c:pt>
                <c:pt idx="3241">
                  <c:v>1.3702503210728523E-2</c:v>
                </c:pt>
                <c:pt idx="3242">
                  <c:v>1.371423368571989E-2</c:v>
                </c:pt>
                <c:pt idx="3243">
                  <c:v>1.3726025485096827E-2</c:v>
                </c:pt>
                <c:pt idx="3244">
                  <c:v>1.3737878676085558E-2</c:v>
                </c:pt>
                <c:pt idx="3245">
                  <c:v>1.374979332647186E-2</c:v>
                </c:pt>
                <c:pt idx="3246">
                  <c:v>1.3761769503721766E-2</c:v>
                </c:pt>
                <c:pt idx="3247">
                  <c:v>1.3773807275541117E-2</c:v>
                </c:pt>
                <c:pt idx="3248">
                  <c:v>1.3785906709475881E-2</c:v>
                </c:pt>
                <c:pt idx="3249">
                  <c:v>1.379806787283222E-2</c:v>
                </c:pt>
                <c:pt idx="3250">
                  <c:v>1.3810290833475847E-2</c:v>
                </c:pt>
                <c:pt idx="3251">
                  <c:v>1.3822575658712921E-2</c:v>
                </c:pt>
                <c:pt idx="3252">
                  <c:v>1.3834922416249285E-2</c:v>
                </c:pt>
                <c:pt idx="3253">
                  <c:v>1.3847331173710842E-2</c:v>
                </c:pt>
                <c:pt idx="3254">
                  <c:v>1.3859801998563626E-2</c:v>
                </c:pt>
                <c:pt idx="3255">
                  <c:v>1.3872334958353605E-2</c:v>
                </c:pt>
                <c:pt idx="3256">
                  <c:v>1.3884930120626748E-2</c:v>
                </c:pt>
                <c:pt idx="3257">
                  <c:v>1.3897587553088897E-2</c:v>
                </c:pt>
                <c:pt idx="3258">
                  <c:v>1.3910307323206084E-2</c:v>
                </c:pt>
                <c:pt idx="3259">
                  <c:v>1.3923089498444341E-2</c:v>
                </c:pt>
                <c:pt idx="3260">
                  <c:v>1.393593414650951E-2</c:v>
                </c:pt>
                <c:pt idx="3261">
                  <c:v>1.3948841335027495E-2</c:v>
                </c:pt>
                <c:pt idx="3262">
                  <c:v>1.3961811131304458E-2</c:v>
                </c:pt>
                <c:pt idx="3263">
                  <c:v>1.3974843603046239E-2</c:v>
                </c:pt>
                <c:pt idx="3264">
                  <c:v>1.3987938817958678E-2</c:v>
                </c:pt>
                <c:pt idx="3265">
                  <c:v>1.4001096843427874E-2</c:v>
                </c:pt>
                <c:pt idx="3266">
                  <c:v>1.4014317746999794E-2</c:v>
                </c:pt>
                <c:pt idx="3267">
                  <c:v>1.4027601596300343E-2</c:v>
                </c:pt>
                <c:pt idx="3268">
                  <c:v>1.4040948458955427E-2</c:v>
                </c:pt>
                <c:pt idx="3269">
                  <c:v>1.4054358402431077E-2</c:v>
                </c:pt>
                <c:pt idx="3270">
                  <c:v>1.40678314943532E-2</c:v>
                </c:pt>
                <c:pt idx="3271">
                  <c:v>1.4081367802187827E-2</c:v>
                </c:pt>
                <c:pt idx="3272">
                  <c:v>1.4090095622574239E-2</c:v>
                </c:pt>
                <c:pt idx="3273">
                  <c:v>1.4098533684303582E-2</c:v>
                </c:pt>
                <c:pt idx="3274">
                  <c:v>1.41029674288351E-2</c:v>
                </c:pt>
                <c:pt idx="3275">
                  <c:v>1.4108092232216762E-2</c:v>
                </c:pt>
                <c:pt idx="3276">
                  <c:v>1.411405385069564E-2</c:v>
                </c:pt>
                <c:pt idx="3277">
                  <c:v>1.4119996784360822E-2</c:v>
                </c:pt>
                <c:pt idx="3278">
                  <c:v>1.4125920997720698E-2</c:v>
                </c:pt>
                <c:pt idx="3279">
                  <c:v>1.4131826455203722E-2</c:v>
                </c:pt>
                <c:pt idx="3280">
                  <c:v>1.4137713121318285E-2</c:v>
                </c:pt>
                <c:pt idx="3281">
                  <c:v>1.4143580960572777E-2</c:v>
                </c:pt>
                <c:pt idx="3282">
                  <c:v>1.4149429937555524E-2</c:v>
                </c:pt>
                <c:pt idx="3283">
                  <c:v>1.4155260016694982E-2</c:v>
                </c:pt>
                <c:pt idx="3284">
                  <c:v>1.4161071162659411E-2</c:v>
                </c:pt>
                <c:pt idx="3285">
                  <c:v>1.4166863339637459E-2</c:v>
                </c:pt>
                <c:pt idx="3286">
                  <c:v>1.4172636512377323E-2</c:v>
                </c:pt>
                <c:pt idx="3287">
                  <c:v>1.4178390645467331E-2</c:v>
                </c:pt>
                <c:pt idx="3288">
                  <c:v>1.4184125703256001E-2</c:v>
                </c:pt>
                <c:pt idx="3289">
                  <c:v>1.4191471262856581E-2</c:v>
                </c:pt>
                <c:pt idx="3290">
                  <c:v>1.4195538450962886E-2</c:v>
                </c:pt>
                <c:pt idx="3291">
                  <c:v>1.4202025590348555E-2</c:v>
                </c:pt>
                <c:pt idx="3292">
                  <c:v>1.4206874471645037E-2</c:v>
                </c:pt>
                <c:pt idx="3293">
                  <c:v>1.4212513620552869E-2</c:v>
                </c:pt>
                <c:pt idx="3294">
                  <c:v>1.4218133481289641E-2</c:v>
                </c:pt>
                <c:pt idx="3295">
                  <c:v>1.4223734018443679E-2</c:v>
                </c:pt>
                <c:pt idx="3296">
                  <c:v>1.4229315196283565E-2</c:v>
                </c:pt>
                <c:pt idx="3297">
                  <c:v>1.4234876979397626E-2</c:v>
                </c:pt>
                <c:pt idx="3298">
                  <c:v>1.4240419332454124E-2</c:v>
                </c:pt>
                <c:pt idx="3299">
                  <c:v>1.4245942219721641E-2</c:v>
                </c:pt>
                <c:pt idx="3300">
                  <c:v>1.4251445605708568E-2</c:v>
                </c:pt>
                <c:pt idx="3301">
                  <c:v>1.4256929455163103E-2</c:v>
                </c:pt>
                <c:pt idx="3302">
                  <c:v>1.4262393732433765E-2</c:v>
                </c:pt>
                <c:pt idx="3303">
                  <c:v>1.4267838401949007E-2</c:v>
                </c:pt>
                <c:pt idx="3304">
                  <c:v>1.4273263428377092E-2</c:v>
                </c:pt>
                <c:pt idx="3305">
                  <c:v>1.4278668776306347E-2</c:v>
                </c:pt>
                <c:pt idx="3306">
                  <c:v>1.4284054409925417E-2</c:v>
                </c:pt>
                <c:pt idx="3307">
                  <c:v>1.4289420293982502E-2</c:v>
                </c:pt>
                <c:pt idx="3308">
                  <c:v>1.4294766392985991E-2</c:v>
                </c:pt>
                <c:pt idx="3309">
                  <c:v>1.4300092671284403E-2</c:v>
                </c:pt>
                <c:pt idx="3310">
                  <c:v>1.4305399093466065E-2</c:v>
                </c:pt>
                <c:pt idx="3311">
                  <c:v>1.4310685624119301E-2</c:v>
                </c:pt>
                <c:pt idx="3312">
                  <c:v>1.4315952227752504E-2</c:v>
                </c:pt>
                <c:pt idx="3313">
                  <c:v>1.4321198868554319E-2</c:v>
                </c:pt>
                <c:pt idx="3314">
                  <c:v>1.4326425511512753E-2</c:v>
                </c:pt>
                <c:pt idx="3315">
                  <c:v>1.4331632120816451E-2</c:v>
                </c:pt>
                <c:pt idx="3316">
                  <c:v>1.4336818661133677E-2</c:v>
                </c:pt>
                <c:pt idx="3317">
                  <c:v>1.4341985096892884E-2</c:v>
                </c:pt>
                <c:pt idx="3318">
                  <c:v>1.4347131392522527E-2</c:v>
                </c:pt>
                <c:pt idx="3319">
                  <c:v>1.4352257512690869E-2</c:v>
                </c:pt>
                <c:pt idx="3320">
                  <c:v>1.43573634219063E-2</c:v>
                </c:pt>
                <c:pt idx="3321">
                  <c:v>1.4362449084357465E-2</c:v>
                </c:pt>
                <c:pt idx="3322">
                  <c:v>1.4367514465032372E-2</c:v>
                </c:pt>
                <c:pt idx="3323">
                  <c:v>1.4372559528199602E-2</c:v>
                </c:pt>
                <c:pt idx="3324">
                  <c:v>1.4377584238287611E-2</c:v>
                </c:pt>
                <c:pt idx="3325">
                  <c:v>1.4383301796554449E-2</c:v>
                </c:pt>
                <c:pt idx="3326">
                  <c:v>1.4388282773545313E-2</c:v>
                </c:pt>
                <c:pt idx="3327">
                  <c:v>1.4392535895639824E-2</c:v>
                </c:pt>
                <c:pt idx="3328">
                  <c:v>1.4397478838974465E-2</c:v>
                </c:pt>
                <c:pt idx="3329">
                  <c:v>1.4402401251611963E-2</c:v>
                </c:pt>
                <c:pt idx="3330">
                  <c:v>1.4407303098460389E-2</c:v>
                </c:pt>
                <c:pt idx="3331">
                  <c:v>1.4412184343868262E-2</c:v>
                </c:pt>
                <c:pt idx="3332">
                  <c:v>1.4417044952264035E-2</c:v>
                </c:pt>
                <c:pt idx="3333">
                  <c:v>1.4421884888315972E-2</c:v>
                </c:pt>
                <c:pt idx="3334">
                  <c:v>1.4426704116452527E-2</c:v>
                </c:pt>
                <c:pt idx="3335">
                  <c:v>1.4431502601102153E-2</c:v>
                </c:pt>
                <c:pt idx="3336">
                  <c:v>1.4436280306853178E-2</c:v>
                </c:pt>
                <c:pt idx="3337">
                  <c:v>1.4441037198293927E-2</c:v>
                </c:pt>
                <c:pt idx="3338">
                  <c:v>1.4445773239852855E-2</c:v>
                </c:pt>
                <c:pt idx="3339">
                  <c:v>1.445048839587848E-2</c:v>
                </c:pt>
                <c:pt idx="3340">
                  <c:v>1.4456519993659711E-2</c:v>
                </c:pt>
                <c:pt idx="3341">
                  <c:v>1.4459855910082808E-2</c:v>
                </c:pt>
                <c:pt idx="3342">
                  <c:v>1.446450819711842E-2</c:v>
                </c:pt>
                <c:pt idx="3343">
                  <c:v>1.4469139456814162E-2</c:v>
                </c:pt>
                <c:pt idx="3344">
                  <c:v>1.4473749653678425E-2</c:v>
                </c:pt>
                <c:pt idx="3345">
                  <c:v>1.4478338752219599E-2</c:v>
                </c:pt>
                <c:pt idx="3346">
                  <c:v>1.4482906717026012E-2</c:v>
                </c:pt>
                <c:pt idx="3347">
                  <c:v>1.4487453512206372E-2</c:v>
                </c:pt>
                <c:pt idx="3348">
                  <c:v>1.4491979102908559E-2</c:v>
                </c:pt>
                <c:pt idx="3349">
                  <c:v>1.4496483453161346E-2</c:v>
                </c:pt>
                <c:pt idx="3350">
                  <c:v>1.4500966527632997E-2</c:v>
                </c:pt>
                <c:pt idx="3351">
                  <c:v>1.4505428290831901E-2</c:v>
                </c:pt>
                <c:pt idx="3352">
                  <c:v>1.4509868707346385E-2</c:v>
                </c:pt>
                <c:pt idx="3353">
                  <c:v>1.4514287741365095E-2</c:v>
                </c:pt>
                <c:pt idx="3354">
                  <c:v>1.4518685357796102E-2</c:v>
                </c:pt>
                <c:pt idx="3355">
                  <c:v>1.4523061520907987E-2</c:v>
                </c:pt>
                <c:pt idx="3356">
                  <c:v>1.452741619544895E-2</c:v>
                </c:pt>
                <c:pt idx="3357">
                  <c:v>1.45317493455277E-2</c:v>
                </c:pt>
                <c:pt idx="3358">
                  <c:v>1.4536060935972372E-2</c:v>
                </c:pt>
                <c:pt idx="3359">
                  <c:v>1.4540350931131485E-2</c:v>
                </c:pt>
                <c:pt idx="3360">
                  <c:v>1.45446192956733E-2</c:v>
                </c:pt>
                <c:pt idx="3361">
                  <c:v>1.45488659938664E-2</c:v>
                </c:pt>
                <c:pt idx="3362">
                  <c:v>1.4553090990538919E-2</c:v>
                </c:pt>
                <c:pt idx="3363">
                  <c:v>1.455729424995944E-2</c:v>
                </c:pt>
                <c:pt idx="3364">
                  <c:v>1.4561475736636353E-2</c:v>
                </c:pt>
                <c:pt idx="3365">
                  <c:v>1.4565635415078049E-2</c:v>
                </c:pt>
                <c:pt idx="3366">
                  <c:v>1.4569773250032725E-2</c:v>
                </c:pt>
                <c:pt idx="3367">
                  <c:v>1.4573889205768964E-2</c:v>
                </c:pt>
                <c:pt idx="3368">
                  <c:v>1.457798324671522E-2</c:v>
                </c:pt>
                <c:pt idx="3369">
                  <c:v>1.4582055337619693E-2</c:v>
                </c:pt>
                <c:pt idx="3370">
                  <c:v>1.4586105443070707E-2</c:v>
                </c:pt>
                <c:pt idx="3371">
                  <c:v>1.4590133527097038E-2</c:v>
                </c:pt>
                <c:pt idx="3372">
                  <c:v>1.4594139554606755E-2</c:v>
                </c:pt>
                <c:pt idx="3373">
                  <c:v>1.4598123490028314E-2</c:v>
                </c:pt>
                <c:pt idx="3374">
                  <c:v>1.4602085297790168E-2</c:v>
                </c:pt>
                <c:pt idx="3375">
                  <c:v>1.460602494256058E-2</c:v>
                </c:pt>
                <c:pt idx="3376">
                  <c:v>1.4609942388608133E-2</c:v>
                </c:pt>
                <c:pt idx="3377">
                  <c:v>1.4614392242453533E-2</c:v>
                </c:pt>
                <c:pt idx="3378">
                  <c:v>1.4617710543207707E-2</c:v>
                </c:pt>
                <c:pt idx="3379">
                  <c:v>1.4621561180456766E-2</c:v>
                </c:pt>
                <c:pt idx="3380">
                  <c:v>1.462538947733627E-2</c:v>
                </c:pt>
                <c:pt idx="3381">
                  <c:v>1.4629195398194739E-2</c:v>
                </c:pt>
                <c:pt idx="3382">
                  <c:v>1.4632978907380689E-2</c:v>
                </c:pt>
                <c:pt idx="3383">
                  <c:v>1.4636739969562385E-2</c:v>
                </c:pt>
                <c:pt idx="3384">
                  <c:v>1.4640478549328151E-2</c:v>
                </c:pt>
                <c:pt idx="3385">
                  <c:v>1.4644194611026506E-2</c:v>
                </c:pt>
                <c:pt idx="3386">
                  <c:v>1.4647888119165842E-2</c:v>
                </c:pt>
                <c:pt idx="3387">
                  <c:v>1.4651559038254547E-2</c:v>
                </c:pt>
                <c:pt idx="3388">
                  <c:v>1.4655207332960885E-2</c:v>
                </c:pt>
                <c:pt idx="3389">
                  <c:v>1.4658832967553437E-2</c:v>
                </c:pt>
                <c:pt idx="3390">
                  <c:v>1.4663461144435175E-2</c:v>
                </c:pt>
                <c:pt idx="3391">
                  <c:v>1.4666016115070235E-2</c:v>
                </c:pt>
                <c:pt idx="3392">
                  <c:v>1.4669573556771454E-2</c:v>
                </c:pt>
                <c:pt idx="3393">
                  <c:v>1.467310819655232E-2</c:v>
                </c:pt>
                <c:pt idx="3394">
                  <c:v>1.4676619998841289E-2</c:v>
                </c:pt>
                <c:pt idx="3395">
                  <c:v>1.4680605477428443E-2</c:v>
                </c:pt>
                <c:pt idx="3396">
                  <c:v>1.468357494929684E-2</c:v>
                </c:pt>
                <c:pt idx="3397">
                  <c:v>1.4687018026240395E-2</c:v>
                </c:pt>
                <c:pt idx="3398">
                  <c:v>1.4690438123885485E-2</c:v>
                </c:pt>
                <c:pt idx="3399">
                  <c:v>1.469383520658063E-2</c:v>
                </c:pt>
                <c:pt idx="3400">
                  <c:v>1.4697209238994091E-2</c:v>
                </c:pt>
                <c:pt idx="3401">
                  <c:v>1.4700560185394451E-2</c:v>
                </c:pt>
                <c:pt idx="3402">
                  <c:v>1.4703888010449973E-2</c:v>
                </c:pt>
                <c:pt idx="3403">
                  <c:v>1.4707192678589109E-2</c:v>
                </c:pt>
                <c:pt idx="3404">
                  <c:v>1.4710474154320252E-2</c:v>
                </c:pt>
                <c:pt idx="3405">
                  <c:v>1.4713732402311663E-2</c:v>
                </c:pt>
                <c:pt idx="3406">
                  <c:v>1.4716967386911861E-2</c:v>
                </c:pt>
                <c:pt idx="3407">
                  <c:v>1.4720179072629236E-2</c:v>
                </c:pt>
                <c:pt idx="3408">
                  <c:v>1.4723367424052114E-2</c:v>
                </c:pt>
                <c:pt idx="3409">
                  <c:v>1.472653240560895E-2</c:v>
                </c:pt>
                <c:pt idx="3410">
                  <c:v>1.472967398188807E-2</c:v>
                </c:pt>
                <c:pt idx="3411">
                  <c:v>1.4732792117317928E-2</c:v>
                </c:pt>
                <c:pt idx="3412">
                  <c:v>1.4735886776406915E-2</c:v>
                </c:pt>
                <c:pt idx="3413">
                  <c:v>1.4738957923663421E-2</c:v>
                </c:pt>
                <c:pt idx="3414">
                  <c:v>1.4742005523755708E-2</c:v>
                </c:pt>
                <c:pt idx="3415">
                  <c:v>1.4745029540952359E-2</c:v>
                </c:pt>
                <c:pt idx="3416">
                  <c:v>1.4748029939921636E-2</c:v>
                </c:pt>
                <c:pt idx="3417">
                  <c:v>1.4751006685091994E-2</c:v>
                </c:pt>
                <c:pt idx="3418">
                  <c:v>1.4753959741131695E-2</c:v>
                </c:pt>
                <c:pt idx="3419">
                  <c:v>1.4756889072389257E-2</c:v>
                </c:pt>
                <c:pt idx="3420">
                  <c:v>1.4759794643293134E-2</c:v>
                </c:pt>
                <c:pt idx="3421">
                  <c:v>1.4762676418511589E-2</c:v>
                </c:pt>
                <c:pt idx="3422">
                  <c:v>1.4765534362473076E-2</c:v>
                </c:pt>
                <c:pt idx="3423">
                  <c:v>1.4768368439765922E-2</c:v>
                </c:pt>
                <c:pt idx="3424">
                  <c:v>1.4771178614898517E-2</c:v>
                </c:pt>
                <c:pt idx="3425">
                  <c:v>1.4773964852219379E-2</c:v>
                </c:pt>
                <c:pt idx="3426">
                  <c:v>1.4776727116236898E-2</c:v>
                </c:pt>
                <c:pt idx="3427">
                  <c:v>1.477946537177921E-2</c:v>
                </c:pt>
                <c:pt idx="3428">
                  <c:v>1.4782179583194832E-2</c:v>
                </c:pt>
                <c:pt idx="3429">
                  <c:v>1.4785633896030603E-2</c:v>
                </c:pt>
                <c:pt idx="3430">
                  <c:v>1.4788293015914888E-2</c:v>
                </c:pt>
                <c:pt idx="3431">
                  <c:v>1.479055303296839E-2</c:v>
                </c:pt>
                <c:pt idx="3432">
                  <c:v>1.4793167254527617E-2</c:v>
                </c:pt>
                <c:pt idx="3433">
                  <c:v>1.4795757249466135E-2</c:v>
                </c:pt>
                <c:pt idx="3434">
                  <c:v>1.4798322982132461E-2</c:v>
                </c:pt>
                <c:pt idx="3435">
                  <c:v>1.4800864417034987E-2</c:v>
                </c:pt>
                <c:pt idx="3436">
                  <c:v>1.4803381519001846E-2</c:v>
                </c:pt>
                <c:pt idx="3437">
                  <c:v>1.4805874252141749E-2</c:v>
                </c:pt>
                <c:pt idx="3438">
                  <c:v>1.4808342581043021E-2</c:v>
                </c:pt>
                <c:pt idx="3439">
                  <c:v>1.4810786470373927E-2</c:v>
                </c:pt>
                <c:pt idx="3440">
                  <c:v>1.4813205884482983E-2</c:v>
                </c:pt>
                <c:pt idx="3441">
                  <c:v>1.4815600788038452E-2</c:v>
                </c:pt>
                <c:pt idx="3442">
                  <c:v>1.4817971145388853E-2</c:v>
                </c:pt>
                <c:pt idx="3443">
                  <c:v>1.4820316921202448E-2</c:v>
                </c:pt>
                <c:pt idx="3444">
                  <c:v>1.4822638079827755E-2</c:v>
                </c:pt>
                <c:pt idx="3445">
                  <c:v>1.4825586197417806E-2</c:v>
                </c:pt>
                <c:pt idx="3446">
                  <c:v>1.4827206403786874E-2</c:v>
                </c:pt>
                <c:pt idx="3447">
                  <c:v>1.4829772491209425E-2</c:v>
                </c:pt>
                <c:pt idx="3448">
                  <c:v>1.4831675833333335E-2</c:v>
                </c:pt>
                <c:pt idx="3449">
                  <c:v>1.4833873373882867E-2</c:v>
                </c:pt>
                <c:pt idx="3450">
                  <c:v>1.483604608453426E-2</c:v>
                </c:pt>
                <c:pt idx="3451">
                  <c:v>1.4838193929476162E-2</c:v>
                </c:pt>
                <c:pt idx="3452">
                  <c:v>1.4840316873536707E-2</c:v>
                </c:pt>
                <c:pt idx="3453">
                  <c:v>1.4842414880904542E-2</c:v>
                </c:pt>
                <c:pt idx="3454">
                  <c:v>1.4844487916247928E-2</c:v>
                </c:pt>
                <c:pt idx="3455">
                  <c:v>1.4846535944075256E-2</c:v>
                </c:pt>
                <c:pt idx="3456">
                  <c:v>1.4848558928974853E-2</c:v>
                </c:pt>
                <c:pt idx="3457">
                  <c:v>1.4850556835055428E-2</c:v>
                </c:pt>
                <c:pt idx="3458">
                  <c:v>1.4852529627544797E-2</c:v>
                </c:pt>
                <c:pt idx="3459">
                  <c:v>1.4854477270231925E-2</c:v>
                </c:pt>
                <c:pt idx="3460">
                  <c:v>1.4856399727944947E-2</c:v>
                </c:pt>
                <c:pt idx="3461">
                  <c:v>1.4858296965352125E-2</c:v>
                </c:pt>
                <c:pt idx="3462">
                  <c:v>1.4860168946642105E-2</c:v>
                </c:pt>
                <c:pt idx="3463">
                  <c:v>1.4862015636643022E-2</c:v>
                </c:pt>
                <c:pt idx="3464">
                  <c:v>1.4863836999463587E-2</c:v>
                </c:pt>
                <c:pt idx="3465">
                  <c:v>1.4865632999931933E-2</c:v>
                </c:pt>
                <c:pt idx="3466">
                  <c:v>1.4867403602476514E-2</c:v>
                </c:pt>
                <c:pt idx="3467">
                  <c:v>1.4869148771525786E-2</c:v>
                </c:pt>
                <c:pt idx="3468">
                  <c:v>1.4870868471668075E-2</c:v>
                </c:pt>
                <c:pt idx="3469">
                  <c:v>1.4872562667411771E-2</c:v>
                </c:pt>
                <c:pt idx="3470">
                  <c:v>1.4874231323345199E-2</c:v>
                </c:pt>
                <c:pt idx="3471">
                  <c:v>1.4875874403657008E-2</c:v>
                </c:pt>
                <c:pt idx="3472">
                  <c:v>1.4877491873255266E-2</c:v>
                </c:pt>
                <c:pt idx="3473">
                  <c:v>1.4879083696328621E-2</c:v>
                </c:pt>
                <c:pt idx="3474">
                  <c:v>1.488064983762527E-2</c:v>
                </c:pt>
                <c:pt idx="3475">
                  <c:v>1.4882190261493733E-2</c:v>
                </c:pt>
                <c:pt idx="3476">
                  <c:v>1.4883704932602271E-2</c:v>
                </c:pt>
                <c:pt idx="3477">
                  <c:v>1.4885193815219466E-2</c:v>
                </c:pt>
                <c:pt idx="3478">
                  <c:v>1.4886656874093518E-2</c:v>
                </c:pt>
                <c:pt idx="3479">
                  <c:v>1.4888094073572944E-2</c:v>
                </c:pt>
                <c:pt idx="3480">
                  <c:v>1.4889505378326007E-2</c:v>
                </c:pt>
                <c:pt idx="3481">
                  <c:v>1.4891281806210799E-2</c:v>
                </c:pt>
                <c:pt idx="3482">
                  <c:v>1.4892633789456156E-2</c:v>
                </c:pt>
                <c:pt idx="3483">
                  <c:v>1.489377193055752E-2</c:v>
                </c:pt>
                <c:pt idx="3484">
                  <c:v>1.4895075578547079E-2</c:v>
                </c:pt>
                <c:pt idx="3485">
                  <c:v>1.4896353149236319E-2</c:v>
                </c:pt>
                <c:pt idx="3486">
                  <c:v>1.4897604607053694E-2</c:v>
                </c:pt>
                <c:pt idx="3487">
                  <c:v>1.4898829916427658E-2</c:v>
                </c:pt>
                <c:pt idx="3488">
                  <c:v>1.4900029042186347E-2</c:v>
                </c:pt>
                <c:pt idx="3489">
                  <c:v>1.4901201948438469E-2</c:v>
                </c:pt>
                <c:pt idx="3490">
                  <c:v>1.4902348599932225E-2</c:v>
                </c:pt>
                <c:pt idx="3491">
                  <c:v>1.4903468961096067E-2</c:v>
                </c:pt>
                <c:pt idx="3492">
                  <c:v>1.4904562996518322E-2</c:v>
                </c:pt>
                <c:pt idx="3493">
                  <c:v>1.4905630670547509E-2</c:v>
                </c:pt>
                <c:pt idx="3494">
                  <c:v>1.4906671947931827E-2</c:v>
                </c:pt>
                <c:pt idx="3495">
                  <c:v>1.4907686792939856E-2</c:v>
                </c:pt>
                <c:pt idx="3496">
                  <c:v>1.4909707924601889E-2</c:v>
                </c:pt>
                <c:pt idx="3497">
                  <c:v>1.4909637044260293E-2</c:v>
                </c:pt>
                <c:pt idx="3498">
                  <c:v>1.4910572379509546E-2</c:v>
                </c:pt>
                <c:pt idx="3499">
                  <c:v>1.4911608792145259E-2</c:v>
                </c:pt>
                <c:pt idx="3500">
                  <c:v>1.4912363291808006E-2</c:v>
                </c:pt>
                <c:pt idx="3501">
                  <c:v>1.4913218797873995E-2</c:v>
                </c:pt>
                <c:pt idx="3502">
                  <c:v>1.4914047623202364E-2</c:v>
                </c:pt>
                <c:pt idx="3503">
                  <c:v>1.4914849732381441E-2</c:v>
                </c:pt>
                <c:pt idx="3504">
                  <c:v>1.4915625089839679E-2</c:v>
                </c:pt>
                <c:pt idx="3505">
                  <c:v>1.4916373660085469E-2</c:v>
                </c:pt>
                <c:pt idx="3506">
                  <c:v>1.4917095407627201E-2</c:v>
                </c:pt>
                <c:pt idx="3507">
                  <c:v>1.4917790297053202E-2</c:v>
                </c:pt>
                <c:pt idx="3508">
                  <c:v>1.4918458292791925E-2</c:v>
                </c:pt>
                <c:pt idx="3509">
                  <c:v>1.4919099359271826E-2</c:v>
                </c:pt>
                <c:pt idx="3510">
                  <c:v>1.4919713461241102E-2</c:v>
                </c:pt>
                <c:pt idx="3511">
                  <c:v>1.4920300563048272E-2</c:v>
                </c:pt>
                <c:pt idx="3512">
                  <c:v>1.492086062912179E-2</c:v>
                </c:pt>
                <c:pt idx="3513">
                  <c:v>1.4921393624289792E-2</c:v>
                </c:pt>
                <c:pt idx="3514">
                  <c:v>1.4921899512581049E-2</c:v>
                </c:pt>
                <c:pt idx="3515">
                  <c:v>1.4922378258903635E-2</c:v>
                </c:pt>
                <c:pt idx="3516">
                  <c:v>1.4922829827606066E-2</c:v>
                </c:pt>
                <c:pt idx="3517">
                  <c:v>1.4923254183196732E-2</c:v>
                </c:pt>
                <c:pt idx="3518">
                  <c:v>1.4923651290263962E-2</c:v>
                </c:pt>
                <c:pt idx="3519">
                  <c:v>1.4924021113236208E-2</c:v>
                </c:pt>
                <c:pt idx="3520">
                  <c:v>1.4924363616541925E-2</c:v>
                </c:pt>
                <c:pt idx="3521">
                  <c:v>1.4924678765009247E-2</c:v>
                </c:pt>
                <c:pt idx="3522">
                  <c:v>1.4924966522666949E-2</c:v>
                </c:pt>
                <c:pt idx="3523">
                  <c:v>1.4925226854423101E-2</c:v>
                </c:pt>
                <c:pt idx="3524">
                  <c:v>1.4925459724706158E-2</c:v>
                </c:pt>
                <c:pt idx="3525">
                  <c:v>1.4925665097864638E-2</c:v>
                </c:pt>
                <c:pt idx="3526">
                  <c:v>1.4925842938486866E-2</c:v>
                </c:pt>
                <c:pt idx="3527">
                  <c:v>1.492599321116117E-2</c:v>
                </c:pt>
                <c:pt idx="3528">
                  <c:v>1.4926115880316004E-2</c:v>
                </c:pt>
                <c:pt idx="3529">
                  <c:v>1.4926210910619631E-2</c:v>
                </c:pt>
                <c:pt idx="3530">
                  <c:v>1.4926278266260695E-2</c:v>
                </c:pt>
                <c:pt idx="3531">
                  <c:v>1.4926317911987397E-2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74144"/>
        <c:axId val="382251392"/>
      </c:lineChart>
      <c:dateAx>
        <c:axId val="103574144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513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82251392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0357414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42366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42492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42552</c:v>
                </c:pt>
                <c:pt idx="137">
                  <c:v>42555</c:v>
                </c:pt>
                <c:pt idx="138">
                  <c:v>42556</c:v>
                </c:pt>
                <c:pt idx="139">
                  <c:v>42557</c:v>
                </c:pt>
                <c:pt idx="140">
                  <c:v>42558</c:v>
                </c:pt>
                <c:pt idx="141">
                  <c:v>42559</c:v>
                </c:pt>
                <c:pt idx="142">
                  <c:v>42562</c:v>
                </c:pt>
                <c:pt idx="143">
                  <c:v>42563</c:v>
                </c:pt>
                <c:pt idx="144">
                  <c:v>42564</c:v>
                </c:pt>
                <c:pt idx="145">
                  <c:v>42565</c:v>
                </c:pt>
                <c:pt idx="146">
                  <c:v>42566</c:v>
                </c:pt>
                <c:pt idx="147">
                  <c:v>42569</c:v>
                </c:pt>
                <c:pt idx="148">
                  <c:v>42570</c:v>
                </c:pt>
                <c:pt idx="149">
                  <c:v>42571</c:v>
                </c:pt>
                <c:pt idx="150">
                  <c:v>42572</c:v>
                </c:pt>
                <c:pt idx="151">
                  <c:v>42573</c:v>
                </c:pt>
                <c:pt idx="152">
                  <c:v>42576</c:v>
                </c:pt>
                <c:pt idx="153">
                  <c:v>42577</c:v>
                </c:pt>
                <c:pt idx="154">
                  <c:v>42578</c:v>
                </c:pt>
                <c:pt idx="155">
                  <c:v>42579</c:v>
                </c:pt>
                <c:pt idx="156">
                  <c:v>42580</c:v>
                </c:pt>
                <c:pt idx="157">
                  <c:v>42583</c:v>
                </c:pt>
                <c:pt idx="158">
                  <c:v>42584</c:v>
                </c:pt>
                <c:pt idx="159">
                  <c:v>42585</c:v>
                </c:pt>
                <c:pt idx="160">
                  <c:v>42586</c:v>
                </c:pt>
                <c:pt idx="161">
                  <c:v>42587</c:v>
                </c:pt>
                <c:pt idx="162">
                  <c:v>42590</c:v>
                </c:pt>
                <c:pt idx="163">
                  <c:v>42591</c:v>
                </c:pt>
                <c:pt idx="164">
                  <c:v>42592</c:v>
                </c:pt>
                <c:pt idx="165">
                  <c:v>42593</c:v>
                </c:pt>
                <c:pt idx="166">
                  <c:v>42594</c:v>
                </c:pt>
                <c:pt idx="167">
                  <c:v>42597</c:v>
                </c:pt>
                <c:pt idx="168">
                  <c:v>42598</c:v>
                </c:pt>
                <c:pt idx="169">
                  <c:v>42599</c:v>
                </c:pt>
                <c:pt idx="170">
                  <c:v>42600</c:v>
                </c:pt>
                <c:pt idx="171">
                  <c:v>42601</c:v>
                </c:pt>
                <c:pt idx="172">
                  <c:v>42604</c:v>
                </c:pt>
                <c:pt idx="173">
                  <c:v>42605</c:v>
                </c:pt>
                <c:pt idx="174">
                  <c:v>42606</c:v>
                </c:pt>
                <c:pt idx="175">
                  <c:v>42607</c:v>
                </c:pt>
                <c:pt idx="176">
                  <c:v>42608</c:v>
                </c:pt>
                <c:pt idx="177">
                  <c:v>42611</c:v>
                </c:pt>
                <c:pt idx="178">
                  <c:v>42612</c:v>
                </c:pt>
                <c:pt idx="179">
                  <c:v>42613</c:v>
                </c:pt>
                <c:pt idx="180">
                  <c:v>42614</c:v>
                </c:pt>
                <c:pt idx="181">
                  <c:v>42615</c:v>
                </c:pt>
                <c:pt idx="182">
                  <c:v>42618</c:v>
                </c:pt>
                <c:pt idx="183">
                  <c:v>42619</c:v>
                </c:pt>
                <c:pt idx="184">
                  <c:v>42620</c:v>
                </c:pt>
                <c:pt idx="185">
                  <c:v>42621</c:v>
                </c:pt>
                <c:pt idx="186">
                  <c:v>42622</c:v>
                </c:pt>
                <c:pt idx="187">
                  <c:v>42625</c:v>
                </c:pt>
                <c:pt idx="188">
                  <c:v>42626</c:v>
                </c:pt>
                <c:pt idx="189">
                  <c:v>42627</c:v>
                </c:pt>
                <c:pt idx="190">
                  <c:v>42628</c:v>
                </c:pt>
                <c:pt idx="191">
                  <c:v>42629</c:v>
                </c:pt>
                <c:pt idx="192">
                  <c:v>42632</c:v>
                </c:pt>
                <c:pt idx="193">
                  <c:v>42633</c:v>
                </c:pt>
                <c:pt idx="194">
                  <c:v>42634</c:v>
                </c:pt>
                <c:pt idx="195">
                  <c:v>42635</c:v>
                </c:pt>
                <c:pt idx="196">
                  <c:v>42636</c:v>
                </c:pt>
                <c:pt idx="197">
                  <c:v>42639</c:v>
                </c:pt>
                <c:pt idx="198">
                  <c:v>42640</c:v>
                </c:pt>
                <c:pt idx="199">
                  <c:v>42641</c:v>
                </c:pt>
                <c:pt idx="200">
                  <c:v>42642</c:v>
                </c:pt>
                <c:pt idx="201">
                  <c:v>42643</c:v>
                </c:pt>
                <c:pt idx="202">
                  <c:v>42646</c:v>
                </c:pt>
                <c:pt idx="203">
                  <c:v>42647</c:v>
                </c:pt>
                <c:pt idx="204">
                  <c:v>42648</c:v>
                </c:pt>
                <c:pt idx="205">
                  <c:v>42649</c:v>
                </c:pt>
                <c:pt idx="206">
                  <c:v>42650</c:v>
                </c:pt>
                <c:pt idx="207">
                  <c:v>42653</c:v>
                </c:pt>
                <c:pt idx="208">
                  <c:v>42654</c:v>
                </c:pt>
                <c:pt idx="209">
                  <c:v>42655</c:v>
                </c:pt>
                <c:pt idx="210">
                  <c:v>42656</c:v>
                </c:pt>
                <c:pt idx="211">
                  <c:v>42657</c:v>
                </c:pt>
                <c:pt idx="212">
                  <c:v>42660</c:v>
                </c:pt>
                <c:pt idx="213">
                  <c:v>42661</c:v>
                </c:pt>
                <c:pt idx="214">
                  <c:v>42662</c:v>
                </c:pt>
                <c:pt idx="215">
                  <c:v>42663</c:v>
                </c:pt>
                <c:pt idx="216">
                  <c:v>42664</c:v>
                </c:pt>
                <c:pt idx="217">
                  <c:v>42667</c:v>
                </c:pt>
                <c:pt idx="218">
                  <c:v>42668</c:v>
                </c:pt>
                <c:pt idx="219">
                  <c:v>42669</c:v>
                </c:pt>
                <c:pt idx="220">
                  <c:v>42670</c:v>
                </c:pt>
                <c:pt idx="221">
                  <c:v>42671</c:v>
                </c:pt>
                <c:pt idx="222">
                  <c:v>42674</c:v>
                </c:pt>
                <c:pt idx="223">
                  <c:v>42675</c:v>
                </c:pt>
                <c:pt idx="224">
                  <c:v>42676</c:v>
                </c:pt>
                <c:pt idx="225">
                  <c:v>42677</c:v>
                </c:pt>
                <c:pt idx="226">
                  <c:v>42678</c:v>
                </c:pt>
                <c:pt idx="227">
                  <c:v>42681</c:v>
                </c:pt>
                <c:pt idx="228">
                  <c:v>42682</c:v>
                </c:pt>
                <c:pt idx="229">
                  <c:v>42683</c:v>
                </c:pt>
                <c:pt idx="230">
                  <c:v>42684</c:v>
                </c:pt>
                <c:pt idx="231">
                  <c:v>42685</c:v>
                </c:pt>
                <c:pt idx="232">
                  <c:v>42688</c:v>
                </c:pt>
                <c:pt idx="233">
                  <c:v>42689</c:v>
                </c:pt>
                <c:pt idx="234">
                  <c:v>42690</c:v>
                </c:pt>
                <c:pt idx="235">
                  <c:v>42691</c:v>
                </c:pt>
                <c:pt idx="236">
                  <c:v>42692</c:v>
                </c:pt>
                <c:pt idx="237">
                  <c:v>42695</c:v>
                </c:pt>
                <c:pt idx="238">
                  <c:v>42696</c:v>
                </c:pt>
                <c:pt idx="239">
                  <c:v>42697</c:v>
                </c:pt>
                <c:pt idx="240">
                  <c:v>42698</c:v>
                </c:pt>
                <c:pt idx="241">
                  <c:v>42699</c:v>
                </c:pt>
                <c:pt idx="242">
                  <c:v>42702</c:v>
                </c:pt>
                <c:pt idx="243">
                  <c:v>42703</c:v>
                </c:pt>
                <c:pt idx="244">
                  <c:v>42704</c:v>
                </c:pt>
                <c:pt idx="245">
                  <c:v>42705</c:v>
                </c:pt>
                <c:pt idx="246">
                  <c:v>42706</c:v>
                </c:pt>
                <c:pt idx="247">
                  <c:v>42709</c:v>
                </c:pt>
                <c:pt idx="248">
                  <c:v>42710</c:v>
                </c:pt>
                <c:pt idx="249">
                  <c:v>42711</c:v>
                </c:pt>
                <c:pt idx="250">
                  <c:v>42712</c:v>
                </c:pt>
                <c:pt idx="251">
                  <c:v>42713</c:v>
                </c:pt>
                <c:pt idx="252">
                  <c:v>42716</c:v>
                </c:pt>
                <c:pt idx="253">
                  <c:v>42717</c:v>
                </c:pt>
                <c:pt idx="254">
                  <c:v>42718</c:v>
                </c:pt>
                <c:pt idx="255">
                  <c:v>42719</c:v>
                </c:pt>
                <c:pt idx="256">
                  <c:v>42720</c:v>
                </c:pt>
                <c:pt idx="257">
                  <c:v>42723</c:v>
                </c:pt>
                <c:pt idx="258">
                  <c:v>42724</c:v>
                </c:pt>
                <c:pt idx="259">
                  <c:v>42725</c:v>
                </c:pt>
                <c:pt idx="260">
                  <c:v>42726</c:v>
                </c:pt>
                <c:pt idx="261">
                  <c:v>42727</c:v>
                </c:pt>
                <c:pt idx="262">
                  <c:v>42731</c:v>
                </c:pt>
                <c:pt idx="263">
                  <c:v>42732</c:v>
                </c:pt>
                <c:pt idx="264">
                  <c:v>42733</c:v>
                </c:pt>
                <c:pt idx="265">
                  <c:v>42734</c:v>
                </c:pt>
                <c:pt idx="266">
                  <c:v>42737</c:v>
                </c:pt>
                <c:pt idx="267">
                  <c:v>42738</c:v>
                </c:pt>
                <c:pt idx="268">
                  <c:v>42739</c:v>
                </c:pt>
                <c:pt idx="269">
                  <c:v>42740</c:v>
                </c:pt>
                <c:pt idx="270">
                  <c:v>42741</c:v>
                </c:pt>
                <c:pt idx="271">
                  <c:v>42744</c:v>
                </c:pt>
                <c:pt idx="272">
                  <c:v>42745</c:v>
                </c:pt>
                <c:pt idx="273">
                  <c:v>42746</c:v>
                </c:pt>
                <c:pt idx="274">
                  <c:v>42747</c:v>
                </c:pt>
                <c:pt idx="275">
                  <c:v>42748</c:v>
                </c:pt>
                <c:pt idx="276">
                  <c:v>42751</c:v>
                </c:pt>
                <c:pt idx="277">
                  <c:v>42752</c:v>
                </c:pt>
                <c:pt idx="278">
                  <c:v>42753</c:v>
                </c:pt>
                <c:pt idx="279">
                  <c:v>42754</c:v>
                </c:pt>
                <c:pt idx="280">
                  <c:v>42755</c:v>
                </c:pt>
                <c:pt idx="281">
                  <c:v>42758</c:v>
                </c:pt>
                <c:pt idx="282">
                  <c:v>42759</c:v>
                </c:pt>
                <c:pt idx="283">
                  <c:v>42760</c:v>
                </c:pt>
                <c:pt idx="284">
                  <c:v>42761</c:v>
                </c:pt>
                <c:pt idx="285">
                  <c:v>42762</c:v>
                </c:pt>
                <c:pt idx="286">
                  <c:v>42765</c:v>
                </c:pt>
                <c:pt idx="287">
                  <c:v>42766</c:v>
                </c:pt>
                <c:pt idx="288">
                  <c:v>42767</c:v>
                </c:pt>
                <c:pt idx="289">
                  <c:v>42768</c:v>
                </c:pt>
                <c:pt idx="290">
                  <c:v>42769</c:v>
                </c:pt>
                <c:pt idx="291">
                  <c:v>42772</c:v>
                </c:pt>
                <c:pt idx="292">
                  <c:v>42773</c:v>
                </c:pt>
                <c:pt idx="293">
                  <c:v>42774</c:v>
                </c:pt>
                <c:pt idx="294">
                  <c:v>42775</c:v>
                </c:pt>
                <c:pt idx="295">
                  <c:v>42776</c:v>
                </c:pt>
                <c:pt idx="296">
                  <c:v>42779</c:v>
                </c:pt>
                <c:pt idx="297">
                  <c:v>42780</c:v>
                </c:pt>
                <c:pt idx="298">
                  <c:v>42781</c:v>
                </c:pt>
                <c:pt idx="299">
                  <c:v>42782</c:v>
                </c:pt>
                <c:pt idx="300">
                  <c:v>42783</c:v>
                </c:pt>
                <c:pt idx="301">
                  <c:v>42786</c:v>
                </c:pt>
                <c:pt idx="302">
                  <c:v>42787</c:v>
                </c:pt>
                <c:pt idx="303">
                  <c:v>42788</c:v>
                </c:pt>
                <c:pt idx="304">
                  <c:v>42789</c:v>
                </c:pt>
                <c:pt idx="305">
                  <c:v>42790</c:v>
                </c:pt>
                <c:pt idx="306">
                  <c:v>42793</c:v>
                </c:pt>
                <c:pt idx="307">
                  <c:v>42794</c:v>
                </c:pt>
                <c:pt idx="308">
                  <c:v>42795</c:v>
                </c:pt>
                <c:pt idx="309">
                  <c:v>42796</c:v>
                </c:pt>
                <c:pt idx="310">
                  <c:v>42797</c:v>
                </c:pt>
                <c:pt idx="311">
                  <c:v>42800</c:v>
                </c:pt>
                <c:pt idx="312">
                  <c:v>42801</c:v>
                </c:pt>
                <c:pt idx="313">
                  <c:v>42802</c:v>
                </c:pt>
                <c:pt idx="314">
                  <c:v>42803</c:v>
                </c:pt>
                <c:pt idx="315">
                  <c:v>42804</c:v>
                </c:pt>
                <c:pt idx="316">
                  <c:v>42807</c:v>
                </c:pt>
                <c:pt idx="317">
                  <c:v>42808</c:v>
                </c:pt>
                <c:pt idx="318">
                  <c:v>42809</c:v>
                </c:pt>
                <c:pt idx="319">
                  <c:v>42810</c:v>
                </c:pt>
                <c:pt idx="320">
                  <c:v>42811</c:v>
                </c:pt>
                <c:pt idx="321">
                  <c:v>42814</c:v>
                </c:pt>
                <c:pt idx="322">
                  <c:v>42815</c:v>
                </c:pt>
                <c:pt idx="323">
                  <c:v>42816</c:v>
                </c:pt>
                <c:pt idx="324">
                  <c:v>42817</c:v>
                </c:pt>
                <c:pt idx="325">
                  <c:v>42818</c:v>
                </c:pt>
                <c:pt idx="326">
                  <c:v>42821</c:v>
                </c:pt>
                <c:pt idx="327">
                  <c:v>42822</c:v>
                </c:pt>
                <c:pt idx="328">
                  <c:v>42823</c:v>
                </c:pt>
                <c:pt idx="329">
                  <c:v>42824</c:v>
                </c:pt>
                <c:pt idx="330">
                  <c:v>42825</c:v>
                </c:pt>
                <c:pt idx="331">
                  <c:v>42828</c:v>
                </c:pt>
                <c:pt idx="332">
                  <c:v>42829</c:v>
                </c:pt>
                <c:pt idx="333">
                  <c:v>42830</c:v>
                </c:pt>
                <c:pt idx="334">
                  <c:v>42831</c:v>
                </c:pt>
                <c:pt idx="335">
                  <c:v>42832</c:v>
                </c:pt>
                <c:pt idx="336">
                  <c:v>42835</c:v>
                </c:pt>
                <c:pt idx="337">
                  <c:v>42836</c:v>
                </c:pt>
                <c:pt idx="338">
                  <c:v>42837</c:v>
                </c:pt>
                <c:pt idx="339">
                  <c:v>42838</c:v>
                </c:pt>
                <c:pt idx="340">
                  <c:v>42843</c:v>
                </c:pt>
                <c:pt idx="341">
                  <c:v>42844</c:v>
                </c:pt>
                <c:pt idx="342">
                  <c:v>42845</c:v>
                </c:pt>
                <c:pt idx="343">
                  <c:v>42846</c:v>
                </c:pt>
                <c:pt idx="344">
                  <c:v>42849</c:v>
                </c:pt>
                <c:pt idx="345">
                  <c:v>42850</c:v>
                </c:pt>
                <c:pt idx="346">
                  <c:v>42851</c:v>
                </c:pt>
                <c:pt idx="347">
                  <c:v>42852</c:v>
                </c:pt>
                <c:pt idx="348">
                  <c:v>42853</c:v>
                </c:pt>
                <c:pt idx="349">
                  <c:v>42857</c:v>
                </c:pt>
                <c:pt idx="350">
                  <c:v>42858</c:v>
                </c:pt>
                <c:pt idx="351">
                  <c:v>42859</c:v>
                </c:pt>
                <c:pt idx="352">
                  <c:v>42860</c:v>
                </c:pt>
                <c:pt idx="353">
                  <c:v>42863</c:v>
                </c:pt>
                <c:pt idx="354">
                  <c:v>42864</c:v>
                </c:pt>
                <c:pt idx="355">
                  <c:v>42865</c:v>
                </c:pt>
                <c:pt idx="356">
                  <c:v>42866</c:v>
                </c:pt>
                <c:pt idx="357">
                  <c:v>42867</c:v>
                </c:pt>
                <c:pt idx="358">
                  <c:v>42870</c:v>
                </c:pt>
                <c:pt idx="359">
                  <c:v>42871</c:v>
                </c:pt>
                <c:pt idx="360">
                  <c:v>42872</c:v>
                </c:pt>
                <c:pt idx="361">
                  <c:v>42873</c:v>
                </c:pt>
                <c:pt idx="362">
                  <c:v>42874</c:v>
                </c:pt>
                <c:pt idx="363">
                  <c:v>42877</c:v>
                </c:pt>
                <c:pt idx="364">
                  <c:v>42878</c:v>
                </c:pt>
                <c:pt idx="365">
                  <c:v>42879</c:v>
                </c:pt>
                <c:pt idx="366">
                  <c:v>42880</c:v>
                </c:pt>
                <c:pt idx="367">
                  <c:v>42881</c:v>
                </c:pt>
                <c:pt idx="368">
                  <c:v>42884</c:v>
                </c:pt>
                <c:pt idx="369">
                  <c:v>42885</c:v>
                </c:pt>
                <c:pt idx="370">
                  <c:v>42886</c:v>
                </c:pt>
                <c:pt idx="371">
                  <c:v>42887</c:v>
                </c:pt>
                <c:pt idx="372">
                  <c:v>42888</c:v>
                </c:pt>
                <c:pt idx="373">
                  <c:v>42891</c:v>
                </c:pt>
                <c:pt idx="374">
                  <c:v>42892</c:v>
                </c:pt>
                <c:pt idx="375">
                  <c:v>42893</c:v>
                </c:pt>
                <c:pt idx="376">
                  <c:v>42894</c:v>
                </c:pt>
                <c:pt idx="377">
                  <c:v>42895</c:v>
                </c:pt>
                <c:pt idx="378">
                  <c:v>42898</c:v>
                </c:pt>
                <c:pt idx="379">
                  <c:v>42899</c:v>
                </c:pt>
                <c:pt idx="380">
                  <c:v>42900</c:v>
                </c:pt>
                <c:pt idx="381">
                  <c:v>42901</c:v>
                </c:pt>
                <c:pt idx="382">
                  <c:v>42902</c:v>
                </c:pt>
                <c:pt idx="383">
                  <c:v>42905</c:v>
                </c:pt>
                <c:pt idx="384">
                  <c:v>42906</c:v>
                </c:pt>
                <c:pt idx="385">
                  <c:v>42907</c:v>
                </c:pt>
                <c:pt idx="386">
                  <c:v>42908</c:v>
                </c:pt>
                <c:pt idx="387">
                  <c:v>42909</c:v>
                </c:pt>
                <c:pt idx="388">
                  <c:v>42912</c:v>
                </c:pt>
                <c:pt idx="389">
                  <c:v>42913</c:v>
                </c:pt>
                <c:pt idx="390">
                  <c:v>42914</c:v>
                </c:pt>
                <c:pt idx="391">
                  <c:v>42915</c:v>
                </c:pt>
                <c:pt idx="392">
                  <c:v>42916</c:v>
                </c:pt>
                <c:pt idx="393">
                  <c:v>42919</c:v>
                </c:pt>
                <c:pt idx="394">
                  <c:v>42920</c:v>
                </c:pt>
                <c:pt idx="395">
                  <c:v>42921</c:v>
                </c:pt>
                <c:pt idx="396">
                  <c:v>42922</c:v>
                </c:pt>
                <c:pt idx="397">
                  <c:v>42923</c:v>
                </c:pt>
                <c:pt idx="398">
                  <c:v>42926</c:v>
                </c:pt>
                <c:pt idx="399">
                  <c:v>42927</c:v>
                </c:pt>
                <c:pt idx="400">
                  <c:v>42928</c:v>
                </c:pt>
                <c:pt idx="401">
                  <c:v>42929</c:v>
                </c:pt>
                <c:pt idx="402">
                  <c:v>42930</c:v>
                </c:pt>
                <c:pt idx="403">
                  <c:v>42933</c:v>
                </c:pt>
                <c:pt idx="404">
                  <c:v>42934</c:v>
                </c:pt>
                <c:pt idx="405">
                  <c:v>42935</c:v>
                </c:pt>
                <c:pt idx="406">
                  <c:v>42936</c:v>
                </c:pt>
                <c:pt idx="407">
                  <c:v>42937</c:v>
                </c:pt>
                <c:pt idx="408">
                  <c:v>42940</c:v>
                </c:pt>
                <c:pt idx="409">
                  <c:v>42941</c:v>
                </c:pt>
                <c:pt idx="410">
                  <c:v>42942</c:v>
                </c:pt>
                <c:pt idx="411">
                  <c:v>42943</c:v>
                </c:pt>
                <c:pt idx="412">
                  <c:v>42944</c:v>
                </c:pt>
                <c:pt idx="413">
                  <c:v>42947</c:v>
                </c:pt>
                <c:pt idx="414">
                  <c:v>42948</c:v>
                </c:pt>
                <c:pt idx="415">
                  <c:v>42949</c:v>
                </c:pt>
                <c:pt idx="416">
                  <c:v>42950</c:v>
                </c:pt>
                <c:pt idx="417">
                  <c:v>42951</c:v>
                </c:pt>
                <c:pt idx="418">
                  <c:v>42954</c:v>
                </c:pt>
                <c:pt idx="419">
                  <c:v>42955</c:v>
                </c:pt>
                <c:pt idx="420">
                  <c:v>42956</c:v>
                </c:pt>
                <c:pt idx="421">
                  <c:v>42957</c:v>
                </c:pt>
                <c:pt idx="422">
                  <c:v>42958</c:v>
                </c:pt>
                <c:pt idx="423">
                  <c:v>42961</c:v>
                </c:pt>
                <c:pt idx="424">
                  <c:v>42962</c:v>
                </c:pt>
                <c:pt idx="425">
                  <c:v>42963</c:v>
                </c:pt>
                <c:pt idx="426">
                  <c:v>42964</c:v>
                </c:pt>
                <c:pt idx="427">
                  <c:v>42965</c:v>
                </c:pt>
                <c:pt idx="428">
                  <c:v>42968</c:v>
                </c:pt>
                <c:pt idx="429">
                  <c:v>42969</c:v>
                </c:pt>
                <c:pt idx="430">
                  <c:v>42970</c:v>
                </c:pt>
                <c:pt idx="431">
                  <c:v>42971</c:v>
                </c:pt>
                <c:pt idx="432">
                  <c:v>42972</c:v>
                </c:pt>
                <c:pt idx="433">
                  <c:v>42975</c:v>
                </c:pt>
                <c:pt idx="434">
                  <c:v>42976</c:v>
                </c:pt>
                <c:pt idx="435">
                  <c:v>42977</c:v>
                </c:pt>
                <c:pt idx="436">
                  <c:v>42978</c:v>
                </c:pt>
                <c:pt idx="437">
                  <c:v>42979</c:v>
                </c:pt>
                <c:pt idx="438">
                  <c:v>42982</c:v>
                </c:pt>
                <c:pt idx="439">
                  <c:v>42983</c:v>
                </c:pt>
                <c:pt idx="440">
                  <c:v>42984</c:v>
                </c:pt>
                <c:pt idx="441">
                  <c:v>42985</c:v>
                </c:pt>
                <c:pt idx="442">
                  <c:v>42986</c:v>
                </c:pt>
                <c:pt idx="443">
                  <c:v>42989</c:v>
                </c:pt>
                <c:pt idx="444">
                  <c:v>42990</c:v>
                </c:pt>
                <c:pt idx="445">
                  <c:v>42991</c:v>
                </c:pt>
                <c:pt idx="446">
                  <c:v>42992</c:v>
                </c:pt>
                <c:pt idx="447">
                  <c:v>42993</c:v>
                </c:pt>
                <c:pt idx="448">
                  <c:v>42996</c:v>
                </c:pt>
                <c:pt idx="449">
                  <c:v>42997</c:v>
                </c:pt>
                <c:pt idx="450">
                  <c:v>42998</c:v>
                </c:pt>
                <c:pt idx="451">
                  <c:v>42999</c:v>
                </c:pt>
                <c:pt idx="452">
                  <c:v>43000</c:v>
                </c:pt>
                <c:pt idx="453">
                  <c:v>43003</c:v>
                </c:pt>
                <c:pt idx="454">
                  <c:v>43004</c:v>
                </c:pt>
                <c:pt idx="455">
                  <c:v>43005</c:v>
                </c:pt>
                <c:pt idx="456">
                  <c:v>43006</c:v>
                </c:pt>
                <c:pt idx="457">
                  <c:v>43007</c:v>
                </c:pt>
                <c:pt idx="458">
                  <c:v>43010</c:v>
                </c:pt>
                <c:pt idx="459">
                  <c:v>43011</c:v>
                </c:pt>
                <c:pt idx="460">
                  <c:v>43012</c:v>
                </c:pt>
                <c:pt idx="461">
                  <c:v>43013</c:v>
                </c:pt>
                <c:pt idx="462">
                  <c:v>43014</c:v>
                </c:pt>
                <c:pt idx="463">
                  <c:v>43017</c:v>
                </c:pt>
                <c:pt idx="464">
                  <c:v>43018</c:v>
                </c:pt>
                <c:pt idx="465">
                  <c:v>43019</c:v>
                </c:pt>
                <c:pt idx="466">
                  <c:v>43020</c:v>
                </c:pt>
                <c:pt idx="467">
                  <c:v>43021</c:v>
                </c:pt>
                <c:pt idx="468">
                  <c:v>43024</c:v>
                </c:pt>
                <c:pt idx="469">
                  <c:v>43025</c:v>
                </c:pt>
                <c:pt idx="470">
                  <c:v>43026</c:v>
                </c:pt>
                <c:pt idx="471">
                  <c:v>43027</c:v>
                </c:pt>
                <c:pt idx="472">
                  <c:v>43028</c:v>
                </c:pt>
                <c:pt idx="473">
                  <c:v>43031</c:v>
                </c:pt>
                <c:pt idx="474">
                  <c:v>43032</c:v>
                </c:pt>
                <c:pt idx="475">
                  <c:v>43033</c:v>
                </c:pt>
                <c:pt idx="476">
                  <c:v>43034</c:v>
                </c:pt>
                <c:pt idx="477">
                  <c:v>43035</c:v>
                </c:pt>
                <c:pt idx="478">
                  <c:v>43038</c:v>
                </c:pt>
                <c:pt idx="479">
                  <c:v>43039</c:v>
                </c:pt>
                <c:pt idx="480">
                  <c:v>43040</c:v>
                </c:pt>
                <c:pt idx="481">
                  <c:v>43041</c:v>
                </c:pt>
                <c:pt idx="482">
                  <c:v>43042</c:v>
                </c:pt>
                <c:pt idx="483">
                  <c:v>43045</c:v>
                </c:pt>
                <c:pt idx="484">
                  <c:v>43046</c:v>
                </c:pt>
                <c:pt idx="485">
                  <c:v>43047</c:v>
                </c:pt>
                <c:pt idx="486">
                  <c:v>43048</c:v>
                </c:pt>
                <c:pt idx="487">
                  <c:v>43049</c:v>
                </c:pt>
                <c:pt idx="488">
                  <c:v>43052</c:v>
                </c:pt>
                <c:pt idx="489">
                  <c:v>43053</c:v>
                </c:pt>
                <c:pt idx="490">
                  <c:v>43054</c:v>
                </c:pt>
                <c:pt idx="491">
                  <c:v>43055</c:v>
                </c:pt>
                <c:pt idx="492">
                  <c:v>43056</c:v>
                </c:pt>
                <c:pt idx="493">
                  <c:v>43059</c:v>
                </c:pt>
                <c:pt idx="494">
                  <c:v>43060</c:v>
                </c:pt>
                <c:pt idx="495">
                  <c:v>43061</c:v>
                </c:pt>
                <c:pt idx="496">
                  <c:v>43062</c:v>
                </c:pt>
                <c:pt idx="497">
                  <c:v>43063</c:v>
                </c:pt>
                <c:pt idx="498">
                  <c:v>43066</c:v>
                </c:pt>
                <c:pt idx="499">
                  <c:v>43067</c:v>
                </c:pt>
                <c:pt idx="500">
                  <c:v>43068</c:v>
                </c:pt>
                <c:pt idx="501">
                  <c:v>43069</c:v>
                </c:pt>
                <c:pt idx="502">
                  <c:v>43070</c:v>
                </c:pt>
                <c:pt idx="503">
                  <c:v>43073</c:v>
                </c:pt>
                <c:pt idx="504">
                  <c:v>43074</c:v>
                </c:pt>
                <c:pt idx="505">
                  <c:v>43075</c:v>
                </c:pt>
                <c:pt idx="506">
                  <c:v>43076</c:v>
                </c:pt>
                <c:pt idx="507">
                  <c:v>43077</c:v>
                </c:pt>
                <c:pt idx="508">
                  <c:v>43080</c:v>
                </c:pt>
                <c:pt idx="509">
                  <c:v>43081</c:v>
                </c:pt>
                <c:pt idx="510">
                  <c:v>43082</c:v>
                </c:pt>
                <c:pt idx="511">
                  <c:v>43083</c:v>
                </c:pt>
                <c:pt idx="512">
                  <c:v>43084</c:v>
                </c:pt>
                <c:pt idx="513">
                  <c:v>43087</c:v>
                </c:pt>
                <c:pt idx="514">
                  <c:v>43088</c:v>
                </c:pt>
                <c:pt idx="515">
                  <c:v>43089</c:v>
                </c:pt>
                <c:pt idx="516">
                  <c:v>43090</c:v>
                </c:pt>
                <c:pt idx="517">
                  <c:v>43091</c:v>
                </c:pt>
                <c:pt idx="518">
                  <c:v>43098</c:v>
                </c:pt>
                <c:pt idx="519">
                  <c:v>43105</c:v>
                </c:pt>
                <c:pt idx="520">
                  <c:v>43112</c:v>
                </c:pt>
                <c:pt idx="521">
                  <c:v>43119</c:v>
                </c:pt>
                <c:pt idx="522">
                  <c:v>43126</c:v>
                </c:pt>
                <c:pt idx="523">
                  <c:v>43133</c:v>
                </c:pt>
                <c:pt idx="524">
                  <c:v>43140</c:v>
                </c:pt>
                <c:pt idx="525">
                  <c:v>43147</c:v>
                </c:pt>
                <c:pt idx="526">
                  <c:v>43154</c:v>
                </c:pt>
                <c:pt idx="527">
                  <c:v>43161</c:v>
                </c:pt>
                <c:pt idx="528">
                  <c:v>43168</c:v>
                </c:pt>
                <c:pt idx="529">
                  <c:v>43175</c:v>
                </c:pt>
                <c:pt idx="530">
                  <c:v>43182</c:v>
                </c:pt>
                <c:pt idx="531">
                  <c:v>43193</c:v>
                </c:pt>
                <c:pt idx="532">
                  <c:v>43196</c:v>
                </c:pt>
                <c:pt idx="533">
                  <c:v>43203</c:v>
                </c:pt>
                <c:pt idx="534">
                  <c:v>43210</c:v>
                </c:pt>
                <c:pt idx="535">
                  <c:v>43217</c:v>
                </c:pt>
                <c:pt idx="536">
                  <c:v>43224</c:v>
                </c:pt>
                <c:pt idx="537">
                  <c:v>43231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43273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5.8999999999766856E-4</c:v>
                </c:pt>
                <c:pt idx="1">
                  <c:v>5.8270782936733275E-4</c:v>
                </c:pt>
                <c:pt idx="2">
                  <c:v>5.7982237499157091E-4</c:v>
                </c:pt>
                <c:pt idx="3">
                  <c:v>5.7693580807733247E-4</c:v>
                </c:pt>
                <c:pt idx="4">
                  <c:v>5.7019233555513301E-4</c:v>
                </c:pt>
                <c:pt idx="5">
                  <c:v>5.6257244570790212E-4</c:v>
                </c:pt>
                <c:pt idx="6">
                  <c:v>5.5973125856311401E-4</c:v>
                </c:pt>
                <c:pt idx="7">
                  <c:v>5.5690654976728456E-4</c:v>
                </c:pt>
                <c:pt idx="8">
                  <c:v>5.5527757499985683E-4</c:v>
                </c:pt>
                <c:pt idx="9">
                  <c:v>5.4312262082106366E-4</c:v>
                </c:pt>
                <c:pt idx="10">
                  <c:v>5.4045260483243194E-4</c:v>
                </c:pt>
                <c:pt idx="11">
                  <c:v>5.3781791398945032E-4</c:v>
                </c:pt>
                <c:pt idx="12">
                  <c:v>5.335305148353478E-4</c:v>
                </c:pt>
                <c:pt idx="13">
                  <c:v>5.3184678762566834E-4</c:v>
                </c:pt>
                <c:pt idx="14">
                  <c:v>5.2527305661556937E-4</c:v>
                </c:pt>
                <c:pt idx="15">
                  <c:v>5.2290990733035148E-4</c:v>
                </c:pt>
                <c:pt idx="16">
                  <c:v>5.2060218602078558E-4</c:v>
                </c:pt>
                <c:pt idx="17">
                  <c:v>5.1750557202154149E-4</c:v>
                </c:pt>
                <c:pt idx="18">
                  <c:v>5.1577823148506717E-4</c:v>
                </c:pt>
                <c:pt idx="19">
                  <c:v>5.1000000000008688E-4</c:v>
                </c:pt>
                <c:pt idx="20">
                  <c:v>5.0808719036983508E-4</c:v>
                </c:pt>
                <c:pt idx="21">
                  <c:v>5.0624505317011393E-4</c:v>
                </c:pt>
                <c:pt idx="22">
                  <c:v>5.0464662372341827E-4</c:v>
                </c:pt>
                <c:pt idx="23">
                  <c:v>5.0288428639959045E-4</c:v>
                </c:pt>
                <c:pt idx="24">
                  <c:v>4.9798761590369813E-4</c:v>
                </c:pt>
                <c:pt idx="25">
                  <c:v>4.9650491284194921E-4</c:v>
                </c:pt>
                <c:pt idx="26">
                  <c:v>4.9507101684219878E-4</c:v>
                </c:pt>
                <c:pt idx="27">
                  <c:v>4.9461836429533766E-4</c:v>
                </c:pt>
                <c:pt idx="28">
                  <c:v>4.9335358540458785E-4</c:v>
                </c:pt>
                <c:pt idx="29">
                  <c:v>4.8851809247928266E-4</c:v>
                </c:pt>
                <c:pt idx="30">
                  <c:v>4.8730721072769362E-4</c:v>
                </c:pt>
                <c:pt idx="31">
                  <c:v>4.8612152802310669E-4</c:v>
                </c:pt>
                <c:pt idx="32">
                  <c:v>4.8631469924564913E-4</c:v>
                </c:pt>
                <c:pt idx="33">
                  <c:v>4.845024699362937E-4</c:v>
                </c:pt>
                <c:pt idx="34">
                  <c:v>4.8044683528116898E-4</c:v>
                </c:pt>
                <c:pt idx="35">
                  <c:v>4.7933728988200412E-4</c:v>
                </c:pt>
                <c:pt idx="36">
                  <c:v>4.7822759252089895E-4</c:v>
                </c:pt>
                <c:pt idx="37">
                  <c:v>4.7853657698611633E-4</c:v>
                </c:pt>
                <c:pt idx="38">
                  <c:v>4.7670317881556493E-4</c:v>
                </c:pt>
                <c:pt idx="39">
                  <c:v>4.7254384589738238E-4</c:v>
                </c:pt>
                <c:pt idx="40">
                  <c:v>4.7135295051900554E-4</c:v>
                </c:pt>
                <c:pt idx="41">
                  <c:v>4.7013480909433529E-4</c:v>
                </c:pt>
                <c:pt idx="42">
                  <c:v>4.6999999999995114E-4</c:v>
                </c:pt>
                <c:pt idx="43">
                  <c:v>4.6814336876525999E-4</c:v>
                </c:pt>
                <c:pt idx="44">
                  <c:v>4.6352216699072128E-4</c:v>
                </c:pt>
                <c:pt idx="45">
                  <c:v>4.6210185328778816E-4</c:v>
                </c:pt>
                <c:pt idx="46">
                  <c:v>4.6065728166524766E-4</c:v>
                </c:pt>
                <c:pt idx="47">
                  <c:v>4.5999017178842362E-4</c:v>
                </c:pt>
                <c:pt idx="48">
                  <c:v>4.5810629790383838E-4</c:v>
                </c:pt>
                <c:pt idx="49">
                  <c:v>4.527961688699709E-4</c:v>
                </c:pt>
                <c:pt idx="50">
                  <c:v>4.5127775437095875E-4</c:v>
                </c:pt>
                <c:pt idx="51">
                  <c:v>4.4975593845865853E-4</c:v>
                </c:pt>
                <c:pt idx="52">
                  <c:v>4.4823432337639586E-4</c:v>
                </c:pt>
                <c:pt idx="53">
                  <c:v>4.4756358460615737E-4</c:v>
                </c:pt>
                <c:pt idx="54">
                  <c:v>4.4222306710446391E-4</c:v>
                </c:pt>
                <c:pt idx="55">
                  <c:v>4.4075764071600858E-4</c:v>
                </c:pt>
                <c:pt idx="56">
                  <c:v>4.3931471915601978E-4</c:v>
                </c:pt>
                <c:pt idx="57">
                  <c:v>4.3789813484994299E-4</c:v>
                </c:pt>
                <c:pt idx="58">
                  <c:v>4.3775528983338121E-4</c:v>
                </c:pt>
                <c:pt idx="59">
                  <c:v>4.3257296964755728E-4</c:v>
                </c:pt>
                <c:pt idx="60">
                  <c:v>4.3134670898566763E-4</c:v>
                </c:pt>
                <c:pt idx="61">
                  <c:v>4.3017047074373767E-4</c:v>
                </c:pt>
                <c:pt idx="62">
                  <c:v>4.2904831756459221E-4</c:v>
                </c:pt>
                <c:pt idx="63">
                  <c:v>4.2999999999984397E-4</c:v>
                </c:pt>
                <c:pt idx="64">
                  <c:v>4.253451118032639E-4</c:v>
                </c:pt>
                <c:pt idx="65">
                  <c:v>4.2471620751483643E-4</c:v>
                </c:pt>
                <c:pt idx="66">
                  <c:v>4.2421969044868953E-4</c:v>
                </c:pt>
                <c:pt idx="67">
                  <c:v>4.238505996631384E-4</c:v>
                </c:pt>
                <c:pt idx="68">
                  <c:v>4.2373769102245479E-4</c:v>
                </c:pt>
                <c:pt idx="69">
                  <c:v>4.2402480522358118E-4</c:v>
                </c:pt>
                <c:pt idx="70">
                  <c:v>4.2440253252857711E-4</c:v>
                </c:pt>
                <c:pt idx="71">
                  <c:v>4.289418050190478E-4</c:v>
                </c:pt>
                <c:pt idx="72">
                  <c:v>4.2670731087111002E-4</c:v>
                </c:pt>
                <c:pt idx="73">
                  <c:v>4.2745325485845628E-4</c:v>
                </c:pt>
                <c:pt idx="74">
                  <c:v>4.282553504694274E-4</c:v>
                </c:pt>
                <c:pt idx="75">
                  <c:v>4.2910759313118433E-4</c:v>
                </c:pt>
                <c:pt idx="76">
                  <c:v>4.3426971227753295E-4</c:v>
                </c:pt>
                <c:pt idx="77">
                  <c:v>4.3289533247155347E-4</c:v>
                </c:pt>
                <c:pt idx="78">
                  <c:v>4.3390563139683976E-4</c:v>
                </c:pt>
                <c:pt idx="79">
                  <c:v>4.3492848366000203E-4</c:v>
                </c:pt>
                <c:pt idx="80">
                  <c:v>4.4357668031190278E-4</c:v>
                </c:pt>
                <c:pt idx="81">
                  <c:v>4.4263417566421962E-4</c:v>
                </c:pt>
                <c:pt idx="82">
                  <c:v>4.4000000017917987E-4</c:v>
                </c:pt>
                <c:pt idx="83">
                  <c:v>4.4095580183617903E-4</c:v>
                </c:pt>
                <c:pt idx="84">
                  <c:v>4.4187721926883364E-4</c:v>
                </c:pt>
                <c:pt idx="85">
                  <c:v>4.4276582820474705E-4</c:v>
                </c:pt>
                <c:pt idx="86">
                  <c:v>4.4650863924108761E-4</c:v>
                </c:pt>
                <c:pt idx="87">
                  <c:v>4.4602354752644745E-4</c:v>
                </c:pt>
                <c:pt idx="88">
                  <c:v>4.4677160388347019E-4</c:v>
                </c:pt>
                <c:pt idx="89">
                  <c:v>4.4749621849923246E-4</c:v>
                </c:pt>
                <c:pt idx="90">
                  <c:v>4.4819893789423501E-4</c:v>
                </c:pt>
                <c:pt idx="91">
                  <c:v>4.4776587399018657E-4</c:v>
                </c:pt>
                <c:pt idx="92">
                  <c:v>4.5082164757763844E-4</c:v>
                </c:pt>
                <c:pt idx="93">
                  <c:v>4.5143794257273043E-4</c:v>
                </c:pt>
                <c:pt idx="94">
                  <c:v>4.5204153380364482E-4</c:v>
                </c:pt>
                <c:pt idx="95">
                  <c:v>4.5263393856604056E-4</c:v>
                </c:pt>
                <c:pt idx="96">
                  <c:v>4.5464410034979388E-4</c:v>
                </c:pt>
                <c:pt idx="97">
                  <c:v>4.549218926832729E-4</c:v>
                </c:pt>
                <c:pt idx="98">
                  <c:v>4.5548097837498809E-4</c:v>
                </c:pt>
                <c:pt idx="99">
                  <c:v>4.56037893672209E-4</c:v>
                </c:pt>
                <c:pt idx="100">
                  <c:v>4.5659412663655481E-4</c:v>
                </c:pt>
                <c:pt idx="101">
                  <c:v>4.5815562005238359E-4</c:v>
                </c:pt>
                <c:pt idx="102">
                  <c:v>4.5884185020306071E-4</c:v>
                </c:pt>
                <c:pt idx="103">
                  <c:v>4.5941684623675133E-4</c:v>
                </c:pt>
                <c:pt idx="104">
                  <c:v>4.600000005950879E-4</c:v>
                </c:pt>
                <c:pt idx="105">
                  <c:v>4.6055540576242466E-4</c:v>
                </c:pt>
                <c:pt idx="106">
                  <c:v>4.6142311215227074E-4</c:v>
                </c:pt>
                <c:pt idx="107">
                  <c:v>4.6220233944007863E-4</c:v>
                </c:pt>
                <c:pt idx="108">
                  <c:v>4.6249204211376457E-4</c:v>
                </c:pt>
                <c:pt idx="109">
                  <c:v>4.6274166225705987E-4</c:v>
                </c:pt>
                <c:pt idx="110">
                  <c:v>4.6295560143225722E-4</c:v>
                </c:pt>
                <c:pt idx="111">
                  <c:v>4.627559658133893E-4</c:v>
                </c:pt>
                <c:pt idx="112">
                  <c:v>4.6354331312461078E-4</c:v>
                </c:pt>
                <c:pt idx="113">
                  <c:v>4.6364560430397329E-4</c:v>
                </c:pt>
                <c:pt idx="114">
                  <c:v>4.6373906391969101E-4</c:v>
                </c:pt>
                <c:pt idx="115">
                  <c:v>4.6382824020183049E-4</c:v>
                </c:pt>
                <c:pt idx="116">
                  <c:v>4.6332708701320434E-4</c:v>
                </c:pt>
                <c:pt idx="117">
                  <c:v>4.642338098404158E-4</c:v>
                </c:pt>
                <c:pt idx="118">
                  <c:v>4.6437052615189308E-4</c:v>
                </c:pt>
                <c:pt idx="119">
                  <c:v>4.645306884609522E-4</c:v>
                </c:pt>
                <c:pt idx="120">
                  <c:v>4.647189916525122E-4</c:v>
                </c:pt>
                <c:pt idx="121">
                  <c:v>4.6471056385452109E-4</c:v>
                </c:pt>
                <c:pt idx="122">
                  <c:v>4.6584824435219076E-4</c:v>
                </c:pt>
                <c:pt idx="123">
                  <c:v>4.6624840866527382E-4</c:v>
                </c:pt>
                <c:pt idx="124">
                  <c:v>4.6670532325888649E-4</c:v>
                </c:pt>
                <c:pt idx="125">
                  <c:v>4.672238297332455E-4</c:v>
                </c:pt>
                <c:pt idx="126">
                  <c:v>4.6853051777369755E-4</c:v>
                </c:pt>
                <c:pt idx="127">
                  <c:v>4.7000000005284752E-4</c:v>
                </c:pt>
                <c:pt idx="128">
                  <c:v>4.7086858928910942E-4</c:v>
                </c:pt>
                <c:pt idx="129">
                  <c:v>4.7180886585979613E-4</c:v>
                </c:pt>
                <c:pt idx="130">
                  <c:v>4.7281748650324009E-4</c:v>
                </c:pt>
                <c:pt idx="131">
                  <c:v>4.7558890281243596E-4</c:v>
                </c:pt>
                <c:pt idx="132">
                  <c:v>4.774677486295154E-4</c:v>
                </c:pt>
                <c:pt idx="133">
                  <c:v>4.7876714474329136E-4</c:v>
                </c:pt>
                <c:pt idx="134">
                  <c:v>4.8011434774997754E-4</c:v>
                </c:pt>
                <c:pt idx="135">
                  <c:v>4.8150585516513436E-4</c:v>
                </c:pt>
                <c:pt idx="136">
                  <c:v>4.8524324761614504E-4</c:v>
                </c:pt>
                <c:pt idx="137">
                  <c:v>4.8744408280209143E-4</c:v>
                </c:pt>
                <c:pt idx="138">
                  <c:v>4.8900377854955057E-4</c:v>
                </c:pt>
                <c:pt idx="139">
                  <c:v>4.905862859110869E-4</c:v>
                </c:pt>
                <c:pt idx="140">
                  <c:v>4.9218794309342079E-4</c:v>
                </c:pt>
                <c:pt idx="141">
                  <c:v>4.9636272385662663E-4</c:v>
                </c:pt>
                <c:pt idx="142">
                  <c:v>4.9871203742559008E-4</c:v>
                </c:pt>
                <c:pt idx="143">
                  <c:v>5.0035372006681654E-4</c:v>
                </c:pt>
                <c:pt idx="144">
                  <c:v>5.0199210371386913E-4</c:v>
                </c:pt>
                <c:pt idx="145">
                  <c:v>5.0362336721798077E-4</c:v>
                </c:pt>
                <c:pt idx="146">
                  <c:v>5.0768791378537185E-4</c:v>
                </c:pt>
                <c:pt idx="147">
                  <c:v>5.1000000000755693E-4</c:v>
                </c:pt>
                <c:pt idx="148">
                  <c:v>5.1153835098599533E-4</c:v>
                </c:pt>
                <c:pt idx="149">
                  <c:v>5.1305100135457427E-4</c:v>
                </c:pt>
                <c:pt idx="150">
                  <c:v>5.14538825624935E-4</c:v>
                </c:pt>
                <c:pt idx="151">
                  <c:v>5.1807886766014983E-4</c:v>
                </c:pt>
                <c:pt idx="152">
                  <c:v>5.2025972014534756E-4</c:v>
                </c:pt>
                <c:pt idx="153">
                  <c:v>5.2163689978099365E-4</c:v>
                </c:pt>
                <c:pt idx="154">
                  <c:v>5.2299472129298773E-4</c:v>
                </c:pt>
                <c:pt idx="155">
                  <c:v>5.2433413282612531E-4</c:v>
                </c:pt>
                <c:pt idx="156">
                  <c:v>5.2743523337809325E-4</c:v>
                </c:pt>
                <c:pt idx="157">
                  <c:v>5.2952701020923679E-4</c:v>
                </c:pt>
                <c:pt idx="158">
                  <c:v>5.30788962161707E-4</c:v>
                </c:pt>
                <c:pt idx="159">
                  <c:v>5.3203841388822684E-4</c:v>
                </c:pt>
                <c:pt idx="160">
                  <c:v>5.3327638716061439E-4</c:v>
                </c:pt>
                <c:pt idx="161">
                  <c:v>5.3608074769170291E-4</c:v>
                </c:pt>
                <c:pt idx="162">
                  <c:v>5.3813429927373883E-4</c:v>
                </c:pt>
                <c:pt idx="163">
                  <c:v>5.3933057498039736E-4</c:v>
                </c:pt>
                <c:pt idx="164">
                  <c:v>5.405217237392033E-4</c:v>
                </c:pt>
                <c:pt idx="165">
                  <c:v>5.4170884094680689E-4</c:v>
                </c:pt>
                <c:pt idx="166">
                  <c:v>5.4436505891542223E-4</c:v>
                </c:pt>
                <c:pt idx="167">
                  <c:v>5.4643927031907443E-4</c:v>
                </c:pt>
                <c:pt idx="168">
                  <c:v>5.4762302884195032E-4</c:v>
                </c:pt>
                <c:pt idx="169">
                  <c:v>5.4880954906692608E-4</c:v>
                </c:pt>
                <c:pt idx="170">
                  <c:v>5.500000000163601E-4</c:v>
                </c:pt>
                <c:pt idx="171">
                  <c:v>5.5266471846317016E-4</c:v>
                </c:pt>
                <c:pt idx="172">
                  <c:v>5.5482912660757323E-4</c:v>
                </c:pt>
                <c:pt idx="173">
                  <c:v>5.560612152138365E-4</c:v>
                </c:pt>
                <c:pt idx="174">
                  <c:v>5.5730648951723668E-4</c:v>
                </c:pt>
                <c:pt idx="175">
                  <c:v>5.585666039545805E-4</c:v>
                </c:pt>
                <c:pt idx="176">
                  <c:v>5.6144120213094271E-4</c:v>
                </c:pt>
                <c:pt idx="177">
                  <c:v>5.637890114133918E-4</c:v>
                </c:pt>
                <c:pt idx="178">
                  <c:v>5.6514860270970497E-4</c:v>
                </c:pt>
                <c:pt idx="179">
                  <c:v>5.6653323654720948E-4</c:v>
                </c:pt>
                <c:pt idx="180">
                  <c:v>5.6794465929574877E-4</c:v>
                </c:pt>
                <c:pt idx="181">
                  <c:v>5.7125668415549356E-4</c:v>
                </c:pt>
                <c:pt idx="182">
                  <c:v>5.7389362653084816E-4</c:v>
                </c:pt>
                <c:pt idx="183">
                  <c:v>5.7546564912689031E-4</c:v>
                </c:pt>
                <c:pt idx="184">
                  <c:v>5.7707521471017198E-4</c:v>
                </c:pt>
                <c:pt idx="185">
                  <c:v>5.7872416160963439E-4</c:v>
                </c:pt>
                <c:pt idx="186">
                  <c:v>5.8270888942264928E-4</c:v>
                </c:pt>
                <c:pt idx="187">
                  <c:v>5.8575098887193855E-4</c:v>
                </c:pt>
                <c:pt idx="188">
                  <c:v>5.8762487722163444E-4</c:v>
                </c:pt>
                <c:pt idx="189">
                  <c:v>5.895494528345938E-4</c:v>
                </c:pt>
                <c:pt idx="190">
                  <c:v>5.91526646040247E-4</c:v>
                </c:pt>
                <c:pt idx="191">
                  <c:v>5.964269149712864E-4</c:v>
                </c:pt>
                <c:pt idx="192">
                  <c:v>6.0000000119048841E-4</c:v>
                </c:pt>
                <c:pt idx="193">
                  <c:v>6.022650271602306E-4</c:v>
                </c:pt>
                <c:pt idx="194">
                  <c:v>6.0458632662608214E-4</c:v>
                </c:pt>
                <c:pt idx="195">
                  <c:v>6.069616622279379E-4</c:v>
                </c:pt>
                <c:pt idx="196">
                  <c:v>6.1284131734593646E-4</c:v>
                </c:pt>
                <c:pt idx="197">
                  <c:v>6.1695809217848709E-4</c:v>
                </c:pt>
                <c:pt idx="198">
                  <c:v>6.195695214279885E-4</c:v>
                </c:pt>
                <c:pt idx="199">
                  <c:v>6.2222124665730315E-4</c:v>
                </c:pt>
                <c:pt idx="200">
                  <c:v>6.249109251633035E-4</c:v>
                </c:pt>
                <c:pt idx="201">
                  <c:v>6.2575696589878575E-4</c:v>
                </c:pt>
                <c:pt idx="202">
                  <c:v>6.3600179097546121E-4</c:v>
                </c:pt>
                <c:pt idx="203">
                  <c:v>6.388455683897802E-4</c:v>
                </c:pt>
                <c:pt idx="204">
                  <c:v>6.4171292669257403E-4</c:v>
                </c:pt>
                <c:pt idx="205">
                  <c:v>6.4460141778228551E-4</c:v>
                </c:pt>
                <c:pt idx="206">
                  <c:v>6.5142164641014135E-4</c:v>
                </c:pt>
                <c:pt idx="207">
                  <c:v>6.5631722085101696E-4</c:v>
                </c:pt>
                <c:pt idx="208">
                  <c:v>6.5927412721439392E-4</c:v>
                </c:pt>
                <c:pt idx="209">
                  <c:v>6.6223716146457162E-4</c:v>
                </c:pt>
                <c:pt idx="210">
                  <c:v>6.6520377006367576E-4</c:v>
                </c:pt>
                <c:pt idx="211">
                  <c:v>6.7194373558301674E-4</c:v>
                </c:pt>
                <c:pt idx="212">
                  <c:v>6.7705434995772378E-4</c:v>
                </c:pt>
                <c:pt idx="213">
                  <c:v>6.7999999999109571E-4</c:v>
                </c:pt>
                <c:pt idx="214">
                  <c:v>6.8293410112871007E-4</c:v>
                </c:pt>
                <c:pt idx="215">
                  <c:v>6.858565721910106E-4</c:v>
                </c:pt>
                <c:pt idx="216">
                  <c:v>6.9219490271338086E-4</c:v>
                </c:pt>
                <c:pt idx="217">
                  <c:v>6.9743890592662222E-4</c:v>
                </c:pt>
                <c:pt idx="218">
                  <c:v>7.0030981876427424E-4</c:v>
                </c:pt>
                <c:pt idx="219">
                  <c:v>7.0317176196483849E-4</c:v>
                </c:pt>
                <c:pt idx="220">
                  <c:v>7.0602519072364824E-4</c:v>
                </c:pt>
                <c:pt idx="221">
                  <c:v>7.1196826212773629E-4</c:v>
                </c:pt>
                <c:pt idx="222">
                  <c:v>7.1736298313595918E-4</c:v>
                </c:pt>
                <c:pt idx="223">
                  <c:v>7.2018078550438328E-4</c:v>
                </c:pt>
                <c:pt idx="224">
                  <c:v>7.2299287533682884E-4</c:v>
                </c:pt>
                <c:pt idx="225">
                  <c:v>7.2579973140604343E-4</c:v>
                </c:pt>
                <c:pt idx="226">
                  <c:v>7.3141601319700971E-4</c:v>
                </c:pt>
                <c:pt idx="227">
                  <c:v>7.3698451141648218E-4</c:v>
                </c:pt>
                <c:pt idx="228">
                  <c:v>7.3977249816621995E-4</c:v>
                </c:pt>
                <c:pt idx="229">
                  <c:v>7.425581945304326E-4</c:v>
                </c:pt>
                <c:pt idx="230">
                  <c:v>7.4534210286103368E-4</c:v>
                </c:pt>
                <c:pt idx="231">
                  <c:v>7.5070247243581921E-4</c:v>
                </c:pt>
                <c:pt idx="232">
                  <c:v>7.5647002080485553E-4</c:v>
                </c:pt>
                <c:pt idx="233">
                  <c:v>7.5925264216010848E-4</c:v>
                </c:pt>
                <c:pt idx="234">
                  <c:v>7.6203656033905088E-4</c:v>
                </c:pt>
                <c:pt idx="235">
                  <c:v>7.6482230127604737E-4</c:v>
                </c:pt>
                <c:pt idx="236">
                  <c:v>7.699999999840585E-4</c:v>
                </c:pt>
                <c:pt idx="237">
                  <c:v>7.7599419811425852E-4</c:v>
                </c:pt>
                <c:pt idx="238">
                  <c:v>7.7879754305039016E-4</c:v>
                </c:pt>
                <c:pt idx="239">
                  <c:v>7.8160676797978113E-4</c:v>
                </c:pt>
                <c:pt idx="240">
                  <c:v>7.8442284129645417E-4</c:v>
                </c:pt>
                <c:pt idx="241">
                  <c:v>7.8951271515326248E-4</c:v>
                </c:pt>
                <c:pt idx="242">
                  <c:v>7.9577518665435341E-4</c:v>
                </c:pt>
                <c:pt idx="243">
                  <c:v>7.9864022816096775E-4</c:v>
                </c:pt>
                <c:pt idx="244">
                  <c:v>8.0151804862903264E-4</c:v>
                </c:pt>
                <c:pt idx="245">
                  <c:v>8.0440965652462597E-4</c:v>
                </c:pt>
                <c:pt idx="246">
                  <c:v>8.0954951642755243E-4</c:v>
                </c:pt>
                <c:pt idx="247">
                  <c:v>8.16134332097842E-4</c:v>
                </c:pt>
                <c:pt idx="248">
                  <c:v>8.1911020452018883E-4</c:v>
                </c:pt>
                <c:pt idx="249">
                  <c:v>8.2210603540941495E-4</c:v>
                </c:pt>
                <c:pt idx="250">
                  <c:v>8.2512287331416541E-4</c:v>
                </c:pt>
                <c:pt idx="251">
                  <c:v>8.3045621903733052E-4</c:v>
                </c:pt>
                <c:pt idx="252">
                  <c:v>8.3742146654160405E-4</c:v>
                </c:pt>
                <c:pt idx="253">
                  <c:v>8.4055926823262974E-4</c:v>
                </c:pt>
                <c:pt idx="254">
                  <c:v>8.4372448852058251E-4</c:v>
                </c:pt>
                <c:pt idx="255">
                  <c:v>8.4691821605288131E-4</c:v>
                </c:pt>
                <c:pt idx="256">
                  <c:v>8.5259231248299911E-4</c:v>
                </c:pt>
                <c:pt idx="257">
                  <c:v>8.5999999811859566E-4</c:v>
                </c:pt>
                <c:pt idx="258">
                  <c:v>8.6335117400114232E-4</c:v>
                </c:pt>
                <c:pt idx="259">
                  <c:v>8.6673301446448144E-4</c:v>
                </c:pt>
                <c:pt idx="260">
                  <c:v>8.7014316978534765E-4</c:v>
                </c:pt>
                <c:pt idx="261">
                  <c:v>8.7898165028126203E-4</c:v>
                </c:pt>
                <c:pt idx="262">
                  <c:v>8.8753460957019298E-4</c:v>
                </c:pt>
                <c:pt idx="263">
                  <c:v>8.910638543270157E-4</c:v>
                </c:pt>
                <c:pt idx="264">
                  <c:v>8.9460423809705706E-4</c:v>
                </c:pt>
                <c:pt idx="265">
                  <c:v>8.9673863902571711E-4</c:v>
                </c:pt>
                <c:pt idx="266">
                  <c:v>9.0882561989877363E-4</c:v>
                </c:pt>
                <c:pt idx="267">
                  <c:v>9.1238281369287262E-4</c:v>
                </c:pt>
                <c:pt idx="268">
                  <c:v>9.1593541049262491E-4</c:v>
                </c:pt>
                <c:pt idx="269">
                  <c:v>9.1948069663268304E-4</c:v>
                </c:pt>
                <c:pt idx="270">
                  <c:v>9.2611406998970947E-4</c:v>
                </c:pt>
                <c:pt idx="271">
                  <c:v>9.3353355126672645E-4</c:v>
                </c:pt>
                <c:pt idx="272">
                  <c:v>9.370006691055829E-4</c:v>
                </c:pt>
                <c:pt idx="273">
                  <c:v>9.4044364827879762E-4</c:v>
                </c:pt>
                <c:pt idx="274">
                  <c:v>9.4385959311581798E-4</c:v>
                </c:pt>
                <c:pt idx="275">
                  <c:v>9.5056796630011093E-4</c:v>
                </c:pt>
                <c:pt idx="276">
                  <c:v>9.5719420571086682E-4</c:v>
                </c:pt>
                <c:pt idx="277">
                  <c:v>9.6043063382990335E-4</c:v>
                </c:pt>
                <c:pt idx="278">
                  <c:v>9.6362210760710175E-4</c:v>
                </c:pt>
                <c:pt idx="279">
                  <c:v>9.6676656836397403E-4</c:v>
                </c:pt>
                <c:pt idx="280">
                  <c:v>9.7342499231021606E-4</c:v>
                </c:pt>
                <c:pt idx="281">
                  <c:v>9.7892518771300688E-4</c:v>
                </c:pt>
                <c:pt idx="282">
                  <c:v>9.8187560875845738E-4</c:v>
                </c:pt>
                <c:pt idx="283">
                  <c:v>9.8479668947954596E-4</c:v>
                </c:pt>
                <c:pt idx="284">
                  <c:v>9.8769166864114545E-4</c:v>
                </c:pt>
                <c:pt idx="285">
                  <c:v>9.9437325054759808E-4</c:v>
                </c:pt>
                <c:pt idx="286">
                  <c:v>9.9907658834774249E-4</c:v>
                </c:pt>
                <c:pt idx="287">
                  <c:v>1.0018908845375863E-3</c:v>
                </c:pt>
                <c:pt idx="288">
                  <c:v>1.0046992577660209E-3</c:v>
                </c:pt>
                <c:pt idx="289">
                  <c:v>1.007505195466731E-3</c:v>
                </c:pt>
                <c:pt idx="290">
                  <c:v>1.0143805537093796E-3</c:v>
                </c:pt>
                <c:pt idx="291">
                  <c:v>1.0187755830422614E-3</c:v>
                </c:pt>
                <c:pt idx="292">
                  <c:v>1.0216228979935287E-3</c:v>
                </c:pt>
                <c:pt idx="293">
                  <c:v>1.0244894480584622E-3</c:v>
                </c:pt>
                <c:pt idx="294">
                  <c:v>1.0273789693583924E-3</c:v>
                </c:pt>
                <c:pt idx="295">
                  <c:v>1.034624314429E-3</c:v>
                </c:pt>
                <c:pt idx="296">
                  <c:v>1.0392427329354076E-3</c:v>
                </c:pt>
                <c:pt idx="297">
                  <c:v>1.0423043958568427E-3</c:v>
                </c:pt>
                <c:pt idx="298">
                  <c:v>1.0454121929434784E-3</c:v>
                </c:pt>
                <c:pt idx="299">
                  <c:v>1.048570109068239E-3</c:v>
                </c:pt>
                <c:pt idx="300">
                  <c:v>1.0563667829199123E-3</c:v>
                </c:pt>
                <c:pt idx="301">
                  <c:v>1.0617839055381837E-3</c:v>
                </c:pt>
                <c:pt idx="302">
                  <c:v>1.0652475466793158E-3</c:v>
                </c:pt>
                <c:pt idx="303">
                  <c:v>1.068769191309583E-3</c:v>
                </c:pt>
                <c:pt idx="304">
                  <c:v>1.0723455269337208E-3</c:v>
                </c:pt>
                <c:pt idx="305">
                  <c:v>1.0808014758770738E-3</c:v>
                </c:pt>
                <c:pt idx="306">
                  <c:v>1.0871303678631221E-3</c:v>
                </c:pt>
                <c:pt idx="307">
                  <c:v>1.0909293093981701E-3</c:v>
                </c:pt>
                <c:pt idx="308">
                  <c:v>1.0947623699481188E-3</c:v>
                </c:pt>
                <c:pt idx="309">
                  <c:v>1.0986260046621998E-3</c:v>
                </c:pt>
                <c:pt idx="310">
                  <c:v>1.1075784301118109E-3</c:v>
                </c:pt>
                <c:pt idx="311">
                  <c:v>1.114314226045222E-3</c:v>
                </c:pt>
                <c:pt idx="312">
                  <c:v>1.1182763966996962E-3</c:v>
                </c:pt>
                <c:pt idx="313">
                  <c:v>1.1222471751229149E-3</c:v>
                </c:pt>
                <c:pt idx="314">
                  <c:v>1.1262227840205649E-3</c:v>
                </c:pt>
                <c:pt idx="315">
                  <c:v>1.1354910588026047E-3</c:v>
                </c:pt>
                <c:pt idx="316">
                  <c:v>1.1420968160841824E-3</c:v>
                </c:pt>
                <c:pt idx="317">
                  <c:v>1.1460387555419934E-3</c:v>
                </c:pt>
                <c:pt idx="318">
                  <c:v>1.1499621642607791E-3</c:v>
                </c:pt>
                <c:pt idx="319">
                  <c:v>1.1538630324593199E-3</c:v>
                </c:pt>
                <c:pt idx="320">
                  <c:v>1.1632619720479164E-3</c:v>
                </c:pt>
                <c:pt idx="321">
                  <c:v>1.1691597419789747E-3</c:v>
                </c:pt>
                <c:pt idx="322">
                  <c:v>1.1728687341183647E-3</c:v>
                </c:pt>
                <c:pt idx="323">
                  <c:v>1.1765010593688078E-3</c:v>
                </c:pt>
                <c:pt idx="324">
                  <c:v>1.1800620768718179E-3</c:v>
                </c:pt>
                <c:pt idx="325">
                  <c:v>1.1893264212611311E-3</c:v>
                </c:pt>
                <c:pt idx="326">
                  <c:v>1.1937020690845697E-3</c:v>
                </c:pt>
                <c:pt idx="327">
                  <c:v>1.1969887517824058E-3</c:v>
                </c:pt>
                <c:pt idx="328">
                  <c:v>1.2002373716337783E-3</c:v>
                </c:pt>
                <c:pt idx="329">
                  <c:v>1.2004745527869124E-3</c:v>
                </c:pt>
                <c:pt idx="330">
                  <c:v>1.2006583486279989E-3</c:v>
                </c:pt>
                <c:pt idx="331">
                  <c:v>1.2161116311097861E-3</c:v>
                </c:pt>
                <c:pt idx="332">
                  <c:v>1.2192538621799767E-3</c:v>
                </c:pt>
                <c:pt idx="333">
                  <c:v>1.2223991775334618E-3</c:v>
                </c:pt>
                <c:pt idx="334">
                  <c:v>1.2255536629165043E-3</c:v>
                </c:pt>
                <c:pt idx="335">
                  <c:v>1.2350230551479208E-3</c:v>
                </c:pt>
                <c:pt idx="336">
                  <c:v>1.2383868361564188E-3</c:v>
                </c:pt>
                <c:pt idx="337">
                  <c:v>1.2416802743928494E-3</c:v>
                </c:pt>
                <c:pt idx="338">
                  <c:v>1.2450204870733238E-3</c:v>
                </c:pt>
                <c:pt idx="339">
                  <c:v>1.2484139232799875E-3</c:v>
                </c:pt>
                <c:pt idx="340">
                  <c:v>1.266408809637982E-3</c:v>
                </c:pt>
                <c:pt idx="341">
                  <c:v>1.2702626271527354E-3</c:v>
                </c:pt>
                <c:pt idx="342">
                  <c:v>1.2742159497819931E-3</c:v>
                </c:pt>
                <c:pt idx="343">
                  <c:v>1.2850802322238021E-3</c:v>
                </c:pt>
                <c:pt idx="344">
                  <c:v>1.2909886661951232E-3</c:v>
                </c:pt>
                <c:pt idx="345">
                  <c:v>1.2954126324722706E-3</c:v>
                </c:pt>
                <c:pt idx="346">
                  <c:v>1.2999252206916409E-3</c:v>
                </c:pt>
                <c:pt idx="347">
                  <c:v>1.304524551780118E-3</c:v>
                </c:pt>
                <c:pt idx="348">
                  <c:v>1.3162474904136892E-3</c:v>
                </c:pt>
                <c:pt idx="349">
                  <c:v>1.3287552779690272E-3</c:v>
                </c:pt>
                <c:pt idx="350">
                  <c:v>1.3338345618999052E-3</c:v>
                </c:pt>
                <c:pt idx="351">
                  <c:v>1.3389869132264239E-3</c:v>
                </c:pt>
                <c:pt idx="352">
                  <c:v>1.3514538541340526E-3</c:v>
                </c:pt>
                <c:pt idx="353">
                  <c:v>1.3602861480840076E-3</c:v>
                </c:pt>
                <c:pt idx="354">
                  <c:v>1.3657730398457706E-3</c:v>
                </c:pt>
                <c:pt idx="355">
                  <c:v>1.3713205497840944E-3</c:v>
                </c:pt>
                <c:pt idx="356">
                  <c:v>1.3769265377194381E-3</c:v>
                </c:pt>
                <c:pt idx="357">
                  <c:v>1.390019995393539E-3</c:v>
                </c:pt>
                <c:pt idx="358">
                  <c:v>1.399891812527842E-3</c:v>
                </c:pt>
                <c:pt idx="359">
                  <c:v>1.4057574344200402E-3</c:v>
                </c:pt>
                <c:pt idx="360">
                  <c:v>1.4116683012074113E-3</c:v>
                </c:pt>
                <c:pt idx="361">
                  <c:v>1.4176221420204355E-3</c:v>
                </c:pt>
                <c:pt idx="362">
                  <c:v>1.4312592365897394E-3</c:v>
                </c:pt>
                <c:pt idx="363">
                  <c:v>1.4423968870829105E-3</c:v>
                </c:pt>
                <c:pt idx="364">
                  <c:v>1.4488427749029095E-3</c:v>
                </c:pt>
                <c:pt idx="365">
                  <c:v>1.4553789964003234E-3</c:v>
                </c:pt>
                <c:pt idx="366">
                  <c:v>1.4620002012912105E-3</c:v>
                </c:pt>
                <c:pt idx="367">
                  <c:v>1.4764594085209506E-3</c:v>
                </c:pt>
                <c:pt idx="368">
                  <c:v>1.4892263123791418E-3</c:v>
                </c:pt>
                <c:pt idx="369">
                  <c:v>1.4961906431690106E-3</c:v>
                </c:pt>
                <c:pt idx="370">
                  <c:v>1.5032069334870661E-3</c:v>
                </c:pt>
                <c:pt idx="371">
                  <c:v>1.5102695256122222E-3</c:v>
                </c:pt>
                <c:pt idx="372">
                  <c:v>1.5252654008695633E-3</c:v>
                </c:pt>
                <c:pt idx="373">
                  <c:v>1.5388682198241353E-3</c:v>
                </c:pt>
                <c:pt idx="374">
                  <c:v>1.5460759171726901E-3</c:v>
                </c:pt>
                <c:pt idx="375">
                  <c:v>1.5532950471523058E-3</c:v>
                </c:pt>
                <c:pt idx="376">
                  <c:v>1.5605196443936335E-3</c:v>
                </c:pt>
                <c:pt idx="377">
                  <c:v>1.5757619895274426E-3</c:v>
                </c:pt>
                <c:pt idx="378">
                  <c:v>1.5893518599290305E-3</c:v>
                </c:pt>
                <c:pt idx="379">
                  <c:v>1.5965127742576068E-3</c:v>
                </c:pt>
                <c:pt idx="380">
                  <c:v>1.6036424404064682E-3</c:v>
                </c:pt>
                <c:pt idx="381">
                  <c:v>1.6107345852561657E-3</c:v>
                </c:pt>
                <c:pt idx="382">
                  <c:v>1.6259290097654648E-3</c:v>
                </c:pt>
                <c:pt idx="383">
                  <c:v>1.6386009505310801E-3</c:v>
                </c:pt>
                <c:pt idx="384">
                  <c:v>1.6454212072718193E-3</c:v>
                </c:pt>
                <c:pt idx="385">
                  <c:v>1.65219459990391E-3</c:v>
                </c:pt>
                <c:pt idx="386">
                  <c:v>1.6589243672489467E-3</c:v>
                </c:pt>
                <c:pt idx="387">
                  <c:v>1.6738999829243714E-3</c:v>
                </c:pt>
                <c:pt idx="388">
                  <c:v>1.6854728808696467E-3</c:v>
                </c:pt>
                <c:pt idx="389">
                  <c:v>1.6920340247764023E-3</c:v>
                </c:pt>
                <c:pt idx="390">
                  <c:v>1.6985715287245646E-3</c:v>
                </c:pt>
                <c:pt idx="391">
                  <c:v>1.7050888156663565E-3</c:v>
                </c:pt>
                <c:pt idx="392">
                  <c:v>1.7073796564410332E-3</c:v>
                </c:pt>
                <c:pt idx="393">
                  <c:v>1.7310251730547216E-3</c:v>
                </c:pt>
                <c:pt idx="394">
                  <c:v>1.7374936398945797E-3</c:v>
                </c:pt>
                <c:pt idx="395">
                  <c:v>1.7439629798359194E-3</c:v>
                </c:pt>
                <c:pt idx="396">
                  <c:v>1.7504367999666294E-3</c:v>
                </c:pt>
                <c:pt idx="397">
                  <c:v>1.7655089741494781E-3</c:v>
                </c:pt>
                <c:pt idx="398">
                  <c:v>1.7764499449644709E-3</c:v>
                </c:pt>
                <c:pt idx="399">
                  <c:v>1.7830011931948386E-3</c:v>
                </c:pt>
                <c:pt idx="400">
                  <c:v>1.7895791166575308E-3</c:v>
                </c:pt>
                <c:pt idx="401">
                  <c:v>1.7961875066255964E-3</c:v>
                </c:pt>
                <c:pt idx="402">
                  <c:v>1.8115708188791977E-3</c:v>
                </c:pt>
                <c:pt idx="403">
                  <c:v>1.8230024781992038E-3</c:v>
                </c:pt>
                <c:pt idx="404">
                  <c:v>1.8298209910122011E-3</c:v>
                </c:pt>
                <c:pt idx="405">
                  <c:v>1.83669246742517E-3</c:v>
                </c:pt>
                <c:pt idx="406">
                  <c:v>1.843616855283008E-3</c:v>
                </c:pt>
                <c:pt idx="407">
                  <c:v>1.8594739320845896E-3</c:v>
                </c:pt>
                <c:pt idx="408">
                  <c:v>1.8718262190992726E-3</c:v>
                </c:pt>
                <c:pt idx="409">
                  <c:v>1.8790021255130113E-3</c:v>
                </c:pt>
                <c:pt idx="410">
                  <c:v>1.8862256782042487E-3</c:v>
                </c:pt>
                <c:pt idx="411">
                  <c:v>1.8934959747921299E-3</c:v>
                </c:pt>
                <c:pt idx="412">
                  <c:v>1.9098189141170136E-3</c:v>
                </c:pt>
                <c:pt idx="413">
                  <c:v>1.9230263038813415E-3</c:v>
                </c:pt>
                <c:pt idx="414">
                  <c:v>1.9305165356192052E-3</c:v>
                </c:pt>
                <c:pt idx="415">
                  <c:v>1.9380479477870939E-3</c:v>
                </c:pt>
                <c:pt idx="416">
                  <c:v>1.9456195882707843E-3</c:v>
                </c:pt>
                <c:pt idx="417">
                  <c:v>1.9623508909474485E-3</c:v>
                </c:pt>
                <c:pt idx="418">
                  <c:v>1.9762891423062644E-3</c:v>
                </c:pt>
                <c:pt idx="419">
                  <c:v>1.9840473938731438E-3</c:v>
                </c:pt>
                <c:pt idx="420">
                  <c:v>1.9918400117913218E-3</c:v>
                </c:pt>
                <c:pt idx="421">
                  <c:v>1.9996659941814523E-3</c:v>
                </c:pt>
                <c:pt idx="422">
                  <c:v>2.0167473342792906E-3</c:v>
                </c:pt>
                <c:pt idx="423">
                  <c:v>2.0312832819311248E-3</c:v>
                </c:pt>
                <c:pt idx="424">
                  <c:v>2.0392608095427776E-3</c:v>
                </c:pt>
                <c:pt idx="425">
                  <c:v>2.0472655409752159E-3</c:v>
                </c:pt>
                <c:pt idx="426">
                  <c:v>2.0552964245526511E-3</c:v>
                </c:pt>
                <c:pt idx="427">
                  <c:v>2.0726687399149233E-3</c:v>
                </c:pt>
                <c:pt idx="428">
                  <c:v>2.0876583977288529E-3</c:v>
                </c:pt>
                <c:pt idx="429">
                  <c:v>2.0958015441538544E-3</c:v>
                </c:pt>
                <c:pt idx="430">
                  <c:v>2.1039627698659644E-3</c:v>
                </c:pt>
                <c:pt idx="431">
                  <c:v>2.1121405635143578E-3</c:v>
                </c:pt>
                <c:pt idx="432">
                  <c:v>2.1297357254940518E-3</c:v>
                </c:pt>
                <c:pt idx="433">
                  <c:v>2.1449868492562818E-3</c:v>
                </c:pt>
                <c:pt idx="434">
                  <c:v>2.1532244711180725E-3</c:v>
                </c:pt>
                <c:pt idx="435">
                  <c:v>2.1614693880798387E-3</c:v>
                </c:pt>
                <c:pt idx="436">
                  <c:v>2.1697200205417883E-3</c:v>
                </c:pt>
                <c:pt idx="437">
                  <c:v>2.1874582536022136E-3</c:v>
                </c:pt>
                <c:pt idx="438">
                  <c:v>2.2027477720626639E-3</c:v>
                </c:pt>
                <c:pt idx="439">
                  <c:v>2.2110029466893945E-3</c:v>
                </c:pt>
                <c:pt idx="440">
                  <c:v>2.219254154407789E-3</c:v>
                </c:pt>
                <c:pt idx="441">
                  <c:v>2.2274997473447763E-3</c:v>
                </c:pt>
                <c:pt idx="442">
                  <c:v>2.2453006365015355E-3</c:v>
                </c:pt>
                <c:pt idx="443">
                  <c:v>2.2603926723794572E-3</c:v>
                </c:pt>
                <c:pt idx="444">
                  <c:v>2.2685851318749077E-3</c:v>
                </c:pt>
                <c:pt idx="445">
                  <c:v>2.2767618844855794E-3</c:v>
                </c:pt>
                <c:pt idx="446">
                  <c:v>2.2849212140489171E-3</c:v>
                </c:pt>
                <c:pt idx="447">
                  <c:v>2.3027038961989693E-3</c:v>
                </c:pt>
                <c:pt idx="448">
                  <c:v>2.3173496370938493E-3</c:v>
                </c:pt>
                <c:pt idx="449">
                  <c:v>2.3253964290080699E-3</c:v>
                </c:pt>
                <c:pt idx="450">
                  <c:v>2.3334192733539781E-3</c:v>
                </c:pt>
                <c:pt idx="451">
                  <c:v>2.3414203858368927E-3</c:v>
                </c:pt>
                <c:pt idx="452">
                  <c:v>2.3591280633999518E-3</c:v>
                </c:pt>
                <c:pt idx="453">
                  <c:v>2.3732523611737248E-3</c:v>
                </c:pt>
                <c:pt idx="454">
                  <c:v>2.3811785798519471E-3</c:v>
                </c:pt>
                <c:pt idx="455">
                  <c:v>2.3890966788597538E-3</c:v>
                </c:pt>
                <c:pt idx="456">
                  <c:v>2.3970089798915437E-3</c:v>
                </c:pt>
                <c:pt idx="457">
                  <c:v>2.4000132278404925E-3</c:v>
                </c:pt>
                <c:pt idx="458">
                  <c:v>2.428647168149499E-3</c:v>
                </c:pt>
                <c:pt idx="459">
                  <c:v>2.436565834727406E-3</c:v>
                </c:pt>
                <c:pt idx="460">
                  <c:v>2.4444929515100139E-3</c:v>
                </c:pt>
                <c:pt idx="461">
                  <c:v>2.452430946202044E-3</c:v>
                </c:pt>
                <c:pt idx="462">
                  <c:v>2.4702789711401269E-3</c:v>
                </c:pt>
                <c:pt idx="463">
                  <c:v>2.4843407883405402E-3</c:v>
                </c:pt>
                <c:pt idx="464">
                  <c:v>2.4923701183433918E-3</c:v>
                </c:pt>
                <c:pt idx="465">
                  <c:v>2.5004252106124265E-3</c:v>
                </c:pt>
                <c:pt idx="466">
                  <c:v>2.5085085989049582E-3</c:v>
                </c:pt>
                <c:pt idx="467">
                  <c:v>2.5265976288992723E-3</c:v>
                </c:pt>
                <c:pt idx="468">
                  <c:v>2.5411763179056536E-3</c:v>
                </c:pt>
                <c:pt idx="469">
                  <c:v>2.5494397231466018E-3</c:v>
                </c:pt>
                <c:pt idx="470">
                  <c:v>2.5577469452592152E-3</c:v>
                </c:pt>
                <c:pt idx="471">
                  <c:v>2.5661001088024332E-3</c:v>
                </c:pt>
                <c:pt idx="472">
                  <c:v>2.5845409841621435E-3</c:v>
                </c:pt>
                <c:pt idx="473">
                  <c:v>2.5999684348008388E-3</c:v>
                </c:pt>
                <c:pt idx="474">
                  <c:v>2.608547184724318E-3</c:v>
                </c:pt>
                <c:pt idx="475">
                  <c:v>2.6171696904080176E-3</c:v>
                </c:pt>
                <c:pt idx="476">
                  <c:v>2.6258354901469621E-3</c:v>
                </c:pt>
                <c:pt idx="477">
                  <c:v>2.6446384932714874E-3</c:v>
                </c:pt>
                <c:pt idx="478">
                  <c:v>2.6609222775591059E-3</c:v>
                </c:pt>
                <c:pt idx="479">
                  <c:v>2.6697975039925576E-3</c:v>
                </c:pt>
                <c:pt idx="480">
                  <c:v>2.6787131834396603E-3</c:v>
                </c:pt>
                <c:pt idx="481">
                  <c:v>2.6876688305867069E-3</c:v>
                </c:pt>
                <c:pt idx="482">
                  <c:v>2.706797139130935E-3</c:v>
                </c:pt>
                <c:pt idx="483">
                  <c:v>2.72388127181646E-3</c:v>
                </c:pt>
                <c:pt idx="484">
                  <c:v>2.7330293596635946E-3</c:v>
                </c:pt>
                <c:pt idx="485">
                  <c:v>2.7422144324647873E-3</c:v>
                </c:pt>
                <c:pt idx="486">
                  <c:v>2.7514359812807363E-3</c:v>
                </c:pt>
                <c:pt idx="487">
                  <c:v>2.770852362475961E-3</c:v>
                </c:pt>
                <c:pt idx="488">
                  <c:v>2.7886766397285981E-3</c:v>
                </c:pt>
                <c:pt idx="489">
                  <c:v>2.7980728163438913E-3</c:v>
                </c:pt>
                <c:pt idx="490">
                  <c:v>2.8075023444214891E-3</c:v>
                </c:pt>
                <c:pt idx="491">
                  <c:v>2.816964691379412E-3</c:v>
                </c:pt>
                <c:pt idx="492">
                  <c:v>2.8366315448244413E-3</c:v>
                </c:pt>
                <c:pt idx="493">
                  <c:v>2.8551314981097226E-3</c:v>
                </c:pt>
                <c:pt idx="494">
                  <c:v>2.8647497633933483E-3</c:v>
                </c:pt>
                <c:pt idx="495">
                  <c:v>2.8743971658538097E-3</c:v>
                </c:pt>
                <c:pt idx="496">
                  <c:v>2.8840727318324736E-3</c:v>
                </c:pt>
                <c:pt idx="497">
                  <c:v>2.9039495869617278E-3</c:v>
                </c:pt>
                <c:pt idx="498">
                  <c:v>2.9230369564041316E-3</c:v>
                </c:pt>
                <c:pt idx="499">
                  <c:v>2.932838533734067E-3</c:v>
                </c:pt>
                <c:pt idx="500">
                  <c:v>2.9426623118067258E-3</c:v>
                </c:pt>
                <c:pt idx="501">
                  <c:v>2.9525072766835862E-3</c:v>
                </c:pt>
                <c:pt idx="502">
                  <c:v>2.9725382328441756E-3</c:v>
                </c:pt>
                <c:pt idx="503">
                  <c:v>2.9920785239891307E-3</c:v>
                </c:pt>
                <c:pt idx="504">
                  <c:v>3.0020140123258425E-3</c:v>
                </c:pt>
                <c:pt idx="505">
                  <c:v>3.0119644829381389E-3</c:v>
                </c:pt>
                <c:pt idx="506">
                  <c:v>3.0219288815824231E-3</c:v>
                </c:pt>
                <c:pt idx="507">
                  <c:v>3.0420552431839757E-3</c:v>
                </c:pt>
                <c:pt idx="508">
                  <c:v>3.0619044700376805E-3</c:v>
                </c:pt>
                <c:pt idx="509">
                  <c:v>3.0719224936041115E-3</c:v>
                </c:pt>
                <c:pt idx="510">
                  <c:v>3.0819479987808326E-3</c:v>
                </c:pt>
                <c:pt idx="511">
                  <c:v>3.0919798909992439E-3</c:v>
                </c:pt>
                <c:pt idx="512">
                  <c:v>3.1121427856418914E-3</c:v>
                </c:pt>
                <c:pt idx="513">
                  <c:v>3.1321492372250962E-3</c:v>
                </c:pt>
                <c:pt idx="514">
                  <c:v>3.1421966272968094E-3</c:v>
                </c:pt>
                <c:pt idx="515">
                  <c:v>3.15224481518294E-3</c:v>
                </c:pt>
                <c:pt idx="516">
                  <c:v>3.1622937706306466E-3</c:v>
                </c:pt>
                <c:pt idx="517">
                  <c:v>3.1824422450417861E-3</c:v>
                </c:pt>
                <c:pt idx="518">
                  <c:v>3.2527821000415697E-3</c:v>
                </c:pt>
                <c:pt idx="519">
                  <c:v>3.3231477150070673E-3</c:v>
                </c:pt>
                <c:pt idx="520">
                  <c:v>3.3935295597220983E-3</c:v>
                </c:pt>
                <c:pt idx="521">
                  <c:v>3.4639185433772497E-3</c:v>
                </c:pt>
                <c:pt idx="522">
                  <c:v>3.534306014728658E-3</c:v>
                </c:pt>
                <c:pt idx="523">
                  <c:v>3.6046837622550516E-3</c:v>
                </c:pt>
                <c:pt idx="524">
                  <c:v>3.6750440143160962E-3</c:v>
                </c:pt>
                <c:pt idx="525">
                  <c:v>3.7453794393113972E-3</c:v>
                </c:pt>
                <c:pt idx="526">
                  <c:v>3.8156831458408058E-3</c:v>
                </c:pt>
                <c:pt idx="527">
                  <c:v>3.8859486828634222E-3</c:v>
                </c:pt>
                <c:pt idx="528">
                  <c:v>3.9561700398587727E-3</c:v>
                </c:pt>
                <c:pt idx="529">
                  <c:v>4.0263416469860291E-3</c:v>
                </c:pt>
                <c:pt idx="530">
                  <c:v>4.0964583752449695E-3</c:v>
                </c:pt>
                <c:pt idx="531">
                  <c:v>4.1966903501508357E-3</c:v>
                </c:pt>
                <c:pt idx="532">
                  <c:v>4.2365088843212386E-3</c:v>
                </c:pt>
                <c:pt idx="533">
                  <c:v>4.3064346127821848E-3</c:v>
                </c:pt>
                <c:pt idx="534">
                  <c:v>4.3811940036299893E-3</c:v>
                </c:pt>
                <c:pt idx="535">
                  <c:v>4.4460701975255245E-3</c:v>
                </c:pt>
                <c:pt idx="536">
                  <c:v>4.5157746508128101E-3</c:v>
                </c:pt>
                <c:pt idx="537">
                  <c:v>4.5854006792047436E-3</c:v>
                </c:pt>
                <c:pt idx="538">
                  <c:v>4.6549466861761238E-3</c:v>
                </c:pt>
                <c:pt idx="539">
                  <c:v>4.7244115174764154E-3</c:v>
                </c:pt>
                <c:pt idx="540">
                  <c:v>4.7937944612846057E-3</c:v>
                </c:pt>
                <c:pt idx="541">
                  <c:v>4.863095248367341E-3</c:v>
                </c:pt>
                <c:pt idx="542">
                  <c:v>4.9323140522344383E-3</c:v>
                </c:pt>
                <c:pt idx="543">
                  <c:v>5.0014514892935298E-3</c:v>
                </c:pt>
                <c:pt idx="544">
                  <c:v>5.0558158115155951E-3</c:v>
                </c:pt>
                <c:pt idx="545">
                  <c:v>5.1394869440436761E-3</c:v>
                </c:pt>
                <c:pt idx="546">
                  <c:v>5.208388410435456E-3</c:v>
                </c:pt>
                <c:pt idx="547">
                  <c:v>5.2772154077286651E-3</c:v>
                </c:pt>
                <c:pt idx="548">
                  <c:v>5.3459707691379463E-3</c:v>
                </c:pt>
                <c:pt idx="549">
                  <c:v>5.4146577716984003E-3</c:v>
                </c:pt>
                <c:pt idx="550">
                  <c:v>5.4832801364173992E-3</c:v>
                </c:pt>
                <c:pt idx="551">
                  <c:v>5.5518420284272688E-3</c:v>
                </c:pt>
                <c:pt idx="552">
                  <c:v>5.6203480571355791E-3</c:v>
                </c:pt>
                <c:pt idx="553">
                  <c:v>5.6740073004158823E-3</c:v>
                </c:pt>
                <c:pt idx="554">
                  <c:v>5.7572131845659838E-3</c:v>
                </c:pt>
                <c:pt idx="555">
                  <c:v>5.8255837248431383E-3</c:v>
                </c:pt>
                <c:pt idx="556">
                  <c:v>5.8939212852318268E-3</c:v>
                </c:pt>
                <c:pt idx="557">
                  <c:v>5.9622326987864996E-3</c:v>
                </c:pt>
                <c:pt idx="558">
                  <c:v>6.0305252437440234E-3</c:v>
                </c:pt>
                <c:pt idx="559">
                  <c:v>6.0988066436763718E-3</c:v>
                </c:pt>
                <c:pt idx="560">
                  <c:v>6.1670850676430891E-3</c:v>
                </c:pt>
                <c:pt idx="561">
                  <c:v>6.2353691303420116E-3</c:v>
                </c:pt>
                <c:pt idx="562">
                  <c:v>6.3036678922658781E-3</c:v>
                </c:pt>
                <c:pt idx="563">
                  <c:v>6.3719908598534854E-3</c:v>
                </c:pt>
                <c:pt idx="564">
                  <c:v>6.4403479856473822E-3</c:v>
                </c:pt>
                <c:pt idx="565">
                  <c:v>6.5087496684489545E-3</c:v>
                </c:pt>
                <c:pt idx="566">
                  <c:v>6.5621679298268872E-3</c:v>
                </c:pt>
                <c:pt idx="567">
                  <c:v>6.6457305325236058E-3</c:v>
                </c:pt>
                <c:pt idx="568">
                  <c:v>6.7143327441220157E-3</c:v>
                </c:pt>
                <c:pt idx="569">
                  <c:v>6.7830251316150789E-3</c:v>
                </c:pt>
                <c:pt idx="570">
                  <c:v>6.8712434004070217E-3</c:v>
                </c:pt>
                <c:pt idx="571">
                  <c:v>6.9401405078622445E-3</c:v>
                </c:pt>
                <c:pt idx="572">
                  <c:v>7.0091122144826682E-3</c:v>
                </c:pt>
                <c:pt idx="573">
                  <c:v>7.0781500618155068E-3</c:v>
                </c:pt>
                <c:pt idx="574">
                  <c:v>7.1472455214934855E-3</c:v>
                </c:pt>
                <c:pt idx="575">
                  <c:v>7.2163899952076916E-3</c:v>
                </c:pt>
                <c:pt idx="576">
                  <c:v>7.2855748146773468E-3</c:v>
                </c:pt>
                <c:pt idx="577">
                  <c:v>7.3547912416248419E-3</c:v>
                </c:pt>
                <c:pt idx="578">
                  <c:v>7.4240304677470502E-3</c:v>
                </c:pt>
                <c:pt idx="579">
                  <c:v>7.4983206676328381E-3</c:v>
                </c:pt>
                <c:pt idx="580">
                  <c:v>7.5675747849894949E-3</c:v>
                </c:pt>
                <c:pt idx="581">
                  <c:v>7.636824040930401E-3</c:v>
                </c:pt>
                <c:pt idx="582">
                  <c:v>7.7060593486754847E-3</c:v>
                </c:pt>
                <c:pt idx="583">
                  <c:v>7.775271551475507E-3</c:v>
                </c:pt>
                <c:pt idx="584">
                  <c:v>7.8444514225893477E-3</c:v>
                </c:pt>
                <c:pt idx="585">
                  <c:v>7.9135896652639155E-3</c:v>
                </c:pt>
                <c:pt idx="586">
                  <c:v>8.0024054409434733E-3</c:v>
                </c:pt>
                <c:pt idx="587">
                  <c:v>8.0517037280984846E-3</c:v>
                </c:pt>
                <c:pt idx="588">
                  <c:v>8.1206606045137724E-3</c:v>
                </c:pt>
                <c:pt idx="589">
                  <c:v>8.1895379649636647E-3</c:v>
                </c:pt>
                <c:pt idx="590">
                  <c:v>8.2583261623501748E-3</c:v>
                </c:pt>
                <c:pt idx="591">
                  <c:v>8.3270154794567643E-3</c:v>
                </c:pt>
                <c:pt idx="592">
                  <c:v>8.3955961289343614E-3</c:v>
                </c:pt>
                <c:pt idx="593">
                  <c:v>8.4640582532878161E-3</c:v>
                </c:pt>
                <c:pt idx="594">
                  <c:v>8.5323919248632401E-3</c:v>
                </c:pt>
                <c:pt idx="595">
                  <c:v>8.6005871458392624E-3</c:v>
                </c:pt>
                <c:pt idx="596">
                  <c:v>8.6686338482152448E-3</c:v>
                </c:pt>
                <c:pt idx="597">
                  <c:v>8.7365218938029732E-3</c:v>
                </c:pt>
                <c:pt idx="598">
                  <c:v>8.8042410742192375E-3</c:v>
                </c:pt>
                <c:pt idx="599">
                  <c:v>8.8717811108808085E-3</c:v>
                </c:pt>
                <c:pt idx="600">
                  <c:v>8.9391316549974446E-3</c:v>
                </c:pt>
                <c:pt idx="601">
                  <c:v>9.0062822875692766E-3</c:v>
                </c:pt>
                <c:pt idx="602">
                  <c:v>9.0732225193839652E-3</c:v>
                </c:pt>
                <c:pt idx="603">
                  <c:v>9.1399417910158244E-3</c:v>
                </c:pt>
                <c:pt idx="604">
                  <c:v>9.2064294728256089E-3</c:v>
                </c:pt>
                <c:pt idx="605">
                  <c:v>9.2726748649618242E-3</c:v>
                </c:pt>
                <c:pt idx="606">
                  <c:v>9.3386671973646525E-3</c:v>
                </c:pt>
                <c:pt idx="607">
                  <c:v>9.4043956297683601E-3</c:v>
                </c:pt>
                <c:pt idx="608">
                  <c:v>9.4698492517093762E-3</c:v>
                </c:pt>
                <c:pt idx="609">
                  <c:v>9.5350170825313149E-3</c:v>
                </c:pt>
                <c:pt idx="610">
                  <c:v>9.5998880713945908E-3</c:v>
                </c:pt>
                <c:pt idx="611">
                  <c:v>9.6644510972871134E-3</c:v>
                </c:pt>
                <c:pt idx="612">
                  <c:v>9.7286949690347756E-3</c:v>
                </c:pt>
                <c:pt idx="613">
                  <c:v>9.7926084253158654E-3</c:v>
                </c:pt>
                <c:pt idx="614">
                  <c:v>9.8561801346748277E-3</c:v>
                </c:pt>
                <c:pt idx="615">
                  <c:v>9.9193986955401717E-3</c:v>
                </c:pt>
                <c:pt idx="616">
                  <c:v>9.9822526362415096E-3</c:v>
                </c:pt>
                <c:pt idx="617">
                  <c:v>1.0044730415029644E-2</c:v>
                </c:pt>
                <c:pt idx="618">
                  <c:v>1.0106820420097541E-2</c:v>
                </c:pt>
                <c:pt idx="619">
                  <c:v>1.016851096960566E-2</c:v>
                </c:pt>
                <c:pt idx="620">
                  <c:v>1.0229790311704018E-2</c:v>
                </c:pt>
                <c:pt idx="621">
                  <c:v>1.0290647757433389E-2</c:v>
                </c:pt>
                <c:pt idx="622">
                  <c:v>1.0359683447259118E-2</c:v>
                </c:pt>
                <c:pt idx="623">
                  <c:v>1.0419646266690201E-2</c:v>
                </c:pt>
                <c:pt idx="624">
                  <c:v>1.0479202845481246E-2</c:v>
                </c:pt>
                <c:pt idx="625">
                  <c:v>1.0538360687356895E-2</c:v>
                </c:pt>
                <c:pt idx="626">
                  <c:v>1.0597127529374042E-2</c:v>
                </c:pt>
                <c:pt idx="627">
                  <c:v>1.0655511341958974E-2</c:v>
                </c:pt>
                <c:pt idx="628">
                  <c:v>1.0713520328944494E-2</c:v>
                </c:pt>
                <c:pt idx="629">
                  <c:v>1.0771162927607056E-2</c:v>
                </c:pt>
                <c:pt idx="630">
                  <c:v>1.0828447808701699E-2</c:v>
                </c:pt>
                <c:pt idx="631">
                  <c:v>1.0881430734326731E-2</c:v>
                </c:pt>
                <c:pt idx="632">
                  <c:v>1.0938044119708248E-2</c:v>
                </c:pt>
                <c:pt idx="633">
                  <c:v>1.099432578075059E-2</c:v>
                </c:pt>
                <c:pt idx="634">
                  <c:v>1.1050285338074549E-2</c:v>
                </c:pt>
                <c:pt idx="635">
                  <c:v>1.1105932646578831E-2</c:v>
                </c:pt>
                <c:pt idx="636">
                  <c:v>1.1161277795471589E-2</c:v>
                </c:pt>
                <c:pt idx="637">
                  <c:v>1.1232008495354513E-2</c:v>
                </c:pt>
                <c:pt idx="638">
                  <c:v>1.1286702136896627E-2</c:v>
                </c:pt>
                <c:pt idx="639">
                  <c:v>1.1341128419239194E-2</c:v>
                </c:pt>
                <c:pt idx="640">
                  <c:v>1.1395298436159291E-2</c:v>
                </c:pt>
                <c:pt idx="641">
                  <c:v>1.1449223515923241E-2</c:v>
                </c:pt>
                <c:pt idx="642">
                  <c:v>1.1502915221320346E-2</c:v>
                </c:pt>
                <c:pt idx="643">
                  <c:v>1.1556385349698361E-2</c:v>
                </c:pt>
                <c:pt idx="644">
                  <c:v>1.1609645932998321E-2</c:v>
                </c:pt>
                <c:pt idx="645">
                  <c:v>1.1662709237790888E-2</c:v>
                </c:pt>
                <c:pt idx="646">
                  <c:v>1.1715587765313805E-2</c:v>
                </c:pt>
                <c:pt idx="647">
                  <c:v>1.1768294251508469E-2</c:v>
                </c:pt>
                <c:pt idx="648">
                  <c:v>1.1820841667059791E-2</c:v>
                </c:pt>
                <c:pt idx="649">
                  <c:v>1.1873243217434739E-2</c:v>
                </c:pt>
                <c:pt idx="650">
                  <c:v>1.1925512342924381E-2</c:v>
                </c:pt>
                <c:pt idx="651">
                  <c:v>1.1977662718685509E-2</c:v>
                </c:pt>
                <c:pt idx="652">
                  <c:v>1.2029708254783547E-2</c:v>
                </c:pt>
                <c:pt idx="653">
                  <c:v>1.2081663096238556E-2</c:v>
                </c:pt>
                <c:pt idx="654">
                  <c:v>1.2133541623071877E-2</c:v>
                </c:pt>
                <c:pt idx="655">
                  <c:v>1.2185358450353208E-2</c:v>
                </c:pt>
                <c:pt idx="656">
                  <c:v>1.223712842825274E-2</c:v>
                </c:pt>
                <c:pt idx="657">
                  <c:v>1.2288866642090866E-2</c:v>
                </c:pt>
                <c:pt idx="658">
                  <c:v>1.2340588412395331E-2</c:v>
                </c:pt>
                <c:pt idx="659">
                  <c:v>1.2392309294954907E-2</c:v>
                </c:pt>
                <c:pt idx="660">
                  <c:v>1.2444045080880256E-2</c:v>
                </c:pt>
                <c:pt idx="661">
                  <c:v>1.2495811796663732E-2</c:v>
                </c:pt>
                <c:pt idx="662">
                  <c:v>1.2547625704243762E-2</c:v>
                </c:pt>
                <c:pt idx="663">
                  <c:v>1.2599503301071856E-2</c:v>
                </c:pt>
                <c:pt idx="664">
                  <c:v>1.2651461320180952E-2</c:v>
                </c:pt>
                <c:pt idx="665">
                  <c:v>1.2703516730258324E-2</c:v>
                </c:pt>
                <c:pt idx="666">
                  <c:v>1.275568673572137E-2</c:v>
                </c:pt>
                <c:pt idx="667">
                  <c:v>1.280798877679579E-2</c:v>
                </c:pt>
                <c:pt idx="668">
                  <c:v>1.2860440529598376E-2</c:v>
                </c:pt>
                <c:pt idx="669">
                  <c:v>1.2913059906221979E-2</c:v>
                </c:pt>
                <c:pt idx="670">
                  <c:v>1.2965865054825079E-2</c:v>
                </c:pt>
                <c:pt idx="671">
                  <c:v>1.3018874359725744E-2</c:v>
                </c:pt>
                <c:pt idx="672">
                  <c:v>1.3072106441497991E-2</c:v>
                </c:pt>
                <c:pt idx="673">
                  <c:v>1.312557825339618E-2</c:v>
                </c:pt>
                <c:pt idx="674">
                  <c:v>1.3179291882068097E-2</c:v>
                </c:pt>
                <c:pt idx="675">
                  <c:v>1.3233241301491101E-2</c:v>
                </c:pt>
                <c:pt idx="676">
                  <c:v>1.3287420221515423E-2</c:v>
                </c:pt>
                <c:pt idx="677">
                  <c:v>1.3341822224639137E-2</c:v>
                </c:pt>
                <c:pt idx="678">
                  <c:v>1.3396440765958006E-2</c:v>
                </c:pt>
                <c:pt idx="679">
                  <c:v>1.3451269173118183E-2</c:v>
                </c:pt>
                <c:pt idx="680">
                  <c:v>1.3506300646266275E-2</c:v>
                </c:pt>
                <c:pt idx="681">
                  <c:v>1.3561528258000945E-2</c:v>
                </c:pt>
                <c:pt idx="682">
                  <c:v>1.3616944953324731E-2</c:v>
                </c:pt>
                <c:pt idx="683">
                  <c:v>1.3672543549595642E-2</c:v>
                </c:pt>
                <c:pt idx="684">
                  <c:v>1.3728316736477892E-2</c:v>
                </c:pt>
                <c:pt idx="685">
                  <c:v>1.3784257075895022E-2</c:v>
                </c:pt>
                <c:pt idx="686">
                  <c:v>1.3840357001980856E-2</c:v>
                </c:pt>
                <c:pt idx="687">
                  <c:v>1.3896608821033059E-2</c:v>
                </c:pt>
                <c:pt idx="688">
                  <c:v>1.3953004711464307E-2</c:v>
                </c:pt>
                <c:pt idx="689">
                  <c:v>1.4027224442139651E-2</c:v>
                </c:pt>
                <c:pt idx="690">
                  <c:v>1.4066196780413535E-2</c:v>
                </c:pt>
                <c:pt idx="691">
                  <c:v>1.412297667591428E-2</c:v>
                </c:pt>
                <c:pt idx="692">
                  <c:v>1.4179868076667617E-2</c:v>
                </c:pt>
                <c:pt idx="693">
                  <c:v>1.4236862520967253E-2</c:v>
                </c:pt>
                <c:pt idx="694">
                  <c:v>1.4293951418945083E-2</c:v>
                </c:pt>
                <c:pt idx="695">
                  <c:v>1.4351126052528486E-2</c:v>
                </c:pt>
                <c:pt idx="696">
                  <c:v>1.4408377575395651E-2</c:v>
                </c:pt>
                <c:pt idx="697">
                  <c:v>1.446569701293221E-2</c:v>
                </c:pt>
                <c:pt idx="698">
                  <c:v>1.4523075262189416E-2</c:v>
                </c:pt>
                <c:pt idx="699">
                  <c:v>1.4580503091840986E-2</c:v>
                </c:pt>
                <c:pt idx="700">
                  <c:v>1.4637971142142818E-2</c:v>
                </c:pt>
                <c:pt idx="701">
                  <c:v>1.4695469924892469E-2</c:v>
                </c:pt>
                <c:pt idx="702">
                  <c:v>1.4752989823389519E-2</c:v>
                </c:pt>
                <c:pt idx="703">
                  <c:v>1.4810521092395924E-2</c:v>
                </c:pt>
                <c:pt idx="704">
                  <c:v>1.4868053858099452E-2</c:v>
                </c:pt>
                <c:pt idx="705">
                  <c:v>1.4925578118076663E-2</c:v>
                </c:pt>
                <c:pt idx="706">
                  <c:v>1.498308374125547E-2</c:v>
                </c:pt>
                <c:pt idx="707">
                  <c:v>1.5040560467881837E-2</c:v>
                </c:pt>
                <c:pt idx="708">
                  <c:v>1.5097997909485628E-2</c:v>
                </c:pt>
                <c:pt idx="709">
                  <c:v>1.5155385548847088E-2</c:v>
                </c:pt>
                <c:pt idx="710">
                  <c:v>1.5212712739965974E-2</c:v>
                </c:pt>
                <c:pt idx="711">
                  <c:v>1.5269968708030882E-2</c:v>
                </c:pt>
                <c:pt idx="712">
                  <c:v>1.5327142549391012E-2</c:v>
                </c:pt>
                <c:pt idx="713">
                  <c:v>1.5384223231527246E-2</c:v>
                </c:pt>
                <c:pt idx="714">
                  <c:v>1.5441199593025872E-2</c:v>
                </c:pt>
                <c:pt idx="715">
                  <c:v>1.5498060343554495E-2</c:v>
                </c:pt>
                <c:pt idx="716">
                  <c:v>1.5554794063837507E-2</c:v>
                </c:pt>
                <c:pt idx="717">
                  <c:v>1.5611389205634627E-2</c:v>
                </c:pt>
                <c:pt idx="718">
                  <c:v>1.5667834091719877E-2</c:v>
                </c:pt>
                <c:pt idx="719">
                  <c:v>1.5724116915863614E-2</c:v>
                </c:pt>
                <c:pt idx="720">
                  <c:v>1.578022574281393E-2</c:v>
                </c:pt>
                <c:pt idx="721">
                  <c:v>1.5836148508282848E-2</c:v>
                </c:pt>
                <c:pt idx="722">
                  <c:v>1.5891873018930549E-2</c:v>
                </c:pt>
                <c:pt idx="723">
                  <c:v>1.59473869523553E-2</c:v>
                </c:pt>
                <c:pt idx="724">
                  <c:v>1.6002677857082735E-2</c:v>
                </c:pt>
                <c:pt idx="725">
                  <c:v>1.6057733357494951E-2</c:v>
                </c:pt>
                <c:pt idx="726">
                  <c:v>1.6112546525723477E-2</c:v>
                </c:pt>
                <c:pt idx="727">
                  <c:v>1.616711664218852E-2</c:v>
                </c:pt>
                <c:pt idx="728">
                  <c:v>1.6221443352755167E-2</c:v>
                </c:pt>
                <c:pt idx="729">
                  <c:v>1.6275526329666747E-2</c:v>
                </c:pt>
                <c:pt idx="730">
                  <c:v>1.6329365271553375E-2</c:v>
                </c:pt>
                <c:pt idx="731">
                  <c:v>1.638295990343917E-2</c:v>
                </c:pt>
                <c:pt idx="732">
                  <c:v>1.6436309976749709E-2</c:v>
                </c:pt>
                <c:pt idx="733">
                  <c:v>1.6489415269320788E-2</c:v>
                </c:pt>
                <c:pt idx="734">
                  <c:v>1.6542275585404116E-2</c:v>
                </c:pt>
                <c:pt idx="735">
                  <c:v>1.6594890755676068E-2</c:v>
                </c:pt>
                <c:pt idx="736">
                  <c:v>1.6647260637244917E-2</c:v>
                </c:pt>
                <c:pt idx="737">
                  <c:v>1.6699385113656966E-2</c:v>
                </c:pt>
                <c:pt idx="738">
                  <c:v>1.6751264094904655E-2</c:v>
                </c:pt>
                <c:pt idx="739">
                  <c:v>1.6802897517433999E-2</c:v>
                </c:pt>
                <c:pt idx="740">
                  <c:v>1.6869845273419452E-2</c:v>
                </c:pt>
                <c:pt idx="741">
                  <c:v>1.6905427564423335E-2</c:v>
                </c:pt>
                <c:pt idx="742">
                  <c:v>1.6956324194100196E-2</c:v>
                </c:pt>
                <c:pt idx="743">
                  <c:v>1.700697527550471E-2</c:v>
                </c:pt>
                <c:pt idx="744">
                  <c:v>1.7057380877448687E-2</c:v>
                </c:pt>
                <c:pt idx="745">
                  <c:v>1.7107541095235393E-2</c:v>
                </c:pt>
                <c:pt idx="746">
                  <c:v>1.7157456050668769E-2</c:v>
                </c:pt>
                <c:pt idx="747">
                  <c:v>1.7207125892057362E-2</c:v>
                </c:pt>
                <c:pt idx="748">
                  <c:v>1.7256550794221105E-2</c:v>
                </c:pt>
                <c:pt idx="749">
                  <c:v>1.7305730958497682E-2</c:v>
                </c:pt>
                <c:pt idx="750">
                  <c:v>1.7354666612748447E-2</c:v>
                </c:pt>
                <c:pt idx="751">
                  <c:v>1.7403358011363661E-2</c:v>
                </c:pt>
                <c:pt idx="752">
                  <c:v>1.745180543526885E-2</c:v>
                </c:pt>
                <c:pt idx="753">
                  <c:v>1.7500009191930722E-2</c:v>
                </c:pt>
                <c:pt idx="754">
                  <c:v>1.7547969615361553E-2</c:v>
                </c:pt>
                <c:pt idx="755">
                  <c:v>1.7595687066125958E-2</c:v>
                </c:pt>
                <c:pt idx="756">
                  <c:v>1.7643161931345287E-2</c:v>
                </c:pt>
                <c:pt idx="757">
                  <c:v>1.7690394624703312E-2</c:v>
                </c:pt>
                <c:pt idx="758">
                  <c:v>1.773738558645192E-2</c:v>
                </c:pt>
                <c:pt idx="759">
                  <c:v>1.7784135283414847E-2</c:v>
                </c:pt>
                <c:pt idx="760">
                  <c:v>1.7830644208994009E-2</c:v>
                </c:pt>
                <c:pt idx="761">
                  <c:v>1.7876912883173689E-2</c:v>
                </c:pt>
                <c:pt idx="762">
                  <c:v>1.7922941852525541E-2</c:v>
                </c:pt>
                <c:pt idx="763">
                  <c:v>1.7968731690213666E-2</c:v>
                </c:pt>
                <c:pt idx="764">
                  <c:v>1.8014282995998082E-2</c:v>
                </c:pt>
                <c:pt idx="765">
                  <c:v>1.8059596396240874E-2</c:v>
                </c:pt>
                <c:pt idx="766">
                  <c:v>1.8104672543909257E-2</c:v>
                </c:pt>
                <c:pt idx="767">
                  <c:v>1.8149512118580614E-2</c:v>
                </c:pt>
                <c:pt idx="768">
                  <c:v>1.8194115826446648E-2</c:v>
                </c:pt>
                <c:pt idx="769">
                  <c:v>1.8238484400317778E-2</c:v>
                </c:pt>
                <c:pt idx="770">
                  <c:v>1.8282618599626415E-2</c:v>
                </c:pt>
                <c:pt idx="771">
                  <c:v>1.8326519210432424E-2</c:v>
                </c:pt>
                <c:pt idx="772">
                  <c:v>1.8370187045425125E-2</c:v>
                </c:pt>
                <c:pt idx="773">
                  <c:v>1.8413622943928745E-2</c:v>
                </c:pt>
                <c:pt idx="774">
                  <c:v>1.8456827771905486E-2</c:v>
                </c:pt>
                <c:pt idx="775">
                  <c:v>1.849980242195904E-2</c:v>
                </c:pt>
                <c:pt idx="776">
                  <c:v>1.8542547813339177E-2</c:v>
                </c:pt>
                <c:pt idx="777">
                  <c:v>1.8585064823720819E-2</c:v>
                </c:pt>
                <c:pt idx="778">
                  <c:v>1.8627352693292024E-2</c:v>
                </c:pt>
                <c:pt idx="779">
                  <c:v>1.8669408892691967E-2</c:v>
                </c:pt>
                <c:pt idx="780">
                  <c:v>1.8711230790912244E-2</c:v>
                </c:pt>
                <c:pt idx="781">
                  <c:v>1.8752815745403224E-2</c:v>
                </c:pt>
                <c:pt idx="782">
                  <c:v>1.8794161102074707E-2</c:v>
                </c:pt>
                <c:pt idx="783">
                  <c:v>1.8835264195301592E-2</c:v>
                </c:pt>
                <c:pt idx="784">
                  <c:v>1.88761223479272E-2</c:v>
                </c:pt>
                <c:pt idx="785">
                  <c:v>1.8916732871268056E-2</c:v>
                </c:pt>
                <c:pt idx="786">
                  <c:v>1.8957093065117423E-2</c:v>
                </c:pt>
                <c:pt idx="787">
                  <c:v>1.9006786284687469E-2</c:v>
                </c:pt>
                <c:pt idx="788">
                  <c:v>1.9046583746953148E-2</c:v>
                </c:pt>
                <c:pt idx="789">
                  <c:v>1.9086121935176156E-2</c:v>
                </c:pt>
                <c:pt idx="790">
                  <c:v>1.9125398108266963E-2</c:v>
                </c:pt>
                <c:pt idx="791">
                  <c:v>1.9151918252195612E-2</c:v>
                </c:pt>
                <c:pt idx="792">
                  <c:v>1.9203153387652102E-2</c:v>
                </c:pt>
                <c:pt idx="793">
                  <c:v>1.924162695474212E-2</c:v>
                </c:pt>
                <c:pt idx="794">
                  <c:v>1.9279827428301741E-2</c:v>
                </c:pt>
                <c:pt idx="795">
                  <c:v>1.9317752010247675E-2</c:v>
                </c:pt>
                <c:pt idx="796">
                  <c:v>1.9355397891114002E-2</c:v>
                </c:pt>
                <c:pt idx="797">
                  <c:v>1.9392762250058253E-2</c:v>
                </c:pt>
                <c:pt idx="798">
                  <c:v>1.9429842254865961E-2</c:v>
                </c:pt>
                <c:pt idx="799">
                  <c:v>1.9466635061958275E-2</c:v>
                </c:pt>
                <c:pt idx="800">
                  <c:v>1.9503137816396305E-2</c:v>
                </c:pt>
                <c:pt idx="801">
                  <c:v>1.9539347651888282E-2</c:v>
                </c:pt>
                <c:pt idx="802">
                  <c:v>1.9575261690795855E-2</c:v>
                </c:pt>
                <c:pt idx="803">
                  <c:v>1.9610877044139538E-2</c:v>
                </c:pt>
                <c:pt idx="804">
                  <c:v>1.9637623134811499E-2</c:v>
                </c:pt>
                <c:pt idx="805">
                  <c:v>1.9681200081556726E-2</c:v>
                </c:pt>
                <c:pt idx="806">
                  <c:v>1.9715901931029386E-2</c:v>
                </c:pt>
                <c:pt idx="807">
                  <c:v>1.9750293425750146E-2</c:v>
                </c:pt>
                <c:pt idx="808">
                  <c:v>1.9784371620138925E-2</c:v>
                </c:pt>
                <c:pt idx="809">
                  <c:v>1.9818133557315543E-2</c:v>
                </c:pt>
                <c:pt idx="810">
                  <c:v>1.9851576269108863E-2</c:v>
                </c:pt>
                <c:pt idx="811">
                  <c:v>1.9884696776063068E-2</c:v>
                </c:pt>
                <c:pt idx="812">
                  <c:v>1.9917492087445716E-2</c:v>
                </c:pt>
                <c:pt idx="813">
                  <c:v>1.9942012240127725E-2</c:v>
                </c:pt>
                <c:pt idx="814">
                  <c:v>1.9982095104230321E-2</c:v>
                </c:pt>
                <c:pt idx="815">
                  <c:v>2.0013896771855041E-2</c:v>
                </c:pt>
                <c:pt idx="816">
                  <c:v>2.0045361168369812E-2</c:v>
                </c:pt>
                <c:pt idx="817">
                  <c:v>2.0076485246778925E-2</c:v>
                </c:pt>
                <c:pt idx="818">
                  <c:v>2.0107265948858932E-2</c:v>
                </c:pt>
                <c:pt idx="819">
                  <c:v>2.0137700205167086E-2</c:v>
                </c:pt>
                <c:pt idx="820">
                  <c:v>2.0167784935050045E-2</c:v>
                </c:pt>
                <c:pt idx="821">
                  <c:v>2.0197517046654297E-2</c:v>
                </c:pt>
                <c:pt idx="822">
                  <c:v>2.022689343693311E-2</c:v>
                </c:pt>
                <c:pt idx="823">
                  <c:v>2.0255910991657609E-2</c:v>
                </c:pt>
                <c:pt idx="824">
                  <c:v>2.0284566585424813E-2</c:v>
                </c:pt>
                <c:pt idx="825">
                  <c:v>2.0312857081669151E-2</c:v>
                </c:pt>
                <c:pt idx="826">
                  <c:v>2.033381581783571E-2</c:v>
                </c:pt>
                <c:pt idx="827">
                  <c:v>2.0368330179561984E-2</c:v>
                </c:pt>
                <c:pt idx="828">
                  <c:v>2.0395506452347823E-2</c:v>
                </c:pt>
                <c:pt idx="829">
                  <c:v>2.0422305446715375E-2</c:v>
                </c:pt>
                <c:pt idx="830">
                  <c:v>2.0452474083614017E-2</c:v>
                </c:pt>
                <c:pt idx="831">
                  <c:v>2.047629174979252E-2</c:v>
                </c:pt>
                <c:pt idx="832">
                  <c:v>2.0501955161793577E-2</c:v>
                </c:pt>
                <c:pt idx="833">
                  <c:v>2.0527260642484755E-2</c:v>
                </c:pt>
                <c:pt idx="834">
                  <c:v>2.0552214051155135E-2</c:v>
                </c:pt>
                <c:pt idx="835">
                  <c:v>2.0576821312838688E-2</c:v>
                </c:pt>
                <c:pt idx="836">
                  <c:v>2.0601088418301234E-2</c:v>
                </c:pt>
                <c:pt idx="837">
                  <c:v>2.0625021424029086E-2</c:v>
                </c:pt>
                <c:pt idx="838">
                  <c:v>2.0648626452214922E-2</c:v>
                </c:pt>
                <c:pt idx="839">
                  <c:v>2.0671909690746868E-2</c:v>
                </c:pt>
                <c:pt idx="840">
                  <c:v>2.0694877393194363E-2</c:v>
                </c:pt>
                <c:pt idx="841">
                  <c:v>2.0717535878797901E-2</c:v>
                </c:pt>
                <c:pt idx="842">
                  <c:v>2.0739891532454018E-2</c:v>
                </c:pt>
                <c:pt idx="843">
                  <c:v>2.0770531665255179E-2</c:v>
                </c:pt>
                <c:pt idx="844">
                  <c:v>2.0783720211728019E-2</c:v>
                </c:pt>
                <c:pt idx="845">
                  <c:v>2.0805206335318314E-2</c:v>
                </c:pt>
                <c:pt idx="846">
                  <c:v>2.0828329298992164E-2</c:v>
                </c:pt>
                <c:pt idx="847">
                  <c:v>2.0847355387424937E-2</c:v>
                </c:pt>
                <c:pt idx="848">
                  <c:v>2.0873041526033455E-2</c:v>
                </c:pt>
                <c:pt idx="849">
                  <c:v>2.0893374839982191E-2</c:v>
                </c:pt>
                <c:pt idx="850">
                  <c:v>2.0913460441373176E-2</c:v>
                </c:pt>
                <c:pt idx="851">
                  <c:v>2.0933305363504403E-2</c:v>
                </c:pt>
                <c:pt idx="852">
                  <c:v>2.0952916705560459E-2</c:v>
                </c:pt>
                <c:pt idx="853">
                  <c:v>2.0972301632601779E-2</c:v>
                </c:pt>
                <c:pt idx="854">
                  <c:v>2.0991467375554358E-2</c:v>
                </c:pt>
                <c:pt idx="855">
                  <c:v>2.101042123120055E-2</c:v>
                </c:pt>
                <c:pt idx="856">
                  <c:v>2.1029170562169876E-2</c:v>
                </c:pt>
                <c:pt idx="857">
                  <c:v>2.1047722796928726E-2</c:v>
                </c:pt>
                <c:pt idx="858">
                  <c:v>2.1066085429772695E-2</c:v>
                </c:pt>
                <c:pt idx="859">
                  <c:v>2.1084266020818261E-2</c:v>
                </c:pt>
                <c:pt idx="860">
                  <c:v>2.1102272195994247E-2</c:v>
                </c:pt>
                <c:pt idx="861">
                  <c:v>2.1120111647033927E-2</c:v>
                </c:pt>
                <c:pt idx="862">
                  <c:v>2.1137792131468467E-2</c:v>
                </c:pt>
                <c:pt idx="863">
                  <c:v>2.1155321472619913E-2</c:v>
                </c:pt>
                <c:pt idx="864">
                  <c:v>2.1172707559595053E-2</c:v>
                </c:pt>
                <c:pt idx="865">
                  <c:v>2.1189958347279086E-2</c:v>
                </c:pt>
                <c:pt idx="866">
                  <c:v>2.1207081856330988E-2</c:v>
                </c:pt>
                <c:pt idx="867">
                  <c:v>2.1224086173177413E-2</c:v>
                </c:pt>
                <c:pt idx="868">
                  <c:v>2.1240979450010276E-2</c:v>
                </c:pt>
                <c:pt idx="869">
                  <c:v>2.12577699047806E-2</c:v>
                </c:pt>
                <c:pt idx="870">
                  <c:v>2.1274465821197009E-2</c:v>
                </c:pt>
                <c:pt idx="871">
                  <c:v>2.1291075548722439E-2</c:v>
                </c:pt>
                <c:pt idx="872">
                  <c:v>2.1307607502571713E-2</c:v>
                </c:pt>
                <c:pt idx="873">
                  <c:v>2.132407016371133E-2</c:v>
                </c:pt>
                <c:pt idx="874">
                  <c:v>2.1340472078856854E-2</c:v>
                </c:pt>
                <c:pt idx="875">
                  <c:v>2.1356821860473538E-2</c:v>
                </c:pt>
                <c:pt idx="876">
                  <c:v>2.1373128186777671E-2</c:v>
                </c:pt>
                <c:pt idx="877">
                  <c:v>2.1389399801736333E-2</c:v>
                </c:pt>
                <c:pt idx="878">
                  <c:v>2.1405645515070258E-2</c:v>
                </c:pt>
                <c:pt idx="879">
                  <c:v>2.1421874202255584E-2</c:v>
                </c:pt>
                <c:pt idx="880">
                  <c:v>2.1438094804528008E-2</c:v>
                </c:pt>
                <c:pt idx="881">
                  <c:v>2.1454315671907382E-2</c:v>
                </c:pt>
                <c:pt idx="882">
                  <c:v>2.1472856409978355E-2</c:v>
                </c:pt>
                <c:pt idx="883">
                  <c:v>2.1489079886175218E-2</c:v>
                </c:pt>
                <c:pt idx="884">
                  <c:v>2.150530178710373E-2</c:v>
                </c:pt>
                <c:pt idx="885">
                  <c:v>2.1521520289660902E-2</c:v>
                </c:pt>
                <c:pt idx="886">
                  <c:v>2.1537733546513709E-2</c:v>
                </c:pt>
                <c:pt idx="887">
                  <c:v>2.1553939686095359E-2</c:v>
                </c:pt>
                <c:pt idx="888">
                  <c:v>2.1570136812604862E-2</c:v>
                </c:pt>
                <c:pt idx="889">
                  <c:v>2.1586323006004163E-2</c:v>
                </c:pt>
                <c:pt idx="890">
                  <c:v>2.1602496322017731E-2</c:v>
                </c:pt>
                <c:pt idx="891">
                  <c:v>2.1618654792129478E-2</c:v>
                </c:pt>
                <c:pt idx="892">
                  <c:v>2.1634796423581661E-2</c:v>
                </c:pt>
                <c:pt idx="893">
                  <c:v>2.1650919199373578E-2</c:v>
                </c:pt>
                <c:pt idx="894">
                  <c:v>2.1667021078259373E-2</c:v>
                </c:pt>
                <c:pt idx="895">
                  <c:v>2.1683099994747376E-2</c:v>
                </c:pt>
                <c:pt idx="896">
                  <c:v>2.1699153859097479E-2</c:v>
                </c:pt>
                <c:pt idx="897">
                  <c:v>2.1715180557320919E-2</c:v>
                </c:pt>
                <c:pt idx="898">
                  <c:v>2.1735742950685259E-2</c:v>
                </c:pt>
                <c:pt idx="899">
                  <c:v>2.1757528104307332E-2</c:v>
                </c:pt>
                <c:pt idx="900">
                  <c:v>2.1767621739605239E-2</c:v>
                </c:pt>
                <c:pt idx="901">
                  <c:v>2.1783507491872623E-2</c:v>
                </c:pt>
                <c:pt idx="902">
                  <c:v>2.1799354501183327E-2</c:v>
                </c:pt>
                <c:pt idx="903">
                  <c:v>2.1815160501094978E-2</c:v>
                </c:pt>
                <c:pt idx="904">
                  <c:v>2.183092320090756E-2</c:v>
                </c:pt>
                <c:pt idx="905">
                  <c:v>2.184664028566255E-2</c:v>
                </c:pt>
                <c:pt idx="906">
                  <c:v>2.1862309416140716E-2</c:v>
                </c:pt>
                <c:pt idx="907">
                  <c:v>2.1877928228863221E-2</c:v>
                </c:pt>
                <c:pt idx="908">
                  <c:v>2.1893494336089649E-2</c:v>
                </c:pt>
                <c:pt idx="909">
                  <c:v>2.1909005325817344E-2</c:v>
                </c:pt>
                <c:pt idx="910">
                  <c:v>2.1924458761781864E-2</c:v>
                </c:pt>
                <c:pt idx="911">
                  <c:v>2.1939852183455202E-2</c:v>
                </c:pt>
                <c:pt idx="912">
                  <c:v>2.1955183106046244E-2</c:v>
                </c:pt>
                <c:pt idx="913">
                  <c:v>2.1970449020500115E-2</c:v>
                </c:pt>
                <c:pt idx="914">
                  <c:v>2.198564739349794E-2</c:v>
                </c:pt>
                <c:pt idx="915">
                  <c:v>2.2000775667456864E-2</c:v>
                </c:pt>
                <c:pt idx="916">
                  <c:v>2.201583126052982E-2</c:v>
                </c:pt>
                <c:pt idx="917">
                  <c:v>2.2030811566605316E-2</c:v>
                </c:pt>
                <c:pt idx="918">
                  <c:v>2.2045713955307876E-2</c:v>
                </c:pt>
                <c:pt idx="919">
                  <c:v>2.2060535771998471E-2</c:v>
                </c:pt>
                <c:pt idx="920">
                  <c:v>2.2075274337774082E-2</c:v>
                </c:pt>
                <c:pt idx="921">
                  <c:v>2.2089926949468798E-2</c:v>
                </c:pt>
                <c:pt idx="922">
                  <c:v>2.2104490879654035E-2</c:v>
                </c:pt>
                <c:pt idx="923">
                  <c:v>2.2118963376638975E-2</c:v>
                </c:pt>
                <c:pt idx="924">
                  <c:v>2.2133341664471656E-2</c:v>
                </c:pt>
                <c:pt idx="925">
                  <c:v>2.2147622942939846E-2</c:v>
                </c:pt>
                <c:pt idx="926">
                  <c:v>2.2161804387571062E-2</c:v>
                </c:pt>
                <c:pt idx="927">
                  <c:v>2.2175883149634514E-2</c:v>
                </c:pt>
                <c:pt idx="928">
                  <c:v>2.2189856356142651E-2</c:v>
                </c:pt>
                <c:pt idx="929">
                  <c:v>2.2203721109851176E-2</c:v>
                </c:pt>
                <c:pt idx="930">
                  <c:v>2.2217474489261421E-2</c:v>
                </c:pt>
                <c:pt idx="931">
                  <c:v>2.2231113548621034E-2</c:v>
                </c:pt>
                <c:pt idx="932">
                  <c:v>2.2244635317926816E-2</c:v>
                </c:pt>
                <c:pt idx="933">
                  <c:v>2.2265641670760453E-2</c:v>
                </c:pt>
                <c:pt idx="934">
                  <c:v>2.2276310476396687E-2</c:v>
                </c:pt>
                <c:pt idx="935">
                  <c:v>2.2284481070591517E-2</c:v>
                </c:pt>
                <c:pt idx="936">
                  <c:v>2.2297523085657894E-2</c:v>
                </c:pt>
                <c:pt idx="937">
                  <c:v>2.2310445386079496E-2</c:v>
                </c:pt>
                <c:pt idx="938">
                  <c:v>2.2323248113891973E-2</c:v>
                </c:pt>
                <c:pt idx="939">
                  <c:v>2.2335931411180458E-2</c:v>
                </c:pt>
                <c:pt idx="940">
                  <c:v>2.2348495420080022E-2</c:v>
                </c:pt>
                <c:pt idx="941">
                  <c:v>2.2360940282775889E-2</c:v>
                </c:pt>
                <c:pt idx="942">
                  <c:v>2.2373266141501678E-2</c:v>
                </c:pt>
                <c:pt idx="943">
                  <c:v>2.2385473138541605E-2</c:v>
                </c:pt>
                <c:pt idx="944">
                  <c:v>2.2397561416228281E-2</c:v>
                </c:pt>
                <c:pt idx="945">
                  <c:v>2.2409531116943153E-2</c:v>
                </c:pt>
                <c:pt idx="946">
                  <c:v>2.2427224095602549E-2</c:v>
                </c:pt>
                <c:pt idx="947">
                  <c:v>2.2433115357229444E-2</c:v>
                </c:pt>
                <c:pt idx="948">
                  <c:v>2.244473018180751E-2</c:v>
                </c:pt>
                <c:pt idx="949">
                  <c:v>2.2456226999427287E-2</c:v>
                </c:pt>
                <c:pt idx="950">
                  <c:v>2.2467605952713323E-2</c:v>
                </c:pt>
                <c:pt idx="951">
                  <c:v>2.247886718433724E-2</c:v>
                </c:pt>
                <c:pt idx="952">
                  <c:v>2.2490010837019066E-2</c:v>
                </c:pt>
                <c:pt idx="953">
                  <c:v>2.2501037053526574E-2</c:v>
                </c:pt>
                <c:pt idx="954">
                  <c:v>2.25119459766744E-2</c:v>
                </c:pt>
                <c:pt idx="955">
                  <c:v>2.2522737749324704E-2</c:v>
                </c:pt>
                <c:pt idx="956">
                  <c:v>2.253341251438739E-2</c:v>
                </c:pt>
                <c:pt idx="957">
                  <c:v>2.254397041481835E-2</c:v>
                </c:pt>
                <c:pt idx="958">
                  <c:v>2.2554411593620999E-2</c:v>
                </c:pt>
                <c:pt idx="959">
                  <c:v>2.2564736193844751E-2</c:v>
                </c:pt>
                <c:pt idx="960">
                  <c:v>2.2574944358586098E-2</c:v>
                </c:pt>
                <c:pt idx="961">
                  <c:v>2.2585036230987302E-2</c:v>
                </c:pt>
                <c:pt idx="962">
                  <c:v>2.2595011954237278E-2</c:v>
                </c:pt>
                <c:pt idx="963">
                  <c:v>2.2604871671570274E-2</c:v>
                </c:pt>
                <c:pt idx="964">
                  <c:v>2.261461552626674E-2</c:v>
                </c:pt>
                <c:pt idx="965">
                  <c:v>2.262424366165269E-2</c:v>
                </c:pt>
                <c:pt idx="966">
                  <c:v>2.2633756221099467E-2</c:v>
                </c:pt>
                <c:pt idx="967">
                  <c:v>2.2643153348023741E-2</c:v>
                </c:pt>
                <c:pt idx="968">
                  <c:v>2.2652435185887089E-2</c:v>
                </c:pt>
                <c:pt idx="969">
                  <c:v>2.2661601878196852E-2</c:v>
                </c:pt>
                <c:pt idx="970">
                  <c:v>2.2670653568503951E-2</c:v>
                </c:pt>
                <c:pt idx="971">
                  <c:v>2.2679590400405091E-2</c:v>
                </c:pt>
                <c:pt idx="972">
                  <c:v>2.2688412517540321E-2</c:v>
                </c:pt>
                <c:pt idx="973">
                  <c:v>2.2697120063595259E-2</c:v>
                </c:pt>
                <c:pt idx="974">
                  <c:v>2.2705713182298221E-2</c:v>
                </c:pt>
                <c:pt idx="975">
                  <c:v>2.2714192017422634E-2</c:v>
                </c:pt>
                <c:pt idx="976">
                  <c:v>2.2722556712785297E-2</c:v>
                </c:pt>
                <c:pt idx="977">
                  <c:v>2.2730807412246583E-2</c:v>
                </c:pt>
                <c:pt idx="978">
                  <c:v>2.2738944259710233E-2</c:v>
                </c:pt>
                <c:pt idx="979">
                  <c:v>2.2746967399123564E-2</c:v>
                </c:pt>
                <c:pt idx="980">
                  <c:v>2.2754876974476822E-2</c:v>
                </c:pt>
                <c:pt idx="981">
                  <c:v>2.2762673129803613E-2</c:v>
                </c:pt>
                <c:pt idx="982">
                  <c:v>2.2770356009179593E-2</c:v>
                </c:pt>
                <c:pt idx="983">
                  <c:v>2.2777925756724215E-2</c:v>
                </c:pt>
                <c:pt idx="984">
                  <c:v>2.2785382516598115E-2</c:v>
                </c:pt>
                <c:pt idx="985">
                  <c:v>2.2792726448241749E-2</c:v>
                </c:pt>
                <c:pt idx="986">
                  <c:v>2.2799957967570526E-2</c:v>
                </c:pt>
                <c:pt idx="987">
                  <c:v>2.280707770531893E-2</c:v>
                </c:pt>
                <c:pt idx="988">
                  <c:v>2.2814086301820333E-2</c:v>
                </c:pt>
                <c:pt idx="989">
                  <c:v>2.2820984400588034E-2</c:v>
                </c:pt>
                <c:pt idx="990">
                  <c:v>2.2827772648315689E-2</c:v>
                </c:pt>
                <c:pt idx="991">
                  <c:v>2.2834451694876003E-2</c:v>
                </c:pt>
                <c:pt idx="992">
                  <c:v>2.2841022193320286E-2</c:v>
                </c:pt>
                <c:pt idx="993">
                  <c:v>2.2847484799878241E-2</c:v>
                </c:pt>
                <c:pt idx="994">
                  <c:v>2.2853840173956641E-2</c:v>
                </c:pt>
                <c:pt idx="995">
                  <c:v>2.2863372776188828E-2</c:v>
                </c:pt>
                <c:pt idx="996">
                  <c:v>2.2869495463797261E-2</c:v>
                </c:pt>
                <c:pt idx="997">
                  <c:v>2.2875513103651723E-2</c:v>
                </c:pt>
                <c:pt idx="998">
                  <c:v>2.2881426365015549E-2</c:v>
                </c:pt>
                <c:pt idx="999">
                  <c:v>2.2887235920301084E-2</c:v>
                </c:pt>
                <c:pt idx="1000">
                  <c:v>2.2892942445070112E-2</c:v>
                </c:pt>
                <c:pt idx="1001">
                  <c:v>2.2899600632790788E-2</c:v>
                </c:pt>
                <c:pt idx="1002">
                  <c:v>2.2904049121045992E-2</c:v>
                </c:pt>
                <c:pt idx="1003">
                  <c:v>2.2906323453311776E-2</c:v>
                </c:pt>
                <c:pt idx="1004">
                  <c:v>2.2914751860396203E-2</c:v>
                </c:pt>
                <c:pt idx="1005">
                  <c:v>2.2919953476182347E-2</c:v>
                </c:pt>
                <c:pt idx="1006">
                  <c:v>2.2925056180918488E-2</c:v>
                </c:pt>
                <c:pt idx="1007">
                  <c:v>2.2930060672193348E-2</c:v>
                </c:pt>
                <c:pt idx="1008">
                  <c:v>2.29349676507388E-2</c:v>
                </c:pt>
                <c:pt idx="1009">
                  <c:v>2.293977782043136E-2</c:v>
                </c:pt>
                <c:pt idx="1010">
                  <c:v>2.2944491888290036E-2</c:v>
                </c:pt>
                <c:pt idx="1011">
                  <c:v>2.2949110564476329E-2</c:v>
                </c:pt>
                <c:pt idx="1012">
                  <c:v>2.2953634562293559E-2</c:v>
                </c:pt>
                <c:pt idx="1013">
                  <c:v>2.2958064598186462E-2</c:v>
                </c:pt>
                <c:pt idx="1014">
                  <c:v>2.2962401391739648E-2</c:v>
                </c:pt>
                <c:pt idx="1015">
                  <c:v>2.2966645665678475E-2</c:v>
                </c:pt>
                <c:pt idx="1016">
                  <c:v>2.2970798145867524E-2</c:v>
                </c:pt>
                <c:pt idx="1017">
                  <c:v>2.2974859561309742E-2</c:v>
                </c:pt>
                <c:pt idx="1018">
                  <c:v>2.2978830644146651E-2</c:v>
                </c:pt>
                <c:pt idx="1019">
                  <c:v>2.2982712129657048E-2</c:v>
                </c:pt>
                <c:pt idx="1020">
                  <c:v>2.2986504756256996E-2</c:v>
                </c:pt>
                <c:pt idx="1021">
                  <c:v>2.2990209265498968E-2</c:v>
                </c:pt>
                <c:pt idx="1022">
                  <c:v>2.2993826402070754E-2</c:v>
                </c:pt>
                <c:pt idx="1023">
                  <c:v>2.2997356913795463E-2</c:v>
                </c:pt>
                <c:pt idx="1024">
                  <c:v>2.3000801551631304E-2</c:v>
                </c:pt>
                <c:pt idx="1025">
                  <c:v>2.3001414346895607E-2</c:v>
                </c:pt>
                <c:pt idx="1026">
                  <c:v>2.3007436225136676E-2</c:v>
                </c:pt>
                <c:pt idx="1027">
                  <c:v>2.3010627778389442E-2</c:v>
                </c:pt>
                <c:pt idx="1028">
                  <c:v>2.3013736492918501E-2</c:v>
                </c:pt>
                <c:pt idx="1029">
                  <c:v>2.3016763135345623E-2</c:v>
                </c:pt>
                <c:pt idx="1030">
                  <c:v>2.3019708475423974E-2</c:v>
                </c:pt>
                <c:pt idx="1031">
                  <c:v>2.3022573286037056E-2</c:v>
                </c:pt>
                <c:pt idx="1032">
                  <c:v>2.3025358343198035E-2</c:v>
                </c:pt>
                <c:pt idx="1033">
                  <c:v>2.302806442604953E-2</c:v>
                </c:pt>
                <c:pt idx="1034">
                  <c:v>2.3030692316862965E-2</c:v>
                </c:pt>
                <c:pt idx="1035">
                  <c:v>2.3033242801037909E-2</c:v>
                </c:pt>
                <c:pt idx="1036">
                  <c:v>2.3035716667101431E-2</c:v>
                </c:pt>
                <c:pt idx="1037">
                  <c:v>2.3039819711307197E-2</c:v>
                </c:pt>
                <c:pt idx="1038">
                  <c:v>2.3037891751326766E-2</c:v>
                </c:pt>
                <c:pt idx="1039">
                  <c:v>2.3042685324750407E-2</c:v>
                </c:pt>
                <c:pt idx="1040">
                  <c:v>2.304485854965457E-2</c:v>
                </c:pt>
                <c:pt idx="1041">
                  <c:v>2.3046957462136652E-2</c:v>
                </c:pt>
                <c:pt idx="1042">
                  <c:v>2.3048982371556573E-2</c:v>
                </c:pt>
                <c:pt idx="1043">
                  <c:v>2.3050933587293165E-2</c:v>
                </c:pt>
                <c:pt idx="1044">
                  <c:v>2.3052811418744587E-2</c:v>
                </c:pt>
                <c:pt idx="1045">
                  <c:v>2.3054616175327246E-2</c:v>
                </c:pt>
                <c:pt idx="1046">
                  <c:v>2.3056348166475574E-2</c:v>
                </c:pt>
                <c:pt idx="1047">
                  <c:v>2.3055595290933106E-2</c:v>
                </c:pt>
                <c:pt idx="1048">
                  <c:v>2.3057197230088679E-2</c:v>
                </c:pt>
                <c:pt idx="1049">
                  <c:v>2.3058727279525088E-2</c:v>
                </c:pt>
                <c:pt idx="1050">
                  <c:v>2.3060185748687515E-2</c:v>
                </c:pt>
                <c:pt idx="1051">
                  <c:v>2.3060787270281345E-2</c:v>
                </c:pt>
                <c:pt idx="1052">
                  <c:v>2.3062889184060065E-2</c:v>
                </c:pt>
                <c:pt idx="1053">
                  <c:v>2.3064134769245962E-2</c:v>
                </c:pt>
                <c:pt idx="1054">
                  <c:v>2.3065310012110304E-2</c:v>
                </c:pt>
                <c:pt idx="1055">
                  <c:v>2.3066415222181492E-2</c:v>
                </c:pt>
                <c:pt idx="1056">
                  <c:v>2.3067450709004574E-2</c:v>
                </c:pt>
                <c:pt idx="1057">
                  <c:v>2.3068416782140146E-2</c:v>
                </c:pt>
                <c:pt idx="1058">
                  <c:v>2.3069313751165006E-2</c:v>
                </c:pt>
                <c:pt idx="1059">
                  <c:v>2.3070141925670199E-2</c:v>
                </c:pt>
                <c:pt idx="1060">
                  <c:v>2.307090161526253E-2</c:v>
                </c:pt>
                <c:pt idx="1061">
                  <c:v>2.3071593129563694E-2</c:v>
                </c:pt>
                <c:pt idx="1062">
                  <c:v>2.3072216778209843E-2</c:v>
                </c:pt>
                <c:pt idx="1063">
                  <c:v>2.3072772870852243E-2</c:v>
                </c:pt>
                <c:pt idx="1064">
                  <c:v>2.3073261717155517E-2</c:v>
                </c:pt>
                <c:pt idx="1065">
                  <c:v>2.3073683626798958E-2</c:v>
                </c:pt>
                <c:pt idx="1066">
                  <c:v>2.3074038909476097E-2</c:v>
                </c:pt>
                <c:pt idx="1067">
                  <c:v>2.3074327874892952E-2</c:v>
                </c:pt>
                <c:pt idx="1068">
                  <c:v>2.307455083277021E-2</c:v>
                </c:pt>
                <c:pt idx="1069">
                  <c:v>2.307470809284104E-2</c:v>
                </c:pt>
                <c:pt idx="1070">
                  <c:v>2.3074799964852406E-2</c:v>
                </c:pt>
                <c:pt idx="1071">
                  <c:v>2.3074826758563326E-2</c:v>
                </c:pt>
                <c:pt idx="1072">
                  <c:v>2.3074788783745737E-2</c:v>
                </c:pt>
                <c:pt idx="1073">
                  <c:v>2.3074686350184486E-2</c:v>
                </c:pt>
                <c:pt idx="1074">
                  <c:v>2.307451976767648E-2</c:v>
                </c:pt>
                <c:pt idx="1075">
                  <c:v>2.3074289346030005E-2</c:v>
                </c:pt>
                <c:pt idx="1076">
                  <c:v>2.3073995395066268E-2</c:v>
                </c:pt>
                <c:pt idx="1077">
                  <c:v>2.3073638224617436E-2</c:v>
                </c:pt>
                <c:pt idx="1078">
                  <c:v>2.3073218144527272E-2</c:v>
                </c:pt>
                <c:pt idx="1079">
                  <c:v>2.3072735464651366E-2</c:v>
                </c:pt>
                <c:pt idx="1080">
                  <c:v>2.3072190494855392E-2</c:v>
                </c:pt>
                <c:pt idx="1081">
                  <c:v>2.3071583545016837E-2</c:v>
                </c:pt>
                <c:pt idx="1082">
                  <c:v>2.3070914925023493E-2</c:v>
                </c:pt>
                <c:pt idx="1083">
                  <c:v>2.3070184944773878E-2</c:v>
                </c:pt>
                <c:pt idx="1084">
                  <c:v>2.3069393914176142E-2</c:v>
                </c:pt>
                <c:pt idx="1085">
                  <c:v>2.3068542143149826E-2</c:v>
                </c:pt>
                <c:pt idx="1086">
                  <c:v>2.3067629941623456E-2</c:v>
                </c:pt>
                <c:pt idx="1087">
                  <c:v>2.3066657619535406E-2</c:v>
                </c:pt>
                <c:pt idx="1088">
                  <c:v>2.3065625486834128E-2</c:v>
                </c:pt>
                <c:pt idx="1089">
                  <c:v>2.306453385347727E-2</c:v>
                </c:pt>
                <c:pt idx="1090">
                  <c:v>2.3064436382360175E-2</c:v>
                </c:pt>
                <c:pt idx="1091">
                  <c:v>2.3063210141908218E-2</c:v>
                </c:pt>
                <c:pt idx="1092">
                  <c:v>2.306192541190126E-2</c:v>
                </c:pt>
                <c:pt idx="1093">
                  <c:v>2.3060582502375339E-2</c:v>
                </c:pt>
                <c:pt idx="1094">
                  <c:v>2.3059181723375621E-2</c:v>
                </c:pt>
                <c:pt idx="1095">
                  <c:v>2.3057723384954699E-2</c:v>
                </c:pt>
                <c:pt idx="1096">
                  <c:v>2.3056207797173649E-2</c:v>
                </c:pt>
                <c:pt idx="1097">
                  <c:v>2.305463527010182E-2</c:v>
                </c:pt>
                <c:pt idx="1098">
                  <c:v>2.3053006113815975E-2</c:v>
                </c:pt>
                <c:pt idx="1099">
                  <c:v>2.3051320638400718E-2</c:v>
                </c:pt>
                <c:pt idx="1100">
                  <c:v>2.3049579153947834E-2</c:v>
                </c:pt>
                <c:pt idx="1101">
                  <c:v>2.3047781970556302E-2</c:v>
                </c:pt>
                <c:pt idx="1102">
                  <c:v>2.3045929398332717E-2</c:v>
                </c:pt>
                <c:pt idx="1103">
                  <c:v>2.3041791920401917E-2</c:v>
                </c:pt>
                <c:pt idx="1104">
                  <c:v>2.3042059327848259E-2</c:v>
                </c:pt>
                <c:pt idx="1105">
                  <c:v>2.3040042449834122E-2</c:v>
                </c:pt>
                <c:pt idx="1106">
                  <c:v>2.3038519241392334E-2</c:v>
                </c:pt>
                <c:pt idx="1107">
                  <c:v>2.3035846558925505E-2</c:v>
                </c:pt>
                <c:pt idx="1108">
                  <c:v>2.3033668166315666E-2</c:v>
                </c:pt>
                <c:pt idx="1109">
                  <c:v>2.3031436555801626E-2</c:v>
                </c:pt>
                <c:pt idx="1110">
                  <c:v>2.3029152037539871E-2</c:v>
                </c:pt>
                <c:pt idx="1111">
                  <c:v>2.3026814921693405E-2</c:v>
                </c:pt>
                <c:pt idx="1112">
                  <c:v>2.3024425518429821E-2</c:v>
                </c:pt>
                <c:pt idx="1113">
                  <c:v>2.3021984137922363E-2</c:v>
                </c:pt>
                <c:pt idx="1114">
                  <c:v>2.301949109034886E-2</c:v>
                </c:pt>
                <c:pt idx="1115">
                  <c:v>2.3016946685892794E-2</c:v>
                </c:pt>
                <c:pt idx="1116">
                  <c:v>2.3012816590497722E-2</c:v>
                </c:pt>
                <c:pt idx="1117">
                  <c:v>2.3011705047088705E-2</c:v>
                </c:pt>
                <c:pt idx="1118">
                  <c:v>2.3009008433130307E-2</c:v>
                </c:pt>
                <c:pt idx="1119">
                  <c:v>2.3006261703067729E-2</c:v>
                </c:pt>
                <c:pt idx="1120">
                  <c:v>2.3003465167106669E-2</c:v>
                </c:pt>
                <c:pt idx="1121">
                  <c:v>2.300061913545632E-2</c:v>
                </c:pt>
                <c:pt idx="1122">
                  <c:v>2.2997723918330003E-2</c:v>
                </c:pt>
                <c:pt idx="1123">
                  <c:v>2.2994779825944538E-2</c:v>
                </c:pt>
                <c:pt idx="1124">
                  <c:v>2.2991787168520867E-2</c:v>
                </c:pt>
                <c:pt idx="1125">
                  <c:v>2.2987306465218287E-2</c:v>
                </c:pt>
                <c:pt idx="1126">
                  <c:v>2.2985657399455999E-2</c:v>
                </c:pt>
                <c:pt idx="1127">
                  <c:v>2.2982520908272384E-2</c:v>
                </c:pt>
                <c:pt idx="1128">
                  <c:v>2.2979337092964423E-2</c:v>
                </c:pt>
                <c:pt idx="1129">
                  <c:v>2.2976106263767875E-2</c:v>
                </c:pt>
                <c:pt idx="1130">
                  <c:v>2.2972828730921553E-2</c:v>
                </c:pt>
                <c:pt idx="1131">
                  <c:v>2.2969504804666224E-2</c:v>
                </c:pt>
                <c:pt idx="1132">
                  <c:v>2.2966134795245494E-2</c:v>
                </c:pt>
                <c:pt idx="1133">
                  <c:v>2.2962719012905138E-2</c:v>
                </c:pt>
                <c:pt idx="1134">
                  <c:v>2.295925776789268E-2</c:v>
                </c:pt>
                <c:pt idx="1135">
                  <c:v>2.2955751370457605E-2</c:v>
                </c:pt>
                <c:pt idx="1136">
                  <c:v>2.2952200130851572E-2</c:v>
                </c:pt>
                <c:pt idx="1137">
                  <c:v>2.2948604359327551E-2</c:v>
                </c:pt>
                <c:pt idx="1138">
                  <c:v>2.2943653355990683E-2</c:v>
                </c:pt>
                <c:pt idx="1139">
                  <c:v>2.2941280461545251E-2</c:v>
                </c:pt>
                <c:pt idx="1140">
                  <c:v>2.2937552955800095E-2</c:v>
                </c:pt>
                <c:pt idx="1141">
                  <c:v>2.293379916421473E-2</c:v>
                </c:pt>
                <c:pt idx="1142">
                  <c:v>2.2927589633561101E-2</c:v>
                </c:pt>
                <c:pt idx="1143">
                  <c:v>2.2923876446177889E-2</c:v>
                </c:pt>
                <c:pt idx="1144">
                  <c:v>2.2920184896481167E-2</c:v>
                </c:pt>
                <c:pt idx="1145">
                  <c:v>2.2916514093170536E-2</c:v>
                </c:pt>
                <c:pt idx="1146">
                  <c:v>2.2912863137631329E-2</c:v>
                </c:pt>
                <c:pt idx="1147">
                  <c:v>2.2909231123933751E-2</c:v>
                </c:pt>
                <c:pt idx="1148">
                  <c:v>2.2905617138833965E-2</c:v>
                </c:pt>
                <c:pt idx="1149">
                  <c:v>2.2902020261772345E-2</c:v>
                </c:pt>
                <c:pt idx="1150">
                  <c:v>2.2898439564875441E-2</c:v>
                </c:pt>
                <c:pt idx="1151">
                  <c:v>2.2894874112954666E-2</c:v>
                </c:pt>
                <c:pt idx="1152">
                  <c:v>2.2891322963506083E-2</c:v>
                </c:pt>
                <c:pt idx="1153">
                  <c:v>2.28877851667115E-2</c:v>
                </c:pt>
                <c:pt idx="1154">
                  <c:v>2.2884259765437797E-2</c:v>
                </c:pt>
                <c:pt idx="1155">
                  <c:v>2.288074579523695E-2</c:v>
                </c:pt>
                <c:pt idx="1156">
                  <c:v>2.2877242284345796E-2</c:v>
                </c:pt>
                <c:pt idx="1157">
                  <c:v>2.2873748253686474E-2</c:v>
                </c:pt>
                <c:pt idx="1158">
                  <c:v>2.2869268270419046E-2</c:v>
                </c:pt>
                <c:pt idx="1159">
                  <c:v>2.2866784680180156E-2</c:v>
                </c:pt>
                <c:pt idx="1160">
                  <c:v>2.2863313142603519E-2</c:v>
                </c:pt>
                <c:pt idx="1161">
                  <c:v>2.2859847095800745E-2</c:v>
                </c:pt>
                <c:pt idx="1162">
                  <c:v>2.2856385524120709E-2</c:v>
                </c:pt>
                <c:pt idx="1163">
                  <c:v>2.2852927404598246E-2</c:v>
                </c:pt>
                <c:pt idx="1164">
                  <c:v>2.2849471706952399E-2</c:v>
                </c:pt>
                <c:pt idx="1165">
                  <c:v>2.2846017393589487E-2</c:v>
                </c:pt>
                <c:pt idx="1166">
                  <c:v>2.2842563419600913E-2</c:v>
                </c:pt>
                <c:pt idx="1167">
                  <c:v>2.2839108732764037E-2</c:v>
                </c:pt>
                <c:pt idx="1168">
                  <c:v>2.2835652273541965E-2</c:v>
                </c:pt>
                <c:pt idx="1169">
                  <c:v>2.2832192975084854E-2</c:v>
                </c:pt>
                <c:pt idx="1170">
                  <c:v>2.2828729763227945E-2</c:v>
                </c:pt>
                <c:pt idx="1171">
                  <c:v>2.2825261556494197E-2</c:v>
                </c:pt>
                <c:pt idx="1172">
                  <c:v>2.2821787266092523E-2</c:v>
                </c:pt>
                <c:pt idx="1173">
                  <c:v>2.2818305795918675E-2</c:v>
                </c:pt>
                <c:pt idx="1174">
                  <c:v>2.2814816042555679E-2</c:v>
                </c:pt>
                <c:pt idx="1175">
                  <c:v>2.2811316895274054E-2</c:v>
                </c:pt>
                <c:pt idx="1176">
                  <c:v>2.2807807236031152E-2</c:v>
                </c:pt>
                <c:pt idx="1177">
                  <c:v>2.2804285939472268E-2</c:v>
                </c:pt>
                <c:pt idx="1178">
                  <c:v>2.2800751872931267E-2</c:v>
                </c:pt>
                <c:pt idx="1179">
                  <c:v>2.2797203896429519E-2</c:v>
                </c:pt>
                <c:pt idx="1180">
                  <c:v>2.2793640862676767E-2</c:v>
                </c:pt>
                <c:pt idx="1181">
                  <c:v>2.2790061617072647E-2</c:v>
                </c:pt>
                <c:pt idx="1182">
                  <c:v>2.2786464997705168E-2</c:v>
                </c:pt>
                <c:pt idx="1183">
                  <c:v>2.2782849835351143E-2</c:v>
                </c:pt>
                <c:pt idx="1184">
                  <c:v>2.2779214953478389E-2</c:v>
                </c:pt>
                <c:pt idx="1185">
                  <c:v>2.2775559168244402E-2</c:v>
                </c:pt>
                <c:pt idx="1186">
                  <c:v>2.2771881288496578E-2</c:v>
                </c:pt>
                <c:pt idx="1187">
                  <c:v>2.2768180115774191E-2</c:v>
                </c:pt>
                <c:pt idx="1188">
                  <c:v>2.2764454444307296E-2</c:v>
                </c:pt>
                <c:pt idx="1189">
                  <c:v>2.276070306101715E-2</c:v>
                </c:pt>
                <c:pt idx="1190">
                  <c:v>2.2756924745518652E-2</c:v>
                </c:pt>
                <c:pt idx="1191">
                  <c:v>2.2753118270117691E-2</c:v>
                </c:pt>
                <c:pt idx="1192">
                  <c:v>2.2749282399813778E-2</c:v>
                </c:pt>
                <c:pt idx="1193">
                  <c:v>2.2745398799390831E-2</c:v>
                </c:pt>
                <c:pt idx="1194">
                  <c:v>2.2740843136383668E-2</c:v>
                </c:pt>
                <c:pt idx="1195">
                  <c:v>2.2736751495687931E-2</c:v>
                </c:pt>
                <c:pt idx="1196">
                  <c:v>2.2732561373859466E-2</c:v>
                </c:pt>
                <c:pt idx="1197">
                  <c:v>2.2728272699714443E-2</c:v>
                </c:pt>
                <c:pt idx="1198">
                  <c:v>2.2723885402099707E-2</c:v>
                </c:pt>
                <c:pt idx="1199">
                  <c:v>2.2719399409891646E-2</c:v>
                </c:pt>
                <c:pt idx="1200">
                  <c:v>2.2714814651996672E-2</c:v>
                </c:pt>
                <c:pt idx="1201">
                  <c:v>2.2710131057352718E-2</c:v>
                </c:pt>
                <c:pt idx="1202">
                  <c:v>2.2705348554926418E-2</c:v>
                </c:pt>
                <c:pt idx="1203">
                  <c:v>2.2700763290236025E-2</c:v>
                </c:pt>
                <c:pt idx="1204">
                  <c:v>2.2695775325957252E-2</c:v>
                </c:pt>
                <c:pt idx="1205">
                  <c:v>2.2690688229813141E-2</c:v>
                </c:pt>
                <c:pt idx="1206">
                  <c:v>2.2685501930894948E-2</c:v>
                </c:pt>
                <c:pt idx="1207">
                  <c:v>2.2680216358325598E-2</c:v>
                </c:pt>
                <c:pt idx="1208">
                  <c:v>2.2674831441257932E-2</c:v>
                </c:pt>
                <c:pt idx="1209">
                  <c:v>2.2668258368146336E-2</c:v>
                </c:pt>
                <c:pt idx="1210">
                  <c:v>2.2662631100958026E-2</c:v>
                </c:pt>
                <c:pt idx="1211">
                  <c:v>2.2655846189404083E-2</c:v>
                </c:pt>
                <c:pt idx="1212">
                  <c:v>2.2651077697752806E-2</c:v>
                </c:pt>
                <c:pt idx="1213">
                  <c:v>2.2645151420350295E-2</c:v>
                </c:pt>
                <c:pt idx="1214">
                  <c:v>2.2639125331543646E-2</c:v>
                </c:pt>
                <c:pt idx="1215">
                  <c:v>2.263299936071847E-2</c:v>
                </c:pt>
                <c:pt idx="1216">
                  <c:v>2.2626773437292535E-2</c:v>
                </c:pt>
                <c:pt idx="1217">
                  <c:v>2.2620447490715748E-2</c:v>
                </c:pt>
                <c:pt idx="1218">
                  <c:v>2.2614021450468435E-2</c:v>
                </c:pt>
                <c:pt idx="1219">
                  <c:v>2.2607495246064591E-2</c:v>
                </c:pt>
                <c:pt idx="1220">
                  <c:v>2.260086880704883E-2</c:v>
                </c:pt>
                <c:pt idx="1221">
                  <c:v>2.2594142062998354E-2</c:v>
                </c:pt>
                <c:pt idx="1222">
                  <c:v>2.2587314943522518E-2</c:v>
                </c:pt>
                <c:pt idx="1223">
                  <c:v>2.2580387378262165E-2</c:v>
                </c:pt>
                <c:pt idx="1224">
                  <c:v>2.2572954737547654E-2</c:v>
                </c:pt>
                <c:pt idx="1225">
                  <c:v>2.2566230629115516E-2</c:v>
                </c:pt>
                <c:pt idx="1226">
                  <c:v>2.2559001304673608E-2</c:v>
                </c:pt>
                <c:pt idx="1227">
                  <c:v>2.2551671253335528E-2</c:v>
                </c:pt>
                <c:pt idx="1228">
                  <c:v>2.2544240404904818E-2</c:v>
                </c:pt>
                <c:pt idx="1229">
                  <c:v>2.2536708689217391E-2</c:v>
                </c:pt>
                <c:pt idx="1230">
                  <c:v>2.2529076036141731E-2</c:v>
                </c:pt>
                <c:pt idx="1231">
                  <c:v>2.2521342375578696E-2</c:v>
                </c:pt>
                <c:pt idx="1232">
                  <c:v>2.2513507637462595E-2</c:v>
                </c:pt>
                <c:pt idx="1233">
                  <c:v>2.2505571751760316E-2</c:v>
                </c:pt>
                <c:pt idx="1234">
                  <c:v>2.2497534648471554E-2</c:v>
                </c:pt>
                <c:pt idx="1235">
                  <c:v>2.2489396257629229E-2</c:v>
                </c:pt>
                <c:pt idx="1236">
                  <c:v>2.2481156509299282E-2</c:v>
                </c:pt>
                <c:pt idx="1237">
                  <c:v>2.247271257412968E-2</c:v>
                </c:pt>
                <c:pt idx="1238">
                  <c:v>2.2464372660606902E-2</c:v>
                </c:pt>
                <c:pt idx="1239">
                  <c:v>2.2455828420542088E-2</c:v>
                </c:pt>
                <c:pt idx="1240">
                  <c:v>2.2447182543585978E-2</c:v>
                </c:pt>
                <c:pt idx="1241">
                  <c:v>2.2438434959970686E-2</c:v>
                </c:pt>
                <c:pt idx="1242">
                  <c:v>2.2429585599963081E-2</c:v>
                </c:pt>
                <c:pt idx="1243">
                  <c:v>2.2420634393862177E-2</c:v>
                </c:pt>
                <c:pt idx="1244">
                  <c:v>2.2411581272001314E-2</c:v>
                </c:pt>
                <c:pt idx="1245">
                  <c:v>2.2397215818665103E-2</c:v>
                </c:pt>
                <c:pt idx="1246">
                  <c:v>2.2391876596244937E-2</c:v>
                </c:pt>
                <c:pt idx="1247">
                  <c:v>2.2383809715699515E-2</c:v>
                </c:pt>
                <c:pt idx="1248">
                  <c:v>2.2374348234808362E-2</c:v>
                </c:pt>
                <c:pt idx="1249">
                  <c:v>2.2364784490331788E-2</c:v>
                </c:pt>
                <c:pt idx="1250">
                  <c:v>2.2355118412806435E-2</c:v>
                </c:pt>
                <c:pt idx="1251">
                  <c:v>2.2345349932803064E-2</c:v>
                </c:pt>
                <c:pt idx="1252">
                  <c:v>2.2335478980927404E-2</c:v>
                </c:pt>
                <c:pt idx="1253">
                  <c:v>2.2325505487818847E-2</c:v>
                </c:pt>
                <c:pt idx="1254">
                  <c:v>2.2315429384151327E-2</c:v>
                </c:pt>
                <c:pt idx="1255">
                  <c:v>2.2305574962674646E-2</c:v>
                </c:pt>
                <c:pt idx="1256">
                  <c:v>2.2295317472103962E-2</c:v>
                </c:pt>
                <c:pt idx="1257">
                  <c:v>2.2284957196031522E-2</c:v>
                </c:pt>
                <c:pt idx="1258">
                  <c:v>2.2274494065248691E-2</c:v>
                </c:pt>
                <c:pt idx="1259">
                  <c:v>2.2263928010581212E-2</c:v>
                </c:pt>
                <c:pt idx="1260">
                  <c:v>2.2253258962890092E-2</c:v>
                </c:pt>
                <c:pt idx="1261">
                  <c:v>2.2241859811948279E-2</c:v>
                </c:pt>
                <c:pt idx="1262">
                  <c:v>2.2231611612050221E-2</c:v>
                </c:pt>
                <c:pt idx="1263">
                  <c:v>2.2220633170796273E-2</c:v>
                </c:pt>
                <c:pt idx="1264">
                  <c:v>2.2209551460306971E-2</c:v>
                </c:pt>
                <c:pt idx="1265">
                  <c:v>2.2198366411616332E-2</c:v>
                </c:pt>
                <c:pt idx="1266">
                  <c:v>2.2187077955793846E-2</c:v>
                </c:pt>
                <c:pt idx="1267">
                  <c:v>2.2175686023943399E-2</c:v>
                </c:pt>
                <c:pt idx="1268">
                  <c:v>2.216419054720456E-2</c:v>
                </c:pt>
                <c:pt idx="1269">
                  <c:v>2.2152591456751948E-2</c:v>
                </c:pt>
                <c:pt idx="1270">
                  <c:v>2.2140888683795001E-2</c:v>
                </c:pt>
                <c:pt idx="1271">
                  <c:v>2.2129082159578855E-2</c:v>
                </c:pt>
                <c:pt idx="1272">
                  <c:v>2.2117171815383901E-2</c:v>
                </c:pt>
                <c:pt idx="1273">
                  <c:v>2.2105157582526232E-2</c:v>
                </c:pt>
                <c:pt idx="1274">
                  <c:v>2.2093039392357423E-2</c:v>
                </c:pt>
                <c:pt idx="1275">
                  <c:v>2.2080817176264082E-2</c:v>
                </c:pt>
                <c:pt idx="1276">
                  <c:v>2.2068490865669393E-2</c:v>
                </c:pt>
                <c:pt idx="1277">
                  <c:v>2.205606039203158E-2</c:v>
                </c:pt>
                <c:pt idx="1278">
                  <c:v>2.2043525686845665E-2</c:v>
                </c:pt>
                <c:pt idx="1279">
                  <c:v>2.2030886681641042E-2</c:v>
                </c:pt>
                <c:pt idx="1280">
                  <c:v>2.2018143307984569E-2</c:v>
                </c:pt>
                <c:pt idx="1281">
                  <c:v>2.2005295497478133E-2</c:v>
                </c:pt>
                <c:pt idx="1282">
                  <c:v>2.1992343181760417E-2</c:v>
                </c:pt>
                <c:pt idx="1283">
                  <c:v>2.1979286292506239E-2</c:v>
                </c:pt>
                <c:pt idx="1284">
                  <c:v>2.1966124761425902E-2</c:v>
                </c:pt>
                <c:pt idx="1285">
                  <c:v>2.1952858520267363E-2</c:v>
                </c:pt>
                <c:pt idx="1286">
                  <c:v>2.1939487500813856E-2</c:v>
                </c:pt>
                <c:pt idx="1287">
                  <c:v>2.1926011634885393E-2</c:v>
                </c:pt>
                <c:pt idx="1288">
                  <c:v>2.1912430854338569E-2</c:v>
                </c:pt>
                <c:pt idx="1289">
                  <c:v>2.1898745091067422E-2</c:v>
                </c:pt>
                <c:pt idx="1290">
                  <c:v>2.1884954277001472E-2</c:v>
                </c:pt>
                <c:pt idx="1291">
                  <c:v>2.1871058344107467E-2</c:v>
                </c:pt>
                <c:pt idx="1292">
                  <c:v>2.1857057224389392E-2</c:v>
                </c:pt>
                <c:pt idx="1293">
                  <c:v>2.1842950849888017E-2</c:v>
                </c:pt>
                <c:pt idx="1294">
                  <c:v>2.182873915268025E-2</c:v>
                </c:pt>
                <c:pt idx="1295">
                  <c:v>2.1814422064881323E-2</c:v>
                </c:pt>
                <c:pt idx="1296">
                  <c:v>2.1799999518642827E-2</c:v>
                </c:pt>
                <c:pt idx="1297">
                  <c:v>2.1785471446154017E-2</c:v>
                </c:pt>
                <c:pt idx="1298">
                  <c:v>2.1770837779641162E-2</c:v>
                </c:pt>
                <c:pt idx="1299">
                  <c:v>2.1756098451367761E-2</c:v>
                </c:pt>
                <c:pt idx="1300">
                  <c:v>2.1741253393635199E-2</c:v>
                </c:pt>
                <c:pt idx="1301">
                  <c:v>2.1726302538782095E-2</c:v>
                </c:pt>
                <c:pt idx="1302">
                  <c:v>2.1711245819184731E-2</c:v>
                </c:pt>
                <c:pt idx="1303">
                  <c:v>2.1696083167257282E-2</c:v>
                </c:pt>
                <c:pt idx="1304">
                  <c:v>2.168081451545071E-2</c:v>
                </c:pt>
                <c:pt idx="1305">
                  <c:v>2.1665439796254748E-2</c:v>
                </c:pt>
                <c:pt idx="1306">
                  <c:v>2.164995894219723E-2</c:v>
                </c:pt>
                <c:pt idx="1307">
                  <c:v>2.1634371885842781E-2</c:v>
                </c:pt>
                <c:pt idx="1308">
                  <c:v>2.161867855979523E-2</c:v>
                </c:pt>
                <c:pt idx="1309">
                  <c:v>2.1602878896695859E-2</c:v>
                </c:pt>
                <c:pt idx="1310">
                  <c:v>2.1586972829224053E-2</c:v>
                </c:pt>
                <c:pt idx="1311">
                  <c:v>2.1570960290097741E-2</c:v>
                </c:pt>
                <c:pt idx="1312">
                  <c:v>2.1552510949180387E-2</c:v>
                </c:pt>
                <c:pt idx="1313">
                  <c:v>2.153861552794516E-2</c:v>
                </c:pt>
                <c:pt idx="1314">
                  <c:v>2.152228317054616E-2</c:v>
                </c:pt>
                <c:pt idx="1315">
                  <c:v>2.1505844072748283E-2</c:v>
                </c:pt>
                <c:pt idx="1316">
                  <c:v>2.1489298167461524E-2</c:v>
                </c:pt>
                <c:pt idx="1317">
                  <c:v>2.1472645387634649E-2</c:v>
                </c:pt>
                <c:pt idx="1318">
                  <c:v>2.1455885666255826E-2</c:v>
                </c:pt>
                <c:pt idx="1319">
                  <c:v>2.1439018936350911E-2</c:v>
                </c:pt>
                <c:pt idx="1320">
                  <c:v>2.1422045130985824E-2</c:v>
                </c:pt>
                <c:pt idx="1321">
                  <c:v>2.1404964183264381E-2</c:v>
                </c:pt>
                <c:pt idx="1322">
                  <c:v>2.138777602633091E-2</c:v>
                </c:pt>
                <c:pt idx="1323">
                  <c:v>2.1370480593367408E-2</c:v>
                </c:pt>
                <c:pt idx="1324">
                  <c:v>2.1353077817595725E-2</c:v>
                </c:pt>
                <c:pt idx="1325">
                  <c:v>2.1335567632277366E-2</c:v>
                </c:pt>
                <c:pt idx="1326">
                  <c:v>2.1317949970712364E-2</c:v>
                </c:pt>
                <c:pt idx="1327">
                  <c:v>2.1300224766240616E-2</c:v>
                </c:pt>
                <c:pt idx="1328">
                  <c:v>2.128239195224188E-2</c:v>
                </c:pt>
                <c:pt idx="1329">
                  <c:v>2.1264451462134678E-2</c:v>
                </c:pt>
                <c:pt idx="1330">
                  <c:v>2.1246403229378041E-2</c:v>
                </c:pt>
                <c:pt idx="1331">
                  <c:v>2.1228247187469775E-2</c:v>
                </c:pt>
                <c:pt idx="1332">
                  <c:v>2.1209983269948843E-2</c:v>
                </c:pt>
                <c:pt idx="1333">
                  <c:v>2.1191611410392545E-2</c:v>
                </c:pt>
                <c:pt idx="1334">
                  <c:v>2.1173131542419576E-2</c:v>
                </c:pt>
                <c:pt idx="1335">
                  <c:v>2.1154543599687377E-2</c:v>
                </c:pt>
                <c:pt idx="1336">
                  <c:v>2.1135847515894146E-2</c:v>
                </c:pt>
                <c:pt idx="1337">
                  <c:v>2.1117043224778576E-2</c:v>
                </c:pt>
                <c:pt idx="1338">
                  <c:v>2.1098130660118796E-2</c:v>
                </c:pt>
                <c:pt idx="1339">
                  <c:v>2.1079109755733658E-2</c:v>
                </c:pt>
                <c:pt idx="1340">
                  <c:v>2.1059980445482539E-2</c:v>
                </c:pt>
                <c:pt idx="1341">
                  <c:v>2.1040742663265544E-2</c:v>
                </c:pt>
                <c:pt idx="1342">
                  <c:v>2.1021396343022643E-2</c:v>
                </c:pt>
                <c:pt idx="1343">
                  <c:v>2.1001941418734529E-2</c:v>
                </c:pt>
                <c:pt idx="1344">
                  <c:v>2.0982377824423082E-2</c:v>
                </c:pt>
                <c:pt idx="1345">
                  <c:v>2.0962705494150684E-2</c:v>
                </c:pt>
                <c:pt idx="1346">
                  <c:v>2.0942924362020464E-2</c:v>
                </c:pt>
                <c:pt idx="1347">
                  <c:v>2.0923034362176494E-2</c:v>
                </c:pt>
                <c:pt idx="1348">
                  <c:v>2.0903035428804027E-2</c:v>
                </c:pt>
                <c:pt idx="1349">
                  <c:v>2.0882927496129262E-2</c:v>
                </c:pt>
                <c:pt idx="1350">
                  <c:v>2.0862710498419357E-2</c:v>
                </c:pt>
                <c:pt idx="1351">
                  <c:v>2.0842384369983077E-2</c:v>
                </c:pt>
                <c:pt idx="1352">
                  <c:v>2.0821949045170367E-2</c:v>
                </c:pt>
                <c:pt idx="1353">
                  <c:v>2.0801404458372332E-2</c:v>
                </c:pt>
                <c:pt idx="1354">
                  <c:v>2.0780750544021259E-2</c:v>
                </c:pt>
                <c:pt idx="1355">
                  <c:v>2.0759987236592139E-2</c:v>
                </c:pt>
                <c:pt idx="1356">
                  <c:v>2.0739114470600038E-2</c:v>
                </c:pt>
                <c:pt idx="1357">
                  <c:v>2.0718132180602727E-2</c:v>
                </c:pt>
                <c:pt idx="1358">
                  <c:v>2.0697040301199374E-2</c:v>
                </c:pt>
                <c:pt idx="1359">
                  <c:v>2.0675838767030757E-2</c:v>
                </c:pt>
                <c:pt idx="1360">
                  <c:v>2.0654527512779911E-2</c:v>
                </c:pt>
                <c:pt idx="1361">
                  <c:v>2.063310647317193E-2</c:v>
                </c:pt>
                <c:pt idx="1362">
                  <c:v>2.0607470744092294E-2</c:v>
                </c:pt>
                <c:pt idx="1363">
                  <c:v>2.0589934776993866E-2</c:v>
                </c:pt>
                <c:pt idx="1364">
                  <c:v>2.0568183990083765E-2</c:v>
                </c:pt>
                <c:pt idx="1365">
                  <c:v>2.0546323157136944E-2</c:v>
                </c:pt>
                <c:pt idx="1366">
                  <c:v>2.052435221308917E-2</c:v>
                </c:pt>
                <c:pt idx="1367">
                  <c:v>2.0502271092918928E-2</c:v>
                </c:pt>
                <c:pt idx="1368">
                  <c:v>2.0480079731646301E-2</c:v>
                </c:pt>
                <c:pt idx="1369">
                  <c:v>2.0457778064335397E-2</c:v>
                </c:pt>
                <c:pt idx="1370">
                  <c:v>2.0435366026091719E-2</c:v>
                </c:pt>
                <c:pt idx="1371">
                  <c:v>2.0412843552063905E-2</c:v>
                </c:pt>
                <c:pt idx="1372">
                  <c:v>2.0390210577443307E-2</c:v>
                </c:pt>
                <c:pt idx="1373">
                  <c:v>2.0367467037464632E-2</c:v>
                </c:pt>
                <c:pt idx="1374">
                  <c:v>2.0344612867404424E-2</c:v>
                </c:pt>
                <c:pt idx="1375">
                  <c:v>2.03216480025839E-2</c:v>
                </c:pt>
                <c:pt idx="1376">
                  <c:v>2.0298572378365666E-2</c:v>
                </c:pt>
                <c:pt idx="1377">
                  <c:v>2.027538593015701E-2</c:v>
                </c:pt>
                <c:pt idx="1378">
                  <c:v>2.0252088593406829E-2</c:v>
                </c:pt>
                <c:pt idx="1379">
                  <c:v>2.0228680303608689E-2</c:v>
                </c:pt>
                <c:pt idx="1380">
                  <c:v>2.0205160996298877E-2</c:v>
                </c:pt>
                <c:pt idx="1381">
                  <c:v>2.0181530607057463E-2</c:v>
                </c:pt>
                <c:pt idx="1382">
                  <c:v>2.0157789071507892E-2</c:v>
                </c:pt>
                <c:pt idx="1383">
                  <c:v>2.0133936325317629E-2</c:v>
                </c:pt>
                <c:pt idx="1384">
                  <c:v>2.010997230419705E-2</c:v>
                </c:pt>
                <c:pt idx="1385">
                  <c:v>2.0085896943901005E-2</c:v>
                </c:pt>
                <c:pt idx="1386">
                  <c:v>2.0061710180227694E-2</c:v>
                </c:pt>
                <c:pt idx="1387">
                  <c:v>2.0037411949019788E-2</c:v>
                </c:pt>
                <c:pt idx="1388">
                  <c:v>2.0013002186163083E-2</c:v>
                </c:pt>
                <c:pt idx="1389">
                  <c:v>1.9988480827588948E-2</c:v>
                </c:pt>
                <c:pt idx="1390">
                  <c:v>1.9963847809271008E-2</c:v>
                </c:pt>
                <c:pt idx="1391">
                  <c:v>1.9939103067228653E-2</c:v>
                </c:pt>
                <c:pt idx="1392">
                  <c:v>1.9914246537524435E-2</c:v>
                </c:pt>
                <c:pt idx="1393">
                  <c:v>1.9889278156266663E-2</c:v>
                </c:pt>
                <c:pt idx="1394">
                  <c:v>1.9864197859606355E-2</c:v>
                </c:pt>
                <c:pt idx="1395">
                  <c:v>1.9839005583740743E-2</c:v>
                </c:pt>
                <c:pt idx="1396">
                  <c:v>1.9813701264910416E-2</c:v>
                </c:pt>
                <c:pt idx="1397">
                  <c:v>1.9788284839401302E-2</c:v>
                </c:pt>
                <c:pt idx="1398">
                  <c:v>1.976275624354356E-2</c:v>
                </c:pt>
                <c:pt idx="1399">
                  <c:v>1.9737115413712907E-2</c:v>
                </c:pt>
                <c:pt idx="1400">
                  <c:v>1.9711362286329519E-2</c:v>
                </c:pt>
                <c:pt idx="1401">
                  <c:v>1.9685523355137798E-2</c:v>
                </c:pt>
                <c:pt idx="1402">
                  <c:v>1.9653498908665204E-2</c:v>
                </c:pt>
                <c:pt idx="1403">
                  <c:v>1.962805768182815E-2</c:v>
                </c:pt>
                <c:pt idx="1404">
                  <c:v>1.9602798339927851E-2</c:v>
                </c:pt>
                <c:pt idx="1405">
                  <c:v>1.9577723346563988E-2</c:v>
                </c:pt>
                <c:pt idx="1406">
                  <c:v>1.9552835171711087E-2</c:v>
                </c:pt>
                <c:pt idx="1407">
                  <c:v>1.9528136291724178E-2</c:v>
                </c:pt>
                <c:pt idx="1408">
                  <c:v>1.9503629189340985E-2</c:v>
                </c:pt>
                <c:pt idx="1409">
                  <c:v>1.9479316353687146E-2</c:v>
                </c:pt>
                <c:pt idx="1410">
                  <c:v>1.9455200280279042E-2</c:v>
                </c:pt>
                <c:pt idx="1411">
                  <c:v>1.9431283471029241E-2</c:v>
                </c:pt>
                <c:pt idx="1412">
                  <c:v>1.9407568434249782E-2</c:v>
                </c:pt>
                <c:pt idx="1413">
                  <c:v>1.9384057684656075E-2</c:v>
                </c:pt>
                <c:pt idx="1414">
                  <c:v>1.934850556791589E-2</c:v>
                </c:pt>
                <c:pt idx="1415">
                  <c:v>1.9337659137936249E-2</c:v>
                </c:pt>
                <c:pt idx="1416">
                  <c:v>1.9314776402300761E-2</c:v>
                </c:pt>
                <c:pt idx="1417">
                  <c:v>1.9291195154772102E-2</c:v>
                </c:pt>
                <c:pt idx="1418">
                  <c:v>1.9269656708363087E-2</c:v>
                </c:pt>
                <c:pt idx="1419">
                  <c:v>1.9247424850096385E-2</c:v>
                </c:pt>
                <c:pt idx="1420">
                  <c:v>1.9225415061712166E-2</c:v>
                </c:pt>
                <c:pt idx="1421">
                  <c:v>1.9203629909321243E-2</c:v>
                </c:pt>
                <c:pt idx="1422">
                  <c:v>1.9182071965480496E-2</c:v>
                </c:pt>
                <c:pt idx="1423">
                  <c:v>1.9160743809198102E-2</c:v>
                </c:pt>
                <c:pt idx="1424">
                  <c:v>1.913964802593833E-2</c:v>
                </c:pt>
                <c:pt idx="1425">
                  <c:v>1.911878720762742E-2</c:v>
                </c:pt>
                <c:pt idx="1426">
                  <c:v>1.9098163952658585E-2</c:v>
                </c:pt>
                <c:pt idx="1427">
                  <c:v>1.9077780865897908E-2</c:v>
                </c:pt>
                <c:pt idx="1428">
                  <c:v>1.9057640558689332E-2</c:v>
                </c:pt>
                <c:pt idx="1429">
                  <c:v>1.9037745648860335E-2</c:v>
                </c:pt>
                <c:pt idx="1430">
                  <c:v>1.9018098760728255E-2</c:v>
                </c:pt>
                <c:pt idx="1431">
                  <c:v>1.8998702525106367E-2</c:v>
                </c:pt>
                <c:pt idx="1432">
                  <c:v>1.8979559579308688E-2</c:v>
                </c:pt>
                <c:pt idx="1433">
                  <c:v>1.8960672567155862E-2</c:v>
                </c:pt>
                <c:pt idx="1434">
                  <c:v>1.8942044138983854E-2</c:v>
                </c:pt>
                <c:pt idx="1435">
                  <c:v>1.8923676951646151E-2</c:v>
                </c:pt>
                <c:pt idx="1436">
                  <c:v>1.8905573668524203E-2</c:v>
                </c:pt>
                <c:pt idx="1437">
                  <c:v>1.8889396221787105E-2</c:v>
                </c:pt>
                <c:pt idx="1438">
                  <c:v>1.8870169501118476E-2</c:v>
                </c:pt>
                <c:pt idx="1439">
                  <c:v>1.8852873976284035E-2</c:v>
                </c:pt>
                <c:pt idx="1440">
                  <c:v>1.883585307457819E-2</c:v>
                </c:pt>
                <c:pt idx="1441">
                  <c:v>1.8818600548876366E-2</c:v>
                </c:pt>
                <c:pt idx="1442">
                  <c:v>1.8802645931552436E-2</c:v>
                </c:pt>
                <c:pt idx="1443">
                  <c:v>1.8786465102155855E-2</c:v>
                </c:pt>
                <c:pt idx="1444">
                  <c:v>1.8770569719747176E-2</c:v>
                </c:pt>
                <c:pt idx="1445">
                  <c:v>1.8754962506742256E-2</c:v>
                </c:pt>
                <c:pt idx="1446">
                  <c:v>1.8739646192150489E-2</c:v>
                </c:pt>
                <c:pt idx="1447">
                  <c:v>1.8724623511584371E-2</c:v>
                </c:pt>
                <c:pt idx="1448">
                  <c:v>1.8709897207265395E-2</c:v>
                </c:pt>
                <c:pt idx="1449">
                  <c:v>1.86954700280321E-2</c:v>
                </c:pt>
                <c:pt idx="1450">
                  <c:v>1.8682701127838423E-2</c:v>
                </c:pt>
                <c:pt idx="1451">
                  <c:v>1.8667524073310977E-2</c:v>
                </c:pt>
                <c:pt idx="1452">
                  <c:v>1.8654010828656274E-2</c:v>
                </c:pt>
                <c:pt idx="1453">
                  <c:v>1.8640781382964971E-2</c:v>
                </c:pt>
                <c:pt idx="1454">
                  <c:v>1.8622436212506425E-2</c:v>
                </c:pt>
                <c:pt idx="1455">
                  <c:v>1.8609313205343078E-2</c:v>
                </c:pt>
                <c:pt idx="1456">
                  <c:v>1.8596215745058008E-2</c:v>
                </c:pt>
                <c:pt idx="1457">
                  <c:v>1.8583144100188971E-2</c:v>
                </c:pt>
                <c:pt idx="1458">
                  <c:v>1.8570098539260407E-2</c:v>
                </c:pt>
                <c:pt idx="1459">
                  <c:v>1.8557079330785615E-2</c:v>
                </c:pt>
                <c:pt idx="1460">
                  <c:v>1.854408674326544E-2</c:v>
                </c:pt>
                <c:pt idx="1461">
                  <c:v>1.8531121045189385E-2</c:v>
                </c:pt>
                <c:pt idx="1462">
                  <c:v>1.8518182505034484E-2</c:v>
                </c:pt>
                <c:pt idx="1463">
                  <c:v>1.8505702897263446E-2</c:v>
                </c:pt>
                <c:pt idx="1464">
                  <c:v>1.8492817979922804E-2</c:v>
                </c:pt>
                <c:pt idx="1465">
                  <c:v>1.8479961004821365E-2</c:v>
                </c:pt>
                <c:pt idx="1466">
                  <c:v>1.8467132240380477E-2</c:v>
                </c:pt>
                <c:pt idx="1467">
                  <c:v>1.8454331955009427E-2</c:v>
                </c:pt>
                <c:pt idx="1468">
                  <c:v>1.8441560417106567E-2</c:v>
                </c:pt>
                <c:pt idx="1469">
                  <c:v>1.8425182541473781E-2</c:v>
                </c:pt>
                <c:pt idx="1470">
                  <c:v>1.8416104657242499E-2</c:v>
                </c:pt>
                <c:pt idx="1471">
                  <c:v>1.8403420972021918E-2</c:v>
                </c:pt>
                <c:pt idx="1472">
                  <c:v>1.838896186286525E-2</c:v>
                </c:pt>
                <c:pt idx="1473">
                  <c:v>1.8376342408262206E-2</c:v>
                </c:pt>
                <c:pt idx="1474">
                  <c:v>1.8363753349615597E-2</c:v>
                </c:pt>
                <c:pt idx="1475">
                  <c:v>1.8351194955245367E-2</c:v>
                </c:pt>
                <c:pt idx="1476">
                  <c:v>1.8338667493460508E-2</c:v>
                </c:pt>
                <c:pt idx="1477">
                  <c:v>1.8326171232559276E-2</c:v>
                </c:pt>
                <c:pt idx="1478">
                  <c:v>1.8313706440829865E-2</c:v>
                </c:pt>
                <c:pt idx="1479">
                  <c:v>1.8301273386549067E-2</c:v>
                </c:pt>
                <c:pt idx="1480">
                  <c:v>1.8288872337984482E-2</c:v>
                </c:pt>
                <c:pt idx="1481">
                  <c:v>1.8276503563392544E-2</c:v>
                </c:pt>
                <c:pt idx="1482">
                  <c:v>1.826416733102048E-2</c:v>
                </c:pt>
                <c:pt idx="1483">
                  <c:v>1.8251863909104143E-2</c:v>
                </c:pt>
                <c:pt idx="1484">
                  <c:v>1.8239593565870609E-2</c:v>
                </c:pt>
                <c:pt idx="1485">
                  <c:v>1.8227356569536016E-2</c:v>
                </c:pt>
                <c:pt idx="1486">
                  <c:v>1.8215153188307957E-2</c:v>
                </c:pt>
                <c:pt idx="1487">
                  <c:v>1.8202983690382639E-2</c:v>
                </c:pt>
                <c:pt idx="1488">
                  <c:v>1.8190848343947942E-2</c:v>
                </c:pt>
                <c:pt idx="1489">
                  <c:v>1.8178747417181455E-2</c:v>
                </c:pt>
                <c:pt idx="1490">
                  <c:v>1.8166681178251792E-2</c:v>
                </c:pt>
                <c:pt idx="1491">
                  <c:v>1.8154649895318144E-2</c:v>
                </c:pt>
                <c:pt idx="1492">
                  <c:v>1.8142653836530288E-2</c:v>
                </c:pt>
                <c:pt idx="1493">
                  <c:v>1.8130693270028364E-2</c:v>
                </c:pt>
                <c:pt idx="1494">
                  <c:v>1.811876846394397E-2</c:v>
                </c:pt>
                <c:pt idx="1495">
                  <c:v>1.8106879686400169E-2</c:v>
                </c:pt>
                <c:pt idx="1496">
                  <c:v>1.8095027205509935E-2</c:v>
                </c:pt>
                <c:pt idx="1497">
                  <c:v>1.8083211289378381E-2</c:v>
                </c:pt>
                <c:pt idx="1498">
                  <c:v>1.8071432206100958E-2</c:v>
                </c:pt>
                <c:pt idx="1499">
                  <c:v>1.8059690223766349E-2</c:v>
                </c:pt>
                <c:pt idx="1500">
                  <c:v>1.8047985610452712E-2</c:v>
                </c:pt>
                <c:pt idx="1501">
                  <c:v>1.8036318634230546E-2</c:v>
                </c:pt>
                <c:pt idx="1502">
                  <c:v>1.8024689563162683E-2</c:v>
                </c:pt>
                <c:pt idx="1503">
                  <c:v>1.8013098665302978E-2</c:v>
                </c:pt>
                <c:pt idx="1504">
                  <c:v>1.8001546208696959E-2</c:v>
                </c:pt>
                <c:pt idx="1505">
                  <c:v>1.799003246138315E-2</c:v>
                </c:pt>
                <c:pt idx="1506">
                  <c:v>1.7976921635985969E-2</c:v>
                </c:pt>
                <c:pt idx="1507">
                  <c:v>1.7965491739695381E-2</c:v>
                </c:pt>
                <c:pt idx="1508">
                  <c:v>1.7954101395050916E-2</c:v>
                </c:pt>
                <c:pt idx="1509">
                  <c:v>1.7942750870058463E-2</c:v>
                </c:pt>
                <c:pt idx="1510">
                  <c:v>1.793144043271647E-2</c:v>
                </c:pt>
                <c:pt idx="1511">
                  <c:v>1.7920170351015938E-2</c:v>
                </c:pt>
                <c:pt idx="1512">
                  <c:v>1.7908940892941292E-2</c:v>
                </c:pt>
                <c:pt idx="1513">
                  <c:v>1.789775232646864E-2</c:v>
                </c:pt>
                <c:pt idx="1514">
                  <c:v>1.7886604919567957E-2</c:v>
                </c:pt>
                <c:pt idx="1515">
                  <c:v>1.7875498940201996E-2</c:v>
                </c:pt>
                <c:pt idx="1516">
                  <c:v>1.7864434656326707E-2</c:v>
                </c:pt>
                <c:pt idx="1517">
                  <c:v>1.7853412335891269E-2</c:v>
                </c:pt>
                <c:pt idx="1518">
                  <c:v>1.7842432246838492E-2</c:v>
                </c:pt>
                <c:pt idx="1519">
                  <c:v>1.7831494657104631E-2</c:v>
                </c:pt>
                <c:pt idx="1520">
                  <c:v>1.7819046938233631E-2</c:v>
                </c:pt>
                <c:pt idx="1521">
                  <c:v>1.7808201320673209E-2</c:v>
                </c:pt>
                <c:pt idx="1522">
                  <c:v>1.7796178206025876E-2</c:v>
                </c:pt>
                <c:pt idx="1523">
                  <c:v>1.7786640377552891E-2</c:v>
                </c:pt>
                <c:pt idx="1524">
                  <c:v>1.7775925587807898E-2</c:v>
                </c:pt>
                <c:pt idx="1525">
                  <c:v>1.7765254943140636E-2</c:v>
                </c:pt>
                <c:pt idx="1526">
                  <c:v>1.775462871144377E-2</c:v>
                </c:pt>
                <c:pt idx="1527">
                  <c:v>1.7744047160605372E-2</c:v>
                </c:pt>
                <c:pt idx="1528">
                  <c:v>1.7733510558508248E-2</c:v>
                </c:pt>
                <c:pt idx="1529">
                  <c:v>1.7723019173028643E-2</c:v>
                </c:pt>
                <c:pt idx="1530">
                  <c:v>1.7712573272039074E-2</c:v>
                </c:pt>
                <c:pt idx="1531">
                  <c:v>1.7702173123406151E-2</c:v>
                </c:pt>
                <c:pt idx="1532">
                  <c:v>1.7691818994991875E-2</c:v>
                </c:pt>
                <c:pt idx="1533">
                  <c:v>1.7681511154653221E-2</c:v>
                </c:pt>
                <c:pt idx="1534">
                  <c:v>1.7671249870242774E-2</c:v>
                </c:pt>
                <c:pt idx="1535">
                  <c:v>1.7661035409608086E-2</c:v>
                </c:pt>
                <c:pt idx="1536">
                  <c:v>1.7650868040592991E-2</c:v>
                </c:pt>
                <c:pt idx="1537">
                  <c:v>1.7640748031036494E-2</c:v>
                </c:pt>
                <c:pt idx="1538">
                  <c:v>1.7630675648773891E-2</c:v>
                </c:pt>
                <c:pt idx="1539">
                  <c:v>1.7620651161635425E-2</c:v>
                </c:pt>
                <c:pt idx="1540">
                  <c:v>1.7610674837448506E-2</c:v>
                </c:pt>
                <c:pt idx="1541">
                  <c:v>1.7600746944036155E-2</c:v>
                </c:pt>
                <c:pt idx="1542">
                  <c:v>1.7590867749217892E-2</c:v>
                </c:pt>
                <c:pt idx="1543">
                  <c:v>1.7581037520809733E-2</c:v>
                </c:pt>
                <c:pt idx="1544">
                  <c:v>1.7571256526624411E-2</c:v>
                </c:pt>
                <c:pt idx="1545">
                  <c:v>1.7561525034471153E-2</c:v>
                </c:pt>
                <c:pt idx="1546">
                  <c:v>1.7551843312155677E-2</c:v>
                </c:pt>
                <c:pt idx="1547">
                  <c:v>1.7542211627481524E-2</c:v>
                </c:pt>
                <c:pt idx="1548">
                  <c:v>1.7532630248249151E-2</c:v>
                </c:pt>
                <c:pt idx="1549">
                  <c:v>1.7523099442255528E-2</c:v>
                </c:pt>
                <c:pt idx="1550">
                  <c:v>1.7513619477296082E-2</c:v>
                </c:pt>
                <c:pt idx="1551">
                  <c:v>1.7504190621162957E-2</c:v>
                </c:pt>
                <c:pt idx="1552">
                  <c:v>1.7494813141646106E-2</c:v>
                </c:pt>
                <c:pt idx="1553">
                  <c:v>1.7485487306533955E-2</c:v>
                </c:pt>
                <c:pt idx="1554">
                  <c:v>1.747621338361164E-2</c:v>
                </c:pt>
                <c:pt idx="1555">
                  <c:v>1.7466991640664079E-2</c:v>
                </c:pt>
                <c:pt idx="1556">
                  <c:v>1.7457822345472461E-2</c:v>
                </c:pt>
                <c:pt idx="1557">
                  <c:v>1.7448705765817543E-2</c:v>
                </c:pt>
                <c:pt idx="1558">
                  <c:v>1.7439642169478336E-2</c:v>
                </c:pt>
                <c:pt idx="1559">
                  <c:v>1.7430631824232309E-2</c:v>
                </c:pt>
                <c:pt idx="1560">
                  <c:v>1.7421674997856712E-2</c:v>
                </c:pt>
                <c:pt idx="1561">
                  <c:v>1.7412771958125513E-2</c:v>
                </c:pt>
                <c:pt idx="1562">
                  <c:v>1.7403922972814213E-2</c:v>
                </c:pt>
                <c:pt idx="1563">
                  <c:v>1.7395128309695904E-2</c:v>
                </c:pt>
                <c:pt idx="1564">
                  <c:v>1.7386388236543458E-2</c:v>
                </c:pt>
                <c:pt idx="1565">
                  <c:v>1.7377703021129749E-2</c:v>
                </c:pt>
                <c:pt idx="1566">
                  <c:v>1.736907293122655E-2</c:v>
                </c:pt>
                <c:pt idx="1567">
                  <c:v>1.7360498234605858E-2</c:v>
                </c:pt>
                <c:pt idx="1568">
                  <c:v>1.7351979199039674E-2</c:v>
                </c:pt>
                <c:pt idx="1569">
                  <c:v>1.7343516092299553E-2</c:v>
                </c:pt>
                <c:pt idx="1570">
                  <c:v>1.7335109182158151E-2</c:v>
                </c:pt>
                <c:pt idx="1571">
                  <c:v>1.7326758736387678E-2</c:v>
                </c:pt>
                <c:pt idx="1572">
                  <c:v>1.7317904463762586E-2</c:v>
                </c:pt>
                <c:pt idx="1573">
                  <c:v>1.7310228309052773E-2</c:v>
                </c:pt>
                <c:pt idx="1574">
                  <c:v>1.7302048863037149E-2</c:v>
                </c:pt>
                <c:pt idx="1575">
                  <c:v>1.7293926952489425E-2</c:v>
                </c:pt>
                <c:pt idx="1576">
                  <c:v>1.7285862845187065E-2</c:v>
                </c:pt>
                <c:pt idx="1577">
                  <c:v>1.727785680890755E-2</c:v>
                </c:pt>
                <c:pt idx="1578">
                  <c:v>1.7269909111430972E-2</c:v>
                </c:pt>
                <c:pt idx="1579">
                  <c:v>1.7262020020537869E-2</c:v>
                </c:pt>
                <c:pt idx="1580">
                  <c:v>1.7254189804011846E-2</c:v>
                </c:pt>
                <c:pt idx="1581">
                  <c:v>1.7246418729637385E-2</c:v>
                </c:pt>
                <c:pt idx="1582">
                  <c:v>1.7238707065201808E-2</c:v>
                </c:pt>
                <c:pt idx="1583">
                  <c:v>1.7231055078493759E-2</c:v>
                </c:pt>
                <c:pt idx="1584">
                  <c:v>1.7223463037305382E-2</c:v>
                </c:pt>
                <c:pt idx="1585">
                  <c:v>1.7215931209430574E-2</c:v>
                </c:pt>
                <c:pt idx="1586">
                  <c:v>1.7208459862666513E-2</c:v>
                </c:pt>
                <c:pt idx="1587">
                  <c:v>1.7201049264812574E-2</c:v>
                </c:pt>
                <c:pt idx="1588">
                  <c:v>1.719369968367207E-2</c:v>
                </c:pt>
                <c:pt idx="1589">
                  <c:v>1.7186411387050508E-2</c:v>
                </c:pt>
                <c:pt idx="1590">
                  <c:v>1.7179184642757767E-2</c:v>
                </c:pt>
                <c:pt idx="1591">
                  <c:v>1.7172019718607018E-2</c:v>
                </c:pt>
                <c:pt idx="1592">
                  <c:v>1.7164916882414276E-2</c:v>
                </c:pt>
                <c:pt idx="1593">
                  <c:v>1.7157876402000595E-2</c:v>
                </c:pt>
                <c:pt idx="1594">
                  <c:v>1.7150898545190096E-2</c:v>
                </c:pt>
                <c:pt idx="1595">
                  <c:v>1.7143983579812148E-2</c:v>
                </c:pt>
                <c:pt idx="1596">
                  <c:v>1.7137131773699417E-2</c:v>
                </c:pt>
                <c:pt idx="1597">
                  <c:v>1.7130343394690037E-2</c:v>
                </c:pt>
                <c:pt idx="1598">
                  <c:v>1.7123618710626086E-2</c:v>
                </c:pt>
                <c:pt idx="1599">
                  <c:v>1.711695798935511E-2</c:v>
                </c:pt>
                <c:pt idx="1600">
                  <c:v>1.7110361498729271E-2</c:v>
                </c:pt>
                <c:pt idx="1601">
                  <c:v>1.7103829506606404E-2</c:v>
                </c:pt>
                <c:pt idx="1602">
                  <c:v>1.709736228084896E-2</c:v>
                </c:pt>
                <c:pt idx="1603">
                  <c:v>1.7090960089325737E-2</c:v>
                </c:pt>
                <c:pt idx="1604">
                  <c:v>1.7084623199911653E-2</c:v>
                </c:pt>
                <c:pt idx="1605">
                  <c:v>1.7078351880486026E-2</c:v>
                </c:pt>
                <c:pt idx="1606">
                  <c:v>1.7072146398935385E-2</c:v>
                </c:pt>
                <c:pt idx="1607">
                  <c:v>1.7066007023152398E-2</c:v>
                </c:pt>
                <c:pt idx="1608">
                  <c:v>1.7059934021035863E-2</c:v>
                </c:pt>
                <c:pt idx="1609">
                  <c:v>1.7053927660491811E-2</c:v>
                </c:pt>
                <c:pt idx="1610">
                  <c:v>1.7047988209432173E-2</c:v>
                </c:pt>
                <c:pt idx="1611">
                  <c:v>1.7042115935776779E-2</c:v>
                </c:pt>
                <c:pt idx="1612">
                  <c:v>1.7036311107451584E-2</c:v>
                </c:pt>
                <c:pt idx="1613">
                  <c:v>1.7030573992391301E-2</c:v>
                </c:pt>
                <c:pt idx="1614">
                  <c:v>1.702490485853678E-2</c:v>
                </c:pt>
                <c:pt idx="1615">
                  <c:v>1.7019303973837187E-2</c:v>
                </c:pt>
                <c:pt idx="1616">
                  <c:v>1.7013771606249797E-2</c:v>
                </c:pt>
                <c:pt idx="1617">
                  <c:v>1.7008308023739333E-2</c:v>
                </c:pt>
                <c:pt idx="1618">
                  <c:v>1.7002913494279265E-2</c:v>
                </c:pt>
                <c:pt idx="1619">
                  <c:v>1.6997783278169278E-2</c:v>
                </c:pt>
                <c:pt idx="1620">
                  <c:v>1.6992542372236349E-2</c:v>
                </c:pt>
                <c:pt idx="1621">
                  <c:v>1.6987371390796788E-2</c:v>
                </c:pt>
                <c:pt idx="1622">
                  <c:v>1.6982270601888796E-2</c:v>
                </c:pt>
                <c:pt idx="1623">
                  <c:v>1.6976902247444817E-2</c:v>
                </c:pt>
                <c:pt idx="1624">
                  <c:v>1.6972280673871586E-2</c:v>
                </c:pt>
                <c:pt idx="1625">
                  <c:v>1.6967392070887211E-2</c:v>
                </c:pt>
                <c:pt idx="1626">
                  <c:v>1.6962574732685604E-2</c:v>
                </c:pt>
                <c:pt idx="1627">
                  <c:v>1.6957828927353622E-2</c:v>
                </c:pt>
                <c:pt idx="1628">
                  <c:v>1.6953154922989641E-2</c:v>
                </c:pt>
                <c:pt idx="1629">
                  <c:v>1.6948552987701149E-2</c:v>
                </c:pt>
                <c:pt idx="1630">
                  <c:v>1.6944023389606936E-2</c:v>
                </c:pt>
                <c:pt idx="1631">
                  <c:v>1.693956639683665E-2</c:v>
                </c:pt>
                <c:pt idx="1632">
                  <c:v>1.6935182277530582E-2</c:v>
                </c:pt>
                <c:pt idx="1633">
                  <c:v>1.6930871299840975E-2</c:v>
                </c:pt>
                <c:pt idx="1634">
                  <c:v>1.6926633731930707E-2</c:v>
                </c:pt>
                <c:pt idx="1635">
                  <c:v>1.6922469841974614E-2</c:v>
                </c:pt>
                <c:pt idx="1636">
                  <c:v>1.6917925579456306E-2</c:v>
                </c:pt>
                <c:pt idx="1637">
                  <c:v>1.6914364168684002E-2</c:v>
                </c:pt>
                <c:pt idx="1638">
                  <c:v>1.6910422921758875E-2</c:v>
                </c:pt>
                <c:pt idx="1639">
                  <c:v>1.6906556425607584E-2</c:v>
                </c:pt>
                <c:pt idx="1640">
                  <c:v>1.6902764948465772E-2</c:v>
                </c:pt>
                <c:pt idx="1641">
                  <c:v>1.689904875858278E-2</c:v>
                </c:pt>
                <c:pt idx="1642">
                  <c:v>1.689540812421967E-2</c:v>
                </c:pt>
                <c:pt idx="1643">
                  <c:v>1.6891843313652066E-2</c:v>
                </c:pt>
                <c:pt idx="1644">
                  <c:v>1.6888354595167746E-2</c:v>
                </c:pt>
                <c:pt idx="1645">
                  <c:v>1.6884942237069486E-2</c:v>
                </c:pt>
                <c:pt idx="1646">
                  <c:v>1.6881606507672869E-2</c:v>
                </c:pt>
                <c:pt idx="1647">
                  <c:v>1.6878347675308256E-2</c:v>
                </c:pt>
                <c:pt idx="1648">
                  <c:v>1.6875166008319471E-2</c:v>
                </c:pt>
                <c:pt idx="1649">
                  <c:v>1.6871395899946844E-2</c:v>
                </c:pt>
                <c:pt idx="1650">
                  <c:v>1.6869035243918758E-2</c:v>
                </c:pt>
                <c:pt idx="1651">
                  <c:v>1.6866086683268989E-2</c:v>
                </c:pt>
                <c:pt idx="1652">
                  <c:v>1.6863216361518489E-2</c:v>
                </c:pt>
                <c:pt idx="1653">
                  <c:v>1.686042454708668E-2</c:v>
                </c:pt>
                <c:pt idx="1654">
                  <c:v>1.6857711508407751E-2</c:v>
                </c:pt>
                <c:pt idx="1655">
                  <c:v>1.685507751393087E-2</c:v>
                </c:pt>
                <c:pt idx="1656">
                  <c:v>1.6852522832122383E-2</c:v>
                </c:pt>
                <c:pt idx="1657">
                  <c:v>1.6850047731464257E-2</c:v>
                </c:pt>
                <c:pt idx="1658">
                  <c:v>1.6847652480455201E-2</c:v>
                </c:pt>
                <c:pt idx="1659">
                  <c:v>1.6845337347609769E-2</c:v>
                </c:pt>
                <c:pt idx="1660">
                  <c:v>1.6843102601459898E-2</c:v>
                </c:pt>
                <c:pt idx="1661">
                  <c:v>1.6840863933049902E-2</c:v>
                </c:pt>
                <c:pt idx="1662">
                  <c:v>1.6838477867285585E-2</c:v>
                </c:pt>
                <c:pt idx="1663">
                  <c:v>1.6835941574361423E-2</c:v>
                </c:pt>
                <c:pt idx="1664">
                  <c:v>1.6833254570681865E-2</c:v>
                </c:pt>
                <c:pt idx="1665">
                  <c:v>1.6830416372040975E-2</c:v>
                </c:pt>
                <c:pt idx="1666">
                  <c:v>1.6827426493620696E-2</c:v>
                </c:pt>
                <c:pt idx="1667">
                  <c:v>1.6824284449995848E-2</c:v>
                </c:pt>
                <c:pt idx="1668">
                  <c:v>1.6820989755130872E-2</c:v>
                </c:pt>
                <c:pt idx="1669">
                  <c:v>1.6817541922382873E-2</c:v>
                </c:pt>
                <c:pt idx="1670">
                  <c:v>1.6813940464501607E-2</c:v>
                </c:pt>
                <c:pt idx="1671">
                  <c:v>1.6810099889323464E-2</c:v>
                </c:pt>
                <c:pt idx="1672">
                  <c:v>1.6806252962440777E-2</c:v>
                </c:pt>
                <c:pt idx="1673">
                  <c:v>1.6802249272571717E-2</c:v>
                </c:pt>
                <c:pt idx="1674">
                  <c:v>1.6798088324133747E-2</c:v>
                </c:pt>
                <c:pt idx="1675">
                  <c:v>1.6793769620935511E-2</c:v>
                </c:pt>
                <c:pt idx="1676">
                  <c:v>1.6789292666179446E-2</c:v>
                </c:pt>
                <c:pt idx="1677">
                  <c:v>1.6784656962460908E-2</c:v>
                </c:pt>
                <c:pt idx="1678">
                  <c:v>1.677942880703372E-2</c:v>
                </c:pt>
                <c:pt idx="1679">
                  <c:v>1.6774907315490382E-2</c:v>
                </c:pt>
                <c:pt idx="1680">
                  <c:v>1.676876304149142E-2</c:v>
                </c:pt>
                <c:pt idx="1681">
                  <c:v>1.6763432424273812E-2</c:v>
                </c:pt>
                <c:pt idx="1682">
                  <c:v>1.67579416446203E-2</c:v>
                </c:pt>
                <c:pt idx="1683">
                  <c:v>1.6752290205398743E-2</c:v>
                </c:pt>
                <c:pt idx="1684">
                  <c:v>1.6746477608879543E-2</c:v>
                </c:pt>
                <c:pt idx="1685">
                  <c:v>1.6740503356736523E-2</c:v>
                </c:pt>
                <c:pt idx="1686">
                  <c:v>1.6734366950047798E-2</c:v>
                </c:pt>
                <c:pt idx="1687">
                  <c:v>1.6728067889296431E-2</c:v>
                </c:pt>
                <c:pt idx="1688">
                  <c:v>1.6722367192650162E-2</c:v>
                </c:pt>
                <c:pt idx="1689">
                  <c:v>1.6714979804565558E-2</c:v>
                </c:pt>
                <c:pt idx="1690">
                  <c:v>1.6708189778584303E-2</c:v>
                </c:pt>
                <c:pt idx="1691">
                  <c:v>1.6701235094538209E-2</c:v>
                </c:pt>
                <c:pt idx="1692">
                  <c:v>1.6694115249946819E-2</c:v>
                </c:pt>
                <c:pt idx="1693">
                  <c:v>1.668682974174094E-2</c:v>
                </c:pt>
                <c:pt idx="1694">
                  <c:v>1.6679378066261116E-2</c:v>
                </c:pt>
                <c:pt idx="1695">
                  <c:v>1.667175971926111E-2</c:v>
                </c:pt>
                <c:pt idx="1696">
                  <c:v>1.666397419590529E-2</c:v>
                </c:pt>
                <c:pt idx="1697">
                  <c:v>1.6657023737418866E-2</c:v>
                </c:pt>
                <c:pt idx="1698">
                  <c:v>1.664789959785962E-2</c:v>
                </c:pt>
                <c:pt idx="1699">
                  <c:v>1.6639609510571154E-2</c:v>
                </c:pt>
                <c:pt idx="1700">
                  <c:v>1.6631150221733348E-2</c:v>
                </c:pt>
                <c:pt idx="1701">
                  <c:v>1.6622521223588007E-2</c:v>
                </c:pt>
                <c:pt idx="1702">
                  <c:v>1.6613722007795168E-2</c:v>
                </c:pt>
                <c:pt idx="1703">
                  <c:v>1.6604752065433319E-2</c:v>
                </c:pt>
                <c:pt idx="1704">
                  <c:v>1.6595610887000695E-2</c:v>
                </c:pt>
                <c:pt idx="1705">
                  <c:v>1.6586297962415949E-2</c:v>
                </c:pt>
                <c:pt idx="1706">
                  <c:v>1.6576812781020318E-2</c:v>
                </c:pt>
                <c:pt idx="1707">
                  <c:v>1.6567154831576315E-2</c:v>
                </c:pt>
                <c:pt idx="1708">
                  <c:v>1.6557323602270791E-2</c:v>
                </c:pt>
                <c:pt idx="1709">
                  <c:v>1.6547318580714052E-2</c:v>
                </c:pt>
                <c:pt idx="1710">
                  <c:v>1.653822728348181E-2</c:v>
                </c:pt>
                <c:pt idx="1711">
                  <c:v>1.6526785108417631E-2</c:v>
                </c:pt>
                <c:pt idx="1712">
                  <c:v>1.651625563002914E-2</c:v>
                </c:pt>
                <c:pt idx="1713">
                  <c:v>1.6505571488089368E-2</c:v>
                </c:pt>
                <c:pt idx="1714">
                  <c:v>1.6491047131396392E-2</c:v>
                </c:pt>
                <c:pt idx="1715">
                  <c:v>1.6480451001486453E-2</c:v>
                </c:pt>
                <c:pt idx="1716">
                  <c:v>1.6469909915325799E-2</c:v>
                </c:pt>
                <c:pt idx="1717">
                  <c:v>1.6459424104162436E-2</c:v>
                </c:pt>
                <c:pt idx="1718">
                  <c:v>1.6448993799244589E-2</c:v>
                </c:pt>
                <c:pt idx="1719">
                  <c:v>1.6438619231818954E-2</c:v>
                </c:pt>
                <c:pt idx="1720">
                  <c:v>1.6428300633132664E-2</c:v>
                </c:pt>
                <c:pt idx="1721">
                  <c:v>1.6418038234432403E-2</c:v>
                </c:pt>
                <c:pt idx="1722">
                  <c:v>1.6407832266964656E-2</c:v>
                </c:pt>
                <c:pt idx="1723">
                  <c:v>1.6397682961975888E-2</c:v>
                </c:pt>
                <c:pt idx="1724">
                  <c:v>1.6387590550712799E-2</c:v>
                </c:pt>
                <c:pt idx="1725">
                  <c:v>1.6377555264422076E-2</c:v>
                </c:pt>
                <c:pt idx="1726">
                  <c:v>1.6367577334351291E-2</c:v>
                </c:pt>
                <c:pt idx="1727">
                  <c:v>1.6357656991748234E-2</c:v>
                </c:pt>
                <c:pt idx="1728">
                  <c:v>1.6347794467861564E-2</c:v>
                </c:pt>
                <c:pt idx="1729">
                  <c:v>1.6337989993940826E-2</c:v>
                </c:pt>
                <c:pt idx="1730">
                  <c:v>1.6325469911823692E-2</c:v>
                </c:pt>
                <c:pt idx="1731">
                  <c:v>1.6318556120998584E-2</c:v>
                </c:pt>
                <c:pt idx="1732">
                  <c:v>1.6308927184481421E-2</c:v>
                </c:pt>
                <c:pt idx="1733">
                  <c:v>1.6299357222937978E-2</c:v>
                </c:pt>
                <c:pt idx="1734">
                  <c:v>1.6289846467624377E-2</c:v>
                </c:pt>
                <c:pt idx="1735">
                  <c:v>1.6280395149797157E-2</c:v>
                </c:pt>
                <c:pt idx="1736">
                  <c:v>1.6271003500715499E-2</c:v>
                </c:pt>
                <c:pt idx="1737">
                  <c:v>1.6261671751639672E-2</c:v>
                </c:pt>
                <c:pt idx="1738">
                  <c:v>1.6252400133832799E-2</c:v>
                </c:pt>
                <c:pt idx="1739">
                  <c:v>1.6243188878559963E-2</c:v>
                </c:pt>
                <c:pt idx="1740">
                  <c:v>1.623403821708801E-2</c:v>
                </c:pt>
                <c:pt idx="1741">
                  <c:v>1.6224948380686843E-2</c:v>
                </c:pt>
                <c:pt idx="1742">
                  <c:v>1.6215919600629E-2</c:v>
                </c:pt>
                <c:pt idx="1743">
                  <c:v>1.6206952108188989E-2</c:v>
                </c:pt>
                <c:pt idx="1744">
                  <c:v>1.6198046134645035E-2</c:v>
                </c:pt>
                <c:pt idx="1745">
                  <c:v>1.6189201911278438E-2</c:v>
                </c:pt>
                <c:pt idx="1746">
                  <c:v>1.6180419669372899E-2</c:v>
                </c:pt>
                <c:pt idx="1747">
                  <c:v>1.617169964021541E-2</c:v>
                </c:pt>
                <c:pt idx="1748">
                  <c:v>1.6163042055097776E-2</c:v>
                </c:pt>
                <c:pt idx="1749">
                  <c:v>1.6154447145313562E-2</c:v>
                </c:pt>
                <c:pt idx="1750">
                  <c:v>1.6145915142161578E-2</c:v>
                </c:pt>
                <c:pt idx="1751">
                  <c:v>1.6137446276943485E-2</c:v>
                </c:pt>
                <c:pt idx="1752">
                  <c:v>1.6129040780965553E-2</c:v>
                </c:pt>
                <c:pt idx="1753">
                  <c:v>1.612069888553842E-2</c:v>
                </c:pt>
                <c:pt idx="1754">
                  <c:v>1.6112420821976229E-2</c:v>
                </c:pt>
                <c:pt idx="1755">
                  <c:v>1.610420682159773E-2</c:v>
                </c:pt>
                <c:pt idx="1756">
                  <c:v>1.6096057115727359E-2</c:v>
                </c:pt>
                <c:pt idx="1757">
                  <c:v>1.6087971935693276E-2</c:v>
                </c:pt>
                <c:pt idx="1758">
                  <c:v>1.6079951512828903E-2</c:v>
                </c:pt>
                <c:pt idx="1759">
                  <c:v>1.6071996078472695E-2</c:v>
                </c:pt>
                <c:pt idx="1760">
                  <c:v>1.6064105863968142E-2</c:v>
                </c:pt>
                <c:pt idx="1761">
                  <c:v>1.6056281100664215E-2</c:v>
                </c:pt>
                <c:pt idx="1762">
                  <c:v>1.604852201991579E-2</c:v>
                </c:pt>
                <c:pt idx="1763">
                  <c:v>1.6040828853082785E-2</c:v>
                </c:pt>
                <c:pt idx="1764">
                  <c:v>1.6033201831531473E-2</c:v>
                </c:pt>
                <c:pt idx="1765">
                  <c:v>1.6025641186634035E-2</c:v>
                </c:pt>
                <c:pt idx="1766">
                  <c:v>1.6017082023955038E-2</c:v>
                </c:pt>
                <c:pt idx="1767">
                  <c:v>1.6009664393882347E-2</c:v>
                </c:pt>
                <c:pt idx="1768">
                  <c:v>1.6002313867672945E-2</c:v>
                </c:pt>
                <c:pt idx="1769">
                  <c:v>1.5995030676725291E-2</c:v>
                </c:pt>
                <c:pt idx="1770">
                  <c:v>1.5987815052444638E-2</c:v>
                </c:pt>
                <c:pt idx="1771">
                  <c:v>1.5980667226243687E-2</c:v>
                </c:pt>
                <c:pt idx="1772">
                  <c:v>1.5973587429540602E-2</c:v>
                </c:pt>
                <c:pt idx="1773">
                  <c:v>1.5966575893762325E-2</c:v>
                </c:pt>
                <c:pt idx="1774">
                  <c:v>1.5959632850343006E-2</c:v>
                </c:pt>
                <c:pt idx="1775">
                  <c:v>1.5952758530723161E-2</c:v>
                </c:pt>
                <c:pt idx="1776">
                  <c:v>1.5945953166352937E-2</c:v>
                </c:pt>
                <c:pt idx="1777">
                  <c:v>1.5939216988688613E-2</c:v>
                </c:pt>
                <c:pt idx="1778">
                  <c:v>1.5932550229195444E-2</c:v>
                </c:pt>
                <c:pt idx="1779">
                  <c:v>1.592595311934657E-2</c:v>
                </c:pt>
                <c:pt idx="1780">
                  <c:v>1.5917573835835357E-2</c:v>
                </c:pt>
                <c:pt idx="1781">
                  <c:v>1.5911136794424335E-2</c:v>
                </c:pt>
                <c:pt idx="1782">
                  <c:v>1.5904770163272193E-2</c:v>
                </c:pt>
                <c:pt idx="1783">
                  <c:v>1.5897474835680991E-2</c:v>
                </c:pt>
                <c:pt idx="1784">
                  <c:v>1.5892249057794596E-2</c:v>
                </c:pt>
                <c:pt idx="1785">
                  <c:v>1.5886095046516818E-2</c:v>
                </c:pt>
                <c:pt idx="1786">
                  <c:v>1.5880012371593512E-2</c:v>
                </c:pt>
                <c:pt idx="1787">
                  <c:v>1.5874001264572273E-2</c:v>
                </c:pt>
                <c:pt idx="1788">
                  <c:v>1.5868061957010127E-2</c:v>
                </c:pt>
                <c:pt idx="1789">
                  <c:v>1.5862194680474163E-2</c:v>
                </c:pt>
                <c:pt idx="1790">
                  <c:v>1.5856399666541333E-2</c:v>
                </c:pt>
                <c:pt idx="1791">
                  <c:v>1.5850677146798664E-2</c:v>
                </c:pt>
                <c:pt idx="1792">
                  <c:v>1.5845027352843467E-2</c:v>
                </c:pt>
                <c:pt idx="1793">
                  <c:v>1.5839450516284888E-2</c:v>
                </c:pt>
                <c:pt idx="1794">
                  <c:v>1.5833946868741268E-2</c:v>
                </c:pt>
                <c:pt idx="1795">
                  <c:v>1.5828516641841896E-2</c:v>
                </c:pt>
                <c:pt idx="1796">
                  <c:v>1.5823160067228545E-2</c:v>
                </c:pt>
                <c:pt idx="1797">
                  <c:v>1.5817877376552634E-2</c:v>
                </c:pt>
                <c:pt idx="1798">
                  <c:v>1.5812668801477608E-2</c:v>
                </c:pt>
                <c:pt idx="1799">
                  <c:v>1.5807534573678533E-2</c:v>
                </c:pt>
                <c:pt idx="1800">
                  <c:v>1.5802474924842522E-2</c:v>
                </c:pt>
                <c:pt idx="1801">
                  <c:v>1.5797490086667407E-2</c:v>
                </c:pt>
                <c:pt idx="1802">
                  <c:v>1.5792580290865048E-2</c:v>
                </c:pt>
                <c:pt idx="1803">
                  <c:v>1.5787745769157591E-2</c:v>
                </c:pt>
                <c:pt idx="1804">
                  <c:v>1.57829867532812E-2</c:v>
                </c:pt>
                <c:pt idx="1805">
                  <c:v>1.5778303474983209E-2</c:v>
                </c:pt>
                <c:pt idx="1806">
                  <c:v>1.5773696166024753E-2</c:v>
                </c:pt>
                <c:pt idx="1807">
                  <c:v>1.5769165058179879E-2</c:v>
                </c:pt>
                <c:pt idx="1808">
                  <c:v>1.5764710383234903E-2</c:v>
                </c:pt>
                <c:pt idx="1809">
                  <c:v>1.5760332372990817E-2</c:v>
                </c:pt>
                <c:pt idx="1810">
                  <c:v>1.5756031259261092E-2</c:v>
                </c:pt>
                <c:pt idx="1811">
                  <c:v>1.5751807273873E-2</c:v>
                </c:pt>
                <c:pt idx="1812">
                  <c:v>1.5747660648667821E-2</c:v>
                </c:pt>
                <c:pt idx="1813">
                  <c:v>1.5743591615501085E-2</c:v>
                </c:pt>
                <c:pt idx="1814">
                  <c:v>1.573960040624232E-2</c:v>
                </c:pt>
                <c:pt idx="1815">
                  <c:v>1.5735687252775087E-2</c:v>
                </c:pt>
                <c:pt idx="1816">
                  <c:v>1.5731852386998268E-2</c:v>
                </c:pt>
                <c:pt idx="1817">
                  <c:v>1.5725984900250841E-2</c:v>
                </c:pt>
                <c:pt idx="1818">
                  <c:v>1.5724163737765522E-2</c:v>
                </c:pt>
                <c:pt idx="1819">
                  <c:v>1.5720819835014836E-2</c:v>
                </c:pt>
                <c:pt idx="1820">
                  <c:v>1.5717300439280869E-2</c:v>
                </c:pt>
                <c:pt idx="1821">
                  <c:v>1.5713860490954024E-2</c:v>
                </c:pt>
                <c:pt idx="1822">
                  <c:v>1.5710500222024283E-2</c:v>
                </c:pt>
                <c:pt idx="1823">
                  <c:v>1.5707219864496972E-2</c:v>
                </c:pt>
                <c:pt idx="1824">
                  <c:v>1.5704019650394269E-2</c:v>
                </c:pt>
                <c:pt idx="1825">
                  <c:v>1.570089981175303E-2</c:v>
                </c:pt>
                <c:pt idx="1826">
                  <c:v>1.5697860580627852E-2</c:v>
                </c:pt>
                <c:pt idx="1827">
                  <c:v>1.5695451417323297E-2</c:v>
                </c:pt>
                <c:pt idx="1828">
                  <c:v>1.5692591564014997E-2</c:v>
                </c:pt>
                <c:pt idx="1829">
                  <c:v>1.5689813074854293E-2</c:v>
                </c:pt>
                <c:pt idx="1830">
                  <c:v>1.5687116181991784E-2</c:v>
                </c:pt>
                <c:pt idx="1831">
                  <c:v>1.5684501117595236E-2</c:v>
                </c:pt>
                <c:pt idx="1832">
                  <c:v>1.5681968113849136E-2</c:v>
                </c:pt>
                <c:pt idx="1833">
                  <c:v>1.5679736877001357E-2</c:v>
                </c:pt>
                <c:pt idx="1834">
                  <c:v>1.5677149217142028E-2</c:v>
                </c:pt>
                <c:pt idx="1835">
                  <c:v>1.5674173136032903E-2</c:v>
                </c:pt>
                <c:pt idx="1836">
                  <c:v>1.5672661349714345E-2</c:v>
                </c:pt>
                <c:pt idx="1837">
                  <c:v>1.5670542132637088E-2</c:v>
                </c:pt>
                <c:pt idx="1838">
                  <c:v>1.566850636970625E-2</c:v>
                </c:pt>
                <c:pt idx="1839">
                  <c:v>1.5666554293235782E-2</c:v>
                </c:pt>
                <c:pt idx="1840">
                  <c:v>1.5664686135560053E-2</c:v>
                </c:pt>
                <c:pt idx="1841">
                  <c:v>1.5662902129032763E-2</c:v>
                </c:pt>
                <c:pt idx="1842">
                  <c:v>1.5661202506026733E-2</c:v>
                </c:pt>
                <c:pt idx="1843">
                  <c:v>1.5659587498935194E-2</c:v>
                </c:pt>
                <c:pt idx="1844">
                  <c:v>1.5658057340170933E-2</c:v>
                </c:pt>
                <c:pt idx="1845">
                  <c:v>1.5656612262168024E-2</c:v>
                </c:pt>
                <c:pt idx="1846">
                  <c:v>1.5655252497379646E-2</c:v>
                </c:pt>
                <c:pt idx="1847">
                  <c:v>1.5653978278280065E-2</c:v>
                </c:pt>
                <c:pt idx="1848">
                  <c:v>1.5651861095084707E-2</c:v>
                </c:pt>
                <c:pt idx="1849">
                  <c:v>1.56516874071514E-2</c:v>
                </c:pt>
                <c:pt idx="1850">
                  <c:v>1.5650671220175962E-2</c:v>
                </c:pt>
                <c:pt idx="1851">
                  <c:v>1.5649741508998137E-2</c:v>
                </c:pt>
                <c:pt idx="1852">
                  <c:v>1.5648898506198612E-2</c:v>
                </c:pt>
                <c:pt idx="1853">
                  <c:v>1.5648142444379811E-2</c:v>
                </c:pt>
                <c:pt idx="1854">
                  <c:v>1.5647473556166729E-2</c:v>
                </c:pt>
                <c:pt idx="1855">
                  <c:v>1.5646892074206106E-2</c:v>
                </c:pt>
                <c:pt idx="1856">
                  <c:v>1.5646398231167469E-2</c:v>
                </c:pt>
                <c:pt idx="1857">
                  <c:v>1.5645992259742732E-2</c:v>
                </c:pt>
                <c:pt idx="1858">
                  <c:v>1.5645674392647475E-2</c:v>
                </c:pt>
                <c:pt idx="1859">
                  <c:v>1.5645444862618797E-2</c:v>
                </c:pt>
                <c:pt idx="1860">
                  <c:v>1.5645303902418545E-2</c:v>
                </c:pt>
                <c:pt idx="1861">
                  <c:v>1.5645251744832035E-2</c:v>
                </c:pt>
                <c:pt idx="1862">
                  <c:v>1.5645288622666953E-2</c:v>
                </c:pt>
                <c:pt idx="1863">
                  <c:v>1.5645414768756829E-2</c:v>
                </c:pt>
                <c:pt idx="1864">
                  <c:v>1.5645630415957144E-2</c:v>
                </c:pt>
                <c:pt idx="1865">
                  <c:v>1.5645935797150085E-2</c:v>
                </c:pt>
                <c:pt idx="1866">
                  <c:v>1.5646331145240222E-2</c:v>
                </c:pt>
                <c:pt idx="1867">
                  <c:v>1.5646816693157962E-2</c:v>
                </c:pt>
                <c:pt idx="1868">
                  <c:v>1.5647392673859357E-2</c:v>
                </c:pt>
                <c:pt idx="1869">
                  <c:v>1.5648505686223335E-2</c:v>
                </c:pt>
                <c:pt idx="1870">
                  <c:v>1.5647461687308108E-2</c:v>
                </c:pt>
                <c:pt idx="1871">
                  <c:v>1.5649665542592797E-2</c:v>
                </c:pt>
                <c:pt idx="1872">
                  <c:v>1.5650605584485604E-2</c:v>
                </c:pt>
                <c:pt idx="1873">
                  <c:v>1.5651637224320031E-2</c:v>
                </c:pt>
                <c:pt idx="1874">
                  <c:v>1.5652760695204833E-2</c:v>
                </c:pt>
                <c:pt idx="1875">
                  <c:v>1.5653976230276995E-2</c:v>
                </c:pt>
                <c:pt idx="1876">
                  <c:v>1.5655284062698484E-2</c:v>
                </c:pt>
                <c:pt idx="1877">
                  <c:v>1.5656684425659075E-2</c:v>
                </c:pt>
                <c:pt idx="1878">
                  <c:v>1.5658177552375689E-2</c:v>
                </c:pt>
                <c:pt idx="1879">
                  <c:v>1.5658225455475735E-2</c:v>
                </c:pt>
                <c:pt idx="1880">
                  <c:v>1.5659884161494955E-2</c:v>
                </c:pt>
                <c:pt idx="1881">
                  <c:v>1.5661636268954622E-2</c:v>
                </c:pt>
                <c:pt idx="1882">
                  <c:v>1.5663482011141219E-2</c:v>
                </c:pt>
                <c:pt idx="1883">
                  <c:v>1.5665421621369705E-2</c:v>
                </c:pt>
                <c:pt idx="1884">
                  <c:v>1.5669646157194742E-2</c:v>
                </c:pt>
                <c:pt idx="1885">
                  <c:v>1.5669583379351665E-2</c:v>
                </c:pt>
                <c:pt idx="1886">
                  <c:v>1.5671805993876967E-2</c:v>
                </c:pt>
                <c:pt idx="1887">
                  <c:v>1.5674123409986498E-2</c:v>
                </c:pt>
                <c:pt idx="1888">
                  <c:v>1.567653586113844E-2</c:v>
                </c:pt>
                <c:pt idx="1889">
                  <c:v>1.5679043580819663E-2</c:v>
                </c:pt>
                <c:pt idx="1890">
                  <c:v>1.5681646802546613E-2</c:v>
                </c:pt>
                <c:pt idx="1891">
                  <c:v>1.568434575986551E-2</c:v>
                </c:pt>
                <c:pt idx="1892">
                  <c:v>1.5687140686351925E-2</c:v>
                </c:pt>
                <c:pt idx="1893">
                  <c:v>1.5690031815612522E-2</c:v>
                </c:pt>
                <c:pt idx="1894">
                  <c:v>1.5693019381283542E-2</c:v>
                </c:pt>
                <c:pt idx="1895">
                  <c:v>1.5696103617031869E-2</c:v>
                </c:pt>
                <c:pt idx="1896">
                  <c:v>1.5699284756555725E-2</c:v>
                </c:pt>
                <c:pt idx="1897">
                  <c:v>1.5702563033583757E-2</c:v>
                </c:pt>
                <c:pt idx="1898">
                  <c:v>1.5705938681875937E-2</c:v>
                </c:pt>
                <c:pt idx="1899">
                  <c:v>1.5709411935224429E-2</c:v>
                </c:pt>
                <c:pt idx="1900">
                  <c:v>1.5712983027451617E-2</c:v>
                </c:pt>
                <c:pt idx="1901">
                  <c:v>1.5716652192413836E-2</c:v>
                </c:pt>
                <c:pt idx="1902">
                  <c:v>1.5720419663998293E-2</c:v>
                </c:pt>
                <c:pt idx="1903">
                  <c:v>1.5724285676123956E-2</c:v>
                </c:pt>
                <c:pt idx="1904">
                  <c:v>1.5728250462743738E-2</c:v>
                </c:pt>
                <c:pt idx="1905">
                  <c:v>1.5732314257843619E-2</c:v>
                </c:pt>
                <c:pt idx="1906">
                  <c:v>1.5736477295440678E-2</c:v>
                </c:pt>
                <c:pt idx="1907">
                  <c:v>1.5740739809587474E-2</c:v>
                </c:pt>
                <c:pt idx="1908">
                  <c:v>1.574510203436898E-2</c:v>
                </c:pt>
                <c:pt idx="1909">
                  <c:v>1.5749564203904109E-2</c:v>
                </c:pt>
                <c:pt idx="1910">
                  <c:v>1.5754126552345944E-2</c:v>
                </c:pt>
                <c:pt idx="1911">
                  <c:v>1.5758789313881506E-2</c:v>
                </c:pt>
                <c:pt idx="1912">
                  <c:v>1.5763552722733085E-2</c:v>
                </c:pt>
                <c:pt idx="1913">
                  <c:v>1.5768417013156254E-2</c:v>
                </c:pt>
                <c:pt idx="1914">
                  <c:v>1.5773382419442504E-2</c:v>
                </c:pt>
                <c:pt idx="1915">
                  <c:v>1.57784491759188E-2</c:v>
                </c:pt>
                <c:pt idx="1916">
                  <c:v>1.5783617516946936E-2</c:v>
                </c:pt>
                <c:pt idx="1917">
                  <c:v>1.5788887676924619E-2</c:v>
                </c:pt>
                <c:pt idx="1918">
                  <c:v>1.5794259890284813E-2</c:v>
                </c:pt>
                <c:pt idx="1919">
                  <c:v>1.5799734391497715E-2</c:v>
                </c:pt>
                <c:pt idx="1920">
                  <c:v>1.5805311415068784E-2</c:v>
                </c:pt>
                <c:pt idx="1921">
                  <c:v>1.5810974320630902E-2</c:v>
                </c:pt>
                <c:pt idx="1922">
                  <c:v>1.5816645383256212E-2</c:v>
                </c:pt>
                <c:pt idx="1923">
                  <c:v>1.5822313062988431E-2</c:v>
                </c:pt>
                <c:pt idx="1924">
                  <c:v>1.5827975234573289E-2</c:v>
                </c:pt>
                <c:pt idx="1925">
                  <c:v>1.5833629767216393E-2</c:v>
                </c:pt>
                <c:pt idx="1926">
                  <c:v>1.5839274524582798E-2</c:v>
                </c:pt>
                <c:pt idx="1927">
                  <c:v>1.5844907364797885E-2</c:v>
                </c:pt>
                <c:pt idx="1928">
                  <c:v>1.5850526140446474E-2</c:v>
                </c:pt>
                <c:pt idx="1929">
                  <c:v>1.5856128698573269E-2</c:v>
                </c:pt>
                <c:pt idx="1930">
                  <c:v>1.5861712880683523E-2</c:v>
                </c:pt>
                <c:pt idx="1931">
                  <c:v>1.58672765227428E-2</c:v>
                </c:pt>
                <c:pt idx="1932">
                  <c:v>1.5872817455176557E-2</c:v>
                </c:pt>
                <c:pt idx="1933">
                  <c:v>1.5878333502872533E-2</c:v>
                </c:pt>
                <c:pt idx="1934">
                  <c:v>1.5886690359441832E-2</c:v>
                </c:pt>
                <c:pt idx="1935">
                  <c:v>1.5889282215905062E-2</c:v>
                </c:pt>
                <c:pt idx="1936">
                  <c:v>1.5894710503324187E-2</c:v>
                </c:pt>
                <c:pt idx="1937">
                  <c:v>1.5900105150170464E-2</c:v>
                </c:pt>
                <c:pt idx="1938">
                  <c:v>1.5905463953642882E-2</c:v>
                </c:pt>
                <c:pt idx="1939">
                  <c:v>1.5910784705403382E-2</c:v>
                </c:pt>
                <c:pt idx="1940">
                  <c:v>1.5916065191577726E-2</c:v>
                </c:pt>
                <c:pt idx="1941">
                  <c:v>1.5921303192759015E-2</c:v>
                </c:pt>
                <c:pt idx="1942">
                  <c:v>1.5926496484004824E-2</c:v>
                </c:pt>
                <c:pt idx="1943">
                  <c:v>1.5931642834839842E-2</c:v>
                </c:pt>
                <c:pt idx="1944">
                  <c:v>1.5936740009256746E-2</c:v>
                </c:pt>
                <c:pt idx="1945">
                  <c:v>1.594178576571707E-2</c:v>
                </c:pt>
                <c:pt idx="1946">
                  <c:v>1.5946777857151657E-2</c:v>
                </c:pt>
                <c:pt idx="1947">
                  <c:v>1.5951714030962176E-2</c:v>
                </c:pt>
                <c:pt idx="1948">
                  <c:v>1.5956592029022016E-2</c:v>
                </c:pt>
                <c:pt idx="1949">
                  <c:v>1.5961409587677798E-2</c:v>
                </c:pt>
                <c:pt idx="1950">
                  <c:v>1.5966164437749827E-2</c:v>
                </c:pt>
                <c:pt idx="1951">
                  <c:v>1.5970854304534286E-2</c:v>
                </c:pt>
                <c:pt idx="1952">
                  <c:v>1.597547690780388E-2</c:v>
                </c:pt>
                <c:pt idx="1953">
                  <c:v>1.5980029961809368E-2</c:v>
                </c:pt>
                <c:pt idx="1954">
                  <c:v>1.5984511175281116E-2</c:v>
                </c:pt>
                <c:pt idx="1955">
                  <c:v>1.5988918251430392E-2</c:v>
                </c:pt>
                <c:pt idx="1956">
                  <c:v>1.5993248887951561E-2</c:v>
                </c:pt>
                <c:pt idx="1957">
                  <c:v>1.5997500777022746E-2</c:v>
                </c:pt>
                <c:pt idx="1958">
                  <c:v>1.600167160530757E-2</c:v>
                </c:pt>
                <c:pt idx="1959">
                  <c:v>1.6005759053958023E-2</c:v>
                </c:pt>
                <c:pt idx="1960">
                  <c:v>1.6009760798615092E-2</c:v>
                </c:pt>
                <c:pt idx="1961">
                  <c:v>1.6013674509410755E-2</c:v>
                </c:pt>
                <c:pt idx="1962">
                  <c:v>1.6017497850971035E-2</c:v>
                </c:pt>
                <c:pt idx="1963">
                  <c:v>1.6021228482415786E-2</c:v>
                </c:pt>
                <c:pt idx="1964">
                  <c:v>1.6024864057362413E-2</c:v>
                </c:pt>
                <c:pt idx="1965">
                  <c:v>1.6028402223928283E-2</c:v>
                </c:pt>
                <c:pt idx="1966">
                  <c:v>1.6031840624731595E-2</c:v>
                </c:pt>
                <c:pt idx="1967">
                  <c:v>1.6035176896893582E-2</c:v>
                </c:pt>
                <c:pt idx="1968">
                  <c:v>1.6038408672042884E-2</c:v>
                </c:pt>
                <c:pt idx="1969">
                  <c:v>1.6041533576314666E-2</c:v>
                </c:pt>
                <c:pt idx="1970">
                  <c:v>1.6044549230356107E-2</c:v>
                </c:pt>
                <c:pt idx="1971">
                  <c:v>1.6047453249326826E-2</c:v>
                </c:pt>
                <c:pt idx="1972">
                  <c:v>1.6050243242901958E-2</c:v>
                </c:pt>
                <c:pt idx="1973">
                  <c:v>1.6052926299433317E-2</c:v>
                </c:pt>
                <c:pt idx="1974">
                  <c:v>1.6057026234274945E-2</c:v>
                </c:pt>
                <c:pt idx="1975">
                  <c:v>1.6059658636476775E-2</c:v>
                </c:pt>
                <c:pt idx="1976">
                  <c:v>1.606227603588679E-2</c:v>
                </c:pt>
                <c:pt idx="1977">
                  <c:v>1.6064878378823248E-2</c:v>
                </c:pt>
                <c:pt idx="1978">
                  <c:v>1.6067465611604395E-2</c:v>
                </c:pt>
                <c:pt idx="1979">
                  <c:v>1.6070037680548491E-2</c:v>
                </c:pt>
                <c:pt idx="1980">
                  <c:v>1.607259453197379E-2</c:v>
                </c:pt>
                <c:pt idx="1981">
                  <c:v>1.607513611219898E-2</c:v>
                </c:pt>
                <c:pt idx="1982">
                  <c:v>1.6077662367543186E-2</c:v>
                </c:pt>
                <c:pt idx="1983">
                  <c:v>1.6080173244324883E-2</c:v>
                </c:pt>
                <c:pt idx="1984">
                  <c:v>1.6082668688863194E-2</c:v>
                </c:pt>
                <c:pt idx="1985">
                  <c:v>1.608514864747768E-2</c:v>
                </c:pt>
                <c:pt idx="1986">
                  <c:v>1.6087968828170929E-2</c:v>
                </c:pt>
                <c:pt idx="1987">
                  <c:v>1.6088494882084775E-2</c:v>
                </c:pt>
                <c:pt idx="1988">
                  <c:v>1.6092495070971411E-2</c:v>
                </c:pt>
                <c:pt idx="1989">
                  <c:v>1.6095432618503418E-2</c:v>
                </c:pt>
                <c:pt idx="1990">
                  <c:v>1.6097314272875217E-2</c:v>
                </c:pt>
                <c:pt idx="1991">
                  <c:v>1.6099700188660377E-2</c:v>
                </c:pt>
                <c:pt idx="1992">
                  <c:v>1.6102070242762126E-2</c:v>
                </c:pt>
                <c:pt idx="1993">
                  <c:v>1.6104424381501115E-2</c:v>
                </c:pt>
                <c:pt idx="1994">
                  <c:v>1.6106762551198861E-2</c:v>
                </c:pt>
                <c:pt idx="1995">
                  <c:v>1.6109084698176457E-2</c:v>
                </c:pt>
                <c:pt idx="1996">
                  <c:v>1.6111390768756291E-2</c:v>
                </c:pt>
                <c:pt idx="1997">
                  <c:v>1.611368070925967E-2</c:v>
                </c:pt>
                <c:pt idx="1998">
                  <c:v>1.6115954466009854E-2</c:v>
                </c:pt>
                <c:pt idx="1999">
                  <c:v>1.6118211985328583E-2</c:v>
                </c:pt>
                <c:pt idx="2000">
                  <c:v>1.6118927995384745E-2</c:v>
                </c:pt>
                <c:pt idx="2001">
                  <c:v>1.6122678096965173E-2</c:v>
                </c:pt>
                <c:pt idx="2002">
                  <c:v>1.6124886581929999E-2</c:v>
                </c:pt>
                <c:pt idx="2003">
                  <c:v>1.6127078614757293E-2</c:v>
                </c:pt>
                <c:pt idx="2004">
                  <c:v>1.6129254141771417E-2</c:v>
                </c:pt>
                <c:pt idx="2005">
                  <c:v>1.6131413109297155E-2</c:v>
                </c:pt>
                <c:pt idx="2006">
                  <c:v>1.6133555463659292E-2</c:v>
                </c:pt>
                <c:pt idx="2007">
                  <c:v>1.6135681151183499E-2</c:v>
                </c:pt>
                <c:pt idx="2008">
                  <c:v>1.6137790118194988E-2</c:v>
                </c:pt>
                <c:pt idx="2009">
                  <c:v>1.6138387374794998E-2</c:v>
                </c:pt>
                <c:pt idx="2010">
                  <c:v>1.6141957675985735E-2</c:v>
                </c:pt>
                <c:pt idx="2011">
                  <c:v>1.6144016159418056E-2</c:v>
                </c:pt>
                <c:pt idx="2012">
                  <c:v>1.6146057707644879E-2</c:v>
                </c:pt>
                <c:pt idx="2013">
                  <c:v>1.6148082266994036E-2</c:v>
                </c:pt>
                <c:pt idx="2014">
                  <c:v>1.6150089783792936E-2</c:v>
                </c:pt>
                <c:pt idx="2015">
                  <c:v>1.615208020437094E-2</c:v>
                </c:pt>
                <c:pt idx="2016">
                  <c:v>1.615405347505719E-2</c:v>
                </c:pt>
                <c:pt idx="2017">
                  <c:v>1.6156009542180619E-2</c:v>
                </c:pt>
                <c:pt idx="2018">
                  <c:v>1.6157948352071235E-2</c:v>
                </c:pt>
                <c:pt idx="2019">
                  <c:v>1.6159869851060365E-2</c:v>
                </c:pt>
                <c:pt idx="2020">
                  <c:v>1.6161773985477808E-2</c:v>
                </c:pt>
                <c:pt idx="2021">
                  <c:v>1.6163660701655758E-2</c:v>
                </c:pt>
                <c:pt idx="2022">
                  <c:v>1.6164080712122605E-2</c:v>
                </c:pt>
                <c:pt idx="2023">
                  <c:v>1.6167381664620863E-2</c:v>
                </c:pt>
                <c:pt idx="2024">
                  <c:v>1.6169215804073496E-2</c:v>
                </c:pt>
                <c:pt idx="2025">
                  <c:v>1.617103231061737E-2</c:v>
                </c:pt>
                <c:pt idx="2026">
                  <c:v>1.6172641308493666E-2</c:v>
                </c:pt>
                <c:pt idx="2027">
                  <c:v>1.6174417218170298E-2</c:v>
                </c:pt>
                <c:pt idx="2028">
                  <c:v>1.6176175320179478E-2</c:v>
                </c:pt>
                <c:pt idx="2029">
                  <c:v>1.6177915560862434E-2</c:v>
                </c:pt>
                <c:pt idx="2030">
                  <c:v>1.6179637886560821E-2</c:v>
                </c:pt>
                <c:pt idx="2031">
                  <c:v>1.6181342243617187E-2</c:v>
                </c:pt>
                <c:pt idx="2032">
                  <c:v>1.6183028578374063E-2</c:v>
                </c:pt>
                <c:pt idx="2033">
                  <c:v>1.6184696837175518E-2</c:v>
                </c:pt>
                <c:pt idx="2034">
                  <c:v>1.6186346966365412E-2</c:v>
                </c:pt>
                <c:pt idx="2035">
                  <c:v>1.6188445436877516E-2</c:v>
                </c:pt>
                <c:pt idx="2036">
                  <c:v>1.6190057879794845E-2</c:v>
                </c:pt>
                <c:pt idx="2037">
                  <c:v>1.6191652027495902E-2</c:v>
                </c:pt>
                <c:pt idx="2038">
                  <c:v>1.6193227826324812E-2</c:v>
                </c:pt>
                <c:pt idx="2039">
                  <c:v>1.619478522262657E-2</c:v>
                </c:pt>
                <c:pt idx="2040">
                  <c:v>1.6196324162747043E-2</c:v>
                </c:pt>
                <c:pt idx="2041">
                  <c:v>1.6198275594410956E-2</c:v>
                </c:pt>
                <c:pt idx="2042">
                  <c:v>1.6199346459828498E-2</c:v>
                </c:pt>
                <c:pt idx="2043">
                  <c:v>1.6200829709484055E-2</c:v>
                </c:pt>
                <c:pt idx="2044">
                  <c:v>1.620229428834705E-2</c:v>
                </c:pt>
                <c:pt idx="2045">
                  <c:v>1.6203740142767067E-2</c:v>
                </c:pt>
                <c:pt idx="2046">
                  <c:v>1.6205167219093465E-2</c:v>
                </c:pt>
                <c:pt idx="2047">
                  <c:v>1.6206575463677143E-2</c:v>
                </c:pt>
                <c:pt idx="2048">
                  <c:v>1.6207964822869209E-2</c:v>
                </c:pt>
                <c:pt idx="2049">
                  <c:v>1.6209335243022083E-2</c:v>
                </c:pt>
                <c:pt idx="2050">
                  <c:v>1.6210686670488195E-2</c:v>
                </c:pt>
                <c:pt idx="2051">
                  <c:v>1.6212019051621705E-2</c:v>
                </c:pt>
                <c:pt idx="2052">
                  <c:v>1.6213332332776786E-2</c:v>
                </c:pt>
                <c:pt idx="2053">
                  <c:v>1.6214626460309134E-2</c:v>
                </c:pt>
                <c:pt idx="2054">
                  <c:v>1.6215901380574452E-2</c:v>
                </c:pt>
                <c:pt idx="2055">
                  <c:v>1.6217157039929958E-2</c:v>
                </c:pt>
                <c:pt idx="2056">
                  <c:v>1.6218393384733545E-2</c:v>
                </c:pt>
                <c:pt idx="2057">
                  <c:v>1.621961036134352E-2</c:v>
                </c:pt>
                <c:pt idx="2058">
                  <c:v>1.6220807916119739E-2</c:v>
                </c:pt>
                <c:pt idx="2059">
                  <c:v>1.6221985995422485E-2</c:v>
                </c:pt>
                <c:pt idx="2060">
                  <c:v>1.6223144545613129E-2</c:v>
                </c:pt>
                <c:pt idx="2061">
                  <c:v>1.622428351305371E-2</c:v>
                </c:pt>
                <c:pt idx="2062">
                  <c:v>1.6225402844106909E-2</c:v>
                </c:pt>
                <c:pt idx="2063">
                  <c:v>1.6226502485137604E-2</c:v>
                </c:pt>
                <c:pt idx="2064">
                  <c:v>1.6227582382510219E-2</c:v>
                </c:pt>
                <c:pt idx="2065">
                  <c:v>1.6228642482590289E-2</c:v>
                </c:pt>
                <c:pt idx="2066">
                  <c:v>1.6229682731745302E-2</c:v>
                </c:pt>
                <c:pt idx="2067">
                  <c:v>1.623070307634231E-2</c:v>
                </c:pt>
                <c:pt idx="2068">
                  <c:v>1.623170346275056E-2</c:v>
                </c:pt>
                <c:pt idx="2069">
                  <c:v>1.6232683837339501E-2</c:v>
                </c:pt>
                <c:pt idx="2070">
                  <c:v>1.6233644146480344E-2</c:v>
                </c:pt>
                <c:pt idx="2071">
                  <c:v>1.6234584336543852E-2</c:v>
                </c:pt>
                <c:pt idx="2072">
                  <c:v>1.6235504353903415E-2</c:v>
                </c:pt>
                <c:pt idx="2073">
                  <c:v>1.6236404144932642E-2</c:v>
                </c:pt>
                <c:pt idx="2074">
                  <c:v>1.6237283656006227E-2</c:v>
                </c:pt>
                <c:pt idx="2075">
                  <c:v>1.623814283349953E-2</c:v>
                </c:pt>
                <c:pt idx="2076">
                  <c:v>1.6238981623790089E-2</c:v>
                </c:pt>
                <c:pt idx="2077">
                  <c:v>1.6239799973255878E-2</c:v>
                </c:pt>
                <c:pt idx="2078">
                  <c:v>1.6240710131421105E-2</c:v>
                </c:pt>
                <c:pt idx="2079">
                  <c:v>1.6241484498559604E-2</c:v>
                </c:pt>
                <c:pt idx="2080">
                  <c:v>1.6242238256353708E-2</c:v>
                </c:pt>
                <c:pt idx="2081">
                  <c:v>1.6242971351185107E-2</c:v>
                </c:pt>
                <c:pt idx="2082">
                  <c:v>1.6243683729438324E-2</c:v>
                </c:pt>
                <c:pt idx="2083">
                  <c:v>1.6244375337497671E-2</c:v>
                </c:pt>
                <c:pt idx="2084">
                  <c:v>1.6245046121748985E-2</c:v>
                </c:pt>
                <c:pt idx="2085">
                  <c:v>1.6245696028579195E-2</c:v>
                </c:pt>
                <c:pt idx="2086">
                  <c:v>1.624632500437698E-2</c:v>
                </c:pt>
                <c:pt idx="2087">
                  <c:v>1.6246538733616978E-2</c:v>
                </c:pt>
                <c:pt idx="2088">
                  <c:v>1.6247127197993823E-2</c:v>
                </c:pt>
                <c:pt idx="2089">
                  <c:v>1.6247694575281989E-2</c:v>
                </c:pt>
                <c:pt idx="2090">
                  <c:v>1.6248240811875699E-2</c:v>
                </c:pt>
                <c:pt idx="2091">
                  <c:v>1.6248765854172242E-2</c:v>
                </c:pt>
                <c:pt idx="2092">
                  <c:v>1.6249409679649121E-2</c:v>
                </c:pt>
                <c:pt idx="2093">
                  <c:v>1.6251423978868085E-2</c:v>
                </c:pt>
                <c:pt idx="2094">
                  <c:v>1.6250341103052183E-2</c:v>
                </c:pt>
                <c:pt idx="2095">
                  <c:v>1.6250774705534321E-2</c:v>
                </c:pt>
                <c:pt idx="2096">
                  <c:v>1.6251186830407507E-2</c:v>
                </c:pt>
                <c:pt idx="2097">
                  <c:v>1.6251577424076041E-2</c:v>
                </c:pt>
                <c:pt idx="2098">
                  <c:v>1.6251946432945748E-2</c:v>
                </c:pt>
                <c:pt idx="2099">
                  <c:v>1.6252293803423773E-2</c:v>
                </c:pt>
                <c:pt idx="2100">
                  <c:v>1.6252619481918796E-2</c:v>
                </c:pt>
                <c:pt idx="2101">
                  <c:v>1.6252923414840366E-2</c:v>
                </c:pt>
                <c:pt idx="2102">
                  <c:v>1.625320554859935E-2</c:v>
                </c:pt>
                <c:pt idx="2103">
                  <c:v>1.6253465829608807E-2</c:v>
                </c:pt>
                <c:pt idx="2104">
                  <c:v>1.6253704204281794E-2</c:v>
                </c:pt>
                <c:pt idx="2105">
                  <c:v>1.6253920619034214E-2</c:v>
                </c:pt>
                <c:pt idx="2106">
                  <c:v>1.6254115020282192E-2</c:v>
                </c:pt>
                <c:pt idx="2107">
                  <c:v>1.6254287354444473E-2</c:v>
                </c:pt>
                <c:pt idx="2108">
                  <c:v>1.6254437567939817E-2</c:v>
                </c:pt>
                <c:pt idx="2109">
                  <c:v>1.6254565607189374E-2</c:v>
                </c:pt>
                <c:pt idx="2110">
                  <c:v>1.6254671418615408E-2</c:v>
                </c:pt>
                <c:pt idx="2111">
                  <c:v>1.62547549486417E-2</c:v>
                </c:pt>
                <c:pt idx="2112">
                  <c:v>1.6254816143693576E-2</c:v>
                </c:pt>
                <c:pt idx="2113">
                  <c:v>1.6254854950197448E-2</c:v>
                </c:pt>
                <c:pt idx="2114">
                  <c:v>1.6254871314581927E-2</c:v>
                </c:pt>
                <c:pt idx="2115">
                  <c:v>1.6254865183276488E-2</c:v>
                </c:pt>
                <c:pt idx="2116">
                  <c:v>1.6254836502712373E-2</c:v>
                </c:pt>
                <c:pt idx="2117">
                  <c:v>1.6254785219322346E-2</c:v>
                </c:pt>
                <c:pt idx="2118">
                  <c:v>1.6254711279540708E-2</c:v>
                </c:pt>
                <c:pt idx="2119">
                  <c:v>1.6254614629803286E-2</c:v>
                </c:pt>
                <c:pt idx="2120">
                  <c:v>1.6254495216547458E-2</c:v>
                </c:pt>
                <c:pt idx="2121">
                  <c:v>1.6254352986212112E-2</c:v>
                </c:pt>
                <c:pt idx="2122">
                  <c:v>1.6254187885237466E-2</c:v>
                </c:pt>
                <c:pt idx="2123">
                  <c:v>1.6253999860066582E-2</c:v>
                </c:pt>
                <c:pt idx="2124">
                  <c:v>1.6253788857142737E-2</c:v>
                </c:pt>
                <c:pt idx="2125">
                  <c:v>1.6253554822910743E-2</c:v>
                </c:pt>
                <c:pt idx="2126">
                  <c:v>1.6253297703818698E-2</c:v>
                </c:pt>
                <c:pt idx="2127">
                  <c:v>1.6253017446314699E-2</c:v>
                </c:pt>
                <c:pt idx="2128">
                  <c:v>1.6252713996848814E-2</c:v>
                </c:pt>
                <c:pt idx="2129">
                  <c:v>1.6252387301873523E-2</c:v>
                </c:pt>
                <c:pt idx="2130">
                  <c:v>1.6252037307841957E-2</c:v>
                </c:pt>
                <c:pt idx="2131">
                  <c:v>1.6251663961210101E-2</c:v>
                </c:pt>
                <c:pt idx="2132">
                  <c:v>1.6251267208434592E-2</c:v>
                </c:pt>
                <c:pt idx="2133">
                  <c:v>1.6250846995974476E-2</c:v>
                </c:pt>
                <c:pt idx="2134">
                  <c:v>1.6250403270290335E-2</c:v>
                </c:pt>
                <c:pt idx="2135">
                  <c:v>1.62499359778445E-2</c:v>
                </c:pt>
                <c:pt idx="2136">
                  <c:v>1.6249445065100621E-2</c:v>
                </c:pt>
                <c:pt idx="2137">
                  <c:v>1.6248930478524749E-2</c:v>
                </c:pt>
                <c:pt idx="2138">
                  <c:v>1.6248392164584693E-2</c:v>
                </c:pt>
                <c:pt idx="2139">
                  <c:v>1.6247830069749579E-2</c:v>
                </c:pt>
                <c:pt idx="2140">
                  <c:v>1.6247244140490495E-2</c:v>
                </c:pt>
                <c:pt idx="2141">
                  <c:v>1.6246634323280943E-2</c:v>
                </c:pt>
                <c:pt idx="2142">
                  <c:v>1.6246000564595305E-2</c:v>
                </c:pt>
                <c:pt idx="2143">
                  <c:v>1.6245342810910581E-2</c:v>
                </c:pt>
                <c:pt idx="2144">
                  <c:v>1.6245859678621289E-2</c:v>
                </c:pt>
                <c:pt idx="2145">
                  <c:v>1.6243955104460008E-2</c:v>
                </c:pt>
                <c:pt idx="2146">
                  <c:v>1.6243225044656931E-2</c:v>
                </c:pt>
                <c:pt idx="2147">
                  <c:v>1.6242470775780313E-2</c:v>
                </c:pt>
                <c:pt idx="2148">
                  <c:v>1.6241692244316139E-2</c:v>
                </c:pt>
                <c:pt idx="2149">
                  <c:v>1.6240889396752806E-2</c:v>
                </c:pt>
                <c:pt idx="2150">
                  <c:v>1.6240062179580017E-2</c:v>
                </c:pt>
                <c:pt idx="2151">
                  <c:v>1.6239210539289672E-2</c:v>
                </c:pt>
                <c:pt idx="2152">
                  <c:v>1.6238334422376519E-2</c:v>
                </c:pt>
                <c:pt idx="2153">
                  <c:v>1.6237433775335517E-2</c:v>
                </c:pt>
                <c:pt idx="2154">
                  <c:v>1.6236508544664699E-2</c:v>
                </c:pt>
                <c:pt idx="2155">
                  <c:v>1.6235558676864503E-2</c:v>
                </c:pt>
                <c:pt idx="2156">
                  <c:v>1.6234584118436462E-2</c:v>
                </c:pt>
                <c:pt idx="2157">
                  <c:v>1.6233584815884303E-2</c:v>
                </c:pt>
                <c:pt idx="2158">
                  <c:v>1.6232560715714377E-2</c:v>
                </c:pt>
                <c:pt idx="2159">
                  <c:v>1.6231511764434787E-2</c:v>
                </c:pt>
                <c:pt idx="2160">
                  <c:v>1.6230437908555391E-2</c:v>
                </c:pt>
                <c:pt idx="2161">
                  <c:v>1.6229339094588451E-2</c:v>
                </c:pt>
                <c:pt idx="2162">
                  <c:v>1.6228215269048427E-2</c:v>
                </c:pt>
                <c:pt idx="2163">
                  <c:v>1.6227066378451522E-2</c:v>
                </c:pt>
                <c:pt idx="2164">
                  <c:v>1.6225892369316354E-2</c:v>
                </c:pt>
                <c:pt idx="2165">
                  <c:v>1.6224693188163729E-2</c:v>
                </c:pt>
                <c:pt idx="2166">
                  <c:v>1.6223468781515989E-2</c:v>
                </c:pt>
                <c:pt idx="2167">
                  <c:v>1.6222219095898972E-2</c:v>
                </c:pt>
                <c:pt idx="2168">
                  <c:v>1.6220944077838743E-2</c:v>
                </c:pt>
                <c:pt idx="2169">
                  <c:v>1.621964367386531E-2</c:v>
                </c:pt>
                <c:pt idx="2170">
                  <c:v>1.6218317830510205E-2</c:v>
                </c:pt>
                <c:pt idx="2171">
                  <c:v>1.6216966494307157E-2</c:v>
                </c:pt>
                <c:pt idx="2172">
                  <c:v>1.621558961179187E-2</c:v>
                </c:pt>
                <c:pt idx="2173">
                  <c:v>1.6214187129502879E-2</c:v>
                </c:pt>
                <c:pt idx="2174">
                  <c:v>1.6212758993980711E-2</c:v>
                </c:pt>
                <c:pt idx="2175">
                  <c:v>1.6211305151768066E-2</c:v>
                </c:pt>
                <c:pt idx="2176">
                  <c:v>1.6209825549409841E-2</c:v>
                </c:pt>
                <c:pt idx="2177">
                  <c:v>1.6208320133453347E-2</c:v>
                </c:pt>
                <c:pt idx="2178">
                  <c:v>1.6206788850448729E-2</c:v>
                </c:pt>
                <c:pt idx="2179">
                  <c:v>1.6205231646947461E-2</c:v>
                </c:pt>
                <c:pt idx="2180">
                  <c:v>1.6203648469504291E-2</c:v>
                </c:pt>
                <c:pt idx="2181">
                  <c:v>1.6202039264675505E-2</c:v>
                </c:pt>
                <c:pt idx="2182">
                  <c:v>1.6200403979020232E-2</c:v>
                </c:pt>
                <c:pt idx="2183">
                  <c:v>1.6198742559100456E-2</c:v>
                </c:pt>
                <c:pt idx="2184">
                  <c:v>1.6197054951479245E-2</c:v>
                </c:pt>
                <c:pt idx="2185">
                  <c:v>1.619534110272362E-2</c:v>
                </c:pt>
                <c:pt idx="2186">
                  <c:v>1.6193600959401689E-2</c:v>
                </c:pt>
                <c:pt idx="2187">
                  <c:v>1.619183446808441E-2</c:v>
                </c:pt>
                <c:pt idx="2188">
                  <c:v>1.6190041575345808E-2</c:v>
                </c:pt>
                <c:pt idx="2189">
                  <c:v>1.618822222776144E-2</c:v>
                </c:pt>
                <c:pt idx="2190">
                  <c:v>1.6186376371910369E-2</c:v>
                </c:pt>
                <c:pt idx="2191">
                  <c:v>1.6184503954373625E-2</c:v>
                </c:pt>
                <c:pt idx="2192">
                  <c:v>1.6182604921733991E-2</c:v>
                </c:pt>
                <c:pt idx="2193">
                  <c:v>1.6180679220578194E-2</c:v>
                </c:pt>
                <c:pt idx="2194">
                  <c:v>1.6178726797494495E-2</c:v>
                </c:pt>
                <c:pt idx="2195">
                  <c:v>1.6176545005478066E-2</c:v>
                </c:pt>
                <c:pt idx="2196">
                  <c:v>1.6174741571910657E-2</c:v>
                </c:pt>
                <c:pt idx="2197">
                  <c:v>1.6172708662600177E-2</c:v>
                </c:pt>
                <c:pt idx="2198">
                  <c:v>1.6170648817741988E-2</c:v>
                </c:pt>
                <c:pt idx="2199">
                  <c:v>1.6168561983937488E-2</c:v>
                </c:pt>
                <c:pt idx="2200">
                  <c:v>1.6166448107790488E-2</c:v>
                </c:pt>
                <c:pt idx="2201">
                  <c:v>1.6164307135907857E-2</c:v>
                </c:pt>
                <c:pt idx="2202">
                  <c:v>1.6162139014899102E-2</c:v>
                </c:pt>
                <c:pt idx="2203">
                  <c:v>1.6159943691376133E-2</c:v>
                </c:pt>
                <c:pt idx="2204">
                  <c:v>1.6157721111953492E-2</c:v>
                </c:pt>
                <c:pt idx="2205">
                  <c:v>1.6155471223249219E-2</c:v>
                </c:pt>
                <c:pt idx="2206">
                  <c:v>1.6153193971882671E-2</c:v>
                </c:pt>
                <c:pt idx="2207">
                  <c:v>1.615088930447715E-2</c:v>
                </c:pt>
                <c:pt idx="2208">
                  <c:v>1.6148557167658586E-2</c:v>
                </c:pt>
                <c:pt idx="2209">
                  <c:v>1.6146197508054655E-2</c:v>
                </c:pt>
                <c:pt idx="2210">
                  <c:v>1.6143810272296541E-2</c:v>
                </c:pt>
                <c:pt idx="2211">
                  <c:v>1.6141395407018495E-2</c:v>
                </c:pt>
                <c:pt idx="2212">
                  <c:v>1.6138952858857178E-2</c:v>
                </c:pt>
                <c:pt idx="2213">
                  <c:v>1.6136482574451872E-2</c:v>
                </c:pt>
                <c:pt idx="2214">
                  <c:v>1.613398450044537E-2</c:v>
                </c:pt>
                <c:pt idx="2215">
                  <c:v>1.6131458583481997E-2</c:v>
                </c:pt>
                <c:pt idx="2216">
                  <c:v>1.6128904770210676E-2</c:v>
                </c:pt>
                <c:pt idx="2217">
                  <c:v>1.6126323007282083E-2</c:v>
                </c:pt>
                <c:pt idx="2218">
                  <c:v>1.6123713241349955E-2</c:v>
                </c:pt>
                <c:pt idx="2219">
                  <c:v>1.6121075419070666E-2</c:v>
                </c:pt>
                <c:pt idx="2220">
                  <c:v>1.6118409487104302E-2</c:v>
                </c:pt>
                <c:pt idx="2221">
                  <c:v>1.611571539211315E-2</c:v>
                </c:pt>
                <c:pt idx="2222">
                  <c:v>1.6112993080762781E-2</c:v>
                </c:pt>
                <c:pt idx="2223">
                  <c:v>1.6110242499721601E-2</c:v>
                </c:pt>
                <c:pt idx="2224">
                  <c:v>1.6107463595660874E-2</c:v>
                </c:pt>
                <c:pt idx="2225">
                  <c:v>1.6104656315255806E-2</c:v>
                </c:pt>
                <c:pt idx="2226">
                  <c:v>1.610182060518291E-2</c:v>
                </c:pt>
                <c:pt idx="2227">
                  <c:v>1.609895641212309E-2</c:v>
                </c:pt>
                <c:pt idx="2228">
                  <c:v>1.6096063682759426E-2</c:v>
                </c:pt>
                <c:pt idx="2229">
                  <c:v>1.6093142363778953E-2</c:v>
                </c:pt>
                <c:pt idx="2230">
                  <c:v>1.6090192401871109E-2</c:v>
                </c:pt>
                <c:pt idx="2231">
                  <c:v>1.6087213743728832E-2</c:v>
                </c:pt>
                <c:pt idx="2232">
                  <c:v>1.608420633604726E-2</c:v>
                </c:pt>
                <c:pt idx="2233">
                  <c:v>1.608117012552612E-2</c:v>
                </c:pt>
                <c:pt idx="2234">
                  <c:v>1.6078105058866463E-2</c:v>
                </c:pt>
                <c:pt idx="2235">
                  <c:v>1.6075011082774367E-2</c:v>
                </c:pt>
                <c:pt idx="2236">
                  <c:v>1.607188814395789E-2</c:v>
                </c:pt>
                <c:pt idx="2237">
                  <c:v>1.6068736189128147E-2</c:v>
                </c:pt>
                <c:pt idx="2238">
                  <c:v>1.6065555165000425E-2</c:v>
                </c:pt>
                <c:pt idx="2239">
                  <c:v>1.6062345018292408E-2</c:v>
                </c:pt>
                <c:pt idx="2240">
                  <c:v>1.6059105695725075E-2</c:v>
                </c:pt>
                <c:pt idx="2241">
                  <c:v>1.6055837144022901E-2</c:v>
                </c:pt>
                <c:pt idx="2242">
                  <c:v>1.6052539309913655E-2</c:v>
                </c:pt>
                <c:pt idx="2243">
                  <c:v>1.6049507765720807E-2</c:v>
                </c:pt>
                <c:pt idx="2244">
                  <c:v>1.6046144356353268E-2</c:v>
                </c:pt>
                <c:pt idx="2245">
                  <c:v>1.6042751489557493E-2</c:v>
                </c:pt>
                <c:pt idx="2246">
                  <c:v>1.6039329112069348E-2</c:v>
                </c:pt>
                <c:pt idx="2247">
                  <c:v>1.6035609038955113E-2</c:v>
                </c:pt>
                <c:pt idx="2248">
                  <c:v>1.6032395611983538E-2</c:v>
                </c:pt>
                <c:pt idx="2249">
                  <c:v>1.6028884382875856E-2</c:v>
                </c:pt>
                <c:pt idx="2250">
                  <c:v>1.6025425438605429E-2</c:v>
                </c:pt>
                <c:pt idx="2251">
                  <c:v>1.6021772700283904E-2</c:v>
                </c:pt>
                <c:pt idx="2252">
                  <c:v>1.6018172140310254E-2</c:v>
                </c:pt>
                <c:pt idx="2253">
                  <c:v>1.6014541696898924E-2</c:v>
                </c:pt>
                <c:pt idx="2254">
                  <c:v>1.601088131681315E-2</c:v>
                </c:pt>
                <c:pt idx="2255">
                  <c:v>1.6007190946821383E-2</c:v>
                </c:pt>
                <c:pt idx="2256">
                  <c:v>1.600347053369381E-2</c:v>
                </c:pt>
                <c:pt idx="2257">
                  <c:v>1.5999720024206267E-2</c:v>
                </c:pt>
                <c:pt idx="2258">
                  <c:v>1.5995939365136984E-2</c:v>
                </c:pt>
                <c:pt idx="2259">
                  <c:v>1.5992128503267651E-2</c:v>
                </c:pt>
                <c:pt idx="2260">
                  <c:v>1.5988110293675337E-2</c:v>
                </c:pt>
                <c:pt idx="2261">
                  <c:v>1.5984415958273261E-2</c:v>
                </c:pt>
                <c:pt idx="2262">
                  <c:v>1.5980514168730062E-2</c:v>
                </c:pt>
                <c:pt idx="2263">
                  <c:v>1.5976581963550115E-2</c:v>
                </c:pt>
                <c:pt idx="2264">
                  <c:v>1.5972619289532714E-2</c:v>
                </c:pt>
                <c:pt idx="2265">
                  <c:v>1.5968626093482804E-2</c:v>
                </c:pt>
                <c:pt idx="2266">
                  <c:v>1.5964602322205763E-2</c:v>
                </c:pt>
                <c:pt idx="2267">
                  <c:v>1.5960547922513481E-2</c:v>
                </c:pt>
                <c:pt idx="2268">
                  <c:v>1.5956462841220244E-2</c:v>
                </c:pt>
                <c:pt idx="2269">
                  <c:v>1.595223447355509E-2</c:v>
                </c:pt>
                <c:pt idx="2270">
                  <c:v>1.5948200421109109E-2</c:v>
                </c:pt>
                <c:pt idx="2271">
                  <c:v>1.5944022975938239E-2</c:v>
                </c:pt>
                <c:pt idx="2272">
                  <c:v>1.5939814636462428E-2</c:v>
                </c:pt>
                <c:pt idx="2273">
                  <c:v>1.5935575349514421E-2</c:v>
                </c:pt>
                <c:pt idx="2274">
                  <c:v>1.5931305061931966E-2</c:v>
                </c:pt>
                <c:pt idx="2275">
                  <c:v>1.5927003720555194E-2</c:v>
                </c:pt>
                <c:pt idx="2276">
                  <c:v>1.5922671272230533E-2</c:v>
                </c:pt>
                <c:pt idx="2277">
                  <c:v>1.5918307663804636E-2</c:v>
                </c:pt>
                <c:pt idx="2278">
                  <c:v>1.5913912842130878E-2</c:v>
                </c:pt>
                <c:pt idx="2279">
                  <c:v>1.5909486754066126E-2</c:v>
                </c:pt>
                <c:pt idx="2280">
                  <c:v>1.590502934646984E-2</c:v>
                </c:pt>
                <c:pt idx="2281">
                  <c:v>1.5900540566206482E-2</c:v>
                </c:pt>
                <c:pt idx="2282">
                  <c:v>1.5896003223198129E-2</c:v>
                </c:pt>
                <c:pt idx="2283">
                  <c:v>1.58914686751555E-2</c:v>
                </c:pt>
                <c:pt idx="2284">
                  <c:v>1.5886885458115698E-2</c:v>
                </c:pt>
                <c:pt idx="2285">
                  <c:v>1.588227065590533E-2</c:v>
                </c:pt>
                <c:pt idx="2286">
                  <c:v>1.5876957852379955E-2</c:v>
                </c:pt>
                <c:pt idx="2287">
                  <c:v>1.5872282538864944E-2</c:v>
                </c:pt>
                <c:pt idx="2288">
                  <c:v>1.5867570632401466E-2</c:v>
                </c:pt>
                <c:pt idx="2289">
                  <c:v>1.5862826925863476E-2</c:v>
                </c:pt>
                <c:pt idx="2290">
                  <c:v>1.5858051366151874E-2</c:v>
                </c:pt>
                <c:pt idx="2291">
                  <c:v>1.5853243900172127E-2</c:v>
                </c:pt>
                <c:pt idx="2292">
                  <c:v>1.5848404474834932E-2</c:v>
                </c:pt>
                <c:pt idx="2293">
                  <c:v>1.5843533037053593E-2</c:v>
                </c:pt>
                <c:pt idx="2294">
                  <c:v>1.5838629533745784E-2</c:v>
                </c:pt>
                <c:pt idx="2295">
                  <c:v>1.5833693911834174E-2</c:v>
                </c:pt>
                <c:pt idx="2296">
                  <c:v>1.582872611824471E-2</c:v>
                </c:pt>
                <c:pt idx="2297">
                  <c:v>1.5823726099908127E-2</c:v>
                </c:pt>
                <c:pt idx="2298">
                  <c:v>1.5818693803759071E-2</c:v>
                </c:pt>
                <c:pt idx="2299">
                  <c:v>1.5813629176736128E-2</c:v>
                </c:pt>
                <c:pt idx="2300">
                  <c:v>1.5808491796396176E-2</c:v>
                </c:pt>
                <c:pt idx="2301">
                  <c:v>1.5803402717846613E-2</c:v>
                </c:pt>
                <c:pt idx="2302">
                  <c:v>1.5795369748621117E-2</c:v>
                </c:pt>
                <c:pt idx="2303">
                  <c:v>1.5793046298834653E-2</c:v>
                </c:pt>
                <c:pt idx="2304">
                  <c:v>1.5785671930988343E-2</c:v>
                </c:pt>
                <c:pt idx="2305">
                  <c:v>1.5780403391383101E-2</c:v>
                </c:pt>
                <c:pt idx="2306">
                  <c:v>1.5775102137135684E-2</c:v>
                </c:pt>
                <c:pt idx="2307">
                  <c:v>1.576976811522177E-2</c:v>
                </c:pt>
                <c:pt idx="2308">
                  <c:v>1.5764401272622946E-2</c:v>
                </c:pt>
                <c:pt idx="2309">
                  <c:v>1.575900155632343E-2</c:v>
                </c:pt>
                <c:pt idx="2310">
                  <c:v>1.5753568913312692E-2</c:v>
                </c:pt>
                <c:pt idx="2311">
                  <c:v>1.5748103290584368E-2</c:v>
                </c:pt>
                <c:pt idx="2312">
                  <c:v>1.574260463513669E-2</c:v>
                </c:pt>
                <c:pt idx="2313">
                  <c:v>1.5737072893972706E-2</c:v>
                </c:pt>
                <c:pt idx="2314">
                  <c:v>1.5731508014098537E-2</c:v>
                </c:pt>
                <c:pt idx="2315">
                  <c:v>1.5725909942526428E-2</c:v>
                </c:pt>
                <c:pt idx="2316">
                  <c:v>1.5720278626272354E-2</c:v>
                </c:pt>
                <c:pt idx="2317">
                  <c:v>1.5714614012356229E-2</c:v>
                </c:pt>
                <c:pt idx="2318">
                  <c:v>1.5708916047803879E-2</c:v>
                </c:pt>
                <c:pt idx="2319">
                  <c:v>1.5703184679644412E-2</c:v>
                </c:pt>
                <c:pt idx="2320">
                  <c:v>1.5697419854912204E-2</c:v>
                </c:pt>
                <c:pt idx="2321">
                  <c:v>1.5691621520645339E-2</c:v>
                </c:pt>
                <c:pt idx="2322">
                  <c:v>1.5685789623888266E-2</c:v>
                </c:pt>
                <c:pt idx="2323">
                  <c:v>1.5679924111688268E-2</c:v>
                </c:pt>
                <c:pt idx="2324">
                  <c:v>1.567402493109811E-2</c:v>
                </c:pt>
                <c:pt idx="2325">
                  <c:v>1.5668092029174723E-2</c:v>
                </c:pt>
                <c:pt idx="2326">
                  <c:v>1.5662125352980501E-2</c:v>
                </c:pt>
                <c:pt idx="2327">
                  <c:v>1.5656124849581572E-2</c:v>
                </c:pt>
                <c:pt idx="2328">
                  <c:v>1.5650090466049316E-2</c:v>
                </c:pt>
                <c:pt idx="2329">
                  <c:v>1.5644022149459709E-2</c:v>
                </c:pt>
                <c:pt idx="2330">
                  <c:v>1.5637919846894204E-2</c:v>
                </c:pt>
                <c:pt idx="2331">
                  <c:v>1.5631783505437102E-2</c:v>
                </c:pt>
                <c:pt idx="2332">
                  <c:v>1.5625613072179932E-2</c:v>
                </c:pt>
                <c:pt idx="2333">
                  <c:v>1.5619408494216853E-2</c:v>
                </c:pt>
                <c:pt idx="2334">
                  <c:v>1.561316971864771E-2</c:v>
                </c:pt>
                <c:pt idx="2335">
                  <c:v>1.5606896692578269E-2</c:v>
                </c:pt>
                <c:pt idx="2336">
                  <c:v>1.5600589363117357E-2</c:v>
                </c:pt>
                <c:pt idx="2337">
                  <c:v>1.5594247677379281E-2</c:v>
                </c:pt>
                <c:pt idx="2338">
                  <c:v>1.5586957899790477E-2</c:v>
                </c:pt>
                <c:pt idx="2339">
                  <c:v>1.5580542415397761E-2</c:v>
                </c:pt>
                <c:pt idx="2340">
                  <c:v>1.55740924085487E-2</c:v>
                </c:pt>
                <c:pt idx="2341">
                  <c:v>1.5567607826377306E-2</c:v>
                </c:pt>
                <c:pt idx="2342">
                  <c:v>1.5561088616023728E-2</c:v>
                </c:pt>
                <c:pt idx="2343">
                  <c:v>1.5554534724633149E-2</c:v>
                </c:pt>
                <c:pt idx="2344">
                  <c:v>1.5547946099354695E-2</c:v>
                </c:pt>
                <c:pt idx="2345">
                  <c:v>1.5541322687343184E-2</c:v>
                </c:pt>
                <c:pt idx="2346">
                  <c:v>1.5534664435759132E-2</c:v>
                </c:pt>
                <c:pt idx="2347">
                  <c:v>1.5527971291766337E-2</c:v>
                </c:pt>
                <c:pt idx="2348">
                  <c:v>1.5521243202535387E-2</c:v>
                </c:pt>
                <c:pt idx="2349">
                  <c:v>1.5514480115241029E-2</c:v>
                </c:pt>
                <c:pt idx="2350">
                  <c:v>1.5507681977063929E-2</c:v>
                </c:pt>
                <c:pt idx="2351">
                  <c:v>1.5500848735188468E-2</c:v>
                </c:pt>
                <c:pt idx="2352">
                  <c:v>1.5492011472560704E-2</c:v>
                </c:pt>
                <c:pt idx="2353">
                  <c:v>1.5485097795364593E-2</c:v>
                </c:pt>
                <c:pt idx="2354">
                  <c:v>1.5478148840972743E-2</c:v>
                </c:pt>
                <c:pt idx="2355">
                  <c:v>1.5469779697642816E-2</c:v>
                </c:pt>
                <c:pt idx="2356">
                  <c:v>1.5464144889437257E-2</c:v>
                </c:pt>
                <c:pt idx="2357">
                  <c:v>1.5457089786724368E-2</c:v>
                </c:pt>
                <c:pt idx="2358">
                  <c:v>1.544999919567658E-2</c:v>
                </c:pt>
                <c:pt idx="2359">
                  <c:v>1.5442873063523172E-2</c:v>
                </c:pt>
                <c:pt idx="2360">
                  <c:v>1.5435711337497365E-2</c:v>
                </c:pt>
                <c:pt idx="2361">
                  <c:v>1.5428513964838516E-2</c:v>
                </c:pt>
                <c:pt idx="2362">
                  <c:v>1.5421280892790799E-2</c:v>
                </c:pt>
                <c:pt idx="2363">
                  <c:v>1.5414012068604734E-2</c:v>
                </c:pt>
                <c:pt idx="2364">
                  <c:v>1.5406707439534352E-2</c:v>
                </c:pt>
                <c:pt idx="2365">
                  <c:v>1.5399366952840906E-2</c:v>
                </c:pt>
                <c:pt idx="2366">
                  <c:v>1.5391990555790692E-2</c:v>
                </c:pt>
                <c:pt idx="2367">
                  <c:v>1.5384578195654598E-2</c:v>
                </c:pt>
                <c:pt idx="2368">
                  <c:v>1.5377129819708991E-2</c:v>
                </c:pt>
                <c:pt idx="2369">
                  <c:v>1.5369645375237684E-2</c:v>
                </c:pt>
                <c:pt idx="2370">
                  <c:v>1.5362124809526898E-2</c:v>
                </c:pt>
                <c:pt idx="2371">
                  <c:v>1.5354568069871394E-2</c:v>
                </c:pt>
                <c:pt idx="2372">
                  <c:v>1.5346975103569223E-2</c:v>
                </c:pt>
                <c:pt idx="2373">
                  <c:v>1.5339345857924782E-2</c:v>
                </c:pt>
                <c:pt idx="2374">
                  <c:v>1.5331680280248601E-2</c:v>
                </c:pt>
                <c:pt idx="2375">
                  <c:v>1.5323978317855811E-2</c:v>
                </c:pt>
                <c:pt idx="2376">
                  <c:v>1.5316239918067673E-2</c:v>
                </c:pt>
                <c:pt idx="2377">
                  <c:v>1.5308465028211144E-2</c:v>
                </c:pt>
                <c:pt idx="2378">
                  <c:v>1.5300653595618654E-2</c:v>
                </c:pt>
                <c:pt idx="2379">
                  <c:v>1.529280556762789E-2</c:v>
                </c:pt>
                <c:pt idx="2380">
                  <c:v>1.5284920891583549E-2</c:v>
                </c:pt>
                <c:pt idx="2381">
                  <c:v>1.5276999514834485E-2</c:v>
                </c:pt>
                <c:pt idx="2382">
                  <c:v>1.5269041384736127E-2</c:v>
                </c:pt>
                <c:pt idx="2383">
                  <c:v>1.5261046448649375E-2</c:v>
                </c:pt>
                <c:pt idx="2384">
                  <c:v>1.5253014653941261E-2</c:v>
                </c:pt>
                <c:pt idx="2385">
                  <c:v>1.5244945947984296E-2</c:v>
                </c:pt>
                <c:pt idx="2386">
                  <c:v>1.5236840278156463E-2</c:v>
                </c:pt>
                <c:pt idx="2387">
                  <c:v>1.5228697591841877E-2</c:v>
                </c:pt>
                <c:pt idx="2388">
                  <c:v>1.5220517836430785E-2</c:v>
                </c:pt>
                <c:pt idx="2389">
                  <c:v>1.5207588913840943E-2</c:v>
                </c:pt>
                <c:pt idx="2390">
                  <c:v>1.5202273985564467E-2</c:v>
                </c:pt>
                <c:pt idx="2391">
                  <c:v>1.5195755629606155E-2</c:v>
                </c:pt>
                <c:pt idx="2392">
                  <c:v>1.5187427071826501E-2</c:v>
                </c:pt>
                <c:pt idx="2393">
                  <c:v>1.5179061181988087E-2</c:v>
                </c:pt>
                <c:pt idx="2394">
                  <c:v>1.5170657907517078E-2</c:v>
                </c:pt>
                <c:pt idx="2395">
                  <c:v>1.5162217195844456E-2</c:v>
                </c:pt>
                <c:pt idx="2396">
                  <c:v>1.5153738994408212E-2</c:v>
                </c:pt>
                <c:pt idx="2397">
                  <c:v>1.5145223250651374E-2</c:v>
                </c:pt>
                <c:pt idx="2398">
                  <c:v>1.51366699120231E-2</c:v>
                </c:pt>
                <c:pt idx="2399">
                  <c:v>1.5128078925979558E-2</c:v>
                </c:pt>
                <c:pt idx="2400">
                  <c:v>1.5119450239981954E-2</c:v>
                </c:pt>
                <c:pt idx="2401">
                  <c:v>1.51107838014985E-2</c:v>
                </c:pt>
                <c:pt idx="2402">
                  <c:v>1.5102079558002445E-2</c:v>
                </c:pt>
                <c:pt idx="2403">
                  <c:v>1.5093337456973832E-2</c:v>
                </c:pt>
                <c:pt idx="2404">
                  <c:v>1.5084557445899266E-2</c:v>
                </c:pt>
                <c:pt idx="2405">
                  <c:v>1.5074373834670878E-2</c:v>
                </c:pt>
                <c:pt idx="2406">
                  <c:v>1.5066883483586526E-2</c:v>
                </c:pt>
                <c:pt idx="2407">
                  <c:v>1.5057989427352014E-2</c:v>
                </c:pt>
                <c:pt idx="2408">
                  <c:v>1.5049057251077337E-2</c:v>
                </c:pt>
                <c:pt idx="2409">
                  <c:v>1.5040086902280201E-2</c:v>
                </c:pt>
                <c:pt idx="2410">
                  <c:v>1.5031078328484227E-2</c:v>
                </c:pt>
                <c:pt idx="2411">
                  <c:v>1.5022031477219169E-2</c:v>
                </c:pt>
                <c:pt idx="2412">
                  <c:v>1.5012946296020692E-2</c:v>
                </c:pt>
                <c:pt idx="2413">
                  <c:v>1.5003822732431909E-2</c:v>
                </c:pt>
                <c:pt idx="2414">
                  <c:v>1.4994660734000966E-2</c:v>
                </c:pt>
                <c:pt idx="2415">
                  <c:v>1.4985460248283679E-2</c:v>
                </c:pt>
                <c:pt idx="2416">
                  <c:v>1.4976221222841118E-2</c:v>
                </c:pt>
                <c:pt idx="2417">
                  <c:v>1.496694360524136E-2</c:v>
                </c:pt>
                <c:pt idx="2418">
                  <c:v>1.4957627343059495E-2</c:v>
                </c:pt>
                <c:pt idx="2419">
                  <c:v>1.494827238387586E-2</c:v>
                </c:pt>
                <c:pt idx="2420">
                  <c:v>1.4938878675278029E-2</c:v>
                </c:pt>
                <c:pt idx="2421">
                  <c:v>1.492944616485992E-2</c:v>
                </c:pt>
                <c:pt idx="2422">
                  <c:v>1.4919974800221805E-2</c:v>
                </c:pt>
                <c:pt idx="2423">
                  <c:v>1.4910464528970527E-2</c:v>
                </c:pt>
                <c:pt idx="2424">
                  <c:v>1.4900915298720591E-2</c:v>
                </c:pt>
                <c:pt idx="2425">
                  <c:v>1.4891327057090665E-2</c:v>
                </c:pt>
                <c:pt idx="2426">
                  <c:v>1.4881699751708615E-2</c:v>
                </c:pt>
                <c:pt idx="2427">
                  <c:v>1.4872033330207346E-2</c:v>
                </c:pt>
                <c:pt idx="2428">
                  <c:v>1.4862327740226767E-2</c:v>
                </c:pt>
                <c:pt idx="2429">
                  <c:v>1.4852582929413799E-2</c:v>
                </c:pt>
                <c:pt idx="2430">
                  <c:v>1.4842798845421711E-2</c:v>
                </c:pt>
                <c:pt idx="2431">
                  <c:v>1.4832975435910343E-2</c:v>
                </c:pt>
                <c:pt idx="2432">
                  <c:v>1.4823112648546763E-2</c:v>
                </c:pt>
                <c:pt idx="2433">
                  <c:v>1.481321043100417E-2</c:v>
                </c:pt>
                <c:pt idx="2434">
                  <c:v>1.4803268730963869E-2</c:v>
                </c:pt>
                <c:pt idx="2435">
                  <c:v>1.479328749611176E-2</c:v>
                </c:pt>
                <c:pt idx="2436">
                  <c:v>1.4783266674142504E-2</c:v>
                </c:pt>
                <c:pt idx="2437">
                  <c:v>1.477320621275602E-2</c:v>
                </c:pt>
                <c:pt idx="2438">
                  <c:v>1.4763106059661206E-2</c:v>
                </c:pt>
                <c:pt idx="2439">
                  <c:v>1.4752966162571119E-2</c:v>
                </c:pt>
                <c:pt idx="2440">
                  <c:v>1.4742786469208452E-2</c:v>
                </c:pt>
                <c:pt idx="2441">
                  <c:v>1.4732566963560373E-2</c:v>
                </c:pt>
                <c:pt idx="2442">
                  <c:v>1.4722308239021801E-2</c:v>
                </c:pt>
                <c:pt idx="2443">
                  <c:v>1.4712011396046385E-2</c:v>
                </c:pt>
                <c:pt idx="2444">
                  <c:v>1.4701677552568581E-2</c:v>
                </c:pt>
                <c:pt idx="2445">
                  <c:v>1.4691307828715722E-2</c:v>
                </c:pt>
                <c:pt idx="2446">
                  <c:v>1.4680903346804513E-2</c:v>
                </c:pt>
                <c:pt idx="2447">
                  <c:v>1.4670465231344536E-2</c:v>
                </c:pt>
                <c:pt idx="2448">
                  <c:v>1.4659994609032775E-2</c:v>
                </c:pt>
                <c:pt idx="2449">
                  <c:v>1.4649492608758646E-2</c:v>
                </c:pt>
                <c:pt idx="2450">
                  <c:v>1.463896036159788E-2</c:v>
                </c:pt>
                <c:pt idx="2451">
                  <c:v>1.4626956159004799E-2</c:v>
                </c:pt>
                <c:pt idx="2452">
                  <c:v>1.4616361835255214E-2</c:v>
                </c:pt>
                <c:pt idx="2453">
                  <c:v>1.4605741052840807E-2</c:v>
                </c:pt>
                <c:pt idx="2454">
                  <c:v>1.4595094942948457E-2</c:v>
                </c:pt>
                <c:pt idx="2455">
                  <c:v>1.4583937656420035E-2</c:v>
                </c:pt>
                <c:pt idx="2456">
                  <c:v>1.4573731276319012E-2</c:v>
                </c:pt>
                <c:pt idx="2457">
                  <c:v>1.4563015992798316E-2</c:v>
                </c:pt>
                <c:pt idx="2458">
                  <c:v>1.4552279928229432E-2</c:v>
                </c:pt>
                <c:pt idx="2459">
                  <c:v>1.4542996738077293E-2</c:v>
                </c:pt>
                <c:pt idx="2460">
                  <c:v>1.4530750026225175E-2</c:v>
                </c:pt>
                <c:pt idx="2461">
                  <c:v>1.4519958479343852E-2</c:v>
                </c:pt>
                <c:pt idx="2462">
                  <c:v>1.4509150732524399E-2</c:v>
                </c:pt>
                <c:pt idx="2463">
                  <c:v>1.4498327936459183E-2</c:v>
                </c:pt>
                <c:pt idx="2464">
                  <c:v>1.4487491244007318E-2</c:v>
                </c:pt>
                <c:pt idx="2465">
                  <c:v>1.4476641810192922E-2</c:v>
                </c:pt>
                <c:pt idx="2466">
                  <c:v>1.4465780792205774E-2</c:v>
                </c:pt>
                <c:pt idx="2467">
                  <c:v>1.4454909349400226E-2</c:v>
                </c:pt>
                <c:pt idx="2468">
                  <c:v>1.444402864329542E-2</c:v>
                </c:pt>
                <c:pt idx="2469">
                  <c:v>1.4433139837574421E-2</c:v>
                </c:pt>
                <c:pt idx="2470">
                  <c:v>1.4422244098085077E-2</c:v>
                </c:pt>
                <c:pt idx="2471">
                  <c:v>1.4411342592839166E-2</c:v>
                </c:pt>
                <c:pt idx="2472">
                  <c:v>1.4400436492011514E-2</c:v>
                </c:pt>
                <c:pt idx="2473">
                  <c:v>1.4389526967942172E-2</c:v>
                </c:pt>
                <c:pt idx="2474">
                  <c:v>1.4378615195133376E-2</c:v>
                </c:pt>
                <c:pt idx="2475">
                  <c:v>1.4367702350250627E-2</c:v>
                </c:pt>
                <c:pt idx="2476">
                  <c:v>1.43567896121227E-2</c:v>
                </c:pt>
                <c:pt idx="2477">
                  <c:v>1.4345878161742291E-2</c:v>
                </c:pt>
                <c:pt idx="2478">
                  <c:v>1.4334969182263626E-2</c:v>
                </c:pt>
                <c:pt idx="2479">
                  <c:v>1.4324063859004635E-2</c:v>
                </c:pt>
                <c:pt idx="2480">
                  <c:v>1.4313163379445651E-2</c:v>
                </c:pt>
                <c:pt idx="2481">
                  <c:v>1.4303730793733841E-2</c:v>
                </c:pt>
                <c:pt idx="2482">
                  <c:v>1.4291381712163421E-2</c:v>
                </c:pt>
                <c:pt idx="2483">
                  <c:v>1.4280502910213492E-2</c:v>
                </c:pt>
                <c:pt idx="2484">
                  <c:v>1.4269633723511074E-2</c:v>
                </c:pt>
                <c:pt idx="2485">
                  <c:v>1.4258775350349808E-2</c:v>
                </c:pt>
                <c:pt idx="2486">
                  <c:v>1.4247928991185727E-2</c:v>
                </c:pt>
                <c:pt idx="2487">
                  <c:v>1.4237095848635974E-2</c:v>
                </c:pt>
                <c:pt idx="2488">
                  <c:v>1.422627712748247E-2</c:v>
                </c:pt>
                <c:pt idx="2489">
                  <c:v>1.4215474034668241E-2</c:v>
                </c:pt>
                <c:pt idx="2490">
                  <c:v>1.4204687779299799E-2</c:v>
                </c:pt>
                <c:pt idx="2491">
                  <c:v>1.4193919572645182E-2</c:v>
                </c:pt>
                <c:pt idx="2492">
                  <c:v>1.4183170628137011E-2</c:v>
                </c:pt>
                <c:pt idx="2493">
                  <c:v>1.4171492864965957E-2</c:v>
                </c:pt>
                <c:pt idx="2494">
                  <c:v>1.4163156075662859E-2</c:v>
                </c:pt>
                <c:pt idx="2495">
                  <c:v>1.4151048772285053E-2</c:v>
                </c:pt>
                <c:pt idx="2496">
                  <c:v>1.4140384040761509E-2</c:v>
                </c:pt>
                <c:pt idx="2497">
                  <c:v>1.4129740695883682E-2</c:v>
                </c:pt>
                <c:pt idx="2498">
                  <c:v>1.4119118799917197E-2</c:v>
                </c:pt>
                <c:pt idx="2499">
                  <c:v>1.4108518415124642E-2</c:v>
                </c:pt>
                <c:pt idx="2500">
                  <c:v>1.4097939603768166E-2</c:v>
                </c:pt>
                <c:pt idx="2501">
                  <c:v>1.408738242810862E-2</c:v>
                </c:pt>
                <c:pt idx="2502">
                  <c:v>1.4076846950405767E-2</c:v>
                </c:pt>
                <c:pt idx="2503">
                  <c:v>1.4067723038590692E-2</c:v>
                </c:pt>
                <c:pt idx="2504">
                  <c:v>1.4057227566136822E-2</c:v>
                </c:pt>
                <c:pt idx="2505">
                  <c:v>1.4046753961624272E-2</c:v>
                </c:pt>
                <c:pt idx="2506">
                  <c:v>1.4036302287306807E-2</c:v>
                </c:pt>
                <c:pt idx="2507">
                  <c:v>1.402587260543622E-2</c:v>
                </c:pt>
                <c:pt idx="2508">
                  <c:v>1.4015464978264083E-2</c:v>
                </c:pt>
                <c:pt idx="2509">
                  <c:v>1.4005079468039123E-2</c:v>
                </c:pt>
                <c:pt idx="2510">
                  <c:v>1.3992897137828921E-2</c:v>
                </c:pt>
                <c:pt idx="2511">
                  <c:v>1.3984375047425208E-2</c:v>
                </c:pt>
                <c:pt idx="2512">
                  <c:v>1.3974056261529982E-2</c:v>
                </c:pt>
                <c:pt idx="2513">
                  <c:v>1.3963759841569832E-2</c:v>
                </c:pt>
                <c:pt idx="2514">
                  <c:v>1.3953485849789105E-2</c:v>
                </c:pt>
                <c:pt idx="2515">
                  <c:v>1.3943234348430396E-2</c:v>
                </c:pt>
                <c:pt idx="2516">
                  <c:v>1.3933005399736081E-2</c:v>
                </c:pt>
                <c:pt idx="2517">
                  <c:v>1.3922799065946564E-2</c:v>
                </c:pt>
                <c:pt idx="2518">
                  <c:v>1.391261540930225E-2</c:v>
                </c:pt>
                <c:pt idx="2519">
                  <c:v>1.3902454492041791E-2</c:v>
                </c:pt>
                <c:pt idx="2520">
                  <c:v>1.3892316376402744E-2</c:v>
                </c:pt>
                <c:pt idx="2521">
                  <c:v>1.388220112462267E-2</c:v>
                </c:pt>
                <c:pt idx="2522">
                  <c:v>1.3872108798936494E-2</c:v>
                </c:pt>
                <c:pt idx="2523">
                  <c:v>1.3862039461580024E-2</c:v>
                </c:pt>
                <c:pt idx="2524">
                  <c:v>1.3851993174786437E-2</c:v>
                </c:pt>
                <c:pt idx="2525">
                  <c:v>1.3841970000789129E-2</c:v>
                </c:pt>
                <c:pt idx="2526">
                  <c:v>1.3831970001820404E-2</c:v>
                </c:pt>
                <c:pt idx="2527">
                  <c:v>1.3821993240110809E-2</c:v>
                </c:pt>
                <c:pt idx="2528">
                  <c:v>1.3812039777891331E-2</c:v>
                </c:pt>
                <c:pt idx="2529">
                  <c:v>1.380210967739055E-2</c:v>
                </c:pt>
                <c:pt idx="2530">
                  <c:v>1.3792203000837701E-2</c:v>
                </c:pt>
                <c:pt idx="2531">
                  <c:v>1.3782319810460486E-2</c:v>
                </c:pt>
                <c:pt idx="2532">
                  <c:v>1.3772460168485514E-2</c:v>
                </c:pt>
                <c:pt idx="2533">
                  <c:v>1.3762624137138295E-2</c:v>
                </c:pt>
                <c:pt idx="2534">
                  <c:v>1.3752811778644783E-2</c:v>
                </c:pt>
                <c:pt idx="2535">
                  <c:v>1.374302315522939E-2</c:v>
                </c:pt>
                <c:pt idx="2536">
                  <c:v>1.3733258329115443E-2</c:v>
                </c:pt>
                <c:pt idx="2537">
                  <c:v>1.3723517362526045E-2</c:v>
                </c:pt>
                <c:pt idx="2538">
                  <c:v>1.3713800317683201E-2</c:v>
                </c:pt>
                <c:pt idx="2539">
                  <c:v>1.3704107256808484E-2</c:v>
                </c:pt>
                <c:pt idx="2540">
                  <c:v>1.3694438242122371E-2</c:v>
                </c:pt>
                <c:pt idx="2541">
                  <c:v>1.3684793335845115E-2</c:v>
                </c:pt>
                <c:pt idx="2542">
                  <c:v>1.3675172600195658E-2</c:v>
                </c:pt>
                <c:pt idx="2543">
                  <c:v>1.3665576097393165E-2</c:v>
                </c:pt>
                <c:pt idx="2544">
                  <c:v>1.3656003889655481E-2</c:v>
                </c:pt>
                <c:pt idx="2545">
                  <c:v>1.3646456039199577E-2</c:v>
                </c:pt>
                <c:pt idx="2546">
                  <c:v>1.3634760527202154E-2</c:v>
                </c:pt>
                <c:pt idx="2547">
                  <c:v>1.3625267948368656E-2</c:v>
                </c:pt>
                <c:pt idx="2548">
                  <c:v>1.3615799933578818E-2</c:v>
                </c:pt>
                <c:pt idx="2549">
                  <c:v>1.3606356545049466E-2</c:v>
                </c:pt>
                <c:pt idx="2550">
                  <c:v>1.359693784499481E-2</c:v>
                </c:pt>
                <c:pt idx="2551">
                  <c:v>1.3587543895629937E-2</c:v>
                </c:pt>
                <c:pt idx="2552">
                  <c:v>1.357817475916862E-2</c:v>
                </c:pt>
                <c:pt idx="2553">
                  <c:v>1.3568830497824202E-2</c:v>
                </c:pt>
                <c:pt idx="2554">
                  <c:v>1.3559511173809369E-2</c:v>
                </c:pt>
                <c:pt idx="2555">
                  <c:v>1.3550216849337464E-2</c:v>
                </c:pt>
                <c:pt idx="2556">
                  <c:v>1.3540947586619646E-2</c:v>
                </c:pt>
                <c:pt idx="2557">
                  <c:v>1.3531703447868387E-2</c:v>
                </c:pt>
                <c:pt idx="2558">
                  <c:v>1.352248449529376E-2</c:v>
                </c:pt>
                <c:pt idx="2559">
                  <c:v>1.3514454138504496E-2</c:v>
                </c:pt>
                <c:pt idx="2560">
                  <c:v>1.3504122397518399E-2</c:v>
                </c:pt>
                <c:pt idx="2561">
                  <c:v>1.3494594887856301E-2</c:v>
                </c:pt>
                <c:pt idx="2562">
                  <c:v>1.3481427798894401E-2</c:v>
                </c:pt>
                <c:pt idx="2563">
                  <c:v>1.3476769702438145E-2</c:v>
                </c:pt>
                <c:pt idx="2564">
                  <c:v>1.3467703173336816E-2</c:v>
                </c:pt>
                <c:pt idx="2565">
                  <c:v>1.3458662265880021E-2</c:v>
                </c:pt>
                <c:pt idx="2566">
                  <c:v>1.3449647042275002E-2</c:v>
                </c:pt>
                <c:pt idx="2567">
                  <c:v>1.3440657564730524E-2</c:v>
                </c:pt>
                <c:pt idx="2568">
                  <c:v>1.3431693895453395E-2</c:v>
                </c:pt>
                <c:pt idx="2569">
                  <c:v>1.3422756096651294E-2</c:v>
                </c:pt>
                <c:pt idx="2570">
                  <c:v>1.341384423053146E-2</c:v>
                </c:pt>
                <c:pt idx="2571">
                  <c:v>1.3404958359300702E-2</c:v>
                </c:pt>
                <c:pt idx="2572">
                  <c:v>1.3397201817076553E-2</c:v>
                </c:pt>
                <c:pt idx="2573">
                  <c:v>1.3387264850332547E-2</c:v>
                </c:pt>
                <c:pt idx="2574">
                  <c:v>1.3378457337007892E-2</c:v>
                </c:pt>
                <c:pt idx="2575">
                  <c:v>1.3369676067398013E-2</c:v>
                </c:pt>
                <c:pt idx="2576">
                  <c:v>1.3360921103708411E-2</c:v>
                </c:pt>
                <c:pt idx="2577">
                  <c:v>1.335219250814502E-2</c:v>
                </c:pt>
                <c:pt idx="2578">
                  <c:v>1.3343490342913992E-2</c:v>
                </c:pt>
                <c:pt idx="2579">
                  <c:v>1.333481467022061E-2</c:v>
                </c:pt>
                <c:pt idx="2580">
                  <c:v>1.3326165552270593E-2</c:v>
                </c:pt>
                <c:pt idx="2581">
                  <c:v>1.3318603062666095E-2</c:v>
                </c:pt>
                <c:pt idx="2582">
                  <c:v>1.330894722942221E-2</c:v>
                </c:pt>
                <c:pt idx="2583">
                  <c:v>1.3300378148934408E-2</c:v>
                </c:pt>
                <c:pt idx="2584">
                  <c:v>1.3291835872011968E-2</c:v>
                </c:pt>
                <c:pt idx="2585">
                  <c:v>1.3283320460859954E-2</c:v>
                </c:pt>
                <c:pt idx="2586">
                  <c:v>1.3274831977683865E-2</c:v>
                </c:pt>
                <c:pt idx="2587">
                  <c:v>1.3266370484688548E-2</c:v>
                </c:pt>
                <c:pt idx="2588">
                  <c:v>1.3257936044080374E-2</c:v>
                </c:pt>
                <c:pt idx="2589">
                  <c:v>1.3249528718064405E-2</c:v>
                </c:pt>
                <c:pt idx="2590">
                  <c:v>1.3241148568846579E-2</c:v>
                </c:pt>
                <c:pt idx="2591">
                  <c:v>1.3232795658632175E-2</c:v>
                </c:pt>
                <c:pt idx="2592">
                  <c:v>1.3224470049627783E-2</c:v>
                </c:pt>
                <c:pt idx="2593">
                  <c:v>1.3216171804039122E-2</c:v>
                </c:pt>
                <c:pt idx="2594">
                  <c:v>1.3208896094149419E-2</c:v>
                </c:pt>
                <c:pt idx="2595">
                  <c:v>1.3199657651933599E-2</c:v>
                </c:pt>
                <c:pt idx="2596">
                  <c:v>1.3191441869829696E-2</c:v>
                </c:pt>
                <c:pt idx="2597">
                  <c:v>1.3183253699967444E-2</c:v>
                </c:pt>
                <c:pt idx="2598">
                  <c:v>1.3172252410141735E-2</c:v>
                </c:pt>
                <c:pt idx="2599">
                  <c:v>1.3164128099997435E-2</c:v>
                </c:pt>
                <c:pt idx="2600">
                  <c:v>1.3156031604109017E-2</c:v>
                </c:pt>
                <c:pt idx="2601">
                  <c:v>1.3147962984683162E-2</c:v>
                </c:pt>
                <c:pt idx="2602">
                  <c:v>1.3139922303927645E-2</c:v>
                </c:pt>
                <c:pt idx="2603">
                  <c:v>1.3131909624049799E-2</c:v>
                </c:pt>
                <c:pt idx="2604">
                  <c:v>1.3123925007257396E-2</c:v>
                </c:pt>
                <c:pt idx="2605">
                  <c:v>1.3115968515758868E-2</c:v>
                </c:pt>
                <c:pt idx="2606">
                  <c:v>1.310804021176396E-2</c:v>
                </c:pt>
                <c:pt idx="2607">
                  <c:v>1.3100140157480225E-2</c:v>
                </c:pt>
                <c:pt idx="2608">
                  <c:v>1.3092268415117844E-2</c:v>
                </c:pt>
                <c:pt idx="2609">
                  <c:v>1.3084425046886563E-2</c:v>
                </c:pt>
                <c:pt idx="2610">
                  <c:v>1.3076610114996784E-2</c:v>
                </c:pt>
                <c:pt idx="2611">
                  <c:v>1.3068823681659781E-2</c:v>
                </c:pt>
                <c:pt idx="2612">
                  <c:v>1.3061065809085958E-2</c:v>
                </c:pt>
                <c:pt idx="2613">
                  <c:v>1.30511334684468E-2</c:v>
                </c:pt>
                <c:pt idx="2614">
                  <c:v>1.3045635995076899E-2</c:v>
                </c:pt>
                <c:pt idx="2615">
                  <c:v>1.3037964178066628E-2</c:v>
                </c:pt>
                <c:pt idx="2616">
                  <c:v>1.303032117067034E-2</c:v>
                </c:pt>
                <c:pt idx="2617">
                  <c:v>1.30227070351015E-2</c:v>
                </c:pt>
                <c:pt idx="2618">
                  <c:v>1.3015121833575328E-2</c:v>
                </c:pt>
                <c:pt idx="2619">
                  <c:v>1.3007565628305949E-2</c:v>
                </c:pt>
                <c:pt idx="2620">
                  <c:v>1.3000038481509898E-2</c:v>
                </c:pt>
                <c:pt idx="2621">
                  <c:v>1.2992540455403486E-2</c:v>
                </c:pt>
                <c:pt idx="2622">
                  <c:v>1.298507161220303E-2</c:v>
                </c:pt>
                <c:pt idx="2623">
                  <c:v>1.2977632014127251E-2</c:v>
                </c:pt>
                <c:pt idx="2624">
                  <c:v>1.2970221723393122E-2</c:v>
                </c:pt>
                <c:pt idx="2625">
                  <c:v>1.2962840802221336E-2</c:v>
                </c:pt>
                <c:pt idx="2626">
                  <c:v>1.2955489312830836E-2</c:v>
                </c:pt>
                <c:pt idx="2627">
                  <c:v>1.2948167317442099E-2</c:v>
                </c:pt>
                <c:pt idx="2628">
                  <c:v>1.2940874878276474E-2</c:v>
                </c:pt>
                <c:pt idx="2629">
                  <c:v>1.2933612057556627E-2</c:v>
                </c:pt>
                <c:pt idx="2630">
                  <c:v>1.2926378917505005E-2</c:v>
                </c:pt>
                <c:pt idx="2631">
                  <c:v>1.2919175520345367E-2</c:v>
                </c:pt>
                <c:pt idx="2632">
                  <c:v>1.2912001928302132E-2</c:v>
                </c:pt>
                <c:pt idx="2633">
                  <c:v>1.290485820360103E-2</c:v>
                </c:pt>
                <c:pt idx="2634">
                  <c:v>1.2897744408468451E-2</c:v>
                </c:pt>
                <c:pt idx="2635">
                  <c:v>1.289066060513144E-2</c:v>
                </c:pt>
                <c:pt idx="2636">
                  <c:v>1.2883606855817917E-2</c:v>
                </c:pt>
                <c:pt idx="2637">
                  <c:v>1.2876583222757337E-2</c:v>
                </c:pt>
                <c:pt idx="2638">
                  <c:v>1.2869589768179375E-2</c:v>
                </c:pt>
                <c:pt idx="2639">
                  <c:v>1.2862626554315018E-2</c:v>
                </c:pt>
                <c:pt idx="2640">
                  <c:v>1.2855693643396348E-2</c:v>
                </c:pt>
                <c:pt idx="2641">
                  <c:v>1.2848791097656541E-2</c:v>
                </c:pt>
                <c:pt idx="2642">
                  <c:v>1.2841918979329216E-2</c:v>
                </c:pt>
                <c:pt idx="2643">
                  <c:v>1.2835077350649518E-2</c:v>
                </c:pt>
                <c:pt idx="2644">
                  <c:v>1.2828266273853693E-2</c:v>
                </c:pt>
                <c:pt idx="2645">
                  <c:v>1.2821485811179078E-2</c:v>
                </c:pt>
                <c:pt idx="2646">
                  <c:v>1.2814736024863231E-2</c:v>
                </c:pt>
                <c:pt idx="2647">
                  <c:v>1.2808016977146338E-2</c:v>
                </c:pt>
                <c:pt idx="2648">
                  <c:v>1.2801328730268804E-2</c:v>
                </c:pt>
                <c:pt idx="2649">
                  <c:v>1.2794671346472128E-2</c:v>
                </c:pt>
                <c:pt idx="2650">
                  <c:v>1.278710077922068E-2</c:v>
                </c:pt>
                <c:pt idx="2651">
                  <c:v>1.2780509740192368E-2</c:v>
                </c:pt>
                <c:pt idx="2652">
                  <c:v>1.2773949759870128E-2</c:v>
                </c:pt>
                <c:pt idx="2653">
                  <c:v>1.276742090050028E-2</c:v>
                </c:pt>
                <c:pt idx="2654">
                  <c:v>1.2760923224330672E-2</c:v>
                </c:pt>
                <c:pt idx="2655">
                  <c:v>1.2754456793610472E-2</c:v>
                </c:pt>
                <c:pt idx="2656">
                  <c:v>1.2748021670591031E-2</c:v>
                </c:pt>
                <c:pt idx="2657">
                  <c:v>1.2741617917523484E-2</c:v>
                </c:pt>
                <c:pt idx="2658">
                  <c:v>1.2735245596661162E-2</c:v>
                </c:pt>
                <c:pt idx="2659">
                  <c:v>1.2728696714692816E-2</c:v>
                </c:pt>
                <c:pt idx="2660">
                  <c:v>1.2722389518869493E-2</c:v>
                </c:pt>
                <c:pt idx="2661">
                  <c:v>1.271611394768569E-2</c:v>
                </c:pt>
                <c:pt idx="2662">
                  <c:v>1.270987006340089E-2</c:v>
                </c:pt>
                <c:pt idx="2663">
                  <c:v>1.2701491210376057E-2</c:v>
                </c:pt>
                <c:pt idx="2664">
                  <c:v>1.2695324185168597E-2</c:v>
                </c:pt>
                <c:pt idx="2665">
                  <c:v>1.2688994733787207E-2</c:v>
                </c:pt>
                <c:pt idx="2666">
                  <c:v>1.2683085905463734E-2</c:v>
                </c:pt>
                <c:pt idx="2667">
                  <c:v>1.2676340087474583E-2</c:v>
                </c:pt>
                <c:pt idx="2668">
                  <c:v>1.2670975735161088E-2</c:v>
                </c:pt>
                <c:pt idx="2669">
                  <c:v>1.2664968846712263E-2</c:v>
                </c:pt>
                <c:pt idx="2670">
                  <c:v>1.2658994172429555E-2</c:v>
                </c:pt>
                <c:pt idx="2671">
                  <c:v>1.2653051774587499E-2</c:v>
                </c:pt>
                <c:pt idx="2672">
                  <c:v>1.2647141715463016E-2</c:v>
                </c:pt>
                <c:pt idx="2673">
                  <c:v>1.2641264057334548E-2</c:v>
                </c:pt>
                <c:pt idx="2674">
                  <c:v>1.263541886248141E-2</c:v>
                </c:pt>
                <c:pt idx="2675">
                  <c:v>1.2629606193186607E-2</c:v>
                </c:pt>
                <c:pt idx="2676">
                  <c:v>1.2623826111732489E-2</c:v>
                </c:pt>
                <c:pt idx="2677">
                  <c:v>1.2618078680405322E-2</c:v>
                </c:pt>
                <c:pt idx="2678">
                  <c:v>1.2612363961490932E-2</c:v>
                </c:pt>
                <c:pt idx="2679">
                  <c:v>1.2606682017278843E-2</c:v>
                </c:pt>
                <c:pt idx="2680">
                  <c:v>1.2601520349709343E-2</c:v>
                </c:pt>
                <c:pt idx="2681">
                  <c:v>1.2595416702125516E-2</c:v>
                </c:pt>
                <c:pt idx="2682">
                  <c:v>1.2589833455770704E-2</c:v>
                </c:pt>
                <c:pt idx="2683">
                  <c:v>1.2584283233291485E-2</c:v>
                </c:pt>
                <c:pt idx="2684">
                  <c:v>1.2578766096985848E-2</c:v>
                </c:pt>
                <c:pt idx="2685">
                  <c:v>1.2573282109153308E-2</c:v>
                </c:pt>
                <c:pt idx="2686">
                  <c:v>1.2567831332096203E-2</c:v>
                </c:pt>
                <c:pt idx="2687">
                  <c:v>1.2562413828118388E-2</c:v>
                </c:pt>
                <c:pt idx="2688">
                  <c:v>1.2557029659525244E-2</c:v>
                </c:pt>
                <c:pt idx="2689">
                  <c:v>1.2551678888624539E-2</c:v>
                </c:pt>
                <c:pt idx="2690">
                  <c:v>1.2546361577726426E-2</c:v>
                </c:pt>
                <c:pt idx="2691">
                  <c:v>1.2541077789142588E-2</c:v>
                </c:pt>
                <c:pt idx="2692">
                  <c:v>1.2535827585186654E-2</c:v>
                </c:pt>
                <c:pt idx="2693">
                  <c:v>1.2531011524235894E-2</c:v>
                </c:pt>
                <c:pt idx="2694">
                  <c:v>1.2525428180425411E-2</c:v>
                </c:pt>
                <c:pt idx="2695">
                  <c:v>1.2520279104258228E-2</c:v>
                </c:pt>
                <c:pt idx="2696">
                  <c:v>1.2515163861995419E-2</c:v>
                </c:pt>
                <c:pt idx="2697">
                  <c:v>1.2510082515961911E-2</c:v>
                </c:pt>
                <c:pt idx="2698">
                  <c:v>1.2505035128484372E-2</c:v>
                </c:pt>
                <c:pt idx="2699">
                  <c:v>1.2500021761891203E-2</c:v>
                </c:pt>
                <c:pt idx="2700">
                  <c:v>1.2495042478514065E-2</c:v>
                </c:pt>
                <c:pt idx="2701">
                  <c:v>1.248751440991773E-2</c:v>
                </c:pt>
                <c:pt idx="2702">
                  <c:v>1.2484599964706031E-2</c:v>
                </c:pt>
                <c:pt idx="2703">
                  <c:v>1.2480309751021745E-2</c:v>
                </c:pt>
                <c:pt idx="2704">
                  <c:v>1.2475467423864232E-2</c:v>
                </c:pt>
                <c:pt idx="2705">
                  <c:v>1.2470659491612125E-2</c:v>
                </c:pt>
                <c:pt idx="2706">
                  <c:v>1.2465886016610112E-2</c:v>
                </c:pt>
                <c:pt idx="2707">
                  <c:v>1.2461147061205931E-2</c:v>
                </c:pt>
                <c:pt idx="2708">
                  <c:v>1.2456442687749708E-2</c:v>
                </c:pt>
                <c:pt idx="2709">
                  <c:v>1.2451772958592436E-2</c:v>
                </c:pt>
                <c:pt idx="2710">
                  <c:v>1.2447137936089672E-2</c:v>
                </c:pt>
                <c:pt idx="2711">
                  <c:v>1.244281303013171E-2</c:v>
                </c:pt>
                <c:pt idx="2712">
                  <c:v>1.2438240492784376E-2</c:v>
                </c:pt>
                <c:pt idx="2713">
                  <c:v>1.2433702832041442E-2</c:v>
                </c:pt>
                <c:pt idx="2714">
                  <c:v>1.2429200110264858E-2</c:v>
                </c:pt>
                <c:pt idx="2715">
                  <c:v>1.2424732389818546E-2</c:v>
                </c:pt>
                <c:pt idx="2716">
                  <c:v>1.2419980725072525E-2</c:v>
                </c:pt>
                <c:pt idx="2717">
                  <c:v>1.2415902202385131E-2</c:v>
                </c:pt>
                <c:pt idx="2718">
                  <c:v>1.2411539860139232E-2</c:v>
                </c:pt>
                <c:pt idx="2719">
                  <c:v>1.2407212768705135E-2</c:v>
                </c:pt>
                <c:pt idx="2720">
                  <c:v>1.2402920990460782E-2</c:v>
                </c:pt>
                <c:pt idx="2721">
                  <c:v>1.2398664587784766E-2</c:v>
                </c:pt>
                <c:pt idx="2722">
                  <c:v>1.2394443623059845E-2</c:v>
                </c:pt>
                <c:pt idx="2723">
                  <c:v>1.2390258158671402E-2</c:v>
                </c:pt>
                <c:pt idx="2724">
                  <c:v>1.2386108257006792E-2</c:v>
                </c:pt>
                <c:pt idx="2725">
                  <c:v>1.2381993980456658E-2</c:v>
                </c:pt>
                <c:pt idx="2726">
                  <c:v>1.2377915391414269E-2</c:v>
                </c:pt>
                <c:pt idx="2727">
                  <c:v>1.2373872552276175E-2</c:v>
                </c:pt>
                <c:pt idx="2728">
                  <c:v>1.2369865525440685E-2</c:v>
                </c:pt>
                <c:pt idx="2729">
                  <c:v>1.2365894373310045E-2</c:v>
                </c:pt>
                <c:pt idx="2730">
                  <c:v>1.2361959158288693E-2</c:v>
                </c:pt>
                <c:pt idx="2731">
                  <c:v>1.2358059942784135E-2</c:v>
                </c:pt>
                <c:pt idx="2732">
                  <c:v>1.2354196789206498E-2</c:v>
                </c:pt>
                <c:pt idx="2733">
                  <c:v>1.2350369759969424E-2</c:v>
                </c:pt>
                <c:pt idx="2734">
                  <c:v>1.2346578917489392E-2</c:v>
                </c:pt>
                <c:pt idx="2735">
                  <c:v>1.2342824324185514E-2</c:v>
                </c:pt>
                <c:pt idx="2736">
                  <c:v>1.2339106042479748E-2</c:v>
                </c:pt>
                <c:pt idx="2737">
                  <c:v>1.2335424134797993E-2</c:v>
                </c:pt>
                <c:pt idx="2738">
                  <c:v>1.2331778663568122E-2</c:v>
                </c:pt>
                <c:pt idx="2739">
                  <c:v>1.2328169691221727E-2</c:v>
                </c:pt>
                <c:pt idx="2740">
                  <c:v>1.232459728019347E-2</c:v>
                </c:pt>
                <c:pt idx="2741">
                  <c:v>1.2321061492920421E-2</c:v>
                </c:pt>
                <c:pt idx="2742">
                  <c:v>1.2317562391843806E-2</c:v>
                </c:pt>
                <c:pt idx="2743">
                  <c:v>1.231410003940705E-2</c:v>
                </c:pt>
                <c:pt idx="2744">
                  <c:v>1.2310674498057953E-2</c:v>
                </c:pt>
                <c:pt idx="2745">
                  <c:v>1.2307285830246283E-2</c:v>
                </c:pt>
                <c:pt idx="2746">
                  <c:v>1.2303934098425756E-2</c:v>
                </c:pt>
                <c:pt idx="2747">
                  <c:v>1.2300619365052931E-2</c:v>
                </c:pt>
                <c:pt idx="2748">
                  <c:v>1.2297341692587874E-2</c:v>
                </c:pt>
                <c:pt idx="2749">
                  <c:v>1.2294101143493934E-2</c:v>
                </c:pt>
                <c:pt idx="2750">
                  <c:v>1.2290897780237963E-2</c:v>
                </c:pt>
                <c:pt idx="2751">
                  <c:v>1.2287731665289884E-2</c:v>
                </c:pt>
                <c:pt idx="2752">
                  <c:v>1.2284602861122899E-2</c:v>
                </c:pt>
                <c:pt idx="2753">
                  <c:v>1.2281511430213938E-2</c:v>
                </c:pt>
                <c:pt idx="2754">
                  <c:v>1.2278457435042991E-2</c:v>
                </c:pt>
                <c:pt idx="2755">
                  <c:v>1.2275440938093778E-2</c:v>
                </c:pt>
                <c:pt idx="2756">
                  <c:v>1.2272462001853302E-2</c:v>
                </c:pt>
                <c:pt idx="2757">
                  <c:v>1.2269520688812284E-2</c:v>
                </c:pt>
                <c:pt idx="2758">
                  <c:v>1.2266617061464298E-2</c:v>
                </c:pt>
                <c:pt idx="2759">
                  <c:v>1.2263751182307735E-2</c:v>
                </c:pt>
                <c:pt idx="2760">
                  <c:v>1.2260923113842954E-2</c:v>
                </c:pt>
                <c:pt idx="2761">
                  <c:v>1.2258132918575136E-2</c:v>
                </c:pt>
                <c:pt idx="2762">
                  <c:v>1.2255380659012305E-2</c:v>
                </c:pt>
                <c:pt idx="2763">
                  <c:v>1.2252666397666869E-2</c:v>
                </c:pt>
                <c:pt idx="2764">
                  <c:v>1.2249990197053862E-2</c:v>
                </c:pt>
                <c:pt idx="2765">
                  <c:v>1.2247352119692698E-2</c:v>
                </c:pt>
                <c:pt idx="2766">
                  <c:v>1.2244941434629449E-2</c:v>
                </c:pt>
                <c:pt idx="2767">
                  <c:v>1.2242190584821953E-2</c:v>
                </c:pt>
                <c:pt idx="2768">
                  <c:v>1.2239667252369815E-2</c:v>
                </c:pt>
                <c:pt idx="2769">
                  <c:v>1.2237182293283532E-2</c:v>
                </c:pt>
                <c:pt idx="2770">
                  <c:v>1.2234735770101573E-2</c:v>
                </c:pt>
                <c:pt idx="2771">
                  <c:v>1.2232327745365687E-2</c:v>
                </c:pt>
                <c:pt idx="2772">
                  <c:v>1.2229958281621571E-2</c:v>
                </c:pt>
                <c:pt idx="2773">
                  <c:v>1.2227627441418643E-2</c:v>
                </c:pt>
                <c:pt idx="2774">
                  <c:v>1.222533528731048E-2</c:v>
                </c:pt>
                <c:pt idx="2775">
                  <c:v>1.2223081881854385E-2</c:v>
                </c:pt>
                <c:pt idx="2776">
                  <c:v>1.2220867287611382E-2</c:v>
                </c:pt>
                <c:pt idx="2777">
                  <c:v>1.2218691567146878E-2</c:v>
                </c:pt>
                <c:pt idx="2778">
                  <c:v>1.2216554783030437E-2</c:v>
                </c:pt>
                <c:pt idx="2779">
                  <c:v>1.221445699783491E-2</c:v>
                </c:pt>
                <c:pt idx="2780">
                  <c:v>1.221239827413753E-2</c:v>
                </c:pt>
                <c:pt idx="2781">
                  <c:v>1.2210378674519467E-2</c:v>
                </c:pt>
                <c:pt idx="2782">
                  <c:v>1.2208398261566715E-2</c:v>
                </c:pt>
                <c:pt idx="2783">
                  <c:v>1.220645709786833E-2</c:v>
                </c:pt>
                <c:pt idx="2784">
                  <c:v>1.2204555246018406E-2</c:v>
                </c:pt>
                <c:pt idx="2785">
                  <c:v>1.2202692768614104E-2</c:v>
                </c:pt>
                <c:pt idx="2786">
                  <c:v>1.2200869728258059E-2</c:v>
                </c:pt>
                <c:pt idx="2787">
                  <c:v>1.2199086187555974E-2</c:v>
                </c:pt>
                <c:pt idx="2788">
                  <c:v>1.2197342209119022E-2</c:v>
                </c:pt>
                <c:pt idx="2789">
                  <c:v>1.2195637855561011E-2</c:v>
                </c:pt>
                <c:pt idx="2790">
                  <c:v>1.2193973189501658E-2</c:v>
                </c:pt>
                <c:pt idx="2791">
                  <c:v>1.2192348273563745E-2</c:v>
                </c:pt>
                <c:pt idx="2792">
                  <c:v>1.2190763170375311E-2</c:v>
                </c:pt>
                <c:pt idx="2793">
                  <c:v>1.2189217942568123E-2</c:v>
                </c:pt>
                <c:pt idx="2794">
                  <c:v>1.2187712652778539E-2</c:v>
                </c:pt>
                <c:pt idx="2795">
                  <c:v>1.2186247363647523E-2</c:v>
                </c:pt>
                <c:pt idx="2796">
                  <c:v>1.2184822137820194E-2</c:v>
                </c:pt>
                <c:pt idx="2797">
                  <c:v>1.2183437037946056E-2</c:v>
                </c:pt>
                <c:pt idx="2798">
                  <c:v>1.2182092126679646E-2</c:v>
                </c:pt>
                <c:pt idx="2799">
                  <c:v>1.2180787466679228E-2</c:v>
                </c:pt>
                <c:pt idx="2800">
                  <c:v>1.2179523120608758E-2</c:v>
                </c:pt>
                <c:pt idx="2801">
                  <c:v>1.217829915113504E-2</c:v>
                </c:pt>
                <c:pt idx="2802">
                  <c:v>1.2177115620930788E-2</c:v>
                </c:pt>
                <c:pt idx="2803">
                  <c:v>1.2175972592672881E-2</c:v>
                </c:pt>
                <c:pt idx="2804">
                  <c:v>1.2174870129043234E-2</c:v>
                </c:pt>
                <c:pt idx="2805">
                  <c:v>1.2173808292727921E-2</c:v>
                </c:pt>
                <c:pt idx="2806">
                  <c:v>1.2172787146417835E-2</c:v>
                </c:pt>
                <c:pt idx="2807">
                  <c:v>1.2171806752808691E-2</c:v>
                </c:pt>
                <c:pt idx="2808">
                  <c:v>1.2170867174600796E-2</c:v>
                </c:pt>
                <c:pt idx="2809">
                  <c:v>1.21699684744995E-2</c:v>
                </c:pt>
                <c:pt idx="2810">
                  <c:v>1.216911071521453E-2</c:v>
                </c:pt>
                <c:pt idx="2811">
                  <c:v>1.2168293959461089E-2</c:v>
                </c:pt>
                <c:pt idx="2812">
                  <c:v>1.2167518269957885E-2</c:v>
                </c:pt>
                <c:pt idx="2813">
                  <c:v>1.2166783709430192E-2</c:v>
                </c:pt>
                <c:pt idx="2814">
                  <c:v>1.2166090340607014E-2</c:v>
                </c:pt>
                <c:pt idx="2815">
                  <c:v>1.2165438226222822E-2</c:v>
                </c:pt>
                <c:pt idx="2816">
                  <c:v>1.2164827429016914E-2</c:v>
                </c:pt>
                <c:pt idx="2817">
                  <c:v>1.2164258011733178E-2</c:v>
                </c:pt>
                <c:pt idx="2818">
                  <c:v>1.2163730037120764E-2</c:v>
                </c:pt>
                <c:pt idx="2819">
                  <c:v>1.2163243567934516E-2</c:v>
                </c:pt>
                <c:pt idx="2820">
                  <c:v>1.2162798666932997E-2</c:v>
                </c:pt>
                <c:pt idx="2821">
                  <c:v>1.2163210447241416E-2</c:v>
                </c:pt>
                <c:pt idx="2822">
                  <c:v>1.2162033820547319E-2</c:v>
                </c:pt>
                <c:pt idx="2823">
                  <c:v>1.2161714000707447E-2</c:v>
                </c:pt>
                <c:pt idx="2824">
                  <c:v>1.2161436000140443E-2</c:v>
                </c:pt>
                <c:pt idx="2825">
                  <c:v>1.2161199881631588E-2</c:v>
                </c:pt>
                <c:pt idx="2826">
                  <c:v>1.2161005707970548E-2</c:v>
                </c:pt>
                <c:pt idx="2827">
                  <c:v>1.2160853541953117E-2</c:v>
                </c:pt>
                <c:pt idx="2828">
                  <c:v>1.2160743446379692E-2</c:v>
                </c:pt>
                <c:pt idx="2829">
                  <c:v>1.2160675484055923E-2</c:v>
                </c:pt>
                <c:pt idx="2830">
                  <c:v>1.2160649717793156E-2</c:v>
                </c:pt>
                <c:pt idx="2831">
                  <c:v>1.216066621040821E-2</c:v>
                </c:pt>
                <c:pt idx="2832">
                  <c:v>1.2160725024722725E-2</c:v>
                </c:pt>
                <c:pt idx="2833">
                  <c:v>1.2160826223564031E-2</c:v>
                </c:pt>
                <c:pt idx="2834">
                  <c:v>1.2160969869764501E-2</c:v>
                </c:pt>
                <c:pt idx="2835">
                  <c:v>1.2161156026162852E-2</c:v>
                </c:pt>
                <c:pt idx="2836">
                  <c:v>1.2161384755602404E-2</c:v>
                </c:pt>
                <c:pt idx="2837">
                  <c:v>1.2161656120932392E-2</c:v>
                </c:pt>
                <c:pt idx="2838">
                  <c:v>1.2161970185007085E-2</c:v>
                </c:pt>
                <c:pt idx="2839">
                  <c:v>1.2162327010687321E-2</c:v>
                </c:pt>
                <c:pt idx="2840">
                  <c:v>1.2162726660838322E-2</c:v>
                </c:pt>
                <c:pt idx="2841">
                  <c:v>1.2163169198331656E-2</c:v>
                </c:pt>
                <c:pt idx="2842">
                  <c:v>1.2163654686044153E-2</c:v>
                </c:pt>
                <c:pt idx="2843">
                  <c:v>1.216418318685899E-2</c:v>
                </c:pt>
                <c:pt idx="2844">
                  <c:v>1.2164754763663946E-2</c:v>
                </c:pt>
                <c:pt idx="2845">
                  <c:v>1.2165369479353146E-2</c:v>
                </c:pt>
                <c:pt idx="2846">
                  <c:v>1.2166027396827072E-2</c:v>
                </c:pt>
                <c:pt idx="2847">
                  <c:v>1.2166728578990363E-2</c:v>
                </c:pt>
                <c:pt idx="2848">
                  <c:v>1.2167473088755324E-2</c:v>
                </c:pt>
                <c:pt idx="2849">
                  <c:v>1.2168260989038423E-2</c:v>
                </c:pt>
                <c:pt idx="2850">
                  <c:v>1.2169092342762696E-2</c:v>
                </c:pt>
                <c:pt idx="2851">
                  <c:v>1.2169967212857751E-2</c:v>
                </c:pt>
                <c:pt idx="2852">
                  <c:v>1.2170885662257791E-2</c:v>
                </c:pt>
                <c:pt idx="2853">
                  <c:v>1.2171847753903594E-2</c:v>
                </c:pt>
                <c:pt idx="2854">
                  <c:v>1.2172853550742067E-2</c:v>
                </c:pt>
                <c:pt idx="2855">
                  <c:v>1.2173903115726031E-2</c:v>
                </c:pt>
                <c:pt idx="2856">
                  <c:v>1.2174996511814003E-2</c:v>
                </c:pt>
                <c:pt idx="2857">
                  <c:v>1.2176133801970628E-2</c:v>
                </c:pt>
                <c:pt idx="2858">
                  <c:v>1.2178125711561422E-2</c:v>
                </c:pt>
                <c:pt idx="2859">
                  <c:v>1.2179363729009109E-2</c:v>
                </c:pt>
                <c:pt idx="2860">
                  <c:v>1.2180645850429802E-2</c:v>
                </c:pt>
                <c:pt idx="2861">
                  <c:v>1.2181972138819651E-2</c:v>
                </c:pt>
                <c:pt idx="2862">
                  <c:v>1.2183342657180901E-2</c:v>
                </c:pt>
                <c:pt idx="2863">
                  <c:v>1.2184757468522336E-2</c:v>
                </c:pt>
                <c:pt idx="2864">
                  <c:v>1.2186216635858614E-2</c:v>
                </c:pt>
                <c:pt idx="2865">
                  <c:v>1.2187720222211368E-2</c:v>
                </c:pt>
                <c:pt idx="2866">
                  <c:v>1.2189268290608112E-2</c:v>
                </c:pt>
                <c:pt idx="2867">
                  <c:v>1.2190860904082236E-2</c:v>
                </c:pt>
                <c:pt idx="2868">
                  <c:v>1.2192498125674321E-2</c:v>
                </c:pt>
                <c:pt idx="2869">
                  <c:v>1.2194180018431051E-2</c:v>
                </c:pt>
                <c:pt idx="2870">
                  <c:v>1.2195906645406289E-2</c:v>
                </c:pt>
                <c:pt idx="2871">
                  <c:v>1.2197678069658258E-2</c:v>
                </c:pt>
                <c:pt idx="2872">
                  <c:v>1.2199859746097585E-2</c:v>
                </c:pt>
                <c:pt idx="2873">
                  <c:v>1.2202069030026205E-2</c:v>
                </c:pt>
                <c:pt idx="2874">
                  <c:v>1.2203261756774855E-2</c:v>
                </c:pt>
                <c:pt idx="2875">
                  <c:v>1.2205213000863885E-2</c:v>
                </c:pt>
                <c:pt idx="2876">
                  <c:v>1.2207209357627055E-2</c:v>
                </c:pt>
                <c:pt idx="2877">
                  <c:v>1.2209250890163321E-2</c:v>
                </c:pt>
                <c:pt idx="2878">
                  <c:v>1.221133766157817E-2</c:v>
                </c:pt>
                <c:pt idx="2879">
                  <c:v>1.2213469734984278E-2</c:v>
                </c:pt>
                <c:pt idx="2880">
                  <c:v>1.2215647173500637E-2</c:v>
                </c:pt>
                <c:pt idx="2881">
                  <c:v>1.2217870040254082E-2</c:v>
                </c:pt>
                <c:pt idx="2882">
                  <c:v>1.222013839837602E-2</c:v>
                </c:pt>
                <c:pt idx="2883">
                  <c:v>1.2222452311006786E-2</c:v>
                </c:pt>
                <c:pt idx="2884">
                  <c:v>1.2224811841293037E-2</c:v>
                </c:pt>
                <c:pt idx="2885">
                  <c:v>1.222721705238709E-2</c:v>
                </c:pt>
                <c:pt idx="2886">
                  <c:v>1.2229668007450626E-2</c:v>
                </c:pt>
                <c:pt idx="2887">
                  <c:v>1.2232164769649686E-2</c:v>
                </c:pt>
                <c:pt idx="2888">
                  <c:v>1.2234707402159021E-2</c:v>
                </c:pt>
                <c:pt idx="2889">
                  <c:v>1.2237295968158826E-2</c:v>
                </c:pt>
                <c:pt idx="2890">
                  <c:v>1.2239930530838014E-2</c:v>
                </c:pt>
                <c:pt idx="2891">
                  <c:v>1.224261115339159E-2</c:v>
                </c:pt>
                <c:pt idx="2892">
                  <c:v>1.2245337899021968E-2</c:v>
                </c:pt>
                <c:pt idx="2893">
                  <c:v>1.2246804142264065E-2</c:v>
                </c:pt>
                <c:pt idx="2894">
                  <c:v>1.2250930012357197E-2</c:v>
                </c:pt>
                <c:pt idx="2895">
                  <c:v>1.2253795506502378E-2</c:v>
                </c:pt>
                <c:pt idx="2896">
                  <c:v>1.2256707376604366E-2</c:v>
                </c:pt>
                <c:pt idx="2897">
                  <c:v>1.2260115729087305E-2</c:v>
                </c:pt>
                <c:pt idx="2898">
                  <c:v>1.226267049763958E-2</c:v>
                </c:pt>
                <c:pt idx="2899">
                  <c:v>1.2265721875070855E-2</c:v>
                </c:pt>
                <c:pt idx="2900">
                  <c:v>1.2268819881455034E-2</c:v>
                </c:pt>
                <c:pt idx="2901">
                  <c:v>1.2271964580059658E-2</c:v>
                </c:pt>
                <c:pt idx="2902">
                  <c:v>1.227515603415967E-2</c:v>
                </c:pt>
                <c:pt idx="2903">
                  <c:v>1.2278394307036767E-2</c:v>
                </c:pt>
                <c:pt idx="2904">
                  <c:v>1.2281679461980702E-2</c:v>
                </c:pt>
                <c:pt idx="2905">
                  <c:v>1.2285011562288202E-2</c:v>
                </c:pt>
                <c:pt idx="2906">
                  <c:v>1.2286948412916587E-2</c:v>
                </c:pt>
                <c:pt idx="2907">
                  <c:v>1.2291816852220434E-2</c:v>
                </c:pt>
                <c:pt idx="2908">
                  <c:v>1.2295290168476513E-2</c:v>
                </c:pt>
                <c:pt idx="2909">
                  <c:v>1.2298810683359506E-2</c:v>
                </c:pt>
                <c:pt idx="2910">
                  <c:v>1.2303425255055752E-2</c:v>
                </c:pt>
                <c:pt idx="2911">
                  <c:v>1.2307057111805958E-2</c:v>
                </c:pt>
                <c:pt idx="2912">
                  <c:v>1.2310736378188011E-2</c:v>
                </c:pt>
                <c:pt idx="2913">
                  <c:v>1.2314463117559757E-2</c:v>
                </c:pt>
                <c:pt idx="2914">
                  <c:v>1.23182373932845E-2</c:v>
                </c:pt>
                <c:pt idx="2915">
                  <c:v>1.2322059268735369E-2</c:v>
                </c:pt>
                <c:pt idx="2916">
                  <c:v>1.2325928807292269E-2</c:v>
                </c:pt>
                <c:pt idx="2917">
                  <c:v>1.2329846072344056E-2</c:v>
                </c:pt>
                <c:pt idx="2918">
                  <c:v>1.2333811127285049E-2</c:v>
                </c:pt>
                <c:pt idx="2919">
                  <c:v>1.233729551129395E-2</c:v>
                </c:pt>
                <c:pt idx="2920">
                  <c:v>1.2341352734126936E-2</c:v>
                </c:pt>
                <c:pt idx="2921">
                  <c:v>1.2345457930872545E-2</c:v>
                </c:pt>
                <c:pt idx="2922">
                  <c:v>1.2349611164954236E-2</c:v>
                </c:pt>
                <c:pt idx="2923">
                  <c:v>1.2353812499803569E-2</c:v>
                </c:pt>
                <c:pt idx="2924">
                  <c:v>1.235928499681167E-2</c:v>
                </c:pt>
                <c:pt idx="2925">
                  <c:v>1.2362359725567984E-2</c:v>
                </c:pt>
                <c:pt idx="2926">
                  <c:v>1.2366705743385609E-2</c:v>
                </c:pt>
                <c:pt idx="2927">
                  <c:v>1.2371100115775744E-2</c:v>
                </c:pt>
                <c:pt idx="2928">
                  <c:v>1.2376181546751465E-2</c:v>
                </c:pt>
                <c:pt idx="2929">
                  <c:v>1.238067974982264E-2</c:v>
                </c:pt>
                <c:pt idx="2930">
                  <c:v>1.2385226506975117E-2</c:v>
                </c:pt>
                <c:pt idx="2931">
                  <c:v>1.2389821881706162E-2</c:v>
                </c:pt>
                <c:pt idx="2932">
                  <c:v>1.2394465937521356E-2</c:v>
                </c:pt>
                <c:pt idx="2933">
                  <c:v>1.2399158737934167E-2</c:v>
                </c:pt>
                <c:pt idx="2934">
                  <c:v>1.2403900346466828E-2</c:v>
                </c:pt>
                <c:pt idx="2935">
                  <c:v>1.2408690826649447E-2</c:v>
                </c:pt>
                <c:pt idx="2936">
                  <c:v>1.2413530242021336E-2</c:v>
                </c:pt>
                <c:pt idx="2937">
                  <c:v>1.2418418656129254E-2</c:v>
                </c:pt>
                <c:pt idx="2938">
                  <c:v>1.2423356132528278E-2</c:v>
                </c:pt>
                <c:pt idx="2939">
                  <c:v>1.2428342734783561E-2</c:v>
                </c:pt>
                <c:pt idx="2940">
                  <c:v>1.2433378526467047E-2</c:v>
                </c:pt>
                <c:pt idx="2941">
                  <c:v>1.2438463571159875E-2</c:v>
                </c:pt>
                <c:pt idx="2942">
                  <c:v>1.2443597932451726E-2</c:v>
                </c:pt>
                <c:pt idx="2943">
                  <c:v>1.2448781673940822E-2</c:v>
                </c:pt>
                <c:pt idx="2944">
                  <c:v>1.245401485923393E-2</c:v>
                </c:pt>
                <c:pt idx="2945">
                  <c:v>1.2459297551946791E-2</c:v>
                </c:pt>
                <c:pt idx="2946">
                  <c:v>1.246462981570347E-2</c:v>
                </c:pt>
                <c:pt idx="2947">
                  <c:v>1.247001171413701E-2</c:v>
                </c:pt>
                <c:pt idx="2948">
                  <c:v>1.2475443310888996E-2</c:v>
                </c:pt>
                <c:pt idx="2949">
                  <c:v>1.2480924669609993E-2</c:v>
                </c:pt>
                <c:pt idx="2950">
                  <c:v>1.248645585395867E-2</c:v>
                </c:pt>
                <c:pt idx="2951">
                  <c:v>1.2492036927604205E-2</c:v>
                </c:pt>
                <c:pt idx="2952">
                  <c:v>1.2497667954222566E-2</c:v>
                </c:pt>
                <c:pt idx="2953">
                  <c:v>1.2503348997500234E-2</c:v>
                </c:pt>
                <c:pt idx="2954">
                  <c:v>1.2509080121131355E-2</c:v>
                </c:pt>
                <c:pt idx="2955">
                  <c:v>1.2514861388820589E-2</c:v>
                </c:pt>
                <c:pt idx="2956">
                  <c:v>1.2520692864280257E-2</c:v>
                </c:pt>
                <c:pt idx="2957">
                  <c:v>1.2526574611232535E-2</c:v>
                </c:pt>
                <c:pt idx="2958">
                  <c:v>1.2532506693407929E-2</c:v>
                </c:pt>
                <c:pt idx="2959">
                  <c:v>1.2538489174546133E-2</c:v>
                </c:pt>
                <c:pt idx="2960">
                  <c:v>1.2544522118396701E-2</c:v>
                </c:pt>
                <c:pt idx="2961">
                  <c:v>1.2550605519289213E-2</c:v>
                </c:pt>
                <c:pt idx="2962">
                  <c:v>1.255761885635275E-2</c:v>
                </c:pt>
                <c:pt idx="2963">
                  <c:v>1.2563807586092275E-2</c:v>
                </c:pt>
                <c:pt idx="2964">
                  <c:v>1.2570043770305248E-2</c:v>
                </c:pt>
                <c:pt idx="2965">
                  <c:v>1.2576326324050872E-2</c:v>
                </c:pt>
                <c:pt idx="2966">
                  <c:v>1.2582654160615304E-2</c:v>
                </c:pt>
                <c:pt idx="2967">
                  <c:v>1.2589026191511877E-2</c:v>
                </c:pt>
                <c:pt idx="2968">
                  <c:v>1.2595441326479556E-2</c:v>
                </c:pt>
                <c:pt idx="2969">
                  <c:v>1.2601898473482292E-2</c:v>
                </c:pt>
                <c:pt idx="2970">
                  <c:v>1.2608396538710329E-2</c:v>
                </c:pt>
                <c:pt idx="2971">
                  <c:v>1.261493442657758E-2</c:v>
                </c:pt>
                <c:pt idx="2972">
                  <c:v>1.2621511039721842E-2</c:v>
                </c:pt>
                <c:pt idx="2973">
                  <c:v>1.2628125279004804E-2</c:v>
                </c:pt>
                <c:pt idx="2974">
                  <c:v>1.263477604351094E-2</c:v>
                </c:pt>
                <c:pt idx="2975">
                  <c:v>1.2642420227380284E-2</c:v>
                </c:pt>
                <c:pt idx="2976">
                  <c:v>1.2652052310632184E-2</c:v>
                </c:pt>
                <c:pt idx="2977">
                  <c:v>1.2655903915832089E-2</c:v>
                </c:pt>
                <c:pt idx="2978">
                  <c:v>1.2662694232220165E-2</c:v>
                </c:pt>
                <c:pt idx="2979">
                  <c:v>1.2669515383894565E-2</c:v>
                </c:pt>
                <c:pt idx="2980">
                  <c:v>1.2676366259013713E-2</c:v>
                </c:pt>
                <c:pt idx="2981">
                  <c:v>1.2683245743957506E-2</c:v>
                </c:pt>
                <c:pt idx="2982">
                  <c:v>1.26901527233236E-2</c:v>
                </c:pt>
                <c:pt idx="2983">
                  <c:v>1.2697086079930031E-2</c:v>
                </c:pt>
                <c:pt idx="2984">
                  <c:v>1.2704044694813467E-2</c:v>
                </c:pt>
                <c:pt idx="2985">
                  <c:v>1.2711027447228547E-2</c:v>
                </c:pt>
                <c:pt idx="2986">
                  <c:v>1.2718033214648544E-2</c:v>
                </c:pt>
                <c:pt idx="2987">
                  <c:v>1.272506087276448E-2</c:v>
                </c:pt>
                <c:pt idx="2988">
                  <c:v>1.273210929548426E-2</c:v>
                </c:pt>
                <c:pt idx="2989">
                  <c:v>1.2739177354934201E-2</c:v>
                </c:pt>
                <c:pt idx="2990">
                  <c:v>1.2746263921456181E-2</c:v>
                </c:pt>
                <c:pt idx="2991">
                  <c:v>1.2753367863609397E-2</c:v>
                </c:pt>
                <c:pt idx="2992">
                  <c:v>1.2760488048169703E-2</c:v>
                </c:pt>
                <c:pt idx="2993">
                  <c:v>1.2767623340128081E-2</c:v>
                </c:pt>
                <c:pt idx="2994">
                  <c:v>1.2774772602692172E-2</c:v>
                </c:pt>
                <c:pt idx="2995">
                  <c:v>1.2781934697285183E-2</c:v>
                </c:pt>
                <c:pt idx="2996">
                  <c:v>1.2789108483545444E-2</c:v>
                </c:pt>
                <c:pt idx="2997">
                  <c:v>1.2796292819326196E-2</c:v>
                </c:pt>
                <c:pt idx="2998">
                  <c:v>1.2803486560696898E-2</c:v>
                </c:pt>
                <c:pt idx="2999">
                  <c:v>1.2810688561940604E-2</c:v>
                </c:pt>
                <c:pt idx="3000">
                  <c:v>1.2817897675555716E-2</c:v>
                </c:pt>
                <c:pt idx="3001">
                  <c:v>1.28251127522551E-2</c:v>
                </c:pt>
                <c:pt idx="3002">
                  <c:v>1.2832332640965437E-2</c:v>
                </c:pt>
                <c:pt idx="3003">
                  <c:v>1.2839556188828536E-2</c:v>
                </c:pt>
                <c:pt idx="3004">
                  <c:v>1.2846782241200018E-2</c:v>
                </c:pt>
                <c:pt idx="3005">
                  <c:v>1.2854009641649093E-2</c:v>
                </c:pt>
                <c:pt idx="3006">
                  <c:v>1.2861237231959666E-2</c:v>
                </c:pt>
                <c:pt idx="3007">
                  <c:v>1.286846385212901E-2</c:v>
                </c:pt>
                <c:pt idx="3008">
                  <c:v>1.2875688340368872E-2</c:v>
                </c:pt>
                <c:pt idx="3009">
                  <c:v>1.2882909533104153E-2</c:v>
                </c:pt>
                <c:pt idx="3010">
                  <c:v>1.2890126264973347E-2</c:v>
                </c:pt>
                <c:pt idx="3011">
                  <c:v>1.2897337368829415E-2</c:v>
                </c:pt>
                <c:pt idx="3012">
                  <c:v>1.2904541675738918E-2</c:v>
                </c:pt>
                <c:pt idx="3013">
                  <c:v>1.2911738135004789E-2</c:v>
                </c:pt>
                <c:pt idx="3014">
                  <c:v>1.2918926435317914E-2</c:v>
                </c:pt>
                <c:pt idx="3015">
                  <c:v>1.2926106547423447E-2</c:v>
                </c:pt>
                <c:pt idx="3016">
                  <c:v>1.2933278442621935E-2</c:v>
                </c:pt>
                <c:pt idx="3017">
                  <c:v>1.2940442092212392E-2</c:v>
                </c:pt>
                <c:pt idx="3018">
                  <c:v>1.2947597467494049E-2</c:v>
                </c:pt>
                <c:pt idx="3019">
                  <c:v>1.2954744539764603E-2</c:v>
                </c:pt>
                <c:pt idx="3020">
                  <c:v>1.2961883280322415E-2</c:v>
                </c:pt>
                <c:pt idx="3021">
                  <c:v>1.2969013660464743E-2</c:v>
                </c:pt>
                <c:pt idx="3022">
                  <c:v>1.2976135651487536E-2</c:v>
                </c:pt>
                <c:pt idx="3023">
                  <c:v>1.2983249224686301E-2</c:v>
                </c:pt>
                <c:pt idx="3024">
                  <c:v>1.2990354351357206E-2</c:v>
                </c:pt>
                <c:pt idx="3025">
                  <c:v>1.2997451002794227E-2</c:v>
                </c:pt>
                <c:pt idx="3026">
                  <c:v>1.3004539150291995E-2</c:v>
                </c:pt>
                <c:pt idx="3027">
                  <c:v>1.3014555212297899E-2</c:v>
                </c:pt>
                <c:pt idx="3028">
                  <c:v>1.301868981864196E-2</c:v>
                </c:pt>
                <c:pt idx="3029">
                  <c:v>1.3025752282079481E-2</c:v>
                </c:pt>
                <c:pt idx="3030">
                  <c:v>1.3032806126747742E-2</c:v>
                </c:pt>
                <c:pt idx="3031">
                  <c:v>1.3039851323937871E-2</c:v>
                </c:pt>
                <c:pt idx="3032">
                  <c:v>1.3046887844940779E-2</c:v>
                </c:pt>
                <c:pt idx="3033">
                  <c:v>1.3053915661046064E-2</c:v>
                </c:pt>
                <c:pt idx="3034">
                  <c:v>1.30609347435431E-2</c:v>
                </c:pt>
                <c:pt idx="3035">
                  <c:v>1.3067945063721047E-2</c:v>
                </c:pt>
                <c:pt idx="3036">
                  <c:v>1.3074946592867969E-2</c:v>
                </c:pt>
                <c:pt idx="3037">
                  <c:v>1.3081939302271488E-2</c:v>
                </c:pt>
                <c:pt idx="3038">
                  <c:v>1.3088923163218793E-2</c:v>
                </c:pt>
                <c:pt idx="3039">
                  <c:v>1.3095898146996413E-2</c:v>
                </c:pt>
                <c:pt idx="3040">
                  <c:v>1.3102864224890442E-2</c:v>
                </c:pt>
                <c:pt idx="3041">
                  <c:v>1.3109821368186095E-2</c:v>
                </c:pt>
                <c:pt idx="3042">
                  <c:v>1.3116769548168587E-2</c:v>
                </c:pt>
                <c:pt idx="3043">
                  <c:v>1.312370873612204E-2</c:v>
                </c:pt>
                <c:pt idx="3044">
                  <c:v>1.3130638903330136E-2</c:v>
                </c:pt>
                <c:pt idx="3045">
                  <c:v>1.3137560021076121E-2</c:v>
                </c:pt>
                <c:pt idx="3046">
                  <c:v>1.3144472060643241E-2</c:v>
                </c:pt>
                <c:pt idx="3047">
                  <c:v>1.3151374993312769E-2</c:v>
                </c:pt>
                <c:pt idx="3048">
                  <c:v>1.3158268790367073E-2</c:v>
                </c:pt>
                <c:pt idx="3049">
                  <c:v>1.316515342308699E-2</c:v>
                </c:pt>
                <c:pt idx="3050">
                  <c:v>1.3172028862752698E-2</c:v>
                </c:pt>
                <c:pt idx="3051">
                  <c:v>1.3178895080644596E-2</c:v>
                </c:pt>
                <c:pt idx="3052">
                  <c:v>1.3185752048041987E-2</c:v>
                </c:pt>
                <c:pt idx="3053">
                  <c:v>1.3192599736223954E-2</c:v>
                </c:pt>
                <c:pt idx="3054">
                  <c:v>1.3199438116468926E-2</c:v>
                </c:pt>
                <c:pt idx="3055">
                  <c:v>1.320626716005445E-2</c:v>
                </c:pt>
                <c:pt idx="3056">
                  <c:v>1.32130868382583E-2</c:v>
                </c:pt>
                <c:pt idx="3057">
                  <c:v>1.3219897122357148E-2</c:v>
                </c:pt>
                <c:pt idx="3058">
                  <c:v>1.3226697983627671E-2</c:v>
                </c:pt>
                <c:pt idx="3059">
                  <c:v>1.3233489393345231E-2</c:v>
                </c:pt>
                <c:pt idx="3060">
                  <c:v>1.3240271322785404E-2</c:v>
                </c:pt>
                <c:pt idx="3061">
                  <c:v>1.3247043743223334E-2</c:v>
                </c:pt>
                <c:pt idx="3062">
                  <c:v>1.3253806625932847E-2</c:v>
                </c:pt>
                <c:pt idx="3063">
                  <c:v>1.3260559942188213E-2</c:v>
                </c:pt>
                <c:pt idx="3064">
                  <c:v>1.3267303663262162E-2</c:v>
                </c:pt>
                <c:pt idx="3065">
                  <c:v>1.3274037760427865E-2</c:v>
                </c:pt>
                <c:pt idx="3066">
                  <c:v>1.3280762204958056E-2</c:v>
                </c:pt>
                <c:pt idx="3067">
                  <c:v>1.3287476968124151E-2</c:v>
                </c:pt>
                <c:pt idx="3068">
                  <c:v>1.3294182021197353E-2</c:v>
                </c:pt>
                <c:pt idx="3069">
                  <c:v>1.3300877335449081E-2</c:v>
                </c:pt>
                <c:pt idx="3070">
                  <c:v>1.3307562882148998E-2</c:v>
                </c:pt>
                <c:pt idx="3071">
                  <c:v>1.3314238632568089E-2</c:v>
                </c:pt>
                <c:pt idx="3072">
                  <c:v>1.3320904557974925E-2</c:v>
                </c:pt>
                <c:pt idx="3073">
                  <c:v>1.3327560629638951E-2</c:v>
                </c:pt>
                <c:pt idx="3074">
                  <c:v>1.3334206818828524E-2</c:v>
                </c:pt>
                <c:pt idx="3075">
                  <c:v>1.3342983620092628E-2</c:v>
                </c:pt>
                <c:pt idx="3076">
                  <c:v>1.3349608502724019E-2</c:v>
                </c:pt>
                <c:pt idx="3077">
                  <c:v>1.3356223409783955E-2</c:v>
                </c:pt>
                <c:pt idx="3078">
                  <c:v>1.3362828312534335E-2</c:v>
                </c:pt>
                <c:pt idx="3079">
                  <c:v>1.3367288522024746E-2</c:v>
                </c:pt>
                <c:pt idx="3080">
                  <c:v>1.3376007990151866E-2</c:v>
                </c:pt>
                <c:pt idx="3081">
                  <c:v>1.3382582707539777E-2</c:v>
                </c:pt>
                <c:pt idx="3082">
                  <c:v>1.338985730631566E-2</c:v>
                </c:pt>
                <c:pt idx="3083">
                  <c:v>1.3395701755774706E-2</c:v>
                </c:pt>
                <c:pt idx="3084">
                  <c:v>1.3402246029139663E-2</c:v>
                </c:pt>
                <c:pt idx="3085">
                  <c:v>1.3408780097014687E-2</c:v>
                </c:pt>
                <c:pt idx="3086">
                  <c:v>1.341530393065864E-2</c:v>
                </c:pt>
                <c:pt idx="3087">
                  <c:v>1.3421817501328428E-2</c:v>
                </c:pt>
                <c:pt idx="3088">
                  <c:v>1.3428320780281604E-2</c:v>
                </c:pt>
                <c:pt idx="3089">
                  <c:v>1.3434813738775295E-2</c:v>
                </c:pt>
                <c:pt idx="3090">
                  <c:v>1.3441296348065752E-2</c:v>
                </c:pt>
                <c:pt idx="3091">
                  <c:v>1.3447768579408796E-2</c:v>
                </c:pt>
                <c:pt idx="3092">
                  <c:v>1.3452115564484383E-2</c:v>
                </c:pt>
                <c:pt idx="3093">
                  <c:v>1.3460681793275262E-2</c:v>
                </c:pt>
                <c:pt idx="3094">
                  <c:v>1.346712271830902E-2</c:v>
                </c:pt>
                <c:pt idx="3095">
                  <c:v>1.3473553150415382E-2</c:v>
                </c:pt>
                <c:pt idx="3096">
                  <c:v>1.347997306084843E-2</c:v>
                </c:pt>
                <c:pt idx="3097">
                  <c:v>1.3486382420862024E-2</c:v>
                </c:pt>
                <c:pt idx="3098">
                  <c:v>1.3492781201708947E-2</c:v>
                </c:pt>
                <c:pt idx="3099">
                  <c:v>1.3499169374642192E-2</c:v>
                </c:pt>
                <c:pt idx="3100">
                  <c:v>1.3505546910914103E-2</c:v>
                </c:pt>
                <c:pt idx="3101">
                  <c:v>1.351191378177637E-2</c:v>
                </c:pt>
                <c:pt idx="3102">
                  <c:v>1.3518269958481122E-2</c:v>
                </c:pt>
                <c:pt idx="3103">
                  <c:v>1.3524615412278965E-2</c:v>
                </c:pt>
                <c:pt idx="3104">
                  <c:v>1.3530950114421153E-2</c:v>
                </c:pt>
                <c:pt idx="3105">
                  <c:v>1.3535180196573829E-2</c:v>
                </c:pt>
                <c:pt idx="3106">
                  <c:v>1.3543587148739041E-2</c:v>
                </c:pt>
                <c:pt idx="3107">
                  <c:v>1.3549889423414866E-2</c:v>
                </c:pt>
                <c:pt idx="3108">
                  <c:v>1.3556180831434202E-2</c:v>
                </c:pt>
                <c:pt idx="3109">
                  <c:v>1.3562461344046354E-2</c:v>
                </c:pt>
                <c:pt idx="3110">
                  <c:v>1.3568730932499537E-2</c:v>
                </c:pt>
                <c:pt idx="3111">
                  <c:v>1.3574989568042402E-2</c:v>
                </c:pt>
                <c:pt idx="3112">
                  <c:v>1.3581237221922298E-2</c:v>
                </c:pt>
                <c:pt idx="3113">
                  <c:v>1.3587473865386787E-2</c:v>
                </c:pt>
                <c:pt idx="3114">
                  <c:v>1.3593699469683218E-2</c:v>
                </c:pt>
                <c:pt idx="3115">
                  <c:v>1.3599914006058939E-2</c:v>
                </c:pt>
                <c:pt idx="3116">
                  <c:v>1.360611744575956E-2</c:v>
                </c:pt>
                <c:pt idx="3117">
                  <c:v>1.361230976003156E-2</c:v>
                </c:pt>
                <c:pt idx="3118">
                  <c:v>1.3618490920120546E-2</c:v>
                </c:pt>
                <c:pt idx="3119">
                  <c:v>1.362466089727213E-2</c:v>
                </c:pt>
                <c:pt idx="3120">
                  <c:v>1.3630819662731488E-2</c:v>
                </c:pt>
                <c:pt idx="3121">
                  <c:v>1.3636967187743144E-2</c:v>
                </c:pt>
                <c:pt idx="3122">
                  <c:v>1.3643103443551401E-2</c:v>
                </c:pt>
                <c:pt idx="3123">
                  <c:v>1.3649228401401439E-2</c:v>
                </c:pt>
                <c:pt idx="3124">
                  <c:v>1.3655342032535605E-2</c:v>
                </c:pt>
                <c:pt idx="3125">
                  <c:v>1.366144430819821E-2</c:v>
                </c:pt>
                <c:pt idx="3126">
                  <c:v>1.3667535199632689E-2</c:v>
                </c:pt>
                <c:pt idx="3127">
                  <c:v>1.3671559094276406E-2</c:v>
                </c:pt>
                <c:pt idx="3128">
                  <c:v>1.367762895173843E-2</c:v>
                </c:pt>
                <c:pt idx="3129">
                  <c:v>1.368368734585774E-2</c:v>
                </c:pt>
                <c:pt idx="3130">
                  <c:v>1.3689734247881667E-2</c:v>
                </c:pt>
                <c:pt idx="3131">
                  <c:v>1.3695769629056659E-2</c:v>
                </c:pt>
                <c:pt idx="3132">
                  <c:v>1.3701793460628954E-2</c:v>
                </c:pt>
                <c:pt idx="3133">
                  <c:v>1.3710531696575389E-2</c:v>
                </c:pt>
                <c:pt idx="3134">
                  <c:v>1.3713806359950601E-2</c:v>
                </c:pt>
                <c:pt idx="3135">
                  <c:v>1.3719795370191324E-2</c:v>
                </c:pt>
                <c:pt idx="3136">
                  <c:v>1.3727984825652351E-2</c:v>
                </c:pt>
                <c:pt idx="3137">
                  <c:v>1.3733947547713196E-2</c:v>
                </c:pt>
                <c:pt idx="3138">
                  <c:v>1.3739898538733924E-2</c:v>
                </c:pt>
                <c:pt idx="3139">
                  <c:v>1.3745837769955195E-2</c:v>
                </c:pt>
                <c:pt idx="3140">
                  <c:v>1.3751765212617891E-2</c:v>
                </c:pt>
                <c:pt idx="3141">
                  <c:v>1.3757680837962454E-2</c:v>
                </c:pt>
                <c:pt idx="3142">
                  <c:v>1.3763584617228894E-2</c:v>
                </c:pt>
                <c:pt idx="3143">
                  <c:v>1.3769476521657654E-2</c:v>
                </c:pt>
                <c:pt idx="3144">
                  <c:v>1.3773333008279171E-2</c:v>
                </c:pt>
                <c:pt idx="3145">
                  <c:v>1.3781224590960858E-2</c:v>
                </c:pt>
                <c:pt idx="3146">
                  <c:v>1.3787080698313798E-2</c:v>
                </c:pt>
                <c:pt idx="3147">
                  <c:v>1.3792924815786693E-2</c:v>
                </c:pt>
                <c:pt idx="3148">
                  <c:v>1.3798756914618248E-2</c:v>
                </c:pt>
                <c:pt idx="3149">
                  <c:v>1.3804576966046509E-2</c:v>
                </c:pt>
                <c:pt idx="3150">
                  <c:v>1.3810384941310398E-2</c:v>
                </c:pt>
                <c:pt idx="3151">
                  <c:v>1.381618081164796E-2</c:v>
                </c:pt>
                <c:pt idx="3152">
                  <c:v>1.3821964548296591E-2</c:v>
                </c:pt>
                <c:pt idx="3153">
                  <c:v>1.3825730360510735E-2</c:v>
                </c:pt>
                <c:pt idx="3154">
                  <c:v>1.3833495505479035E-2</c:v>
                </c:pt>
                <c:pt idx="3155">
                  <c:v>1.3839242668487203E-2</c:v>
                </c:pt>
                <c:pt idx="3156">
                  <c:v>1.3844977582756452E-2</c:v>
                </c:pt>
                <c:pt idx="3157">
                  <c:v>1.3850700219522654E-2</c:v>
                </c:pt>
                <c:pt idx="3158">
                  <c:v>1.3856410550023422E-2</c:v>
                </c:pt>
                <c:pt idx="3159">
                  <c:v>1.3862108545494845E-2</c:v>
                </c:pt>
                <c:pt idx="3160">
                  <c:v>1.386779417717279E-2</c:v>
                </c:pt>
                <c:pt idx="3161">
                  <c:v>1.3873467416293563E-2</c:v>
                </c:pt>
                <c:pt idx="3162">
                  <c:v>1.3879128234093036E-2</c:v>
                </c:pt>
                <c:pt idx="3163">
                  <c:v>1.3884776601806641E-2</c:v>
                </c:pt>
                <c:pt idx="3164">
                  <c:v>1.3890412490670032E-2</c:v>
                </c:pt>
                <c:pt idx="3165">
                  <c:v>1.3896035871918205E-2</c:v>
                </c:pt>
                <c:pt idx="3166">
                  <c:v>1.3899667639554388E-2</c:v>
                </c:pt>
                <c:pt idx="3167">
                  <c:v>1.3907244996510427E-2</c:v>
                </c:pt>
                <c:pt idx="3168">
                  <c:v>1.3912830682323381E-2</c:v>
                </c:pt>
                <c:pt idx="3169">
                  <c:v>1.3918403745461551E-2</c:v>
                </c:pt>
                <c:pt idx="3170">
                  <c:v>1.3925030227103763E-2</c:v>
                </c:pt>
                <c:pt idx="3171">
                  <c:v>1.3930573940058099E-2</c:v>
                </c:pt>
                <c:pt idx="3172">
                  <c:v>1.3936104936630186E-2</c:v>
                </c:pt>
                <c:pt idx="3173">
                  <c:v>1.3941623188057499E-2</c:v>
                </c:pt>
                <c:pt idx="3174">
                  <c:v>1.3947128665577072E-2</c:v>
                </c:pt>
                <c:pt idx="3175">
                  <c:v>1.395262134042616E-2</c:v>
                </c:pt>
                <c:pt idx="3176">
                  <c:v>1.3958101183841796E-2</c:v>
                </c:pt>
                <c:pt idx="3177">
                  <c:v>1.3963568167060361E-2</c:v>
                </c:pt>
                <c:pt idx="3178">
                  <c:v>1.3969022261318891E-2</c:v>
                </c:pt>
                <c:pt idx="3179">
                  <c:v>1.3974463437853324E-2</c:v>
                </c:pt>
                <c:pt idx="3180">
                  <c:v>1.3979891667900479E-2</c:v>
                </c:pt>
                <c:pt idx="3181">
                  <c:v>1.3985306922696512E-2</c:v>
                </c:pt>
                <c:pt idx="3182">
                  <c:v>1.3990709173477804E-2</c:v>
                </c:pt>
                <c:pt idx="3183">
                  <c:v>1.3996098391480076E-2</c:v>
                </c:pt>
                <c:pt idx="3184">
                  <c:v>1.4001474547939048E-2</c:v>
                </c:pt>
                <c:pt idx="3185">
                  <c:v>1.4008367510338487E-2</c:v>
                </c:pt>
                <c:pt idx="3186">
                  <c:v>1.4012187561171735E-2</c:v>
                </c:pt>
                <c:pt idx="3187">
                  <c:v>1.4017524360416672E-2</c:v>
                </c:pt>
                <c:pt idx="3188">
                  <c:v>1.4022847983061415E-2</c:v>
                </c:pt>
                <c:pt idx="3189">
                  <c:v>1.4028158400341245E-2</c:v>
                </c:pt>
                <c:pt idx="3190">
                  <c:v>1.4033455583491668E-2</c:v>
                </c:pt>
                <c:pt idx="3191">
                  <c:v>1.4038739503747965E-2</c:v>
                </c:pt>
                <c:pt idx="3192">
                  <c:v>1.404401013234542E-2</c:v>
                </c:pt>
                <c:pt idx="3193">
                  <c:v>1.4049267440518879E-2</c:v>
                </c:pt>
                <c:pt idx="3194">
                  <c:v>1.4054511399504062E-2</c:v>
                </c:pt>
                <c:pt idx="3195">
                  <c:v>1.4059741980535157E-2</c:v>
                </c:pt>
                <c:pt idx="3196">
                  <c:v>1.4064959154847888E-2</c:v>
                </c:pt>
                <c:pt idx="3197">
                  <c:v>1.4070162893676441E-2</c:v>
                </c:pt>
                <c:pt idx="3198">
                  <c:v>1.4075353168256319E-2</c:v>
                </c:pt>
                <c:pt idx="3199">
                  <c:v>1.4080529949821931E-2</c:v>
                </c:pt>
                <c:pt idx="3200">
                  <c:v>1.40856932096079E-2</c:v>
                </c:pt>
                <c:pt idx="3201">
                  <c:v>1.4090842918849293E-2</c:v>
                </c:pt>
                <c:pt idx="3202">
                  <c:v>1.4095979048780516E-2</c:v>
                </c:pt>
                <c:pt idx="3203">
                  <c:v>1.4101101570636196E-2</c:v>
                </c:pt>
                <c:pt idx="3204">
                  <c:v>1.4106210455651179E-2</c:v>
                </c:pt>
                <c:pt idx="3205">
                  <c:v>1.4111305675059652E-2</c:v>
                </c:pt>
                <c:pt idx="3206">
                  <c:v>1.411638720009668E-2</c:v>
                </c:pt>
                <c:pt idx="3207">
                  <c:v>1.4121455001996231E-2</c:v>
                </c:pt>
                <c:pt idx="3208">
                  <c:v>1.4126509051992935E-2</c:v>
                </c:pt>
                <c:pt idx="3209">
                  <c:v>1.4131549321321853E-2</c:v>
                </c:pt>
                <c:pt idx="3210">
                  <c:v>1.4136575781216736E-2</c:v>
                </c:pt>
                <c:pt idx="3211">
                  <c:v>1.4141588402912648E-2</c:v>
                </c:pt>
                <c:pt idx="3212">
                  <c:v>1.414658715764356E-2</c:v>
                </c:pt>
                <c:pt idx="3213">
                  <c:v>1.4151572016644536E-2</c:v>
                </c:pt>
                <c:pt idx="3214">
                  <c:v>1.4156542951149764E-2</c:v>
                </c:pt>
                <c:pt idx="3215">
                  <c:v>1.4161499932393649E-2</c:v>
                </c:pt>
                <c:pt idx="3216">
                  <c:v>1.4166442931610821E-2</c:v>
                </c:pt>
                <c:pt idx="3217">
                  <c:v>1.4171371920036343E-2</c:v>
                </c:pt>
                <c:pt idx="3218">
                  <c:v>1.4176286868903746E-2</c:v>
                </c:pt>
                <c:pt idx="3219">
                  <c:v>1.4181187749448532E-2</c:v>
                </c:pt>
                <c:pt idx="3220">
                  <c:v>1.4186074532905548E-2</c:v>
                </c:pt>
                <c:pt idx="3221">
                  <c:v>1.4190947190508544E-2</c:v>
                </c:pt>
                <c:pt idx="3222">
                  <c:v>1.419649860819157E-2</c:v>
                </c:pt>
                <c:pt idx="3223">
                  <c:v>1.4201340899245837E-2</c:v>
                </c:pt>
                <c:pt idx="3224">
                  <c:v>1.4206168974041467E-2</c:v>
                </c:pt>
                <c:pt idx="3225">
                  <c:v>1.4210982803813527E-2</c:v>
                </c:pt>
                <c:pt idx="3226">
                  <c:v>1.4215782359797298E-2</c:v>
                </c:pt>
                <c:pt idx="3227">
                  <c:v>1.4220567613226969E-2</c:v>
                </c:pt>
                <c:pt idx="3228">
                  <c:v>1.4225338535338042E-2</c:v>
                </c:pt>
                <c:pt idx="3229">
                  <c:v>1.4230095097365583E-2</c:v>
                </c:pt>
                <c:pt idx="3230">
                  <c:v>1.4234837270544873E-2</c:v>
                </c:pt>
                <c:pt idx="3231">
                  <c:v>1.4239565026111196E-2</c:v>
                </c:pt>
                <c:pt idx="3232">
                  <c:v>1.4244278335300056E-2</c:v>
                </c:pt>
                <c:pt idx="3233">
                  <c:v>1.4248977169346515E-2</c:v>
                </c:pt>
                <c:pt idx="3234">
                  <c:v>1.4253661499486297E-2</c:v>
                </c:pt>
                <c:pt idx="3235">
                  <c:v>1.4259662851512258E-2</c:v>
                </c:pt>
                <c:pt idx="3236">
                  <c:v>1.4264313921852741E-2</c:v>
                </c:pt>
                <c:pt idx="3237">
                  <c:v>1.4271361795949416E-2</c:v>
                </c:pt>
                <c:pt idx="3238">
                  <c:v>1.4273572238516854E-2</c:v>
                </c:pt>
                <c:pt idx="3239">
                  <c:v>1.42800384529261E-2</c:v>
                </c:pt>
                <c:pt idx="3240">
                  <c:v>1.4282771931398755E-2</c:v>
                </c:pt>
                <c:pt idx="3241">
                  <c:v>1.4287349722011745E-2</c:v>
                </c:pt>
                <c:pt idx="3242">
                  <c:v>1.4291912770388812E-2</c:v>
                </c:pt>
                <c:pt idx="3243">
                  <c:v>1.4296461047765236E-2</c:v>
                </c:pt>
                <c:pt idx="3244">
                  <c:v>1.4300994525378712E-2</c:v>
                </c:pt>
                <c:pt idx="3245">
                  <c:v>1.4305513174465835E-2</c:v>
                </c:pt>
                <c:pt idx="3246">
                  <c:v>1.4310016966263861E-2</c:v>
                </c:pt>
                <c:pt idx="3247">
                  <c:v>1.4314505872009387E-2</c:v>
                </c:pt>
                <c:pt idx="3248">
                  <c:v>1.4318979862940104E-2</c:v>
                </c:pt>
                <c:pt idx="3249">
                  <c:v>1.4323438910293269E-2</c:v>
                </c:pt>
                <c:pt idx="3250">
                  <c:v>1.4327882985306789E-2</c:v>
                </c:pt>
                <c:pt idx="3251">
                  <c:v>1.4332312059218144E-2</c:v>
                </c:pt>
                <c:pt idx="3252">
                  <c:v>1.4336726103265677E-2</c:v>
                </c:pt>
                <c:pt idx="3253">
                  <c:v>1.4341125088687304E-2</c:v>
                </c:pt>
                <c:pt idx="3254">
                  <c:v>1.4345508986720934E-2</c:v>
                </c:pt>
                <c:pt idx="3255">
                  <c:v>1.4349877768606011E-2</c:v>
                </c:pt>
                <c:pt idx="3256">
                  <c:v>1.4354231405580009E-2</c:v>
                </c:pt>
                <c:pt idx="3257">
                  <c:v>1.4358569868883031E-2</c:v>
                </c:pt>
                <c:pt idx="3258">
                  <c:v>1.4362893129752988E-2</c:v>
                </c:pt>
                <c:pt idx="3259">
                  <c:v>1.4367201159429979E-2</c:v>
                </c:pt>
                <c:pt idx="3260">
                  <c:v>1.4371493929152794E-2</c:v>
                </c:pt>
                <c:pt idx="3261">
                  <c:v>1.4375771410161532E-2</c:v>
                </c:pt>
                <c:pt idx="3262">
                  <c:v>1.4380033573696297E-2</c:v>
                </c:pt>
                <c:pt idx="3263">
                  <c:v>1.4384280390996533E-2</c:v>
                </c:pt>
                <c:pt idx="3264">
                  <c:v>1.4388511833302996E-2</c:v>
                </c:pt>
                <c:pt idx="3265">
                  <c:v>1.4392727871856009E-2</c:v>
                </c:pt>
                <c:pt idx="3266">
                  <c:v>1.439692847789633E-2</c:v>
                </c:pt>
                <c:pt idx="3267">
                  <c:v>1.4401113622665372E-2</c:v>
                </c:pt>
                <c:pt idx="3268">
                  <c:v>1.440528327740368E-2</c:v>
                </c:pt>
                <c:pt idx="3269">
                  <c:v>1.4409437413353321E-2</c:v>
                </c:pt>
                <c:pt idx="3270">
                  <c:v>1.4413576001755711E-2</c:v>
                </c:pt>
                <c:pt idx="3271">
                  <c:v>1.4417699013852925E-2</c:v>
                </c:pt>
                <c:pt idx="3272">
                  <c:v>1.4421806420887254E-2</c:v>
                </c:pt>
                <c:pt idx="3273">
                  <c:v>1.4428229319889827E-2</c:v>
                </c:pt>
                <c:pt idx="3274">
                  <c:v>1.4431692168417895E-2</c:v>
                </c:pt>
                <c:pt idx="3275">
                  <c:v>1.4434034724038248E-2</c:v>
                </c:pt>
                <c:pt idx="3276">
                  <c:v>1.4438079423248328E-2</c:v>
                </c:pt>
                <c:pt idx="3277">
                  <c:v>1.4442108373610704E-2</c:v>
                </c:pt>
                <c:pt idx="3278">
                  <c:v>1.4446121546368759E-2</c:v>
                </c:pt>
                <c:pt idx="3279">
                  <c:v>1.4450118912767197E-2</c:v>
                </c:pt>
                <c:pt idx="3280">
                  <c:v>1.4454100444050058E-2</c:v>
                </c:pt>
                <c:pt idx="3281">
                  <c:v>1.4458066111462704E-2</c:v>
                </c:pt>
                <c:pt idx="3282">
                  <c:v>1.4462015886249393E-2</c:v>
                </c:pt>
                <c:pt idx="3283">
                  <c:v>1.4467628600652245E-2</c:v>
                </c:pt>
                <c:pt idx="3284">
                  <c:v>1.4471543497336686E-2</c:v>
                </c:pt>
                <c:pt idx="3285">
                  <c:v>1.4475442407182532E-2</c:v>
                </c:pt>
                <c:pt idx="3286">
                  <c:v>1.4479325301431489E-2</c:v>
                </c:pt>
                <c:pt idx="3287">
                  <c:v>1.4483192151324601E-2</c:v>
                </c:pt>
                <c:pt idx="3288">
                  <c:v>1.4487597344456114E-2</c:v>
                </c:pt>
                <c:pt idx="3289">
                  <c:v>1.4490877603013786E-2</c:v>
                </c:pt>
                <c:pt idx="3290">
                  <c:v>1.4494696147294128E-2</c:v>
                </c:pt>
                <c:pt idx="3291">
                  <c:v>1.4496843946764754E-2</c:v>
                </c:pt>
                <c:pt idx="3292">
                  <c:v>1.450228472894328E-2</c:v>
                </c:pt>
                <c:pt idx="3293">
                  <c:v>1.4506054708798531E-2</c:v>
                </c:pt>
                <c:pt idx="3294">
                  <c:v>1.4509808443000264E-2</c:v>
                </c:pt>
                <c:pt idx="3295">
                  <c:v>1.4513545902792351E-2</c:v>
                </c:pt>
                <c:pt idx="3296">
                  <c:v>1.4517267059419968E-2</c:v>
                </c:pt>
                <c:pt idx="3297">
                  <c:v>1.4520971884128072E-2</c:v>
                </c:pt>
                <c:pt idx="3298">
                  <c:v>1.4524660348162492E-2</c:v>
                </c:pt>
                <c:pt idx="3299">
                  <c:v>1.4528332422769052E-2</c:v>
                </c:pt>
                <c:pt idx="3300">
                  <c:v>1.4531988079194232E-2</c:v>
                </c:pt>
                <c:pt idx="3301">
                  <c:v>1.453562728868473E-2</c:v>
                </c:pt>
                <c:pt idx="3302">
                  <c:v>1.453925002248789E-2</c:v>
                </c:pt>
                <c:pt idx="3303">
                  <c:v>1.4542856251851281E-2</c:v>
                </c:pt>
                <c:pt idx="3304">
                  <c:v>1.4544831901340947E-2</c:v>
                </c:pt>
                <c:pt idx="3305">
                  <c:v>1.4550019082250742E-2</c:v>
                </c:pt>
                <c:pt idx="3306">
                  <c:v>1.45535756257839E-2</c:v>
                </c:pt>
                <c:pt idx="3307">
                  <c:v>1.4557115549871671E-2</c:v>
                </c:pt>
                <c:pt idx="3308">
                  <c:v>1.4560638825763576E-2</c:v>
                </c:pt>
                <c:pt idx="3309">
                  <c:v>1.4564145424709789E-2</c:v>
                </c:pt>
                <c:pt idx="3310">
                  <c:v>1.456763531796113E-2</c:v>
                </c:pt>
                <c:pt idx="3311">
                  <c:v>1.4571108476767774E-2</c:v>
                </c:pt>
                <c:pt idx="3312">
                  <c:v>1.4574564872381842E-2</c:v>
                </c:pt>
                <c:pt idx="3313">
                  <c:v>1.4578004476055246E-2</c:v>
                </c:pt>
                <c:pt idx="3314">
                  <c:v>1.4581427259039463E-2</c:v>
                </c:pt>
                <c:pt idx="3315">
                  <c:v>1.4584833192588352E-2</c:v>
                </c:pt>
                <c:pt idx="3316">
                  <c:v>1.4588222247954478E-2</c:v>
                </c:pt>
                <c:pt idx="3317">
                  <c:v>1.4591594396391487E-2</c:v>
                </c:pt>
                <c:pt idx="3318">
                  <c:v>1.4594949609153675E-2</c:v>
                </c:pt>
                <c:pt idx="3319">
                  <c:v>1.4598287857495777E-2</c:v>
                </c:pt>
                <c:pt idx="3320">
                  <c:v>1.4601609112673613E-2</c:v>
                </c:pt>
                <c:pt idx="3321">
                  <c:v>1.4604913345941481E-2</c:v>
                </c:pt>
                <c:pt idx="3322">
                  <c:v>1.4608200528556502E-2</c:v>
                </c:pt>
                <c:pt idx="3323">
                  <c:v>1.4611470631774714E-2</c:v>
                </c:pt>
                <c:pt idx="3324">
                  <c:v>1.461472362685389E-2</c:v>
                </c:pt>
                <c:pt idx="3325">
                  <c:v>1.4618474525580358E-2</c:v>
                </c:pt>
                <c:pt idx="3326">
                  <c:v>1.4619635838694143E-2</c:v>
                </c:pt>
                <c:pt idx="3327">
                  <c:v>1.4624379675833637E-2</c:v>
                </c:pt>
                <c:pt idx="3328">
                  <c:v>1.4627563950937016E-2</c:v>
                </c:pt>
                <c:pt idx="3329">
                  <c:v>1.4630730974193921E-2</c:v>
                </c:pt>
                <c:pt idx="3330">
                  <c:v>1.463388071686517E-2</c:v>
                </c:pt>
                <c:pt idx="3331">
                  <c:v>1.4637013150211792E-2</c:v>
                </c:pt>
                <c:pt idx="3332">
                  <c:v>1.4640128245494819E-2</c:v>
                </c:pt>
                <c:pt idx="3333">
                  <c:v>1.4643225973976156E-2</c:v>
                </c:pt>
                <c:pt idx="3334">
                  <c:v>1.4646306306917918E-2</c:v>
                </c:pt>
                <c:pt idx="3335">
                  <c:v>1.4647857346019838E-2</c:v>
                </c:pt>
                <c:pt idx="3336">
                  <c:v>1.4650906228068803E-2</c:v>
                </c:pt>
                <c:pt idx="3337">
                  <c:v>1.4653937636568587E-2</c:v>
                </c:pt>
                <c:pt idx="3338">
                  <c:v>1.4658953435661556E-2</c:v>
                </c:pt>
                <c:pt idx="3339">
                  <c:v>1.4659947917998174E-2</c:v>
                </c:pt>
                <c:pt idx="3340">
                  <c:v>1.4662926733468846E-2</c:v>
                </c:pt>
                <c:pt idx="3341">
                  <c:v>1.4665887960470974E-2</c:v>
                </c:pt>
                <c:pt idx="3342">
                  <c:v>1.4668831570276633E-2</c:v>
                </c:pt>
                <c:pt idx="3343">
                  <c:v>1.4671757534158119E-2</c:v>
                </c:pt>
                <c:pt idx="3344">
                  <c:v>1.4674665823387945E-2</c:v>
                </c:pt>
                <c:pt idx="3345">
                  <c:v>1.4677556409240155E-2</c:v>
                </c:pt>
                <c:pt idx="3346">
                  <c:v>1.4680429262988143E-2</c:v>
                </c:pt>
                <c:pt idx="3347">
                  <c:v>1.4683284355907052E-2</c:v>
                </c:pt>
                <c:pt idx="3348">
                  <c:v>1.4686121659272458E-2</c:v>
                </c:pt>
                <c:pt idx="3349">
                  <c:v>1.4688941144359723E-2</c:v>
                </c:pt>
                <c:pt idx="3350">
                  <c:v>1.4691742782445959E-2</c:v>
                </c:pt>
                <c:pt idx="3351">
                  <c:v>1.4694526544808063E-2</c:v>
                </c:pt>
                <c:pt idx="3352">
                  <c:v>1.4697292402724021E-2</c:v>
                </c:pt>
                <c:pt idx="3353">
                  <c:v>1.4700040327472262E-2</c:v>
                </c:pt>
                <c:pt idx="3354">
                  <c:v>1.470277029033187E-2</c:v>
                </c:pt>
                <c:pt idx="3355">
                  <c:v>1.4705482262582802E-2</c:v>
                </c:pt>
                <c:pt idx="3356">
                  <c:v>1.4708176215505677E-2</c:v>
                </c:pt>
                <c:pt idx="3357">
                  <c:v>1.4710852120381113E-2</c:v>
                </c:pt>
                <c:pt idx="3358">
                  <c:v>1.4713509948491259E-2</c:v>
                </c:pt>
                <c:pt idx="3359">
                  <c:v>1.4716149671118483E-2</c:v>
                </c:pt>
                <c:pt idx="3360">
                  <c:v>1.4718771259546249E-2</c:v>
                </c:pt>
                <c:pt idx="3361">
                  <c:v>1.4721374685057804E-2</c:v>
                </c:pt>
                <c:pt idx="3362">
                  <c:v>1.4723959918938144E-2</c:v>
                </c:pt>
                <c:pt idx="3363">
                  <c:v>1.4726526932472266E-2</c:v>
                </c:pt>
                <c:pt idx="3364">
                  <c:v>1.4729075696946044E-2</c:v>
                </c:pt>
                <c:pt idx="3365">
                  <c:v>1.4731606183646224E-2</c:v>
                </c:pt>
                <c:pt idx="3366">
                  <c:v>1.4734118363860215E-2</c:v>
                </c:pt>
                <c:pt idx="3367">
                  <c:v>1.4736612208876298E-2</c:v>
                </c:pt>
                <c:pt idx="3368">
                  <c:v>1.4739087689982536E-2</c:v>
                </c:pt>
                <c:pt idx="3369">
                  <c:v>1.4741544778468963E-2</c:v>
                </c:pt>
                <c:pt idx="3370">
                  <c:v>1.4743983445625613E-2</c:v>
                </c:pt>
                <c:pt idx="3371">
                  <c:v>1.4746403662743617E-2</c:v>
                </c:pt>
                <c:pt idx="3372">
                  <c:v>1.4748805401114978E-2</c:v>
                </c:pt>
                <c:pt idx="3373">
                  <c:v>1.4751188632031263E-2</c:v>
                </c:pt>
                <c:pt idx="3374">
                  <c:v>1.4753553326786449E-2</c:v>
                </c:pt>
                <c:pt idx="3375">
                  <c:v>1.4755899456674075E-2</c:v>
                </c:pt>
                <c:pt idx="3376">
                  <c:v>1.4758226992989209E-2</c:v>
                </c:pt>
                <c:pt idx="3377">
                  <c:v>1.4760535907027365E-2</c:v>
                </c:pt>
                <c:pt idx="3378">
                  <c:v>1.4762826170084705E-2</c:v>
                </c:pt>
                <c:pt idx="3379">
                  <c:v>1.4765097753458271E-2</c:v>
                </c:pt>
                <c:pt idx="3380">
                  <c:v>1.4767350628445766E-2</c:v>
                </c:pt>
                <c:pt idx="3381">
                  <c:v>1.4769584766346419E-2</c:v>
                </c:pt>
                <c:pt idx="3382">
                  <c:v>1.4771800138459025E-2</c:v>
                </c:pt>
                <c:pt idx="3383">
                  <c:v>1.4773996716083914E-2</c:v>
                </c:pt>
                <c:pt idx="3384">
                  <c:v>1.4776174470522502E-2</c:v>
                </c:pt>
                <c:pt idx="3385">
                  <c:v>1.4778333373076217E-2</c:v>
                </c:pt>
                <c:pt idx="3386">
                  <c:v>1.4780473395048012E-2</c:v>
                </c:pt>
                <c:pt idx="3387">
                  <c:v>1.4782594507741061E-2</c:v>
                </c:pt>
                <c:pt idx="3388">
                  <c:v>1.4784696682460291E-2</c:v>
                </c:pt>
                <c:pt idx="3389">
                  <c:v>1.478677989051019E-2</c:v>
                </c:pt>
                <c:pt idx="3390">
                  <c:v>1.4788844103197436E-2</c:v>
                </c:pt>
                <c:pt idx="3391">
                  <c:v>1.4790889291828051E-2</c:v>
                </c:pt>
                <c:pt idx="3392">
                  <c:v>1.4792915427710464E-2</c:v>
                </c:pt>
                <c:pt idx="3393">
                  <c:v>1.4796654846758239E-2</c:v>
                </c:pt>
                <c:pt idx="3394">
                  <c:v>1.4796910426464631E-2</c:v>
                </c:pt>
                <c:pt idx="3395">
                  <c:v>1.4798879231956089E-2</c:v>
                </c:pt>
                <c:pt idx="3396">
                  <c:v>1.4800828869938543E-2</c:v>
                </c:pt>
                <c:pt idx="3397">
                  <c:v>1.4802759311723927E-2</c:v>
                </c:pt>
                <c:pt idx="3398">
                  <c:v>1.4804670528624614E-2</c:v>
                </c:pt>
                <c:pt idx="3399">
                  <c:v>1.4806562491955602E-2</c:v>
                </c:pt>
                <c:pt idx="3400">
                  <c:v>1.4808435173030798E-2</c:v>
                </c:pt>
                <c:pt idx="3401">
                  <c:v>1.4810288543165641E-2</c:v>
                </c:pt>
                <c:pt idx="3402">
                  <c:v>1.4812122573676883E-2</c:v>
                </c:pt>
                <c:pt idx="3403">
                  <c:v>1.4813937235881931E-2</c:v>
                </c:pt>
                <c:pt idx="3404">
                  <c:v>1.4815732501099075E-2</c:v>
                </c:pt>
                <c:pt idx="3405">
                  <c:v>1.4817508340647692E-2</c:v>
                </c:pt>
                <c:pt idx="3406">
                  <c:v>1.4819264725847384E-2</c:v>
                </c:pt>
                <c:pt idx="3407">
                  <c:v>1.4821001628020159E-2</c:v>
                </c:pt>
                <c:pt idx="3408">
                  <c:v>1.4822719018487146E-2</c:v>
                </c:pt>
                <c:pt idx="3409">
                  <c:v>1.4824416868571891E-2</c:v>
                </c:pt>
                <c:pt idx="3410">
                  <c:v>1.4826095149598371E-2</c:v>
                </c:pt>
                <c:pt idx="3411">
                  <c:v>1.4827753832891224E-2</c:v>
                </c:pt>
                <c:pt idx="3412">
                  <c:v>1.482939288977618E-2</c:v>
                </c:pt>
                <c:pt idx="3413">
                  <c:v>1.4831012291580506E-2</c:v>
                </c:pt>
                <c:pt idx="3414">
                  <c:v>1.4832612009631463E-2</c:v>
                </c:pt>
                <c:pt idx="3415">
                  <c:v>1.4834192015258289E-2</c:v>
                </c:pt>
                <c:pt idx="3416">
                  <c:v>1.4835752279790001E-2</c:v>
                </c:pt>
                <c:pt idx="3417">
                  <c:v>1.4837292774558463E-2</c:v>
                </c:pt>
                <c:pt idx="3418">
                  <c:v>1.483881347089422E-2</c:v>
                </c:pt>
                <c:pt idx="3419">
                  <c:v>1.4840314340130894E-2</c:v>
                </c:pt>
                <c:pt idx="3420">
                  <c:v>1.484179535360166E-2</c:v>
                </c:pt>
                <c:pt idx="3421">
                  <c:v>1.4843256482641447E-2</c:v>
                </c:pt>
                <c:pt idx="3422">
                  <c:v>1.484469769858628E-2</c:v>
                </c:pt>
                <c:pt idx="3423">
                  <c:v>1.4846118972772182E-2</c:v>
                </c:pt>
                <c:pt idx="3424">
                  <c:v>1.4847520276538467E-2</c:v>
                </c:pt>
                <c:pt idx="3425">
                  <c:v>1.4848901581222033E-2</c:v>
                </c:pt>
                <c:pt idx="3426">
                  <c:v>1.4850262858163942E-2</c:v>
                </c:pt>
                <c:pt idx="3427">
                  <c:v>1.4851604078705036E-2</c:v>
                </c:pt>
                <c:pt idx="3428">
                  <c:v>1.4852925214187036E-2</c:v>
                </c:pt>
                <c:pt idx="3429">
                  <c:v>1.4854226235952972E-2</c:v>
                </c:pt>
                <c:pt idx="3430">
                  <c:v>1.4856454260674451E-2</c:v>
                </c:pt>
                <c:pt idx="3431">
                  <c:v>1.4857709267827474E-2</c:v>
                </c:pt>
                <c:pt idx="3432">
                  <c:v>1.4858944065467089E-2</c:v>
                </c:pt>
                <c:pt idx="3433">
                  <c:v>1.4860158624937635E-2</c:v>
                </c:pt>
                <c:pt idx="3434">
                  <c:v>1.486135291758519E-2</c:v>
                </c:pt>
                <c:pt idx="3435">
                  <c:v>1.4862526914757148E-2</c:v>
                </c:pt>
                <c:pt idx="3436">
                  <c:v>1.4863680587801763E-2</c:v>
                </c:pt>
                <c:pt idx="3437">
                  <c:v>1.4864813908067735E-2</c:v>
                </c:pt>
                <c:pt idx="3438">
                  <c:v>1.4865926846905934E-2</c:v>
                </c:pt>
                <c:pt idx="3439">
                  <c:v>1.486701937566789E-2</c:v>
                </c:pt>
                <c:pt idx="3440">
                  <c:v>1.4868091465705779E-2</c:v>
                </c:pt>
                <c:pt idx="3441">
                  <c:v>1.4869143088373745E-2</c:v>
                </c:pt>
                <c:pt idx="3442">
                  <c:v>1.48701742150268E-2</c:v>
                </c:pt>
                <c:pt idx="3443">
                  <c:v>1.4870091520597123E-2</c:v>
                </c:pt>
                <c:pt idx="3444">
                  <c:v>1.4872537592974027E-2</c:v>
                </c:pt>
                <c:pt idx="3445">
                  <c:v>1.4872967774967383E-2</c:v>
                </c:pt>
                <c:pt idx="3446">
                  <c:v>1.4874093188627585E-2</c:v>
                </c:pt>
                <c:pt idx="3447">
                  <c:v>1.4875021405569804E-2</c:v>
                </c:pt>
                <c:pt idx="3448">
                  <c:v>1.4875928954650704E-2</c:v>
                </c:pt>
                <c:pt idx="3449">
                  <c:v>1.4876815807233573E-2</c:v>
                </c:pt>
                <c:pt idx="3450">
                  <c:v>1.4877681934683008E-2</c:v>
                </c:pt>
                <c:pt idx="3451">
                  <c:v>1.4878527308363384E-2</c:v>
                </c:pt>
                <c:pt idx="3452">
                  <c:v>1.4879351899642131E-2</c:v>
                </c:pt>
                <c:pt idx="3453">
                  <c:v>1.4880155679887109E-2</c:v>
                </c:pt>
                <c:pt idx="3454">
                  <c:v>1.4880938620467488E-2</c:v>
                </c:pt>
                <c:pt idx="3455">
                  <c:v>1.4881700692752874E-2</c:v>
                </c:pt>
                <c:pt idx="3456">
                  <c:v>1.4881405638411404E-2</c:v>
                </c:pt>
                <c:pt idx="3457">
                  <c:v>1.4883162117927973E-2</c:v>
                </c:pt>
                <c:pt idx="3458">
                  <c:v>1.4883861413564084E-2</c:v>
                </c:pt>
                <c:pt idx="3459">
                  <c:v>1.4884539726399085E-2</c:v>
                </c:pt>
                <c:pt idx="3460">
                  <c:v>1.4885197027809334E-2</c:v>
                </c:pt>
                <c:pt idx="3461">
                  <c:v>1.488583328917293E-2</c:v>
                </c:pt>
                <c:pt idx="3462">
                  <c:v>1.4886448481868408E-2</c:v>
                </c:pt>
                <c:pt idx="3463">
                  <c:v>1.4887042577276263E-2</c:v>
                </c:pt>
                <c:pt idx="3464">
                  <c:v>1.4887615546778079E-2</c:v>
                </c:pt>
                <c:pt idx="3465">
                  <c:v>1.4887171500974627E-2</c:v>
                </c:pt>
                <c:pt idx="3466">
                  <c:v>1.4888697993595382E-2</c:v>
                </c:pt>
                <c:pt idx="3467">
                  <c:v>1.4889207413680354E-2</c:v>
                </c:pt>
                <c:pt idx="3468">
                  <c:v>1.4889695593398039E-2</c:v>
                </c:pt>
                <c:pt idx="3469">
                  <c:v>1.4890162504136559E-2</c:v>
                </c:pt>
                <c:pt idx="3470">
                  <c:v>1.4890608117285119E-2</c:v>
                </c:pt>
                <c:pt idx="3471">
                  <c:v>1.4891032404234018E-2</c:v>
                </c:pt>
                <c:pt idx="3472">
                  <c:v>1.4891435336375512E-2</c:v>
                </c:pt>
                <c:pt idx="3473">
                  <c:v>1.4891816885102513E-2</c:v>
                </c:pt>
                <c:pt idx="3474">
                  <c:v>1.4892177021809888E-2</c:v>
                </c:pt>
                <c:pt idx="3475">
                  <c:v>1.4892515717893602E-2</c:v>
                </c:pt>
                <c:pt idx="3476">
                  <c:v>1.4892832944750047E-2</c:v>
                </c:pt>
                <c:pt idx="3477">
                  <c:v>1.4893128673779324E-2</c:v>
                </c:pt>
                <c:pt idx="3478">
                  <c:v>1.4892466576184576E-2</c:v>
                </c:pt>
                <c:pt idx="3479">
                  <c:v>1.4893655523953928E-2</c:v>
                </c:pt>
                <c:pt idx="3480">
                  <c:v>1.4893886587903809E-2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30560"/>
        <c:axId val="69053683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42387</c:v>
                </c:pt>
                <c:pt idx="1">
                  <c:v>42418</c:v>
                </c:pt>
                <c:pt idx="2">
                  <c:v>42447</c:v>
                </c:pt>
                <c:pt idx="3">
                  <c:v>42478</c:v>
                </c:pt>
                <c:pt idx="4">
                  <c:v>42508</c:v>
                </c:pt>
                <c:pt idx="5">
                  <c:v>42541</c:v>
                </c:pt>
                <c:pt idx="6">
                  <c:v>42569</c:v>
                </c:pt>
                <c:pt idx="7">
                  <c:v>42600</c:v>
                </c:pt>
                <c:pt idx="8">
                  <c:v>42632</c:v>
                </c:pt>
                <c:pt idx="9">
                  <c:v>42661</c:v>
                </c:pt>
                <c:pt idx="10">
                  <c:v>42692</c:v>
                </c:pt>
                <c:pt idx="11">
                  <c:v>42723</c:v>
                </c:pt>
                <c:pt idx="12">
                  <c:v>42753</c:v>
                </c:pt>
                <c:pt idx="13">
                  <c:v>42786</c:v>
                </c:pt>
                <c:pt idx="14">
                  <c:v>42814</c:v>
                </c:pt>
                <c:pt idx="15">
                  <c:v>42843</c:v>
                </c:pt>
                <c:pt idx="16">
                  <c:v>42873</c:v>
                </c:pt>
                <c:pt idx="17">
                  <c:v>42905</c:v>
                </c:pt>
                <c:pt idx="18">
                  <c:v>42934</c:v>
                </c:pt>
                <c:pt idx="19">
                  <c:v>42965</c:v>
                </c:pt>
                <c:pt idx="20">
                  <c:v>42996</c:v>
                </c:pt>
                <c:pt idx="21">
                  <c:v>43026</c:v>
                </c:pt>
                <c:pt idx="22">
                  <c:v>43059</c:v>
                </c:pt>
                <c:pt idx="23">
                  <c:v>43087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5.1000000000000004E-4</c:v>
                </c:pt>
                <c:pt idx="1">
                  <c:v>4.6999999999999999E-4</c:v>
                </c:pt>
                <c:pt idx="2">
                  <c:v>4.2999999999999999E-4</c:v>
                </c:pt>
                <c:pt idx="3">
                  <c:v>4.4000000000000007E-4</c:v>
                </c:pt>
                <c:pt idx="4">
                  <c:v>4.4999999999999999E-4</c:v>
                </c:pt>
                <c:pt idx="5">
                  <c:v>4.6999999999999999E-4</c:v>
                </c:pt>
                <c:pt idx="6">
                  <c:v>5.1000000000000004E-4</c:v>
                </c:pt>
                <c:pt idx="7">
                  <c:v>5.5000000000000003E-4</c:v>
                </c:pt>
                <c:pt idx="8">
                  <c:v>5.9999999999999995E-4</c:v>
                </c:pt>
                <c:pt idx="9">
                  <c:v>6.7000000000000002E-4</c:v>
                </c:pt>
                <c:pt idx="10">
                  <c:v>7.6000000000000015E-4</c:v>
                </c:pt>
                <c:pt idx="11">
                  <c:v>8.4000000000000014E-4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3.1000000000000003E-3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530560"/>
        <c:axId val="690536832"/>
      </c:scatterChart>
      <c:dateAx>
        <c:axId val="690530560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368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90536832"/>
        <c:scaling>
          <c:orientation val="minMax"/>
          <c:max val="5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9053056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42366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42492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42552</c:v>
                </c:pt>
                <c:pt idx="137">
                  <c:v>42555</c:v>
                </c:pt>
                <c:pt idx="138">
                  <c:v>42556</c:v>
                </c:pt>
                <c:pt idx="139">
                  <c:v>42557</c:v>
                </c:pt>
                <c:pt idx="140">
                  <c:v>42558</c:v>
                </c:pt>
                <c:pt idx="141">
                  <c:v>42559</c:v>
                </c:pt>
                <c:pt idx="142">
                  <c:v>42562</c:v>
                </c:pt>
                <c:pt idx="143">
                  <c:v>42563</c:v>
                </c:pt>
                <c:pt idx="144">
                  <c:v>42564</c:v>
                </c:pt>
                <c:pt idx="145">
                  <c:v>42565</c:v>
                </c:pt>
                <c:pt idx="146">
                  <c:v>42566</c:v>
                </c:pt>
                <c:pt idx="147">
                  <c:v>42569</c:v>
                </c:pt>
                <c:pt idx="148">
                  <c:v>42570</c:v>
                </c:pt>
                <c:pt idx="149">
                  <c:v>42571</c:v>
                </c:pt>
                <c:pt idx="150">
                  <c:v>42572</c:v>
                </c:pt>
                <c:pt idx="151">
                  <c:v>42573</c:v>
                </c:pt>
                <c:pt idx="152">
                  <c:v>42576</c:v>
                </c:pt>
                <c:pt idx="153">
                  <c:v>42577</c:v>
                </c:pt>
                <c:pt idx="154">
                  <c:v>42578</c:v>
                </c:pt>
                <c:pt idx="155">
                  <c:v>42579</c:v>
                </c:pt>
                <c:pt idx="156">
                  <c:v>42580</c:v>
                </c:pt>
                <c:pt idx="157">
                  <c:v>42583</c:v>
                </c:pt>
                <c:pt idx="158">
                  <c:v>42584</c:v>
                </c:pt>
                <c:pt idx="159">
                  <c:v>42585</c:v>
                </c:pt>
                <c:pt idx="160">
                  <c:v>42586</c:v>
                </c:pt>
                <c:pt idx="161">
                  <c:v>42587</c:v>
                </c:pt>
                <c:pt idx="162">
                  <c:v>42590</c:v>
                </c:pt>
                <c:pt idx="163">
                  <c:v>42591</c:v>
                </c:pt>
                <c:pt idx="164">
                  <c:v>42592</c:v>
                </c:pt>
                <c:pt idx="165">
                  <c:v>42593</c:v>
                </c:pt>
                <c:pt idx="166">
                  <c:v>42594</c:v>
                </c:pt>
                <c:pt idx="167">
                  <c:v>42597</c:v>
                </c:pt>
                <c:pt idx="168">
                  <c:v>42598</c:v>
                </c:pt>
                <c:pt idx="169">
                  <c:v>42599</c:v>
                </c:pt>
                <c:pt idx="170">
                  <c:v>42600</c:v>
                </c:pt>
                <c:pt idx="171">
                  <c:v>42601</c:v>
                </c:pt>
                <c:pt idx="172">
                  <c:v>42604</c:v>
                </c:pt>
                <c:pt idx="173">
                  <c:v>42605</c:v>
                </c:pt>
                <c:pt idx="174">
                  <c:v>42606</c:v>
                </c:pt>
                <c:pt idx="175">
                  <c:v>42607</c:v>
                </c:pt>
                <c:pt idx="176">
                  <c:v>42608</c:v>
                </c:pt>
                <c:pt idx="177">
                  <c:v>42611</c:v>
                </c:pt>
                <c:pt idx="178">
                  <c:v>42612</c:v>
                </c:pt>
                <c:pt idx="179">
                  <c:v>42613</c:v>
                </c:pt>
                <c:pt idx="180">
                  <c:v>42614</c:v>
                </c:pt>
                <c:pt idx="181">
                  <c:v>42615</c:v>
                </c:pt>
                <c:pt idx="182">
                  <c:v>42618</c:v>
                </c:pt>
                <c:pt idx="183">
                  <c:v>42619</c:v>
                </c:pt>
                <c:pt idx="184">
                  <c:v>42620</c:v>
                </c:pt>
                <c:pt idx="185">
                  <c:v>42621</c:v>
                </c:pt>
                <c:pt idx="186">
                  <c:v>42622</c:v>
                </c:pt>
                <c:pt idx="187">
                  <c:v>42625</c:v>
                </c:pt>
                <c:pt idx="188">
                  <c:v>42626</c:v>
                </c:pt>
                <c:pt idx="189">
                  <c:v>42627</c:v>
                </c:pt>
                <c:pt idx="190">
                  <c:v>42628</c:v>
                </c:pt>
                <c:pt idx="191">
                  <c:v>42629</c:v>
                </c:pt>
                <c:pt idx="192">
                  <c:v>42632</c:v>
                </c:pt>
                <c:pt idx="193">
                  <c:v>42633</c:v>
                </c:pt>
                <c:pt idx="194">
                  <c:v>42634</c:v>
                </c:pt>
                <c:pt idx="195">
                  <c:v>42635</c:v>
                </c:pt>
                <c:pt idx="196">
                  <c:v>42636</c:v>
                </c:pt>
                <c:pt idx="197">
                  <c:v>42639</c:v>
                </c:pt>
                <c:pt idx="198">
                  <c:v>42640</c:v>
                </c:pt>
                <c:pt idx="199">
                  <c:v>42641</c:v>
                </c:pt>
                <c:pt idx="200">
                  <c:v>42642</c:v>
                </c:pt>
                <c:pt idx="201">
                  <c:v>42643</c:v>
                </c:pt>
                <c:pt idx="202">
                  <c:v>42646</c:v>
                </c:pt>
                <c:pt idx="203">
                  <c:v>42647</c:v>
                </c:pt>
                <c:pt idx="204">
                  <c:v>42648</c:v>
                </c:pt>
                <c:pt idx="205">
                  <c:v>42649</c:v>
                </c:pt>
                <c:pt idx="206">
                  <c:v>42650</c:v>
                </c:pt>
                <c:pt idx="207">
                  <c:v>42653</c:v>
                </c:pt>
                <c:pt idx="208">
                  <c:v>42654</c:v>
                </c:pt>
                <c:pt idx="209">
                  <c:v>42655</c:v>
                </c:pt>
                <c:pt idx="210">
                  <c:v>42656</c:v>
                </c:pt>
                <c:pt idx="211">
                  <c:v>42657</c:v>
                </c:pt>
                <c:pt idx="212">
                  <c:v>42660</c:v>
                </c:pt>
                <c:pt idx="213">
                  <c:v>42661</c:v>
                </c:pt>
                <c:pt idx="214">
                  <c:v>42662</c:v>
                </c:pt>
                <c:pt idx="215">
                  <c:v>42663</c:v>
                </c:pt>
                <c:pt idx="216">
                  <c:v>42664</c:v>
                </c:pt>
                <c:pt idx="217">
                  <c:v>42667</c:v>
                </c:pt>
                <c:pt idx="218">
                  <c:v>42668</c:v>
                </c:pt>
                <c:pt idx="219">
                  <c:v>42669</c:v>
                </c:pt>
                <c:pt idx="220">
                  <c:v>42670</c:v>
                </c:pt>
                <c:pt idx="221">
                  <c:v>42671</c:v>
                </c:pt>
                <c:pt idx="222">
                  <c:v>42674</c:v>
                </c:pt>
                <c:pt idx="223">
                  <c:v>42675</c:v>
                </c:pt>
                <c:pt idx="224">
                  <c:v>42676</c:v>
                </c:pt>
                <c:pt idx="225">
                  <c:v>42677</c:v>
                </c:pt>
                <c:pt idx="226">
                  <c:v>42678</c:v>
                </c:pt>
                <c:pt idx="227">
                  <c:v>42681</c:v>
                </c:pt>
                <c:pt idx="228">
                  <c:v>42682</c:v>
                </c:pt>
                <c:pt idx="229">
                  <c:v>42683</c:v>
                </c:pt>
                <c:pt idx="230">
                  <c:v>42684</c:v>
                </c:pt>
                <c:pt idx="231">
                  <c:v>42685</c:v>
                </c:pt>
                <c:pt idx="232">
                  <c:v>42688</c:v>
                </c:pt>
                <c:pt idx="233">
                  <c:v>42689</c:v>
                </c:pt>
                <c:pt idx="234">
                  <c:v>42690</c:v>
                </c:pt>
                <c:pt idx="235">
                  <c:v>42691</c:v>
                </c:pt>
                <c:pt idx="236">
                  <c:v>42692</c:v>
                </c:pt>
                <c:pt idx="237">
                  <c:v>42695</c:v>
                </c:pt>
                <c:pt idx="238">
                  <c:v>42696</c:v>
                </c:pt>
                <c:pt idx="239">
                  <c:v>42697</c:v>
                </c:pt>
                <c:pt idx="240">
                  <c:v>42698</c:v>
                </c:pt>
                <c:pt idx="241">
                  <c:v>42699</c:v>
                </c:pt>
                <c:pt idx="242">
                  <c:v>42702</c:v>
                </c:pt>
                <c:pt idx="243">
                  <c:v>42703</c:v>
                </c:pt>
                <c:pt idx="244">
                  <c:v>42704</c:v>
                </c:pt>
                <c:pt idx="245">
                  <c:v>42705</c:v>
                </c:pt>
                <c:pt idx="246">
                  <c:v>42706</c:v>
                </c:pt>
                <c:pt idx="247">
                  <c:v>42709</c:v>
                </c:pt>
                <c:pt idx="248">
                  <c:v>42710</c:v>
                </c:pt>
                <c:pt idx="249">
                  <c:v>42711</c:v>
                </c:pt>
                <c:pt idx="250">
                  <c:v>42712</c:v>
                </c:pt>
                <c:pt idx="251">
                  <c:v>42713</c:v>
                </c:pt>
                <c:pt idx="252">
                  <c:v>42716</c:v>
                </c:pt>
                <c:pt idx="253">
                  <c:v>42717</c:v>
                </c:pt>
                <c:pt idx="254">
                  <c:v>42718</c:v>
                </c:pt>
                <c:pt idx="255">
                  <c:v>42719</c:v>
                </c:pt>
                <c:pt idx="256">
                  <c:v>42720</c:v>
                </c:pt>
                <c:pt idx="257">
                  <c:v>42723</c:v>
                </c:pt>
                <c:pt idx="258">
                  <c:v>42724</c:v>
                </c:pt>
                <c:pt idx="259">
                  <c:v>42725</c:v>
                </c:pt>
                <c:pt idx="260">
                  <c:v>42726</c:v>
                </c:pt>
                <c:pt idx="261">
                  <c:v>42727</c:v>
                </c:pt>
                <c:pt idx="262">
                  <c:v>42731</c:v>
                </c:pt>
                <c:pt idx="263">
                  <c:v>42732</c:v>
                </c:pt>
                <c:pt idx="264">
                  <c:v>42733</c:v>
                </c:pt>
                <c:pt idx="265">
                  <c:v>42734</c:v>
                </c:pt>
                <c:pt idx="266">
                  <c:v>42737</c:v>
                </c:pt>
                <c:pt idx="267">
                  <c:v>42738</c:v>
                </c:pt>
                <c:pt idx="268">
                  <c:v>42739</c:v>
                </c:pt>
                <c:pt idx="269">
                  <c:v>42740</c:v>
                </c:pt>
                <c:pt idx="270">
                  <c:v>42741</c:v>
                </c:pt>
                <c:pt idx="271">
                  <c:v>42744</c:v>
                </c:pt>
                <c:pt idx="272">
                  <c:v>42745</c:v>
                </c:pt>
                <c:pt idx="273">
                  <c:v>42746</c:v>
                </c:pt>
                <c:pt idx="274">
                  <c:v>42747</c:v>
                </c:pt>
                <c:pt idx="275">
                  <c:v>42748</c:v>
                </c:pt>
                <c:pt idx="276">
                  <c:v>42751</c:v>
                </c:pt>
                <c:pt idx="277">
                  <c:v>42752</c:v>
                </c:pt>
                <c:pt idx="278">
                  <c:v>42753</c:v>
                </c:pt>
                <c:pt idx="279">
                  <c:v>42754</c:v>
                </c:pt>
                <c:pt idx="280">
                  <c:v>42755</c:v>
                </c:pt>
                <c:pt idx="281">
                  <c:v>42758</c:v>
                </c:pt>
                <c:pt idx="282">
                  <c:v>42759</c:v>
                </c:pt>
                <c:pt idx="283">
                  <c:v>42760</c:v>
                </c:pt>
                <c:pt idx="284">
                  <c:v>42761</c:v>
                </c:pt>
                <c:pt idx="285">
                  <c:v>42762</c:v>
                </c:pt>
                <c:pt idx="286">
                  <c:v>42765</c:v>
                </c:pt>
                <c:pt idx="287">
                  <c:v>42766</c:v>
                </c:pt>
                <c:pt idx="288">
                  <c:v>42767</c:v>
                </c:pt>
                <c:pt idx="289">
                  <c:v>42768</c:v>
                </c:pt>
                <c:pt idx="290">
                  <c:v>42769</c:v>
                </c:pt>
                <c:pt idx="291">
                  <c:v>42772</c:v>
                </c:pt>
                <c:pt idx="292">
                  <c:v>42773</c:v>
                </c:pt>
                <c:pt idx="293">
                  <c:v>42774</c:v>
                </c:pt>
                <c:pt idx="294">
                  <c:v>42775</c:v>
                </c:pt>
                <c:pt idx="295">
                  <c:v>42776</c:v>
                </c:pt>
                <c:pt idx="296">
                  <c:v>42779</c:v>
                </c:pt>
                <c:pt idx="297">
                  <c:v>42780</c:v>
                </c:pt>
                <c:pt idx="298">
                  <c:v>42781</c:v>
                </c:pt>
                <c:pt idx="299">
                  <c:v>42782</c:v>
                </c:pt>
                <c:pt idx="300">
                  <c:v>42783</c:v>
                </c:pt>
                <c:pt idx="301">
                  <c:v>42786</c:v>
                </c:pt>
                <c:pt idx="302">
                  <c:v>42787</c:v>
                </c:pt>
                <c:pt idx="303">
                  <c:v>42788</c:v>
                </c:pt>
                <c:pt idx="304">
                  <c:v>42789</c:v>
                </c:pt>
                <c:pt idx="305">
                  <c:v>42790</c:v>
                </c:pt>
                <c:pt idx="306">
                  <c:v>42793</c:v>
                </c:pt>
                <c:pt idx="307">
                  <c:v>42794</c:v>
                </c:pt>
                <c:pt idx="308">
                  <c:v>42795</c:v>
                </c:pt>
                <c:pt idx="309">
                  <c:v>42796</c:v>
                </c:pt>
                <c:pt idx="310">
                  <c:v>42797</c:v>
                </c:pt>
                <c:pt idx="311">
                  <c:v>42800</c:v>
                </c:pt>
                <c:pt idx="312">
                  <c:v>42801</c:v>
                </c:pt>
                <c:pt idx="313">
                  <c:v>42802</c:v>
                </c:pt>
                <c:pt idx="314">
                  <c:v>42803</c:v>
                </c:pt>
                <c:pt idx="315">
                  <c:v>42804</c:v>
                </c:pt>
                <c:pt idx="316">
                  <c:v>42807</c:v>
                </c:pt>
                <c:pt idx="317">
                  <c:v>42808</c:v>
                </c:pt>
                <c:pt idx="318">
                  <c:v>42809</c:v>
                </c:pt>
                <c:pt idx="319">
                  <c:v>42810</c:v>
                </c:pt>
                <c:pt idx="320">
                  <c:v>42811</c:v>
                </c:pt>
                <c:pt idx="321">
                  <c:v>42814</c:v>
                </c:pt>
                <c:pt idx="322">
                  <c:v>42815</c:v>
                </c:pt>
                <c:pt idx="323">
                  <c:v>42816</c:v>
                </c:pt>
                <c:pt idx="324">
                  <c:v>42817</c:v>
                </c:pt>
                <c:pt idx="325">
                  <c:v>42818</c:v>
                </c:pt>
                <c:pt idx="326">
                  <c:v>42821</c:v>
                </c:pt>
                <c:pt idx="327">
                  <c:v>42822</c:v>
                </c:pt>
                <c:pt idx="328">
                  <c:v>42823</c:v>
                </c:pt>
                <c:pt idx="329">
                  <c:v>42824</c:v>
                </c:pt>
                <c:pt idx="330">
                  <c:v>42825</c:v>
                </c:pt>
                <c:pt idx="331">
                  <c:v>42828</c:v>
                </c:pt>
                <c:pt idx="332">
                  <c:v>42829</c:v>
                </c:pt>
                <c:pt idx="333">
                  <c:v>42830</c:v>
                </c:pt>
                <c:pt idx="334">
                  <c:v>42831</c:v>
                </c:pt>
                <c:pt idx="335">
                  <c:v>42832</c:v>
                </c:pt>
                <c:pt idx="336">
                  <c:v>42835</c:v>
                </c:pt>
                <c:pt idx="337">
                  <c:v>42836</c:v>
                </c:pt>
                <c:pt idx="338">
                  <c:v>42837</c:v>
                </c:pt>
                <c:pt idx="339">
                  <c:v>42838</c:v>
                </c:pt>
                <c:pt idx="340">
                  <c:v>42843</c:v>
                </c:pt>
                <c:pt idx="341">
                  <c:v>42844</c:v>
                </c:pt>
                <c:pt idx="342">
                  <c:v>42845</c:v>
                </c:pt>
                <c:pt idx="343">
                  <c:v>42846</c:v>
                </c:pt>
                <c:pt idx="344">
                  <c:v>42849</c:v>
                </c:pt>
                <c:pt idx="345">
                  <c:v>42850</c:v>
                </c:pt>
                <c:pt idx="346">
                  <c:v>42851</c:v>
                </c:pt>
                <c:pt idx="347">
                  <c:v>42852</c:v>
                </c:pt>
                <c:pt idx="348">
                  <c:v>42853</c:v>
                </c:pt>
                <c:pt idx="349">
                  <c:v>42857</c:v>
                </c:pt>
                <c:pt idx="350">
                  <c:v>42858</c:v>
                </c:pt>
                <c:pt idx="351">
                  <c:v>42859</c:v>
                </c:pt>
                <c:pt idx="352">
                  <c:v>42860</c:v>
                </c:pt>
                <c:pt idx="353">
                  <c:v>42863</c:v>
                </c:pt>
                <c:pt idx="354">
                  <c:v>42864</c:v>
                </c:pt>
                <c:pt idx="355">
                  <c:v>42865</c:v>
                </c:pt>
                <c:pt idx="356">
                  <c:v>42866</c:v>
                </c:pt>
                <c:pt idx="357">
                  <c:v>42867</c:v>
                </c:pt>
                <c:pt idx="358">
                  <c:v>42870</c:v>
                </c:pt>
                <c:pt idx="359">
                  <c:v>42871</c:v>
                </c:pt>
                <c:pt idx="360">
                  <c:v>42872</c:v>
                </c:pt>
                <c:pt idx="361">
                  <c:v>42873</c:v>
                </c:pt>
                <c:pt idx="362">
                  <c:v>42874</c:v>
                </c:pt>
                <c:pt idx="363">
                  <c:v>42877</c:v>
                </c:pt>
                <c:pt idx="364">
                  <c:v>42878</c:v>
                </c:pt>
                <c:pt idx="365">
                  <c:v>42879</c:v>
                </c:pt>
                <c:pt idx="366">
                  <c:v>42880</c:v>
                </c:pt>
                <c:pt idx="367">
                  <c:v>42881</c:v>
                </c:pt>
                <c:pt idx="368">
                  <c:v>42884</c:v>
                </c:pt>
                <c:pt idx="369">
                  <c:v>42885</c:v>
                </c:pt>
                <c:pt idx="370">
                  <c:v>42886</c:v>
                </c:pt>
                <c:pt idx="371">
                  <c:v>42887</c:v>
                </c:pt>
                <c:pt idx="372">
                  <c:v>42888</c:v>
                </c:pt>
                <c:pt idx="373">
                  <c:v>42891</c:v>
                </c:pt>
                <c:pt idx="374">
                  <c:v>42892</c:v>
                </c:pt>
                <c:pt idx="375">
                  <c:v>42893</c:v>
                </c:pt>
                <c:pt idx="376">
                  <c:v>42894</c:v>
                </c:pt>
                <c:pt idx="377">
                  <c:v>42895</c:v>
                </c:pt>
                <c:pt idx="378">
                  <c:v>42898</c:v>
                </c:pt>
                <c:pt idx="379">
                  <c:v>42899</c:v>
                </c:pt>
                <c:pt idx="380">
                  <c:v>42900</c:v>
                </c:pt>
                <c:pt idx="381">
                  <c:v>42901</c:v>
                </c:pt>
                <c:pt idx="382">
                  <c:v>42902</c:v>
                </c:pt>
                <c:pt idx="383">
                  <c:v>42905</c:v>
                </c:pt>
                <c:pt idx="384">
                  <c:v>42906</c:v>
                </c:pt>
                <c:pt idx="385">
                  <c:v>42907</c:v>
                </c:pt>
                <c:pt idx="386">
                  <c:v>42908</c:v>
                </c:pt>
                <c:pt idx="387">
                  <c:v>42909</c:v>
                </c:pt>
                <c:pt idx="388">
                  <c:v>42912</c:v>
                </c:pt>
                <c:pt idx="389">
                  <c:v>42913</c:v>
                </c:pt>
                <c:pt idx="390">
                  <c:v>42914</c:v>
                </c:pt>
                <c:pt idx="391">
                  <c:v>42915</c:v>
                </c:pt>
                <c:pt idx="392">
                  <c:v>42916</c:v>
                </c:pt>
                <c:pt idx="393">
                  <c:v>42919</c:v>
                </c:pt>
                <c:pt idx="394">
                  <c:v>42920</c:v>
                </c:pt>
                <c:pt idx="395">
                  <c:v>42921</c:v>
                </c:pt>
                <c:pt idx="396">
                  <c:v>42922</c:v>
                </c:pt>
                <c:pt idx="397">
                  <c:v>42923</c:v>
                </c:pt>
                <c:pt idx="398">
                  <c:v>42926</c:v>
                </c:pt>
                <c:pt idx="399">
                  <c:v>42927</c:v>
                </c:pt>
                <c:pt idx="400">
                  <c:v>42928</c:v>
                </c:pt>
                <c:pt idx="401">
                  <c:v>42929</c:v>
                </c:pt>
                <c:pt idx="402">
                  <c:v>42930</c:v>
                </c:pt>
                <c:pt idx="403">
                  <c:v>42933</c:v>
                </c:pt>
                <c:pt idx="404">
                  <c:v>42934</c:v>
                </c:pt>
                <c:pt idx="405">
                  <c:v>42935</c:v>
                </c:pt>
                <c:pt idx="406">
                  <c:v>42936</c:v>
                </c:pt>
                <c:pt idx="407">
                  <c:v>42937</c:v>
                </c:pt>
                <c:pt idx="408">
                  <c:v>42940</c:v>
                </c:pt>
                <c:pt idx="409">
                  <c:v>42941</c:v>
                </c:pt>
                <c:pt idx="410">
                  <c:v>42942</c:v>
                </c:pt>
                <c:pt idx="411">
                  <c:v>42943</c:v>
                </c:pt>
                <c:pt idx="412">
                  <c:v>42944</c:v>
                </c:pt>
                <c:pt idx="413">
                  <c:v>42947</c:v>
                </c:pt>
                <c:pt idx="414">
                  <c:v>42948</c:v>
                </c:pt>
                <c:pt idx="415">
                  <c:v>42949</c:v>
                </c:pt>
                <c:pt idx="416">
                  <c:v>42950</c:v>
                </c:pt>
                <c:pt idx="417">
                  <c:v>42951</c:v>
                </c:pt>
                <c:pt idx="418">
                  <c:v>42954</c:v>
                </c:pt>
                <c:pt idx="419">
                  <c:v>42955</c:v>
                </c:pt>
                <c:pt idx="420">
                  <c:v>42956</c:v>
                </c:pt>
                <c:pt idx="421">
                  <c:v>42957</c:v>
                </c:pt>
                <c:pt idx="422">
                  <c:v>42958</c:v>
                </c:pt>
                <c:pt idx="423">
                  <c:v>42961</c:v>
                </c:pt>
                <c:pt idx="424">
                  <c:v>42962</c:v>
                </c:pt>
                <c:pt idx="425">
                  <c:v>42963</c:v>
                </c:pt>
                <c:pt idx="426">
                  <c:v>42964</c:v>
                </c:pt>
                <c:pt idx="427">
                  <c:v>42965</c:v>
                </c:pt>
                <c:pt idx="428">
                  <c:v>42968</c:v>
                </c:pt>
                <c:pt idx="429">
                  <c:v>42969</c:v>
                </c:pt>
                <c:pt idx="430">
                  <c:v>42970</c:v>
                </c:pt>
                <c:pt idx="431">
                  <c:v>42971</c:v>
                </c:pt>
                <c:pt idx="432">
                  <c:v>42972</c:v>
                </c:pt>
                <c:pt idx="433">
                  <c:v>42975</c:v>
                </c:pt>
                <c:pt idx="434">
                  <c:v>42976</c:v>
                </c:pt>
                <c:pt idx="435">
                  <c:v>42977</c:v>
                </c:pt>
                <c:pt idx="436">
                  <c:v>42978</c:v>
                </c:pt>
                <c:pt idx="437">
                  <c:v>42979</c:v>
                </c:pt>
                <c:pt idx="438">
                  <c:v>42982</c:v>
                </c:pt>
                <c:pt idx="439">
                  <c:v>42983</c:v>
                </c:pt>
                <c:pt idx="440">
                  <c:v>42984</c:v>
                </c:pt>
                <c:pt idx="441">
                  <c:v>42985</c:v>
                </c:pt>
                <c:pt idx="442">
                  <c:v>42986</c:v>
                </c:pt>
                <c:pt idx="443">
                  <c:v>42989</c:v>
                </c:pt>
                <c:pt idx="444">
                  <c:v>42990</c:v>
                </c:pt>
                <c:pt idx="445">
                  <c:v>42991</c:v>
                </c:pt>
                <c:pt idx="446">
                  <c:v>42992</c:v>
                </c:pt>
                <c:pt idx="447">
                  <c:v>42993</c:v>
                </c:pt>
                <c:pt idx="448">
                  <c:v>42996</c:v>
                </c:pt>
                <c:pt idx="449">
                  <c:v>42997</c:v>
                </c:pt>
                <c:pt idx="450">
                  <c:v>42998</c:v>
                </c:pt>
                <c:pt idx="451">
                  <c:v>42999</c:v>
                </c:pt>
                <c:pt idx="452">
                  <c:v>43000</c:v>
                </c:pt>
                <c:pt idx="453">
                  <c:v>43003</c:v>
                </c:pt>
                <c:pt idx="454">
                  <c:v>43004</c:v>
                </c:pt>
                <c:pt idx="455">
                  <c:v>43005</c:v>
                </c:pt>
                <c:pt idx="456">
                  <c:v>43006</c:v>
                </c:pt>
                <c:pt idx="457">
                  <c:v>43007</c:v>
                </c:pt>
                <c:pt idx="458">
                  <c:v>43010</c:v>
                </c:pt>
                <c:pt idx="459">
                  <c:v>43011</c:v>
                </c:pt>
                <c:pt idx="460">
                  <c:v>43012</c:v>
                </c:pt>
                <c:pt idx="461">
                  <c:v>43013</c:v>
                </c:pt>
                <c:pt idx="462">
                  <c:v>43014</c:v>
                </c:pt>
                <c:pt idx="463">
                  <c:v>43017</c:v>
                </c:pt>
                <c:pt idx="464">
                  <c:v>43018</c:v>
                </c:pt>
                <c:pt idx="465">
                  <c:v>43019</c:v>
                </c:pt>
                <c:pt idx="466">
                  <c:v>43020</c:v>
                </c:pt>
                <c:pt idx="467">
                  <c:v>43021</c:v>
                </c:pt>
                <c:pt idx="468">
                  <c:v>43024</c:v>
                </c:pt>
                <c:pt idx="469">
                  <c:v>43025</c:v>
                </c:pt>
                <c:pt idx="470">
                  <c:v>43026</c:v>
                </c:pt>
                <c:pt idx="471">
                  <c:v>43027</c:v>
                </c:pt>
                <c:pt idx="472">
                  <c:v>43028</c:v>
                </c:pt>
                <c:pt idx="473">
                  <c:v>43031</c:v>
                </c:pt>
                <c:pt idx="474">
                  <c:v>43032</c:v>
                </c:pt>
                <c:pt idx="475">
                  <c:v>43033</c:v>
                </c:pt>
                <c:pt idx="476">
                  <c:v>43034</c:v>
                </c:pt>
                <c:pt idx="477">
                  <c:v>43035</c:v>
                </c:pt>
                <c:pt idx="478">
                  <c:v>43038</c:v>
                </c:pt>
                <c:pt idx="479">
                  <c:v>43039</c:v>
                </c:pt>
                <c:pt idx="480">
                  <c:v>43040</c:v>
                </c:pt>
                <c:pt idx="481">
                  <c:v>43041</c:v>
                </c:pt>
                <c:pt idx="482">
                  <c:v>43042</c:v>
                </c:pt>
                <c:pt idx="483">
                  <c:v>43045</c:v>
                </c:pt>
                <c:pt idx="484">
                  <c:v>43046</c:v>
                </c:pt>
                <c:pt idx="485">
                  <c:v>43047</c:v>
                </c:pt>
                <c:pt idx="486">
                  <c:v>43048</c:v>
                </c:pt>
                <c:pt idx="487">
                  <c:v>43049</c:v>
                </c:pt>
                <c:pt idx="488">
                  <c:v>43052</c:v>
                </c:pt>
                <c:pt idx="489">
                  <c:v>43053</c:v>
                </c:pt>
                <c:pt idx="490">
                  <c:v>43054</c:v>
                </c:pt>
                <c:pt idx="491">
                  <c:v>43055</c:v>
                </c:pt>
                <c:pt idx="492">
                  <c:v>43056</c:v>
                </c:pt>
                <c:pt idx="493">
                  <c:v>43059</c:v>
                </c:pt>
                <c:pt idx="494">
                  <c:v>43060</c:v>
                </c:pt>
                <c:pt idx="495">
                  <c:v>43061</c:v>
                </c:pt>
                <c:pt idx="496">
                  <c:v>43062</c:v>
                </c:pt>
                <c:pt idx="497">
                  <c:v>43063</c:v>
                </c:pt>
                <c:pt idx="498">
                  <c:v>43066</c:v>
                </c:pt>
                <c:pt idx="499">
                  <c:v>43067</c:v>
                </c:pt>
                <c:pt idx="500">
                  <c:v>43068</c:v>
                </c:pt>
                <c:pt idx="501">
                  <c:v>43069</c:v>
                </c:pt>
                <c:pt idx="502">
                  <c:v>43070</c:v>
                </c:pt>
                <c:pt idx="503">
                  <c:v>43073</c:v>
                </c:pt>
                <c:pt idx="504">
                  <c:v>43074</c:v>
                </c:pt>
                <c:pt idx="505">
                  <c:v>43075</c:v>
                </c:pt>
                <c:pt idx="506">
                  <c:v>43076</c:v>
                </c:pt>
                <c:pt idx="507">
                  <c:v>43077</c:v>
                </c:pt>
                <c:pt idx="508">
                  <c:v>43080</c:v>
                </c:pt>
                <c:pt idx="509">
                  <c:v>43081</c:v>
                </c:pt>
                <c:pt idx="510">
                  <c:v>43082</c:v>
                </c:pt>
                <c:pt idx="511">
                  <c:v>43083</c:v>
                </c:pt>
                <c:pt idx="512">
                  <c:v>43084</c:v>
                </c:pt>
                <c:pt idx="513">
                  <c:v>43087</c:v>
                </c:pt>
                <c:pt idx="514">
                  <c:v>43088</c:v>
                </c:pt>
                <c:pt idx="515">
                  <c:v>43089</c:v>
                </c:pt>
                <c:pt idx="516">
                  <c:v>43090</c:v>
                </c:pt>
                <c:pt idx="517">
                  <c:v>43091</c:v>
                </c:pt>
                <c:pt idx="518">
                  <c:v>43098</c:v>
                </c:pt>
                <c:pt idx="519">
                  <c:v>43105</c:v>
                </c:pt>
                <c:pt idx="520">
                  <c:v>43112</c:v>
                </c:pt>
                <c:pt idx="521">
                  <c:v>43119</c:v>
                </c:pt>
                <c:pt idx="522">
                  <c:v>43126</c:v>
                </c:pt>
                <c:pt idx="523">
                  <c:v>43133</c:v>
                </c:pt>
                <c:pt idx="524">
                  <c:v>43140</c:v>
                </c:pt>
                <c:pt idx="525">
                  <c:v>43147</c:v>
                </c:pt>
                <c:pt idx="526">
                  <c:v>43154</c:v>
                </c:pt>
                <c:pt idx="527">
                  <c:v>43161</c:v>
                </c:pt>
                <c:pt idx="528">
                  <c:v>43168</c:v>
                </c:pt>
                <c:pt idx="529">
                  <c:v>43175</c:v>
                </c:pt>
                <c:pt idx="530">
                  <c:v>43182</c:v>
                </c:pt>
                <c:pt idx="531">
                  <c:v>43193</c:v>
                </c:pt>
                <c:pt idx="532">
                  <c:v>43196</c:v>
                </c:pt>
                <c:pt idx="533">
                  <c:v>43203</c:v>
                </c:pt>
                <c:pt idx="534">
                  <c:v>43210</c:v>
                </c:pt>
                <c:pt idx="535">
                  <c:v>43217</c:v>
                </c:pt>
                <c:pt idx="536">
                  <c:v>43224</c:v>
                </c:pt>
                <c:pt idx="537">
                  <c:v>43231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43273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1.1508344318311714E-3</c:v>
                </c:pt>
                <c:pt idx="1">
                  <c:v>1.1508344318311714E-3</c:v>
                </c:pt>
                <c:pt idx="2">
                  <c:v>1.1508399502369038E-3</c:v>
                </c:pt>
                <c:pt idx="3">
                  <c:v>1.1508344318311714E-3</c:v>
                </c:pt>
                <c:pt idx="4">
                  <c:v>1.1508344318311714E-3</c:v>
                </c:pt>
                <c:pt idx="5">
                  <c:v>1.1508344318311714E-3</c:v>
                </c:pt>
                <c:pt idx="6">
                  <c:v>1.1508399502369038E-3</c:v>
                </c:pt>
                <c:pt idx="7">
                  <c:v>1.1508344318311714E-3</c:v>
                </c:pt>
                <c:pt idx="8">
                  <c:v>1.1508344318311714E-3</c:v>
                </c:pt>
                <c:pt idx="9">
                  <c:v>1.1508344318311714E-3</c:v>
                </c:pt>
                <c:pt idx="10">
                  <c:v>1.1508344318311714E-3</c:v>
                </c:pt>
                <c:pt idx="11">
                  <c:v>1.1508381107550036E-3</c:v>
                </c:pt>
                <c:pt idx="12">
                  <c:v>1.1508344318311714E-3</c:v>
                </c:pt>
                <c:pt idx="13">
                  <c:v>1.1508344318311714E-3</c:v>
                </c:pt>
                <c:pt idx="14">
                  <c:v>1.1508344318311714E-3</c:v>
                </c:pt>
                <c:pt idx="15">
                  <c:v>1.1508344318311714E-3</c:v>
                </c:pt>
                <c:pt idx="16">
                  <c:v>1.1508381107550036E-3</c:v>
                </c:pt>
                <c:pt idx="17">
                  <c:v>1.1508344318311714E-3</c:v>
                </c:pt>
                <c:pt idx="18">
                  <c:v>1.1508344318311714E-3</c:v>
                </c:pt>
                <c:pt idx="19">
                  <c:v>1.1508344318311714E-3</c:v>
                </c:pt>
                <c:pt idx="20">
                  <c:v>1.1508344317512353E-3</c:v>
                </c:pt>
                <c:pt idx="21">
                  <c:v>1.1508381107550036E-3</c:v>
                </c:pt>
                <c:pt idx="22">
                  <c:v>1.1508344318311714E-3</c:v>
                </c:pt>
                <c:pt idx="23">
                  <c:v>1.1508344317512353E-3</c:v>
                </c:pt>
                <c:pt idx="24">
                  <c:v>1.1508344318311714E-3</c:v>
                </c:pt>
                <c:pt idx="25">
                  <c:v>1.1508344318311714E-3</c:v>
                </c:pt>
                <c:pt idx="26">
                  <c:v>1.1508381107550036E-3</c:v>
                </c:pt>
                <c:pt idx="27">
                  <c:v>1.1508344317512353E-3</c:v>
                </c:pt>
                <c:pt idx="28">
                  <c:v>1.1508344318311714E-3</c:v>
                </c:pt>
                <c:pt idx="29">
                  <c:v>1.1508344318311714E-3</c:v>
                </c:pt>
                <c:pt idx="30">
                  <c:v>1.1508344318311714E-3</c:v>
                </c:pt>
                <c:pt idx="31">
                  <c:v>1.1508381107550036E-3</c:v>
                </c:pt>
                <c:pt idx="32">
                  <c:v>1.1508344318311714E-3</c:v>
                </c:pt>
                <c:pt idx="33">
                  <c:v>1.1508344318311714E-3</c:v>
                </c:pt>
                <c:pt idx="34">
                  <c:v>1.1508344318311714E-3</c:v>
                </c:pt>
                <c:pt idx="35">
                  <c:v>1.1508344318311714E-3</c:v>
                </c:pt>
                <c:pt idx="36">
                  <c:v>1.1508381107550036E-3</c:v>
                </c:pt>
                <c:pt idx="37">
                  <c:v>1.1508344318311714E-3</c:v>
                </c:pt>
                <c:pt idx="38">
                  <c:v>1.1508344318311714E-3</c:v>
                </c:pt>
                <c:pt idx="39">
                  <c:v>1.1508344318311714E-3</c:v>
                </c:pt>
                <c:pt idx="40">
                  <c:v>1.1508344318311714E-3</c:v>
                </c:pt>
                <c:pt idx="41">
                  <c:v>1.1508381107550036E-3</c:v>
                </c:pt>
                <c:pt idx="42">
                  <c:v>1.1508344318311714E-3</c:v>
                </c:pt>
                <c:pt idx="43">
                  <c:v>1.1508344318311714E-3</c:v>
                </c:pt>
                <c:pt idx="44">
                  <c:v>1.1508344318311714E-3</c:v>
                </c:pt>
                <c:pt idx="45">
                  <c:v>1.1508344318311714E-3</c:v>
                </c:pt>
                <c:pt idx="46">
                  <c:v>1.1508381107550036E-3</c:v>
                </c:pt>
                <c:pt idx="47">
                  <c:v>1.1508344318311714E-3</c:v>
                </c:pt>
                <c:pt idx="48">
                  <c:v>1.1508344318311714E-3</c:v>
                </c:pt>
                <c:pt idx="49">
                  <c:v>1.1508344318311714E-3</c:v>
                </c:pt>
                <c:pt idx="50">
                  <c:v>1.1508344318311714E-3</c:v>
                </c:pt>
                <c:pt idx="51">
                  <c:v>1.1508381107550036E-3</c:v>
                </c:pt>
                <c:pt idx="52">
                  <c:v>1.1508344318311714E-3</c:v>
                </c:pt>
                <c:pt idx="53">
                  <c:v>1.1508344318311714E-3</c:v>
                </c:pt>
                <c:pt idx="54">
                  <c:v>1.1508344317512353E-3</c:v>
                </c:pt>
                <c:pt idx="55">
                  <c:v>1.1508344318311714E-3</c:v>
                </c:pt>
                <c:pt idx="56">
                  <c:v>1.1508381107550036E-3</c:v>
                </c:pt>
                <c:pt idx="57">
                  <c:v>1.1508344318311714E-3</c:v>
                </c:pt>
                <c:pt idx="58">
                  <c:v>1.1508344318311714E-3</c:v>
                </c:pt>
                <c:pt idx="59">
                  <c:v>1.1508344318311714E-3</c:v>
                </c:pt>
                <c:pt idx="60">
                  <c:v>1.1508344318311714E-3</c:v>
                </c:pt>
                <c:pt idx="61">
                  <c:v>1.1332888469794966E-3</c:v>
                </c:pt>
                <c:pt idx="62">
                  <c:v>1.1094121581400884E-3</c:v>
                </c:pt>
                <c:pt idx="63">
                  <c:v>1.0971963428207943E-3</c:v>
                </c:pt>
                <c:pt idx="64">
                  <c:v>1.0848253249307049E-3</c:v>
                </c:pt>
                <c:pt idx="65">
                  <c:v>1.0467472055530891E-3</c:v>
                </c:pt>
                <c:pt idx="66">
                  <c:v>1.0078010274305882E-3</c:v>
                </c:pt>
                <c:pt idx="67">
                  <c:v>9.945741240180439E-4</c:v>
                </c:pt>
                <c:pt idx="68">
                  <c:v>9.8125788454694884E-4</c:v>
                </c:pt>
                <c:pt idx="69">
                  <c:v>9.543713153625788E-4</c:v>
                </c:pt>
                <c:pt idx="70">
                  <c:v>9.2726423291722426E-4</c:v>
                </c:pt>
                <c:pt idx="71">
                  <c:v>9.1362481324352984E-4</c:v>
                </c:pt>
                <c:pt idx="72">
                  <c:v>8.9994545751537203E-4</c:v>
                </c:pt>
                <c:pt idx="73">
                  <c:v>8.8623439898682932E-4</c:v>
                </c:pt>
                <c:pt idx="74">
                  <c:v>8.5874982103995023E-4</c:v>
                </c:pt>
                <c:pt idx="75">
                  <c:v>8.3123780394878111E-4</c:v>
                </c:pt>
                <c:pt idx="76">
                  <c:v>8.1749173150846843E-4</c:v>
                </c:pt>
                <c:pt idx="77">
                  <c:v>8.0376335627185824E-4</c:v>
                </c:pt>
                <c:pt idx="78">
                  <c:v>7.9006091141309298E-4</c:v>
                </c:pt>
                <c:pt idx="79">
                  <c:v>7.6278523937212128E-4</c:v>
                </c:pt>
                <c:pt idx="80">
                  <c:v>7.3567510323613305E-4</c:v>
                </c:pt>
                <c:pt idx="81">
                  <c:v>7.2222581051661905E-4</c:v>
                </c:pt>
                <c:pt idx="82">
                  <c:v>7.0885184801916523E-4</c:v>
                </c:pt>
                <c:pt idx="83">
                  <c:v>6.9556144931759434E-4</c:v>
                </c:pt>
                <c:pt idx="84">
                  <c:v>6.6930160789624438E-4</c:v>
                </c:pt>
                <c:pt idx="85">
                  <c:v>6.434001565924774E-4</c:v>
                </c:pt>
                <c:pt idx="86">
                  <c:v>6.3065107560156264E-4</c:v>
                </c:pt>
                <c:pt idx="87">
                  <c:v>6.1803495793100183E-4</c:v>
                </c:pt>
                <c:pt idx="88">
                  <c:v>6.0556003707468165E-4</c:v>
                </c:pt>
                <c:pt idx="89">
                  <c:v>5.8112295556966842E-4</c:v>
                </c:pt>
                <c:pt idx="90">
                  <c:v>5.5723698703324942E-4</c:v>
                </c:pt>
                <c:pt idx="91">
                  <c:v>5.4559154929911813E-4</c:v>
                </c:pt>
                <c:pt idx="92">
                  <c:v>5.3413670806357061E-4</c:v>
                </c:pt>
                <c:pt idx="93">
                  <c:v>5.2288069666062142E-4</c:v>
                </c:pt>
                <c:pt idx="94">
                  <c:v>5.0107330356929936E-4</c:v>
                </c:pt>
                <c:pt idx="95">
                  <c:v>4.8000961477612236E-4</c:v>
                </c:pt>
                <c:pt idx="96">
                  <c:v>4.6987125166708665E-4</c:v>
                </c:pt>
                <c:pt idx="97">
                  <c:v>4.5998111815492848E-4</c:v>
                </c:pt>
                <c:pt idx="98">
                  <c:v>4.5034744741379029E-4</c:v>
                </c:pt>
                <c:pt idx="99">
                  <c:v>4.3197666678373992E-4</c:v>
                </c:pt>
                <c:pt idx="100">
                  <c:v>4.1454205851998438E-4</c:v>
                </c:pt>
                <c:pt idx="101">
                  <c:v>4.0631420124448425E-4</c:v>
                </c:pt>
                <c:pt idx="102">
                  <c:v>3.9839220642434725E-4</c:v>
                </c:pt>
                <c:pt idx="103">
                  <c:v>3.9078430755346005E-4</c:v>
                </c:pt>
                <c:pt idx="104">
                  <c:v>3.7665705621137135E-4</c:v>
                </c:pt>
                <c:pt idx="105">
                  <c:v>3.6365833576468276E-4</c:v>
                </c:pt>
                <c:pt idx="106">
                  <c:v>3.5774441529135004E-4</c:v>
                </c:pt>
                <c:pt idx="107">
                  <c:v>3.5219399029173815E-4</c:v>
                </c:pt>
                <c:pt idx="108">
                  <c:v>3.4701529425973376E-4</c:v>
                </c:pt>
                <c:pt idx="109">
                  <c:v>3.3793848181140618E-4</c:v>
                </c:pt>
                <c:pt idx="110">
                  <c:v>3.3018246401006479E-4</c:v>
                </c:pt>
                <c:pt idx="111">
                  <c:v>3.2698591138746735E-4</c:v>
                </c:pt>
                <c:pt idx="112">
                  <c:v>3.2421048749675663E-4</c:v>
                </c:pt>
                <c:pt idx="113">
                  <c:v>3.2186442535220294E-4</c:v>
                </c:pt>
                <c:pt idx="114">
                  <c:v>3.1864495604772003E-4</c:v>
                </c:pt>
                <c:pt idx="115">
                  <c:v>3.1693846187508257E-4</c:v>
                </c:pt>
                <c:pt idx="116">
                  <c:v>3.168627087113407E-4</c:v>
                </c:pt>
                <c:pt idx="117">
                  <c:v>3.1726571713797114E-4</c:v>
                </c:pt>
                <c:pt idx="118">
                  <c:v>3.1815572072879661E-4</c:v>
                </c:pt>
                <c:pt idx="119">
                  <c:v>3.2160049817875347E-4</c:v>
                </c:pt>
                <c:pt idx="120">
                  <c:v>3.267503507764502E-4</c:v>
                </c:pt>
                <c:pt idx="121">
                  <c:v>3.3019882891949237E-4</c:v>
                </c:pt>
                <c:pt idx="122">
                  <c:v>3.3418370199100877E-4</c:v>
                </c:pt>
                <c:pt idx="123">
                  <c:v>3.3871320316514186E-4</c:v>
                </c:pt>
                <c:pt idx="124">
                  <c:v>3.4962913910696614E-4</c:v>
                </c:pt>
                <c:pt idx="125">
                  <c:v>3.590530129216063E-4</c:v>
                </c:pt>
                <c:pt idx="126">
                  <c:v>3.5927974979088617E-4</c:v>
                </c:pt>
                <c:pt idx="127">
                  <c:v>3.5953666116306238E-4</c:v>
                </c:pt>
                <c:pt idx="128">
                  <c:v>3.5982241130660952E-4</c:v>
                </c:pt>
                <c:pt idx="129">
                  <c:v>3.6048372348496116E-4</c:v>
                </c:pt>
                <c:pt idx="130">
                  <c:v>3.6122708640284884E-4</c:v>
                </c:pt>
                <c:pt idx="131">
                  <c:v>3.6163699546953865E-4</c:v>
                </c:pt>
                <c:pt idx="132">
                  <c:v>3.6206772931812736E-4</c:v>
                </c:pt>
                <c:pt idx="133">
                  <c:v>3.6251795229702566E-4</c:v>
                </c:pt>
                <c:pt idx="134">
                  <c:v>3.6347705056449797E-4</c:v>
                </c:pt>
                <c:pt idx="135">
                  <c:v>3.644870218444396E-4</c:v>
                </c:pt>
                <c:pt idx="136">
                  <c:v>3.6501465530136556E-4</c:v>
                </c:pt>
                <c:pt idx="137">
                  <c:v>3.6555376381919302E-4</c:v>
                </c:pt>
                <c:pt idx="138">
                  <c:v>3.661030118262687E-4</c:v>
                </c:pt>
                <c:pt idx="139">
                  <c:v>3.6722900214058996E-4</c:v>
                </c:pt>
                <c:pt idx="140">
                  <c:v>3.6837468459616218E-4</c:v>
                </c:pt>
                <c:pt idx="141">
                  <c:v>3.6895459463615055E-4</c:v>
                </c:pt>
                <c:pt idx="142">
                  <c:v>3.6953663009597904E-4</c:v>
                </c:pt>
                <c:pt idx="143">
                  <c:v>3.7011945524412226E-4</c:v>
                </c:pt>
                <c:pt idx="144">
                  <c:v>3.7128144263043339E-4</c:v>
                </c:pt>
                <c:pt idx="145">
                  <c:v>3.7243193992786416E-4</c:v>
                </c:pt>
                <c:pt idx="146">
                  <c:v>3.7299867874374115E-4</c:v>
                </c:pt>
                <c:pt idx="147">
                  <c:v>3.7355819317852479E-4</c:v>
                </c:pt>
                <c:pt idx="148">
                  <c:v>3.7410914774049786E-4</c:v>
                </c:pt>
                <c:pt idx="149">
                  <c:v>3.7517623631799779E-4</c:v>
                </c:pt>
                <c:pt idx="150">
                  <c:v>3.7620065302945704E-4</c:v>
                </c:pt>
                <c:pt idx="151">
                  <c:v>3.7668877273411283E-4</c:v>
                </c:pt>
                <c:pt idx="152">
                  <c:v>3.7716031849654996E-4</c:v>
                </c:pt>
                <c:pt idx="153">
                  <c:v>3.7761395458524305E-4</c:v>
                </c:pt>
                <c:pt idx="154">
                  <c:v>3.7845524748725268E-4</c:v>
                </c:pt>
                <c:pt idx="155">
                  <c:v>3.7922268917078839E-4</c:v>
                </c:pt>
                <c:pt idx="156">
                  <c:v>3.7956674203698526E-4</c:v>
                </c:pt>
                <c:pt idx="157">
                  <c:v>3.7988487116003E-4</c:v>
                </c:pt>
                <c:pt idx="158">
                  <c:v>3.8017574096826934E-4</c:v>
                </c:pt>
                <c:pt idx="159">
                  <c:v>3.8066034034223151E-4</c:v>
                </c:pt>
                <c:pt idx="160">
                  <c:v>3.8103991354176969E-4</c:v>
                </c:pt>
                <c:pt idx="161">
                  <c:v>3.8117445160246177E-4</c:v>
                </c:pt>
                <c:pt idx="162">
                  <c:v>3.8127371635887641E-4</c:v>
                </c:pt>
                <c:pt idx="163">
                  <c:v>3.8133637207948823E-4</c:v>
                </c:pt>
                <c:pt idx="164">
                  <c:v>3.8133337903367703E-4</c:v>
                </c:pt>
                <c:pt idx="165">
                  <c:v>3.8119419133231247E-4</c:v>
                </c:pt>
                <c:pt idx="166">
                  <c:v>3.810537669401981E-4</c:v>
                </c:pt>
                <c:pt idx="167">
                  <c:v>3.8086871936293676E-4</c:v>
                </c:pt>
                <c:pt idx="168">
                  <c:v>3.8063771318874728E-4</c:v>
                </c:pt>
                <c:pt idx="169">
                  <c:v>3.8001622787220413E-4</c:v>
                </c:pt>
                <c:pt idx="170">
                  <c:v>3.7922738781226428E-4</c:v>
                </c:pt>
                <c:pt idx="171">
                  <c:v>3.7874655300029758E-4</c:v>
                </c:pt>
                <c:pt idx="172">
                  <c:v>3.782117454420586E-4</c:v>
                </c:pt>
                <c:pt idx="173">
                  <c:v>3.7762162956589407E-4</c:v>
                </c:pt>
                <c:pt idx="174">
                  <c:v>3.762507511417823E-4</c:v>
                </c:pt>
                <c:pt idx="175">
                  <c:v>3.7468136825147269E-4</c:v>
                </c:pt>
                <c:pt idx="176">
                  <c:v>3.7379467529241595E-4</c:v>
                </c:pt>
                <c:pt idx="177">
                  <c:v>3.728446598660895E-4</c:v>
                </c:pt>
                <c:pt idx="178">
                  <c:v>3.7182998632090403E-4</c:v>
                </c:pt>
                <c:pt idx="179">
                  <c:v>3.6957881341947996E-4</c:v>
                </c:pt>
                <c:pt idx="180">
                  <c:v>3.6709799799972131E-4</c:v>
                </c:pt>
                <c:pt idx="181">
                  <c:v>3.657399990064647E-4</c:v>
                </c:pt>
                <c:pt idx="182">
                  <c:v>3.6430932790487702E-4</c:v>
                </c:pt>
                <c:pt idx="183">
                  <c:v>3.6280464912330501E-4</c:v>
                </c:pt>
                <c:pt idx="184">
                  <c:v>3.5954227949552831E-4</c:v>
                </c:pt>
                <c:pt idx="185">
                  <c:v>3.5601914248672983E-4</c:v>
                </c:pt>
                <c:pt idx="186">
                  <c:v>3.5412438973203564E-4</c:v>
                </c:pt>
                <c:pt idx="187">
                  <c:v>3.5214761522794902E-4</c:v>
                </c:pt>
                <c:pt idx="188">
                  <c:v>3.5008748324294459E-4</c:v>
                </c:pt>
                <c:pt idx="189">
                  <c:v>3.4568301463977491E-4</c:v>
                </c:pt>
                <c:pt idx="190">
                  <c:v>3.4100111382606713E-4</c:v>
                </c:pt>
                <c:pt idx="191">
                  <c:v>3.3859125551316538E-4</c:v>
                </c:pt>
                <c:pt idx="192">
                  <c:v>3.3617826898257874E-4</c:v>
                </c:pt>
                <c:pt idx="193">
                  <c:v>3.3376207046131867E-4</c:v>
                </c:pt>
                <c:pt idx="194">
                  <c:v>3.2891884671926164E-4</c:v>
                </c:pt>
                <c:pt idx="195">
                  <c:v>3.2406347493463272E-4</c:v>
                </c:pt>
                <c:pt idx="196">
                  <c:v>3.2162995594831045E-4</c:v>
                </c:pt>
                <c:pt idx="197">
                  <c:v>3.1919272073466232E-4</c:v>
                </c:pt>
                <c:pt idx="198">
                  <c:v>3.1675168552069977E-4</c:v>
                </c:pt>
                <c:pt idx="199">
                  <c:v>3.1185679835843416E-4</c:v>
                </c:pt>
                <c:pt idx="200">
                  <c:v>3.0694786408602681E-4</c:v>
                </c:pt>
                <c:pt idx="201">
                  <c:v>3.0448656875847746E-4</c:v>
                </c:pt>
                <c:pt idx="202">
                  <c:v>3.0202096927389732E-4</c:v>
                </c:pt>
                <c:pt idx="203">
                  <c:v>2.9955098185929785E-4</c:v>
                </c:pt>
                <c:pt idx="204">
                  <c:v>2.945962013800596E-4</c:v>
                </c:pt>
                <c:pt idx="205">
                  <c:v>2.8962547224509194E-4</c:v>
                </c:pt>
                <c:pt idx="206">
                  <c:v>2.8713228482857289E-4</c:v>
                </c:pt>
                <c:pt idx="207">
                  <c:v>2.8463420556512631E-4</c:v>
                </c:pt>
                <c:pt idx="208">
                  <c:v>2.8213115044195547E-4</c:v>
                </c:pt>
                <c:pt idx="209">
                  <c:v>2.771082468022712E-4</c:v>
                </c:pt>
                <c:pt idx="210">
                  <c:v>2.7206749021679855E-4</c:v>
                </c:pt>
                <c:pt idx="211">
                  <c:v>2.6953829544318353E-4</c:v>
                </c:pt>
                <c:pt idx="212">
                  <c:v>2.67003620813E-4</c:v>
                </c:pt>
                <c:pt idx="213">
                  <c:v>2.6446338215357912E-4</c:v>
                </c:pt>
                <c:pt idx="214">
                  <c:v>2.5936412569649292E-4</c:v>
                </c:pt>
                <c:pt idx="215">
                  <c:v>2.5424510928573341E-4</c:v>
                </c:pt>
                <c:pt idx="216">
                  <c:v>2.516757914072798E-4</c:v>
                </c:pt>
                <c:pt idx="217">
                  <c:v>2.4910040574255277E-4</c:v>
                </c:pt>
                <c:pt idx="218">
                  <c:v>2.4651886827875558E-4</c:v>
                </c:pt>
                <c:pt idx="219">
                  <c:v>2.4133502908085802E-4</c:v>
                </c:pt>
                <c:pt idx="220">
                  <c:v>2.3612952033680301E-4</c:v>
                </c:pt>
                <c:pt idx="221">
                  <c:v>2.3351596384557638E-4</c:v>
                </c:pt>
                <c:pt idx="222">
                  <c:v>2.3089575163837139E-4</c:v>
                </c:pt>
                <c:pt idx="223">
                  <c:v>2.2826879962245528E-4</c:v>
                </c:pt>
                <c:pt idx="224">
                  <c:v>2.2299214805343581E-4</c:v>
                </c:pt>
                <c:pt idx="225">
                  <c:v>2.1769191433484991E-4</c:v>
                </c:pt>
                <c:pt idx="226">
                  <c:v>2.1503000380285187E-4</c:v>
                </c:pt>
                <c:pt idx="227">
                  <c:v>2.1236084946529843E-4</c:v>
                </c:pt>
                <c:pt idx="228">
                  <c:v>2.0968436738932894E-4</c:v>
                </c:pt>
                <c:pt idx="229">
                  <c:v>2.0430667368565025E-4</c:v>
                </c:pt>
                <c:pt idx="230">
                  <c:v>1.9890348256446089E-4</c:v>
                </c:pt>
                <c:pt idx="231">
                  <c:v>1.9618910216401275E-4</c:v>
                </c:pt>
                <c:pt idx="232">
                  <c:v>1.9346689018817642E-4</c:v>
                </c:pt>
                <c:pt idx="233">
                  <c:v>1.9073676254421912E-4</c:v>
                </c:pt>
                <c:pt idx="234">
                  <c:v>1.8524979715550671E-4</c:v>
                </c:pt>
                <c:pt idx="235">
                  <c:v>1.7973541575067031E-4</c:v>
                </c:pt>
                <c:pt idx="236">
                  <c:v>1.7696445013370976E-4</c:v>
                </c:pt>
                <c:pt idx="237">
                  <c:v>1.7418506485178398E-4</c:v>
                </c:pt>
                <c:pt idx="238">
                  <c:v>1.7139717605196836E-4</c:v>
                </c:pt>
                <c:pt idx="239">
                  <c:v>1.657927095610745E-4</c:v>
                </c:pt>
                <c:pt idx="240">
                  <c:v>1.6015890525800103E-4</c:v>
                </c:pt>
                <c:pt idx="241">
                  <c:v>1.5732723867678544E-4</c:v>
                </c:pt>
                <c:pt idx="242">
                  <c:v>1.5448656466077182E-4</c:v>
                </c:pt>
                <c:pt idx="243">
                  <c:v>1.5163679903729133E-4</c:v>
                </c:pt>
                <c:pt idx="244">
                  <c:v>1.4590660208035899E-4</c:v>
                </c:pt>
                <c:pt idx="245">
                  <c:v>1.4014514197135952E-4</c:v>
                </c:pt>
                <c:pt idx="246">
                  <c:v>1.3724865891795446E-4</c:v>
                </c:pt>
                <c:pt idx="247">
                  <c:v>1.3434258050004644E-4</c:v>
                </c:pt>
                <c:pt idx="248">
                  <c:v>1.3142682262490268E-4</c:v>
                </c:pt>
                <c:pt idx="249">
                  <c:v>1.2556266589136555E-4</c:v>
                </c:pt>
                <c:pt idx="250">
                  <c:v>1.1966531685558834E-4</c:v>
                </c:pt>
                <c:pt idx="251">
                  <c:v>1.1669990190199542E-4</c:v>
                </c:pt>
                <c:pt idx="252">
                  <c:v>1.1372430357425856E-4</c:v>
                </c:pt>
                <c:pt idx="253">
                  <c:v>1.1073843777964498E-4</c:v>
                </c:pt>
                <c:pt idx="254">
                  <c:v>1.0473209222539026E-4</c:v>
                </c:pt>
                <c:pt idx="255">
                  <c:v>9.8835829120957897E-5</c:v>
                </c:pt>
                <c:pt idx="256">
                  <c:v>9.6671770748457675E-5</c:v>
                </c:pt>
                <c:pt idx="257">
                  <c:v>9.5380026117197758E-5</c:v>
                </c:pt>
                <c:pt idx="258">
                  <c:v>9.4969981239145795E-5</c:v>
                </c:pt>
                <c:pt idx="259">
                  <c:v>9.8435536821650516E-5</c:v>
                </c:pt>
                <c:pt idx="260">
                  <c:v>1.0647376732286773E-4</c:v>
                </c:pt>
                <c:pt idx="261">
                  <c:v>1.1155102937365768E-4</c:v>
                </c:pt>
                <c:pt idx="262">
                  <c:v>1.175756939009176E-4</c:v>
                </c:pt>
                <c:pt idx="263">
                  <c:v>1.328300112035663E-4</c:v>
                </c:pt>
                <c:pt idx="264">
                  <c:v>1.5133610061113245E-4</c:v>
                </c:pt>
                <c:pt idx="265">
                  <c:v>1.622385701782747E-4</c:v>
                </c:pt>
                <c:pt idx="266">
                  <c:v>1.741447592529255E-4</c:v>
                </c:pt>
                <c:pt idx="267">
                  <c:v>1.8706405408686066E-4</c:v>
                </c:pt>
                <c:pt idx="268">
                  <c:v>2.1632672352112081E-4</c:v>
                </c:pt>
                <c:pt idx="269">
                  <c:v>2.4906001453217641E-4</c:v>
                </c:pt>
                <c:pt idx="270">
                  <c:v>2.6718563105987414E-4</c:v>
                </c:pt>
                <c:pt idx="271">
                  <c:v>2.8638067069763906E-4</c:v>
                </c:pt>
                <c:pt idx="272">
                  <c:v>3.0665451961731094E-4</c:v>
                </c:pt>
                <c:pt idx="273">
                  <c:v>3.5084552156838811E-4</c:v>
                </c:pt>
                <c:pt idx="274">
                  <c:v>3.9872573466936956E-4</c:v>
                </c:pt>
                <c:pt idx="275">
                  <c:v>4.2453442473444625E-4</c:v>
                </c:pt>
                <c:pt idx="276">
                  <c:v>4.5110667793224479E-4</c:v>
                </c:pt>
                <c:pt idx="277">
                  <c:v>4.7695815577064593E-4</c:v>
                </c:pt>
                <c:pt idx="278">
                  <c:v>5.2496186877526441E-4</c:v>
                </c:pt>
                <c:pt idx="279">
                  <c:v>5.6919894413809402E-4</c:v>
                </c:pt>
                <c:pt idx="280">
                  <c:v>5.8940276067787067E-4</c:v>
                </c:pt>
                <c:pt idx="281">
                  <c:v>6.0843798487475453E-4</c:v>
                </c:pt>
                <c:pt idx="282">
                  <c:v>6.2629159690352765E-4</c:v>
                </c:pt>
                <c:pt idx="283">
                  <c:v>6.5799621641993156E-4</c:v>
                </c:pt>
                <c:pt idx="284">
                  <c:v>6.856295243551358E-4</c:v>
                </c:pt>
                <c:pt idx="285">
                  <c:v>6.9737977632655657E-4</c:v>
                </c:pt>
                <c:pt idx="286">
                  <c:v>7.0787029653907041E-4</c:v>
                </c:pt>
                <c:pt idx="287">
                  <c:v>7.1708806516745938E-4</c:v>
                </c:pt>
                <c:pt idx="288">
                  <c:v>7.3121748261684161E-4</c:v>
                </c:pt>
                <c:pt idx="289">
                  <c:v>7.4097122557681416E-4</c:v>
                </c:pt>
                <c:pt idx="290">
                  <c:v>7.4362993794707677E-4</c:v>
                </c:pt>
                <c:pt idx="291">
                  <c:v>7.4493777954209861E-4</c:v>
                </c:pt>
                <c:pt idx="292">
                  <c:v>7.4488173061659779E-4</c:v>
                </c:pt>
                <c:pt idx="293">
                  <c:v>7.4015975396690692E-4</c:v>
                </c:pt>
                <c:pt idx="294">
                  <c:v>7.3075823432411369E-4</c:v>
                </c:pt>
                <c:pt idx="295">
                  <c:v>7.2368743637696298E-4</c:v>
                </c:pt>
                <c:pt idx="296">
                  <c:v>7.1517462943759824E-4</c:v>
                </c:pt>
                <c:pt idx="297">
                  <c:v>7.0520679384067364E-4</c:v>
                </c:pt>
                <c:pt idx="298">
                  <c:v>6.8035721448644892E-4</c:v>
                </c:pt>
                <c:pt idx="299">
                  <c:v>6.5267137174807033E-4</c:v>
                </c:pt>
                <c:pt idx="300">
                  <c:v>6.4134800214610266E-4</c:v>
                </c:pt>
                <c:pt idx="301">
                  <c:v>6.3124281098225765E-4</c:v>
                </c:pt>
                <c:pt idx="302">
                  <c:v>6.2236780329349983E-4</c:v>
                </c:pt>
                <c:pt idx="303">
                  <c:v>6.0877945295523261E-4</c:v>
                </c:pt>
                <c:pt idx="304">
                  <c:v>5.9940970403182803E-4</c:v>
                </c:pt>
                <c:pt idx="305">
                  <c:v>5.9686568671502016E-4</c:v>
                </c:pt>
                <c:pt idx="306">
                  <c:v>5.9562388229572605E-4</c:v>
                </c:pt>
                <c:pt idx="307">
                  <c:v>5.956962956510381E-4</c:v>
                </c:pt>
                <c:pt idx="308">
                  <c:v>6.0028287450109019E-4</c:v>
                </c:pt>
                <c:pt idx="309">
                  <c:v>6.0936822755763842E-4</c:v>
                </c:pt>
                <c:pt idx="310">
                  <c:v>6.1619180518057703E-4</c:v>
                </c:pt>
                <c:pt idx="311">
                  <c:v>6.244016307199729E-4</c:v>
                </c:pt>
                <c:pt idx="312">
                  <c:v>6.340097092927266E-4</c:v>
                </c:pt>
                <c:pt idx="313">
                  <c:v>6.5794793762563586E-4</c:v>
                </c:pt>
                <c:pt idx="314">
                  <c:v>6.8666465585565106E-4</c:v>
                </c:pt>
                <c:pt idx="315">
                  <c:v>7.0344407618883054E-4</c:v>
                </c:pt>
                <c:pt idx="316">
                  <c:v>7.2169378041664345E-4</c:v>
                </c:pt>
                <c:pt idx="317">
                  <c:v>7.4142577365599038E-4</c:v>
                </c:pt>
                <c:pt idx="318">
                  <c:v>7.8589246494509268E-4</c:v>
                </c:pt>
                <c:pt idx="319">
                  <c:v>8.4192948165195958E-4</c:v>
                </c:pt>
                <c:pt idx="320">
                  <c:v>8.7996033707682386E-4</c:v>
                </c:pt>
                <c:pt idx="321">
                  <c:v>9.1604506788023343E-4</c:v>
                </c:pt>
                <c:pt idx="322">
                  <c:v>9.5016470131881192E-4</c:v>
                </c:pt>
                <c:pt idx="323">
                  <c:v>1.0117616242677485E-3</c:v>
                </c:pt>
                <c:pt idx="324">
                  <c:v>1.0666128126324281E-3</c:v>
                </c:pt>
                <c:pt idx="325">
                  <c:v>1.0906223724926889E-3</c:v>
                </c:pt>
                <c:pt idx="326">
                  <c:v>1.1125530003663897E-3</c:v>
                </c:pt>
                <c:pt idx="327">
                  <c:v>1.1323857240697066E-3</c:v>
                </c:pt>
                <c:pt idx="328">
                  <c:v>1.1649670649216404E-3</c:v>
                </c:pt>
                <c:pt idx="329">
                  <c:v>1.1903581293459808E-3</c:v>
                </c:pt>
                <c:pt idx="330">
                  <c:v>1.1994167472817452E-3</c:v>
                </c:pt>
                <c:pt idx="331">
                  <c:v>1.2062636274645655E-3</c:v>
                </c:pt>
                <c:pt idx="332">
                  <c:v>1.210879797950426E-3</c:v>
                </c:pt>
                <c:pt idx="333">
                  <c:v>1.2125856635591958E-3</c:v>
                </c:pt>
                <c:pt idx="334">
                  <c:v>1.2066579410863199E-3</c:v>
                </c:pt>
                <c:pt idx="335">
                  <c:v>1.1998359825682314E-3</c:v>
                </c:pt>
                <c:pt idx="336">
                  <c:v>1.1906694824492803E-3</c:v>
                </c:pt>
                <c:pt idx="337">
                  <c:v>1.1464998887866784E-3</c:v>
                </c:pt>
                <c:pt idx="338">
                  <c:v>1.0843878563093767E-3</c:v>
                </c:pt>
                <c:pt idx="339">
                  <c:v>1.0583935542385348E-3</c:v>
                </c:pt>
                <c:pt idx="340">
                  <c:v>1.0330495030608233E-3</c:v>
                </c:pt>
                <c:pt idx="341">
                  <c:v>9.8456513667244394E-4</c:v>
                </c:pt>
                <c:pt idx="342">
                  <c:v>9.3830997068167221E-4</c:v>
                </c:pt>
                <c:pt idx="343">
                  <c:v>9.1631779659984147E-4</c:v>
                </c:pt>
                <c:pt idx="344">
                  <c:v>8.9501612241527084E-4</c:v>
                </c:pt>
                <c:pt idx="345">
                  <c:v>8.7441165644186469E-4</c:v>
                </c:pt>
                <c:pt idx="346">
                  <c:v>8.2644807415599431E-4</c:v>
                </c:pt>
                <c:pt idx="347">
                  <c:v>7.8208223545317423E-4</c:v>
                </c:pt>
                <c:pt idx="348">
                  <c:v>7.6580189038111257E-4</c:v>
                </c:pt>
                <c:pt idx="349">
                  <c:v>7.5026571091818539E-4</c:v>
                </c:pt>
                <c:pt idx="350">
                  <c:v>7.217088914490688E-4</c:v>
                </c:pt>
                <c:pt idx="351">
                  <c:v>6.9569681263814687E-4</c:v>
                </c:pt>
                <c:pt idx="352">
                  <c:v>6.8398208401099225E-4</c:v>
                </c:pt>
                <c:pt idx="353">
                  <c:v>6.7305177031684593E-4</c:v>
                </c:pt>
                <c:pt idx="354">
                  <c:v>6.6291257970974016E-4</c:v>
                </c:pt>
                <c:pt idx="355">
                  <c:v>6.4530597329692796E-4</c:v>
                </c:pt>
                <c:pt idx="356">
                  <c:v>6.3040121307089692E-4</c:v>
                </c:pt>
                <c:pt idx="357">
                  <c:v>6.2431826156839065E-4</c:v>
                </c:pt>
                <c:pt idx="358">
                  <c:v>6.1906668263667086E-4</c:v>
                </c:pt>
                <c:pt idx="359">
                  <c:v>6.0102081311796951E-4</c:v>
                </c:pt>
                <c:pt idx="360">
                  <c:v>5.4325538822119768E-4</c:v>
                </c:pt>
                <c:pt idx="361">
                  <c:v>4.9184107378863473E-4</c:v>
                </c:pt>
                <c:pt idx="362">
                  <c:v>4.6935038887419012E-4</c:v>
                </c:pt>
                <c:pt idx="363">
                  <c:v>4.4881315464095906E-4</c:v>
                </c:pt>
                <c:pt idx="364">
                  <c:v>4.3024524646995133E-4</c:v>
                </c:pt>
                <c:pt idx="365">
                  <c:v>3.9975367168487708E-4</c:v>
                </c:pt>
                <c:pt idx="366">
                  <c:v>3.7598438466623918E-4</c:v>
                </c:pt>
                <c:pt idx="367">
                  <c:v>3.6750123959983227E-4</c:v>
                </c:pt>
                <c:pt idx="368">
                  <c:v>3.61082673761004E-4</c:v>
                </c:pt>
                <c:pt idx="369">
                  <c:v>3.5674456285050837E-4</c:v>
                </c:pt>
                <c:pt idx="370">
                  <c:v>3.5508291965413719E-4</c:v>
                </c:pt>
                <c:pt idx="371">
                  <c:v>3.605141829865488E-4</c:v>
                </c:pt>
                <c:pt idx="372">
                  <c:v>3.6681648278857892E-4</c:v>
                </c:pt>
                <c:pt idx="373">
                  <c:v>3.7529449212314603E-4</c:v>
                </c:pt>
                <c:pt idx="374">
                  <c:v>3.8596408701074836E-4</c:v>
                </c:pt>
                <c:pt idx="375">
                  <c:v>4.1468841893710362E-4</c:v>
                </c:pt>
                <c:pt idx="376">
                  <c:v>4.5087584098268962E-4</c:v>
                </c:pt>
                <c:pt idx="377">
                  <c:v>4.7274150338338927E-4</c:v>
                </c:pt>
                <c:pt idx="378">
                  <c:v>4.9689400777985782E-4</c:v>
                </c:pt>
                <c:pt idx="379">
                  <c:v>5.2334923011265744E-4</c:v>
                </c:pt>
                <c:pt idx="380">
                  <c:v>5.8401572969657423E-4</c:v>
                </c:pt>
                <c:pt idx="381">
                  <c:v>6.4837754597313335E-4</c:v>
                </c:pt>
                <c:pt idx="382">
                  <c:v>6.7593739613514003E-4</c:v>
                </c:pt>
                <c:pt idx="383">
                  <c:v>7.0231727169911551E-4</c:v>
                </c:pt>
                <c:pt idx="384">
                  <c:v>7.2750754037009813E-4</c:v>
                </c:pt>
                <c:pt idx="385">
                  <c:v>7.7387622408942036E-4</c:v>
                </c:pt>
                <c:pt idx="386">
                  <c:v>8.161799039818618E-4</c:v>
                </c:pt>
                <c:pt idx="387">
                  <c:v>8.3527765632140927E-4</c:v>
                </c:pt>
                <c:pt idx="388">
                  <c:v>8.5312800895742669E-4</c:v>
                </c:pt>
                <c:pt idx="389">
                  <c:v>8.6972132975482452E-4</c:v>
                </c:pt>
                <c:pt idx="390">
                  <c:v>8.9867194821735552E-4</c:v>
                </c:pt>
                <c:pt idx="391">
                  <c:v>9.2333165345515056E-4</c:v>
                </c:pt>
                <c:pt idx="392">
                  <c:v>9.3349533407227625E-4</c:v>
                </c:pt>
                <c:pt idx="393">
                  <c:v>9.4234419059979757E-4</c:v>
                </c:pt>
                <c:pt idx="394">
                  <c:v>9.4986859082268893E-4</c:v>
                </c:pt>
                <c:pt idx="395">
                  <c:v>9.6045693955382205E-4</c:v>
                </c:pt>
                <c:pt idx="396">
                  <c:v>9.6652898948335064E-4</c:v>
                </c:pt>
                <c:pt idx="397">
                  <c:v>9.6728662871470306E-4</c:v>
                </c:pt>
                <c:pt idx="398">
                  <c:v>9.6666201994999312E-4</c:v>
                </c:pt>
                <c:pt idx="399">
                  <c:v>9.6464553113406737E-4</c:v>
                </c:pt>
                <c:pt idx="400">
                  <c:v>9.5592733241112171E-4</c:v>
                </c:pt>
                <c:pt idx="401">
                  <c:v>9.4246813841181165E-4</c:v>
                </c:pt>
                <c:pt idx="402">
                  <c:v>9.336404363224915E-4</c:v>
                </c:pt>
                <c:pt idx="403">
                  <c:v>9.2483043151680988E-4</c:v>
                </c:pt>
                <c:pt idx="404">
                  <c:v>9.1633227701670705E-4</c:v>
                </c:pt>
                <c:pt idx="405">
                  <c:v>9.0039021731769253E-4</c:v>
                </c:pt>
                <c:pt idx="406">
                  <c:v>8.8550814744792206E-4</c:v>
                </c:pt>
                <c:pt idx="407">
                  <c:v>8.786067333677039E-4</c:v>
                </c:pt>
                <c:pt idx="408">
                  <c:v>8.7203216511788639E-4</c:v>
                </c:pt>
                <c:pt idx="409">
                  <c:v>8.6578694181937976E-4</c:v>
                </c:pt>
                <c:pt idx="410">
                  <c:v>8.5440883626830555E-4</c:v>
                </c:pt>
                <c:pt idx="411">
                  <c:v>8.4414948447353311E-4</c:v>
                </c:pt>
                <c:pt idx="412">
                  <c:v>8.395884751433158E-4</c:v>
                </c:pt>
                <c:pt idx="413">
                  <c:v>8.3537180652903942E-4</c:v>
                </c:pt>
                <c:pt idx="414">
                  <c:v>8.3150197751180599E-4</c:v>
                </c:pt>
                <c:pt idx="415">
                  <c:v>8.2493283881213131E-4</c:v>
                </c:pt>
                <c:pt idx="416">
                  <c:v>8.1954104462766963E-4</c:v>
                </c:pt>
                <c:pt idx="417">
                  <c:v>8.1744290344687442E-4</c:v>
                </c:pt>
                <c:pt idx="418">
                  <c:v>8.157065974678801E-4</c:v>
                </c:pt>
                <c:pt idx="419">
                  <c:v>8.1433462613134111E-4</c:v>
                </c:pt>
                <c:pt idx="420">
                  <c:v>8.1281946344269329E-4</c:v>
                </c:pt>
                <c:pt idx="421">
                  <c:v>8.1254007146647211E-4</c:v>
                </c:pt>
                <c:pt idx="422">
                  <c:v>8.1302726175458417E-4</c:v>
                </c:pt>
                <c:pt idx="423">
                  <c:v>8.1389378220997344E-4</c:v>
                </c:pt>
                <c:pt idx="424">
                  <c:v>8.1514213203348618E-4</c:v>
                </c:pt>
                <c:pt idx="425">
                  <c:v>8.1914449271636158E-4</c:v>
                </c:pt>
                <c:pt idx="426">
                  <c:v>8.2490477640639881E-4</c:v>
                </c:pt>
                <c:pt idx="427">
                  <c:v>8.2868736576813262E-4</c:v>
                </c:pt>
                <c:pt idx="428">
                  <c:v>8.3301604198560142E-4</c:v>
                </c:pt>
                <c:pt idx="429">
                  <c:v>8.3789425613822743E-4</c:v>
                </c:pt>
                <c:pt idx="430">
                  <c:v>8.4950174071174445E-4</c:v>
                </c:pt>
                <c:pt idx="431">
                  <c:v>8.6297152519954068E-4</c:v>
                </c:pt>
                <c:pt idx="432">
                  <c:v>8.706492029730839E-4</c:v>
                </c:pt>
                <c:pt idx="433">
                  <c:v>8.7889712811595189E-4</c:v>
                </c:pt>
                <c:pt idx="434">
                  <c:v>8.877187520273111E-4</c:v>
                </c:pt>
                <c:pt idx="435">
                  <c:v>9.0729387344445911E-4</c:v>
                </c:pt>
                <c:pt idx="436">
                  <c:v>9.2881126653843182E-4</c:v>
                </c:pt>
                <c:pt idx="437">
                  <c:v>9.4055315759788982E-4</c:v>
                </c:pt>
                <c:pt idx="438">
                  <c:v>9.5288945662019842E-4</c:v>
                </c:pt>
                <c:pt idx="439">
                  <c:v>9.6582361524433225E-4</c:v>
                </c:pt>
                <c:pt idx="440">
                  <c:v>9.9370479841986992E-4</c:v>
                </c:pt>
                <c:pt idx="441">
                  <c:v>1.0236078770997636E-3</c:v>
                </c:pt>
                <c:pt idx="442">
                  <c:v>1.0395831071985384E-3</c:v>
                </c:pt>
                <c:pt idx="443">
                  <c:v>1.0561769061734338E-3</c:v>
                </c:pt>
                <c:pt idx="444">
                  <c:v>1.0733927258232967E-3</c:v>
                </c:pt>
                <c:pt idx="445">
                  <c:v>1.1099184465113154E-3</c:v>
                </c:pt>
                <c:pt idx="446">
                  <c:v>1.1483043587201536E-3</c:v>
                </c:pt>
                <c:pt idx="447">
                  <c:v>1.1672337509338604E-3</c:v>
                </c:pt>
                <c:pt idx="448">
                  <c:v>1.1853493017532912E-3</c:v>
                </c:pt>
                <c:pt idx="449">
                  <c:v>1.202645443312278E-3</c:v>
                </c:pt>
                <c:pt idx="450">
                  <c:v>1.2344827574573003E-3</c:v>
                </c:pt>
                <c:pt idx="451">
                  <c:v>1.2635245654557536E-3</c:v>
                </c:pt>
                <c:pt idx="452">
                  <c:v>1.2766401467168009E-3</c:v>
                </c:pt>
                <c:pt idx="453">
                  <c:v>1.2889029130391805E-3</c:v>
                </c:pt>
                <c:pt idx="454">
                  <c:v>1.3003072967965323E-3</c:v>
                </c:pt>
                <c:pt idx="455">
                  <c:v>1.320231792636406E-3</c:v>
                </c:pt>
                <c:pt idx="456">
                  <c:v>1.3372296540481443E-3</c:v>
                </c:pt>
                <c:pt idx="457">
                  <c:v>1.3442586109846388E-3</c:v>
                </c:pt>
                <c:pt idx="458">
                  <c:v>1.3503957797578181E-3</c:v>
                </c:pt>
                <c:pt idx="459">
                  <c:v>1.3556355928212582E-3</c:v>
                </c:pt>
                <c:pt idx="460">
                  <c:v>1.3631013567216854E-3</c:v>
                </c:pt>
                <c:pt idx="461">
                  <c:v>1.3675099368892774E-3</c:v>
                </c:pt>
                <c:pt idx="462">
                  <c:v>1.3681794580477913E-3</c:v>
                </c:pt>
                <c:pt idx="463">
                  <c:v>1.3679182182180227E-3</c:v>
                </c:pt>
                <c:pt idx="464">
                  <c:v>1.3667206498535478E-3</c:v>
                </c:pt>
                <c:pt idx="465">
                  <c:v>1.361181727093097E-3</c:v>
                </c:pt>
                <c:pt idx="466">
                  <c:v>1.352455740759595E-3</c:v>
                </c:pt>
                <c:pt idx="467">
                  <c:v>1.3464930170847822E-3</c:v>
                </c:pt>
                <c:pt idx="468">
                  <c:v>1.3397481622501317E-3</c:v>
                </c:pt>
                <c:pt idx="469">
                  <c:v>1.3329682551344035E-3</c:v>
                </c:pt>
                <c:pt idx="470">
                  <c:v>1.3199256296747564E-3</c:v>
                </c:pt>
                <c:pt idx="471">
                  <c:v>1.3073913873107301E-3</c:v>
                </c:pt>
                <c:pt idx="472">
                  <c:v>1.3013885731449903E-3</c:v>
                </c:pt>
                <c:pt idx="473">
                  <c:v>1.2955446051954311E-3</c:v>
                </c:pt>
                <c:pt idx="474">
                  <c:v>1.2898606258282541E-3</c:v>
                </c:pt>
                <c:pt idx="475">
                  <c:v>1.279036219923313E-3</c:v>
                </c:pt>
                <c:pt idx="476">
                  <c:v>1.2687474467032445E-3</c:v>
                </c:pt>
                <c:pt idx="477">
                  <c:v>1.2638805490183813E-3</c:v>
                </c:pt>
                <c:pt idx="478">
                  <c:v>1.259180495312151E-3</c:v>
                </c:pt>
                <c:pt idx="479">
                  <c:v>1.2546484281106274E-3</c:v>
                </c:pt>
                <c:pt idx="480">
                  <c:v>1.2461542748365417E-3</c:v>
                </c:pt>
                <c:pt idx="481">
                  <c:v>1.2382228747132018E-3</c:v>
                </c:pt>
                <c:pt idx="482">
                  <c:v>1.2345478778463814E-3</c:v>
                </c:pt>
                <c:pt idx="483">
                  <c:v>1.2310477228005823E-3</c:v>
                </c:pt>
                <c:pt idx="484">
                  <c:v>1.227723551942006E-3</c:v>
                </c:pt>
                <c:pt idx="485">
                  <c:v>1.2216716827762042E-3</c:v>
                </c:pt>
                <c:pt idx="486">
                  <c:v>1.216209561540893E-3</c:v>
                </c:pt>
                <c:pt idx="487">
                  <c:v>1.2137824499891536E-3</c:v>
                </c:pt>
                <c:pt idx="488">
                  <c:v>1.2115381777810796E-3</c:v>
                </c:pt>
                <c:pt idx="489">
                  <c:v>1.2094778876825529E-3</c:v>
                </c:pt>
                <c:pt idx="490">
                  <c:v>1.2059803334629748E-3</c:v>
                </c:pt>
                <c:pt idx="491">
                  <c:v>1.2031245376764588E-3</c:v>
                </c:pt>
                <c:pt idx="492">
                  <c:v>1.2021524193706057E-3</c:v>
                </c:pt>
                <c:pt idx="493">
                  <c:v>1.2015230474560212E-3</c:v>
                </c:pt>
                <c:pt idx="494">
                  <c:v>1.2012384215331906E-3</c:v>
                </c:pt>
                <c:pt idx="495">
                  <c:v>1.201832333439512E-3</c:v>
                </c:pt>
                <c:pt idx="496">
                  <c:v>1.2035873701687905E-3</c:v>
                </c:pt>
                <c:pt idx="497">
                  <c:v>1.2050564682120068E-3</c:v>
                </c:pt>
                <c:pt idx="498">
                  <c:v>1.2068823097699521E-3</c:v>
                </c:pt>
                <c:pt idx="499">
                  <c:v>1.2090668944431116E-3</c:v>
                </c:pt>
                <c:pt idx="500">
                  <c:v>1.2146459702311319E-3</c:v>
                </c:pt>
                <c:pt idx="501">
                  <c:v>1.2214326558179778E-3</c:v>
                </c:pt>
                <c:pt idx="502">
                  <c:v>1.2254409497547414E-3</c:v>
                </c:pt>
                <c:pt idx="503">
                  <c:v>1.2298199843296942E-3</c:v>
                </c:pt>
                <c:pt idx="504">
                  <c:v>1.2345717590633853E-3</c:v>
                </c:pt>
                <c:pt idx="505">
                  <c:v>1.245332081829531E-3</c:v>
                </c:pt>
                <c:pt idx="506">
                  <c:v>1.2573462521547896E-3</c:v>
                </c:pt>
                <c:pt idx="507">
                  <c:v>1.2639917218493224E-3</c:v>
                </c:pt>
                <c:pt idx="508">
                  <c:v>1.2710219293854408E-3</c:v>
                </c:pt>
                <c:pt idx="509">
                  <c:v>1.2784388742836938E-3</c:v>
                </c:pt>
                <c:pt idx="510">
                  <c:v>1.2945765418859168E-3</c:v>
                </c:pt>
                <c:pt idx="511">
                  <c:v>1.3119505617087412E-3</c:v>
                </c:pt>
                <c:pt idx="512">
                  <c:v>1.320949746625999E-3</c:v>
                </c:pt>
                <c:pt idx="513">
                  <c:v>1.3299643183550813E-3</c:v>
                </c:pt>
                <c:pt idx="514">
                  <c:v>1.3389941959207619E-3</c:v>
                </c:pt>
                <c:pt idx="515">
                  <c:v>1.3662002046945787E-3</c:v>
                </c:pt>
                <c:pt idx="516">
                  <c:v>1.3934903479118077E-3</c:v>
                </c:pt>
                <c:pt idx="517">
                  <c:v>1.402625098227972E-3</c:v>
                </c:pt>
                <c:pt idx="518">
                  <c:v>1.4577385780079055E-3</c:v>
                </c:pt>
                <c:pt idx="519">
                  <c:v>1.5133622400043123E-3</c:v>
                </c:pt>
                <c:pt idx="520">
                  <c:v>1.5788779821956922E-3</c:v>
                </c:pt>
                <c:pt idx="521">
                  <c:v>1.6450365366704744E-3</c:v>
                </c:pt>
                <c:pt idx="522">
                  <c:v>1.7118101176549771E-3</c:v>
                </c:pt>
                <c:pt idx="523">
                  <c:v>1.7791709391357102E-3</c:v>
                </c:pt>
                <c:pt idx="524">
                  <c:v>1.8470912150991836E-3</c:v>
                </c:pt>
                <c:pt idx="525">
                  <c:v>1.9155431597717154E-3</c:v>
                </c:pt>
                <c:pt idx="526">
                  <c:v>1.9844989869799434E-3</c:v>
                </c:pt>
                <c:pt idx="527">
                  <c:v>2.0539309107903136E-3</c:v>
                </c:pt>
                <c:pt idx="528">
                  <c:v>2.123811145189336E-3</c:v>
                </c:pt>
                <c:pt idx="529">
                  <c:v>2.1941119041635204E-3</c:v>
                </c:pt>
                <c:pt idx="530">
                  <c:v>2.2648054016194408E-3</c:v>
                </c:pt>
                <c:pt idx="531">
                  <c:v>2.3562294091838965E-3</c:v>
                </c:pt>
                <c:pt idx="532">
                  <c:v>2.4072594674429126E-3</c:v>
                </c:pt>
                <c:pt idx="533">
                  <c:v>2.4789644636236119E-3</c:v>
                </c:pt>
                <c:pt idx="534">
                  <c:v>2.5509510539123426E-3</c:v>
                </c:pt>
                <c:pt idx="535">
                  <c:v>2.6335306075875309E-3</c:v>
                </c:pt>
                <c:pt idx="536">
                  <c:v>2.695657871560897E-3</c:v>
                </c:pt>
                <c:pt idx="537">
                  <c:v>2.7683225267338685E-3</c:v>
                </c:pt>
                <c:pt idx="538">
                  <c:v>2.8411576310016784E-3</c:v>
                </c:pt>
                <c:pt idx="539">
                  <c:v>2.9141353982709006E-3</c:v>
                </c:pt>
                <c:pt idx="540">
                  <c:v>2.9872280421283648E-3</c:v>
                </c:pt>
                <c:pt idx="541">
                  <c:v>3.0604077764007087E-3</c:v>
                </c:pt>
                <c:pt idx="542">
                  <c:v>3.133646814674762E-3</c:v>
                </c:pt>
                <c:pt idx="543">
                  <c:v>3.2069173706172904E-3</c:v>
                </c:pt>
                <c:pt idx="544">
                  <c:v>3.2801916578950596E-3</c:v>
                </c:pt>
                <c:pt idx="545">
                  <c:v>3.3534418900149632E-3</c:v>
                </c:pt>
                <c:pt idx="546">
                  <c:v>3.4266402807237029E-3</c:v>
                </c:pt>
                <c:pt idx="547">
                  <c:v>3.4997590434482362E-3</c:v>
                </c:pt>
                <c:pt idx="548">
                  <c:v>3.5727703917753928E-3</c:v>
                </c:pt>
                <c:pt idx="549">
                  <c:v>3.6456465392120663E-3</c:v>
                </c:pt>
                <c:pt idx="550">
                  <c:v>3.7183596991852141E-3</c:v>
                </c:pt>
                <c:pt idx="551">
                  <c:v>3.7908820853616021E-3</c:v>
                </c:pt>
                <c:pt idx="552">
                  <c:v>3.8631859110882516E-3</c:v>
                </c:pt>
                <c:pt idx="553">
                  <c:v>3.9352433896322481E-3</c:v>
                </c:pt>
                <c:pt idx="554">
                  <c:v>4.0070267346603572E-3</c:v>
                </c:pt>
                <c:pt idx="555">
                  <c:v>4.0785081594396644E-3</c:v>
                </c:pt>
                <c:pt idx="556">
                  <c:v>4.1496598773171911E-3</c:v>
                </c:pt>
                <c:pt idx="557">
                  <c:v>4.2204541016399588E-3</c:v>
                </c:pt>
                <c:pt idx="558">
                  <c:v>4.290863045754989E-3</c:v>
                </c:pt>
                <c:pt idx="559">
                  <c:v>4.3608589229293671E-3</c:v>
                </c:pt>
                <c:pt idx="560">
                  <c:v>4.4304139464301784E-3</c:v>
                </c:pt>
                <c:pt idx="561">
                  <c:v>4.4995003296843805E-3</c:v>
                </c:pt>
                <c:pt idx="562">
                  <c:v>4.5680902857192507E-3</c:v>
                </c:pt>
                <c:pt idx="563">
                  <c:v>4.6361560278018743E-3</c:v>
                </c:pt>
                <c:pt idx="564">
                  <c:v>4.7036697691993368E-3</c:v>
                </c:pt>
                <c:pt idx="565">
                  <c:v>4.7706037230987874E-3</c:v>
                </c:pt>
                <c:pt idx="566">
                  <c:v>4.8369301026074396E-3</c:v>
                </c:pt>
                <c:pt idx="567">
                  <c:v>4.9026211209124426E-3</c:v>
                </c:pt>
                <c:pt idx="568">
                  <c:v>4.9676520693786586E-3</c:v>
                </c:pt>
                <c:pt idx="569">
                  <c:v>5.0510801973047137E-3</c:v>
                </c:pt>
                <c:pt idx="570">
                  <c:v>5.1162079450595144E-3</c:v>
                </c:pt>
                <c:pt idx="571">
                  <c:v>5.1721944090044047E-3</c:v>
                </c:pt>
                <c:pt idx="572">
                  <c:v>5.2376975986767604E-3</c:v>
                </c:pt>
                <c:pt idx="573">
                  <c:v>5.3033962531934264E-3</c:v>
                </c:pt>
                <c:pt idx="574">
                  <c:v>5.3692856855835913E-3</c:v>
                </c:pt>
                <c:pt idx="575">
                  <c:v>5.4353612083168912E-3</c:v>
                </c:pt>
                <c:pt idx="576">
                  <c:v>5.5016181344225146E-3</c:v>
                </c:pt>
                <c:pt idx="577">
                  <c:v>5.5680517765299697E-3</c:v>
                </c:pt>
                <c:pt idx="578">
                  <c:v>5.6346574474286371E-3</c:v>
                </c:pt>
                <c:pt idx="579">
                  <c:v>5.7014304598279608E-3</c:v>
                </c:pt>
                <c:pt idx="580">
                  <c:v>5.7683661265972574E-3</c:v>
                </c:pt>
                <c:pt idx="581">
                  <c:v>5.8354597604459713E-3</c:v>
                </c:pt>
                <c:pt idx="582">
                  <c:v>5.9027066740835465E-3</c:v>
                </c:pt>
                <c:pt idx="583">
                  <c:v>5.9701021802993637E-3</c:v>
                </c:pt>
                <c:pt idx="584">
                  <c:v>6.037641591802867E-3</c:v>
                </c:pt>
                <c:pt idx="585">
                  <c:v>6.1053202213035007E-3</c:v>
                </c:pt>
                <c:pt idx="586">
                  <c:v>6.2023439109726297E-3</c:v>
                </c:pt>
                <c:pt idx="587">
                  <c:v>6.2507928550026293E-3</c:v>
                </c:pt>
                <c:pt idx="588">
                  <c:v>6.3091445455221162E-3</c:v>
                </c:pt>
                <c:pt idx="589">
                  <c:v>6.3773331745853312E-3</c:v>
                </c:pt>
                <c:pt idx="590">
                  <c:v>6.4456375852728343E-3</c:v>
                </c:pt>
                <c:pt idx="591">
                  <c:v>6.5140530904539418E-3</c:v>
                </c:pt>
                <c:pt idx="592">
                  <c:v>6.5825750026782259E-3</c:v>
                </c:pt>
                <c:pt idx="593">
                  <c:v>6.6511986348150032E-3</c:v>
                </c:pt>
                <c:pt idx="594">
                  <c:v>6.7199192994138457E-3</c:v>
                </c:pt>
                <c:pt idx="595">
                  <c:v>6.7887323092641338E-3</c:v>
                </c:pt>
                <c:pt idx="596">
                  <c:v>6.857632977155248E-3</c:v>
                </c:pt>
                <c:pt idx="597">
                  <c:v>6.9266166156367603E-3</c:v>
                </c:pt>
                <c:pt idx="598">
                  <c:v>6.9956785374181152E-3</c:v>
                </c:pt>
                <c:pt idx="599">
                  <c:v>7.0648140552886929E-3</c:v>
                </c:pt>
                <c:pt idx="600">
                  <c:v>7.1340184818780017E-3</c:v>
                </c:pt>
                <c:pt idx="601">
                  <c:v>7.2032871298954859E-3</c:v>
                </c:pt>
                <c:pt idx="602">
                  <c:v>7.2726153119706538E-3</c:v>
                </c:pt>
                <c:pt idx="603">
                  <c:v>7.3419983408129497E-3</c:v>
                </c:pt>
                <c:pt idx="604">
                  <c:v>7.4114315290518817E-3</c:v>
                </c:pt>
                <c:pt idx="605">
                  <c:v>7.4809101894768304E-3</c:v>
                </c:pt>
                <c:pt idx="606">
                  <c:v>7.5504296346373678E-3</c:v>
                </c:pt>
                <c:pt idx="607">
                  <c:v>7.6199851771630023E-3</c:v>
                </c:pt>
                <c:pt idx="608">
                  <c:v>7.6895721299230502E-3</c:v>
                </c:pt>
                <c:pt idx="609">
                  <c:v>7.7591858053871476E-3</c:v>
                </c:pt>
                <c:pt idx="610">
                  <c:v>7.8288215161848029E-3</c:v>
                </c:pt>
                <c:pt idx="611">
                  <c:v>7.8984745750254604E-3</c:v>
                </c:pt>
                <c:pt idx="612">
                  <c:v>7.9681402946185642E-3</c:v>
                </c:pt>
                <c:pt idx="613">
                  <c:v>8.0378139875136867E-3</c:v>
                </c:pt>
                <c:pt idx="614">
                  <c:v>8.1074909664202721E-3</c:v>
                </c:pt>
                <c:pt idx="615">
                  <c:v>8.1771665438878927E-3</c:v>
                </c:pt>
                <c:pt idx="616">
                  <c:v>8.2468360325460566E-3</c:v>
                </c:pt>
                <c:pt idx="617">
                  <c:v>8.3164947451841442E-3</c:v>
                </c:pt>
                <c:pt idx="618">
                  <c:v>8.3861379941918557E-3</c:v>
                </c:pt>
                <c:pt idx="619">
                  <c:v>8.4557610923585713E-3</c:v>
                </c:pt>
                <c:pt idx="620">
                  <c:v>8.5253587309708223E-3</c:v>
                </c:pt>
                <c:pt idx="621">
                  <c:v>8.6247306811326752E-3</c:v>
                </c:pt>
                <c:pt idx="622">
                  <c:v>8.693880172012669E-3</c:v>
                </c:pt>
                <c:pt idx="623">
                  <c:v>8.7429202867816969E-3</c:v>
                </c:pt>
                <c:pt idx="624">
                  <c:v>8.8116634654511472E-3</c:v>
                </c:pt>
                <c:pt idx="625">
                  <c:v>8.8801604275534629E-3</c:v>
                </c:pt>
                <c:pt idx="626">
                  <c:v>8.9484029873165838E-3</c:v>
                </c:pt>
                <c:pt idx="627">
                  <c:v>9.0163829591283218E-3</c:v>
                </c:pt>
                <c:pt idx="628">
                  <c:v>9.0840921571366806E-3</c:v>
                </c:pt>
                <c:pt idx="629">
                  <c:v>9.1515223958094083E-3</c:v>
                </c:pt>
                <c:pt idx="630">
                  <c:v>9.2186654893744446E-3</c:v>
                </c:pt>
                <c:pt idx="631">
                  <c:v>9.2855132520597294E-3</c:v>
                </c:pt>
                <c:pt idx="632">
                  <c:v>9.3520574982530746E-3</c:v>
                </c:pt>
                <c:pt idx="633">
                  <c:v>9.4182900421824201E-3</c:v>
                </c:pt>
                <c:pt idx="634">
                  <c:v>9.4842026981556415E-3</c:v>
                </c:pt>
                <c:pt idx="635">
                  <c:v>9.5497872803207429E-3</c:v>
                </c:pt>
                <c:pt idx="636">
                  <c:v>9.6341236010317743E-3</c:v>
                </c:pt>
                <c:pt idx="637">
                  <c:v>9.716869611651191E-3</c:v>
                </c:pt>
                <c:pt idx="638">
                  <c:v>9.7812156795651362E-3</c:v>
                </c:pt>
                <c:pt idx="639">
                  <c:v>9.8543060216638168E-3</c:v>
                </c:pt>
                <c:pt idx="640">
                  <c:v>9.908803146956302E-3</c:v>
                </c:pt>
                <c:pt idx="641">
                  <c:v>9.9720281748094663E-3</c:v>
                </c:pt>
                <c:pt idx="642">
                  <c:v>1.0034863151071605E-2</c:v>
                </c:pt>
                <c:pt idx="643">
                  <c:v>1.0097299890050593E-2</c:v>
                </c:pt>
                <c:pt idx="644">
                  <c:v>1.0159330205814499E-2</c:v>
                </c:pt>
                <c:pt idx="645">
                  <c:v>1.0220945912751134E-2</c:v>
                </c:pt>
                <c:pt idx="646">
                  <c:v>1.0282138825008502E-2</c:v>
                </c:pt>
                <c:pt idx="647">
                  <c:v>1.0342900756734608E-2</c:v>
                </c:pt>
                <c:pt idx="648">
                  <c:v>1.040322352215739E-2</c:v>
                </c:pt>
                <c:pt idx="649">
                  <c:v>1.0463098935584725E-2</c:v>
                </c:pt>
                <c:pt idx="650">
                  <c:v>1.052251881108468E-2</c:v>
                </c:pt>
                <c:pt idx="651">
                  <c:v>1.0581474962885196E-2</c:v>
                </c:pt>
                <c:pt idx="652">
                  <c:v>1.0639959205214211E-2</c:v>
                </c:pt>
                <c:pt idx="653">
                  <c:v>1.069796335221973E-2</c:v>
                </c:pt>
                <c:pt idx="654">
                  <c:v>1.0755479218129693E-2</c:v>
                </c:pt>
                <c:pt idx="655">
                  <c:v>1.0812498617092103E-2</c:v>
                </c:pt>
                <c:pt idx="656">
                  <c:v>1.0869013363254965E-2</c:v>
                </c:pt>
                <c:pt idx="657">
                  <c:v>1.0925015270846217E-2</c:v>
                </c:pt>
                <c:pt idx="658">
                  <c:v>1.0980496154013863E-2</c:v>
                </c:pt>
                <c:pt idx="659">
                  <c:v>1.1035447826985845E-2</c:v>
                </c:pt>
                <c:pt idx="660">
                  <c:v>1.1089862103830228E-2</c:v>
                </c:pt>
                <c:pt idx="661">
                  <c:v>1.1143730798695017E-2</c:v>
                </c:pt>
                <c:pt idx="662">
                  <c:v>1.1197045725888088E-2</c:v>
                </c:pt>
                <c:pt idx="663">
                  <c:v>1.1249798699397573E-2</c:v>
                </c:pt>
                <c:pt idx="664">
                  <c:v>1.1301981533451411E-2</c:v>
                </c:pt>
                <c:pt idx="665">
                  <c:v>1.1353586042277541E-2</c:v>
                </c:pt>
                <c:pt idx="666">
                  <c:v>1.1404604039944033E-2</c:v>
                </c:pt>
                <c:pt idx="667">
                  <c:v>1.1455027340598889E-2</c:v>
                </c:pt>
                <c:pt idx="668">
                  <c:v>1.1504847758390113E-2</c:v>
                </c:pt>
                <c:pt idx="669">
                  <c:v>1.1554057107545646E-2</c:v>
                </c:pt>
                <c:pt idx="670">
                  <c:v>1.1602647202133554E-2</c:v>
                </c:pt>
                <c:pt idx="671">
                  <c:v>1.1650609856301841E-2</c:v>
                </c:pt>
                <c:pt idx="672">
                  <c:v>1.1698035283567165E-2</c:v>
                </c:pt>
                <c:pt idx="673">
                  <c:v>1.1752298019391816E-2</c:v>
                </c:pt>
                <c:pt idx="674">
                  <c:v>1.1799934498473164E-2</c:v>
                </c:pt>
                <c:pt idx="675">
                  <c:v>1.1840885084515307E-2</c:v>
                </c:pt>
                <c:pt idx="676">
                  <c:v>1.1888803303348183E-2</c:v>
                </c:pt>
                <c:pt idx="677">
                  <c:v>1.1936878608684864E-2</c:v>
                </c:pt>
                <c:pt idx="678">
                  <c:v>1.1985114766712712E-2</c:v>
                </c:pt>
                <c:pt idx="679">
                  <c:v>1.2033515543778961E-2</c:v>
                </c:pt>
                <c:pt idx="680">
                  <c:v>1.2082084706150908E-2</c:v>
                </c:pt>
                <c:pt idx="681">
                  <c:v>1.2130826020095853E-2</c:v>
                </c:pt>
                <c:pt idx="682">
                  <c:v>1.2179743252040964E-2</c:v>
                </c:pt>
                <c:pt idx="683">
                  <c:v>1.2228840168173605E-2</c:v>
                </c:pt>
                <c:pt idx="684">
                  <c:v>1.227812053500088E-2</c:v>
                </c:pt>
                <c:pt idx="685">
                  <c:v>1.2327588118630217E-2</c:v>
                </c:pt>
                <c:pt idx="686">
                  <c:v>1.2377246685408849E-2</c:v>
                </c:pt>
                <c:pt idx="687">
                  <c:v>1.2441380103744848E-2</c:v>
                </c:pt>
                <c:pt idx="688">
                  <c:v>1.2477151833802935E-2</c:v>
                </c:pt>
                <c:pt idx="689">
                  <c:v>1.2527405948112857E-2</c:v>
                </c:pt>
                <c:pt idx="690">
                  <c:v>1.2577866110801139E-2</c:v>
                </c:pt>
                <c:pt idx="691">
                  <c:v>1.2628536088374887E-2</c:v>
                </c:pt>
                <c:pt idx="692">
                  <c:v>1.2679419647101398E-2</c:v>
                </c:pt>
                <c:pt idx="693">
                  <c:v>1.273052055324797E-2</c:v>
                </c:pt>
                <c:pt idx="694">
                  <c:v>1.2781842573081903E-2</c:v>
                </c:pt>
                <c:pt idx="695">
                  <c:v>1.2833389473190238E-2</c:v>
                </c:pt>
                <c:pt idx="696">
                  <c:v>1.28851650196804E-2</c:v>
                </c:pt>
                <c:pt idx="697">
                  <c:v>1.2937172979059497E-2</c:v>
                </c:pt>
                <c:pt idx="698">
                  <c:v>1.298941711751489E-2</c:v>
                </c:pt>
                <c:pt idx="699">
                  <c:v>1.3041901201553685E-2</c:v>
                </c:pt>
                <c:pt idx="700">
                  <c:v>1.3094628997443181E-2</c:v>
                </c:pt>
                <c:pt idx="701">
                  <c:v>1.3147604271530611E-2</c:v>
                </c:pt>
                <c:pt idx="702">
                  <c:v>1.3200830790163209E-2</c:v>
                </c:pt>
                <c:pt idx="703">
                  <c:v>1.3254312319848083E-2</c:v>
                </c:pt>
                <c:pt idx="704">
                  <c:v>1.3308052626692657E-2</c:v>
                </c:pt>
                <c:pt idx="705">
                  <c:v>1.3362055477204038E-2</c:v>
                </c:pt>
                <c:pt idx="706">
                  <c:v>1.3416324637809396E-2</c:v>
                </c:pt>
                <c:pt idx="707">
                  <c:v>1.3470863874696093E-2</c:v>
                </c:pt>
                <c:pt idx="708">
                  <c:v>1.3525676954451171E-2</c:v>
                </c:pt>
                <c:pt idx="709">
                  <c:v>1.3580767643261993E-2</c:v>
                </c:pt>
                <c:pt idx="710">
                  <c:v>1.3636139707635664E-2</c:v>
                </c:pt>
                <c:pt idx="711">
                  <c:v>1.3691796913919418E-2</c:v>
                </c:pt>
                <c:pt idx="712">
                  <c:v>1.3747743028540427E-2</c:v>
                </c:pt>
                <c:pt idx="713">
                  <c:v>1.3803981817686051E-2</c:v>
                </c:pt>
                <c:pt idx="714">
                  <c:v>1.3860517048023269E-2</c:v>
                </c:pt>
                <c:pt idx="715">
                  <c:v>1.3917352485739443E-2</c:v>
                </c:pt>
                <c:pt idx="716">
                  <c:v>1.3974491897421615E-2</c:v>
                </c:pt>
                <c:pt idx="717">
                  <c:v>1.4031939049257147E-2</c:v>
                </c:pt>
                <c:pt idx="718">
                  <c:v>1.4089697707753146E-2</c:v>
                </c:pt>
                <c:pt idx="719">
                  <c:v>1.4147771639336781E-2</c:v>
                </c:pt>
                <c:pt idx="720">
                  <c:v>1.4206164610435223E-2</c:v>
                </c:pt>
                <c:pt idx="721">
                  <c:v>1.4264880387395706E-2</c:v>
                </c:pt>
                <c:pt idx="722">
                  <c:v>1.43239227366454E-2</c:v>
                </c:pt>
                <c:pt idx="723">
                  <c:v>1.4383295424691411E-2</c:v>
                </c:pt>
                <c:pt idx="724">
                  <c:v>1.4443000487265323E-2</c:v>
                </c:pt>
                <c:pt idx="725">
                  <c:v>1.450275322897987E-2</c:v>
                </c:pt>
                <c:pt idx="726">
                  <c:v>1.4562332126715205E-2</c:v>
                </c:pt>
                <c:pt idx="727">
                  <c:v>1.4621734456969904E-2</c:v>
                </c:pt>
                <c:pt idx="728">
                  <c:v>1.4680957495922797E-2</c:v>
                </c:pt>
                <c:pt idx="729">
                  <c:v>1.4739998519912589E-2</c:v>
                </c:pt>
                <c:pt idx="730">
                  <c:v>1.4798854805118111E-2</c:v>
                </c:pt>
                <c:pt idx="731">
                  <c:v>1.4857523628037939E-2</c:v>
                </c:pt>
                <c:pt idx="732">
                  <c:v>1.4916002264770967E-2</c:v>
                </c:pt>
                <c:pt idx="733">
                  <c:v>1.4974287991735835E-2</c:v>
                </c:pt>
                <c:pt idx="734">
                  <c:v>1.5032378085111375E-2</c:v>
                </c:pt>
                <c:pt idx="735">
                  <c:v>1.5090269821316227E-2</c:v>
                </c:pt>
                <c:pt idx="736">
                  <c:v>1.5147960476449285E-2</c:v>
                </c:pt>
                <c:pt idx="737">
                  <c:v>1.5205447327009125E-2</c:v>
                </c:pt>
                <c:pt idx="738">
                  <c:v>1.5262727649094643E-2</c:v>
                </c:pt>
                <c:pt idx="739">
                  <c:v>1.5319798719044542E-2</c:v>
                </c:pt>
                <c:pt idx="740">
                  <c:v>1.5376657813117589E-2</c:v>
                </c:pt>
                <c:pt idx="741">
                  <c:v>1.5449446504591791E-2</c:v>
                </c:pt>
                <c:pt idx="742">
                  <c:v>1.5489729178828071E-2</c:v>
                </c:pt>
                <c:pt idx="743">
                  <c:v>1.5545936003062977E-2</c:v>
                </c:pt>
                <c:pt idx="744">
                  <c:v>1.5601919956536037E-2</c:v>
                </c:pt>
                <c:pt idx="745">
                  <c:v>1.5657678315426082E-2</c:v>
                </c:pt>
                <c:pt idx="746">
                  <c:v>1.5713208356151753E-2</c:v>
                </c:pt>
                <c:pt idx="747">
                  <c:v>1.5768507354891881E-2</c:v>
                </c:pt>
                <c:pt idx="748">
                  <c:v>1.5823572588065105E-2</c:v>
                </c:pt>
                <c:pt idx="749">
                  <c:v>1.5878401331690384E-2</c:v>
                </c:pt>
                <c:pt idx="750">
                  <c:v>1.5932990862186358E-2</c:v>
                </c:pt>
                <c:pt idx="751">
                  <c:v>1.5987338455811795E-2</c:v>
                </c:pt>
                <c:pt idx="752">
                  <c:v>1.6041441388745525E-2</c:v>
                </c:pt>
                <c:pt idx="753">
                  <c:v>1.6095296937406189E-2</c:v>
                </c:pt>
                <c:pt idx="754">
                  <c:v>1.6148902377892682E-2</c:v>
                </c:pt>
                <c:pt idx="755">
                  <c:v>1.6202254986543707E-2</c:v>
                </c:pt>
                <c:pt idx="756">
                  <c:v>1.6255352039618032E-2</c:v>
                </c:pt>
                <c:pt idx="757">
                  <c:v>1.6308190813294487E-2</c:v>
                </c:pt>
                <c:pt idx="758">
                  <c:v>1.6360768583991714E-2</c:v>
                </c:pt>
                <c:pt idx="759">
                  <c:v>1.6413082627808606E-2</c:v>
                </c:pt>
                <c:pt idx="760">
                  <c:v>1.6465130221003932E-2</c:v>
                </c:pt>
                <c:pt idx="761">
                  <c:v>1.6516908639996331E-2</c:v>
                </c:pt>
                <c:pt idx="762">
                  <c:v>1.6568415160804761E-2</c:v>
                </c:pt>
                <c:pt idx="763">
                  <c:v>1.6619647059847864E-2</c:v>
                </c:pt>
                <c:pt idx="764">
                  <c:v>1.6670601613224534E-2</c:v>
                </c:pt>
                <c:pt idx="765">
                  <c:v>1.672127609735341E-2</c:v>
                </c:pt>
                <c:pt idx="766">
                  <c:v>1.6771667788413325E-2</c:v>
                </c:pt>
                <c:pt idx="767">
                  <c:v>1.6821773962663045E-2</c:v>
                </c:pt>
                <c:pt idx="768">
                  <c:v>1.6871591896361338E-2</c:v>
                </c:pt>
                <c:pt idx="769">
                  <c:v>1.6921118865607099E-2</c:v>
                </c:pt>
                <c:pt idx="770">
                  <c:v>1.6970352146818968E-2</c:v>
                </c:pt>
                <c:pt idx="771">
                  <c:v>1.7019289016175776E-2</c:v>
                </c:pt>
                <c:pt idx="772">
                  <c:v>1.7067926749936291E-2</c:v>
                </c:pt>
                <c:pt idx="773">
                  <c:v>1.711626262435928E-2</c:v>
                </c:pt>
                <c:pt idx="774">
                  <c:v>1.7164293915623574E-2</c:v>
                </c:pt>
                <c:pt idx="775">
                  <c:v>1.7212017900067877E-2</c:v>
                </c:pt>
                <c:pt idx="776">
                  <c:v>1.7259432272656028E-2</c:v>
                </c:pt>
                <c:pt idx="777">
                  <c:v>1.7313327378154497E-2</c:v>
                </c:pt>
                <c:pt idx="778">
                  <c:v>1.7353585003627714E-2</c:v>
                </c:pt>
                <c:pt idx="779">
                  <c:v>1.7400373609897102E-2</c:v>
                </c:pt>
                <c:pt idx="780">
                  <c:v>1.7446968541809937E-2</c:v>
                </c:pt>
                <c:pt idx="781">
                  <c:v>1.7493368423346922E-2</c:v>
                </c:pt>
                <c:pt idx="782">
                  <c:v>1.7539571878328886E-2</c:v>
                </c:pt>
                <c:pt idx="783">
                  <c:v>1.7585577530736529E-2</c:v>
                </c:pt>
                <c:pt idx="784">
                  <c:v>1.763138400423081E-2</c:v>
                </c:pt>
                <c:pt idx="785">
                  <c:v>1.767698992279243E-2</c:v>
                </c:pt>
                <c:pt idx="786">
                  <c:v>1.772239391040209E-2</c:v>
                </c:pt>
                <c:pt idx="787">
                  <c:v>1.776759459088062E-2</c:v>
                </c:pt>
                <c:pt idx="788">
                  <c:v>1.7812590587968913E-2</c:v>
                </c:pt>
                <c:pt idx="789">
                  <c:v>1.7857380525727606E-2</c:v>
                </c:pt>
                <c:pt idx="790">
                  <c:v>1.7901963027897594E-2</c:v>
                </c:pt>
                <c:pt idx="791">
                  <c:v>1.7946336718459577E-2</c:v>
                </c:pt>
                <c:pt idx="792">
                  <c:v>1.8003079566399904E-2</c:v>
                </c:pt>
                <c:pt idx="793">
                  <c:v>1.8034452160122783E-2</c:v>
                </c:pt>
                <c:pt idx="794">
                  <c:v>1.8078191158865664E-2</c:v>
                </c:pt>
                <c:pt idx="795">
                  <c:v>1.8127916077927964E-2</c:v>
                </c:pt>
                <c:pt idx="796">
                  <c:v>1.8165024831997556E-2</c:v>
                </c:pt>
                <c:pt idx="797">
                  <c:v>1.8208116753948289E-2</c:v>
                </c:pt>
                <c:pt idx="798">
                  <c:v>1.8250990231356568E-2</c:v>
                </c:pt>
                <c:pt idx="799">
                  <c:v>1.8293643888123157E-2</c:v>
                </c:pt>
                <c:pt idx="800">
                  <c:v>1.8336076348148822E-2</c:v>
                </c:pt>
                <c:pt idx="801">
                  <c:v>1.8378286235174457E-2</c:v>
                </c:pt>
                <c:pt idx="802">
                  <c:v>1.8420272173180763E-2</c:v>
                </c:pt>
                <c:pt idx="803">
                  <c:v>1.8462032785988569E-2</c:v>
                </c:pt>
                <c:pt idx="804">
                  <c:v>1.8503566697578577E-2</c:v>
                </c:pt>
                <c:pt idx="805">
                  <c:v>1.8544872531611745E-2</c:v>
                </c:pt>
                <c:pt idx="806">
                  <c:v>1.8585948912148709E-2</c:v>
                </c:pt>
                <c:pt idx="807">
                  <c:v>1.8626794463010299E-2</c:v>
                </c:pt>
                <c:pt idx="808">
                  <c:v>1.8667407807937408E-2</c:v>
                </c:pt>
                <c:pt idx="809">
                  <c:v>1.8707787571070611E-2</c:v>
                </c:pt>
                <c:pt idx="810">
                  <c:v>1.8747932376070864E-2</c:v>
                </c:pt>
                <c:pt idx="811">
                  <c:v>1.8787840846838932E-2</c:v>
                </c:pt>
                <c:pt idx="812">
                  <c:v>1.8827511607195646E-2</c:v>
                </c:pt>
                <c:pt idx="813">
                  <c:v>1.8866943281201642E-2</c:v>
                </c:pt>
                <c:pt idx="814">
                  <c:v>1.8906134492597815E-2</c:v>
                </c:pt>
                <c:pt idx="815">
                  <c:v>1.8945083865204992E-2</c:v>
                </c:pt>
                <c:pt idx="816">
                  <c:v>1.8983790022923941E-2</c:v>
                </c:pt>
                <c:pt idx="817">
                  <c:v>1.9022251589735362E-2</c:v>
                </c:pt>
                <c:pt idx="818">
                  <c:v>1.9060467189460084E-2</c:v>
                </c:pt>
                <c:pt idx="819">
                  <c:v>1.9098435445839002E-2</c:v>
                </c:pt>
                <c:pt idx="820">
                  <c:v>1.9136154982852815E-2</c:v>
                </c:pt>
                <c:pt idx="821">
                  <c:v>1.9173624424402291E-2</c:v>
                </c:pt>
                <c:pt idx="822">
                  <c:v>1.9210842394308258E-2</c:v>
                </c:pt>
                <c:pt idx="823">
                  <c:v>1.9247807516391546E-2</c:v>
                </c:pt>
                <c:pt idx="824">
                  <c:v>1.928451841455292E-2</c:v>
                </c:pt>
                <c:pt idx="825">
                  <c:v>1.9320973712773082E-2</c:v>
                </c:pt>
                <c:pt idx="826">
                  <c:v>1.9357172034712988E-2</c:v>
                </c:pt>
                <c:pt idx="827">
                  <c:v>1.9393112004433277E-2</c:v>
                </c:pt>
                <c:pt idx="828">
                  <c:v>1.9428792040878662E-2</c:v>
                </c:pt>
                <c:pt idx="829">
                  <c:v>1.9474227254629994E-2</c:v>
                </c:pt>
                <c:pt idx="830">
                  <c:v>1.9509195845932581E-2</c:v>
                </c:pt>
                <c:pt idx="831">
                  <c:v>1.9538909681005023E-2</c:v>
                </c:pt>
                <c:pt idx="832">
                  <c:v>1.9573271644519608E-2</c:v>
                </c:pt>
                <c:pt idx="833">
                  <c:v>1.9607304172195583E-2</c:v>
                </c:pt>
                <c:pt idx="834">
                  <c:v>1.9641005311115123E-2</c:v>
                </c:pt>
                <c:pt idx="835">
                  <c:v>1.9674373108280463E-2</c:v>
                </c:pt>
                <c:pt idx="836">
                  <c:v>1.9707405610533968E-2</c:v>
                </c:pt>
                <c:pt idx="837">
                  <c:v>1.9740100865117682E-2</c:v>
                </c:pt>
                <c:pt idx="838">
                  <c:v>1.9772456918873971E-2</c:v>
                </c:pt>
                <c:pt idx="839">
                  <c:v>1.9804471818805069E-2</c:v>
                </c:pt>
                <c:pt idx="840">
                  <c:v>1.9836143611993151E-2</c:v>
                </c:pt>
                <c:pt idx="841">
                  <c:v>1.9867470345360516E-2</c:v>
                </c:pt>
                <c:pt idx="842">
                  <c:v>1.9898450065989337E-2</c:v>
                </c:pt>
                <c:pt idx="843">
                  <c:v>1.993776809586123E-2</c:v>
                </c:pt>
                <c:pt idx="844">
                  <c:v>1.9959360656640612E-2</c:v>
                </c:pt>
                <c:pt idx="845">
                  <c:v>1.9989287620827412E-2</c:v>
                </c:pt>
                <c:pt idx="846">
                  <c:v>2.0018859760284613E-2</c:v>
                </c:pt>
                <c:pt idx="847">
                  <c:v>2.0050705659042656E-2</c:v>
                </c:pt>
                <c:pt idx="848">
                  <c:v>2.0081024730336239E-2</c:v>
                </c:pt>
                <c:pt idx="849">
                  <c:v>2.0109468991602597E-2</c:v>
                </c:pt>
                <c:pt idx="850">
                  <c:v>2.0137550337091525E-2</c:v>
                </c:pt>
                <c:pt idx="851">
                  <c:v>2.016526681380526E-2</c:v>
                </c:pt>
                <c:pt idx="852">
                  <c:v>2.0192616468666102E-2</c:v>
                </c:pt>
                <c:pt idx="853">
                  <c:v>2.021959734883616E-2</c:v>
                </c:pt>
                <c:pt idx="854">
                  <c:v>2.0246207501077862E-2</c:v>
                </c:pt>
                <c:pt idx="855">
                  <c:v>2.0272444972633252E-2</c:v>
                </c:pt>
                <c:pt idx="856">
                  <c:v>2.0298307810344696E-2</c:v>
                </c:pt>
                <c:pt idx="857">
                  <c:v>2.0323794061374301E-2</c:v>
                </c:pt>
                <c:pt idx="858">
                  <c:v>2.0348901772564432E-2</c:v>
                </c:pt>
                <c:pt idx="859">
                  <c:v>2.0373628990997261E-2</c:v>
                </c:pt>
                <c:pt idx="860">
                  <c:v>2.0397973763754962E-2</c:v>
                </c:pt>
                <c:pt idx="861">
                  <c:v>2.0421934137679898E-2</c:v>
                </c:pt>
                <c:pt idx="862">
                  <c:v>2.0445508159854242E-2</c:v>
                </c:pt>
                <c:pt idx="863">
                  <c:v>2.0468693877440103E-2</c:v>
                </c:pt>
                <c:pt idx="864">
                  <c:v>2.0491489337199909E-2</c:v>
                </c:pt>
                <c:pt idx="865">
                  <c:v>2.0513892586215832E-2</c:v>
                </c:pt>
                <c:pt idx="866">
                  <c:v>2.0535901671570045E-2</c:v>
                </c:pt>
                <c:pt idx="867">
                  <c:v>2.0557514640344721E-2</c:v>
                </c:pt>
                <c:pt idx="868">
                  <c:v>2.0578729539382223E-2</c:v>
                </c:pt>
                <c:pt idx="869">
                  <c:v>2.0599544415764726E-2</c:v>
                </c:pt>
                <c:pt idx="870">
                  <c:v>2.0619957316494464E-2</c:v>
                </c:pt>
                <c:pt idx="871">
                  <c:v>2.0639966288653611E-2</c:v>
                </c:pt>
                <c:pt idx="872">
                  <c:v>2.0659569379164466E-2</c:v>
                </c:pt>
                <c:pt idx="873">
                  <c:v>2.0678764635029268E-2</c:v>
                </c:pt>
                <c:pt idx="874">
                  <c:v>2.0697550103410123E-2</c:v>
                </c:pt>
                <c:pt idx="875">
                  <c:v>2.0715923831229333E-2</c:v>
                </c:pt>
                <c:pt idx="876">
                  <c:v>2.0733883865489133E-2</c:v>
                </c:pt>
                <c:pt idx="877">
                  <c:v>2.0751428253271698E-2</c:v>
                </c:pt>
                <c:pt idx="878">
                  <c:v>2.0768555041579262E-2</c:v>
                </c:pt>
                <c:pt idx="879">
                  <c:v>2.0785262277414063E-2</c:v>
                </c:pt>
                <c:pt idx="880">
                  <c:v>2.0801549337035041E-2</c:v>
                </c:pt>
                <c:pt idx="881">
                  <c:v>2.0825724422728342E-2</c:v>
                </c:pt>
                <c:pt idx="882">
                  <c:v>2.0841768369086466E-2</c:v>
                </c:pt>
                <c:pt idx="883">
                  <c:v>2.0852002738092068E-2</c:v>
                </c:pt>
                <c:pt idx="884">
                  <c:v>2.0867995579623155E-2</c:v>
                </c:pt>
                <c:pt idx="885">
                  <c:v>2.0883961563358255E-2</c:v>
                </c:pt>
                <c:pt idx="886">
                  <c:v>2.0899902062998521E-2</c:v>
                </c:pt>
                <c:pt idx="887">
                  <c:v>2.0915818452644785E-2</c:v>
                </c:pt>
                <c:pt idx="888">
                  <c:v>2.093171210623801E-2</c:v>
                </c:pt>
                <c:pt idx="889">
                  <c:v>2.0947584397719154E-2</c:v>
                </c:pt>
                <c:pt idx="890">
                  <c:v>2.0963436701029181E-2</c:v>
                </c:pt>
                <c:pt idx="891">
                  <c:v>2.0979270390268923E-2</c:v>
                </c:pt>
                <c:pt idx="892">
                  <c:v>2.0995086839219468E-2</c:v>
                </c:pt>
                <c:pt idx="893">
                  <c:v>2.1010887421901714E-2</c:v>
                </c:pt>
                <c:pt idx="894">
                  <c:v>2.1026673512336558E-2</c:v>
                </c:pt>
                <c:pt idx="895">
                  <c:v>2.1042446484385025E-2</c:v>
                </c:pt>
                <c:pt idx="896">
                  <c:v>2.1058207712068011E-2</c:v>
                </c:pt>
                <c:pt idx="897">
                  <c:v>2.1080925411565588E-2</c:v>
                </c:pt>
                <c:pt idx="898">
                  <c:v>2.1098692268815E-2</c:v>
                </c:pt>
                <c:pt idx="899">
                  <c:v>2.1116669504595009E-2</c:v>
                </c:pt>
                <c:pt idx="900">
                  <c:v>2.1130147804511168E-2</c:v>
                </c:pt>
                <c:pt idx="901">
                  <c:v>2.1145868751215602E-2</c:v>
                </c:pt>
                <c:pt idx="902">
                  <c:v>2.1161586982492153E-2</c:v>
                </c:pt>
                <c:pt idx="903">
                  <c:v>2.1177303872281783E-2</c:v>
                </c:pt>
                <c:pt idx="904">
                  <c:v>2.1193020794445516E-2</c:v>
                </c:pt>
                <c:pt idx="905">
                  <c:v>2.1208739123084186E-2</c:v>
                </c:pt>
                <c:pt idx="906">
                  <c:v>2.1224460232138753E-2</c:v>
                </c:pt>
                <c:pt idx="907">
                  <c:v>2.1240185495550179E-2</c:v>
                </c:pt>
                <c:pt idx="908">
                  <c:v>2.1255916287179488E-2</c:v>
                </c:pt>
                <c:pt idx="909">
                  <c:v>2.127165398120745E-2</c:v>
                </c:pt>
                <c:pt idx="910">
                  <c:v>2.1287399951415154E-2</c:v>
                </c:pt>
                <c:pt idx="911">
                  <c:v>2.1303155571903432E-2</c:v>
                </c:pt>
                <c:pt idx="912">
                  <c:v>2.1318922216533309E-2</c:v>
                </c:pt>
                <c:pt idx="913">
                  <c:v>2.1334701259325684E-2</c:v>
                </c:pt>
                <c:pt idx="914">
                  <c:v>2.1350494074221515E-2</c:v>
                </c:pt>
                <c:pt idx="915">
                  <c:v>2.1366302035241702E-2</c:v>
                </c:pt>
                <c:pt idx="916">
                  <c:v>2.1382126516247268E-2</c:v>
                </c:pt>
                <c:pt idx="917">
                  <c:v>2.1397968891418984E-2</c:v>
                </c:pt>
                <c:pt idx="918">
                  <c:v>2.1413830534378064E-2</c:v>
                </c:pt>
                <c:pt idx="919">
                  <c:v>2.1429712819385216E-2</c:v>
                </c:pt>
                <c:pt idx="920">
                  <c:v>2.1445617120381399E-2</c:v>
                </c:pt>
                <c:pt idx="921">
                  <c:v>2.1461544811147704E-2</c:v>
                </c:pt>
                <c:pt idx="922">
                  <c:v>2.1477497265864898E-2</c:v>
                </c:pt>
                <c:pt idx="923">
                  <c:v>2.1493475858394007E-2</c:v>
                </c:pt>
                <c:pt idx="924">
                  <c:v>2.1509481962755927E-2</c:v>
                </c:pt>
                <c:pt idx="925">
                  <c:v>2.1525516952811685E-2</c:v>
                </c:pt>
                <c:pt idx="926">
                  <c:v>2.1541582202582177E-2</c:v>
                </c:pt>
                <c:pt idx="927">
                  <c:v>2.1557679086088299E-2</c:v>
                </c:pt>
                <c:pt idx="928">
                  <c:v>2.157380897735095E-2</c:v>
                </c:pt>
                <c:pt idx="929">
                  <c:v>2.1589973250231154E-2</c:v>
                </c:pt>
                <c:pt idx="930">
                  <c:v>2.1606173278749807E-2</c:v>
                </c:pt>
                <c:pt idx="931">
                  <c:v>2.1622410436767936E-2</c:v>
                </c:pt>
                <c:pt idx="932">
                  <c:v>2.1638652732995922E-2</c:v>
                </c:pt>
                <c:pt idx="933">
                  <c:v>2.1661167000126547E-2</c:v>
                </c:pt>
                <c:pt idx="934">
                  <c:v>2.1673071058305737E-2</c:v>
                </c:pt>
                <c:pt idx="935">
                  <c:v>2.1686682544324043E-2</c:v>
                </c:pt>
                <c:pt idx="936">
                  <c:v>2.1702450234517556E-2</c:v>
                </c:pt>
                <c:pt idx="937">
                  <c:v>2.171809704044847E-2</c:v>
                </c:pt>
                <c:pt idx="938">
                  <c:v>2.1733623105362199E-2</c:v>
                </c:pt>
                <c:pt idx="939">
                  <c:v>2.1749028572504159E-2</c:v>
                </c:pt>
                <c:pt idx="940">
                  <c:v>2.1764313585519446E-2</c:v>
                </c:pt>
                <c:pt idx="941">
                  <c:v>2.1779478287653475E-2</c:v>
                </c:pt>
                <c:pt idx="942">
                  <c:v>2.1794522822311535E-2</c:v>
                </c:pt>
                <c:pt idx="943">
                  <c:v>2.1809447332818976E-2</c:v>
                </c:pt>
                <c:pt idx="944">
                  <c:v>2.1824251962661023E-2</c:v>
                </c:pt>
                <c:pt idx="945">
                  <c:v>2.1838936855242963E-2</c:v>
                </c:pt>
                <c:pt idx="946">
                  <c:v>2.1853502153890147E-2</c:v>
                </c:pt>
                <c:pt idx="947">
                  <c:v>2.1872053467335562E-2</c:v>
                </c:pt>
                <c:pt idx="948">
                  <c:v>2.1882274543001401E-2</c:v>
                </c:pt>
                <c:pt idx="949">
                  <c:v>2.1896481920276045E-2</c:v>
                </c:pt>
                <c:pt idx="950">
                  <c:v>2.1910570277157149E-2</c:v>
                </c:pt>
                <c:pt idx="951">
                  <c:v>2.1926525701179145E-2</c:v>
                </c:pt>
                <c:pt idx="952">
                  <c:v>2.193839050343982E-2</c:v>
                </c:pt>
                <c:pt idx="953">
                  <c:v>2.1952122659572026E-2</c:v>
                </c:pt>
                <c:pt idx="954">
                  <c:v>2.1965736368931843E-2</c:v>
                </c:pt>
                <c:pt idx="955">
                  <c:v>2.1979231774924557E-2</c:v>
                </c:pt>
                <c:pt idx="956">
                  <c:v>2.199260902087552E-2</c:v>
                </c:pt>
                <c:pt idx="957">
                  <c:v>2.2005868250190019E-2</c:v>
                </c:pt>
                <c:pt idx="958">
                  <c:v>2.2019009606273343E-2</c:v>
                </c:pt>
                <c:pt idx="959">
                  <c:v>2.2032033232530779E-2</c:v>
                </c:pt>
                <c:pt idx="960">
                  <c:v>2.2044939272367614E-2</c:v>
                </c:pt>
                <c:pt idx="961">
                  <c:v>2.20577278691092E-2</c:v>
                </c:pt>
                <c:pt idx="962">
                  <c:v>2.2070399166320698E-2</c:v>
                </c:pt>
                <c:pt idx="963">
                  <c:v>2.2082953307087649E-2</c:v>
                </c:pt>
                <c:pt idx="964">
                  <c:v>2.2095390435055151E-2</c:v>
                </c:pt>
                <c:pt idx="965">
                  <c:v>2.2107710693548555E-2</c:v>
                </c:pt>
                <c:pt idx="966">
                  <c:v>2.2119914225893211E-2</c:v>
                </c:pt>
                <c:pt idx="967">
                  <c:v>2.2132001175574345E-2</c:v>
                </c:pt>
                <c:pt idx="968">
                  <c:v>2.2143971685917307E-2</c:v>
                </c:pt>
                <c:pt idx="969">
                  <c:v>2.2155825900407322E-2</c:v>
                </c:pt>
                <c:pt idx="970">
                  <c:v>2.2167563962289805E-2</c:v>
                </c:pt>
                <c:pt idx="971">
                  <c:v>2.2179186015129915E-2</c:v>
                </c:pt>
                <c:pt idx="972">
                  <c:v>2.2190692202173068E-2</c:v>
                </c:pt>
                <c:pt idx="973">
                  <c:v>2.2202082666904488E-2</c:v>
                </c:pt>
                <c:pt idx="974">
                  <c:v>2.221335755256959E-2</c:v>
                </c:pt>
                <c:pt idx="975">
                  <c:v>2.2224517002813471E-2</c:v>
                </c:pt>
                <c:pt idx="976">
                  <c:v>2.2235561160881545E-2</c:v>
                </c:pt>
                <c:pt idx="977">
                  <c:v>2.2246490170099165E-2</c:v>
                </c:pt>
                <c:pt idx="978">
                  <c:v>2.2257304174031489E-2</c:v>
                </c:pt>
                <c:pt idx="979">
                  <c:v>2.2268003315923934E-2</c:v>
                </c:pt>
                <c:pt idx="980">
                  <c:v>2.2278587739261724E-2</c:v>
                </c:pt>
                <c:pt idx="981">
                  <c:v>2.2289057587450145E-2</c:v>
                </c:pt>
                <c:pt idx="982">
                  <c:v>2.2299413003654678E-2</c:v>
                </c:pt>
                <c:pt idx="983">
                  <c:v>2.2309654131600354E-2</c:v>
                </c:pt>
                <c:pt idx="984">
                  <c:v>2.2319781114452653E-2</c:v>
                </c:pt>
                <c:pt idx="985">
                  <c:v>2.2331215223792E-2</c:v>
                </c:pt>
                <c:pt idx="986">
                  <c:v>2.2341098093114908E-2</c:v>
                </c:pt>
                <c:pt idx="987">
                  <c:v>2.2349478627061714E-2</c:v>
                </c:pt>
                <c:pt idx="988">
                  <c:v>2.2359150463913124E-2</c:v>
                </c:pt>
                <c:pt idx="989">
                  <c:v>2.2368708872697596E-2</c:v>
                </c:pt>
                <c:pt idx="990">
                  <c:v>2.2378153996820416E-2</c:v>
                </c:pt>
                <c:pt idx="991">
                  <c:v>2.2387485979686872E-2</c:v>
                </c:pt>
                <c:pt idx="992">
                  <c:v>2.2396704964702252E-2</c:v>
                </c:pt>
                <c:pt idx="993">
                  <c:v>2.240581109535178E-2</c:v>
                </c:pt>
                <c:pt idx="994">
                  <c:v>2.2414804514800934E-2</c:v>
                </c:pt>
                <c:pt idx="995">
                  <c:v>2.2423685366694812E-2</c:v>
                </c:pt>
                <c:pt idx="996">
                  <c:v>2.2432453794278828E-2</c:v>
                </c:pt>
                <c:pt idx="997">
                  <c:v>2.2441109941038206E-2</c:v>
                </c:pt>
                <c:pt idx="998">
                  <c:v>2.2452074519163645E-2</c:v>
                </c:pt>
                <c:pt idx="999">
                  <c:v>2.2458085965464392E-2</c:v>
                </c:pt>
                <c:pt idx="1000">
                  <c:v>2.246640613002171E-2</c:v>
                </c:pt>
                <c:pt idx="1001">
                  <c:v>2.2474614587215669E-2</c:v>
                </c:pt>
                <c:pt idx="1002">
                  <c:v>2.2482711480531492E-2</c:v>
                </c:pt>
                <c:pt idx="1003">
                  <c:v>2.2490696953374467E-2</c:v>
                </c:pt>
                <c:pt idx="1004">
                  <c:v>2.2498571149069946E-2</c:v>
                </c:pt>
                <c:pt idx="1005">
                  <c:v>2.2506334211183088E-2</c:v>
                </c:pt>
                <c:pt idx="1006">
                  <c:v>2.2513986282879372E-2</c:v>
                </c:pt>
                <c:pt idx="1007">
                  <c:v>2.2521527507803896E-2</c:v>
                </c:pt>
                <c:pt idx="1008">
                  <c:v>2.2528958029122137E-2</c:v>
                </c:pt>
                <c:pt idx="1009">
                  <c:v>2.253627799031932E-2</c:v>
                </c:pt>
                <c:pt idx="1010">
                  <c:v>2.2543487534880668E-2</c:v>
                </c:pt>
                <c:pt idx="1011">
                  <c:v>2.2550586806131534E-2</c:v>
                </c:pt>
                <c:pt idx="1012">
                  <c:v>2.2557575947397268E-2</c:v>
                </c:pt>
                <c:pt idx="1013">
                  <c:v>2.2564455102163095E-2</c:v>
                </c:pt>
                <c:pt idx="1014">
                  <c:v>2.2571224413834301E-2</c:v>
                </c:pt>
                <c:pt idx="1015">
                  <c:v>2.2577884025816175E-2</c:v>
                </c:pt>
                <c:pt idx="1016">
                  <c:v>2.2584434081434068E-2</c:v>
                </c:pt>
                <c:pt idx="1017">
                  <c:v>2.2590874724173204E-2</c:v>
                </c:pt>
                <c:pt idx="1018">
                  <c:v>2.2597206097358935E-2</c:v>
                </c:pt>
                <c:pt idx="1019">
                  <c:v>2.2603428344476484E-2</c:v>
                </c:pt>
                <c:pt idx="1020">
                  <c:v>2.2609541608851202E-2</c:v>
                </c:pt>
                <c:pt idx="1021">
                  <c:v>2.2615546033808442E-2</c:v>
                </c:pt>
                <c:pt idx="1022">
                  <c:v>2.2621441762913364E-2</c:v>
                </c:pt>
                <c:pt idx="1023">
                  <c:v>2.2627228939411381E-2</c:v>
                </c:pt>
                <c:pt idx="1024">
                  <c:v>2.2632907706947591E-2</c:v>
                </c:pt>
                <c:pt idx="1025">
                  <c:v>2.2638478208607538E-2</c:v>
                </c:pt>
                <c:pt idx="1026">
                  <c:v>2.2643940588036315E-2</c:v>
                </c:pt>
                <c:pt idx="1027">
                  <c:v>2.264929498847934E-2</c:v>
                </c:pt>
                <c:pt idx="1028">
                  <c:v>2.26545415533419E-2</c:v>
                </c:pt>
                <c:pt idx="1029">
                  <c:v>2.2659680426189155E-2</c:v>
                </c:pt>
                <c:pt idx="1030">
                  <c:v>2.2664711750186584E-2</c:v>
                </c:pt>
                <c:pt idx="1031">
                  <c:v>2.2669635668899346E-2</c:v>
                </c:pt>
                <c:pt idx="1032">
                  <c:v>2.2674452325652794E-2</c:v>
                </c:pt>
                <c:pt idx="1033">
                  <c:v>2.2679161863932151E-2</c:v>
                </c:pt>
                <c:pt idx="1034">
                  <c:v>2.2683764427062769E-2</c:v>
                </c:pt>
                <c:pt idx="1035">
                  <c:v>2.2688260158529872E-2</c:v>
                </c:pt>
                <c:pt idx="1036">
                  <c:v>2.2692649286470967E-2</c:v>
                </c:pt>
                <c:pt idx="1037">
                  <c:v>2.2696946074036717E-2</c:v>
                </c:pt>
                <c:pt idx="1038">
                  <c:v>2.2701161579821161E-2</c:v>
                </c:pt>
                <c:pt idx="1039">
                  <c:v>2.2705296106622086E-2</c:v>
                </c:pt>
                <c:pt idx="1040">
                  <c:v>2.2709349957077407E-2</c:v>
                </c:pt>
                <c:pt idx="1041">
                  <c:v>2.2713323433984911E-2</c:v>
                </c:pt>
                <c:pt idx="1042">
                  <c:v>2.2717216840062449E-2</c:v>
                </c:pt>
                <c:pt idx="1043">
                  <c:v>2.2721030477947934E-2</c:v>
                </c:pt>
                <c:pt idx="1044">
                  <c:v>2.2724764650359219E-2</c:v>
                </c:pt>
                <c:pt idx="1045">
                  <c:v>2.2728419660014154E-2</c:v>
                </c:pt>
                <c:pt idx="1046">
                  <c:v>2.273199580963059E-2</c:v>
                </c:pt>
                <c:pt idx="1047">
                  <c:v>2.2735493401926377E-2</c:v>
                </c:pt>
                <c:pt idx="1048">
                  <c:v>2.273891273953943E-2</c:v>
                </c:pt>
                <c:pt idx="1049">
                  <c:v>2.2742254125347472E-2</c:v>
                </c:pt>
                <c:pt idx="1050">
                  <c:v>2.2745517861988418E-2</c:v>
                </c:pt>
                <c:pt idx="1051">
                  <c:v>2.2748704252100183E-2</c:v>
                </c:pt>
                <c:pt idx="1052">
                  <c:v>2.2751813598480553E-2</c:v>
                </c:pt>
                <c:pt idx="1053">
                  <c:v>2.2755698609513431E-2</c:v>
                </c:pt>
                <c:pt idx="1054">
                  <c:v>2.2757802370838576E-2</c:v>
                </c:pt>
                <c:pt idx="1055">
                  <c:v>2.2761087637777067E-2</c:v>
                </c:pt>
                <c:pt idx="1056">
                  <c:v>2.2763486600725358E-2</c:v>
                </c:pt>
                <c:pt idx="1057">
                  <c:v>2.2766215268976708E-2</c:v>
                </c:pt>
                <c:pt idx="1058">
                  <c:v>2.2768868709803769E-2</c:v>
                </c:pt>
                <c:pt idx="1059">
                  <c:v>2.2771447225764518E-2</c:v>
                </c:pt>
                <c:pt idx="1060">
                  <c:v>2.2773951119816616E-2</c:v>
                </c:pt>
                <c:pt idx="1061">
                  <c:v>2.2776380694438103E-2</c:v>
                </c:pt>
                <c:pt idx="1062">
                  <c:v>2.2778736252426768E-2</c:v>
                </c:pt>
                <c:pt idx="1063">
                  <c:v>2.2781018096580397E-2</c:v>
                </c:pt>
                <c:pt idx="1064">
                  <c:v>2.2783226529377032E-2</c:v>
                </c:pt>
                <c:pt idx="1065">
                  <c:v>2.2785361853854269E-2</c:v>
                </c:pt>
                <c:pt idx="1066">
                  <c:v>2.2787424372410214E-2</c:v>
                </c:pt>
                <c:pt idx="1067">
                  <c:v>2.2789414388002527E-2</c:v>
                </c:pt>
                <c:pt idx="1068">
                  <c:v>2.2791332203269121E-2</c:v>
                </c:pt>
                <c:pt idx="1069">
                  <c:v>2.2793178120767976E-2</c:v>
                </c:pt>
                <c:pt idx="1070">
                  <c:v>2.2794952443456751E-2</c:v>
                </c:pt>
                <c:pt idx="1071">
                  <c:v>2.2796655473893424E-2</c:v>
                </c:pt>
                <c:pt idx="1072">
                  <c:v>2.2798287514955717E-2</c:v>
                </c:pt>
                <c:pt idx="1073">
                  <c:v>2.2799848869041739E-2</c:v>
                </c:pt>
                <c:pt idx="1074">
                  <c:v>2.2801339839189083E-2</c:v>
                </c:pt>
                <c:pt idx="1075">
                  <c:v>2.2802760728035665E-2</c:v>
                </c:pt>
                <c:pt idx="1076">
                  <c:v>2.2804111838059526E-2</c:v>
                </c:pt>
                <c:pt idx="1077">
                  <c:v>2.2805393472298263E-2</c:v>
                </c:pt>
                <c:pt idx="1078">
                  <c:v>2.2806605933309854E-2</c:v>
                </c:pt>
                <c:pt idx="1079">
                  <c:v>2.2807749523812149E-2</c:v>
                </c:pt>
                <c:pt idx="1080">
                  <c:v>2.2808824546522999E-2</c:v>
                </c:pt>
                <c:pt idx="1081">
                  <c:v>2.2809831304160255E-2</c:v>
                </c:pt>
                <c:pt idx="1082">
                  <c:v>2.2810770099441768E-2</c:v>
                </c:pt>
                <c:pt idx="1083">
                  <c:v>2.2811641235085389E-2</c:v>
                </c:pt>
                <c:pt idx="1084">
                  <c:v>2.2812445013808968E-2</c:v>
                </c:pt>
                <c:pt idx="1085">
                  <c:v>2.2813181738330357E-2</c:v>
                </c:pt>
                <c:pt idx="1086">
                  <c:v>2.2813851711367406E-2</c:v>
                </c:pt>
                <c:pt idx="1087">
                  <c:v>2.2814455235558029E-2</c:v>
                </c:pt>
                <c:pt idx="1088">
                  <c:v>2.281499261377995E-2</c:v>
                </c:pt>
                <c:pt idx="1089">
                  <c:v>2.2815586821502976E-2</c:v>
                </c:pt>
                <c:pt idx="1090">
                  <c:v>2.2815974145435902E-2</c:v>
                </c:pt>
                <c:pt idx="1091">
                  <c:v>2.2816254270638936E-2</c:v>
                </c:pt>
                <c:pt idx="1092">
                  <c:v>2.2816520839965548E-2</c:v>
                </c:pt>
                <c:pt idx="1093">
                  <c:v>2.2816722819998247E-2</c:v>
                </c:pt>
                <c:pt idx="1094">
                  <c:v>2.281686051353482E-2</c:v>
                </c:pt>
                <c:pt idx="1095">
                  <c:v>2.2816934223213181E-2</c:v>
                </c:pt>
                <c:pt idx="1096">
                  <c:v>2.2816944251831117E-2</c:v>
                </c:pt>
                <c:pt idx="1097">
                  <c:v>2.2816890902026543E-2</c:v>
                </c:pt>
                <c:pt idx="1098">
                  <c:v>2.2816774476597246E-2</c:v>
                </c:pt>
                <c:pt idx="1099">
                  <c:v>2.2816595278101204E-2</c:v>
                </c:pt>
                <c:pt idx="1100">
                  <c:v>2.281635360941614E-2</c:v>
                </c:pt>
                <c:pt idx="1101">
                  <c:v>2.2816049773179969E-2</c:v>
                </c:pt>
                <c:pt idx="1102">
                  <c:v>2.2815684072190479E-2</c:v>
                </c:pt>
                <c:pt idx="1103">
                  <c:v>2.2815123468946652E-2</c:v>
                </c:pt>
                <c:pt idx="1104">
                  <c:v>2.2814768286503195E-2</c:v>
                </c:pt>
                <c:pt idx="1105">
                  <c:v>2.2814218807321041E-2</c:v>
                </c:pt>
                <c:pt idx="1106">
                  <c:v>2.2813608674256969E-2</c:v>
                </c:pt>
                <c:pt idx="1107">
                  <c:v>2.2812837497374616E-2</c:v>
                </c:pt>
                <c:pt idx="1108">
                  <c:v>2.2812207656954797E-2</c:v>
                </c:pt>
                <c:pt idx="1109">
                  <c:v>2.2811417378232335E-2</c:v>
                </c:pt>
                <c:pt idx="1110">
                  <c:v>2.2810567656419423E-2</c:v>
                </c:pt>
                <c:pt idx="1111">
                  <c:v>2.2809658794153975E-2</c:v>
                </c:pt>
                <c:pt idx="1112">
                  <c:v>2.2808691094313716E-2</c:v>
                </c:pt>
                <c:pt idx="1113">
                  <c:v>2.2807664859536558E-2</c:v>
                </c:pt>
                <c:pt idx="1114">
                  <c:v>2.2806580392460418E-2</c:v>
                </c:pt>
                <c:pt idx="1115">
                  <c:v>2.2805437995883082E-2</c:v>
                </c:pt>
                <c:pt idx="1116">
                  <c:v>2.2804237972522401E-2</c:v>
                </c:pt>
                <c:pt idx="1117">
                  <c:v>2.2802980625016289E-2</c:v>
                </c:pt>
                <c:pt idx="1118">
                  <c:v>2.280166625624247E-2</c:v>
                </c:pt>
                <c:pt idx="1119">
                  <c:v>2.2800295168758922E-2</c:v>
                </c:pt>
                <c:pt idx="1120">
                  <c:v>2.2798867665363431E-2</c:v>
                </c:pt>
                <c:pt idx="1121">
                  <c:v>2.2797384048613978E-2</c:v>
                </c:pt>
                <c:pt idx="1122">
                  <c:v>2.279584462146822E-2</c:v>
                </c:pt>
                <c:pt idx="1123">
                  <c:v>2.2794249686484136E-2</c:v>
                </c:pt>
                <c:pt idx="1124">
                  <c:v>2.2792599546459513E-2</c:v>
                </c:pt>
                <c:pt idx="1125">
                  <c:v>2.2790894504032266E-2</c:v>
                </c:pt>
                <c:pt idx="1126">
                  <c:v>2.2789134862000182E-2</c:v>
                </c:pt>
                <c:pt idx="1127">
                  <c:v>2.2787320923001175E-2</c:v>
                </c:pt>
                <c:pt idx="1128">
                  <c:v>2.2785452989753097E-2</c:v>
                </c:pt>
                <c:pt idx="1129">
                  <c:v>2.2783531364973797E-2</c:v>
                </c:pt>
                <c:pt idx="1130">
                  <c:v>2.2781556351540999E-2</c:v>
                </c:pt>
                <c:pt idx="1131">
                  <c:v>2.2779528251932746E-2</c:v>
                </c:pt>
                <c:pt idx="1132">
                  <c:v>2.2777447368946824E-2</c:v>
                </c:pt>
                <c:pt idx="1133">
                  <c:v>2.2775314005460956E-2</c:v>
                </c:pt>
                <c:pt idx="1134">
                  <c:v>2.2773128463953185E-2</c:v>
                </c:pt>
                <c:pt idx="1135">
                  <c:v>2.2770891047141362E-2</c:v>
                </c:pt>
                <c:pt idx="1136">
                  <c:v>2.2768602057983145E-2</c:v>
                </c:pt>
                <c:pt idx="1137">
                  <c:v>2.2766261798956577E-2</c:v>
                </c:pt>
                <c:pt idx="1138">
                  <c:v>2.2763870572939382E-2</c:v>
                </c:pt>
                <c:pt idx="1139">
                  <c:v>2.2761428682569473E-2</c:v>
                </c:pt>
                <c:pt idx="1140">
                  <c:v>2.2758936430484766E-2</c:v>
                </c:pt>
                <c:pt idx="1141">
                  <c:v>2.2755658592883421E-2</c:v>
                </c:pt>
                <c:pt idx="1142">
                  <c:v>2.2753052365249715E-2</c:v>
                </c:pt>
                <c:pt idx="1143">
                  <c:v>2.2750779152351797E-2</c:v>
                </c:pt>
                <c:pt idx="1144">
                  <c:v>2.2748081484182947E-2</c:v>
                </c:pt>
                <c:pt idx="1145">
                  <c:v>2.274533501113396E-2</c:v>
                </c:pt>
                <c:pt idx="1146">
                  <c:v>2.2742540036002623E-2</c:v>
                </c:pt>
                <c:pt idx="1147">
                  <c:v>2.2739696861506786E-2</c:v>
                </c:pt>
                <c:pt idx="1148">
                  <c:v>2.2736805790364301E-2</c:v>
                </c:pt>
                <c:pt idx="1149">
                  <c:v>2.2733867125293017E-2</c:v>
                </c:pt>
                <c:pt idx="1150">
                  <c:v>2.2730881169010786E-2</c:v>
                </c:pt>
                <c:pt idx="1151">
                  <c:v>2.2727848224155522E-2</c:v>
                </c:pt>
                <c:pt idx="1152">
                  <c:v>2.2724768593525013E-2</c:v>
                </c:pt>
                <c:pt idx="1153">
                  <c:v>2.2721642579757173E-2</c:v>
                </c:pt>
                <c:pt idx="1154">
                  <c:v>2.2718470485649789E-2</c:v>
                </c:pt>
                <c:pt idx="1155">
                  <c:v>2.2715252614000647E-2</c:v>
                </c:pt>
                <c:pt idx="1156">
                  <c:v>2.2711989267287791E-2</c:v>
                </c:pt>
                <c:pt idx="1157">
                  <c:v>2.2708680748468879E-2</c:v>
                </c:pt>
                <c:pt idx="1158">
                  <c:v>2.2705308110939626E-2</c:v>
                </c:pt>
                <c:pt idx="1159">
                  <c:v>2.2701440362338232E-2</c:v>
                </c:pt>
                <c:pt idx="1160">
                  <c:v>2.2698487185754956E-2</c:v>
                </c:pt>
                <c:pt idx="1161">
                  <c:v>2.2695001005210713E-2</c:v>
                </c:pt>
                <c:pt idx="1162">
                  <c:v>2.2691471165989796E-2</c:v>
                </c:pt>
                <c:pt idx="1163">
                  <c:v>2.2687897970810056E-2</c:v>
                </c:pt>
                <c:pt idx="1164">
                  <c:v>2.2684281722469279E-2</c:v>
                </c:pt>
                <c:pt idx="1165">
                  <c:v>2.2680622723685318E-2</c:v>
                </c:pt>
                <c:pt idx="1166">
                  <c:v>2.2676921277096085E-2</c:v>
                </c:pt>
                <c:pt idx="1167">
                  <c:v>2.2673177685499368E-2</c:v>
                </c:pt>
                <c:pt idx="1168">
                  <c:v>2.2669392251453147E-2</c:v>
                </c:pt>
                <c:pt idx="1169">
                  <c:v>2.2665565277835142E-2</c:v>
                </c:pt>
                <c:pt idx="1170">
                  <c:v>2.2661697067283271E-2</c:v>
                </c:pt>
                <c:pt idx="1171">
                  <c:v>2.2657787922595318E-2</c:v>
                </c:pt>
                <c:pt idx="1172">
                  <c:v>2.26538381464092E-2</c:v>
                </c:pt>
                <c:pt idx="1173">
                  <c:v>2.264984804136283E-2</c:v>
                </c:pt>
                <c:pt idx="1174">
                  <c:v>2.2645817910493804E-2</c:v>
                </c:pt>
                <c:pt idx="1175">
                  <c:v>2.2641748056120292E-2</c:v>
                </c:pt>
                <c:pt idx="1176">
                  <c:v>2.2637638781199954E-2</c:v>
                </c:pt>
                <c:pt idx="1177">
                  <c:v>2.2633490388370703E-2</c:v>
                </c:pt>
                <c:pt idx="1178">
                  <c:v>2.2629303180350391E-2</c:v>
                </c:pt>
                <c:pt idx="1179">
                  <c:v>2.2625077459856868E-2</c:v>
                </c:pt>
                <c:pt idx="1180">
                  <c:v>2.2620813529607986E-2</c:v>
                </c:pt>
                <c:pt idx="1181">
                  <c:v>2.2616511692321595E-2</c:v>
                </c:pt>
                <c:pt idx="1182">
                  <c:v>2.2612172250715545E-2</c:v>
                </c:pt>
                <c:pt idx="1183">
                  <c:v>2.2607795507507689E-2</c:v>
                </c:pt>
                <c:pt idx="1184">
                  <c:v>2.2603381765495811E-2</c:v>
                </c:pt>
                <c:pt idx="1185">
                  <c:v>2.2598931327237892E-2</c:v>
                </c:pt>
                <c:pt idx="1186">
                  <c:v>2.2594444495531718E-2</c:v>
                </c:pt>
                <c:pt idx="1187">
                  <c:v>2.258992157309514E-2</c:v>
                </c:pt>
                <c:pt idx="1188">
                  <c:v>2.2585362862646008E-2</c:v>
                </c:pt>
                <c:pt idx="1189">
                  <c:v>2.2580768666902173E-2</c:v>
                </c:pt>
                <c:pt idx="1190">
                  <c:v>2.2576139288501551E-2</c:v>
                </c:pt>
                <c:pt idx="1191">
                  <c:v>2.2571475030321864E-2</c:v>
                </c:pt>
                <c:pt idx="1192">
                  <c:v>2.2567020958010886E-2</c:v>
                </c:pt>
                <c:pt idx="1193">
                  <c:v>2.2566494587570318E-2</c:v>
                </c:pt>
                <c:pt idx="1194">
                  <c:v>2.2565021746707714E-2</c:v>
                </c:pt>
                <c:pt idx="1195">
                  <c:v>2.2562498449882895E-2</c:v>
                </c:pt>
                <c:pt idx="1196">
                  <c:v>2.2560863898348771E-2</c:v>
                </c:pt>
                <c:pt idx="1197">
                  <c:v>2.2559134811395154E-2</c:v>
                </c:pt>
                <c:pt idx="1198">
                  <c:v>2.255731111835857E-2</c:v>
                </c:pt>
                <c:pt idx="1199">
                  <c:v>2.255539274841567E-2</c:v>
                </c:pt>
                <c:pt idx="1200">
                  <c:v>2.2553379630902981E-2</c:v>
                </c:pt>
                <c:pt idx="1201">
                  <c:v>2.2551271694917219E-2</c:v>
                </c:pt>
                <c:pt idx="1202">
                  <c:v>2.2549068869635036E-2</c:v>
                </c:pt>
                <c:pt idx="1203">
                  <c:v>2.2546771084472894E-2</c:v>
                </c:pt>
                <c:pt idx="1204">
                  <c:v>2.2544378268447574E-2</c:v>
                </c:pt>
                <c:pt idx="1205">
                  <c:v>2.2541890350815663E-2</c:v>
                </c:pt>
                <c:pt idx="1206">
                  <c:v>2.2539307260913688E-2</c:v>
                </c:pt>
                <c:pt idx="1207">
                  <c:v>2.2536628927838365E-2</c:v>
                </c:pt>
                <c:pt idx="1208">
                  <c:v>2.253586429017318E-2</c:v>
                </c:pt>
                <c:pt idx="1209">
                  <c:v>2.2529303949454516E-2</c:v>
                </c:pt>
                <c:pt idx="1210">
                  <c:v>2.2526284884616388E-2</c:v>
                </c:pt>
                <c:pt idx="1211">
                  <c:v>2.2522717500148559E-2</c:v>
                </c:pt>
                <c:pt idx="1212">
                  <c:v>2.2519959983853255E-2</c:v>
                </c:pt>
                <c:pt idx="1213">
                  <c:v>2.2516654006441428E-2</c:v>
                </c:pt>
                <c:pt idx="1214">
                  <c:v>2.2513252250044857E-2</c:v>
                </c:pt>
                <c:pt idx="1215">
                  <c:v>2.2509754643680324E-2</c:v>
                </c:pt>
                <c:pt idx="1216">
                  <c:v>2.2506161116844225E-2</c:v>
                </c:pt>
                <c:pt idx="1217">
                  <c:v>2.2502471598553342E-2</c:v>
                </c:pt>
                <c:pt idx="1218">
                  <c:v>2.2498686018064262E-2</c:v>
                </c:pt>
                <c:pt idx="1219">
                  <c:v>2.2494804304713512E-2</c:v>
                </c:pt>
                <c:pt idx="1220">
                  <c:v>2.249082638751787E-2</c:v>
                </c:pt>
                <c:pt idx="1221">
                  <c:v>2.24867521958938E-2</c:v>
                </c:pt>
                <c:pt idx="1222">
                  <c:v>2.2482581658938017E-2</c:v>
                </c:pt>
                <c:pt idx="1223">
                  <c:v>2.247831470590711E-2</c:v>
                </c:pt>
                <c:pt idx="1224">
                  <c:v>2.2473951266057668E-2</c:v>
                </c:pt>
                <c:pt idx="1225">
                  <c:v>2.2469491268406472E-2</c:v>
                </c:pt>
                <c:pt idx="1226">
                  <c:v>2.2464934642449919E-2</c:v>
                </c:pt>
                <c:pt idx="1227">
                  <c:v>2.2460281317284725E-2</c:v>
                </c:pt>
                <c:pt idx="1228">
                  <c:v>2.2455531222087544E-2</c:v>
                </c:pt>
                <c:pt idx="1229">
                  <c:v>2.24506842861949E-2</c:v>
                </c:pt>
                <c:pt idx="1230">
                  <c:v>2.2445740438783446E-2</c:v>
                </c:pt>
                <c:pt idx="1231">
                  <c:v>2.2440699608949899E-2</c:v>
                </c:pt>
                <c:pt idx="1232">
                  <c:v>2.2435561726030784E-2</c:v>
                </c:pt>
                <c:pt idx="1233">
                  <c:v>2.2430326719282689E-2</c:v>
                </c:pt>
                <c:pt idx="1234">
                  <c:v>2.2424994517882268E-2</c:v>
                </c:pt>
                <c:pt idx="1235">
                  <c:v>2.2419565051006174E-2</c:v>
                </c:pt>
                <c:pt idx="1236">
                  <c:v>2.2414038247910995E-2</c:v>
                </c:pt>
                <c:pt idx="1237">
                  <c:v>2.2408414037773383E-2</c:v>
                </c:pt>
                <c:pt idx="1238">
                  <c:v>2.2402692349849929E-2</c:v>
                </c:pt>
                <c:pt idx="1239">
                  <c:v>2.2396873113477156E-2</c:v>
                </c:pt>
                <c:pt idx="1240">
                  <c:v>2.2390956257671846E-2</c:v>
                </c:pt>
                <c:pt idx="1241">
                  <c:v>2.2384941711770523E-2</c:v>
                </c:pt>
                <c:pt idx="1242">
                  <c:v>2.2378829405029776E-2</c:v>
                </c:pt>
                <c:pt idx="1243">
                  <c:v>2.2372619266546323E-2</c:v>
                </c:pt>
                <c:pt idx="1244">
                  <c:v>2.2366311225656688E-2</c:v>
                </c:pt>
                <c:pt idx="1245">
                  <c:v>2.235828759481695E-2</c:v>
                </c:pt>
                <c:pt idx="1246">
                  <c:v>2.2352463994375071E-2</c:v>
                </c:pt>
                <c:pt idx="1247">
                  <c:v>2.2346798980317217E-2</c:v>
                </c:pt>
                <c:pt idx="1248">
                  <c:v>2.234009862180919E-2</c:v>
                </c:pt>
                <c:pt idx="1249">
                  <c:v>2.2333300006858181E-2</c:v>
                </c:pt>
                <c:pt idx="1250">
                  <c:v>2.2326403064880651E-2</c:v>
                </c:pt>
                <c:pt idx="1251">
                  <c:v>2.2319407724973317E-2</c:v>
                </c:pt>
                <c:pt idx="1252">
                  <c:v>2.2312313916312831E-2</c:v>
                </c:pt>
                <c:pt idx="1253">
                  <c:v>2.2305121568315656E-2</c:v>
                </c:pt>
                <c:pt idx="1254">
                  <c:v>2.229783060999857E-2</c:v>
                </c:pt>
                <c:pt idx="1255">
                  <c:v>2.22904409706981E-2</c:v>
                </c:pt>
                <c:pt idx="1256">
                  <c:v>2.2282952579590898E-2</c:v>
                </c:pt>
                <c:pt idx="1257">
                  <c:v>2.2275365365933553E-2</c:v>
                </c:pt>
                <c:pt idx="1258">
                  <c:v>2.2265465054243094E-2</c:v>
                </c:pt>
                <c:pt idx="1259">
                  <c:v>2.2259894187675044E-2</c:v>
                </c:pt>
                <c:pt idx="1260">
                  <c:v>2.2252010081587059E-2</c:v>
                </c:pt>
                <c:pt idx="1261">
                  <c:v>2.2244026869815414E-2</c:v>
                </c:pt>
                <c:pt idx="1262">
                  <c:v>2.2235944481616698E-2</c:v>
                </c:pt>
                <c:pt idx="1263">
                  <c:v>2.2227762846087629E-2</c:v>
                </c:pt>
                <c:pt idx="1264">
                  <c:v>2.2219481892644666E-2</c:v>
                </c:pt>
                <c:pt idx="1265">
                  <c:v>2.2211101550464463E-2</c:v>
                </c:pt>
                <c:pt idx="1266">
                  <c:v>2.22026217485638E-2</c:v>
                </c:pt>
                <c:pt idx="1267">
                  <c:v>2.2194042416359139E-2</c:v>
                </c:pt>
                <c:pt idx="1268">
                  <c:v>2.2185363483027132E-2</c:v>
                </c:pt>
                <c:pt idx="1269">
                  <c:v>2.2176584877744432E-2</c:v>
                </c:pt>
                <c:pt idx="1270">
                  <c:v>2.21677065299275E-2</c:v>
                </c:pt>
                <c:pt idx="1271">
                  <c:v>2.2158728368513181E-2</c:v>
                </c:pt>
                <c:pt idx="1272">
                  <c:v>2.2149650322917935E-2</c:v>
                </c:pt>
                <c:pt idx="1273">
                  <c:v>2.2140472322318416E-2</c:v>
                </c:pt>
                <c:pt idx="1274">
                  <c:v>2.2131194295971213E-2</c:v>
                </c:pt>
                <c:pt idx="1275">
                  <c:v>2.2121816173052977E-2</c:v>
                </c:pt>
                <c:pt idx="1276">
                  <c:v>2.2112337882820299E-2</c:v>
                </c:pt>
                <c:pt idx="1277">
                  <c:v>2.210275935444983E-2</c:v>
                </c:pt>
                <c:pt idx="1278">
                  <c:v>2.209308051719816E-2</c:v>
                </c:pt>
                <c:pt idx="1279">
                  <c:v>2.2083301300162006E-2</c:v>
                </c:pt>
                <c:pt idx="1280">
                  <c:v>2.20734216329177E-2</c:v>
                </c:pt>
                <c:pt idx="1281">
                  <c:v>2.2063441444242216E-2</c:v>
                </c:pt>
                <c:pt idx="1282">
                  <c:v>2.2053360663711885E-2</c:v>
                </c:pt>
                <c:pt idx="1283">
                  <c:v>2.2043179220423426E-2</c:v>
                </c:pt>
                <c:pt idx="1284">
                  <c:v>2.2032897043473554E-2</c:v>
                </c:pt>
                <c:pt idx="1285">
                  <c:v>2.2022514062278731E-2</c:v>
                </c:pt>
                <c:pt idx="1286">
                  <c:v>2.2012030205935673E-2</c:v>
                </c:pt>
                <c:pt idx="1287">
                  <c:v>2.2001445403780906E-2</c:v>
                </c:pt>
                <c:pt idx="1288">
                  <c:v>2.1990759584991082E-2</c:v>
                </c:pt>
                <c:pt idx="1289">
                  <c:v>2.1979972678742854E-2</c:v>
                </c:pt>
                <c:pt idx="1290">
                  <c:v>2.1969084614372747E-2</c:v>
                </c:pt>
                <c:pt idx="1291">
                  <c:v>2.1958095320977478E-2</c:v>
                </c:pt>
                <c:pt idx="1292">
                  <c:v>2.1947004727813635E-2</c:v>
                </c:pt>
                <c:pt idx="1293">
                  <c:v>2.1935812764217744E-2</c:v>
                </c:pt>
                <c:pt idx="1294">
                  <c:v>2.1924519359286521E-2</c:v>
                </c:pt>
                <c:pt idx="1295">
                  <c:v>2.1913124442276555E-2</c:v>
                </c:pt>
                <c:pt idx="1296">
                  <c:v>2.1901627942444435E-2</c:v>
                </c:pt>
                <c:pt idx="1297">
                  <c:v>2.189002978904675E-2</c:v>
                </c:pt>
                <c:pt idx="1298">
                  <c:v>2.1878329911260153E-2</c:v>
                </c:pt>
                <c:pt idx="1299">
                  <c:v>2.186652823818136E-2</c:v>
                </c:pt>
                <c:pt idx="1300">
                  <c:v>2.1854624699226832E-2</c:v>
                </c:pt>
                <c:pt idx="1301">
                  <c:v>2.1842619223653159E-2</c:v>
                </c:pt>
                <c:pt idx="1302">
                  <c:v>2.1830511740477121E-2</c:v>
                </c:pt>
                <c:pt idx="1303">
                  <c:v>2.1818302179115179E-2</c:v>
                </c:pt>
                <c:pt idx="1304">
                  <c:v>2.1805990468664049E-2</c:v>
                </c:pt>
                <c:pt idx="1305">
                  <c:v>2.1793576538380321E-2</c:v>
                </c:pt>
                <c:pt idx="1306">
                  <c:v>2.1781060317680456E-2</c:v>
                </c:pt>
                <c:pt idx="1307">
                  <c:v>2.1768441735581234E-2</c:v>
                </c:pt>
                <c:pt idx="1308">
                  <c:v>2.1755720721259308E-2</c:v>
                </c:pt>
                <c:pt idx="1309">
                  <c:v>2.174289720413114E-2</c:v>
                </c:pt>
                <c:pt idx="1310">
                  <c:v>2.1729971113293445E-2</c:v>
                </c:pt>
                <c:pt idx="1311">
                  <c:v>2.1716942378082749E-2</c:v>
                </c:pt>
                <c:pt idx="1312">
                  <c:v>2.1703810927595768E-2</c:v>
                </c:pt>
                <c:pt idx="1313">
                  <c:v>2.1686776591733903E-2</c:v>
                </c:pt>
                <c:pt idx="1314">
                  <c:v>2.1677239597819309E-2</c:v>
                </c:pt>
                <c:pt idx="1315">
                  <c:v>2.1663799577122944E-2</c:v>
                </c:pt>
                <c:pt idx="1316">
                  <c:v>2.1650256558016778E-2</c:v>
                </c:pt>
                <c:pt idx="1317">
                  <c:v>2.1636610469837336E-2</c:v>
                </c:pt>
                <c:pt idx="1318">
                  <c:v>2.1622861241841207E-2</c:v>
                </c:pt>
                <c:pt idx="1319">
                  <c:v>2.1609008803284979E-2</c:v>
                </c:pt>
                <c:pt idx="1320">
                  <c:v>2.159505308326537E-2</c:v>
                </c:pt>
                <c:pt idx="1321">
                  <c:v>2.1580994011118904E-2</c:v>
                </c:pt>
                <c:pt idx="1322">
                  <c:v>2.1566831516022233E-2</c:v>
                </c:pt>
                <c:pt idx="1323">
                  <c:v>2.1552565527152012E-2</c:v>
                </c:pt>
                <c:pt idx="1324">
                  <c:v>2.1538195973844765E-2</c:v>
                </c:pt>
                <c:pt idx="1325">
                  <c:v>2.1523722785277144E-2</c:v>
                </c:pt>
                <c:pt idx="1326">
                  <c:v>2.1509145890705739E-2</c:v>
                </c:pt>
                <c:pt idx="1327">
                  <c:v>2.1494465219307202E-2</c:v>
                </c:pt>
                <c:pt idx="1328">
                  <c:v>2.1479680700418058E-2</c:v>
                </c:pt>
                <c:pt idx="1329">
                  <c:v>2.1464792263135024E-2</c:v>
                </c:pt>
                <c:pt idx="1330">
                  <c:v>2.1449799836794625E-2</c:v>
                </c:pt>
                <c:pt idx="1331">
                  <c:v>2.1434703350573514E-2</c:v>
                </c:pt>
                <c:pt idx="1332">
                  <c:v>2.1419502733648343E-2</c:v>
                </c:pt>
                <c:pt idx="1333">
                  <c:v>2.1404197915355638E-2</c:v>
                </c:pt>
                <c:pt idx="1334">
                  <c:v>2.1388788824872051E-2</c:v>
                </c:pt>
                <c:pt idx="1335">
                  <c:v>2.1373275391374236E-2</c:v>
                </c:pt>
                <c:pt idx="1336">
                  <c:v>2.135765754411878E-2</c:v>
                </c:pt>
                <c:pt idx="1337">
                  <c:v>2.1341935212442209E-2</c:v>
                </c:pt>
                <c:pt idx="1338">
                  <c:v>2.1326108325521176E-2</c:v>
                </c:pt>
                <c:pt idx="1339">
                  <c:v>2.1310176812532333E-2</c:v>
                </c:pt>
                <c:pt idx="1340">
                  <c:v>2.1294140602652334E-2</c:v>
                </c:pt>
                <c:pt idx="1341">
                  <c:v>2.1277999625297639E-2</c:v>
                </c:pt>
                <c:pt idx="1342">
                  <c:v>2.1261753809485029E-2</c:v>
                </c:pt>
                <c:pt idx="1343">
                  <c:v>2.1245403084630965E-2</c:v>
                </c:pt>
                <c:pt idx="1344">
                  <c:v>2.12289473799121E-2</c:v>
                </c:pt>
                <c:pt idx="1345">
                  <c:v>2.121238662442515E-2</c:v>
                </c:pt>
                <c:pt idx="1346">
                  <c:v>2.1195720747666513E-2</c:v>
                </c:pt>
                <c:pt idx="1347">
                  <c:v>2.1178949678573034E-2</c:v>
                </c:pt>
                <c:pt idx="1348">
                  <c:v>2.1162073346561172E-2</c:v>
                </c:pt>
                <c:pt idx="1349">
                  <c:v>2.1142657125770015E-2</c:v>
                </c:pt>
                <c:pt idx="1350">
                  <c:v>2.1128004610568851E-2</c:v>
                </c:pt>
                <c:pt idx="1351">
                  <c:v>2.111081206510157E-2</c:v>
                </c:pt>
                <c:pt idx="1352">
                  <c:v>2.1093513973502453E-2</c:v>
                </c:pt>
                <c:pt idx="1353">
                  <c:v>2.1076110265187964E-2</c:v>
                </c:pt>
                <c:pt idx="1354">
                  <c:v>2.1058600869174882E-2</c:v>
                </c:pt>
                <c:pt idx="1355">
                  <c:v>2.1040985714959604E-2</c:v>
                </c:pt>
                <c:pt idx="1356">
                  <c:v>2.1023264731478974E-2</c:v>
                </c:pt>
                <c:pt idx="1357">
                  <c:v>2.1005437848229391E-2</c:v>
                </c:pt>
                <c:pt idx="1358">
                  <c:v>2.0987504994307571E-2</c:v>
                </c:pt>
                <c:pt idx="1359">
                  <c:v>2.0969466098970102E-2</c:v>
                </c:pt>
                <c:pt idx="1360">
                  <c:v>2.0951321091313702E-2</c:v>
                </c:pt>
                <c:pt idx="1361">
                  <c:v>2.0933069900834766E-2</c:v>
                </c:pt>
                <c:pt idx="1362">
                  <c:v>2.0914712456550077E-2</c:v>
                </c:pt>
                <c:pt idx="1363">
                  <c:v>2.0896248687876096E-2</c:v>
                </c:pt>
                <c:pt idx="1364">
                  <c:v>2.0872353210918959E-2</c:v>
                </c:pt>
                <c:pt idx="1365">
                  <c:v>2.0859001893986928E-2</c:v>
                </c:pt>
                <c:pt idx="1366">
                  <c:v>2.0840218727204984E-2</c:v>
                </c:pt>
                <c:pt idx="1367">
                  <c:v>2.0818621706792939E-2</c:v>
                </c:pt>
                <c:pt idx="1368">
                  <c:v>2.0802332500169385E-2</c:v>
                </c:pt>
                <c:pt idx="1369">
                  <c:v>2.0783229298348971E-2</c:v>
                </c:pt>
                <c:pt idx="1370">
                  <c:v>2.0764019276775514E-2</c:v>
                </c:pt>
                <c:pt idx="1371">
                  <c:v>2.0744702364465795E-2</c:v>
                </c:pt>
                <c:pt idx="1372">
                  <c:v>2.072527849091621E-2</c:v>
                </c:pt>
                <c:pt idx="1373">
                  <c:v>2.0705747585063605E-2</c:v>
                </c:pt>
                <c:pt idx="1374">
                  <c:v>2.0686109576484313E-2</c:v>
                </c:pt>
                <c:pt idx="1375">
                  <c:v>2.0666364393955305E-2</c:v>
                </c:pt>
                <c:pt idx="1376">
                  <c:v>2.0646511967132852E-2</c:v>
                </c:pt>
                <c:pt idx="1377">
                  <c:v>2.0626552225033734E-2</c:v>
                </c:pt>
                <c:pt idx="1378">
                  <c:v>2.060648509691454E-2</c:v>
                </c:pt>
                <c:pt idx="1379">
                  <c:v>2.058631051219173E-2</c:v>
                </c:pt>
                <c:pt idx="1380">
                  <c:v>2.0566028399722214E-2</c:v>
                </c:pt>
                <c:pt idx="1381">
                  <c:v>2.054563868916226E-2</c:v>
                </c:pt>
                <c:pt idx="1382">
                  <c:v>2.0525141309448713E-2</c:v>
                </c:pt>
                <c:pt idx="1383">
                  <c:v>2.0504536189998035E-2</c:v>
                </c:pt>
                <c:pt idx="1384">
                  <c:v>2.0483823259906941E-2</c:v>
                </c:pt>
                <c:pt idx="1385">
                  <c:v>2.0463002448432022E-2</c:v>
                </c:pt>
                <c:pt idx="1386">
                  <c:v>2.0442073684989737E-2</c:v>
                </c:pt>
                <c:pt idx="1387">
                  <c:v>2.0421036898516931E-2</c:v>
                </c:pt>
                <c:pt idx="1388">
                  <c:v>2.0399892018510002E-2</c:v>
                </c:pt>
                <c:pt idx="1389">
                  <c:v>2.037863897398573E-2</c:v>
                </c:pt>
                <c:pt idx="1390">
                  <c:v>2.0357277694360576E-2</c:v>
                </c:pt>
                <c:pt idx="1391">
                  <c:v>2.0335808108891129E-2</c:v>
                </c:pt>
                <c:pt idx="1392">
                  <c:v>2.031423014659417E-2</c:v>
                </c:pt>
                <c:pt idx="1393">
                  <c:v>2.0292543736806223E-2</c:v>
                </c:pt>
                <c:pt idx="1394">
                  <c:v>2.027074880894375E-2</c:v>
                </c:pt>
                <c:pt idx="1395">
                  <c:v>2.0248845292023532E-2</c:v>
                </c:pt>
                <c:pt idx="1396">
                  <c:v>2.0226833115302156E-2</c:v>
                </c:pt>
                <c:pt idx="1397">
                  <c:v>2.0204712208116149E-2</c:v>
                </c:pt>
                <c:pt idx="1398">
                  <c:v>2.0182482499642163E-2</c:v>
                </c:pt>
                <c:pt idx="1399">
                  <c:v>2.016014391905685E-2</c:v>
                </c:pt>
                <c:pt idx="1400">
                  <c:v>2.0137696395776672E-2</c:v>
                </c:pt>
                <c:pt idx="1401">
                  <c:v>2.0108675101209172E-2</c:v>
                </c:pt>
                <c:pt idx="1402">
                  <c:v>2.0085978300050655E-2</c:v>
                </c:pt>
                <c:pt idx="1403">
                  <c:v>2.0066437007066895E-2</c:v>
                </c:pt>
                <c:pt idx="1404">
                  <c:v>2.0043537395419975E-2</c:v>
                </c:pt>
                <c:pt idx="1405">
                  <c:v>2.0020528476969446E-2</c:v>
                </c:pt>
                <c:pt idx="1406">
                  <c:v>1.9997410181131769E-2</c:v>
                </c:pt>
                <c:pt idx="1407">
                  <c:v>1.9974182436923726E-2</c:v>
                </c:pt>
                <c:pt idx="1408">
                  <c:v>1.9950845173761778E-2</c:v>
                </c:pt>
                <c:pt idx="1409">
                  <c:v>1.9927398320902512E-2</c:v>
                </c:pt>
                <c:pt idx="1410">
                  <c:v>1.990384180736271E-2</c:v>
                </c:pt>
                <c:pt idx="1411">
                  <c:v>1.9880175562638769E-2</c:v>
                </c:pt>
                <c:pt idx="1412">
                  <c:v>1.9856399515747469E-2</c:v>
                </c:pt>
                <c:pt idx="1413">
                  <c:v>1.9832513596025336E-2</c:v>
                </c:pt>
                <c:pt idx="1414">
                  <c:v>1.9801641568211181E-2</c:v>
                </c:pt>
                <c:pt idx="1415">
                  <c:v>1.9784411855194861E-2</c:v>
                </c:pt>
                <c:pt idx="1416">
                  <c:v>1.9760195892439825E-2</c:v>
                </c:pt>
                <c:pt idx="1417">
                  <c:v>1.9735869773800374E-2</c:v>
                </c:pt>
                <c:pt idx="1418">
                  <c:v>1.9711433428613034E-2</c:v>
                </c:pt>
                <c:pt idx="1419">
                  <c:v>1.9683371114620485E-2</c:v>
                </c:pt>
                <c:pt idx="1420">
                  <c:v>1.9662229775141427E-2</c:v>
                </c:pt>
                <c:pt idx="1421">
                  <c:v>1.9637462325370336E-2</c:v>
                </c:pt>
                <c:pt idx="1422">
                  <c:v>1.9612584365997776E-2</c:v>
                </c:pt>
                <c:pt idx="1423">
                  <c:v>1.9587595826200399E-2</c:v>
                </c:pt>
                <c:pt idx="1424">
                  <c:v>1.9562496635074922E-2</c:v>
                </c:pt>
                <c:pt idx="1425">
                  <c:v>1.9537286722117742E-2</c:v>
                </c:pt>
                <c:pt idx="1426">
                  <c:v>1.9511966016345639E-2</c:v>
                </c:pt>
                <c:pt idx="1427">
                  <c:v>1.9486534447175075E-2</c:v>
                </c:pt>
                <c:pt idx="1428">
                  <c:v>1.9460991943782702E-2</c:v>
                </c:pt>
                <c:pt idx="1429">
                  <c:v>1.9435338435345173E-2</c:v>
                </c:pt>
                <c:pt idx="1430">
                  <c:v>1.9409573851119077E-2</c:v>
                </c:pt>
                <c:pt idx="1431">
                  <c:v>1.938369812044094E-2</c:v>
                </c:pt>
                <c:pt idx="1432">
                  <c:v>1.9357711172407477E-2</c:v>
                </c:pt>
                <c:pt idx="1433">
                  <c:v>1.9331612936355214E-2</c:v>
                </c:pt>
                <c:pt idx="1434">
                  <c:v>1.9305403341460803E-2</c:v>
                </c:pt>
                <c:pt idx="1435">
                  <c:v>1.9279082317140706E-2</c:v>
                </c:pt>
                <c:pt idx="1436">
                  <c:v>1.9252649792411702E-2</c:v>
                </c:pt>
                <c:pt idx="1437">
                  <c:v>1.9226105696690254E-2</c:v>
                </c:pt>
                <c:pt idx="1438">
                  <c:v>1.9199449959073078E-2</c:v>
                </c:pt>
                <c:pt idx="1439">
                  <c:v>1.9172682508816763E-2</c:v>
                </c:pt>
                <c:pt idx="1440">
                  <c:v>1.9145803275337769E-2</c:v>
                </c:pt>
                <c:pt idx="1441">
                  <c:v>1.9118812187572942E-2</c:v>
                </c:pt>
                <c:pt idx="1442">
                  <c:v>1.9091709175098615E-2</c:v>
                </c:pt>
                <c:pt idx="1443">
                  <c:v>1.9064494167011503E-2</c:v>
                </c:pt>
                <c:pt idx="1444">
                  <c:v>1.9037167092408325E-2</c:v>
                </c:pt>
                <c:pt idx="1445">
                  <c:v>1.9009727880785476E-2</c:v>
                </c:pt>
                <c:pt idx="1446">
                  <c:v>1.8982176461239675E-2</c:v>
                </c:pt>
                <c:pt idx="1447">
                  <c:v>1.8954512763027509E-2</c:v>
                </c:pt>
                <c:pt idx="1448">
                  <c:v>1.8926736715245696E-2</c:v>
                </c:pt>
                <c:pt idx="1449">
                  <c:v>1.8898848247550504E-2</c:v>
                </c:pt>
                <c:pt idx="1450">
                  <c:v>1.8870847288798842E-2</c:v>
                </c:pt>
                <c:pt idx="1451">
                  <c:v>1.8842733768327236E-2</c:v>
                </c:pt>
                <c:pt idx="1452">
                  <c:v>1.8815562755687409E-2</c:v>
                </c:pt>
                <c:pt idx="1453">
                  <c:v>1.8798210405970295E-2</c:v>
                </c:pt>
                <c:pt idx="1454">
                  <c:v>1.8784734211649834E-2</c:v>
                </c:pt>
                <c:pt idx="1455">
                  <c:v>1.8773197391031005E-2</c:v>
                </c:pt>
                <c:pt idx="1456">
                  <c:v>1.8759754571373577E-2</c:v>
                </c:pt>
                <c:pt idx="1457">
                  <c:v>1.8746330100718467E-2</c:v>
                </c:pt>
                <c:pt idx="1458">
                  <c:v>1.8732924243494153E-2</c:v>
                </c:pt>
                <c:pt idx="1459">
                  <c:v>1.8719537264368924E-2</c:v>
                </c:pt>
                <c:pt idx="1460">
                  <c:v>1.8706169427691322E-2</c:v>
                </c:pt>
                <c:pt idx="1461">
                  <c:v>1.8692820998289505E-2</c:v>
                </c:pt>
                <c:pt idx="1462">
                  <c:v>1.8679492240591955E-2</c:v>
                </c:pt>
                <c:pt idx="1463">
                  <c:v>1.8666183418947213E-2</c:v>
                </c:pt>
                <c:pt idx="1464">
                  <c:v>1.8652894798263375E-2</c:v>
                </c:pt>
                <c:pt idx="1465">
                  <c:v>1.8639626642809048E-2</c:v>
                </c:pt>
                <c:pt idx="1466">
                  <c:v>1.862637921725252E-2</c:v>
                </c:pt>
                <c:pt idx="1467">
                  <c:v>1.8613152786102205E-2</c:v>
                </c:pt>
                <c:pt idx="1468">
                  <c:v>1.8599947613946455E-2</c:v>
                </c:pt>
                <c:pt idx="1469">
                  <c:v>1.858207970013126E-2</c:v>
                </c:pt>
                <c:pt idx="1470">
                  <c:v>1.8573602104732245E-2</c:v>
                </c:pt>
                <c:pt idx="1471">
                  <c:v>1.8560003057803698E-2</c:v>
                </c:pt>
                <c:pt idx="1472">
                  <c:v>1.8545472715834066E-2</c:v>
                </c:pt>
                <c:pt idx="1473">
                  <c:v>1.853238105415933E-2</c:v>
                </c:pt>
                <c:pt idx="1474">
                  <c:v>1.8519312276739086E-2</c:v>
                </c:pt>
                <c:pt idx="1475">
                  <c:v>1.8506266647762004E-2</c:v>
                </c:pt>
                <c:pt idx="1476">
                  <c:v>1.8493244431976308E-2</c:v>
                </c:pt>
                <c:pt idx="1477">
                  <c:v>1.8480245893970348E-2</c:v>
                </c:pt>
                <c:pt idx="1478">
                  <c:v>1.8467271298012733E-2</c:v>
                </c:pt>
                <c:pt idx="1479">
                  <c:v>1.8454320908931621E-2</c:v>
                </c:pt>
                <c:pt idx="1480">
                  <c:v>1.8441394991155491E-2</c:v>
                </c:pt>
                <c:pt idx="1481">
                  <c:v>1.8428493809352631E-2</c:v>
                </c:pt>
                <c:pt idx="1482">
                  <c:v>1.8415617627791647E-2</c:v>
                </c:pt>
                <c:pt idx="1483">
                  <c:v>1.84027667113007E-2</c:v>
                </c:pt>
                <c:pt idx="1484">
                  <c:v>1.8389941324388204E-2</c:v>
                </c:pt>
                <c:pt idx="1485">
                  <c:v>1.8377141731482638E-2</c:v>
                </c:pt>
                <c:pt idx="1486">
                  <c:v>1.836436819725229E-2</c:v>
                </c:pt>
                <c:pt idx="1487">
                  <c:v>1.8351620986125639E-2</c:v>
                </c:pt>
                <c:pt idx="1488">
                  <c:v>1.8338900362691035E-2</c:v>
                </c:pt>
                <c:pt idx="1489">
                  <c:v>1.8326206591536831E-2</c:v>
                </c:pt>
                <c:pt idx="1490">
                  <c:v>1.8313539937171441E-2</c:v>
                </c:pt>
                <c:pt idx="1491">
                  <c:v>1.8300900664183217E-2</c:v>
                </c:pt>
                <c:pt idx="1492">
                  <c:v>1.8288289037000638E-2</c:v>
                </c:pt>
                <c:pt idx="1493">
                  <c:v>1.8275705320371927E-2</c:v>
                </c:pt>
                <c:pt idx="1494">
                  <c:v>1.8263149778725563E-2</c:v>
                </c:pt>
                <c:pt idx="1495">
                  <c:v>1.8250622676490025E-2</c:v>
                </c:pt>
                <c:pt idx="1496">
                  <c:v>1.8238124278493473E-2</c:v>
                </c:pt>
                <c:pt idx="1497">
                  <c:v>1.8225654849004513E-2</c:v>
                </c:pt>
                <c:pt idx="1498">
                  <c:v>1.8213214652691434E-2</c:v>
                </c:pt>
                <c:pt idx="1499">
                  <c:v>1.8200803954142586E-2</c:v>
                </c:pt>
                <c:pt idx="1500">
                  <c:v>1.8188423017866384E-2</c:v>
                </c:pt>
                <c:pt idx="1501">
                  <c:v>1.8176072108371244E-2</c:v>
                </c:pt>
                <c:pt idx="1502">
                  <c:v>1.8163751490245517E-2</c:v>
                </c:pt>
                <c:pt idx="1503">
                  <c:v>1.8151461428157489E-2</c:v>
                </c:pt>
                <c:pt idx="1504">
                  <c:v>1.8139202186375769E-2</c:v>
                </c:pt>
                <c:pt idx="1505">
                  <c:v>1.8120000569838979E-2</c:v>
                </c:pt>
                <c:pt idx="1506">
                  <c:v>1.8107821795529944E-2</c:v>
                </c:pt>
                <c:pt idx="1507">
                  <c:v>1.8100052277727485E-2</c:v>
                </c:pt>
                <c:pt idx="1508">
                  <c:v>1.8087926903103124E-2</c:v>
                </c:pt>
                <c:pt idx="1509">
                  <c:v>1.8075833751369785E-2</c:v>
                </c:pt>
                <c:pt idx="1510">
                  <c:v>1.8063773086982593E-2</c:v>
                </c:pt>
                <c:pt idx="1511">
                  <c:v>1.8051745174529898E-2</c:v>
                </c:pt>
                <c:pt idx="1512">
                  <c:v>1.8039750278626698E-2</c:v>
                </c:pt>
                <c:pt idx="1513">
                  <c:v>1.8027788663808053E-2</c:v>
                </c:pt>
                <c:pt idx="1514">
                  <c:v>1.8015860594662314E-2</c:v>
                </c:pt>
                <c:pt idx="1515">
                  <c:v>1.8003966335671251E-2</c:v>
                </c:pt>
                <c:pt idx="1516">
                  <c:v>1.7992106151556442E-2</c:v>
                </c:pt>
                <c:pt idx="1517">
                  <c:v>1.7980280306746366E-2</c:v>
                </c:pt>
                <c:pt idx="1518">
                  <c:v>1.7968489065882665E-2</c:v>
                </c:pt>
                <c:pt idx="1519">
                  <c:v>1.7950809645448373E-2</c:v>
                </c:pt>
                <c:pt idx="1520">
                  <c:v>1.7940774675233584E-2</c:v>
                </c:pt>
                <c:pt idx="1521">
                  <c:v>1.7929100157161315E-2</c:v>
                </c:pt>
                <c:pt idx="1522">
                  <c:v>1.7917461372505272E-2</c:v>
                </c:pt>
                <c:pt idx="1523">
                  <c:v>1.790420399898629E-2</c:v>
                </c:pt>
                <c:pt idx="1524">
                  <c:v>1.7894292061875205E-2</c:v>
                </c:pt>
                <c:pt idx="1525">
                  <c:v>1.7882762064918012E-2</c:v>
                </c:pt>
                <c:pt idx="1526">
                  <c:v>1.7871268859570577E-2</c:v>
                </c:pt>
                <c:pt idx="1527">
                  <c:v>1.7859812710421252E-2</c:v>
                </c:pt>
                <c:pt idx="1528">
                  <c:v>1.7848393881978453E-2</c:v>
                </c:pt>
                <c:pt idx="1529">
                  <c:v>1.7837012638910466E-2</c:v>
                </c:pt>
                <c:pt idx="1530">
                  <c:v>1.7825669245565834E-2</c:v>
                </c:pt>
                <c:pt idx="1531">
                  <c:v>1.7814363966612845E-2</c:v>
                </c:pt>
                <c:pt idx="1532">
                  <c:v>1.780309706663985E-2</c:v>
                </c:pt>
                <c:pt idx="1533">
                  <c:v>1.7791868810075329E-2</c:v>
                </c:pt>
                <c:pt idx="1534">
                  <c:v>1.7780679461507631E-2</c:v>
                </c:pt>
                <c:pt idx="1535">
                  <c:v>1.776952928552511E-2</c:v>
                </c:pt>
                <c:pt idx="1536">
                  <c:v>1.7758418546636179E-2</c:v>
                </c:pt>
                <c:pt idx="1537">
                  <c:v>1.7747347509349254E-2</c:v>
                </c:pt>
                <c:pt idx="1538">
                  <c:v>1.7736316438252686E-2</c:v>
                </c:pt>
                <c:pt idx="1539">
                  <c:v>1.7725325597934827E-2</c:v>
                </c:pt>
                <c:pt idx="1540">
                  <c:v>1.7714375252904091E-2</c:v>
                </c:pt>
                <c:pt idx="1541">
                  <c:v>1.770346566774883E-2</c:v>
                </c:pt>
                <c:pt idx="1542">
                  <c:v>1.7692597106817587E-2</c:v>
                </c:pt>
                <c:pt idx="1543">
                  <c:v>1.7681769834938521E-2</c:v>
                </c:pt>
                <c:pt idx="1544">
                  <c:v>1.7670984116460176E-2</c:v>
                </c:pt>
                <c:pt idx="1545">
                  <c:v>1.7660240215970902E-2</c:v>
                </c:pt>
                <c:pt idx="1546">
                  <c:v>1.7649538398138986E-2</c:v>
                </c:pt>
                <c:pt idx="1547">
                  <c:v>1.7638878927312973E-2</c:v>
                </c:pt>
                <c:pt idx="1548">
                  <c:v>1.7628262068161149E-2</c:v>
                </c:pt>
                <c:pt idx="1549">
                  <c:v>1.7617688085111993E-2</c:v>
                </c:pt>
                <c:pt idx="1550">
                  <c:v>1.7607157242993665E-2</c:v>
                </c:pt>
                <c:pt idx="1551">
                  <c:v>1.7596669806074772E-2</c:v>
                </c:pt>
                <c:pt idx="1552">
                  <c:v>1.7586226038943664E-2</c:v>
                </c:pt>
                <c:pt idx="1553">
                  <c:v>1.757582620626863E-2</c:v>
                </c:pt>
                <c:pt idx="1554">
                  <c:v>1.7565470572398212E-2</c:v>
                </c:pt>
                <c:pt idx="1555">
                  <c:v>1.7555159402080633E-2</c:v>
                </c:pt>
                <c:pt idx="1556">
                  <c:v>1.7544892959744374E-2</c:v>
                </c:pt>
                <c:pt idx="1557">
                  <c:v>1.7533214991072299E-2</c:v>
                </c:pt>
                <c:pt idx="1558">
                  <c:v>1.7523045285354755E-2</c:v>
                </c:pt>
                <c:pt idx="1559">
                  <c:v>1.7514364646187275E-2</c:v>
                </c:pt>
                <c:pt idx="1560">
                  <c:v>1.7504279761419994E-2</c:v>
                </c:pt>
                <c:pt idx="1561">
                  <c:v>1.7494240927256044E-2</c:v>
                </c:pt>
                <c:pt idx="1562">
                  <c:v>1.7484248408443648E-2</c:v>
                </c:pt>
                <c:pt idx="1563">
                  <c:v>1.7474302469411285E-2</c:v>
                </c:pt>
                <c:pt idx="1564">
                  <c:v>1.7464403374827242E-2</c:v>
                </c:pt>
                <c:pt idx="1565">
                  <c:v>1.7454551389119999E-2</c:v>
                </c:pt>
                <c:pt idx="1566">
                  <c:v>1.7444746776877906E-2</c:v>
                </c:pt>
                <c:pt idx="1567">
                  <c:v>1.743498980260938E-2</c:v>
                </c:pt>
                <c:pt idx="1568">
                  <c:v>1.742528073090277E-2</c:v>
                </c:pt>
                <c:pt idx="1569">
                  <c:v>1.7415619826346429E-2</c:v>
                </c:pt>
                <c:pt idx="1570">
                  <c:v>1.7406007353368835E-2</c:v>
                </c:pt>
                <c:pt idx="1571">
                  <c:v>1.7396443576638276E-2</c:v>
                </c:pt>
                <c:pt idx="1572">
                  <c:v>1.7386928760743103E-2</c:v>
                </c:pt>
                <c:pt idx="1573">
                  <c:v>1.7377463169951923E-2</c:v>
                </c:pt>
                <c:pt idx="1574">
                  <c:v>1.7365365881500949E-2</c:v>
                </c:pt>
                <c:pt idx="1575">
                  <c:v>1.7358680722514563E-2</c:v>
                </c:pt>
                <c:pt idx="1576">
                  <c:v>1.7349364394885214E-2</c:v>
                </c:pt>
                <c:pt idx="1577">
                  <c:v>1.7340098350713262E-2</c:v>
                </c:pt>
                <c:pt idx="1578">
                  <c:v>1.733088285458706E-2</c:v>
                </c:pt>
                <c:pt idx="1579">
                  <c:v>1.7321718171015021E-2</c:v>
                </c:pt>
                <c:pt idx="1580">
                  <c:v>1.7312604564425627E-2</c:v>
                </c:pt>
                <c:pt idx="1581">
                  <c:v>1.7303542299647034E-2</c:v>
                </c:pt>
                <c:pt idx="1582">
                  <c:v>1.7294531640947852E-2</c:v>
                </c:pt>
                <c:pt idx="1583">
                  <c:v>1.7285572852996367E-2</c:v>
                </c:pt>
                <c:pt idx="1584">
                  <c:v>1.727666620038093E-2</c:v>
                </c:pt>
                <c:pt idx="1585">
                  <c:v>1.7267811947450085E-2</c:v>
                </c:pt>
                <c:pt idx="1586">
                  <c:v>1.725901035903199E-2</c:v>
                </c:pt>
                <c:pt idx="1587">
                  <c:v>1.7250261699395253E-2</c:v>
                </c:pt>
                <c:pt idx="1588">
                  <c:v>1.7241566233288097E-2</c:v>
                </c:pt>
                <c:pt idx="1589">
                  <c:v>1.7232924225218937E-2</c:v>
                </c:pt>
                <c:pt idx="1590">
                  <c:v>1.7224335939696189E-2</c:v>
                </c:pt>
                <c:pt idx="1591">
                  <c:v>1.7215801641228268E-2</c:v>
                </c:pt>
                <c:pt idx="1592">
                  <c:v>1.7207321594323588E-2</c:v>
                </c:pt>
                <c:pt idx="1593">
                  <c:v>1.7198896063810309E-2</c:v>
                </c:pt>
                <c:pt idx="1594">
                  <c:v>1.7190525313797167E-2</c:v>
                </c:pt>
                <c:pt idx="1595">
                  <c:v>1.7182209609192256E-2</c:v>
                </c:pt>
                <c:pt idx="1596">
                  <c:v>1.717394921434412E-2</c:v>
                </c:pt>
                <c:pt idx="1597">
                  <c:v>1.7165744393921045E-2</c:v>
                </c:pt>
                <c:pt idx="1598">
                  <c:v>1.7157595412431448E-2</c:v>
                </c:pt>
                <c:pt idx="1599">
                  <c:v>1.7149502534303807E-2</c:v>
                </c:pt>
                <c:pt idx="1600">
                  <c:v>1.7141466024206409E-2</c:v>
                </c:pt>
                <c:pt idx="1601">
                  <c:v>1.713348614664767E-2</c:v>
                </c:pt>
                <c:pt idx="1602">
                  <c:v>1.712556316621594E-2</c:v>
                </c:pt>
                <c:pt idx="1603">
                  <c:v>1.71176973473397E-2</c:v>
                </c:pt>
                <c:pt idx="1604">
                  <c:v>1.7109888954767172E-2</c:v>
                </c:pt>
                <c:pt idx="1605">
                  <c:v>1.7102138252846899E-2</c:v>
                </c:pt>
                <c:pt idx="1606">
                  <c:v>1.7094445506167233E-2</c:v>
                </c:pt>
                <c:pt idx="1607">
                  <c:v>1.7086810979316525E-2</c:v>
                </c:pt>
                <c:pt idx="1608">
                  <c:v>1.7079234936883125E-2</c:v>
                </c:pt>
                <c:pt idx="1609">
                  <c:v>1.7071717643295514E-2</c:v>
                </c:pt>
                <c:pt idx="1610">
                  <c:v>1.7064259363221979E-2</c:v>
                </c:pt>
                <c:pt idx="1611">
                  <c:v>1.7056860361170934E-2</c:v>
                </c:pt>
                <c:pt idx="1612">
                  <c:v>1.7049520901410986E-2</c:v>
                </c:pt>
                <c:pt idx="1613">
                  <c:v>1.7042241249010104E-2</c:v>
                </c:pt>
                <c:pt idx="1614">
                  <c:v>1.7035021668077022E-2</c:v>
                </c:pt>
                <c:pt idx="1615">
                  <c:v>1.7027862423439899E-2</c:v>
                </c:pt>
                <c:pt idx="1616">
                  <c:v>1.7020763779527215E-2</c:v>
                </c:pt>
                <c:pt idx="1617">
                  <c:v>1.7013726000847385E-2</c:v>
                </c:pt>
                <c:pt idx="1618">
                  <c:v>1.7006749351988759E-2</c:v>
                </c:pt>
                <c:pt idx="1619">
                  <c:v>1.6999834097379818E-2</c:v>
                </c:pt>
                <c:pt idx="1620">
                  <c:v>1.699298050184872E-2</c:v>
                </c:pt>
                <c:pt idx="1621">
                  <c:v>1.6986188829584137E-2</c:v>
                </c:pt>
                <c:pt idx="1622">
                  <c:v>1.6979459345494163E-2</c:v>
                </c:pt>
                <c:pt idx="1623">
                  <c:v>1.6972792313847407E-2</c:v>
                </c:pt>
                <c:pt idx="1624">
                  <c:v>1.696431260874931E-2</c:v>
                </c:pt>
                <c:pt idx="1625">
                  <c:v>1.6959646666316885E-2</c:v>
                </c:pt>
                <c:pt idx="1626">
                  <c:v>1.6953168579609823E-2</c:v>
                </c:pt>
                <c:pt idx="1627">
                  <c:v>1.694675400353951E-2</c:v>
                </c:pt>
                <c:pt idx="1628">
                  <c:v>1.6940403202774235E-2</c:v>
                </c:pt>
                <c:pt idx="1629">
                  <c:v>1.6934116441902347E-2</c:v>
                </c:pt>
                <c:pt idx="1630">
                  <c:v>1.6927893985272391E-2</c:v>
                </c:pt>
                <c:pt idx="1631">
                  <c:v>1.6921736097632589E-2</c:v>
                </c:pt>
                <c:pt idx="1632">
                  <c:v>1.6915643043331485E-2</c:v>
                </c:pt>
                <c:pt idx="1633">
                  <c:v>1.6909615087117302E-2</c:v>
                </c:pt>
                <c:pt idx="1634">
                  <c:v>1.6903652493418519E-2</c:v>
                </c:pt>
                <c:pt idx="1635">
                  <c:v>1.6897755526823488E-2</c:v>
                </c:pt>
                <c:pt idx="1636">
                  <c:v>1.6891924451760687E-2</c:v>
                </c:pt>
                <c:pt idx="1637">
                  <c:v>1.688615953297834E-2</c:v>
                </c:pt>
                <c:pt idx="1638">
                  <c:v>1.6880461034904926E-2</c:v>
                </c:pt>
                <c:pt idx="1639">
                  <c:v>1.6874829222048859E-2</c:v>
                </c:pt>
                <c:pt idx="1640">
                  <c:v>1.6869264359078429E-2</c:v>
                </c:pt>
                <c:pt idx="1641">
                  <c:v>1.6863766710342176E-2</c:v>
                </c:pt>
                <c:pt idx="1642">
                  <c:v>1.6858336540588326E-2</c:v>
                </c:pt>
                <c:pt idx="1643">
                  <c:v>1.6852974114325292E-2</c:v>
                </c:pt>
                <c:pt idx="1644">
                  <c:v>1.6847679695981554E-2</c:v>
                </c:pt>
                <c:pt idx="1645">
                  <c:v>1.68424535502254E-2</c:v>
                </c:pt>
                <c:pt idx="1646">
                  <c:v>1.6837295941485309E-2</c:v>
                </c:pt>
                <c:pt idx="1647">
                  <c:v>1.6832207134429567E-2</c:v>
                </c:pt>
                <c:pt idx="1648">
                  <c:v>1.6827187393566589E-2</c:v>
                </c:pt>
                <c:pt idx="1649">
                  <c:v>1.6822236983404792E-2</c:v>
                </c:pt>
                <c:pt idx="1650">
                  <c:v>1.6817356168532527E-2</c:v>
                </c:pt>
                <c:pt idx="1651">
                  <c:v>1.6812545213458208E-2</c:v>
                </c:pt>
                <c:pt idx="1652">
                  <c:v>1.6807804382770186E-2</c:v>
                </c:pt>
                <c:pt idx="1653">
                  <c:v>1.6803133940976878E-2</c:v>
                </c:pt>
                <c:pt idx="1654">
                  <c:v>1.6798534152666633E-2</c:v>
                </c:pt>
                <c:pt idx="1655">
                  <c:v>1.6794005282187996E-2</c:v>
                </c:pt>
                <c:pt idx="1656">
                  <c:v>1.6789547594528997E-2</c:v>
                </c:pt>
                <c:pt idx="1657">
                  <c:v>1.6785161353798372E-2</c:v>
                </c:pt>
                <c:pt idx="1658">
                  <c:v>1.6780846824664408E-2</c:v>
                </c:pt>
                <c:pt idx="1659">
                  <c:v>1.6776604271795392E-2</c:v>
                </c:pt>
                <c:pt idx="1660">
                  <c:v>1.6772433959539867E-2</c:v>
                </c:pt>
                <c:pt idx="1661">
                  <c:v>1.6767756686011381E-2</c:v>
                </c:pt>
                <c:pt idx="1662">
                  <c:v>1.6764311115622377E-2</c:v>
                </c:pt>
                <c:pt idx="1663">
                  <c:v>1.6760359112897305E-2</c:v>
                </c:pt>
                <c:pt idx="1664">
                  <c:v>1.6756480409059193E-2</c:v>
                </c:pt>
                <c:pt idx="1665">
                  <c:v>1.6752675268776329E-2</c:v>
                </c:pt>
                <c:pt idx="1666">
                  <c:v>1.6748943956477191E-2</c:v>
                </c:pt>
                <c:pt idx="1667">
                  <c:v>1.6745286736670195E-2</c:v>
                </c:pt>
                <c:pt idx="1668">
                  <c:v>1.6741703873943692E-2</c:v>
                </c:pt>
                <c:pt idx="1669">
                  <c:v>1.6738195632965969E-2</c:v>
                </c:pt>
                <c:pt idx="1670">
                  <c:v>1.6734762278165505E-2</c:v>
                </c:pt>
                <c:pt idx="1671">
                  <c:v>1.6731404074050715E-2</c:v>
                </c:pt>
                <c:pt idx="1672">
                  <c:v>1.6728121285209951E-2</c:v>
                </c:pt>
                <c:pt idx="1673">
                  <c:v>1.6724914176231565E-2</c:v>
                </c:pt>
                <c:pt idx="1674">
                  <c:v>1.6721783011703906E-2</c:v>
                </c:pt>
                <c:pt idx="1675">
                  <c:v>1.6717869246072325E-2</c:v>
                </c:pt>
                <c:pt idx="1676">
                  <c:v>1.6715749573794625E-2</c:v>
                </c:pt>
                <c:pt idx="1677">
                  <c:v>1.6712847829589705E-2</c:v>
                </c:pt>
                <c:pt idx="1678">
                  <c:v>1.6710023087949111E-2</c:v>
                </c:pt>
                <c:pt idx="1679">
                  <c:v>1.6707470202645958E-2</c:v>
                </c:pt>
                <c:pt idx="1680">
                  <c:v>1.6704230594664082E-2</c:v>
                </c:pt>
                <c:pt idx="1681">
                  <c:v>1.670164958349929E-2</c:v>
                </c:pt>
                <c:pt idx="1682">
                  <c:v>1.6699146670582365E-2</c:v>
                </c:pt>
                <c:pt idx="1683">
                  <c:v>1.6696722120981278E-2</c:v>
                </c:pt>
                <c:pt idx="1684">
                  <c:v>1.6694376198964633E-2</c:v>
                </c:pt>
                <c:pt idx="1685">
                  <c:v>1.669210916920072E-2</c:v>
                </c:pt>
                <c:pt idx="1686">
                  <c:v>1.6689921295958143E-2</c:v>
                </c:pt>
                <c:pt idx="1687">
                  <c:v>1.6687812844145E-2</c:v>
                </c:pt>
                <c:pt idx="1688">
                  <c:v>1.6685784078189769E-2</c:v>
                </c:pt>
                <c:pt idx="1689">
                  <c:v>1.6683835262440994E-2</c:v>
                </c:pt>
                <c:pt idx="1690">
                  <c:v>1.6681966661726833E-2</c:v>
                </c:pt>
                <c:pt idx="1691">
                  <c:v>1.6680178540555701E-2</c:v>
                </c:pt>
                <c:pt idx="1692">
                  <c:v>1.6678471163356079E-2</c:v>
                </c:pt>
                <c:pt idx="1693">
                  <c:v>1.6676844794716317E-2</c:v>
                </c:pt>
                <c:pt idx="1694">
                  <c:v>1.667529969914483E-2</c:v>
                </c:pt>
                <c:pt idx="1695">
                  <c:v>1.6673836141150034E-2</c:v>
                </c:pt>
                <c:pt idx="1696">
                  <c:v>1.6672454385560087E-2</c:v>
                </c:pt>
                <c:pt idx="1697">
                  <c:v>1.6671154696563661E-2</c:v>
                </c:pt>
                <c:pt idx="1698">
                  <c:v>1.6669937338988916E-2</c:v>
                </c:pt>
                <c:pt idx="1699">
                  <c:v>1.6668802577184394E-2</c:v>
                </c:pt>
                <c:pt idx="1700">
                  <c:v>1.6667750675818382E-2</c:v>
                </c:pt>
                <c:pt idx="1701">
                  <c:v>1.6666781899319361E-2</c:v>
                </c:pt>
                <c:pt idx="1702">
                  <c:v>1.6665896512435552E-2</c:v>
                </c:pt>
                <c:pt idx="1703">
                  <c:v>1.6665094779435563E-2</c:v>
                </c:pt>
                <c:pt idx="1704">
                  <c:v>1.666437696522749E-2</c:v>
                </c:pt>
                <c:pt idx="1705">
                  <c:v>1.6663743334079939E-2</c:v>
                </c:pt>
                <c:pt idx="1706">
                  <c:v>1.6663194150501326E-2</c:v>
                </c:pt>
                <c:pt idx="1707">
                  <c:v>1.6662729679239874E-2</c:v>
                </c:pt>
                <c:pt idx="1708">
                  <c:v>1.6662350184803998E-2</c:v>
                </c:pt>
                <c:pt idx="1709">
                  <c:v>1.6662055931622177E-2</c:v>
                </c:pt>
                <c:pt idx="1710">
                  <c:v>1.6661847184362699E-2</c:v>
                </c:pt>
                <c:pt idx="1711">
                  <c:v>1.6661724207533979E-2</c:v>
                </c:pt>
                <c:pt idx="1712">
                  <c:v>1.6660837949427076E-2</c:v>
                </c:pt>
                <c:pt idx="1713">
                  <c:v>1.6645596266711138E-2</c:v>
                </c:pt>
                <c:pt idx="1714">
                  <c:v>1.6633796129923439E-2</c:v>
                </c:pt>
                <c:pt idx="1715">
                  <c:v>1.6623719877051357E-2</c:v>
                </c:pt>
                <c:pt idx="1716">
                  <c:v>1.6612008959775437E-2</c:v>
                </c:pt>
                <c:pt idx="1717">
                  <c:v>1.6600346411328459E-2</c:v>
                </c:pt>
                <c:pt idx="1718">
                  <c:v>1.6588732460647293E-2</c:v>
                </c:pt>
                <c:pt idx="1719">
                  <c:v>1.6577167337148424E-2</c:v>
                </c:pt>
                <c:pt idx="1720">
                  <c:v>1.6565651269688786E-2</c:v>
                </c:pt>
                <c:pt idx="1721">
                  <c:v>1.6554184487684864E-2</c:v>
                </c:pt>
                <c:pt idx="1722">
                  <c:v>1.6542767220153465E-2</c:v>
                </c:pt>
                <c:pt idx="1723">
                  <c:v>1.6531399696271265E-2</c:v>
                </c:pt>
                <c:pt idx="1724">
                  <c:v>1.6520082145454751E-2</c:v>
                </c:pt>
                <c:pt idx="1725">
                  <c:v>1.6508814796400983E-2</c:v>
                </c:pt>
                <c:pt idx="1726">
                  <c:v>1.6497597878686321E-2</c:v>
                </c:pt>
                <c:pt idx="1727">
                  <c:v>1.6486431621247633E-2</c:v>
                </c:pt>
                <c:pt idx="1728">
                  <c:v>1.6475316253341532E-2</c:v>
                </c:pt>
                <c:pt idx="1729">
                  <c:v>1.6464252003984825E-2</c:v>
                </c:pt>
                <c:pt idx="1730">
                  <c:v>1.644928696602932E-2</c:v>
                </c:pt>
                <c:pt idx="1731">
                  <c:v>1.6440716098440333E-2</c:v>
                </c:pt>
                <c:pt idx="1732">
                  <c:v>1.6431368259937074E-2</c:v>
                </c:pt>
                <c:pt idx="1733">
                  <c:v>1.6420510777024333E-2</c:v>
                </c:pt>
                <c:pt idx="1734">
                  <c:v>1.6409705558544374E-2</c:v>
                </c:pt>
                <c:pt idx="1735">
                  <c:v>1.6398952833673874E-2</c:v>
                </c:pt>
                <c:pt idx="1736">
                  <c:v>1.6388252831749384E-2</c:v>
                </c:pt>
                <c:pt idx="1737">
                  <c:v>1.6377605781707771E-2</c:v>
                </c:pt>
                <c:pt idx="1738">
                  <c:v>1.6367011912805651E-2</c:v>
                </c:pt>
                <c:pt idx="1739">
                  <c:v>1.6356471454219701E-2</c:v>
                </c:pt>
                <c:pt idx="1740">
                  <c:v>1.6345984635126598E-2</c:v>
                </c:pt>
                <c:pt idx="1741">
                  <c:v>1.6335551684623084E-2</c:v>
                </c:pt>
                <c:pt idx="1742">
                  <c:v>1.6325172832045709E-2</c:v>
                </c:pt>
                <c:pt idx="1743">
                  <c:v>1.6314848306331342E-2</c:v>
                </c:pt>
                <c:pt idx="1744">
                  <c:v>1.6304578336656661E-2</c:v>
                </c:pt>
                <c:pt idx="1745">
                  <c:v>1.6294363152278279E-2</c:v>
                </c:pt>
                <c:pt idx="1746">
                  <c:v>1.6284202982372875E-2</c:v>
                </c:pt>
                <c:pt idx="1747">
                  <c:v>1.6274098056197062E-2</c:v>
                </c:pt>
                <c:pt idx="1748">
                  <c:v>1.6264048602687708E-2</c:v>
                </c:pt>
                <c:pt idx="1749">
                  <c:v>1.6254054851101429E-2</c:v>
                </c:pt>
                <c:pt idx="1750">
                  <c:v>1.6244117030614902E-2</c:v>
                </c:pt>
                <c:pt idx="1751">
                  <c:v>1.623423537048474E-2</c:v>
                </c:pt>
                <c:pt idx="1752">
                  <c:v>1.6224410099647812E-2</c:v>
                </c:pt>
                <c:pt idx="1753">
                  <c:v>1.6214641447520606E-2</c:v>
                </c:pt>
                <c:pt idx="1754">
                  <c:v>1.6204929643039989E-2</c:v>
                </c:pt>
                <c:pt idx="1755">
                  <c:v>1.6195274915542512E-2</c:v>
                </c:pt>
                <c:pt idx="1756">
                  <c:v>1.6185677494124917E-2</c:v>
                </c:pt>
                <c:pt idx="1757">
                  <c:v>1.6176137607963881E-2</c:v>
                </c:pt>
                <c:pt idx="1758">
                  <c:v>1.6166655486156145E-2</c:v>
                </c:pt>
                <c:pt idx="1759">
                  <c:v>1.6157231357958324E-2</c:v>
                </c:pt>
                <c:pt idx="1760">
                  <c:v>1.6147865452467158E-2</c:v>
                </c:pt>
                <c:pt idx="1761">
                  <c:v>1.6138557998859326E-2</c:v>
                </c:pt>
                <c:pt idx="1762">
                  <c:v>1.6129309226391442E-2</c:v>
                </c:pt>
                <c:pt idx="1763">
                  <c:v>1.612011936408031E-2</c:v>
                </c:pt>
                <c:pt idx="1764">
                  <c:v>1.6110988641182544E-2</c:v>
                </c:pt>
                <c:pt idx="1765">
                  <c:v>1.6098768064365387E-2</c:v>
                </c:pt>
                <c:pt idx="1766">
                  <c:v>1.6089781117845092E-2</c:v>
                </c:pt>
                <c:pt idx="1767">
                  <c:v>1.6082679650510912E-2</c:v>
                </c:pt>
                <c:pt idx="1768">
                  <c:v>1.6073796374875826E-2</c:v>
                </c:pt>
                <c:pt idx="1769">
                  <c:v>1.6064973417231343E-2</c:v>
                </c:pt>
                <c:pt idx="1770">
                  <c:v>1.6056211006674204E-2</c:v>
                </c:pt>
                <c:pt idx="1771">
                  <c:v>1.6047509372381086E-2</c:v>
                </c:pt>
                <c:pt idx="1772">
                  <c:v>1.6038868743528667E-2</c:v>
                </c:pt>
                <c:pt idx="1773">
                  <c:v>1.6030289349373561E-2</c:v>
                </c:pt>
                <c:pt idx="1774">
                  <c:v>1.6021771418932573E-2</c:v>
                </c:pt>
                <c:pt idx="1775">
                  <c:v>1.6013315181302445E-2</c:v>
                </c:pt>
                <c:pt idx="1776">
                  <c:v>1.6004920865899663E-2</c:v>
                </c:pt>
                <c:pt idx="1777">
                  <c:v>1.5996588701661096E-2</c:v>
                </c:pt>
                <c:pt idx="1778">
                  <c:v>1.5988318917763422E-2</c:v>
                </c:pt>
                <c:pt idx="1779">
                  <c:v>1.5979197989846483E-2</c:v>
                </c:pt>
                <c:pt idx="1780">
                  <c:v>1.5967341803557744E-2</c:v>
                </c:pt>
                <c:pt idx="1781">
                  <c:v>1.5959296677712231E-2</c:v>
                </c:pt>
                <c:pt idx="1782">
                  <c:v>1.5951314979849585E-2</c:v>
                </c:pt>
                <c:pt idx="1783">
                  <c:v>1.5942271000364272E-2</c:v>
                </c:pt>
                <c:pt idx="1784">
                  <c:v>1.5935542784859535E-2</c:v>
                </c:pt>
                <c:pt idx="1785">
                  <c:v>1.5927752746005552E-2</c:v>
                </c:pt>
                <c:pt idx="1786">
                  <c:v>1.5920027051841146E-2</c:v>
                </c:pt>
                <c:pt idx="1787">
                  <c:v>1.5912365931542993E-2</c:v>
                </c:pt>
                <c:pt idx="1788">
                  <c:v>1.59047696141279E-2</c:v>
                </c:pt>
                <c:pt idx="1789">
                  <c:v>1.5897238328932417E-2</c:v>
                </c:pt>
                <c:pt idx="1790">
                  <c:v>1.5889772305053285E-2</c:v>
                </c:pt>
                <c:pt idx="1791">
                  <c:v>1.5882371771747117E-2</c:v>
                </c:pt>
                <c:pt idx="1792">
                  <c:v>1.5875036958030719E-2</c:v>
                </c:pt>
                <c:pt idx="1793">
                  <c:v>1.5867768093160706E-2</c:v>
                </c:pt>
                <c:pt idx="1794">
                  <c:v>1.5860565406313754E-2</c:v>
                </c:pt>
                <c:pt idx="1795">
                  <c:v>1.5853429126506668E-2</c:v>
                </c:pt>
                <c:pt idx="1796">
                  <c:v>1.5846359483155936E-2</c:v>
                </c:pt>
                <c:pt idx="1797">
                  <c:v>1.583935670511849E-2</c:v>
                </c:pt>
                <c:pt idx="1798">
                  <c:v>1.5832421021810816E-2</c:v>
                </c:pt>
                <c:pt idx="1799">
                  <c:v>1.582555266224972E-2</c:v>
                </c:pt>
                <c:pt idx="1800">
                  <c:v>1.5818751855771751E-2</c:v>
                </c:pt>
                <c:pt idx="1801">
                  <c:v>1.5812018831313779E-2</c:v>
                </c:pt>
                <c:pt idx="1802">
                  <c:v>1.5805353818132417E-2</c:v>
                </c:pt>
                <c:pt idx="1803">
                  <c:v>1.579875704548428E-2</c:v>
                </c:pt>
                <c:pt idx="1804">
                  <c:v>1.5792228742386172E-2</c:v>
                </c:pt>
                <c:pt idx="1805">
                  <c:v>1.5785769138174643E-2</c:v>
                </c:pt>
                <c:pt idx="1806">
                  <c:v>1.5779378461786564E-2</c:v>
                </c:pt>
                <c:pt idx="1807">
                  <c:v>1.5773056942638419E-2</c:v>
                </c:pt>
                <c:pt idx="1808">
                  <c:v>1.5766804809667079E-2</c:v>
                </c:pt>
                <c:pt idx="1809">
                  <c:v>1.5760622292129156E-2</c:v>
                </c:pt>
                <c:pt idx="1810">
                  <c:v>1.5754509619281265E-2</c:v>
                </c:pt>
                <c:pt idx="1811">
                  <c:v>1.5748467020140211E-2</c:v>
                </c:pt>
                <c:pt idx="1812">
                  <c:v>1.5742494723962608E-2</c:v>
                </c:pt>
                <c:pt idx="1813">
                  <c:v>1.5736592959845197E-2</c:v>
                </c:pt>
                <c:pt idx="1814">
                  <c:v>1.5730761957044592E-2</c:v>
                </c:pt>
                <c:pt idx="1815">
                  <c:v>1.5725001944577599E-2</c:v>
                </c:pt>
                <c:pt idx="1816">
                  <c:v>1.5719313151780767E-2</c:v>
                </c:pt>
                <c:pt idx="1817">
                  <c:v>1.5712050013489964E-2</c:v>
                </c:pt>
                <c:pt idx="1818">
                  <c:v>1.5707363768138194E-2</c:v>
                </c:pt>
                <c:pt idx="1819">
                  <c:v>1.5702676382538527E-2</c:v>
                </c:pt>
                <c:pt idx="1820">
                  <c:v>1.5697274759709501E-2</c:v>
                </c:pt>
                <c:pt idx="1821">
                  <c:v>1.5691945502354088E-2</c:v>
                </c:pt>
                <c:pt idx="1822">
                  <c:v>1.5686688839489094E-2</c:v>
                </c:pt>
                <c:pt idx="1823">
                  <c:v>1.5681505000371132E-2</c:v>
                </c:pt>
                <c:pt idx="1824">
                  <c:v>1.5676394214176881E-2</c:v>
                </c:pt>
                <c:pt idx="1825">
                  <c:v>1.5671356710083018E-2</c:v>
                </c:pt>
                <c:pt idx="1826">
                  <c:v>1.5666392717186284E-2</c:v>
                </c:pt>
                <c:pt idx="1827">
                  <c:v>1.5661502464743293E-2</c:v>
                </c:pt>
                <c:pt idx="1828">
                  <c:v>1.5656686181850787E-2</c:v>
                </c:pt>
                <c:pt idx="1829">
                  <c:v>1.5651944097685444E-2</c:v>
                </c:pt>
                <c:pt idx="1830">
                  <c:v>1.5645956527885474E-2</c:v>
                </c:pt>
                <c:pt idx="1831">
                  <c:v>1.5642683442163019E-2</c:v>
                </c:pt>
                <c:pt idx="1832">
                  <c:v>1.5638165329079357E-2</c:v>
                </c:pt>
                <c:pt idx="1833">
                  <c:v>1.5633722331509503E-2</c:v>
                </c:pt>
                <c:pt idx="1834">
                  <c:v>1.5629354678470264E-2</c:v>
                </c:pt>
                <c:pt idx="1835">
                  <c:v>1.5624455627545331E-2</c:v>
                </c:pt>
                <c:pt idx="1836">
                  <c:v>1.5620846322530468E-2</c:v>
                </c:pt>
                <c:pt idx="1837">
                  <c:v>1.5616706078223075E-2</c:v>
                </c:pt>
                <c:pt idx="1838">
                  <c:v>1.5612642094993134E-2</c:v>
                </c:pt>
                <c:pt idx="1839">
                  <c:v>1.5608654602177197E-2</c:v>
                </c:pt>
                <c:pt idx="1840">
                  <c:v>1.5604743828872003E-2</c:v>
                </c:pt>
                <c:pt idx="1841">
                  <c:v>1.5600910004254231E-2</c:v>
                </c:pt>
                <c:pt idx="1842">
                  <c:v>1.5597153357500559E-2</c:v>
                </c:pt>
                <c:pt idx="1843">
                  <c:v>1.5593474117867601E-2</c:v>
                </c:pt>
                <c:pt idx="1844">
                  <c:v>1.5589872514372161E-2</c:v>
                </c:pt>
                <c:pt idx="1845">
                  <c:v>1.5586348776350789E-2</c:v>
                </c:pt>
                <c:pt idx="1846">
                  <c:v>1.5582903132660419E-2</c:v>
                </c:pt>
                <c:pt idx="1847">
                  <c:v>1.5579535812797474E-2</c:v>
                </c:pt>
                <c:pt idx="1848">
                  <c:v>1.5576247045778757E-2</c:v>
                </c:pt>
                <c:pt idx="1849">
                  <c:v>1.5573037060780948E-2</c:v>
                </c:pt>
                <c:pt idx="1850">
                  <c:v>1.5569906086980723E-2</c:v>
                </c:pt>
                <c:pt idx="1851">
                  <c:v>1.556685435355476E-2</c:v>
                </c:pt>
                <c:pt idx="1852">
                  <c:v>1.5563882089679737E-2</c:v>
                </c:pt>
                <c:pt idx="1853">
                  <c:v>1.5560989524452395E-2</c:v>
                </c:pt>
                <c:pt idx="1854">
                  <c:v>1.5558176887129349E-2</c:v>
                </c:pt>
                <c:pt idx="1855">
                  <c:v>1.5555444406727403E-2</c:v>
                </c:pt>
                <c:pt idx="1856">
                  <c:v>1.5552792312583108E-2</c:v>
                </c:pt>
                <c:pt idx="1857">
                  <c:v>1.5550220833793205E-2</c:v>
                </c:pt>
                <c:pt idx="1858">
                  <c:v>1.5547730199534371E-2</c:v>
                </c:pt>
                <c:pt idx="1859">
                  <c:v>1.5545320638903348E-2</c:v>
                </c:pt>
                <c:pt idx="1860">
                  <c:v>1.5542992381156751E-2</c:v>
                </c:pt>
                <c:pt idx="1861">
                  <c:v>1.5540745655471255E-2</c:v>
                </c:pt>
                <c:pt idx="1862">
                  <c:v>1.5538580690943604E-2</c:v>
                </c:pt>
                <c:pt idx="1863">
                  <c:v>1.5536497716750475E-2</c:v>
                </c:pt>
                <c:pt idx="1864">
                  <c:v>1.5534496962068545E-2</c:v>
                </c:pt>
                <c:pt idx="1865">
                  <c:v>1.5532578655994556E-2</c:v>
                </c:pt>
                <c:pt idx="1866">
                  <c:v>1.5530743027865057E-2</c:v>
                </c:pt>
                <c:pt idx="1867">
                  <c:v>1.5528990306776791E-2</c:v>
                </c:pt>
                <c:pt idx="1868">
                  <c:v>1.5527320721826499E-2</c:v>
                </c:pt>
                <c:pt idx="1869">
                  <c:v>1.5525514718079947E-2</c:v>
                </c:pt>
                <c:pt idx="1870">
                  <c:v>1.5524024053847896E-2</c:v>
                </c:pt>
                <c:pt idx="1871">
                  <c:v>1.5522813075730113E-2</c:v>
                </c:pt>
                <c:pt idx="1872">
                  <c:v>1.5521478327178428E-2</c:v>
                </c:pt>
                <c:pt idx="1873">
                  <c:v>1.5520227860648106E-2</c:v>
                </c:pt>
                <c:pt idx="1874">
                  <c:v>1.5519061905235887E-2</c:v>
                </c:pt>
                <c:pt idx="1875">
                  <c:v>1.5517980690198385E-2</c:v>
                </c:pt>
                <c:pt idx="1876">
                  <c:v>1.5516984444712278E-2</c:v>
                </c:pt>
                <c:pt idx="1877">
                  <c:v>1.5516073397874308E-2</c:v>
                </c:pt>
                <c:pt idx="1878">
                  <c:v>1.5515247778861152E-2</c:v>
                </c:pt>
                <c:pt idx="1879">
                  <c:v>1.551450781700936E-2</c:v>
                </c:pt>
                <c:pt idx="1880">
                  <c:v>1.5513853741095929E-2</c:v>
                </c:pt>
                <c:pt idx="1881">
                  <c:v>1.5513285780697217E-2</c:v>
                </c:pt>
                <c:pt idx="1882">
                  <c:v>1.5512804164750094E-2</c:v>
                </c:pt>
                <c:pt idx="1883">
                  <c:v>1.5512409122511173E-2</c:v>
                </c:pt>
                <c:pt idx="1884">
                  <c:v>1.5512100883157132E-2</c:v>
                </c:pt>
                <c:pt idx="1885">
                  <c:v>1.551183249112853E-2</c:v>
                </c:pt>
                <c:pt idx="1886">
                  <c:v>1.5511745729570592E-2</c:v>
                </c:pt>
                <c:pt idx="1887">
                  <c:v>1.5511699273691448E-2</c:v>
                </c:pt>
                <c:pt idx="1888">
                  <c:v>1.5511740537323959E-2</c:v>
                </c:pt>
                <c:pt idx="1889">
                  <c:v>1.5511869749724738E-2</c:v>
                </c:pt>
                <c:pt idx="1890">
                  <c:v>1.5512087139910591E-2</c:v>
                </c:pt>
                <c:pt idx="1891">
                  <c:v>1.5512392937218067E-2</c:v>
                </c:pt>
                <c:pt idx="1892">
                  <c:v>1.5512787370584036E-2</c:v>
                </c:pt>
                <c:pt idx="1893">
                  <c:v>1.5513270669424983E-2</c:v>
                </c:pt>
                <c:pt idx="1894">
                  <c:v>1.5513843062757715E-2</c:v>
                </c:pt>
                <c:pt idx="1895">
                  <c:v>1.5514504779758909E-2</c:v>
                </c:pt>
                <c:pt idx="1896">
                  <c:v>1.5515256049685178E-2</c:v>
                </c:pt>
                <c:pt idx="1897">
                  <c:v>1.5516097101473392E-2</c:v>
                </c:pt>
                <c:pt idx="1898">
                  <c:v>1.5517028164699909E-2</c:v>
                </c:pt>
                <c:pt idx="1899">
                  <c:v>1.5518049468141726E-2</c:v>
                </c:pt>
                <c:pt idx="1900">
                  <c:v>1.5519161241055457E-2</c:v>
                </c:pt>
                <c:pt idx="1901">
                  <c:v>1.5520363712857588E-2</c:v>
                </c:pt>
                <c:pt idx="1902">
                  <c:v>1.5521657112325116E-2</c:v>
                </c:pt>
                <c:pt idx="1903">
                  <c:v>1.5523041668954463E-2</c:v>
                </c:pt>
                <c:pt idx="1904">
                  <c:v>1.5524517611762434E-2</c:v>
                </c:pt>
                <c:pt idx="1905">
                  <c:v>1.5526085169925707E-2</c:v>
                </c:pt>
                <c:pt idx="1906">
                  <c:v>1.5527744572700897E-2</c:v>
                </c:pt>
                <c:pt idx="1907">
                  <c:v>1.5529496049184743E-2</c:v>
                </c:pt>
                <c:pt idx="1908">
                  <c:v>1.5531339828553925E-2</c:v>
                </c:pt>
                <c:pt idx="1909">
                  <c:v>1.5533276139905183E-2</c:v>
                </c:pt>
                <c:pt idx="1910">
                  <c:v>1.5535305212495132E-2</c:v>
                </c:pt>
                <c:pt idx="1911">
                  <c:v>1.5537427275420512E-2</c:v>
                </c:pt>
                <c:pt idx="1912">
                  <c:v>1.553964255809781E-2</c:v>
                </c:pt>
                <c:pt idx="1913">
                  <c:v>1.5541951289304023E-2</c:v>
                </c:pt>
                <c:pt idx="1914">
                  <c:v>1.5544353698535573E-2</c:v>
                </c:pt>
                <c:pt idx="1915">
                  <c:v>1.5546850014809266E-2</c:v>
                </c:pt>
                <c:pt idx="1916">
                  <c:v>1.5549440467301778E-2</c:v>
                </c:pt>
                <c:pt idx="1917">
                  <c:v>1.5552125285109852E-2</c:v>
                </c:pt>
                <c:pt idx="1918">
                  <c:v>1.5554904697649974E-2</c:v>
                </c:pt>
                <c:pt idx="1919">
                  <c:v>1.5557778933938948E-2</c:v>
                </c:pt>
                <c:pt idx="1920">
                  <c:v>1.5560748222993581E-2</c:v>
                </c:pt>
                <c:pt idx="1921">
                  <c:v>1.556425838163733E-2</c:v>
                </c:pt>
                <c:pt idx="1922">
                  <c:v>1.5566972876666085E-2</c:v>
                </c:pt>
                <c:pt idx="1923">
                  <c:v>1.5570228699637312E-2</c:v>
                </c:pt>
                <c:pt idx="1924">
                  <c:v>1.5573580492160843E-2</c:v>
                </c:pt>
                <c:pt idx="1925">
                  <c:v>1.5577028483333422E-2</c:v>
                </c:pt>
                <c:pt idx="1926">
                  <c:v>1.5580572902651468E-2</c:v>
                </c:pt>
                <c:pt idx="1927">
                  <c:v>1.5584213978891981E-2</c:v>
                </c:pt>
                <c:pt idx="1928">
                  <c:v>1.5587951941471445E-2</c:v>
                </c:pt>
                <c:pt idx="1929">
                  <c:v>1.5591787019566539E-2</c:v>
                </c:pt>
                <c:pt idx="1930">
                  <c:v>1.5595719442194067E-2</c:v>
                </c:pt>
                <c:pt idx="1931">
                  <c:v>1.5599749438610644E-2</c:v>
                </c:pt>
                <c:pt idx="1932">
                  <c:v>1.5603877238072883E-2</c:v>
                </c:pt>
                <c:pt idx="1933">
                  <c:v>1.560810306959759E-2</c:v>
                </c:pt>
                <c:pt idx="1934">
                  <c:v>1.5612427162441378E-2</c:v>
                </c:pt>
                <c:pt idx="1935">
                  <c:v>1.5616849745780925E-2</c:v>
                </c:pt>
                <c:pt idx="1936">
                  <c:v>1.5622681013889306E-2</c:v>
                </c:pt>
                <c:pt idx="1937">
                  <c:v>1.5625991300494135E-2</c:v>
                </c:pt>
                <c:pt idx="1938">
                  <c:v>1.5630710730221153E-2</c:v>
                </c:pt>
                <c:pt idx="1939">
                  <c:v>1.5636226100701478E-2</c:v>
                </c:pt>
                <c:pt idx="1940">
                  <c:v>1.564044804037934E-2</c:v>
                </c:pt>
                <c:pt idx="1941">
                  <c:v>1.5645466379163864E-2</c:v>
                </c:pt>
                <c:pt idx="1942">
                  <c:v>1.565058481268089E-2</c:v>
                </c:pt>
                <c:pt idx="1943">
                  <c:v>1.5655803569867288E-2</c:v>
                </c:pt>
                <c:pt idx="1944">
                  <c:v>1.566112288021948E-2</c:v>
                </c:pt>
                <c:pt idx="1945">
                  <c:v>1.5666542972674335E-2</c:v>
                </c:pt>
                <c:pt idx="1946">
                  <c:v>1.5672064076568404E-2</c:v>
                </c:pt>
                <c:pt idx="1947">
                  <c:v>1.5677686420918491E-2</c:v>
                </c:pt>
                <c:pt idx="1948">
                  <c:v>1.568341023498121E-2</c:v>
                </c:pt>
                <c:pt idx="1949">
                  <c:v>1.5689235747933239E-2</c:v>
                </c:pt>
                <c:pt idx="1950">
                  <c:v>1.5695163188951256E-2</c:v>
                </c:pt>
                <c:pt idx="1951">
                  <c:v>1.5701192787211937E-2</c:v>
                </c:pt>
                <c:pt idx="1952">
                  <c:v>1.5707324771891962E-2</c:v>
                </c:pt>
                <c:pt idx="1953">
                  <c:v>1.5713559372088071E-2</c:v>
                </c:pt>
                <c:pt idx="1954">
                  <c:v>1.5719896817056878E-2</c:v>
                </c:pt>
                <c:pt idx="1955">
                  <c:v>1.5726337335895124E-2</c:v>
                </c:pt>
                <c:pt idx="1956">
                  <c:v>1.573288115793936E-2</c:v>
                </c:pt>
                <c:pt idx="1957">
                  <c:v>1.5739528512126455E-2</c:v>
                </c:pt>
                <c:pt idx="1958">
                  <c:v>1.5746279627792958E-2</c:v>
                </c:pt>
                <c:pt idx="1959">
                  <c:v>1.5753134734115548E-2</c:v>
                </c:pt>
                <c:pt idx="1960">
                  <c:v>1.5760094060190966E-2</c:v>
                </c:pt>
                <c:pt idx="1961">
                  <c:v>1.5767157835115952E-2</c:v>
                </c:pt>
                <c:pt idx="1962">
                  <c:v>1.5774326288306995E-2</c:v>
                </c:pt>
                <c:pt idx="1963">
                  <c:v>1.5781599648700961E-2</c:v>
                </c:pt>
                <c:pt idx="1964">
                  <c:v>1.5788978145714339E-2</c:v>
                </c:pt>
                <c:pt idx="1965">
                  <c:v>1.5796462008283996E-2</c:v>
                </c:pt>
                <c:pt idx="1966">
                  <c:v>1.5804051465666547E-2</c:v>
                </c:pt>
                <c:pt idx="1967">
                  <c:v>1.5811746747118605E-2</c:v>
                </c:pt>
                <c:pt idx="1968">
                  <c:v>1.5819548081656976E-2</c:v>
                </c:pt>
                <c:pt idx="1969">
                  <c:v>1.5827455698618209E-2</c:v>
                </c:pt>
                <c:pt idx="1970">
                  <c:v>1.5835469827099047E-2</c:v>
                </c:pt>
                <c:pt idx="1971">
                  <c:v>1.5843590696356102E-2</c:v>
                </c:pt>
                <c:pt idx="1972">
                  <c:v>1.585144086295287E-2</c:v>
                </c:pt>
                <c:pt idx="1973">
                  <c:v>1.5855275612750575E-2</c:v>
                </c:pt>
                <c:pt idx="1974">
                  <c:v>1.5858242975506087E-2</c:v>
                </c:pt>
                <c:pt idx="1975">
                  <c:v>1.5860775785148107E-2</c:v>
                </c:pt>
                <c:pt idx="1976">
                  <c:v>1.5863718265407556E-2</c:v>
                </c:pt>
                <c:pt idx="1977">
                  <c:v>1.5866647271964851E-2</c:v>
                </c:pt>
                <c:pt idx="1978">
                  <c:v>1.5869562752461874E-2</c:v>
                </c:pt>
                <c:pt idx="1979">
                  <c:v>1.5872464653741147E-2</c:v>
                </c:pt>
                <c:pt idx="1980">
                  <c:v>1.5875352923444552E-2</c:v>
                </c:pt>
                <c:pt idx="1981">
                  <c:v>1.5878227508894227E-2</c:v>
                </c:pt>
                <c:pt idx="1982">
                  <c:v>1.5881088357092565E-2</c:v>
                </c:pt>
                <c:pt idx="1983">
                  <c:v>1.5883935415521577E-2</c:v>
                </c:pt>
                <c:pt idx="1984">
                  <c:v>1.5886768631583337E-2</c:v>
                </c:pt>
                <c:pt idx="1985">
                  <c:v>1.5889587952360174E-2</c:v>
                </c:pt>
                <c:pt idx="1986">
                  <c:v>1.5893192291107638E-2</c:v>
                </c:pt>
                <c:pt idx="1987">
                  <c:v>1.5895184697507503E-2</c:v>
                </c:pt>
                <c:pt idx="1988">
                  <c:v>1.5897962016682143E-2</c:v>
                </c:pt>
                <c:pt idx="1989">
                  <c:v>1.5900725229620605E-2</c:v>
                </c:pt>
                <c:pt idx="1990">
                  <c:v>1.5903474283964769E-2</c:v>
                </c:pt>
                <c:pt idx="1991">
                  <c:v>1.5906598655526238E-2</c:v>
                </c:pt>
                <c:pt idx="1992">
                  <c:v>1.5908929705599206E-2</c:v>
                </c:pt>
                <c:pt idx="1993">
                  <c:v>1.5911635967613691E-2</c:v>
                </c:pt>
                <c:pt idx="1994">
                  <c:v>1.5914327860002686E-2</c:v>
                </c:pt>
                <c:pt idx="1995">
                  <c:v>1.5917005330168266E-2</c:v>
                </c:pt>
                <c:pt idx="1996">
                  <c:v>1.5919668325672376E-2</c:v>
                </c:pt>
                <c:pt idx="1997">
                  <c:v>1.5922316793197666E-2</c:v>
                </c:pt>
                <c:pt idx="1998">
                  <c:v>1.5924950680625827E-2</c:v>
                </c:pt>
                <c:pt idx="1999">
                  <c:v>1.5927569934879315E-2</c:v>
                </c:pt>
                <c:pt idx="2000">
                  <c:v>1.5930174503440142E-2</c:v>
                </c:pt>
                <c:pt idx="2001">
                  <c:v>1.5932764333630445E-2</c:v>
                </c:pt>
                <c:pt idx="2002">
                  <c:v>1.5935339372532553E-2</c:v>
                </c:pt>
                <c:pt idx="2003">
                  <c:v>1.5937899567628477E-2</c:v>
                </c:pt>
                <c:pt idx="2004">
                  <c:v>1.5940444866240355E-2</c:v>
                </c:pt>
                <c:pt idx="2005">
                  <c:v>1.5942975215530453E-2</c:v>
                </c:pt>
                <c:pt idx="2006">
                  <c:v>1.594549056298078E-2</c:v>
                </c:pt>
                <c:pt idx="2007">
                  <c:v>1.5947990855673666E-2</c:v>
                </c:pt>
                <c:pt idx="2008">
                  <c:v>1.595047604093125E-2</c:v>
                </c:pt>
                <c:pt idx="2009">
                  <c:v>1.5952946066315477E-2</c:v>
                </c:pt>
                <c:pt idx="2010">
                  <c:v>1.595540087882874E-2</c:v>
                </c:pt>
                <c:pt idx="2011">
                  <c:v>1.5957840425793179E-2</c:v>
                </c:pt>
                <c:pt idx="2012">
                  <c:v>1.5960264654690803E-2</c:v>
                </c:pt>
                <c:pt idx="2013">
                  <c:v>1.5962673512603942E-2</c:v>
                </c:pt>
                <c:pt idx="2014">
                  <c:v>1.5965066947014606E-2</c:v>
                </c:pt>
                <c:pt idx="2015">
                  <c:v>1.596744490508506E-2</c:v>
                </c:pt>
                <c:pt idx="2016">
                  <c:v>1.5969807334297315E-2</c:v>
                </c:pt>
                <c:pt idx="2017">
                  <c:v>1.5972154181653764E-2</c:v>
                </c:pt>
                <c:pt idx="2018">
                  <c:v>1.5974485394636417E-2</c:v>
                </c:pt>
                <c:pt idx="2019">
                  <c:v>1.5976800920567413E-2</c:v>
                </c:pt>
                <c:pt idx="2020">
                  <c:v>1.5979100706688953E-2</c:v>
                </c:pt>
                <c:pt idx="2021">
                  <c:v>1.598138470024324E-2</c:v>
                </c:pt>
                <c:pt idx="2022">
                  <c:v>1.5983652848632346E-2</c:v>
                </c:pt>
                <c:pt idx="2023">
                  <c:v>1.5985905099098474E-2</c:v>
                </c:pt>
                <c:pt idx="2024">
                  <c:v>1.5988141399043698E-2</c:v>
                </c:pt>
                <c:pt idx="2025">
                  <c:v>1.5990993119183727E-2</c:v>
                </c:pt>
                <c:pt idx="2026">
                  <c:v>1.599319276261113E-2</c:v>
                </c:pt>
                <c:pt idx="2027">
                  <c:v>1.5995065339904357E-2</c:v>
                </c:pt>
                <c:pt idx="2028">
                  <c:v>1.5997234997238152E-2</c:v>
                </c:pt>
                <c:pt idx="2029">
                  <c:v>1.5999388432827999E-2</c:v>
                </c:pt>
                <c:pt idx="2030">
                  <c:v>1.6001525594075972E-2</c:v>
                </c:pt>
                <c:pt idx="2031">
                  <c:v>1.6003646428144336E-2</c:v>
                </c:pt>
                <c:pt idx="2032">
                  <c:v>1.6005750882595038E-2</c:v>
                </c:pt>
                <c:pt idx="2033">
                  <c:v>1.6007838904510407E-2</c:v>
                </c:pt>
                <c:pt idx="2034">
                  <c:v>1.6009910441292519E-2</c:v>
                </c:pt>
                <c:pt idx="2035">
                  <c:v>1.6011965440103637E-2</c:v>
                </c:pt>
                <c:pt idx="2036">
                  <c:v>1.6014003848425773E-2</c:v>
                </c:pt>
                <c:pt idx="2037">
                  <c:v>1.6016025613421192E-2</c:v>
                </c:pt>
                <c:pt idx="2038">
                  <c:v>1.6018030682332096E-2</c:v>
                </c:pt>
                <c:pt idx="2039">
                  <c:v>1.6020019002640495E-2</c:v>
                </c:pt>
                <c:pt idx="2040">
                  <c:v>1.6021990521508656E-2</c:v>
                </c:pt>
                <c:pt idx="2041">
                  <c:v>1.6025490937998654E-2</c:v>
                </c:pt>
                <c:pt idx="2042">
                  <c:v>1.6025882944292746E-2</c:v>
                </c:pt>
                <c:pt idx="2043">
                  <c:v>1.6028076755025822E-2</c:v>
                </c:pt>
                <c:pt idx="2044">
                  <c:v>1.6029707529021664E-2</c:v>
                </c:pt>
                <c:pt idx="2045">
                  <c:v>1.6031594250360826E-2</c:v>
                </c:pt>
                <c:pt idx="2046">
                  <c:v>1.603346385411264E-2</c:v>
                </c:pt>
                <c:pt idx="2047">
                  <c:v>1.6035316287599244E-2</c:v>
                </c:pt>
                <c:pt idx="2048">
                  <c:v>1.6037151497902968E-2</c:v>
                </c:pt>
                <c:pt idx="2049">
                  <c:v>1.6038969432585759E-2</c:v>
                </c:pt>
                <c:pt idx="2050">
                  <c:v>1.6040770038729946E-2</c:v>
                </c:pt>
                <c:pt idx="2051">
                  <c:v>1.6042553263817538E-2</c:v>
                </c:pt>
                <c:pt idx="2052">
                  <c:v>1.6044319055090739E-2</c:v>
                </c:pt>
                <c:pt idx="2053">
                  <c:v>1.6046067359791749E-2</c:v>
                </c:pt>
                <c:pt idx="2054">
                  <c:v>1.6047798125162771E-2</c:v>
                </c:pt>
                <c:pt idx="2055">
                  <c:v>1.6049511298765751E-2</c:v>
                </c:pt>
                <c:pt idx="2056">
                  <c:v>1.6051206827683018E-2</c:v>
                </c:pt>
                <c:pt idx="2057">
                  <c:v>1.6052884658996902E-2</c:v>
                </c:pt>
                <c:pt idx="2058">
                  <c:v>1.6054544740509158E-2</c:v>
                </c:pt>
                <c:pt idx="2059">
                  <c:v>1.6056187019222179E-2</c:v>
                </c:pt>
                <c:pt idx="2060">
                  <c:v>1.6057811442378167E-2</c:v>
                </c:pt>
                <c:pt idx="2061">
                  <c:v>1.6059417957379196E-2</c:v>
                </c:pt>
                <c:pt idx="2062">
                  <c:v>1.606100651162734E-2</c:v>
                </c:pt>
                <c:pt idx="2063">
                  <c:v>1.6062577052204929E-2</c:v>
                </c:pt>
                <c:pt idx="2064">
                  <c:v>1.6064129526434101E-2</c:v>
                </c:pt>
                <c:pt idx="2065">
                  <c:v>1.6065663881876802E-2</c:v>
                </c:pt>
                <c:pt idx="2066">
                  <c:v>1.6067180065535425E-2</c:v>
                </c:pt>
                <c:pt idx="2067">
                  <c:v>1.6068678024732108E-2</c:v>
                </c:pt>
                <c:pt idx="2068">
                  <c:v>1.6070157706868926E-2</c:v>
                </c:pt>
                <c:pt idx="2069">
                  <c:v>1.6071619059268016E-2</c:v>
                </c:pt>
                <c:pt idx="2070">
                  <c:v>1.6073062029171581E-2</c:v>
                </c:pt>
                <c:pt idx="2071">
                  <c:v>1.6074486563981694E-2</c:v>
                </c:pt>
                <c:pt idx="2072">
                  <c:v>1.6075892610700748E-2</c:v>
                </c:pt>
                <c:pt idx="2073">
                  <c:v>1.6077280116810755E-2</c:v>
                </c:pt>
                <c:pt idx="2074">
                  <c:v>1.6078649029793723E-2</c:v>
                </c:pt>
                <c:pt idx="2075">
                  <c:v>1.6079999296572112E-2</c:v>
                </c:pt>
                <c:pt idx="2076">
                  <c:v>1.6081330864707866E-2</c:v>
                </c:pt>
                <c:pt idx="2077">
                  <c:v>1.6083918972435995E-2</c:v>
                </c:pt>
                <c:pt idx="2078">
                  <c:v>1.6085205024500837E-2</c:v>
                </c:pt>
                <c:pt idx="2079">
                  <c:v>1.608539347247806E-2</c:v>
                </c:pt>
                <c:pt idx="2080">
                  <c:v>1.608664701302942E-2</c:v>
                </c:pt>
                <c:pt idx="2081">
                  <c:v>1.6087881583874974E-2</c:v>
                </c:pt>
                <c:pt idx="2082">
                  <c:v>1.6089097132176988E-2</c:v>
                </c:pt>
                <c:pt idx="2083">
                  <c:v>1.6090293605417472E-2</c:v>
                </c:pt>
                <c:pt idx="2084">
                  <c:v>1.6091470950678755E-2</c:v>
                </c:pt>
                <c:pt idx="2085">
                  <c:v>1.6092629115442847E-2</c:v>
                </c:pt>
                <c:pt idx="2086">
                  <c:v>1.6093768046792079E-2</c:v>
                </c:pt>
                <c:pt idx="2087">
                  <c:v>1.6094887692288395E-2</c:v>
                </c:pt>
                <c:pt idx="2088">
                  <c:v>1.6095987999094064E-2</c:v>
                </c:pt>
                <c:pt idx="2089">
                  <c:v>1.6097068914531221E-2</c:v>
                </c:pt>
                <c:pt idx="2090">
                  <c:v>1.6098130385842069E-2</c:v>
                </c:pt>
                <c:pt idx="2091">
                  <c:v>1.6100906104105306E-2</c:v>
                </c:pt>
                <c:pt idx="2092">
                  <c:v>1.6100770230744743E-2</c:v>
                </c:pt>
                <c:pt idx="2093">
                  <c:v>1.6101761828508643E-2</c:v>
                </c:pt>
                <c:pt idx="2094">
                  <c:v>1.6102733741378827E-2</c:v>
                </c:pt>
                <c:pt idx="2095">
                  <c:v>1.6103820327240115E-2</c:v>
                </c:pt>
                <c:pt idx="2096">
                  <c:v>1.6104618301326923E-2</c:v>
                </c:pt>
                <c:pt idx="2097">
                  <c:v>1.6105530842889237E-2</c:v>
                </c:pt>
                <c:pt idx="2098">
                  <c:v>1.6106423488766453E-2</c:v>
                </c:pt>
                <c:pt idx="2099">
                  <c:v>1.6107296185881026E-2</c:v>
                </c:pt>
                <c:pt idx="2100">
                  <c:v>1.6108148881954776E-2</c:v>
                </c:pt>
                <c:pt idx="2101">
                  <c:v>1.6108981523830224E-2</c:v>
                </c:pt>
                <c:pt idx="2102">
                  <c:v>1.610979405938906E-2</c:v>
                </c:pt>
                <c:pt idx="2103">
                  <c:v>1.6110586435473806E-2</c:v>
                </c:pt>
                <c:pt idx="2104">
                  <c:v>1.6111358599486536E-2</c:v>
                </c:pt>
                <c:pt idx="2105">
                  <c:v>1.6112110498669452E-2</c:v>
                </c:pt>
                <c:pt idx="2106">
                  <c:v>1.6112842080504564E-2</c:v>
                </c:pt>
                <c:pt idx="2107">
                  <c:v>1.6113553292074201E-2</c:v>
                </c:pt>
                <c:pt idx="2108">
                  <c:v>1.6114244080860374E-2</c:v>
                </c:pt>
                <c:pt idx="2109">
                  <c:v>1.611491439418522E-2</c:v>
                </c:pt>
                <c:pt idx="2110">
                  <c:v>1.6115564179051134E-2</c:v>
                </c:pt>
                <c:pt idx="2111">
                  <c:v>1.6116193383020061E-2</c:v>
                </c:pt>
                <c:pt idx="2112">
                  <c:v>1.6116801953334203E-2</c:v>
                </c:pt>
                <c:pt idx="2113">
                  <c:v>1.6117389837235763E-2</c:v>
                </c:pt>
                <c:pt idx="2114">
                  <c:v>1.6117956982046877E-2</c:v>
                </c:pt>
                <c:pt idx="2115">
                  <c:v>1.6118503335089684E-2</c:v>
                </c:pt>
                <c:pt idx="2116">
                  <c:v>1.6119028843606387E-2</c:v>
                </c:pt>
                <c:pt idx="2117">
                  <c:v>1.6119533455078994E-2</c:v>
                </c:pt>
                <c:pt idx="2118">
                  <c:v>1.6120017116429963E-2</c:v>
                </c:pt>
                <c:pt idx="2119">
                  <c:v>1.6120479775381114E-2</c:v>
                </c:pt>
                <c:pt idx="2120">
                  <c:v>1.6120921378934838E-2</c:v>
                </c:pt>
                <c:pt idx="2121">
                  <c:v>1.6121341874493211E-2</c:v>
                </c:pt>
                <c:pt idx="2122">
                  <c:v>1.6121741209298435E-2</c:v>
                </c:pt>
                <c:pt idx="2123">
                  <c:v>1.6122119330832518E-2</c:v>
                </c:pt>
                <c:pt idx="2124">
                  <c:v>1.6122476186177792E-2</c:v>
                </c:pt>
                <c:pt idx="2125">
                  <c:v>1.6122811722576458E-2</c:v>
                </c:pt>
                <c:pt idx="2126">
                  <c:v>1.6123125887750334E-2</c:v>
                </c:pt>
                <c:pt idx="2127">
                  <c:v>1.6123418628462005E-2</c:v>
                </c:pt>
                <c:pt idx="2128">
                  <c:v>1.6123689892273418E-2</c:v>
                </c:pt>
                <c:pt idx="2129">
                  <c:v>1.612397354225692E-2</c:v>
                </c:pt>
                <c:pt idx="2130">
                  <c:v>1.6124198606703999E-2</c:v>
                </c:pt>
                <c:pt idx="2131">
                  <c:v>1.6124374295367616E-2</c:v>
                </c:pt>
                <c:pt idx="2132">
                  <c:v>1.6124559124399696E-2</c:v>
                </c:pt>
                <c:pt idx="2133">
                  <c:v>1.612472221306227E-2</c:v>
                </c:pt>
                <c:pt idx="2134">
                  <c:v>1.6124863508597542E-2</c:v>
                </c:pt>
                <c:pt idx="2135">
                  <c:v>1.6124982958247713E-2</c:v>
                </c:pt>
                <c:pt idx="2136">
                  <c:v>1.6125080509414857E-2</c:v>
                </c:pt>
                <c:pt idx="2137">
                  <c:v>1.6125156109261241E-2</c:v>
                </c:pt>
                <c:pt idx="2138">
                  <c:v>1.6125209705268873E-2</c:v>
                </c:pt>
                <c:pt idx="2139">
                  <c:v>1.6125241244520083E-2</c:v>
                </c:pt>
                <c:pt idx="2140">
                  <c:v>1.6125250674416947E-2</c:v>
                </c:pt>
                <c:pt idx="2141">
                  <c:v>1.6125237942361537E-2</c:v>
                </c:pt>
                <c:pt idx="2142">
                  <c:v>1.6125202995356247E-2</c:v>
                </c:pt>
                <c:pt idx="2143">
                  <c:v>1.6125145780963024E-2</c:v>
                </c:pt>
                <c:pt idx="2144">
                  <c:v>1.6125066246344133E-2</c:v>
                </c:pt>
                <c:pt idx="2145">
                  <c:v>1.6124931105805373E-2</c:v>
                </c:pt>
                <c:pt idx="2146">
                  <c:v>1.6124840005877772E-2</c:v>
                </c:pt>
                <c:pt idx="2147">
                  <c:v>1.6124693194514705E-2</c:v>
                </c:pt>
                <c:pt idx="2148">
                  <c:v>1.6124523852214523E-2</c:v>
                </c:pt>
                <c:pt idx="2149">
                  <c:v>1.6124331926299362E-2</c:v>
                </c:pt>
                <c:pt idx="2150">
                  <c:v>1.6124117363931489E-2</c:v>
                </c:pt>
                <c:pt idx="2151">
                  <c:v>1.6123880112433042E-2</c:v>
                </c:pt>
                <c:pt idx="2152">
                  <c:v>1.6123620119206095E-2</c:v>
                </c:pt>
                <c:pt idx="2153">
                  <c:v>1.6123337331412912E-2</c:v>
                </c:pt>
                <c:pt idx="2154">
                  <c:v>1.612303169645557E-2</c:v>
                </c:pt>
                <c:pt idx="2155">
                  <c:v>1.6122703161576268E-2</c:v>
                </c:pt>
                <c:pt idx="2156">
                  <c:v>1.6122351674097146E-2</c:v>
                </c:pt>
                <c:pt idx="2157">
                  <c:v>1.6121977181260405E-2</c:v>
                </c:pt>
                <c:pt idx="2158">
                  <c:v>1.6121579630388183E-2</c:v>
                </c:pt>
                <c:pt idx="2159">
                  <c:v>1.6121158968882554E-2</c:v>
                </c:pt>
                <c:pt idx="2160">
                  <c:v>1.6120715143905784E-2</c:v>
                </c:pt>
                <c:pt idx="2161">
                  <c:v>1.612024810278001E-2</c:v>
                </c:pt>
                <c:pt idx="2162">
                  <c:v>1.6119757792907308E-2</c:v>
                </c:pt>
                <c:pt idx="2163">
                  <c:v>1.6119244161449942E-2</c:v>
                </c:pt>
                <c:pt idx="2164">
                  <c:v>1.611870715573005E-2</c:v>
                </c:pt>
                <c:pt idx="2165">
                  <c:v>1.6118146723229643E-2</c:v>
                </c:pt>
                <c:pt idx="2166">
                  <c:v>1.6117562810871178E-2</c:v>
                </c:pt>
                <c:pt idx="2167">
                  <c:v>1.6116955366296537E-2</c:v>
                </c:pt>
                <c:pt idx="2168">
                  <c:v>1.611632433658805E-2</c:v>
                </c:pt>
                <c:pt idx="2169">
                  <c:v>1.6115669669227728E-2</c:v>
                </c:pt>
                <c:pt idx="2170">
                  <c:v>1.6114991311457771E-2</c:v>
                </c:pt>
                <c:pt idx="2171">
                  <c:v>1.6114289210440447E-2</c:v>
                </c:pt>
                <c:pt idx="2172">
                  <c:v>1.6113563313577828E-2</c:v>
                </c:pt>
                <c:pt idx="2173">
                  <c:v>1.6112813568192053E-2</c:v>
                </c:pt>
                <c:pt idx="2174">
                  <c:v>1.6112039921525323E-2</c:v>
                </c:pt>
                <c:pt idx="2175">
                  <c:v>1.6111242320899777E-2</c:v>
                </c:pt>
                <c:pt idx="2176">
                  <c:v>1.6110420713637552E-2</c:v>
                </c:pt>
                <c:pt idx="2177">
                  <c:v>1.6109575046900915E-2</c:v>
                </c:pt>
                <c:pt idx="2178">
                  <c:v>1.6108705268171875E-2</c:v>
                </c:pt>
                <c:pt idx="2179">
                  <c:v>1.6107811324612697E-2</c:v>
                </c:pt>
                <c:pt idx="2180">
                  <c:v>1.6106893163545521E-2</c:v>
                </c:pt>
                <c:pt idx="2181">
                  <c:v>1.610595073237242E-2</c:v>
                </c:pt>
                <c:pt idx="2182">
                  <c:v>1.6104983978335596E-2</c:v>
                </c:pt>
                <c:pt idx="2183">
                  <c:v>1.6103992848597315E-2</c:v>
                </c:pt>
                <c:pt idx="2184">
                  <c:v>1.6102977290719522E-2</c:v>
                </c:pt>
                <c:pt idx="2185">
                  <c:v>1.6101937251784548E-2</c:v>
                </c:pt>
                <c:pt idx="2186">
                  <c:v>1.6100872679194467E-2</c:v>
                </c:pt>
                <c:pt idx="2187">
                  <c:v>1.6099783520111544E-2</c:v>
                </c:pt>
                <c:pt idx="2188">
                  <c:v>1.6098669722017789E-2</c:v>
                </c:pt>
                <c:pt idx="2189">
                  <c:v>1.6097531231995532E-2</c:v>
                </c:pt>
                <c:pt idx="2190">
                  <c:v>1.609636799760672E-2</c:v>
                </c:pt>
                <c:pt idx="2191">
                  <c:v>1.6095179965853745E-2</c:v>
                </c:pt>
                <c:pt idx="2192">
                  <c:v>1.6093967084378491E-2</c:v>
                </c:pt>
                <c:pt idx="2193">
                  <c:v>1.609272930018335E-2</c:v>
                </c:pt>
                <c:pt idx="2194">
                  <c:v>1.6091466560510526E-2</c:v>
                </c:pt>
                <c:pt idx="2195">
                  <c:v>1.6090178813081835E-2</c:v>
                </c:pt>
                <c:pt idx="2196">
                  <c:v>1.608848630638704E-2</c:v>
                </c:pt>
                <c:pt idx="2197">
                  <c:v>1.6087528083126301E-2</c:v>
                </c:pt>
                <c:pt idx="2198">
                  <c:v>1.6086164995243735E-2</c:v>
                </c:pt>
                <c:pt idx="2199">
                  <c:v>1.6084776688654046E-2</c:v>
                </c:pt>
                <c:pt idx="2200">
                  <c:v>1.6083363110599436E-2</c:v>
                </c:pt>
                <c:pt idx="2201">
                  <c:v>1.6081924208082299E-2</c:v>
                </c:pt>
                <c:pt idx="2202">
                  <c:v>1.6080459928744517E-2</c:v>
                </c:pt>
                <c:pt idx="2203">
                  <c:v>1.6078970219828292E-2</c:v>
                </c:pt>
                <c:pt idx="2204">
                  <c:v>1.6077455028415955E-2</c:v>
                </c:pt>
                <c:pt idx="2205">
                  <c:v>1.6075914301989513E-2</c:v>
                </c:pt>
                <c:pt idx="2206">
                  <c:v>1.6074347987791171E-2</c:v>
                </c:pt>
                <c:pt idx="2207">
                  <c:v>1.6072756033302937E-2</c:v>
                </c:pt>
                <c:pt idx="2208">
                  <c:v>1.6071138385527206E-2</c:v>
                </c:pt>
                <c:pt idx="2209">
                  <c:v>1.6069494991786115E-2</c:v>
                </c:pt>
                <c:pt idx="2210">
                  <c:v>1.6067825799721547E-2</c:v>
                </c:pt>
                <c:pt idx="2211">
                  <c:v>1.6066130756255959E-2</c:v>
                </c:pt>
                <c:pt idx="2212">
                  <c:v>1.606440980887136E-2</c:v>
                </c:pt>
                <c:pt idx="2213">
                  <c:v>1.6062662904730018E-2</c:v>
                </c:pt>
                <c:pt idx="2214">
                  <c:v>1.6060889991313942E-2</c:v>
                </c:pt>
                <c:pt idx="2215">
                  <c:v>1.6059091015785398E-2</c:v>
                </c:pt>
                <c:pt idx="2216">
                  <c:v>1.6057265925466524E-2</c:v>
                </c:pt>
                <c:pt idx="2217">
                  <c:v>1.6055414667759393E-2</c:v>
                </c:pt>
                <c:pt idx="2218">
                  <c:v>1.6053537189746336E-2</c:v>
                </c:pt>
                <c:pt idx="2219">
                  <c:v>1.6051633438829427E-2</c:v>
                </c:pt>
                <c:pt idx="2220">
                  <c:v>1.6049703362410739E-2</c:v>
                </c:pt>
                <c:pt idx="2221">
                  <c:v>1.6047746907732474E-2</c:v>
                </c:pt>
                <c:pt idx="2222">
                  <c:v>1.6045764021956899E-2</c:v>
                </c:pt>
                <c:pt idx="2223">
                  <c:v>1.6043754652566022E-2</c:v>
                </c:pt>
                <c:pt idx="2224">
                  <c:v>1.6041718746722111E-2</c:v>
                </c:pt>
                <c:pt idx="2225">
                  <c:v>1.6039656251907175E-2</c:v>
                </c:pt>
                <c:pt idx="2226">
                  <c:v>1.6037567115123608E-2</c:v>
                </c:pt>
                <c:pt idx="2227">
                  <c:v>1.6035451283933355E-2</c:v>
                </c:pt>
                <c:pt idx="2228">
                  <c:v>1.6033308705498683E-2</c:v>
                </c:pt>
                <c:pt idx="2229">
                  <c:v>1.603113932714173E-2</c:v>
                </c:pt>
                <c:pt idx="2230">
                  <c:v>1.6028943096104697E-2</c:v>
                </c:pt>
                <c:pt idx="2231">
                  <c:v>1.6026719959789659E-2</c:v>
                </c:pt>
                <c:pt idx="2232">
                  <c:v>1.6024469865598689E-2</c:v>
                </c:pt>
                <c:pt idx="2233">
                  <c:v>1.6021865251794054E-2</c:v>
                </c:pt>
                <c:pt idx="2234">
                  <c:v>1.6019888592158082E-2</c:v>
                </c:pt>
                <c:pt idx="2235">
                  <c:v>1.6017557307552721E-2</c:v>
                </c:pt>
                <c:pt idx="2236">
                  <c:v>1.6015198854120172E-2</c:v>
                </c:pt>
                <c:pt idx="2237">
                  <c:v>1.6012813179342444E-2</c:v>
                </c:pt>
                <c:pt idx="2238">
                  <c:v>1.6010400230062061E-2</c:v>
                </c:pt>
                <c:pt idx="2239">
                  <c:v>1.6007959954000839E-2</c:v>
                </c:pt>
                <c:pt idx="2240">
                  <c:v>1.6005492298321045E-2</c:v>
                </c:pt>
                <c:pt idx="2241">
                  <c:v>1.6002997210184944E-2</c:v>
                </c:pt>
                <c:pt idx="2242">
                  <c:v>1.6000474637074547E-2</c:v>
                </c:pt>
                <c:pt idx="2243">
                  <c:v>1.5997924526311991E-2</c:v>
                </c:pt>
                <c:pt idx="2244">
                  <c:v>1.599534682489967E-2</c:v>
                </c:pt>
                <c:pt idx="2245">
                  <c:v>1.5992741480479467E-2</c:v>
                </c:pt>
                <c:pt idx="2246">
                  <c:v>1.5990108440213646E-2</c:v>
                </c:pt>
                <c:pt idx="2247">
                  <c:v>1.598668232186462E-2</c:v>
                </c:pt>
                <c:pt idx="2248">
                  <c:v>1.5984759061113962E-2</c:v>
                </c:pt>
                <c:pt idx="2249">
                  <c:v>1.5982042617004311E-2</c:v>
                </c:pt>
                <c:pt idx="2250">
                  <c:v>1.597929826641753E-2</c:v>
                </c:pt>
                <c:pt idx="2251">
                  <c:v>1.5976127626506909E-2</c:v>
                </c:pt>
                <c:pt idx="2252">
                  <c:v>1.5973725633982028E-2</c:v>
                </c:pt>
                <c:pt idx="2253">
                  <c:v>1.5970897247097326E-2</c:v>
                </c:pt>
                <c:pt idx="2254">
                  <c:v>1.5968040742704304E-2</c:v>
                </c:pt>
                <c:pt idx="2255">
                  <c:v>1.5965156068125097E-2</c:v>
                </c:pt>
                <c:pt idx="2256">
                  <c:v>1.5962243170681845E-2</c:v>
                </c:pt>
                <c:pt idx="2257">
                  <c:v>1.5959301997616748E-2</c:v>
                </c:pt>
                <c:pt idx="2258">
                  <c:v>1.5956332496331882E-2</c:v>
                </c:pt>
                <c:pt idx="2259">
                  <c:v>1.5953334613909576E-2</c:v>
                </c:pt>
                <c:pt idx="2260">
                  <c:v>1.5950308297991711E-2</c:v>
                </c:pt>
                <c:pt idx="2261">
                  <c:v>1.5947253495580682E-2</c:v>
                </c:pt>
                <c:pt idx="2262">
                  <c:v>1.5944170154078563E-2</c:v>
                </c:pt>
                <c:pt idx="2263">
                  <c:v>1.5941058220807491E-2</c:v>
                </c:pt>
                <c:pt idx="2264">
                  <c:v>1.5937917643089605E-2</c:v>
                </c:pt>
                <c:pt idx="2265">
                  <c:v>1.5934748368167106E-2</c:v>
                </c:pt>
                <c:pt idx="2266">
                  <c:v>1.5931550343202261E-2</c:v>
                </c:pt>
                <c:pt idx="2267">
                  <c:v>1.5928323515757015E-2</c:v>
                </c:pt>
                <c:pt idx="2268">
                  <c:v>1.592506783307357E-2</c:v>
                </c:pt>
                <c:pt idx="2269">
                  <c:v>1.5921783242314191E-2</c:v>
                </c:pt>
                <c:pt idx="2270">
                  <c:v>1.5918469690721082E-2</c:v>
                </c:pt>
                <c:pt idx="2271">
                  <c:v>1.5915127125936124E-2</c:v>
                </c:pt>
                <c:pt idx="2272">
                  <c:v>1.5911755494881774E-2</c:v>
                </c:pt>
                <c:pt idx="2273">
                  <c:v>1.5908354745040043E-2</c:v>
                </c:pt>
                <c:pt idx="2274">
                  <c:v>1.5904924823733069E-2</c:v>
                </c:pt>
                <c:pt idx="2275">
                  <c:v>1.5901465678282989E-2</c:v>
                </c:pt>
                <c:pt idx="2276">
                  <c:v>1.5897977255772133E-2</c:v>
                </c:pt>
                <c:pt idx="2277">
                  <c:v>1.5894459503682512E-2</c:v>
                </c:pt>
                <c:pt idx="2278">
                  <c:v>1.5890912369256327E-2</c:v>
                </c:pt>
                <c:pt idx="2279">
                  <c:v>1.5887335799895652E-2</c:v>
                </c:pt>
                <c:pt idx="2280">
                  <c:v>1.5883729742602881E-2</c:v>
                </c:pt>
                <c:pt idx="2281">
                  <c:v>1.588009414493996E-2</c:v>
                </c:pt>
                <c:pt idx="2282">
                  <c:v>1.5876428954308963E-2</c:v>
                </c:pt>
                <c:pt idx="2283">
                  <c:v>1.587273411779222E-2</c:v>
                </c:pt>
                <c:pt idx="2284">
                  <c:v>1.5869009582631932E-2</c:v>
                </c:pt>
                <c:pt idx="2285">
                  <c:v>1.5864177171200922E-2</c:v>
                </c:pt>
                <c:pt idx="2286">
                  <c:v>1.5860384555779206E-2</c:v>
                </c:pt>
                <c:pt idx="2287">
                  <c:v>1.5857109969097394E-2</c:v>
                </c:pt>
                <c:pt idx="2288">
                  <c:v>1.5853261835845345E-2</c:v>
                </c:pt>
                <c:pt idx="2289">
                  <c:v>1.5849383732886579E-2</c:v>
                </c:pt>
                <c:pt idx="2290">
                  <c:v>1.5845475607543236E-2</c:v>
                </c:pt>
                <c:pt idx="2291">
                  <c:v>1.5841537407457196E-2</c:v>
                </c:pt>
                <c:pt idx="2292">
                  <c:v>1.5837569079550917E-2</c:v>
                </c:pt>
                <c:pt idx="2293">
                  <c:v>1.5833570571386346E-2</c:v>
                </c:pt>
                <c:pt idx="2294">
                  <c:v>1.5829541830045812E-2</c:v>
                </c:pt>
                <c:pt idx="2295">
                  <c:v>1.582548280293139E-2</c:v>
                </c:pt>
                <c:pt idx="2296">
                  <c:v>1.5821393437365217E-2</c:v>
                </c:pt>
                <c:pt idx="2297">
                  <c:v>1.5817273680509558E-2</c:v>
                </c:pt>
                <c:pt idx="2298">
                  <c:v>1.5813123479766489E-2</c:v>
                </c:pt>
                <c:pt idx="2299">
                  <c:v>1.5808942782538082E-2</c:v>
                </c:pt>
                <c:pt idx="2300">
                  <c:v>1.5804731535906669E-2</c:v>
                </c:pt>
                <c:pt idx="2301">
                  <c:v>1.5800489687194386E-2</c:v>
                </c:pt>
                <c:pt idx="2302">
                  <c:v>1.5794990831023981E-2</c:v>
                </c:pt>
                <c:pt idx="2303">
                  <c:v>1.5791951700117046E-2</c:v>
                </c:pt>
                <c:pt idx="2304">
                  <c:v>1.5786958349703895E-2</c:v>
                </c:pt>
                <c:pt idx="2305">
                  <c:v>1.5782589159973881E-2</c:v>
                </c:pt>
                <c:pt idx="2306">
                  <c:v>1.5778189097179762E-2</c:v>
                </c:pt>
                <c:pt idx="2307">
                  <c:v>1.5773758108723612E-2</c:v>
                </c:pt>
                <c:pt idx="2308">
                  <c:v>1.5769296141687761E-2</c:v>
                </c:pt>
                <c:pt idx="2309">
                  <c:v>1.5764803143554218E-2</c:v>
                </c:pt>
                <c:pt idx="2310">
                  <c:v>1.5760279061645122E-2</c:v>
                </c:pt>
                <c:pt idx="2311">
                  <c:v>1.5755723843122738E-2</c:v>
                </c:pt>
                <c:pt idx="2312">
                  <c:v>1.575113743538914E-2</c:v>
                </c:pt>
                <c:pt idx="2313">
                  <c:v>1.5746519785526658E-2</c:v>
                </c:pt>
                <c:pt idx="2314">
                  <c:v>1.5741870841337047E-2</c:v>
                </c:pt>
                <c:pt idx="2315">
                  <c:v>1.5737190549582891E-2</c:v>
                </c:pt>
                <c:pt idx="2316">
                  <c:v>1.5732478857746202E-2</c:v>
                </c:pt>
                <c:pt idx="2317">
                  <c:v>1.5727735713308988E-2</c:v>
                </c:pt>
                <c:pt idx="2318">
                  <c:v>1.572296106335358E-2</c:v>
                </c:pt>
                <c:pt idx="2319">
                  <c:v>1.5718154855202116E-2</c:v>
                </c:pt>
                <c:pt idx="2320">
                  <c:v>1.5713317036176733E-2</c:v>
                </c:pt>
                <c:pt idx="2321">
                  <c:v>1.5708447553519633E-2</c:v>
                </c:pt>
                <c:pt idx="2322">
                  <c:v>1.5703546354712827E-2</c:v>
                </c:pt>
                <c:pt idx="2323">
                  <c:v>1.5698613386998517E-2</c:v>
                </c:pt>
                <c:pt idx="2324">
                  <c:v>1.5693648597459031E-2</c:v>
                </c:pt>
                <c:pt idx="2325">
                  <c:v>1.5688651933656317E-2</c:v>
                </c:pt>
                <c:pt idx="2326">
                  <c:v>1.5683623342672703E-2</c:v>
                </c:pt>
                <c:pt idx="2327">
                  <c:v>1.5678562772070137E-2</c:v>
                </c:pt>
                <c:pt idx="2328">
                  <c:v>1.5673470168851011E-2</c:v>
                </c:pt>
                <c:pt idx="2329">
                  <c:v>1.5668345480497337E-2</c:v>
                </c:pt>
                <c:pt idx="2330">
                  <c:v>1.566318865433125E-2</c:v>
                </c:pt>
                <c:pt idx="2331">
                  <c:v>1.5657999637435083E-2</c:v>
                </c:pt>
                <c:pt idx="2332">
                  <c:v>1.5652778377450716E-2</c:v>
                </c:pt>
                <c:pt idx="2333">
                  <c:v>1.5647524821220671E-2</c:v>
                </c:pt>
                <c:pt idx="2334">
                  <c:v>1.5642238916466766E-2</c:v>
                </c:pt>
                <c:pt idx="2335">
                  <c:v>1.5636920610431204E-2</c:v>
                </c:pt>
                <c:pt idx="2336">
                  <c:v>1.563156985027625E-2</c:v>
                </c:pt>
                <c:pt idx="2337">
                  <c:v>1.5624547362964591E-2</c:v>
                </c:pt>
                <c:pt idx="2338">
                  <c:v>1.5619117094649582E-2</c:v>
                </c:pt>
                <c:pt idx="2339">
                  <c:v>1.5614541304183049E-2</c:v>
                </c:pt>
                <c:pt idx="2340">
                  <c:v>1.5609055529948179E-2</c:v>
                </c:pt>
                <c:pt idx="2341">
                  <c:v>1.5603537030450809E-2</c:v>
                </c:pt>
                <c:pt idx="2342">
                  <c:v>1.5597985753252885E-2</c:v>
                </c:pt>
                <c:pt idx="2343">
                  <c:v>1.5592401645356802E-2</c:v>
                </c:pt>
                <c:pt idx="2344">
                  <c:v>1.558678465440444E-2</c:v>
                </c:pt>
                <c:pt idx="2345">
                  <c:v>1.5581134727398194E-2</c:v>
                </c:pt>
                <c:pt idx="2346">
                  <c:v>1.5575451811820074E-2</c:v>
                </c:pt>
                <c:pt idx="2347">
                  <c:v>1.5569735854832345E-2</c:v>
                </c:pt>
                <c:pt idx="2348">
                  <c:v>1.5563986803996954E-2</c:v>
                </c:pt>
                <c:pt idx="2349">
                  <c:v>1.5558204606236359E-2</c:v>
                </c:pt>
                <c:pt idx="2350">
                  <c:v>1.5552389209032569E-2</c:v>
                </c:pt>
                <c:pt idx="2351">
                  <c:v>1.5546205240015709E-2</c:v>
                </c:pt>
                <c:pt idx="2352">
                  <c:v>1.5537282515616369E-2</c:v>
                </c:pt>
                <c:pt idx="2353">
                  <c:v>1.5531348118802413E-2</c:v>
                </c:pt>
                <c:pt idx="2354">
                  <c:v>1.552538028169792E-2</c:v>
                </c:pt>
                <c:pt idx="2355">
                  <c:v>1.5518518881529886E-2</c:v>
                </c:pt>
                <c:pt idx="2356">
                  <c:v>1.5513344075666069E-2</c:v>
                </c:pt>
                <c:pt idx="2357">
                  <c:v>1.5507275601223114E-2</c:v>
                </c:pt>
                <c:pt idx="2358">
                  <c:v>1.5501173475618302E-2</c:v>
                </c:pt>
                <c:pt idx="2359">
                  <c:v>1.549503764617377E-2</c:v>
                </c:pt>
                <c:pt idx="2360">
                  <c:v>1.5488868060131722E-2</c:v>
                </c:pt>
                <c:pt idx="2361">
                  <c:v>1.5482664665054102E-2</c:v>
                </c:pt>
                <c:pt idx="2362">
                  <c:v>1.5476427407783433E-2</c:v>
                </c:pt>
                <c:pt idx="2363">
                  <c:v>1.5470156235801724E-2</c:v>
                </c:pt>
                <c:pt idx="2364">
                  <c:v>1.5463851096670922E-2</c:v>
                </c:pt>
                <c:pt idx="2365">
                  <c:v>1.5457511937313484E-2</c:v>
                </c:pt>
                <c:pt idx="2366">
                  <c:v>1.5451138705131484E-2</c:v>
                </c:pt>
                <c:pt idx="2367">
                  <c:v>1.5444731347606933E-2</c:v>
                </c:pt>
                <c:pt idx="2368">
                  <c:v>1.5438289811902095E-2</c:v>
                </c:pt>
                <c:pt idx="2369">
                  <c:v>1.5431814045259173E-2</c:v>
                </c:pt>
                <c:pt idx="2370">
                  <c:v>1.5425303995000306E-2</c:v>
                </c:pt>
                <c:pt idx="2371">
                  <c:v>1.5418759608527566E-2</c:v>
                </c:pt>
                <c:pt idx="2372">
                  <c:v>1.5412180833083156E-2</c:v>
                </c:pt>
                <c:pt idx="2373">
                  <c:v>1.5405567615909277E-2</c:v>
                </c:pt>
                <c:pt idx="2374">
                  <c:v>1.5398919904408004E-2</c:v>
                </c:pt>
                <c:pt idx="2375">
                  <c:v>1.5392237645901474E-2</c:v>
                </c:pt>
                <c:pt idx="2376">
                  <c:v>1.5385520787472018E-2</c:v>
                </c:pt>
                <c:pt idx="2377">
                  <c:v>1.5378769276601645E-2</c:v>
                </c:pt>
                <c:pt idx="2378">
                  <c:v>1.5371983060532557E-2</c:v>
                </c:pt>
                <c:pt idx="2379">
                  <c:v>1.5365162086666828E-2</c:v>
                </c:pt>
                <c:pt idx="2380">
                  <c:v>1.5358306302166724E-2</c:v>
                </c:pt>
                <c:pt idx="2381">
                  <c:v>1.5351415654354383E-2</c:v>
                </c:pt>
                <c:pt idx="2382">
                  <c:v>1.5344490090551943E-2</c:v>
                </c:pt>
                <c:pt idx="2383">
                  <c:v>1.5337529558081542E-2</c:v>
                </c:pt>
                <c:pt idx="2384">
                  <c:v>1.5330534004265317E-2</c:v>
                </c:pt>
                <c:pt idx="2385">
                  <c:v>1.5323503376185599E-2</c:v>
                </c:pt>
                <c:pt idx="2386">
                  <c:v>1.5316437621484269E-2</c:v>
                </c:pt>
                <c:pt idx="2387">
                  <c:v>1.5309336687163722E-2</c:v>
                </c:pt>
                <c:pt idx="2388">
                  <c:v>1.5302200520705966E-2</c:v>
                </c:pt>
                <c:pt idx="2389">
                  <c:v>1.5292783990030756E-2</c:v>
                </c:pt>
                <c:pt idx="2390">
                  <c:v>1.5286789851405302E-2</c:v>
                </c:pt>
                <c:pt idx="2391">
                  <c:v>1.5280580101251218E-2</c:v>
                </c:pt>
                <c:pt idx="2392">
                  <c:v>1.5273302479066331E-2</c:v>
                </c:pt>
                <c:pt idx="2393">
                  <c:v>1.5265989361115118E-2</c:v>
                </c:pt>
                <c:pt idx="2394">
                  <c:v>1.5258640694879588E-2</c:v>
                </c:pt>
                <c:pt idx="2395">
                  <c:v>1.5251256427442073E-2</c:v>
                </c:pt>
                <c:pt idx="2396">
                  <c:v>1.524383650628458E-2</c:v>
                </c:pt>
                <c:pt idx="2397">
                  <c:v>1.5236380878569378E-2</c:v>
                </c:pt>
                <c:pt idx="2398">
                  <c:v>1.5228889491698538E-2</c:v>
                </c:pt>
                <c:pt idx="2399">
                  <c:v>1.5221362292834328E-2</c:v>
                </c:pt>
                <c:pt idx="2400">
                  <c:v>1.5213799229378822E-2</c:v>
                </c:pt>
                <c:pt idx="2401">
                  <c:v>1.5206200248814028E-2</c:v>
                </c:pt>
                <c:pt idx="2402">
                  <c:v>1.5196377269424133E-2</c:v>
                </c:pt>
                <c:pt idx="2403">
                  <c:v>1.5190894324605964E-2</c:v>
                </c:pt>
                <c:pt idx="2404">
                  <c:v>1.5183187275766841E-2</c:v>
                </c:pt>
                <c:pt idx="2405">
                  <c:v>1.5175444098867175E-2</c:v>
                </c:pt>
                <c:pt idx="2406">
                  <c:v>1.5167664741069231E-2</c:v>
                </c:pt>
                <c:pt idx="2407">
                  <c:v>1.5158729675901483E-2</c:v>
                </c:pt>
                <c:pt idx="2408">
                  <c:v>1.5151997272466744E-2</c:v>
                </c:pt>
                <c:pt idx="2409">
                  <c:v>1.5144109056146604E-2</c:v>
                </c:pt>
                <c:pt idx="2410">
                  <c:v>1.5136184448136802E-2</c:v>
                </c:pt>
                <c:pt idx="2411">
                  <c:v>1.5128223395919349E-2</c:v>
                </c:pt>
                <c:pt idx="2412">
                  <c:v>1.5120225846576574E-2</c:v>
                </c:pt>
                <c:pt idx="2413">
                  <c:v>1.5112191747590487E-2</c:v>
                </c:pt>
                <c:pt idx="2414">
                  <c:v>1.5104121046123353E-2</c:v>
                </c:pt>
                <c:pt idx="2415">
                  <c:v>1.5096013689657184E-2</c:v>
                </c:pt>
                <c:pt idx="2416">
                  <c:v>1.5087869625514116E-2</c:v>
                </c:pt>
                <c:pt idx="2417">
                  <c:v>1.5079688800536672E-2</c:v>
                </c:pt>
                <c:pt idx="2418">
                  <c:v>1.5071471162526606E-2</c:v>
                </c:pt>
                <c:pt idx="2419">
                  <c:v>1.5063216658646184E-2</c:v>
                </c:pt>
                <c:pt idx="2420">
                  <c:v>1.5054925236137606E-2</c:v>
                </c:pt>
                <c:pt idx="2421">
                  <c:v>1.5046596842243076E-2</c:v>
                </c:pt>
                <c:pt idx="2422">
                  <c:v>1.5038231424364668E-2</c:v>
                </c:pt>
                <c:pt idx="2423">
                  <c:v>1.5029828929824518E-2</c:v>
                </c:pt>
                <c:pt idx="2424">
                  <c:v>1.5021389305704957E-2</c:v>
                </c:pt>
                <c:pt idx="2425">
                  <c:v>1.5012912499567932E-2</c:v>
                </c:pt>
                <c:pt idx="2426">
                  <c:v>1.5004398458815515E-2</c:v>
                </c:pt>
                <c:pt idx="2427">
                  <c:v>1.4995847130450102E-2</c:v>
                </c:pt>
                <c:pt idx="2428">
                  <c:v>1.4987258461633957E-2</c:v>
                </c:pt>
                <c:pt idx="2429">
                  <c:v>1.4978632400088898E-2</c:v>
                </c:pt>
                <c:pt idx="2430">
                  <c:v>1.4969968892977192E-2</c:v>
                </c:pt>
                <c:pt idx="2431">
                  <c:v>1.4961267887461105E-2</c:v>
                </c:pt>
                <c:pt idx="2432">
                  <c:v>1.4952529330862774E-2</c:v>
                </c:pt>
                <c:pt idx="2433">
                  <c:v>1.4943753170744145E-2</c:v>
                </c:pt>
                <c:pt idx="2434">
                  <c:v>1.4934939354107613E-2</c:v>
                </c:pt>
                <c:pt idx="2435">
                  <c:v>1.492608782835525E-2</c:v>
                </c:pt>
                <c:pt idx="2436">
                  <c:v>1.491719854072926E-2</c:v>
                </c:pt>
                <c:pt idx="2437">
                  <c:v>1.4908271438791587E-2</c:v>
                </c:pt>
                <c:pt idx="2438">
                  <c:v>1.489930646946469E-2</c:v>
                </c:pt>
                <c:pt idx="2439">
                  <c:v>1.4890303580150643E-2</c:v>
                </c:pt>
                <c:pt idx="2440">
                  <c:v>1.4881262718491328E-2</c:v>
                </c:pt>
                <c:pt idx="2441">
                  <c:v>1.487088374025447E-2</c:v>
                </c:pt>
                <c:pt idx="2442">
                  <c:v>1.4861761331106393E-2</c:v>
                </c:pt>
                <c:pt idx="2443">
                  <c:v>1.4853911770345007E-2</c:v>
                </c:pt>
                <c:pt idx="2444">
                  <c:v>1.4844718491007214E-2</c:v>
                </c:pt>
                <c:pt idx="2445">
                  <c:v>1.4835486975695034E-2</c:v>
                </c:pt>
                <c:pt idx="2446">
                  <c:v>1.482621717141086E-2</c:v>
                </c:pt>
                <c:pt idx="2447">
                  <c:v>1.481690902571664E-2</c:v>
                </c:pt>
                <c:pt idx="2448">
                  <c:v>1.4807562485934511E-2</c:v>
                </c:pt>
                <c:pt idx="2449">
                  <c:v>1.4798177499066867E-2</c:v>
                </c:pt>
                <c:pt idx="2450">
                  <c:v>1.4788754012435845E-2</c:v>
                </c:pt>
                <c:pt idx="2451">
                  <c:v>1.47792919738432E-2</c:v>
                </c:pt>
                <c:pt idx="2452">
                  <c:v>1.4769791330051518E-2</c:v>
                </c:pt>
                <c:pt idx="2453">
                  <c:v>1.4760252028542808E-2</c:v>
                </c:pt>
                <c:pt idx="2454">
                  <c:v>1.4750674016719145E-2</c:v>
                </c:pt>
                <c:pt idx="2455">
                  <c:v>1.4741057241582922E-2</c:v>
                </c:pt>
                <c:pt idx="2456">
                  <c:v>1.4731401650776021E-2</c:v>
                </c:pt>
                <c:pt idx="2457">
                  <c:v>1.4718930199464353E-2</c:v>
                </c:pt>
                <c:pt idx="2458">
                  <c:v>1.4711973810879186E-2</c:v>
                </c:pt>
                <c:pt idx="2459">
                  <c:v>1.4702201456513464E-2</c:v>
                </c:pt>
                <c:pt idx="2460">
                  <c:v>1.4692390075445871E-2</c:v>
                </c:pt>
                <c:pt idx="2461">
                  <c:v>1.4682539614998547E-2</c:v>
                </c:pt>
                <c:pt idx="2462">
                  <c:v>1.4672650022653499E-2</c:v>
                </c:pt>
                <c:pt idx="2463">
                  <c:v>1.4662721245652932E-2</c:v>
                </c:pt>
                <c:pt idx="2464">
                  <c:v>1.465275323115911E-2</c:v>
                </c:pt>
                <c:pt idx="2465">
                  <c:v>1.4642745926414236E-2</c:v>
                </c:pt>
                <c:pt idx="2466">
                  <c:v>1.4632699279140127E-2</c:v>
                </c:pt>
                <c:pt idx="2467">
                  <c:v>1.4622613236179305E-2</c:v>
                </c:pt>
                <c:pt idx="2468">
                  <c:v>1.461248774501378E-2</c:v>
                </c:pt>
                <c:pt idx="2469">
                  <c:v>1.4602322752965691E-2</c:v>
                </c:pt>
                <c:pt idx="2470">
                  <c:v>1.4592118207277238E-2</c:v>
                </c:pt>
                <c:pt idx="2471">
                  <c:v>1.4581874055430433E-2</c:v>
                </c:pt>
                <c:pt idx="2472">
                  <c:v>1.4571590244427668E-2</c:v>
                </c:pt>
                <c:pt idx="2473">
                  <c:v>1.456126672183089E-2</c:v>
                </c:pt>
                <c:pt idx="2474">
                  <c:v>1.4550903434802365E-2</c:v>
                </c:pt>
                <c:pt idx="2475">
                  <c:v>1.4540500330584294E-2</c:v>
                </c:pt>
                <c:pt idx="2476">
                  <c:v>1.4530057356578752E-2</c:v>
                </c:pt>
                <c:pt idx="2477">
                  <c:v>1.4519574460107876E-2</c:v>
                </c:pt>
                <c:pt idx="2478">
                  <c:v>1.4509051588493804E-2</c:v>
                </c:pt>
                <c:pt idx="2479">
                  <c:v>1.4498488688898803E-2</c:v>
                </c:pt>
                <c:pt idx="2480">
                  <c:v>1.4487885708724946E-2</c:v>
                </c:pt>
                <c:pt idx="2481">
                  <c:v>1.4477242595294371E-2</c:v>
                </c:pt>
                <c:pt idx="2482">
                  <c:v>1.4466559295849279E-2</c:v>
                </c:pt>
                <c:pt idx="2483">
                  <c:v>1.4455835757631874E-2</c:v>
                </c:pt>
                <c:pt idx="2484">
                  <c:v>1.4445071928124165E-2</c:v>
                </c:pt>
                <c:pt idx="2485">
                  <c:v>1.4434267754488417E-2</c:v>
                </c:pt>
                <c:pt idx="2486">
                  <c:v>1.4423423184046769E-2</c:v>
                </c:pt>
                <c:pt idx="2487">
                  <c:v>1.4412538164121358E-2</c:v>
                </c:pt>
                <c:pt idx="2488">
                  <c:v>1.4401612642034323E-2</c:v>
                </c:pt>
                <c:pt idx="2489">
                  <c:v>1.4390646565027865E-2</c:v>
                </c:pt>
                <c:pt idx="2490">
                  <c:v>1.4379639880424122E-2</c:v>
                </c:pt>
                <c:pt idx="2491">
                  <c:v>1.4368592535545233E-2</c:v>
                </c:pt>
                <c:pt idx="2492">
                  <c:v>1.4357504681390409E-2</c:v>
                </c:pt>
                <c:pt idx="2493">
                  <c:v>1.4346410103174279E-2</c:v>
                </c:pt>
                <c:pt idx="2494">
                  <c:v>1.4335334718005299E-2</c:v>
                </c:pt>
                <c:pt idx="2495">
                  <c:v>1.432427858775398E-2</c:v>
                </c:pt>
                <c:pt idx="2496">
                  <c:v>1.431324177429083E-2</c:v>
                </c:pt>
                <c:pt idx="2497">
                  <c:v>1.4302224339965974E-2</c:v>
                </c:pt>
                <c:pt idx="2498">
                  <c:v>1.4291226346729857E-2</c:v>
                </c:pt>
                <c:pt idx="2499">
                  <c:v>1.428024785661286E-2</c:v>
                </c:pt>
                <c:pt idx="2500">
                  <c:v>1.4269288931645363E-2</c:v>
                </c:pt>
                <c:pt idx="2501">
                  <c:v>1.4258349633777812E-2</c:v>
                </c:pt>
                <c:pt idx="2502">
                  <c:v>1.4247430025440266E-2</c:v>
                </c:pt>
                <c:pt idx="2503">
                  <c:v>1.4236530168343364E-2</c:v>
                </c:pt>
                <c:pt idx="2504">
                  <c:v>1.4225650124597422E-2</c:v>
                </c:pt>
                <c:pt idx="2505">
                  <c:v>1.4214789956472629E-2</c:v>
                </c:pt>
                <c:pt idx="2506">
                  <c:v>1.4203949725679621E-2</c:v>
                </c:pt>
                <c:pt idx="2507">
                  <c:v>1.4190041681922949E-2</c:v>
                </c:pt>
                <c:pt idx="2508">
                  <c:v>1.4182329325009846E-2</c:v>
                </c:pt>
                <c:pt idx="2509">
                  <c:v>1.4171549279113904E-2</c:v>
                </c:pt>
                <c:pt idx="2510">
                  <c:v>1.4160789419230824E-2</c:v>
                </c:pt>
                <c:pt idx="2511">
                  <c:v>1.4148517233003588E-2</c:v>
                </c:pt>
                <c:pt idx="2512">
                  <c:v>1.4139330504345793E-2</c:v>
                </c:pt>
                <c:pt idx="2513">
                  <c:v>1.4128631573804284E-2</c:v>
                </c:pt>
                <c:pt idx="2514">
                  <c:v>1.4117953077077416E-2</c:v>
                </c:pt>
                <c:pt idx="2515">
                  <c:v>1.4107295076515314E-2</c:v>
                </c:pt>
                <c:pt idx="2516">
                  <c:v>1.4096657633988485E-2</c:v>
                </c:pt>
                <c:pt idx="2517">
                  <c:v>1.4086040811607248E-2</c:v>
                </c:pt>
                <c:pt idx="2518">
                  <c:v>1.4075444671322046E-2</c:v>
                </c:pt>
                <c:pt idx="2519">
                  <c:v>1.4064869275403069E-2</c:v>
                </c:pt>
                <c:pt idx="2520">
                  <c:v>1.4054314685720826E-2</c:v>
                </c:pt>
                <c:pt idx="2521">
                  <c:v>1.4043780964385633E-2</c:v>
                </c:pt>
                <c:pt idx="2522">
                  <c:v>1.4033268173267999E-2</c:v>
                </c:pt>
                <c:pt idx="2523">
                  <c:v>1.4022776374797985E-2</c:v>
                </c:pt>
                <c:pt idx="2524">
                  <c:v>1.40123056308461E-2</c:v>
                </c:pt>
                <c:pt idx="2525">
                  <c:v>1.4001856003442725E-2</c:v>
                </c:pt>
                <c:pt idx="2526">
                  <c:v>1.3991427554538305E-2</c:v>
                </c:pt>
                <c:pt idx="2527">
                  <c:v>1.3981020346482964E-2</c:v>
                </c:pt>
                <c:pt idx="2528">
                  <c:v>1.3970634441067276E-2</c:v>
                </c:pt>
                <c:pt idx="2529">
                  <c:v>1.396026990032162E-2</c:v>
                </c:pt>
                <c:pt idx="2530">
                  <c:v>1.3949926786596123E-2</c:v>
                </c:pt>
                <c:pt idx="2531">
                  <c:v>1.3939605161761293E-2</c:v>
                </c:pt>
                <c:pt idx="2532">
                  <c:v>1.392930508784751E-2</c:v>
                </c:pt>
                <c:pt idx="2533">
                  <c:v>1.391902662680522E-2</c:v>
                </c:pt>
                <c:pt idx="2534">
                  <c:v>1.3908769840984547E-2</c:v>
                </c:pt>
                <c:pt idx="2535">
                  <c:v>1.3898534792176065E-2</c:v>
                </c:pt>
                <c:pt idx="2536">
                  <c:v>1.3888321542649962E-2</c:v>
                </c:pt>
                <c:pt idx="2537">
                  <c:v>1.3878130154276747E-2</c:v>
                </c:pt>
                <c:pt idx="2538">
                  <c:v>1.38679606890868E-2</c:v>
                </c:pt>
                <c:pt idx="2539">
                  <c:v>1.3857813209510184E-2</c:v>
                </c:pt>
                <c:pt idx="2540">
                  <c:v>1.3847687777097661E-2</c:v>
                </c:pt>
                <c:pt idx="2541">
                  <c:v>1.3837584454279295E-2</c:v>
                </c:pt>
                <c:pt idx="2542">
                  <c:v>1.3827503302845656E-2</c:v>
                </c:pt>
                <c:pt idx="2543">
                  <c:v>1.3817444384986999E-2</c:v>
                </c:pt>
                <c:pt idx="2544">
                  <c:v>1.3807407762813639E-2</c:v>
                </c:pt>
                <c:pt idx="2545">
                  <c:v>1.3794536395002055E-2</c:v>
                </c:pt>
                <c:pt idx="2546">
                  <c:v>1.3784550967157472E-2</c:v>
                </c:pt>
                <c:pt idx="2547">
                  <c:v>1.3776009934476363E-2</c:v>
                </c:pt>
                <c:pt idx="2548">
                  <c:v>1.3766066340927807E-2</c:v>
                </c:pt>
                <c:pt idx="2549">
                  <c:v>1.3756145362089356E-2</c:v>
                </c:pt>
                <c:pt idx="2550">
                  <c:v>1.3746247060151262E-2</c:v>
                </c:pt>
                <c:pt idx="2551">
                  <c:v>1.3736371496904098E-2</c:v>
                </c:pt>
                <c:pt idx="2552">
                  <c:v>1.372651873469799E-2</c:v>
                </c:pt>
                <c:pt idx="2553">
                  <c:v>1.3716688835323509E-2</c:v>
                </c:pt>
                <c:pt idx="2554">
                  <c:v>1.3706881861050846E-2</c:v>
                </c:pt>
                <c:pt idx="2555">
                  <c:v>1.3697097873990316E-2</c:v>
                </c:pt>
                <c:pt idx="2556">
                  <c:v>1.3687336935932493E-2</c:v>
                </c:pt>
                <c:pt idx="2557">
                  <c:v>1.3677599109227501E-2</c:v>
                </c:pt>
                <c:pt idx="2558">
                  <c:v>1.3667884455745849E-2</c:v>
                </c:pt>
                <c:pt idx="2559">
                  <c:v>1.3658193037437982E-2</c:v>
                </c:pt>
                <c:pt idx="2560">
                  <c:v>1.3648524916494154E-2</c:v>
                </c:pt>
                <c:pt idx="2561">
                  <c:v>1.363888015502468E-2</c:v>
                </c:pt>
                <c:pt idx="2562">
                  <c:v>1.3626514171347637E-2</c:v>
                </c:pt>
                <c:pt idx="2563">
                  <c:v>1.361829175691831E-2</c:v>
                </c:pt>
                <c:pt idx="2564">
                  <c:v>1.3610086647686259E-2</c:v>
                </c:pt>
                <c:pt idx="2565">
                  <c:v>1.3600535944418013E-2</c:v>
                </c:pt>
                <c:pt idx="2566">
                  <c:v>1.3591008910935898E-2</c:v>
                </c:pt>
                <c:pt idx="2567">
                  <c:v>1.3581505609030486E-2</c:v>
                </c:pt>
                <c:pt idx="2568">
                  <c:v>1.3572026101051904E-2</c:v>
                </c:pt>
                <c:pt idx="2569">
                  <c:v>1.3562570448870659E-2</c:v>
                </c:pt>
                <c:pt idx="2570">
                  <c:v>1.3553138714517132E-2</c:v>
                </c:pt>
                <c:pt idx="2571">
                  <c:v>1.3543730960341449E-2</c:v>
                </c:pt>
                <c:pt idx="2572">
                  <c:v>1.3534347248134182E-2</c:v>
                </c:pt>
                <c:pt idx="2573">
                  <c:v>1.3524987640005648E-2</c:v>
                </c:pt>
                <c:pt idx="2574">
                  <c:v>1.3515652197906292E-2</c:v>
                </c:pt>
                <c:pt idx="2575">
                  <c:v>1.3506340984186238E-2</c:v>
                </c:pt>
                <c:pt idx="2576">
                  <c:v>1.3497054060556124E-2</c:v>
                </c:pt>
                <c:pt idx="2577">
                  <c:v>1.3487791489206202E-2</c:v>
                </c:pt>
                <c:pt idx="2578">
                  <c:v>1.347855333224679E-2</c:v>
                </c:pt>
                <c:pt idx="2579">
                  <c:v>1.3469339651708268E-2</c:v>
                </c:pt>
                <c:pt idx="2580">
                  <c:v>1.3460150509700952E-2</c:v>
                </c:pt>
                <c:pt idx="2581">
                  <c:v>1.3450985968095353E-2</c:v>
                </c:pt>
                <c:pt idx="2582">
                  <c:v>1.3441846089161658E-2</c:v>
                </c:pt>
                <c:pt idx="2583">
                  <c:v>1.3432730934850312E-2</c:v>
                </c:pt>
                <c:pt idx="2584">
                  <c:v>1.3423640567111761E-2</c:v>
                </c:pt>
                <c:pt idx="2585">
                  <c:v>1.3414575048216193E-2</c:v>
                </c:pt>
                <c:pt idx="2586">
                  <c:v>1.3405534440034117E-2</c:v>
                </c:pt>
                <c:pt idx="2587">
                  <c:v>1.3396518804915658E-2</c:v>
                </c:pt>
                <c:pt idx="2588">
                  <c:v>1.3387528204411581E-2</c:v>
                </c:pt>
                <c:pt idx="2589">
                  <c:v>1.3378562701111818E-2</c:v>
                </c:pt>
                <c:pt idx="2590">
                  <c:v>1.3369622356647071E-2</c:v>
                </c:pt>
                <c:pt idx="2591">
                  <c:v>1.3360707233367464E-2</c:v>
                </c:pt>
                <c:pt idx="2592">
                  <c:v>1.3351817393143506E-2</c:v>
                </c:pt>
                <c:pt idx="2593">
                  <c:v>1.3342952898245386E-2</c:v>
                </c:pt>
                <c:pt idx="2594">
                  <c:v>1.3334113810463677E-2</c:v>
                </c:pt>
                <c:pt idx="2595">
                  <c:v>1.3325300191908696E-2</c:v>
                </c:pt>
                <c:pt idx="2596">
                  <c:v>1.3316512104690759E-2</c:v>
                </c:pt>
                <c:pt idx="2597">
                  <c:v>1.330525075092126E-2</c:v>
                </c:pt>
                <c:pt idx="2598">
                  <c:v>1.3296521254275717E-2</c:v>
                </c:pt>
                <c:pt idx="2599">
                  <c:v>1.3289059309213869E-2</c:v>
                </c:pt>
                <c:pt idx="2600">
                  <c:v>1.3280377655897624E-2</c:v>
                </c:pt>
                <c:pt idx="2601">
                  <c:v>1.327172185294323E-2</c:v>
                </c:pt>
                <c:pt idx="2602">
                  <c:v>1.3263091962700813E-2</c:v>
                </c:pt>
                <c:pt idx="2603">
                  <c:v>1.3254488046881008E-2</c:v>
                </c:pt>
                <c:pt idx="2604">
                  <c:v>1.3245910167833941E-2</c:v>
                </c:pt>
                <c:pt idx="2605">
                  <c:v>1.3237358387510056E-2</c:v>
                </c:pt>
                <c:pt idx="2606">
                  <c:v>1.3228832768099608E-2</c:v>
                </c:pt>
                <c:pt idx="2607">
                  <c:v>1.3220333371233295E-2</c:v>
                </c:pt>
                <c:pt idx="2608">
                  <c:v>1.3211860259421115E-2</c:v>
                </c:pt>
                <c:pt idx="2609">
                  <c:v>1.3203413494373706E-2</c:v>
                </c:pt>
                <c:pt idx="2610">
                  <c:v>1.3194993138441191E-2</c:v>
                </c:pt>
                <c:pt idx="2611">
                  <c:v>1.318659925349408E-2</c:v>
                </c:pt>
                <c:pt idx="2612">
                  <c:v>1.317823190164269E-2</c:v>
                </c:pt>
                <c:pt idx="2613">
                  <c:v>1.3166806412687748E-2</c:v>
                </c:pt>
                <c:pt idx="2614">
                  <c:v>1.316157704542853E-2</c:v>
                </c:pt>
                <c:pt idx="2615">
                  <c:v>1.3152107938489976E-2</c:v>
                </c:pt>
                <c:pt idx="2616">
                  <c:v>1.314502906620163E-2</c:v>
                </c:pt>
                <c:pt idx="2617">
                  <c:v>1.3136795310684235E-2</c:v>
                </c:pt>
                <c:pt idx="2618">
                  <c:v>1.3128588460604718E-2</c:v>
                </c:pt>
                <c:pt idx="2619">
                  <c:v>1.3120408577993459E-2</c:v>
                </c:pt>
                <c:pt idx="2620">
                  <c:v>1.3112255724880839E-2</c:v>
                </c:pt>
                <c:pt idx="2621">
                  <c:v>1.3104129963217304E-2</c:v>
                </c:pt>
                <c:pt idx="2622">
                  <c:v>1.3096031355352977E-2</c:v>
                </c:pt>
                <c:pt idx="2623">
                  <c:v>1.3087959963158369E-2</c:v>
                </c:pt>
                <c:pt idx="2624">
                  <c:v>1.3079915848823731E-2</c:v>
                </c:pt>
                <c:pt idx="2625">
                  <c:v>1.3071899074219573E-2</c:v>
                </c:pt>
                <c:pt idx="2626">
                  <c:v>1.3063909701376275E-2</c:v>
                </c:pt>
                <c:pt idx="2627">
                  <c:v>1.3055947792564027E-2</c:v>
                </c:pt>
                <c:pt idx="2628">
                  <c:v>1.3048013409733272E-2</c:v>
                </c:pt>
                <c:pt idx="2629">
                  <c:v>1.3040106614914393E-2</c:v>
                </c:pt>
                <c:pt idx="2630">
                  <c:v>1.3032227470137769E-2</c:v>
                </c:pt>
                <c:pt idx="2631">
                  <c:v>1.3024376037513719E-2</c:v>
                </c:pt>
                <c:pt idx="2632">
                  <c:v>1.3016552379152557E-2</c:v>
                </c:pt>
                <c:pt idx="2633">
                  <c:v>1.300875655700473E-2</c:v>
                </c:pt>
                <c:pt idx="2634">
                  <c:v>1.3000988633180555E-2</c:v>
                </c:pt>
                <c:pt idx="2635">
                  <c:v>1.2993248669630475E-2</c:v>
                </c:pt>
                <c:pt idx="2636">
                  <c:v>1.298553672862468E-2</c:v>
                </c:pt>
                <c:pt idx="2637">
                  <c:v>1.2977852871953743E-2</c:v>
                </c:pt>
                <c:pt idx="2638">
                  <c:v>1.2970197161967789E-2</c:v>
                </c:pt>
                <c:pt idx="2639">
                  <c:v>1.2962569660377454E-2</c:v>
                </c:pt>
                <c:pt idx="2640">
                  <c:v>1.2954970429532864E-2</c:v>
                </c:pt>
                <c:pt idx="2641">
                  <c:v>1.2947399531384463E-2</c:v>
                </c:pt>
                <c:pt idx="2642">
                  <c:v>1.2939857028042567E-2</c:v>
                </c:pt>
                <c:pt idx="2643">
                  <c:v>1.2932342981377687E-2</c:v>
                </c:pt>
                <c:pt idx="2644">
                  <c:v>1.292485745366001E-2</c:v>
                </c:pt>
                <c:pt idx="2645">
                  <c:v>1.2917400506839982E-2</c:v>
                </c:pt>
                <c:pt idx="2646">
                  <c:v>1.2909972202947984E-2</c:v>
                </c:pt>
                <c:pt idx="2647">
                  <c:v>1.2902572604094331E-2</c:v>
                </c:pt>
                <c:pt idx="2648">
                  <c:v>1.289520177222947E-2</c:v>
                </c:pt>
                <c:pt idx="2649">
                  <c:v>1.2885183395701105E-2</c:v>
                </c:pt>
                <c:pt idx="2650">
                  <c:v>1.2877882163149224E-2</c:v>
                </c:pt>
                <c:pt idx="2651">
                  <c:v>1.2872224273126065E-2</c:v>
                </c:pt>
                <c:pt idx="2652">
                  <c:v>1.2864973280359848E-2</c:v>
                </c:pt>
                <c:pt idx="2653">
                  <c:v>1.2857751373687165E-2</c:v>
                </c:pt>
                <c:pt idx="2654">
                  <c:v>1.2850558615378205E-2</c:v>
                </c:pt>
                <c:pt idx="2655">
                  <c:v>1.2843395067463348E-2</c:v>
                </c:pt>
                <c:pt idx="2656">
                  <c:v>1.2836260791813103E-2</c:v>
                </c:pt>
                <c:pt idx="2657">
                  <c:v>1.2829155850617724E-2</c:v>
                </c:pt>
                <c:pt idx="2658">
                  <c:v>1.2822080306067463E-2</c:v>
                </c:pt>
                <c:pt idx="2659">
                  <c:v>1.2815034219872956E-2</c:v>
                </c:pt>
                <c:pt idx="2660">
                  <c:v>1.2808017654384329E-2</c:v>
                </c:pt>
                <c:pt idx="2661">
                  <c:v>1.2801030671552027E-2</c:v>
                </c:pt>
                <c:pt idx="2662">
                  <c:v>1.2793000712902014E-2</c:v>
                </c:pt>
                <c:pt idx="2663">
                  <c:v>1.278320041715908E-2</c:v>
                </c:pt>
                <c:pt idx="2664">
                  <c:v>1.2776319593248431E-2</c:v>
                </c:pt>
                <c:pt idx="2665">
                  <c:v>1.2769468635767112E-2</c:v>
                </c:pt>
                <c:pt idx="2666">
                  <c:v>1.2762647606505695E-2</c:v>
                </c:pt>
                <c:pt idx="2667">
                  <c:v>1.2754888871171488E-2</c:v>
                </c:pt>
                <c:pt idx="2668">
                  <c:v>1.2749095581483516E-2</c:v>
                </c:pt>
                <c:pt idx="2669">
                  <c:v>1.2742364709863452E-2</c:v>
                </c:pt>
                <c:pt idx="2670">
                  <c:v>1.2735664014824621E-2</c:v>
                </c:pt>
                <c:pt idx="2671">
                  <c:v>1.2728993558397406E-2</c:v>
                </c:pt>
                <c:pt idx="2672">
                  <c:v>1.2722353402772058E-2</c:v>
                </c:pt>
                <c:pt idx="2673">
                  <c:v>1.2715743609899022E-2</c:v>
                </c:pt>
                <c:pt idx="2674">
                  <c:v>1.2709164241968551E-2</c:v>
                </c:pt>
                <c:pt idx="2675">
                  <c:v>1.2702615360771219E-2</c:v>
                </c:pt>
                <c:pt idx="2676">
                  <c:v>1.2696097028497277E-2</c:v>
                </c:pt>
                <c:pt idx="2677">
                  <c:v>1.268960930733698E-2</c:v>
                </c:pt>
                <c:pt idx="2678">
                  <c:v>1.2683152259320707E-2</c:v>
                </c:pt>
                <c:pt idx="2679">
                  <c:v>1.2676725946239031E-2</c:v>
                </c:pt>
                <c:pt idx="2680">
                  <c:v>1.2670330430442078E-2</c:v>
                </c:pt>
                <c:pt idx="2681">
                  <c:v>1.2663965773800356E-2</c:v>
                </c:pt>
                <c:pt idx="2682">
                  <c:v>1.2657632038504119E-2</c:v>
                </c:pt>
                <c:pt idx="2683">
                  <c:v>1.2651329286423874E-2</c:v>
                </c:pt>
                <c:pt idx="2684">
                  <c:v>1.264505757982981E-2</c:v>
                </c:pt>
                <c:pt idx="2685">
                  <c:v>1.2638816980592438E-2</c:v>
                </c:pt>
                <c:pt idx="2686">
                  <c:v>1.2632607550981945E-2</c:v>
                </c:pt>
                <c:pt idx="2687">
                  <c:v>1.262642935286884E-2</c:v>
                </c:pt>
                <c:pt idx="2688">
                  <c:v>1.2620282448283504E-2</c:v>
                </c:pt>
                <c:pt idx="2689">
                  <c:v>1.2614166899496126E-2</c:v>
                </c:pt>
                <c:pt idx="2690">
                  <c:v>1.2608082768377216E-2</c:v>
                </c:pt>
                <c:pt idx="2691">
                  <c:v>1.2602030117037089E-2</c:v>
                </c:pt>
                <c:pt idx="2692">
                  <c:v>1.2596009007506126E-2</c:v>
                </c:pt>
                <c:pt idx="2693">
                  <c:v>1.2590019501974581E-2</c:v>
                </c:pt>
                <c:pt idx="2694">
                  <c:v>1.258406166215309E-2</c:v>
                </c:pt>
                <c:pt idx="2695">
                  <c:v>1.257813555055165E-2</c:v>
                </c:pt>
                <c:pt idx="2696">
                  <c:v>1.2572241228880898E-2</c:v>
                </c:pt>
                <c:pt idx="2697">
                  <c:v>1.2566378759411023E-2</c:v>
                </c:pt>
                <c:pt idx="2698">
                  <c:v>1.2560548203932598E-2</c:v>
                </c:pt>
                <c:pt idx="2699">
                  <c:v>1.2554749624875683E-2</c:v>
                </c:pt>
                <c:pt idx="2700">
                  <c:v>1.2548983084030851E-2</c:v>
                </c:pt>
                <c:pt idx="2701">
                  <c:v>1.2541426949392864E-2</c:v>
                </c:pt>
                <c:pt idx="2702">
                  <c:v>1.2536734383257198E-2</c:v>
                </c:pt>
                <c:pt idx="2703">
                  <c:v>1.2531876311632217E-2</c:v>
                </c:pt>
                <c:pt idx="2704">
                  <c:v>1.2526238544419144E-2</c:v>
                </c:pt>
                <c:pt idx="2705">
                  <c:v>1.252063312572993E-2</c:v>
                </c:pt>
                <c:pt idx="2706">
                  <c:v>1.2515060117594956E-2</c:v>
                </c:pt>
                <c:pt idx="2707">
                  <c:v>1.2509519582284412E-2</c:v>
                </c:pt>
                <c:pt idx="2708">
                  <c:v>1.250401158158887E-2</c:v>
                </c:pt>
                <c:pt idx="2709">
                  <c:v>1.2498536177698583E-2</c:v>
                </c:pt>
                <c:pt idx="2710">
                  <c:v>1.2493093432643931E-2</c:v>
                </c:pt>
                <c:pt idx="2711">
                  <c:v>1.2487683408455297E-2</c:v>
                </c:pt>
                <c:pt idx="2712">
                  <c:v>1.248230616716306E-2</c:v>
                </c:pt>
                <c:pt idx="2713">
                  <c:v>1.2476961770877537E-2</c:v>
                </c:pt>
                <c:pt idx="2714">
                  <c:v>1.247165028162911E-2</c:v>
                </c:pt>
                <c:pt idx="2715">
                  <c:v>1.2466371761608031E-2</c:v>
                </c:pt>
                <c:pt idx="2716">
                  <c:v>1.2461126272524936E-2</c:v>
                </c:pt>
                <c:pt idx="2717">
                  <c:v>1.245443070786223E-2</c:v>
                </c:pt>
                <c:pt idx="2718">
                  <c:v>1.245073463641333E-2</c:v>
                </c:pt>
                <c:pt idx="2719">
                  <c:v>1.2445588613205771E-2</c:v>
                </c:pt>
                <c:pt idx="2720">
                  <c:v>1.2440475869457401E-2</c:v>
                </c:pt>
                <c:pt idx="2721">
                  <c:v>1.2435396467118665E-2</c:v>
                </c:pt>
                <c:pt idx="2722">
                  <c:v>1.2430350468299878E-2</c:v>
                </c:pt>
                <c:pt idx="2723">
                  <c:v>1.2425337935031422E-2</c:v>
                </c:pt>
                <c:pt idx="2724">
                  <c:v>1.2420358929343678E-2</c:v>
                </c:pt>
                <c:pt idx="2725">
                  <c:v>1.2415413513267026E-2</c:v>
                </c:pt>
                <c:pt idx="2726">
                  <c:v>1.241050174899172E-2</c:v>
                </c:pt>
                <c:pt idx="2727">
                  <c:v>1.2405623698468204E-2</c:v>
                </c:pt>
                <c:pt idx="2728">
                  <c:v>1.2400779423806796E-2</c:v>
                </c:pt>
                <c:pt idx="2729">
                  <c:v>1.2395968986878003E-2</c:v>
                </c:pt>
                <c:pt idx="2730">
                  <c:v>1.2391192450031951E-2</c:v>
                </c:pt>
                <c:pt idx="2731">
                  <c:v>1.2386449875059213E-2</c:v>
                </c:pt>
                <c:pt idx="2732">
                  <c:v>1.2381741324150042E-2</c:v>
                </c:pt>
                <c:pt idx="2733">
                  <c:v>1.237706685949469E-2</c:v>
                </c:pt>
                <c:pt idx="2734">
                  <c:v>1.237242654288373E-2</c:v>
                </c:pt>
                <c:pt idx="2735">
                  <c:v>1.2367820436427479E-2</c:v>
                </c:pt>
                <c:pt idx="2736">
                  <c:v>1.236324860231619E-2</c:v>
                </c:pt>
                <c:pt idx="2737">
                  <c:v>1.2358711102580244E-2</c:v>
                </c:pt>
                <c:pt idx="2738">
                  <c:v>1.235420799909015E-2</c:v>
                </c:pt>
                <c:pt idx="2739">
                  <c:v>1.2349739354116096E-2</c:v>
                </c:pt>
                <c:pt idx="2740">
                  <c:v>1.2345305229688464E-2</c:v>
                </c:pt>
                <c:pt idx="2741">
                  <c:v>1.2340905687757697E-2</c:v>
                </c:pt>
                <c:pt idx="2742">
                  <c:v>1.2336540790274242E-2</c:v>
                </c:pt>
                <c:pt idx="2743">
                  <c:v>1.2332210599668159E-2</c:v>
                </c:pt>
                <c:pt idx="2744">
                  <c:v>1.232791517773002E-2</c:v>
                </c:pt>
                <c:pt idx="2745">
                  <c:v>1.2323654586410271E-2</c:v>
                </c:pt>
                <c:pt idx="2746">
                  <c:v>1.2319428888138972E-2</c:v>
                </c:pt>
                <c:pt idx="2747">
                  <c:v>1.2315238144706697E-2</c:v>
                </c:pt>
                <c:pt idx="2748">
                  <c:v>1.231108241806389E-2</c:v>
                </c:pt>
                <c:pt idx="2749">
                  <c:v>1.2306961770400804E-2</c:v>
                </c:pt>
                <c:pt idx="2750">
                  <c:v>1.2302876263907692E-2</c:v>
                </c:pt>
                <c:pt idx="2751">
                  <c:v>1.2298825960534998E-2</c:v>
                </c:pt>
                <c:pt idx="2752">
                  <c:v>1.2294810922153232E-2</c:v>
                </c:pt>
                <c:pt idx="2753">
                  <c:v>1.2290831211192454E-2</c:v>
                </c:pt>
                <c:pt idx="2754">
                  <c:v>1.2286886889363302E-2</c:v>
                </c:pt>
                <c:pt idx="2755">
                  <c:v>1.22829780190159E-2</c:v>
                </c:pt>
                <c:pt idx="2756">
                  <c:v>1.2279104661780949E-2</c:v>
                </c:pt>
                <c:pt idx="2757">
                  <c:v>1.2275266880248381E-2</c:v>
                </c:pt>
                <c:pt idx="2758">
                  <c:v>1.2271464736048898E-2</c:v>
                </c:pt>
                <c:pt idx="2759">
                  <c:v>1.2267698291452689E-2</c:v>
                </c:pt>
                <c:pt idx="2760">
                  <c:v>1.2263967608330262E-2</c:v>
                </c:pt>
                <c:pt idx="2761">
                  <c:v>1.2260272749191614E-2</c:v>
                </c:pt>
                <c:pt idx="2762">
                  <c:v>1.2256613775507574E-2</c:v>
                </c:pt>
                <c:pt idx="2763">
                  <c:v>1.2252990749628268E-2</c:v>
                </c:pt>
                <c:pt idx="2764">
                  <c:v>1.2249403733504138E-2</c:v>
                </c:pt>
                <c:pt idx="2765">
                  <c:v>1.2245852789405376E-2</c:v>
                </c:pt>
                <c:pt idx="2766">
                  <c:v>1.2242337979202489E-2</c:v>
                </c:pt>
                <c:pt idx="2767">
                  <c:v>1.2238859364925858E-2</c:v>
                </c:pt>
                <c:pt idx="2768">
                  <c:v>1.2234440146814407E-2</c:v>
                </c:pt>
                <c:pt idx="2769">
                  <c:v>1.2232010972672569E-2</c:v>
                </c:pt>
                <c:pt idx="2770">
                  <c:v>1.2228641318756672E-2</c:v>
                </c:pt>
                <c:pt idx="2771">
                  <c:v>1.2225308109128363E-2</c:v>
                </c:pt>
                <c:pt idx="2772">
                  <c:v>1.2222011405658151E-2</c:v>
                </c:pt>
                <c:pt idx="2773">
                  <c:v>1.2218751270536288E-2</c:v>
                </c:pt>
                <c:pt idx="2774">
                  <c:v>1.2215527765793155E-2</c:v>
                </c:pt>
                <c:pt idx="2775">
                  <c:v>1.2212340953539069E-2</c:v>
                </c:pt>
                <c:pt idx="2776">
                  <c:v>1.2209190895884348E-2</c:v>
                </c:pt>
                <c:pt idx="2777">
                  <c:v>1.2206077654619563E-2</c:v>
                </c:pt>
                <c:pt idx="2778">
                  <c:v>1.2203001291934967E-2</c:v>
                </c:pt>
                <c:pt idx="2779">
                  <c:v>1.2199961870020815E-2</c:v>
                </c:pt>
                <c:pt idx="2780">
                  <c:v>1.2196959450747613E-2</c:v>
                </c:pt>
                <c:pt idx="2781">
                  <c:v>1.219399409622568E-2</c:v>
                </c:pt>
                <c:pt idx="2782">
                  <c:v>1.2191065868565332E-2</c:v>
                </c:pt>
                <c:pt idx="2783">
                  <c:v>1.2188174829956822E-2</c:v>
                </c:pt>
                <c:pt idx="2784">
                  <c:v>1.2185321042110786E-2</c:v>
                </c:pt>
                <c:pt idx="2785">
                  <c:v>1.2182504567297414E-2</c:v>
                </c:pt>
                <c:pt idx="2786">
                  <c:v>1.2179725467467151E-2</c:v>
                </c:pt>
                <c:pt idx="2787">
                  <c:v>1.2176983804810249E-2</c:v>
                </c:pt>
                <c:pt idx="2788">
                  <c:v>1.2174279641357089E-2</c:v>
                </c:pt>
                <c:pt idx="2789">
                  <c:v>1.2171613039058116E-2</c:v>
                </c:pt>
                <c:pt idx="2790">
                  <c:v>1.2168984060103583E-2</c:v>
                </c:pt>
                <c:pt idx="2791">
                  <c:v>1.216639276652387E-2</c:v>
                </c:pt>
                <c:pt idx="2792">
                  <c:v>1.2163839220189487E-2</c:v>
                </c:pt>
                <c:pt idx="2793">
                  <c:v>1.2161323483450559E-2</c:v>
                </c:pt>
                <c:pt idx="2794">
                  <c:v>1.2158845618017722E-2</c:v>
                </c:pt>
                <c:pt idx="2795">
                  <c:v>1.2156405686321037E-2</c:v>
                </c:pt>
                <c:pt idx="2796">
                  <c:v>1.2154003750151077E-2</c:v>
                </c:pt>
                <c:pt idx="2797">
                  <c:v>1.2151639871698094E-2</c:v>
                </c:pt>
                <c:pt idx="2798">
                  <c:v>1.2149314112912535E-2</c:v>
                </c:pt>
                <c:pt idx="2799">
                  <c:v>1.2147026535904715E-2</c:v>
                </c:pt>
                <c:pt idx="2800">
                  <c:v>1.2144777202784951E-2</c:v>
                </c:pt>
                <c:pt idx="2801">
                  <c:v>1.2142566175663561E-2</c:v>
                </c:pt>
                <c:pt idx="2802">
                  <c:v>1.2140393516331116E-2</c:v>
                </c:pt>
                <c:pt idx="2803">
                  <c:v>1.213825928697787E-2</c:v>
                </c:pt>
                <c:pt idx="2804">
                  <c:v>1.2136163549874013E-2</c:v>
                </c:pt>
                <c:pt idx="2805">
                  <c:v>1.2133815634252088E-2</c:v>
                </c:pt>
                <c:pt idx="2806">
                  <c:v>1.2132087799736624E-2</c:v>
                </c:pt>
                <c:pt idx="2807">
                  <c:v>1.2130107911083599E-2</c:v>
                </c:pt>
                <c:pt idx="2808">
                  <c:v>1.2128166762721548E-2</c:v>
                </c:pt>
                <c:pt idx="2809">
                  <c:v>1.2126264416600918E-2</c:v>
                </c:pt>
                <c:pt idx="2810">
                  <c:v>1.2124400934832025E-2</c:v>
                </c:pt>
                <c:pt idx="2811">
                  <c:v>1.2122576379685057E-2</c:v>
                </c:pt>
                <c:pt idx="2812">
                  <c:v>1.2120790812950588E-2</c:v>
                </c:pt>
                <c:pt idx="2813">
                  <c:v>1.2119044296818871E-2</c:v>
                </c:pt>
                <c:pt idx="2814">
                  <c:v>1.2117336893320285E-2</c:v>
                </c:pt>
                <c:pt idx="2815">
                  <c:v>1.2115668664565149E-2</c:v>
                </c:pt>
                <c:pt idx="2816">
                  <c:v>1.2114039672423971E-2</c:v>
                </c:pt>
                <c:pt idx="2817">
                  <c:v>1.2112449979007067E-2</c:v>
                </c:pt>
                <c:pt idx="2818">
                  <c:v>1.211046393271964E-2</c:v>
                </c:pt>
                <c:pt idx="2819">
                  <c:v>1.210938873702716E-2</c:v>
                </c:pt>
                <c:pt idx="2820">
                  <c:v>1.2107917312444982E-2</c:v>
                </c:pt>
                <c:pt idx="2821">
                  <c:v>1.2106485434788539E-2</c:v>
                </c:pt>
                <c:pt idx="2822">
                  <c:v>1.2105093166407954E-2</c:v>
                </c:pt>
                <c:pt idx="2823">
                  <c:v>1.2103550582827083E-2</c:v>
                </c:pt>
                <c:pt idx="2824">
                  <c:v>1.2102427704796526E-2</c:v>
                </c:pt>
                <c:pt idx="2825">
                  <c:v>1.2101154635866251E-2</c:v>
                </c:pt>
                <c:pt idx="2826">
                  <c:v>1.2099921424173488E-2</c:v>
                </c:pt>
                <c:pt idx="2827">
                  <c:v>1.2098728131908487E-2</c:v>
                </c:pt>
                <c:pt idx="2828">
                  <c:v>1.2097574821021695E-2</c:v>
                </c:pt>
                <c:pt idx="2829">
                  <c:v>1.2096461553543492E-2</c:v>
                </c:pt>
                <c:pt idx="2830">
                  <c:v>1.2095388391744066E-2</c:v>
                </c:pt>
                <c:pt idx="2831">
                  <c:v>1.2094355397413992E-2</c:v>
                </c:pt>
                <c:pt idx="2832">
                  <c:v>1.2093362632743521E-2</c:v>
                </c:pt>
                <c:pt idx="2833">
                  <c:v>1.209241015984297E-2</c:v>
                </c:pt>
                <c:pt idx="2834">
                  <c:v>1.2091498040502913E-2</c:v>
                </c:pt>
                <c:pt idx="2835">
                  <c:v>1.209062633715341E-2</c:v>
                </c:pt>
                <c:pt idx="2836">
                  <c:v>1.2089795111505097E-2</c:v>
                </c:pt>
                <c:pt idx="2837">
                  <c:v>1.2089004425828165E-2</c:v>
                </c:pt>
                <c:pt idx="2838">
                  <c:v>1.2088254342232929E-2</c:v>
                </c:pt>
                <c:pt idx="2839">
                  <c:v>1.2087544922509963E-2</c:v>
                </c:pt>
                <c:pt idx="2840">
                  <c:v>1.2086876229009391E-2</c:v>
                </c:pt>
                <c:pt idx="2841">
                  <c:v>1.2086248323681659E-2</c:v>
                </c:pt>
                <c:pt idx="2842">
                  <c:v>1.208566126847721E-2</c:v>
                </c:pt>
                <c:pt idx="2843">
                  <c:v>1.2085115125506363E-2</c:v>
                </c:pt>
                <c:pt idx="2844">
                  <c:v>1.2084609956959369E-2</c:v>
                </c:pt>
                <c:pt idx="2845">
                  <c:v>1.2084145824706738E-2</c:v>
                </c:pt>
                <c:pt idx="2846">
                  <c:v>1.2083722790858786E-2</c:v>
                </c:pt>
                <c:pt idx="2847">
                  <c:v>1.2083340917525831E-2</c:v>
                </c:pt>
                <c:pt idx="2848">
                  <c:v>1.2083000266738253E-2</c:v>
                </c:pt>
                <c:pt idx="2849">
                  <c:v>1.2082700900446497E-2</c:v>
                </c:pt>
                <c:pt idx="2850">
                  <c:v>1.2082442880920752E-2</c:v>
                </c:pt>
                <c:pt idx="2851">
                  <c:v>1.2082226270111462E-2</c:v>
                </c:pt>
                <c:pt idx="2852">
                  <c:v>1.208205113004901E-2</c:v>
                </c:pt>
                <c:pt idx="2853">
                  <c:v>1.208191752284371E-2</c:v>
                </c:pt>
                <c:pt idx="2854">
                  <c:v>1.2081825510446009E-2</c:v>
                </c:pt>
                <c:pt idx="2855">
                  <c:v>1.2081775155126095E-2</c:v>
                </c:pt>
                <c:pt idx="2856">
                  <c:v>1.2081766518594605E-2</c:v>
                </c:pt>
                <c:pt idx="2857">
                  <c:v>1.2081816815960877E-2</c:v>
                </c:pt>
                <c:pt idx="2858">
                  <c:v>1.2081903770324587E-2</c:v>
                </c:pt>
                <c:pt idx="2859">
                  <c:v>1.2082011667295944E-2</c:v>
                </c:pt>
                <c:pt idx="2860">
                  <c:v>1.2082176527901112E-2</c:v>
                </c:pt>
                <c:pt idx="2861">
                  <c:v>1.2082383426559318E-2</c:v>
                </c:pt>
                <c:pt idx="2862">
                  <c:v>1.2082632425380879E-2</c:v>
                </c:pt>
                <c:pt idx="2863">
                  <c:v>1.2082923586476113E-2</c:v>
                </c:pt>
                <c:pt idx="2864">
                  <c:v>1.20832569718754E-2</c:v>
                </c:pt>
                <c:pt idx="2865">
                  <c:v>1.2083632643768993E-2</c:v>
                </c:pt>
                <c:pt idx="2866">
                  <c:v>1.2084050663947465E-2</c:v>
                </c:pt>
                <c:pt idx="2867">
                  <c:v>1.2084511094681005E-2</c:v>
                </c:pt>
                <c:pt idx="2868">
                  <c:v>1.2085013997920058E-2</c:v>
                </c:pt>
                <c:pt idx="2869">
                  <c:v>1.208555943577494E-2</c:v>
                </c:pt>
                <c:pt idx="2870">
                  <c:v>1.2086147470355968E-2</c:v>
                </c:pt>
                <c:pt idx="2871">
                  <c:v>1.2086778163533651E-2</c:v>
                </c:pt>
                <c:pt idx="2872">
                  <c:v>1.2087451577578179E-2</c:v>
                </c:pt>
                <c:pt idx="2873">
                  <c:v>1.2088380268782117E-2</c:v>
                </c:pt>
                <c:pt idx="2874">
                  <c:v>1.2088926816149481E-2</c:v>
                </c:pt>
                <c:pt idx="2875">
                  <c:v>1.2089846835090512E-2</c:v>
                </c:pt>
                <c:pt idx="2876">
                  <c:v>1.2090573682392858E-2</c:v>
                </c:pt>
                <c:pt idx="2877">
                  <c:v>1.2091461631147382E-2</c:v>
                </c:pt>
                <c:pt idx="2878">
                  <c:v>1.2092392672951036E-2</c:v>
                </c:pt>
                <c:pt idx="2879">
                  <c:v>1.2093366869994071E-2</c:v>
                </c:pt>
                <c:pt idx="2880">
                  <c:v>1.2094384284067061E-2</c:v>
                </c:pt>
                <c:pt idx="2881">
                  <c:v>1.2095444977600067E-2</c:v>
                </c:pt>
                <c:pt idx="2882">
                  <c:v>1.2096549012543534E-2</c:v>
                </c:pt>
                <c:pt idx="2883">
                  <c:v>1.2097696450847906E-2</c:v>
                </c:pt>
                <c:pt idx="2884">
                  <c:v>1.2098887354463628E-2</c:v>
                </c:pt>
                <c:pt idx="2885">
                  <c:v>1.2100121785740825E-2</c:v>
                </c:pt>
                <c:pt idx="2886">
                  <c:v>1.2101399806550006E-2</c:v>
                </c:pt>
                <c:pt idx="2887">
                  <c:v>1.2102721478841616E-2</c:v>
                </c:pt>
                <c:pt idx="2888">
                  <c:v>1.210408686496578E-2</c:v>
                </c:pt>
                <c:pt idx="2889">
                  <c:v>1.2105496026872942E-2</c:v>
                </c:pt>
                <c:pt idx="2890">
                  <c:v>1.2106949026433611E-2</c:v>
                </c:pt>
                <c:pt idx="2891">
                  <c:v>1.2108445925917977E-2</c:v>
                </c:pt>
                <c:pt idx="2892">
                  <c:v>1.2109986787436355E-2</c:v>
                </c:pt>
                <c:pt idx="2893">
                  <c:v>1.211157167277932E-2</c:v>
                </c:pt>
                <c:pt idx="2894">
                  <c:v>1.2113200644137123E-2</c:v>
                </c:pt>
                <c:pt idx="2895">
                  <c:v>1.2114873763540146E-2</c:v>
                </c:pt>
                <c:pt idx="2896">
                  <c:v>1.2116591093258577E-2</c:v>
                </c:pt>
                <c:pt idx="2897">
                  <c:v>1.2118352695162926E-2</c:v>
                </c:pt>
                <c:pt idx="2898">
                  <c:v>1.2120158631203637E-2</c:v>
                </c:pt>
                <c:pt idx="2899">
                  <c:v>1.2122008963570963E-2</c:v>
                </c:pt>
                <c:pt idx="2900">
                  <c:v>1.2123903754455156E-2</c:v>
                </c:pt>
                <c:pt idx="2901">
                  <c:v>1.2125843065646791E-2</c:v>
                </c:pt>
                <c:pt idx="2902">
                  <c:v>1.2127826959336119E-2</c:v>
                </c:pt>
                <c:pt idx="2903">
                  <c:v>1.2129855497633457E-2</c:v>
                </c:pt>
                <c:pt idx="2904">
                  <c:v>1.2131928742489251E-2</c:v>
                </c:pt>
                <c:pt idx="2905">
                  <c:v>1.213404675593388E-2</c:v>
                </c:pt>
                <c:pt idx="2906">
                  <c:v>1.2136209600157599E-2</c:v>
                </c:pt>
                <c:pt idx="2907">
                  <c:v>1.2138417337270724E-2</c:v>
                </c:pt>
                <c:pt idx="2908">
                  <c:v>1.2140670029063827E-2</c:v>
                </c:pt>
                <c:pt idx="2909">
                  <c:v>1.2143632503089918E-2</c:v>
                </c:pt>
                <c:pt idx="2910">
                  <c:v>1.2145988181861966E-2</c:v>
                </c:pt>
                <c:pt idx="2911">
                  <c:v>1.2148043275477249E-2</c:v>
                </c:pt>
                <c:pt idx="2912">
                  <c:v>1.2150482869843771E-2</c:v>
                </c:pt>
                <c:pt idx="2913">
                  <c:v>1.2152967738234821E-2</c:v>
                </c:pt>
                <c:pt idx="2914">
                  <c:v>1.2155497942680782E-2</c:v>
                </c:pt>
                <c:pt idx="2915">
                  <c:v>1.215807354529197E-2</c:v>
                </c:pt>
                <c:pt idx="2916">
                  <c:v>1.2160694607938893E-2</c:v>
                </c:pt>
                <c:pt idx="2917">
                  <c:v>1.2163361192811806E-2</c:v>
                </c:pt>
                <c:pt idx="2918">
                  <c:v>1.2166073362021024E-2</c:v>
                </c:pt>
                <c:pt idx="2919">
                  <c:v>1.2168831177596928E-2</c:v>
                </c:pt>
                <c:pt idx="2920">
                  <c:v>1.2171634701410028E-2</c:v>
                </c:pt>
                <c:pt idx="2921">
                  <c:v>1.2174483995730512E-2</c:v>
                </c:pt>
                <c:pt idx="2922">
                  <c:v>1.2177379122748633E-2</c:v>
                </c:pt>
                <c:pt idx="2923">
                  <c:v>1.2180320144175028E-2</c:v>
                </c:pt>
                <c:pt idx="2924">
                  <c:v>1.2185014058712085E-2</c:v>
                </c:pt>
                <c:pt idx="2925">
                  <c:v>1.2186340118933714E-2</c:v>
                </c:pt>
                <c:pt idx="2926">
                  <c:v>1.2189419196486639E-2</c:v>
                </c:pt>
                <c:pt idx="2927">
                  <c:v>1.2192976009171019E-2</c:v>
                </c:pt>
                <c:pt idx="2928">
                  <c:v>1.2196172678020645E-2</c:v>
                </c:pt>
                <c:pt idx="2929">
                  <c:v>1.2199396984762245E-2</c:v>
                </c:pt>
                <c:pt idx="2930">
                  <c:v>1.220266762915756E-2</c:v>
                </c:pt>
                <c:pt idx="2931">
                  <c:v>1.220598467363665E-2</c:v>
                </c:pt>
                <c:pt idx="2932">
                  <c:v>1.2209348179910151E-2</c:v>
                </c:pt>
                <c:pt idx="2933">
                  <c:v>1.221275821032819E-2</c:v>
                </c:pt>
                <c:pt idx="2934">
                  <c:v>1.2216214826761274E-2</c:v>
                </c:pt>
                <c:pt idx="2935">
                  <c:v>1.2219718091399656E-2</c:v>
                </c:pt>
                <c:pt idx="2936">
                  <c:v>1.2223268066113846E-2</c:v>
                </c:pt>
                <c:pt idx="2937">
                  <c:v>1.222686481301416E-2</c:v>
                </c:pt>
                <c:pt idx="2938">
                  <c:v>1.2230508394290851E-2</c:v>
                </c:pt>
                <c:pt idx="2939">
                  <c:v>1.22341988719743E-2</c:v>
                </c:pt>
                <c:pt idx="2940">
                  <c:v>1.2237936308094888E-2</c:v>
                </c:pt>
                <c:pt idx="2941">
                  <c:v>1.2241720764603059E-2</c:v>
                </c:pt>
                <c:pt idx="2942">
                  <c:v>1.2245552303689067E-2</c:v>
                </c:pt>
                <c:pt idx="2943">
                  <c:v>1.2249430987463228E-2</c:v>
                </c:pt>
                <c:pt idx="2944">
                  <c:v>1.2253356877716115E-2</c:v>
                </c:pt>
                <c:pt idx="2945">
                  <c:v>1.2257330036717917E-2</c:v>
                </c:pt>
                <c:pt idx="2946">
                  <c:v>1.2261350526499015E-2</c:v>
                </c:pt>
                <c:pt idx="2947">
                  <c:v>1.2265418409249662E-2</c:v>
                </c:pt>
                <c:pt idx="2948">
                  <c:v>1.2269533746600558E-2</c:v>
                </c:pt>
                <c:pt idx="2949">
                  <c:v>1.2273696601141637E-2</c:v>
                </c:pt>
                <c:pt idx="2950">
                  <c:v>1.2277907034663471E-2</c:v>
                </c:pt>
                <c:pt idx="2951">
                  <c:v>1.2282165109116505E-2</c:v>
                </c:pt>
                <c:pt idx="2952">
                  <c:v>1.2286470886770928E-2</c:v>
                </c:pt>
                <c:pt idx="2953">
                  <c:v>1.2290824429577185E-2</c:v>
                </c:pt>
                <c:pt idx="2954">
                  <c:v>1.2295225799645593E-2</c:v>
                </c:pt>
                <c:pt idx="2955">
                  <c:v>1.2299675058926596E-2</c:v>
                </c:pt>
                <c:pt idx="2956">
                  <c:v>1.2304172269690383E-2</c:v>
                </c:pt>
                <c:pt idx="2957">
                  <c:v>1.2308717493807464E-2</c:v>
                </c:pt>
                <c:pt idx="2958">
                  <c:v>1.2313310793308219E-2</c:v>
                </c:pt>
                <c:pt idx="2959">
                  <c:v>1.23179522303829E-2</c:v>
                </c:pt>
                <c:pt idx="2960">
                  <c:v>1.2322641867221762E-2</c:v>
                </c:pt>
                <c:pt idx="2961">
                  <c:v>1.2330108828351172E-2</c:v>
                </c:pt>
                <c:pt idx="2962">
                  <c:v>1.2334922691819017E-2</c:v>
                </c:pt>
                <c:pt idx="2963">
                  <c:v>1.233881401974557E-2</c:v>
                </c:pt>
                <c:pt idx="2964">
                  <c:v>1.2343711265181412E-2</c:v>
                </c:pt>
                <c:pt idx="2965">
                  <c:v>1.2348657041663103E-2</c:v>
                </c:pt>
                <c:pt idx="2966">
                  <c:v>1.2353651411327604E-2</c:v>
                </c:pt>
                <c:pt idx="2967">
                  <c:v>1.2358694436178652E-2</c:v>
                </c:pt>
                <c:pt idx="2968">
                  <c:v>1.2363786178299918E-2</c:v>
                </c:pt>
                <c:pt idx="2969">
                  <c:v>1.2368926699775074E-2</c:v>
                </c:pt>
                <c:pt idx="2970">
                  <c:v>1.2374116062634499E-2</c:v>
                </c:pt>
                <c:pt idx="2971">
                  <c:v>1.2379354328988512E-2</c:v>
                </c:pt>
                <c:pt idx="2972">
                  <c:v>1.2384641560894138E-2</c:v>
                </c:pt>
                <c:pt idx="2973">
                  <c:v>1.2389977820408404E-2</c:v>
                </c:pt>
                <c:pt idx="2974">
                  <c:v>1.2397258957488333E-2</c:v>
                </c:pt>
                <c:pt idx="2975">
                  <c:v>1.2401931837651148E-2</c:v>
                </c:pt>
                <c:pt idx="2976">
                  <c:v>1.2407429245619994E-2</c:v>
                </c:pt>
                <c:pt idx="2977">
                  <c:v>1.2412975943680848E-2</c:v>
                </c:pt>
                <c:pt idx="2978">
                  <c:v>1.2418571993784155E-2</c:v>
                </c:pt>
                <c:pt idx="2979">
                  <c:v>1.2425027990481397E-2</c:v>
                </c:pt>
                <c:pt idx="2980">
                  <c:v>1.2429912398639331E-2</c:v>
                </c:pt>
                <c:pt idx="2981">
                  <c:v>1.2435656877451962E-2</c:v>
                </c:pt>
                <c:pt idx="2982">
                  <c:v>1.244145095658844E-2</c:v>
                </c:pt>
                <c:pt idx="2983">
                  <c:v>1.2447294698159084E-2</c:v>
                </c:pt>
                <c:pt idx="2984">
                  <c:v>1.2453188164114337E-2</c:v>
                </c:pt>
                <c:pt idx="2985">
                  <c:v>1.2459131416804325E-2</c:v>
                </c:pt>
                <c:pt idx="2986">
                  <c:v>1.2465124517939685E-2</c:v>
                </c:pt>
                <c:pt idx="2987">
                  <c:v>1.2471167529550797E-2</c:v>
                </c:pt>
                <c:pt idx="2988">
                  <c:v>1.2477260514067723E-2</c:v>
                </c:pt>
                <c:pt idx="2989">
                  <c:v>1.2483403533440907E-2</c:v>
                </c:pt>
                <c:pt idx="2990">
                  <c:v>1.2489596649460921E-2</c:v>
                </c:pt>
                <c:pt idx="2991">
                  <c:v>1.2495839924477892E-2</c:v>
                </c:pt>
                <c:pt idx="2992">
                  <c:v>1.2502133420362327E-2</c:v>
                </c:pt>
                <c:pt idx="2993">
                  <c:v>1.2508477199144608E-2</c:v>
                </c:pt>
                <c:pt idx="2994">
                  <c:v>1.2514871323094923E-2</c:v>
                </c:pt>
                <c:pt idx="2995">
                  <c:v>1.2521315854243653E-2</c:v>
                </c:pt>
                <c:pt idx="2996">
                  <c:v>1.2527810854381372E-2</c:v>
                </c:pt>
                <c:pt idx="2997">
                  <c:v>1.2534356385858203E-2</c:v>
                </c:pt>
                <c:pt idx="2998">
                  <c:v>1.2540952510704528E-2</c:v>
                </c:pt>
                <c:pt idx="2999">
                  <c:v>1.2547599290790856E-2</c:v>
                </c:pt>
                <c:pt idx="3000">
                  <c:v>1.2554296788387376E-2</c:v>
                </c:pt>
                <c:pt idx="3001">
                  <c:v>1.2561045065364596E-2</c:v>
                </c:pt>
                <c:pt idx="3002">
                  <c:v>1.2567844183992705E-2</c:v>
                </c:pt>
                <c:pt idx="3003">
                  <c:v>1.2574694206062276E-2</c:v>
                </c:pt>
                <c:pt idx="3004">
                  <c:v>1.2581595193843498E-2</c:v>
                </c:pt>
                <c:pt idx="3005">
                  <c:v>1.2588547209366752E-2</c:v>
                </c:pt>
                <c:pt idx="3006">
                  <c:v>1.2595550314662418E-2</c:v>
                </c:pt>
                <c:pt idx="3007">
                  <c:v>1.2602604571840814E-2</c:v>
                </c:pt>
                <c:pt idx="3008">
                  <c:v>1.2609710042852385E-2</c:v>
                </c:pt>
                <c:pt idx="3009">
                  <c:v>1.2616866789887382E-2</c:v>
                </c:pt>
                <c:pt idx="3010">
                  <c:v>1.2624074874896252E-2</c:v>
                </c:pt>
                <c:pt idx="3011">
                  <c:v>1.263133435998931E-2</c:v>
                </c:pt>
                <c:pt idx="3012">
                  <c:v>1.2638637900161953E-2</c:v>
                </c:pt>
                <c:pt idx="3013">
                  <c:v>1.2646984248574356E-2</c:v>
                </c:pt>
                <c:pt idx="3014">
                  <c:v>1.2654279383470524E-2</c:v>
                </c:pt>
                <c:pt idx="3015">
                  <c:v>1.2660526450174459E-2</c:v>
                </c:pt>
                <c:pt idx="3016">
                  <c:v>1.2667807779793705E-2</c:v>
                </c:pt>
                <c:pt idx="3017">
                  <c:v>1.2675081635551422E-2</c:v>
                </c:pt>
                <c:pt idx="3018">
                  <c:v>1.268234798923018E-2</c:v>
                </c:pt>
                <c:pt idx="3019">
                  <c:v>1.2689606812692489E-2</c:v>
                </c:pt>
                <c:pt idx="3020">
                  <c:v>1.2696858077960727E-2</c:v>
                </c:pt>
                <c:pt idx="3021">
                  <c:v>1.2704101756577657E-2</c:v>
                </c:pt>
                <c:pt idx="3022">
                  <c:v>1.2711337820725532E-2</c:v>
                </c:pt>
                <c:pt idx="3023">
                  <c:v>1.2718566242106988E-2</c:v>
                </c:pt>
                <c:pt idx="3024">
                  <c:v>1.2725786992504595E-2</c:v>
                </c:pt>
                <c:pt idx="3025">
                  <c:v>1.2733000043780862E-2</c:v>
                </c:pt>
                <c:pt idx="3026">
                  <c:v>1.2740205367798296E-2</c:v>
                </c:pt>
                <c:pt idx="3027">
                  <c:v>1.2747402936499341E-2</c:v>
                </c:pt>
                <c:pt idx="3028">
                  <c:v>1.2756645512403963E-2</c:v>
                </c:pt>
                <c:pt idx="3029">
                  <c:v>1.2761774695162487E-2</c:v>
                </c:pt>
                <c:pt idx="3030">
                  <c:v>1.2768948828609794E-2</c:v>
                </c:pt>
                <c:pt idx="3031">
                  <c:v>1.2776115094110807E-2</c:v>
                </c:pt>
                <c:pt idx="3032">
                  <c:v>1.2783273463607969E-2</c:v>
                </c:pt>
                <c:pt idx="3033">
                  <c:v>1.2790423908564108E-2</c:v>
                </c:pt>
                <c:pt idx="3034">
                  <c:v>1.2797566401161475E-2</c:v>
                </c:pt>
                <c:pt idx="3035">
                  <c:v>1.2804700913102707E-2</c:v>
                </c:pt>
                <c:pt idx="3036">
                  <c:v>1.2811827416170374E-2</c:v>
                </c:pt>
                <c:pt idx="3037">
                  <c:v>1.281894588230692E-2</c:v>
                </c:pt>
                <c:pt idx="3038">
                  <c:v>1.282605628345479E-2</c:v>
                </c:pt>
                <c:pt idx="3039">
                  <c:v>1.2833158591236682E-2</c:v>
                </c:pt>
                <c:pt idx="3040">
                  <c:v>1.2840252777674976E-2</c:v>
                </c:pt>
                <c:pt idx="3041">
                  <c:v>1.2847338814552245E-2</c:v>
                </c:pt>
                <c:pt idx="3042">
                  <c:v>1.2854416673651059E-2</c:v>
                </c:pt>
                <c:pt idx="3043">
                  <c:v>1.2861486326993798E-2</c:v>
                </c:pt>
                <c:pt idx="3044">
                  <c:v>1.2868547746123227E-2</c:v>
                </c:pt>
                <c:pt idx="3045">
                  <c:v>1.287560090314166E-2</c:v>
                </c:pt>
                <c:pt idx="3046">
                  <c:v>1.2882645769911605E-2</c:v>
                </c:pt>
                <c:pt idx="3047">
                  <c:v>1.2889682318135698E-2</c:v>
                </c:pt>
                <c:pt idx="3048">
                  <c:v>1.289671051959651E-2</c:v>
                </c:pt>
                <c:pt idx="3049">
                  <c:v>1.2903730346316422E-2</c:v>
                </c:pt>
                <c:pt idx="3050">
                  <c:v>1.2910741770157941E-2</c:v>
                </c:pt>
                <c:pt idx="3051">
                  <c:v>1.2917744762743766E-2</c:v>
                </c:pt>
                <c:pt idx="3052">
                  <c:v>1.2924739296176213E-2</c:v>
                </c:pt>
                <c:pt idx="3053">
                  <c:v>1.2931725342157918E-2</c:v>
                </c:pt>
                <c:pt idx="3054">
                  <c:v>1.2938702872631325E-2</c:v>
                </c:pt>
                <c:pt idx="3055">
                  <c:v>1.2945671859219132E-2</c:v>
                </c:pt>
                <c:pt idx="3056">
                  <c:v>1.2952632273943721E-2</c:v>
                </c:pt>
                <c:pt idx="3057">
                  <c:v>1.2959584088747533E-2</c:v>
                </c:pt>
                <c:pt idx="3058">
                  <c:v>1.296652727525327E-2</c:v>
                </c:pt>
                <c:pt idx="3059">
                  <c:v>1.2973461805323439E-2</c:v>
                </c:pt>
                <c:pt idx="3060">
                  <c:v>1.2980387651060354E-2</c:v>
                </c:pt>
                <c:pt idx="3061">
                  <c:v>1.2987304784086717E-2</c:v>
                </c:pt>
                <c:pt idx="3062">
                  <c:v>1.2994213176185099E-2</c:v>
                </c:pt>
                <c:pt idx="3063">
                  <c:v>1.3001112799457815E-2</c:v>
                </c:pt>
                <c:pt idx="3064">
                  <c:v>1.3008003625447628E-2</c:v>
                </c:pt>
                <c:pt idx="3065">
                  <c:v>1.3014885626256856E-2</c:v>
                </c:pt>
                <c:pt idx="3066">
                  <c:v>1.3021758773508196E-2</c:v>
                </c:pt>
                <c:pt idx="3067">
                  <c:v>1.3028623039383902E-2</c:v>
                </c:pt>
                <c:pt idx="3068">
                  <c:v>1.30354783953468E-2</c:v>
                </c:pt>
                <c:pt idx="3069">
                  <c:v>1.304232481341927E-2</c:v>
                </c:pt>
                <c:pt idx="3070">
                  <c:v>1.3049162265463821E-2</c:v>
                </c:pt>
                <c:pt idx="3071">
                  <c:v>1.3055990723263022E-2</c:v>
                </c:pt>
                <c:pt idx="3072">
                  <c:v>1.3062810158759319E-2</c:v>
                </c:pt>
                <c:pt idx="3073">
                  <c:v>1.3069620543655347E-2</c:v>
                </c:pt>
                <c:pt idx="3074">
                  <c:v>1.3076421849893549E-2</c:v>
                </c:pt>
                <c:pt idx="3075">
                  <c:v>1.3083214049336434E-2</c:v>
                </c:pt>
                <c:pt idx="3076">
                  <c:v>1.3089997113686636E-2</c:v>
                </c:pt>
                <c:pt idx="3077">
                  <c:v>1.3096771014886599E-2</c:v>
                </c:pt>
                <c:pt idx="3078">
                  <c:v>1.3103535724958704E-2</c:v>
                </c:pt>
                <c:pt idx="3079">
                  <c:v>1.311221965837106E-2</c:v>
                </c:pt>
                <c:pt idx="3080">
                  <c:v>1.3117037458370007E-2</c:v>
                </c:pt>
                <c:pt idx="3081">
                  <c:v>1.3123774425594092E-2</c:v>
                </c:pt>
                <c:pt idx="3082">
                  <c:v>1.3130502088820606E-2</c:v>
                </c:pt>
                <c:pt idx="3083">
                  <c:v>1.3137220419991991E-2</c:v>
                </c:pt>
                <c:pt idx="3084">
                  <c:v>1.3143929390730946E-2</c:v>
                </c:pt>
                <c:pt idx="3085">
                  <c:v>1.3150628973459533E-2</c:v>
                </c:pt>
                <c:pt idx="3086">
                  <c:v>1.3157319139480705E-2</c:v>
                </c:pt>
                <c:pt idx="3087">
                  <c:v>1.3163999860736908E-2</c:v>
                </c:pt>
                <c:pt idx="3088">
                  <c:v>1.3170671109170584E-2</c:v>
                </c:pt>
                <c:pt idx="3089">
                  <c:v>1.3177332856644242E-2</c:v>
                </c:pt>
                <c:pt idx="3090">
                  <c:v>1.3183985075020388E-2</c:v>
                </c:pt>
                <c:pt idx="3091">
                  <c:v>1.3190627736001659E-2</c:v>
                </c:pt>
                <c:pt idx="3092">
                  <c:v>1.3197260811450562E-2</c:v>
                </c:pt>
                <c:pt idx="3093">
                  <c:v>1.3203884273389477E-2</c:v>
                </c:pt>
                <c:pt idx="3094">
                  <c:v>1.3210498093441103E-2</c:v>
                </c:pt>
                <c:pt idx="3095">
                  <c:v>1.3217102243467949E-2</c:v>
                </c:pt>
                <c:pt idx="3096">
                  <c:v>1.3223696695732201E-2</c:v>
                </c:pt>
                <c:pt idx="3097">
                  <c:v>1.3230281421536816E-2</c:v>
                </c:pt>
                <c:pt idx="3098">
                  <c:v>1.3236856392984109E-2</c:v>
                </c:pt>
                <c:pt idx="3099">
                  <c:v>1.3243421581856651E-2</c:v>
                </c:pt>
                <c:pt idx="3100">
                  <c:v>1.3249976960016951E-2</c:v>
                </c:pt>
                <c:pt idx="3101">
                  <c:v>1.3256522499327517E-2</c:v>
                </c:pt>
                <c:pt idx="3102">
                  <c:v>1.3263058171650854E-2</c:v>
                </c:pt>
                <c:pt idx="3103">
                  <c:v>1.3269583948849473E-2</c:v>
                </c:pt>
                <c:pt idx="3104">
                  <c:v>1.3276099802626007E-2</c:v>
                </c:pt>
                <c:pt idx="3105">
                  <c:v>1.3282605704842965E-2</c:v>
                </c:pt>
                <c:pt idx="3106">
                  <c:v>1.3289101627522726E-2</c:v>
                </c:pt>
                <c:pt idx="3107">
                  <c:v>1.3295587542527798E-2</c:v>
                </c:pt>
                <c:pt idx="3108">
                  <c:v>1.3302063421321009E-2</c:v>
                </c:pt>
                <c:pt idx="3109">
                  <c:v>1.3308529236164546E-2</c:v>
                </c:pt>
                <c:pt idx="3110">
                  <c:v>1.3314984958681109E-2</c:v>
                </c:pt>
                <c:pt idx="3111">
                  <c:v>1.3321430560893077E-2</c:v>
                </c:pt>
                <c:pt idx="3112">
                  <c:v>1.3327866014503087E-2</c:v>
                </c:pt>
                <c:pt idx="3113">
                  <c:v>1.3334291291373646E-2</c:v>
                </c:pt>
                <c:pt idx="3114">
                  <c:v>1.3340706363207389E-2</c:v>
                </c:pt>
                <c:pt idx="3115">
                  <c:v>1.3347111202266504E-2</c:v>
                </c:pt>
                <c:pt idx="3116">
                  <c:v>1.3353505780013819E-2</c:v>
                </c:pt>
                <c:pt idx="3117">
                  <c:v>1.3360801267987554E-2</c:v>
                </c:pt>
                <c:pt idx="3118">
                  <c:v>1.3366264039262887E-2</c:v>
                </c:pt>
                <c:pt idx="3119">
                  <c:v>1.3372627664489656E-2</c:v>
                </c:pt>
                <c:pt idx="3120">
                  <c:v>1.3378980916014527E-2</c:v>
                </c:pt>
                <c:pt idx="3121">
                  <c:v>1.3385323765540136E-2</c:v>
                </c:pt>
                <c:pt idx="3122">
                  <c:v>1.3391656184769118E-2</c:v>
                </c:pt>
                <c:pt idx="3123">
                  <c:v>1.3397978145803791E-2</c:v>
                </c:pt>
                <c:pt idx="3124">
                  <c:v>1.340428962050666E-2</c:v>
                </c:pt>
                <c:pt idx="3125">
                  <c:v>1.3410590580580362E-2</c:v>
                </c:pt>
                <c:pt idx="3126">
                  <c:v>1.3416880997887404E-2</c:v>
                </c:pt>
                <c:pt idx="3127">
                  <c:v>1.3423160844290294E-2</c:v>
                </c:pt>
                <c:pt idx="3128">
                  <c:v>1.342943009165154E-2</c:v>
                </c:pt>
                <c:pt idx="3129">
                  <c:v>1.3435688711913585E-2</c:v>
                </c:pt>
                <c:pt idx="3130">
                  <c:v>1.3441936676779065E-2</c:v>
                </c:pt>
                <c:pt idx="3131">
                  <c:v>1.3448173957950615E-2</c:v>
                </c:pt>
                <c:pt idx="3132">
                  <c:v>1.3454400527610488E-2</c:v>
                </c:pt>
                <c:pt idx="3133">
                  <c:v>1.3460616357461319E-2</c:v>
                </c:pt>
                <c:pt idx="3134">
                  <c:v>1.3468592312317895E-2</c:v>
                </c:pt>
                <c:pt idx="3135">
                  <c:v>1.347370982165419E-2</c:v>
                </c:pt>
                <c:pt idx="3136">
                  <c:v>1.3480081589847259E-2</c:v>
                </c:pt>
                <c:pt idx="3137">
                  <c:v>1.348625262624914E-2</c:v>
                </c:pt>
                <c:pt idx="3138">
                  <c:v>1.3492412777758034E-2</c:v>
                </c:pt>
                <c:pt idx="3139">
                  <c:v>1.3498562016716065E-2</c:v>
                </c:pt>
                <c:pt idx="3140">
                  <c:v>1.3504700314745932E-2</c:v>
                </c:pt>
                <c:pt idx="3141">
                  <c:v>1.3510827643550272E-2</c:v>
                </c:pt>
                <c:pt idx="3142">
                  <c:v>1.3516943975231399E-2</c:v>
                </c:pt>
                <c:pt idx="3143">
                  <c:v>1.352304928149195E-2</c:v>
                </c:pt>
                <c:pt idx="3144">
                  <c:v>1.3529143534274368E-2</c:v>
                </c:pt>
                <c:pt idx="3145">
                  <c:v>1.3535226705201353E-2</c:v>
                </c:pt>
                <c:pt idx="3146">
                  <c:v>1.3541298766295284E-2</c:v>
                </c:pt>
                <c:pt idx="3147">
                  <c:v>1.3547359689338734E-2</c:v>
                </c:pt>
                <c:pt idx="3148">
                  <c:v>1.3553409446274145E-2</c:v>
                </c:pt>
                <c:pt idx="3149">
                  <c:v>1.3559448008964026E-2</c:v>
                </c:pt>
                <c:pt idx="3150">
                  <c:v>1.3565475349031075E-2</c:v>
                </c:pt>
                <c:pt idx="3151">
                  <c:v>1.3571491438497674E-2</c:v>
                </c:pt>
                <c:pt idx="3152">
                  <c:v>1.3577496249226328E-2</c:v>
                </c:pt>
                <c:pt idx="3153">
                  <c:v>1.3583489752919675E-2</c:v>
                </c:pt>
                <c:pt idx="3154">
                  <c:v>1.3589471921520158E-2</c:v>
                </c:pt>
                <c:pt idx="3155">
                  <c:v>1.3595442726890283E-2</c:v>
                </c:pt>
                <c:pt idx="3156">
                  <c:v>1.360140214089256E-2</c:v>
                </c:pt>
                <c:pt idx="3157">
                  <c:v>1.3607350135229623E-2</c:v>
                </c:pt>
                <c:pt idx="3158">
                  <c:v>1.3613286681923853E-2</c:v>
                </c:pt>
                <c:pt idx="3159">
                  <c:v>1.361921175275782E-2</c:v>
                </c:pt>
                <c:pt idx="3160">
                  <c:v>1.3625125319514098E-2</c:v>
                </c:pt>
                <c:pt idx="3161">
                  <c:v>1.3631027354055192E-2</c:v>
                </c:pt>
                <c:pt idx="3162">
                  <c:v>1.3636917828243611E-2</c:v>
                </c:pt>
                <c:pt idx="3163">
                  <c:v>1.3642796714021799E-2</c:v>
                </c:pt>
                <c:pt idx="3164">
                  <c:v>1.3648663983092391E-2</c:v>
                </c:pt>
                <c:pt idx="3165">
                  <c:v>1.3654519607317894E-2</c:v>
                </c:pt>
                <c:pt idx="3166">
                  <c:v>1.3660363558640753E-2</c:v>
                </c:pt>
                <c:pt idx="3167">
                  <c:v>1.366619580884354E-2</c:v>
                </c:pt>
                <c:pt idx="3168">
                  <c:v>1.3672016329628889E-2</c:v>
                </c:pt>
                <c:pt idx="3169">
                  <c:v>1.367948257636975E-2</c:v>
                </c:pt>
                <c:pt idx="3170">
                  <c:v>1.368527618180515E-2</c:v>
                </c:pt>
                <c:pt idx="3171">
                  <c:v>1.3690232721224049E-2</c:v>
                </c:pt>
                <c:pt idx="3172">
                  <c:v>1.369600434935947E-2</c:v>
                </c:pt>
                <c:pt idx="3173">
                  <c:v>1.370176410355306E-2</c:v>
                </c:pt>
                <c:pt idx="3174">
                  <c:v>1.370751195542752E-2</c:v>
                </c:pt>
                <c:pt idx="3175">
                  <c:v>1.3713247877085166E-2</c:v>
                </c:pt>
                <c:pt idx="3176">
                  <c:v>1.3718971840148697E-2</c:v>
                </c:pt>
                <c:pt idx="3177">
                  <c:v>1.3724683816480621E-2</c:v>
                </c:pt>
                <c:pt idx="3178">
                  <c:v>1.3730383778023381E-2</c:v>
                </c:pt>
                <c:pt idx="3179">
                  <c:v>1.3736071696479613E-2</c:v>
                </c:pt>
                <c:pt idx="3180">
                  <c:v>1.374174754379176E-2</c:v>
                </c:pt>
                <c:pt idx="3181">
                  <c:v>1.3747411291742395E-2</c:v>
                </c:pt>
                <c:pt idx="3182">
                  <c:v>1.3753062912353897E-2</c:v>
                </c:pt>
                <c:pt idx="3183">
                  <c:v>1.3758702377328902E-2</c:v>
                </c:pt>
                <c:pt idx="3184">
                  <c:v>1.3764329658449981E-2</c:v>
                </c:pt>
                <c:pt idx="3185">
                  <c:v>1.3772874246020805E-2</c:v>
                </c:pt>
                <c:pt idx="3186">
                  <c:v>1.37755475568202E-2</c:v>
                </c:pt>
                <c:pt idx="3187">
                  <c:v>1.3781935766061792E-2</c:v>
                </c:pt>
                <c:pt idx="3188">
                  <c:v>1.3786716382124808E-2</c:v>
                </c:pt>
                <c:pt idx="3189">
                  <c:v>1.3792282322153682E-2</c:v>
                </c:pt>
                <c:pt idx="3190">
                  <c:v>1.3797835909343803E-2</c:v>
                </c:pt>
                <c:pt idx="3191">
                  <c:v>1.3803377115637616E-2</c:v>
                </c:pt>
                <c:pt idx="3192">
                  <c:v>1.3808905912977565E-2</c:v>
                </c:pt>
                <c:pt idx="3193">
                  <c:v>1.3814422273146221E-2</c:v>
                </c:pt>
                <c:pt idx="3194">
                  <c:v>1.3819926168006091E-2</c:v>
                </c:pt>
                <c:pt idx="3195">
                  <c:v>1.3825417569339749E-2</c:v>
                </c:pt>
                <c:pt idx="3196">
                  <c:v>1.3830896449169572E-2</c:v>
                </c:pt>
                <c:pt idx="3197">
                  <c:v>1.3836362779038325E-2</c:v>
                </c:pt>
                <c:pt idx="3198">
                  <c:v>1.3841816530968387E-2</c:v>
                </c:pt>
                <c:pt idx="3199">
                  <c:v>1.3847257676742331E-2</c:v>
                </c:pt>
                <c:pt idx="3200">
                  <c:v>1.3852686188542407E-2</c:v>
                </c:pt>
                <c:pt idx="3201">
                  <c:v>1.3858102037671571E-2</c:v>
                </c:pt>
                <c:pt idx="3202">
                  <c:v>1.386350519623214E-2</c:v>
                </c:pt>
                <c:pt idx="3203">
                  <c:v>1.3868895636166556E-2</c:v>
                </c:pt>
                <c:pt idx="3204">
                  <c:v>1.3874273329257392E-2</c:v>
                </c:pt>
                <c:pt idx="3205">
                  <c:v>1.3879638247127346E-2</c:v>
                </c:pt>
                <c:pt idx="3206">
                  <c:v>1.3884990361958671E-2</c:v>
                </c:pt>
                <c:pt idx="3207">
                  <c:v>1.3890329645374067E-2</c:v>
                </c:pt>
                <c:pt idx="3208">
                  <c:v>1.3895656069475848E-2</c:v>
                </c:pt>
                <c:pt idx="3209">
                  <c:v>1.3900969605646907E-2</c:v>
                </c:pt>
                <c:pt idx="3210">
                  <c:v>1.3906270226069495E-2</c:v>
                </c:pt>
                <c:pt idx="3211">
                  <c:v>1.391155790260612E-2</c:v>
                </c:pt>
                <c:pt idx="3212">
                  <c:v>1.3916832607039353E-2</c:v>
                </c:pt>
                <c:pt idx="3213">
                  <c:v>1.3922094311231703E-2</c:v>
                </c:pt>
                <c:pt idx="3214">
                  <c:v>1.3927342986805868E-2</c:v>
                </c:pt>
                <c:pt idx="3215">
                  <c:v>1.3932578605944101E-2</c:v>
                </c:pt>
                <c:pt idx="3216">
                  <c:v>1.3937801140349038E-2</c:v>
                </c:pt>
                <c:pt idx="3217">
                  <c:v>1.3943010561723312E-2</c:v>
                </c:pt>
                <c:pt idx="3218">
                  <c:v>1.3948206842169242E-2</c:v>
                </c:pt>
                <c:pt idx="3219">
                  <c:v>1.3953389953469397E-2</c:v>
                </c:pt>
                <c:pt idx="3220">
                  <c:v>1.3958559867246478E-2</c:v>
                </c:pt>
                <c:pt idx="3221">
                  <c:v>1.396646422324288E-2</c:v>
                </c:pt>
                <c:pt idx="3222">
                  <c:v>1.3971602367659486E-2</c:v>
                </c:pt>
                <c:pt idx="3223">
                  <c:v>1.3974721936209633E-2</c:v>
                </c:pt>
                <c:pt idx="3224">
                  <c:v>1.3979836875321894E-2</c:v>
                </c:pt>
                <c:pt idx="3225">
                  <c:v>1.3984938472306752E-2</c:v>
                </c:pt>
                <c:pt idx="3226">
                  <c:v>1.3990026698866842E-2</c:v>
                </c:pt>
                <c:pt idx="3227">
                  <c:v>1.3995101527104481E-2</c:v>
                </c:pt>
                <c:pt idx="3228">
                  <c:v>1.4000162928642368E-2</c:v>
                </c:pt>
                <c:pt idx="3229">
                  <c:v>1.4005210875422947E-2</c:v>
                </c:pt>
                <c:pt idx="3230">
                  <c:v>1.4010245339308725E-2</c:v>
                </c:pt>
                <c:pt idx="3231">
                  <c:v>1.4015266292082273E-2</c:v>
                </c:pt>
                <c:pt idx="3232">
                  <c:v>1.4020273705606101E-2</c:v>
                </c:pt>
                <c:pt idx="3233">
                  <c:v>1.4025267551662779E-2</c:v>
                </c:pt>
                <c:pt idx="3234">
                  <c:v>1.4032761814888772E-2</c:v>
                </c:pt>
                <c:pt idx="3235">
                  <c:v>1.4038046373983093E-2</c:v>
                </c:pt>
                <c:pt idx="3236">
                  <c:v>1.4042991535223592E-2</c:v>
                </c:pt>
                <c:pt idx="3237">
                  <c:v>1.4047923000459761E-2</c:v>
                </c:pt>
                <c:pt idx="3238">
                  <c:v>1.4052840741234363E-2</c:v>
                </c:pt>
                <c:pt idx="3239">
                  <c:v>1.4058444175271134E-2</c:v>
                </c:pt>
                <c:pt idx="3240">
                  <c:v>1.4062634937648255E-2</c:v>
                </c:pt>
                <c:pt idx="3241">
                  <c:v>1.4067511336932625E-2</c:v>
                </c:pt>
                <c:pt idx="3242">
                  <c:v>1.4072373899125523E-2</c:v>
                </c:pt>
                <c:pt idx="3243">
                  <c:v>1.40772225964092E-2</c:v>
                </c:pt>
                <c:pt idx="3244">
                  <c:v>1.4082057400406356E-2</c:v>
                </c:pt>
                <c:pt idx="3245">
                  <c:v>1.4086878283219306E-2</c:v>
                </c:pt>
                <c:pt idx="3246">
                  <c:v>1.4091685216310879E-2</c:v>
                </c:pt>
                <c:pt idx="3247">
                  <c:v>1.4096478171943261E-2</c:v>
                </c:pt>
                <c:pt idx="3248">
                  <c:v>1.4101257121739152E-2</c:v>
                </c:pt>
                <c:pt idx="3249">
                  <c:v>1.4106022037401189E-2</c:v>
                </c:pt>
                <c:pt idx="3250">
                  <c:v>1.4110772891031687E-2</c:v>
                </c:pt>
                <c:pt idx="3251">
                  <c:v>1.4115509654413216E-2</c:v>
                </c:pt>
                <c:pt idx="3252">
                  <c:v>1.412023229932835E-2</c:v>
                </c:pt>
                <c:pt idx="3253">
                  <c:v>1.4124940797639596E-2</c:v>
                </c:pt>
                <c:pt idx="3254">
                  <c:v>1.4129635121289397E-2</c:v>
                </c:pt>
                <c:pt idx="3255">
                  <c:v>1.4134315241900453E-2</c:v>
                </c:pt>
                <c:pt idx="3256">
                  <c:v>1.4138981131495143E-2</c:v>
                </c:pt>
                <c:pt idx="3257">
                  <c:v>1.414363276185604E-2</c:v>
                </c:pt>
                <c:pt idx="3258">
                  <c:v>1.4148270105005523E-2</c:v>
                </c:pt>
                <c:pt idx="3259">
                  <c:v>1.4152893132486355E-2</c:v>
                </c:pt>
                <c:pt idx="3260">
                  <c:v>1.415750181624098E-2</c:v>
                </c:pt>
                <c:pt idx="3261">
                  <c:v>1.4162096128371715E-2</c:v>
                </c:pt>
                <c:pt idx="3262">
                  <c:v>1.4166676040421322E-2</c:v>
                </c:pt>
                <c:pt idx="3263">
                  <c:v>1.4171241524252309E-2</c:v>
                </c:pt>
                <c:pt idx="3264">
                  <c:v>1.417579255180712E-2</c:v>
                </c:pt>
                <c:pt idx="3265">
                  <c:v>1.4180329095028199E-2</c:v>
                </c:pt>
                <c:pt idx="3266">
                  <c:v>1.4184851125538245E-2</c:v>
                </c:pt>
                <c:pt idx="3267">
                  <c:v>1.4189358615279701E-2</c:v>
                </c:pt>
                <c:pt idx="3268">
                  <c:v>1.4193851536195012E-2</c:v>
                </c:pt>
                <c:pt idx="3269">
                  <c:v>1.4198329859906877E-2</c:v>
                </c:pt>
                <c:pt idx="3270">
                  <c:v>1.4202793558517612E-2</c:v>
                </c:pt>
                <c:pt idx="3271">
                  <c:v>1.4207242603729853E-2</c:v>
                </c:pt>
                <c:pt idx="3272">
                  <c:v>1.421167696732617E-2</c:v>
                </c:pt>
                <c:pt idx="3273">
                  <c:v>1.42179522143282E-2</c:v>
                </c:pt>
                <c:pt idx="3274">
                  <c:v>1.4221129606397653E-2</c:v>
                </c:pt>
                <c:pt idx="3275">
                  <c:v>1.4224891687444341E-2</c:v>
                </c:pt>
                <c:pt idx="3276">
                  <c:v>1.4229267043441851E-2</c:v>
                </c:pt>
                <c:pt idx="3277">
                  <c:v>1.4233627577056041E-2</c:v>
                </c:pt>
                <c:pt idx="3278">
                  <c:v>1.4237973260149417E-2</c:v>
                </c:pt>
                <c:pt idx="3279">
                  <c:v>1.424230406474436E-2</c:v>
                </c:pt>
                <c:pt idx="3280">
                  <c:v>1.4246619962543505E-2</c:v>
                </c:pt>
                <c:pt idx="3281">
                  <c:v>1.4250920925249488E-2</c:v>
                </c:pt>
                <c:pt idx="3282">
                  <c:v>1.4255206925044561E-2</c:v>
                </c:pt>
                <c:pt idx="3283">
                  <c:v>1.4259477933551423E-2</c:v>
                </c:pt>
                <c:pt idx="3284">
                  <c:v>1.4263733922632582E-2</c:v>
                </c:pt>
                <c:pt idx="3285">
                  <c:v>1.4267974864070609E-2</c:v>
                </c:pt>
                <c:pt idx="3286">
                  <c:v>1.4272200729967821E-2</c:v>
                </c:pt>
                <c:pt idx="3287">
                  <c:v>1.4276411491946916E-2</c:v>
                </c:pt>
                <c:pt idx="3288">
                  <c:v>1.4280607121950339E-2</c:v>
                </c:pt>
                <c:pt idx="3289">
                  <c:v>1.4285979223114254E-2</c:v>
                </c:pt>
                <c:pt idx="3290">
                  <c:v>1.4288952873080518E-2</c:v>
                </c:pt>
                <c:pt idx="3291">
                  <c:v>1.4293694560603143E-2</c:v>
                </c:pt>
                <c:pt idx="3292">
                  <c:v>1.4297237758338355E-2</c:v>
                </c:pt>
                <c:pt idx="3293">
                  <c:v>1.4301357305921414E-2</c:v>
                </c:pt>
                <c:pt idx="3294">
                  <c:v>1.4305461552384102E-2</c:v>
                </c:pt>
                <c:pt idx="3295">
                  <c:v>1.4309550469988608E-2</c:v>
                </c:pt>
                <c:pt idx="3296">
                  <c:v>1.4313624030117822E-2</c:v>
                </c:pt>
                <c:pt idx="3297">
                  <c:v>1.4317682204953996E-2</c:v>
                </c:pt>
                <c:pt idx="3298">
                  <c:v>1.4321724966199767E-2</c:v>
                </c:pt>
                <c:pt idx="3299">
                  <c:v>1.4325752285717641E-2</c:v>
                </c:pt>
                <c:pt idx="3300">
                  <c:v>1.4329764135290191E-2</c:v>
                </c:pt>
                <c:pt idx="3301">
                  <c:v>1.4333760486939795E-2</c:v>
                </c:pt>
                <c:pt idx="3302">
                  <c:v>1.4337741312289154E-2</c:v>
                </c:pt>
                <c:pt idx="3303">
                  <c:v>1.4341706583360647E-2</c:v>
                </c:pt>
                <c:pt idx="3304">
                  <c:v>1.434565627185691E-2</c:v>
                </c:pt>
                <c:pt idx="3305">
                  <c:v>1.4349590349880259E-2</c:v>
                </c:pt>
                <c:pt idx="3306">
                  <c:v>1.4353508788893521E-2</c:v>
                </c:pt>
                <c:pt idx="3307">
                  <c:v>1.4357411560999012E-2</c:v>
                </c:pt>
                <c:pt idx="3308">
                  <c:v>1.4361298637979303E-2</c:v>
                </c:pt>
                <c:pt idx="3309">
                  <c:v>1.4365169991696902E-2</c:v>
                </c:pt>
                <c:pt idx="3310">
                  <c:v>1.4369025594014317E-2</c:v>
                </c:pt>
                <c:pt idx="3311">
                  <c:v>1.437286541671412E-2</c:v>
                </c:pt>
                <c:pt idx="3312">
                  <c:v>1.4376689431738754E-2</c:v>
                </c:pt>
                <c:pt idx="3313">
                  <c:v>1.4380497610790854E-2</c:v>
                </c:pt>
                <c:pt idx="3314">
                  <c:v>1.4384289925812865E-2</c:v>
                </c:pt>
                <c:pt idx="3315">
                  <c:v>1.4388066348587358E-2</c:v>
                </c:pt>
                <c:pt idx="3316">
                  <c:v>1.4391826851136713E-2</c:v>
                </c:pt>
                <c:pt idx="3317">
                  <c:v>1.4395571405003693E-2</c:v>
                </c:pt>
                <c:pt idx="3318">
                  <c:v>1.4399299982290614E-2</c:v>
                </c:pt>
                <c:pt idx="3319">
                  <c:v>1.4403012554700112E-2</c:v>
                </c:pt>
                <c:pt idx="3320">
                  <c:v>1.440670909417463E-2</c:v>
                </c:pt>
                <c:pt idx="3321">
                  <c:v>1.441038957249674E-2</c:v>
                </c:pt>
                <c:pt idx="3322">
                  <c:v>1.441405396152895E-2</c:v>
                </c:pt>
                <c:pt idx="3323">
                  <c:v>1.4417702233133767E-2</c:v>
                </c:pt>
                <c:pt idx="3324">
                  <c:v>1.4421334359093763E-2</c:v>
                </c:pt>
                <c:pt idx="3325">
                  <c:v>1.4425465554079864E-2</c:v>
                </c:pt>
                <c:pt idx="3326">
                  <c:v>1.4429062987391106E-2</c:v>
                </c:pt>
                <c:pt idx="3327">
                  <c:v>1.4432133581969708E-2</c:v>
                </c:pt>
                <c:pt idx="3328">
                  <c:v>1.443570084389556E-2</c:v>
                </c:pt>
                <c:pt idx="3329">
                  <c:v>1.4439251819569066E-2</c:v>
                </c:pt>
                <c:pt idx="3330">
                  <c:v>1.4442786480772796E-2</c:v>
                </c:pt>
                <c:pt idx="3331">
                  <c:v>1.4446304799209386E-2</c:v>
                </c:pt>
                <c:pt idx="3332">
                  <c:v>1.4449806746741345E-2</c:v>
                </c:pt>
                <c:pt idx="3333">
                  <c:v>1.4453292295311115E-2</c:v>
                </c:pt>
                <c:pt idx="3334">
                  <c:v>1.4456761416701269E-2</c:v>
                </c:pt>
                <c:pt idx="3335">
                  <c:v>1.4460214082934186E-2</c:v>
                </c:pt>
                <c:pt idx="3336">
                  <c:v>1.4463650265632566E-2</c:v>
                </c:pt>
                <c:pt idx="3337">
                  <c:v>1.4467069936658916E-2</c:v>
                </c:pt>
                <c:pt idx="3338">
                  <c:v>1.447047306795568E-2</c:v>
                </c:pt>
                <c:pt idx="3339">
                  <c:v>1.447385963130543E-2</c:v>
                </c:pt>
                <c:pt idx="3340">
                  <c:v>1.4478189394253604E-2</c:v>
                </c:pt>
                <c:pt idx="3341">
                  <c:v>1.4480582941613918E-2</c:v>
                </c:pt>
                <c:pt idx="3342">
                  <c:v>1.448391963229767E-2</c:v>
                </c:pt>
                <c:pt idx="3343">
                  <c:v>1.4487239642404504E-2</c:v>
                </c:pt>
                <c:pt idx="3344">
                  <c:v>1.4490542943796925E-2</c:v>
                </c:pt>
                <c:pt idx="3345">
                  <c:v>1.4493829508337441E-2</c:v>
                </c:pt>
                <c:pt idx="3346">
                  <c:v>1.4497099307888561E-2</c:v>
                </c:pt>
                <c:pt idx="3347">
                  <c:v>1.450035231415292E-2</c:v>
                </c:pt>
                <c:pt idx="3348">
                  <c:v>1.4503588499232833E-2</c:v>
                </c:pt>
                <c:pt idx="3349">
                  <c:v>1.4506807834830937E-2</c:v>
                </c:pt>
                <c:pt idx="3350">
                  <c:v>1.4510010292729802E-2</c:v>
                </c:pt>
                <c:pt idx="3351">
                  <c:v>1.4513195844791937E-2</c:v>
                </c:pt>
                <c:pt idx="3352">
                  <c:v>1.4516364463039721E-2</c:v>
                </c:pt>
                <c:pt idx="3353">
                  <c:v>1.4519516119255726E-2</c:v>
                </c:pt>
                <c:pt idx="3354">
                  <c:v>1.4522650784982716E-2</c:v>
                </c:pt>
                <c:pt idx="3355">
                  <c:v>1.4525768432482877E-2</c:v>
                </c:pt>
                <c:pt idx="3356">
                  <c:v>1.4528869033378911E-2</c:v>
                </c:pt>
                <c:pt idx="3357">
                  <c:v>1.4531952559453387E-2</c:v>
                </c:pt>
                <c:pt idx="3358">
                  <c:v>1.4535018982728687E-2</c:v>
                </c:pt>
                <c:pt idx="3359">
                  <c:v>1.4538068275067317E-2</c:v>
                </c:pt>
                <c:pt idx="3360">
                  <c:v>1.4541100408171914E-2</c:v>
                </c:pt>
                <c:pt idx="3361">
                  <c:v>1.4544115353825049E-2</c:v>
                </c:pt>
                <c:pt idx="3362">
                  <c:v>1.4547113084129037E-2</c:v>
                </c:pt>
                <c:pt idx="3363">
                  <c:v>1.4550093570706579E-2</c:v>
                </c:pt>
                <c:pt idx="3364">
                  <c:v>1.4553056785500118E-2</c:v>
                </c:pt>
                <c:pt idx="3365">
                  <c:v>1.4556002700372161E-2</c:v>
                </c:pt>
                <c:pt idx="3366">
                  <c:v>1.4558931287105281E-2</c:v>
                </c:pt>
                <c:pt idx="3367">
                  <c:v>1.4561842517482049E-2</c:v>
                </c:pt>
                <c:pt idx="3368">
                  <c:v>1.4564736363524844E-2</c:v>
                </c:pt>
                <c:pt idx="3369">
                  <c:v>1.4567612796936302E-2</c:v>
                </c:pt>
                <c:pt idx="3370">
                  <c:v>1.457047178981874E-2</c:v>
                </c:pt>
                <c:pt idx="3371">
                  <c:v>1.4573313313555047E-2</c:v>
                </c:pt>
                <c:pt idx="3372">
                  <c:v>1.4576137340327477E-2</c:v>
                </c:pt>
                <c:pt idx="3373">
                  <c:v>1.4578943841918601E-2</c:v>
                </c:pt>
                <c:pt idx="3374">
                  <c:v>1.4581732790270863E-2</c:v>
                </c:pt>
                <c:pt idx="3375">
                  <c:v>1.4584504156927025E-2</c:v>
                </c:pt>
                <c:pt idx="3376">
                  <c:v>1.4587257913989404E-2</c:v>
                </c:pt>
                <c:pt idx="3377">
                  <c:v>1.4590383465966639E-2</c:v>
                </c:pt>
                <c:pt idx="3378">
                  <c:v>1.4592712486622972E-2</c:v>
                </c:pt>
                <c:pt idx="3379">
                  <c:v>1.4595413245759303E-2</c:v>
                </c:pt>
                <c:pt idx="3380">
                  <c:v>1.4598096282512074E-2</c:v>
                </c:pt>
                <c:pt idx="3381">
                  <c:v>1.4600761569063536E-2</c:v>
                </c:pt>
                <c:pt idx="3382">
                  <c:v>1.4603409076956453E-2</c:v>
                </c:pt>
                <c:pt idx="3383">
                  <c:v>1.4606038777973396E-2</c:v>
                </c:pt>
                <c:pt idx="3384">
                  <c:v>1.4608650644216681E-2</c:v>
                </c:pt>
                <c:pt idx="3385">
                  <c:v>1.4611244647229071E-2</c:v>
                </c:pt>
                <c:pt idx="3386">
                  <c:v>1.4613820759192819E-2</c:v>
                </c:pt>
                <c:pt idx="3387">
                  <c:v>1.461637895181056E-2</c:v>
                </c:pt>
                <c:pt idx="3388">
                  <c:v>1.4618919196864866E-2</c:v>
                </c:pt>
                <c:pt idx="3389">
                  <c:v>1.4621441466218243E-2</c:v>
                </c:pt>
                <c:pt idx="3390">
                  <c:v>1.4624657925397244E-2</c:v>
                </c:pt>
                <c:pt idx="3391">
                  <c:v>1.462643196519231E-2</c:v>
                </c:pt>
                <c:pt idx="3392">
                  <c:v>1.4628900138617951E-2</c:v>
                </c:pt>
                <c:pt idx="3393">
                  <c:v>1.4631350223712758E-2</c:v>
                </c:pt>
                <c:pt idx="3394">
                  <c:v>1.463378219233924E-2</c:v>
                </c:pt>
                <c:pt idx="3395">
                  <c:v>1.4636539365548984E-2</c:v>
                </c:pt>
                <c:pt idx="3396">
                  <c:v>1.4638591667637257E-2</c:v>
                </c:pt>
                <c:pt idx="3397">
                  <c:v>1.4640969118033809E-2</c:v>
                </c:pt>
                <c:pt idx="3398">
                  <c:v>1.4643328339252193E-2</c:v>
                </c:pt>
                <c:pt idx="3399">
                  <c:v>1.4645669303394726E-2</c:v>
                </c:pt>
                <c:pt idx="3400">
                  <c:v>1.4647991982084108E-2</c:v>
                </c:pt>
                <c:pt idx="3401">
                  <c:v>1.4650296347182845E-2</c:v>
                </c:pt>
                <c:pt idx="3402">
                  <c:v>1.4652582370713318E-2</c:v>
                </c:pt>
                <c:pt idx="3403">
                  <c:v>1.4654850024218291E-2</c:v>
                </c:pt>
                <c:pt idx="3404">
                  <c:v>1.4657099279880015E-2</c:v>
                </c:pt>
                <c:pt idx="3405">
                  <c:v>1.4659330109241253E-2</c:v>
                </c:pt>
                <c:pt idx="3406">
                  <c:v>1.4661542484404322E-2</c:v>
                </c:pt>
                <c:pt idx="3407">
                  <c:v>1.4663736377151793E-2</c:v>
                </c:pt>
                <c:pt idx="3408">
                  <c:v>1.4665911759186301E-2</c:v>
                </c:pt>
                <c:pt idx="3409">
                  <c:v>1.466806860245029E-2</c:v>
                </c:pt>
                <c:pt idx="3410">
                  <c:v>1.4670206878806269E-2</c:v>
                </c:pt>
                <c:pt idx="3411">
                  <c:v>1.4672326560036808E-2</c:v>
                </c:pt>
                <c:pt idx="3412">
                  <c:v>1.4674427618004415E-2</c:v>
                </c:pt>
                <c:pt idx="3413">
                  <c:v>1.4676510024731471E-2</c:v>
                </c:pt>
                <c:pt idx="3414">
                  <c:v>1.4678573751760737E-2</c:v>
                </c:pt>
                <c:pt idx="3415">
                  <c:v>1.4680618771114595E-2</c:v>
                </c:pt>
                <c:pt idx="3416">
                  <c:v>1.4682645054575616E-2</c:v>
                </c:pt>
                <c:pt idx="3417">
                  <c:v>1.4684652574166179E-2</c:v>
                </c:pt>
                <c:pt idx="3418">
                  <c:v>1.4686641301429049E-2</c:v>
                </c:pt>
                <c:pt idx="3419">
                  <c:v>1.4688611208386604E-2</c:v>
                </c:pt>
                <c:pt idx="3420">
                  <c:v>1.4690562266981289E-2</c:v>
                </c:pt>
                <c:pt idx="3421">
                  <c:v>1.4692494448755866E-2</c:v>
                </c:pt>
                <c:pt idx="3422">
                  <c:v>1.4694407725812653E-2</c:v>
                </c:pt>
                <c:pt idx="3423">
                  <c:v>1.4696302070014156E-2</c:v>
                </c:pt>
                <c:pt idx="3424">
                  <c:v>1.469817745306301E-2</c:v>
                </c:pt>
                <c:pt idx="3425">
                  <c:v>1.4700033846821725E-2</c:v>
                </c:pt>
                <c:pt idx="3426">
                  <c:v>1.4701871223152807E-2</c:v>
                </c:pt>
                <c:pt idx="3427">
                  <c:v>1.47036895539987E-2</c:v>
                </c:pt>
                <c:pt idx="3428">
                  <c:v>1.4705488811141976E-2</c:v>
                </c:pt>
                <c:pt idx="3429">
                  <c:v>1.470777406960444E-2</c:v>
                </c:pt>
                <c:pt idx="3430">
                  <c:v>1.4709529624026274E-2</c:v>
                </c:pt>
                <c:pt idx="3431">
                  <c:v>1.4711019131103953E-2</c:v>
                </c:pt>
                <c:pt idx="3432">
                  <c:v>1.4712739068496461E-2</c:v>
                </c:pt>
                <c:pt idx="3433">
                  <c:v>1.4714439787502087E-2</c:v>
                </c:pt>
                <c:pt idx="3434">
                  <c:v>1.4716121259743531E-2</c:v>
                </c:pt>
                <c:pt idx="3435">
                  <c:v>1.4717783457243172E-2</c:v>
                </c:pt>
                <c:pt idx="3436">
                  <c:v>1.4719426351703646E-2</c:v>
                </c:pt>
                <c:pt idx="3437">
                  <c:v>1.4721049915147333E-2</c:v>
                </c:pt>
                <c:pt idx="3438">
                  <c:v>1.4722654119116996E-2</c:v>
                </c:pt>
                <c:pt idx="3439">
                  <c:v>1.4724238935635015E-2</c:v>
                </c:pt>
                <c:pt idx="3440">
                  <c:v>1.4725804336723769E-2</c:v>
                </c:pt>
                <c:pt idx="3441">
                  <c:v>1.4727350293926023E-2</c:v>
                </c:pt>
                <c:pt idx="3442">
                  <c:v>1.4728876779184219E-2</c:v>
                </c:pt>
                <c:pt idx="3443">
                  <c:v>1.4730383764600674E-2</c:v>
                </c:pt>
                <c:pt idx="3444">
                  <c:v>1.4731871221638215E-2</c:v>
                </c:pt>
                <c:pt idx="3445">
                  <c:v>1.4733754926590237E-2</c:v>
                </c:pt>
                <c:pt idx="3446">
                  <c:v>1.4734787438426267E-2</c:v>
                </c:pt>
                <c:pt idx="3447">
                  <c:v>1.4736418639760274E-2</c:v>
                </c:pt>
                <c:pt idx="3448">
                  <c:v>1.4737625204608307E-2</c:v>
                </c:pt>
                <c:pt idx="3449">
                  <c:v>1.4739014598168509E-2</c:v>
                </c:pt>
                <c:pt idx="3450">
                  <c:v>1.4740384294684716E-2</c:v>
                </c:pt>
                <c:pt idx="3451">
                  <c:v>1.4741734265939499E-2</c:v>
                </c:pt>
                <c:pt idx="3452">
                  <c:v>1.4743064483555557E-2</c:v>
                </c:pt>
                <c:pt idx="3453">
                  <c:v>1.4744374919795078E-2</c:v>
                </c:pt>
                <c:pt idx="3454">
                  <c:v>1.4745665546040954E-2</c:v>
                </c:pt>
                <c:pt idx="3455">
                  <c:v>1.4746936334475436E-2</c:v>
                </c:pt>
                <c:pt idx="3456">
                  <c:v>1.474818725680116E-2</c:v>
                </c:pt>
                <c:pt idx="3457">
                  <c:v>1.4749418284880633E-2</c:v>
                </c:pt>
                <c:pt idx="3458">
                  <c:v>1.4750629390736236E-2</c:v>
                </c:pt>
                <c:pt idx="3459">
                  <c:v>1.4751820545910732E-2</c:v>
                </c:pt>
                <c:pt idx="3460">
                  <c:v>1.4752991722426501E-2</c:v>
                </c:pt>
                <c:pt idx="3461">
                  <c:v>1.4754142891986177E-2</c:v>
                </c:pt>
                <c:pt idx="3462">
                  <c:v>1.4755274026692078E-2</c:v>
                </c:pt>
                <c:pt idx="3463">
                  <c:v>1.4756385098166902E-2</c:v>
                </c:pt>
                <c:pt idx="3464">
                  <c:v>1.4757476078353093E-2</c:v>
                </c:pt>
                <c:pt idx="3465">
                  <c:v>1.4758546939033224E-2</c:v>
                </c:pt>
                <c:pt idx="3466">
                  <c:v>1.4759597652149736E-2</c:v>
                </c:pt>
                <c:pt idx="3467">
                  <c:v>1.4760628189325331E-2</c:v>
                </c:pt>
                <c:pt idx="3468">
                  <c:v>1.476163852274226E-2</c:v>
                </c:pt>
                <c:pt idx="3469">
                  <c:v>1.4762628624023222E-2</c:v>
                </c:pt>
                <c:pt idx="3470">
                  <c:v>1.4763598465030725E-2</c:v>
                </c:pt>
                <c:pt idx="3471">
                  <c:v>1.4764548017627277E-2</c:v>
                </c:pt>
                <c:pt idx="3472">
                  <c:v>1.4765477253755321E-2</c:v>
                </c:pt>
                <c:pt idx="3473">
                  <c:v>1.4766386145117494E-2</c:v>
                </c:pt>
                <c:pt idx="3474">
                  <c:v>1.4767274663576302E-2</c:v>
                </c:pt>
                <c:pt idx="3475">
                  <c:v>1.4768142781074189E-2</c:v>
                </c:pt>
                <c:pt idx="3476">
                  <c:v>1.4768990469393728E-2</c:v>
                </c:pt>
                <c:pt idx="3477">
                  <c:v>1.4769817700397425E-2</c:v>
                </c:pt>
                <c:pt idx="3478">
                  <c:v>1.4770624445867853E-2</c:v>
                </c:pt>
                <c:pt idx="3479">
                  <c:v>1.4771410677667518E-2</c:v>
                </c:pt>
                <c:pt idx="3480">
                  <c:v>1.4772176367818801E-2</c:v>
                </c:pt>
                <c:pt idx="3481">
                  <c:v>1.4773130597314221E-2</c:v>
                </c:pt>
                <c:pt idx="3482">
                  <c:v>1.4773849229028357E-2</c:v>
                </c:pt>
                <c:pt idx="3483">
                  <c:v>1.4774448776799787E-2</c:v>
                </c:pt>
                <c:pt idx="3484">
                  <c:v>1.4775129065265347E-2</c:v>
                </c:pt>
                <c:pt idx="3485">
                  <c:v>1.4775788667158452E-2</c:v>
                </c:pt>
                <c:pt idx="3486">
                  <c:v>1.4776427554261673E-2</c:v>
                </c:pt>
                <c:pt idx="3487">
                  <c:v>1.4777045698437519E-2</c:v>
                </c:pt>
                <c:pt idx="3488">
                  <c:v>1.4777643071628432E-2</c:v>
                </c:pt>
                <c:pt idx="3489">
                  <c:v>1.4778219645616986E-2</c:v>
                </c:pt>
                <c:pt idx="3490">
                  <c:v>1.477877539218575E-2</c:v>
                </c:pt>
                <c:pt idx="3491">
                  <c:v>1.4779310283197233E-2</c:v>
                </c:pt>
                <c:pt idx="3492">
                  <c:v>1.4779824290673815E-2</c:v>
                </c:pt>
                <c:pt idx="3493">
                  <c:v>1.4780317386238195E-2</c:v>
                </c:pt>
                <c:pt idx="3494">
                  <c:v>1.4780789541832817E-2</c:v>
                </c:pt>
                <c:pt idx="3495">
                  <c:v>1.4781240729400125E-2</c:v>
                </c:pt>
                <c:pt idx="3496">
                  <c:v>1.4782455671866757E-2</c:v>
                </c:pt>
                <c:pt idx="3497">
                  <c:v>1.4782080087263338E-2</c:v>
                </c:pt>
                <c:pt idx="3498">
                  <c:v>1.4782468201364196E-2</c:v>
                </c:pt>
                <c:pt idx="3499">
                  <c:v>1.4782885945603397E-2</c:v>
                </c:pt>
                <c:pt idx="3500">
                  <c:v>1.4783181159296888E-2</c:v>
                </c:pt>
                <c:pt idx="3501">
                  <c:v>1.4783505946693865E-2</c:v>
                </c:pt>
                <c:pt idx="3502">
                  <c:v>1.4783809568861273E-2</c:v>
                </c:pt>
                <c:pt idx="3503">
                  <c:v>1.4784091997741555E-2</c:v>
                </c:pt>
                <c:pt idx="3504">
                  <c:v>1.4784353205037348E-2</c:v>
                </c:pt>
                <c:pt idx="3505">
                  <c:v>1.4784593162611159E-2</c:v>
                </c:pt>
                <c:pt idx="3506">
                  <c:v>1.4784811842485368E-2</c:v>
                </c:pt>
                <c:pt idx="3507">
                  <c:v>1.4785009216282674E-2</c:v>
                </c:pt>
                <c:pt idx="3508">
                  <c:v>1.4785185255945521E-2</c:v>
                </c:pt>
                <c:pt idx="3509">
                  <c:v>1.4785339933176544E-2</c:v>
                </c:pt>
                <c:pt idx="3510">
                  <c:v>1.4785473220157996E-2</c:v>
                </c:pt>
                <c:pt idx="3511">
                  <c:v>1.478558508843264E-2</c:v>
                </c:pt>
                <c:pt idx="3512">
                  <c:v>1.4785675510022855E-2</c:v>
                </c:pt>
                <c:pt idx="3513">
                  <c:v>1.4785744456631278E-2</c:v>
                </c:pt>
                <c:pt idx="3514">
                  <c:v>1.4785791900200351E-2</c:v>
                </c:pt>
                <c:pt idx="3515">
                  <c:v>1.4785817812432711E-2</c:v>
                </c:pt>
                <c:pt idx="3516">
                  <c:v>1.4785822165430673E-2</c:v>
                </c:pt>
                <c:pt idx="3517">
                  <c:v>1.4785804930816937E-2</c:v>
                </c:pt>
                <c:pt idx="3518">
                  <c:v>1.4785766080533946E-2</c:v>
                </c:pt>
                <c:pt idx="3519">
                  <c:v>1.4785705586364273E-2</c:v>
                </c:pt>
                <c:pt idx="3520">
                  <c:v>1.4785623420170424E-2</c:v>
                </c:pt>
                <c:pt idx="3521">
                  <c:v>1.478551955397478E-2</c:v>
                </c:pt>
                <c:pt idx="3522">
                  <c:v>1.4785393959400039E-2</c:v>
                </c:pt>
                <c:pt idx="3523">
                  <c:v>1.4785246608308711E-2</c:v>
                </c:pt>
                <c:pt idx="3524">
                  <c:v>1.4785077472643238E-2</c:v>
                </c:pt>
                <c:pt idx="3525">
                  <c:v>1.4784886524186192E-2</c:v>
                </c:pt>
                <c:pt idx="3526">
                  <c:v>1.478467373480008E-2</c:v>
                </c:pt>
                <c:pt idx="3527">
                  <c:v>1.4784439076347411E-2</c:v>
                </c:pt>
                <c:pt idx="3528">
                  <c:v>1.4784182520690692E-2</c:v>
                </c:pt>
                <c:pt idx="3529">
                  <c:v>1.4783904039612494E-2</c:v>
                </c:pt>
                <c:pt idx="3530">
                  <c:v>1.4783603604975326E-2</c:v>
                </c:pt>
                <c:pt idx="3531">
                  <c:v>1.4783281188561759E-2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44000"/>
        <c:axId val="690549888"/>
      </c:lineChart>
      <c:dateAx>
        <c:axId val="690544000"/>
        <c:scaling>
          <c:orientation val="minMax"/>
          <c:max val="43002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498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90549888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9054400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176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 t="str">
            <v>OIS</v>
          </cell>
        </row>
      </sheetData>
      <sheetData sheetId="7">
        <row r="7">
          <cell r="D7" t="str">
            <v>U6</v>
          </cell>
        </row>
      </sheetData>
      <sheetData sheetId="8">
        <row r="7">
          <cell r="D7" t="str">
            <v>G6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X1S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G6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42352</v>
          </cell>
        </row>
      </sheetData>
      <sheetData sheetId="27">
        <row r="7">
          <cell r="D7">
            <v>42352</v>
          </cell>
        </row>
      </sheetData>
      <sheetData sheetId="28">
        <row r="7">
          <cell r="D7">
            <v>42353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145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42354.618136574078</v>
      </c>
      <c r="E4" s="8"/>
      <c r="G4" s="6"/>
      <c r="H4" s="139" t="s">
        <v>146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45</v>
      </c>
      <c r="J5" s="23">
        <f>COUNTA(_xll.ohPack(_xll.ohFilter(Check1M,Flag1M)))</f>
        <v>30</v>
      </c>
      <c r="K5" s="23">
        <f>COUNTA(_xll.ohPack(_xll.ohFilter(Check3M,Flag3M)))</f>
        <v>1</v>
      </c>
      <c r="L5" s="23">
        <f>COUNTA(_xll.ohPack(_xll.ohFilter(Check6M,Flag6M)))</f>
        <v>379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42354</v>
      </c>
      <c r="E6" s="8"/>
      <c r="G6" s="6"/>
      <c r="H6" s="29" t="s">
        <v>24</v>
      </c>
      <c r="I6" s="17">
        <f>COUNTIF(CheckON,TRUE)</f>
        <v>44</v>
      </c>
      <c r="J6" s="17">
        <f>COUNTIF(Check1M,"=TRUE")</f>
        <v>30</v>
      </c>
      <c r="K6" s="17">
        <f>COUNTIF(Check3M,TRUE)</f>
        <v>0</v>
      </c>
      <c r="L6" s="17">
        <f>COUNTIF(Check6M,TRUE)</f>
        <v>55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176</v>
      </c>
      <c r="E7" s="8"/>
      <c r="G7" s="24"/>
      <c r="H7" s="26" t="s">
        <v>25</v>
      </c>
      <c r="I7" s="108">
        <f>I5-I6</f>
        <v>1</v>
      </c>
      <c r="J7" s="108">
        <f>J5-J6</f>
        <v>0</v>
      </c>
      <c r="K7" s="108">
        <f>K5-K6</f>
        <v>1</v>
      </c>
      <c r="L7" s="108">
        <f>L5-L6</f>
        <v>324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153</v>
      </c>
      <c r="J13" s="22" t="s">
        <v>154</v>
      </c>
      <c r="K13" s="22" t="s">
        <v>154</v>
      </c>
      <c r="L13" s="22" t="s">
        <v>154</v>
      </c>
      <c r="M13" s="22" t="s">
        <v>154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152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133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obj_00852#0000</v>
      </c>
      <c r="K21" s="47" t="str">
        <f>_xll.qlIborIndex(,K13,"1D",K16,Currency,Calendar,K17,K18,K19,K4,Permanent,Trigger,ObjectOverwrite)</f>
        <v>obj_00853#0000</v>
      </c>
      <c r="L21" s="47" t="str">
        <f>_xll.qlIborIndex(,L13,"1D",L16,Currency,Calendar,L17,L18,L19,L4,Permanent,Trigger,ObjectOverwrite)</f>
        <v>obj_00851#0000</v>
      </c>
      <c r="M21" s="47" t="str">
        <f>_xll.qlIborIndex(,M13,"1D",M16,Currency,Calendar,M17,M18,M19,M4,Permanent,Trigger,ObjectOverwrite)</f>
        <v>obj_00854#0000</v>
      </c>
      <c r="N21" s="8"/>
    </row>
    <row r="22" spans="1:14" ht="11.25" customHeight="1" x14ac:dyDescent="0.25">
      <c r="B22" s="6"/>
      <c r="C22" s="27" t="s">
        <v>161</v>
      </c>
      <c r="D22" s="127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29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134</v>
      </c>
      <c r="D24" s="137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134</v>
      </c>
      <c r="D25" s="138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148</v>
      </c>
      <c r="D26" s="137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149</v>
      </c>
      <c r="D27" s="128">
        <v>5.0000000000000001E-4</v>
      </c>
      <c r="E27" s="8"/>
    </row>
    <row r="28" spans="1:14" ht="11.25" customHeight="1" x14ac:dyDescent="0.25">
      <c r="B28" s="6"/>
      <c r="C28" s="29" t="s">
        <v>135</v>
      </c>
      <c r="D28" s="128">
        <v>5.0000000000000001E-4</v>
      </c>
      <c r="E28" s="8"/>
    </row>
    <row r="29" spans="1:14" ht="11.25" customHeight="1" x14ac:dyDescent="0.25">
      <c r="B29" s="6"/>
      <c r="C29" s="32" t="s">
        <v>136</v>
      </c>
      <c r="D29" s="129">
        <v>5.0000000000000001E-4</v>
      </c>
      <c r="E29" s="8"/>
    </row>
    <row r="30" spans="1:14" ht="11.25" customHeight="1" x14ac:dyDescent="0.25">
      <c r="B30" s="6"/>
      <c r="C30" s="27" t="s">
        <v>143</v>
      </c>
      <c r="D30" s="127">
        <v>5.0000000000000001E-4</v>
      </c>
      <c r="E30" s="8"/>
    </row>
    <row r="31" spans="1:14" ht="11.25" customHeight="1" x14ac:dyDescent="0.25">
      <c r="B31" s="6"/>
      <c r="C31" s="29" t="s">
        <v>160</v>
      </c>
      <c r="D31" s="128">
        <v>4.0000000000000002E-4</v>
      </c>
      <c r="E31" s="8"/>
    </row>
    <row r="32" spans="1:14" ht="11.25" customHeight="1" x14ac:dyDescent="0.25">
      <c r="B32" s="6"/>
      <c r="C32" s="32" t="s">
        <v>162</v>
      </c>
      <c r="D32" s="129">
        <v>0</v>
      </c>
      <c r="E32" s="8"/>
    </row>
    <row r="33" spans="2:5" ht="11.25" customHeight="1" x14ac:dyDescent="0.25">
      <c r="B33" s="6"/>
      <c r="C33" s="26" t="s">
        <v>144</v>
      </c>
      <c r="D33" s="210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10" priority="1" operator="notEqual">
      <formula>0</formula>
    </cfRule>
    <cfRule type="cellIs" dxfId="9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9" si="0">EDATE(SettlementDate,$B3)</f>
        <v>42722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-3.0334487133387711E-3</v>
      </c>
      <c r="H3" s="53">
        <f>IF(G3&gt;=0,ROUNDDOWN(G3*10,2)/10,ROUNDUP(G3*10,2)/10)</f>
        <v>-4.0000000000000001E-3</v>
      </c>
      <c r="I3" s="82">
        <f>MAX(_xll.ohPack(Data!$F$4:INDEX(FwdON,MATCH(E3+1,SettlementDates,1),1)))</f>
        <v>-1.3733184365505302E-3</v>
      </c>
      <c r="J3" s="53">
        <f t="shared" ref="J3:J9" si="2">IF(I3-G3&gt;1%,(QUOTIENT(I3*10000,50)+1)*0.5%,(QUOTIENT(I3*10000,10)+1)*0.1%)</f>
        <v>0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43087</v>
      </c>
      <c r="F4" s="77">
        <f t="shared" si="1"/>
        <v>3</v>
      </c>
      <c r="G4" s="83">
        <f>MIN(_xll.ohPack(Data!$F$4:INDEX(FwdON,MATCH(E4+1,SettlementDates,1),1)))</f>
        <v>-3.0334487133387711E-3</v>
      </c>
      <c r="H4" s="54">
        <f t="shared" ref="H4:H9" si="4">IF(G4&gt;=0,ROUNDDOWN(G4*10,2)/10,ROUNDUP(G4*10,2)/10)</f>
        <v>-4.0000000000000001E-3</v>
      </c>
      <c r="I4" s="83">
        <f>MAX(_xll.ohPack(Data!$F$4:INDEX(FwdON,MATCH(E4+1,SettlementDates,1),1)))</f>
        <v>-1.3733184365505302E-3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44183</v>
      </c>
      <c r="F5" s="77">
        <f t="shared" si="1"/>
        <v>6</v>
      </c>
      <c r="G5" s="83">
        <f>MIN(_xll.ohPack(Data!$F$4:INDEX(FwdON,MATCH(E5+1,SettlementDates,1),1)))</f>
        <v>-3.0334487133387711E-3</v>
      </c>
      <c r="H5" s="54">
        <f t="shared" si="4"/>
        <v>-4.0000000000000001E-3</v>
      </c>
      <c r="I5" s="83">
        <f>MAX(_xll.ohPack(Data!$F$4:INDEX(FwdON,MATCH(E5+1,SettlementDates,1),1)))</f>
        <v>8.073362528104866E-3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46009</v>
      </c>
      <c r="F6" s="77">
        <f t="shared" si="1"/>
        <v>6</v>
      </c>
      <c r="G6" s="83">
        <f>MIN(_xll.ohPack(Data!$F$4:INDEX(FwdON,MATCH(E6+1,SettlementDates,1),1)))</f>
        <v>-3.0334487133387711E-3</v>
      </c>
      <c r="H6" s="54">
        <f t="shared" si="4"/>
        <v>-4.0000000000000001E-3</v>
      </c>
      <c r="I6" s="83">
        <f>MAX(_xll.ohPack(Data!$F$4:INDEX(FwdON,MATCH(E6+1,SettlementDates,1),1)))</f>
        <v>1.988085414782681E-2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49661</v>
      </c>
      <c r="F7" s="77">
        <f t="shared" si="1"/>
        <v>12</v>
      </c>
      <c r="G7" s="83">
        <f>MIN(_xll.ohPack(Data!$F$4:INDEX(FwdON,MATCH(E7+1,SettlementDates,1),1)))</f>
        <v>-3.0334487133387711E-3</v>
      </c>
      <c r="H7" s="54">
        <f t="shared" si="4"/>
        <v>-4.0000000000000001E-3</v>
      </c>
      <c r="I7" s="83">
        <f>MAX(_xll.ohPack(Data!$F$4:INDEX(FwdON,MATCH(E7+1,SettlementDates,1),1)))</f>
        <v>2.162823730471608E-2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53314</v>
      </c>
      <c r="F8" s="77">
        <f t="shared" si="1"/>
        <v>36</v>
      </c>
      <c r="G8" s="83">
        <f>MIN(_xll.ohPack(Data!$F$4:INDEX(FwdON,MATCH(E8+1,SettlementDates,1),1)))</f>
        <v>-3.0334487133387711E-3</v>
      </c>
      <c r="H8" s="54">
        <f t="shared" si="4"/>
        <v>-4.0000000000000001E-3</v>
      </c>
      <c r="I8" s="83">
        <f>MAX(_xll.ohPack(Data!$F$4:INDEX(FwdON,MATCH(E8+1,SettlementDates,1),1)))</f>
        <v>2.162823730471608E-2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64271</v>
      </c>
      <c r="F9" s="77">
        <f t="shared" si="1"/>
        <v>60</v>
      </c>
      <c r="G9" s="84">
        <f>MIN(_xll.ohPack(Data!$F$4:INDEX(FwdON,MATCH(E9+1,SettlementDates,1),1)))</f>
        <v>-3.0334487133387711E-3</v>
      </c>
      <c r="H9" s="55">
        <f t="shared" si="4"/>
        <v>-4.0000000000000001E-3</v>
      </c>
      <c r="I9" s="84">
        <f>MAX(_xll.ohPack(Data!$F$4:INDEX(FwdON,MATCH(E9+1,SettlementDates,1),1)))</f>
        <v>2.162823730471608E-2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211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212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212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212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212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212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13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147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157</v>
      </c>
      <c r="Y22" s="102" t="s">
        <v>59</v>
      </c>
      <c r="AA22" s="104" t="s">
        <v>103</v>
      </c>
      <c r="AC22" s="103" t="s">
        <v>100</v>
      </c>
      <c r="AD22" s="104" t="s">
        <v>111</v>
      </c>
    </row>
    <row r="23" spans="3:30" x14ac:dyDescent="0.2">
      <c r="J23" s="62"/>
      <c r="K23" s="62"/>
      <c r="L23" s="62"/>
      <c r="M23" s="117" t="s">
        <v>156</v>
      </c>
      <c r="N23" s="117" t="s">
        <v>53</v>
      </c>
      <c r="O23" s="117" t="str">
        <f>_xll.qlECBNextCode(SettlementDate,Trigger)</f>
        <v>JAN16</v>
      </c>
      <c r="P23" s="117" t="str">
        <f t="shared" ref="P23:P33" si="5">Currency&amp;M23&amp;N23&amp;O23&amp;QuoteSuffix</f>
        <v>EURECBOISJAN16_Quote</v>
      </c>
      <c r="Q23" s="141"/>
      <c r="R23" s="118">
        <f>_xll.qlCalendarAdvance(Calendar,S23,"-2D","f",,Trigger)</f>
        <v>42394</v>
      </c>
      <c r="S23" s="118">
        <f>_xll.qlECBdate(O23,,Trigger)</f>
        <v>42396</v>
      </c>
      <c r="T23" s="118">
        <f>_xll.qlECBNextDate(S23,Trigger)</f>
        <v>42445</v>
      </c>
      <c r="U23" s="119">
        <f>_xll.qlOvernightIndexedSwapFairRate(AA23,_xll.ohTrigger(Trigger,TriggerON,InterestRatesTrigger))</f>
        <v>-2.360000001414995E-3</v>
      </c>
      <c r="V23" s="119">
        <f>_xll.qlQuoteValue(P23,_xll.ohTrigger(Trigger,TriggerON,InterestRatesTrigger))</f>
        <v>-2.3599999999999997E-3</v>
      </c>
      <c r="W23" s="119" t="b">
        <f t="shared" ref="W23:W33" si="6">NOT(ISERROR(V23))</f>
        <v>1</v>
      </c>
      <c r="X23" s="167">
        <f>(U23-V23)*10000</f>
        <v>-1.4149952910769148E-8</v>
      </c>
      <c r="Y23" s="50" t="b">
        <f>ABS(X23/10000)&lt;=ABS('General Settings'!$D$22)</f>
        <v>1</v>
      </c>
      <c r="AA23" s="52" t="str">
        <f>_xll.qlMakeDatedOIS(,S23,T23,IndexON,,DayCountConv,,Permanent,Trigger,ObjectOverwrite)</f>
        <v>obj_00996#0000</v>
      </c>
      <c r="AC23" s="68" t="s">
        <v>101</v>
      </c>
      <c r="AD23" s="51" t="s">
        <v>102</v>
      </c>
    </row>
    <row r="24" spans="3:30" x14ac:dyDescent="0.2">
      <c r="M24" s="110" t="s">
        <v>156</v>
      </c>
      <c r="N24" s="110" t="s">
        <v>53</v>
      </c>
      <c r="O24" s="110" t="str">
        <f>_xll.qlECBNextCode(S23,Trigger)</f>
        <v>MAR16</v>
      </c>
      <c r="P24" s="110" t="str">
        <f t="shared" si="5"/>
        <v>EURECBOISMAR16_Quote</v>
      </c>
      <c r="Q24" s="142"/>
      <c r="R24" s="111">
        <f>_xll.qlCalendarAdvance(Calendar,S24,"-2D","f",,Trigger)</f>
        <v>42443</v>
      </c>
      <c r="S24" s="111">
        <f>_xll.qlECBdate(O24,,Trigger)</f>
        <v>42445</v>
      </c>
      <c r="T24" s="111">
        <f>_xll.qlECBNextDate(S24,Trigger)</f>
        <v>42487</v>
      </c>
      <c r="U24" s="112">
        <f>_xll.qlOvernightIndexedSwapFairRate(AA24,_xll.ohTrigger(Trigger,TriggerON,InterestRatesTrigger))</f>
        <v>-2.7000000000329139E-3</v>
      </c>
      <c r="V24" s="112">
        <f>_xll.qlQuoteValue(P24,_xll.ohTrigger(Trigger,TriggerON,InterestRatesTrigger))</f>
        <v>-2.7000000000000001E-3</v>
      </c>
      <c r="W24" s="112" t="b">
        <f t="shared" si="6"/>
        <v>1</v>
      </c>
      <c r="X24" s="168">
        <f t="shared" ref="X24:X69" si="7">(U24-V24)*10000</f>
        <v>-3.2913775871445949E-10</v>
      </c>
      <c r="Y24" s="50" t="b">
        <f>ABS(X24/10000)&lt;=ABS('General Settings'!$D$22)</f>
        <v>1</v>
      </c>
      <c r="AA24" s="50" t="str">
        <f>_xll.qlMakeDatedOIS(,S24,T24,IndexON,,DayCountConv,,Permanent,Trigger,ObjectOverwrite)</f>
        <v>obj_00983#0000</v>
      </c>
    </row>
    <row r="25" spans="3:30" x14ac:dyDescent="0.2">
      <c r="M25" s="110" t="s">
        <v>156</v>
      </c>
      <c r="N25" s="110" t="s">
        <v>53</v>
      </c>
      <c r="O25" s="110" t="str">
        <f>_xll.qlECBNextCode(S24,Trigger)</f>
        <v>APR16</v>
      </c>
      <c r="P25" s="110" t="str">
        <f t="shared" si="5"/>
        <v>EURECBOISAPR16_Quote</v>
      </c>
      <c r="Q25" s="142"/>
      <c r="R25" s="111">
        <f>_xll.qlCalendarAdvance(Calendar,S25,"-2D","f",,Trigger)</f>
        <v>42485</v>
      </c>
      <c r="S25" s="111">
        <f>_xll.qlECBdate(O25,,Trigger)</f>
        <v>42487</v>
      </c>
      <c r="T25" s="111">
        <f>_xll.qlECBNextDate(S25,Trigger)</f>
        <v>42529</v>
      </c>
      <c r="U25" s="112">
        <f>_xll.qlOvernightIndexedSwapFairRate(AA25,_xll.ohTrigger(Trigger,TriggerON,InterestRatesTrigger))</f>
        <v>-2.7800000000402902E-3</v>
      </c>
      <c r="V25" s="112">
        <f>_xll.qlQuoteValue(P25,_xll.ohTrigger(Trigger,TriggerON,InterestRatesTrigger))</f>
        <v>-2.7800000000000004E-3</v>
      </c>
      <c r="W25" s="112" t="b">
        <f t="shared" si="6"/>
        <v>1</v>
      </c>
      <c r="X25" s="168">
        <f t="shared" si="7"/>
        <v>-4.0289820091299333E-10</v>
      </c>
      <c r="Y25" s="50" t="b">
        <f>ABS(X25/10000)&lt;=ABS('General Settings'!$D$22)</f>
        <v>1</v>
      </c>
      <c r="AA25" s="50" t="str">
        <f>_xll.qlMakeDatedOIS(,S25,T25,IndexON,,DayCountConv,,Permanent,Trigger,ObjectOverwrite)</f>
        <v>obj_009a0#0000</v>
      </c>
    </row>
    <row r="26" spans="3:30" x14ac:dyDescent="0.2">
      <c r="M26" s="110" t="s">
        <v>156</v>
      </c>
      <c r="N26" s="110" t="s">
        <v>53</v>
      </c>
      <c r="O26" s="110" t="str">
        <f>_xll.qlECBNextCode(S25,Trigger)</f>
        <v>JUN16</v>
      </c>
      <c r="P26" s="110" t="str">
        <f t="shared" si="5"/>
        <v>EURECBOISJUN16_Quote</v>
      </c>
      <c r="Q26" s="142"/>
      <c r="R26" s="111">
        <f>_xll.qlCalendarAdvance(Calendar,S26,"-2D","f",,Trigger)</f>
        <v>42527</v>
      </c>
      <c r="S26" s="111">
        <f>_xll.qlECBdate(O26,,Trigger)</f>
        <v>42529</v>
      </c>
      <c r="T26" s="111">
        <f>_xll.qlECBNextDate(S26,Trigger)</f>
        <v>42578</v>
      </c>
      <c r="U26" s="112">
        <f>_xll.qlOvernightIndexedSwapFairRate(AA26,_xll.ohTrigger(Trigger,TriggerON,InterestRatesTrigger))</f>
        <v>-2.9000000000467319E-3</v>
      </c>
      <c r="V26" s="112">
        <f>_xll.qlQuoteValue(P26,_xll.ohTrigger(Trigger,TriggerON,InterestRatesTrigger))</f>
        <v>-2.9000000000000002E-3</v>
      </c>
      <c r="W26" s="112" t="b">
        <f t="shared" si="6"/>
        <v>1</v>
      </c>
      <c r="X26" s="168">
        <f t="shared" si="7"/>
        <v>-4.6731715719339206E-10</v>
      </c>
      <c r="Y26" s="50" t="b">
        <f>ABS(X26/10000)&lt;=ABS('General Settings'!$D$22)</f>
        <v>1</v>
      </c>
      <c r="AA26" s="50" t="str">
        <f>_xll.qlMakeDatedOIS(,S26,T26,IndexON,,DayCountConv,,Permanent,Trigger,ObjectOverwrite)</f>
        <v>obj_0098f#0000</v>
      </c>
    </row>
    <row r="27" spans="3:30" x14ac:dyDescent="0.2">
      <c r="M27" s="110" t="s">
        <v>156</v>
      </c>
      <c r="N27" s="110" t="s">
        <v>53</v>
      </c>
      <c r="O27" s="110" t="str">
        <f>_xll.qlECBNextCode(S26,Trigger)</f>
        <v>JUL16</v>
      </c>
      <c r="P27" s="110" t="str">
        <f t="shared" si="5"/>
        <v>EURECBOISJUL16_Quote</v>
      </c>
      <c r="Q27" s="142"/>
      <c r="R27" s="111">
        <f>_xll.qlCalendarAdvance(Calendar,S27,"-2D","f",,Trigger)</f>
        <v>42576</v>
      </c>
      <c r="S27" s="111">
        <f>_xll.qlECBdate(O27,,Trigger)</f>
        <v>42578</v>
      </c>
      <c r="T27" s="111">
        <f>_xll.qlECBNextDate(S27,Trigger)</f>
        <v>42627</v>
      </c>
      <c r="U27" s="112">
        <f>_xll.qlOvernightIndexedSwapFairRate(AA27,_xll.ohTrigger(Trigger,TriggerON,InterestRatesTrigger))</f>
        <v>-2.9400000000544971E-3</v>
      </c>
      <c r="V27" s="112">
        <f>_xll.qlQuoteValue(P27,_xll.ohTrigger(Trigger,TriggerON,InterestRatesTrigger))</f>
        <v>-2.9400000000000003E-3</v>
      </c>
      <c r="W27" s="112" t="b">
        <f t="shared" si="6"/>
        <v>1</v>
      </c>
      <c r="X27" s="168">
        <f t="shared" si="7"/>
        <v>-5.4496771678680389E-10</v>
      </c>
      <c r="Y27" s="50" t="b">
        <f>ABS(X27/10000)&lt;=ABS('General Settings'!$D$22)</f>
        <v>1</v>
      </c>
      <c r="AA27" s="50" t="str">
        <f>_xll.qlMakeDatedOIS(,S27,T27,IndexON,,DayCountConv,,Permanent,Trigger,ObjectOverwrite)</f>
        <v>obj_00984#0000</v>
      </c>
    </row>
    <row r="28" spans="3:30" x14ac:dyDescent="0.2">
      <c r="M28" s="110" t="s">
        <v>156</v>
      </c>
      <c r="N28" s="110" t="s">
        <v>53</v>
      </c>
      <c r="O28" s="110" t="str">
        <f>_xll.qlECBNextCode(S27,Trigger)</f>
        <v>SEP16</v>
      </c>
      <c r="P28" s="110" t="str">
        <f t="shared" si="5"/>
        <v>EURECBOISSEP16_Quote</v>
      </c>
      <c r="Q28" s="142"/>
      <c r="R28" s="111">
        <f>_xll.qlCalendarAdvance(Calendar,S28,"-2D","f",,Trigger)</f>
        <v>42625</v>
      </c>
      <c r="S28" s="111">
        <f>_xll.qlECBdate(O28,,Trigger)</f>
        <v>42627</v>
      </c>
      <c r="T28" s="111">
        <f>_xll.qlECBNextDate(S28,Trigger)</f>
        <v>42669</v>
      </c>
      <c r="U28" s="112">
        <f>_xll.qlOvernightIndexedSwapFairRate(AA28,_xll.ohTrigger(Trigger,TriggerON,InterestRatesTrigger))</f>
        <v>-3.020000000070982E-3</v>
      </c>
      <c r="V28" s="112">
        <f>_xll.qlQuoteValue(P28,_xll.ohTrigger(Trigger,TriggerON,InterestRatesTrigger))</f>
        <v>-3.0200000000000005E-3</v>
      </c>
      <c r="W28" s="112" t="b">
        <f t="shared" si="6"/>
        <v>1</v>
      </c>
      <c r="X28" s="168">
        <f t="shared" si="7"/>
        <v>-7.0981415190018993E-10</v>
      </c>
      <c r="Y28" s="50" t="b">
        <f>ABS(X28/10000)&lt;=ABS('General Settings'!$D$22)</f>
        <v>1</v>
      </c>
      <c r="AA28" s="50" t="str">
        <f>_xll.qlMakeDatedOIS(,S28,T28,IndexON,,DayCountConv,,Permanent,Trigger,ObjectOverwrite)</f>
        <v>obj_00985#0000</v>
      </c>
    </row>
    <row r="29" spans="3:30" x14ac:dyDescent="0.2">
      <c r="M29" s="110" t="s">
        <v>156</v>
      </c>
      <c r="N29" s="110" t="s">
        <v>53</v>
      </c>
      <c r="O29" s="110" t="str">
        <f>_xll.qlECBNextCode(S28,Trigger)</f>
        <v>OCT16</v>
      </c>
      <c r="P29" s="110" t="str">
        <f t="shared" si="5"/>
        <v>EURECBOISOCT16_Quote</v>
      </c>
      <c r="Q29" s="142"/>
      <c r="R29" s="111">
        <f>_xll.qlCalendarAdvance(Calendar,S29,"-2D","f",,Trigger)</f>
        <v>42667</v>
      </c>
      <c r="S29" s="111">
        <f>_xll.qlECBdate(O29,,Trigger)</f>
        <v>42669</v>
      </c>
      <c r="T29" s="111">
        <f>_xll.qlECBNextDate(S29,Trigger)</f>
        <v>42718</v>
      </c>
      <c r="U29" s="112">
        <f>_xll.qlOvernightIndexedSwapFairRate(AA29,_xll.ohTrigger(Trigger,TriggerON,InterestRatesTrigger))</f>
        <v>-3.0100000000680889E-3</v>
      </c>
      <c r="V29" s="112">
        <f>_xll.qlQuoteValue(P29,_xll.ohTrigger(Trigger,TriggerON,InterestRatesTrigger))</f>
        <v>-3.0099999999999992E-3</v>
      </c>
      <c r="W29" s="112" t="b">
        <f t="shared" si="6"/>
        <v>1</v>
      </c>
      <c r="X29" s="168">
        <f t="shared" si="7"/>
        <v>-6.8089631155565655E-10</v>
      </c>
      <c r="Y29" s="50" t="b">
        <f>ABS(X29/10000)&lt;=ABS('General Settings'!$D$22)</f>
        <v>1</v>
      </c>
      <c r="AA29" s="50" t="str">
        <f>_xll.qlMakeDatedOIS(,S29,T29,IndexON,,DayCountConv,,Permanent,Trigger,ObjectOverwrite)</f>
        <v>obj_00986#0000</v>
      </c>
    </row>
    <row r="30" spans="3:30" x14ac:dyDescent="0.2">
      <c r="M30" s="110" t="s">
        <v>156</v>
      </c>
      <c r="N30" s="110" t="s">
        <v>53</v>
      </c>
      <c r="O30" s="110" t="str">
        <f>_xll.qlECBNextCode(S29,Trigger)</f>
        <v>DEC16</v>
      </c>
      <c r="P30" s="110" t="str">
        <f t="shared" si="5"/>
        <v>EURECBOISDEC16_Quote</v>
      </c>
      <c r="Q30" s="142"/>
      <c r="R30" s="111">
        <f>_xll.qlCalendarAdvance(Calendar,S30,"-2D","f",,Trigger)</f>
        <v>42716</v>
      </c>
      <c r="S30" s="111">
        <f>_xll.qlECBdate(O30,,Trigger)</f>
        <v>42718</v>
      </c>
      <c r="T30" s="111">
        <f>_xll.qlECBNextDate(S30,Trigger)</f>
        <v>42760</v>
      </c>
      <c r="U30" s="112">
        <f>_xll.qlOvernightIndexedSwapFairRate(AA30,_xll.ohTrigger(Trigger,TriggerON,InterestRatesTrigger))</f>
        <v>-2.8700000000899833E-3</v>
      </c>
      <c r="V30" s="112">
        <f>_xll.qlQuoteValue(P30,_xll.ohTrigger(Trigger,TriggerON,InterestRatesTrigger))</f>
        <v>-2.8700000000000002E-3</v>
      </c>
      <c r="W30" s="112" t="b">
        <f t="shared" si="6"/>
        <v>1</v>
      </c>
      <c r="X30" s="168">
        <f t="shared" si="7"/>
        <v>-8.9983142464999943E-10</v>
      </c>
      <c r="Y30" s="50" t="b">
        <f>ABS(X30/10000)&lt;=ABS('General Settings'!$D$22)</f>
        <v>1</v>
      </c>
      <c r="AA30" s="50" t="str">
        <f>_xll.qlMakeDatedOIS(,S30,T30,IndexON,,DayCountConv,,Permanent,Trigger,ObjectOverwrite)</f>
        <v>obj_00987#0000</v>
      </c>
    </row>
    <row r="31" spans="3:30" x14ac:dyDescent="0.2">
      <c r="M31" s="110" t="s">
        <v>156</v>
      </c>
      <c r="N31" s="110" t="s">
        <v>53</v>
      </c>
      <c r="O31" s="110" t="str">
        <f>_xll.qlECBNextCode(S30,Trigger)</f>
        <v>JAN17</v>
      </c>
      <c r="P31" s="110" t="str">
        <f t="shared" si="5"/>
        <v>EURECBOISJAN17_Quote</v>
      </c>
      <c r="Q31" s="142"/>
      <c r="R31" s="111">
        <f>_xll.qlCalendarAdvance(Calendar,S31,"-2D","f",,Trigger)</f>
        <v>42758</v>
      </c>
      <c r="S31" s="111">
        <f>_xll.qlECBdate(O31,,Trigger)</f>
        <v>42760</v>
      </c>
      <c r="T31" s="111" t="e">
        <f>_xll.qlECBNextDate(S31,Trigger)</f>
        <v>#NUM!</v>
      </c>
      <c r="U31" s="112" t="e">
        <f>_xll.qlOvernightIndexedSwapFairRate(AA31,_xll.ohTrigger(Trigger,TriggerON,InterestRatesTrigger))</f>
        <v>#VALUE!</v>
      </c>
      <c r="V31" s="112">
        <f>_xll.qlQuoteValue(P31,_xll.ohTrigger(Trigger,TriggerON,InterestRatesTrigger))</f>
        <v>-3.0200000000000005E-3</v>
      </c>
      <c r="W31" s="112" t="b">
        <f t="shared" si="6"/>
        <v>1</v>
      </c>
      <c r="X31" s="168" t="e">
        <f t="shared" si="7"/>
        <v>#VALUE!</v>
      </c>
      <c r="Y31" s="50" t="e">
        <f>ABS(X31/10000)&lt;=ABS('General Settings'!$D$22)</f>
        <v>#VALUE!</v>
      </c>
      <c r="AA31" s="50" t="e">
        <f>_xll.qlMakeDatedOIS(,S31,T31,IndexON,,DayCountConv,,Permanent,Trigger,ObjectOverwrite)</f>
        <v>#NUM!</v>
      </c>
    </row>
    <row r="32" spans="3:30" x14ac:dyDescent="0.2">
      <c r="M32" s="94" t="s">
        <v>156</v>
      </c>
      <c r="N32" s="94" t="s">
        <v>53</v>
      </c>
      <c r="O32" s="94" t="e">
        <f>_xll.qlECBNextCode(S31,Trigger)</f>
        <v>#NUM!</v>
      </c>
      <c r="P32" s="94" t="e">
        <f t="shared" si="5"/>
        <v>#NUM!</v>
      </c>
      <c r="Q32" s="142"/>
      <c r="R32" s="106" t="e">
        <f>_xll.qlCalendarAdvance(Calendar,S32,"-2D","f",,Trigger)</f>
        <v>#NUM!</v>
      </c>
      <c r="S32" s="106" t="e">
        <f>_xll.qlECBdate(O32,,Trigger)</f>
        <v>#VALUE!</v>
      </c>
      <c r="T32" s="106" t="e">
        <f>_xll.qlECBNextDate(S32,Trigger)</f>
        <v>#NUM!</v>
      </c>
      <c r="U32" s="97" t="e">
        <f>_xll.qlOvernightIndexedSwapFairRate(AA32,_xll.ohTrigger(Trigger,TriggerON,InterestRatesTrigger))</f>
        <v>#VALUE!</v>
      </c>
      <c r="V32" s="97" t="e">
        <f>_xll.qlQuoteValue(P32,_xll.ohTrigger(Trigger,TriggerON,InterestRatesTrigger))</f>
        <v>#VALUE!</v>
      </c>
      <c r="W32" s="97" t="b">
        <f t="shared" si="6"/>
        <v>0</v>
      </c>
      <c r="X32" s="169" t="e">
        <f t="shared" si="7"/>
        <v>#VALUE!</v>
      </c>
      <c r="Y32" s="50" t="e">
        <f>ABS(X32/10000)&lt;=ABS('General Settings'!$D$22)</f>
        <v>#VALUE!</v>
      </c>
      <c r="AA32" s="50" t="e">
        <f>_xll.qlMakeDatedOIS(,S32,T32,IndexON,,DayCountConv,,Permanent,Trigger,ObjectOverwrite)</f>
        <v>#NUM!</v>
      </c>
    </row>
    <row r="33" spans="13:27" x14ac:dyDescent="0.2">
      <c r="M33" s="94" t="s">
        <v>156</v>
      </c>
      <c r="N33" s="94" t="s">
        <v>53</v>
      </c>
      <c r="O33" s="94" t="e">
        <f>_xll.qlECBNextCode(S32,Trigger)</f>
        <v>#NUM!</v>
      </c>
      <c r="P33" s="94" t="e">
        <f t="shared" si="5"/>
        <v>#NUM!</v>
      </c>
      <c r="Q33" s="142"/>
      <c r="R33" s="106" t="e">
        <f>_xll.qlCalendarAdvance(Calendar,S33,"-2D","f",,Trigger)</f>
        <v>#NUM!</v>
      </c>
      <c r="S33" s="106" t="e">
        <f>_xll.qlECBdate(O33,,Trigger)</f>
        <v>#VALUE!</v>
      </c>
      <c r="T33" s="106" t="e">
        <f>_xll.qlECBNextDate(S33,Trigger)</f>
        <v>#NUM!</v>
      </c>
      <c r="U33" s="97" t="e">
        <f>_xll.qlOvernightIndexedSwapFairRate(AA33,_xll.ohTrigger(Trigger,TriggerON,InterestRatesTrigger))</f>
        <v>#VALUE!</v>
      </c>
      <c r="V33" s="97" t="e">
        <f>_xll.qlQuoteValue(P33,_xll.ohTrigger(Trigger,TriggerON,InterestRatesTrigger))</f>
        <v>#VALUE!</v>
      </c>
      <c r="W33" s="97" t="b">
        <f t="shared" si="6"/>
        <v>0</v>
      </c>
      <c r="X33" s="169" t="e">
        <f t="shared" si="7"/>
        <v>#VALUE!</v>
      </c>
      <c r="Y33" s="50" t="e">
        <f>ABS(X33/10000)&lt;=ABS('General Settings'!$D$22)</f>
        <v>#VALUE!</v>
      </c>
      <c r="AA33" s="50" t="e">
        <f>_xll.qlMakeDatedOIS(,S33,T33,IndexON,,DayCountConv,,Permanent,Trigger,ObjectOverwrite)</f>
        <v>#NUM!</v>
      </c>
    </row>
    <row r="34" spans="13:27" x14ac:dyDescent="0.2">
      <c r="M34" s="117" t="s">
        <v>155</v>
      </c>
      <c r="N34" s="117"/>
      <c r="O34" s="117" t="s">
        <v>60</v>
      </c>
      <c r="P34" s="117" t="str">
        <f t="shared" ref="P34" si="8">Currency&amp;M34&amp;O34&amp;QuoteSuffix</f>
        <v>EUREONSW_Quote</v>
      </c>
      <c r="Q34" s="141"/>
      <c r="R34" s="118">
        <f t="shared" ref="R34:R65" si="9">EvaluationDate</f>
        <v>42354</v>
      </c>
      <c r="S34" s="118">
        <f>_xll.qlSwapStartDate(AA34)</f>
        <v>42356</v>
      </c>
      <c r="T34" s="118">
        <f>_xll.qlSwapMaturityDate(AA34)</f>
        <v>42366</v>
      </c>
      <c r="U34" s="119">
        <f>_xll.qlOvernightIndexedSwapFairRate(AA34,_xll.ohTrigger(Trigger,TriggerON,InterestRatesTrigger))</f>
        <v>-2.2899999997831877E-3</v>
      </c>
      <c r="V34" s="119">
        <f>_xll.qlQuoteValue(P34,_xll.ohTrigger(Trigger,TriggerON,InterestRatesTrigger))</f>
        <v>-2.2899999999999999E-3</v>
      </c>
      <c r="W34" s="119" t="b">
        <f t="shared" ref="W34" si="10">NOT(ISERROR(V34))</f>
        <v>1</v>
      </c>
      <c r="X34" s="167">
        <f t="shared" si="7"/>
        <v>2.1681224524061626E-9</v>
      </c>
      <c r="Y34" s="52" t="b">
        <f>ABS(X34/10000)&lt;=ABS('General Settings'!$D$23)</f>
        <v>1</v>
      </c>
      <c r="AA34" s="52" t="str">
        <f>_xll.qlMakeOIS(,SettlementDays,IF(O34="SW","1W",O34),IndexON,,FwdStart,DayCountConv,,Permanent,Trigger,ObjectOverwrite)</f>
        <v>obj_0066e#0000</v>
      </c>
    </row>
    <row r="35" spans="13:27" x14ac:dyDescent="0.2">
      <c r="M35" s="110" t="s">
        <v>155</v>
      </c>
      <c r="N35" s="110"/>
      <c r="O35" s="110" t="s">
        <v>61</v>
      </c>
      <c r="P35" s="110" t="str">
        <f t="shared" ref="P35:P65" si="11">Currency&amp;M35&amp;O35&amp;QuoteSuffix</f>
        <v>EUREON2W_Quote</v>
      </c>
      <c r="Q35" s="142"/>
      <c r="R35" s="111">
        <f t="shared" si="9"/>
        <v>42354</v>
      </c>
      <c r="S35" s="111">
        <f>_xll.qlSwapStartDate(AA35)</f>
        <v>42356</v>
      </c>
      <c r="T35" s="111">
        <f>_xll.qlSwapMaturityDate(AA35)</f>
        <v>42373</v>
      </c>
      <c r="U35" s="112">
        <f>_xll.qlOvernightIndexedSwapFairRate(AA35,_xll.ohTrigger(Trigger,TriggerON,InterestRatesTrigger))</f>
        <v>-2.0699999999978088E-3</v>
      </c>
      <c r="V35" s="112">
        <f>_xll.qlQuoteValue(P35,_xll.ohTrigger(Trigger,TriggerON,InterestRatesTrigger))</f>
        <v>-2.0700000000000002E-3</v>
      </c>
      <c r="W35" s="112" t="b">
        <f t="shared" ref="W35:W65" si="12">NOT(ISERROR(V35))</f>
        <v>1</v>
      </c>
      <c r="X35" s="168">
        <f t="shared" si="7"/>
        <v>2.1913894310277016E-11</v>
      </c>
      <c r="Y35" s="50" t="b">
        <f>ABS(X35/10000)&lt;=ABS('General Settings'!$D$23)</f>
        <v>1</v>
      </c>
      <c r="AA35" s="50" t="str">
        <f>_xll.qlMakeOIS(,SettlementDays,IF(O35="SW","1W",O35),IndexON,,FwdStart,DayCountConv,,Permanent,Trigger,ObjectOverwrite)</f>
        <v>obj_00822#0000</v>
      </c>
    </row>
    <row r="36" spans="13:27" x14ac:dyDescent="0.2">
      <c r="M36" s="110" t="s">
        <v>155</v>
      </c>
      <c r="N36" s="110"/>
      <c r="O36" s="110" t="s">
        <v>62</v>
      </c>
      <c r="P36" s="110" t="str">
        <f t="shared" si="11"/>
        <v>EUREON3W_Quote</v>
      </c>
      <c r="Q36" s="142"/>
      <c r="R36" s="111">
        <f t="shared" si="9"/>
        <v>42354</v>
      </c>
      <c r="S36" s="111">
        <f>_xll.qlSwapStartDate(AA36)</f>
        <v>42356</v>
      </c>
      <c r="T36" s="111">
        <f>_xll.qlSwapMaturityDate(AA36)</f>
        <v>42377</v>
      </c>
      <c r="U36" s="112">
        <f>_xll.qlOvernightIndexedSwapFairRate(AA36,_xll.ohTrigger(Trigger,TriggerON,InterestRatesTrigger))</f>
        <v>-2.1099999999999292E-3</v>
      </c>
      <c r="V36" s="112">
        <f>_xll.qlQuoteValue(P36,_xll.ohTrigger(Trigger,TriggerON,InterestRatesTrigger))</f>
        <v>-2.1099999999999999E-3</v>
      </c>
      <c r="W36" s="112" t="b">
        <f t="shared" si="12"/>
        <v>1</v>
      </c>
      <c r="X36" s="168">
        <f t="shared" si="7"/>
        <v>7.0689981646054889E-13</v>
      </c>
      <c r="Y36" s="50" t="b">
        <f>ABS(X36/10000)&lt;=ABS('General Settings'!$D$23)</f>
        <v>1</v>
      </c>
      <c r="AA36" s="50" t="str">
        <f>_xll.qlMakeOIS(,SettlementDays,IF(O36="SW","1W",O36),IndexON,,FwdStart,DayCountConv,,Permanent,Trigger,ObjectOverwrite)</f>
        <v>obj_006e6#0000</v>
      </c>
    </row>
    <row r="37" spans="13:27" x14ac:dyDescent="0.2">
      <c r="M37" s="110" t="s">
        <v>155</v>
      </c>
      <c r="N37" s="110"/>
      <c r="O37" s="110" t="s">
        <v>30</v>
      </c>
      <c r="P37" s="110" t="str">
        <f t="shared" si="11"/>
        <v>EUREON1M_Quote</v>
      </c>
      <c r="Q37" s="142"/>
      <c r="R37" s="111">
        <f t="shared" si="9"/>
        <v>42354</v>
      </c>
      <c r="S37" s="111">
        <f>_xll.qlSwapStartDate(AA37)</f>
        <v>42356</v>
      </c>
      <c r="T37" s="111">
        <f>_xll.qlSwapMaturityDate(AA37)</f>
        <v>42387</v>
      </c>
      <c r="U37" s="112">
        <f>_xll.qlOvernightIndexedSwapFairRate(AA37,_xll.ohTrigger(Trigger,TriggerON,InterestRatesTrigger))</f>
        <v>-2.1599999999989371E-3</v>
      </c>
      <c r="V37" s="112">
        <f>_xll.qlQuoteValue(P37,_xll.ohTrigger(Trigger,TriggerON,InterestRatesTrigger))</f>
        <v>-2.1600000000000005E-3</v>
      </c>
      <c r="W37" s="112" t="b">
        <f t="shared" si="12"/>
        <v>1</v>
      </c>
      <c r="X37" s="168">
        <f t="shared" si="7"/>
        <v>1.0633854907737827E-11</v>
      </c>
      <c r="Y37" s="50" t="b">
        <f>ABS(X37/10000)&lt;=ABS('General Settings'!$D$23)</f>
        <v>1</v>
      </c>
      <c r="AA37" s="50" t="str">
        <f>_xll.qlMakeOIS(,SettlementDays,IF(O37="SW","1W",O37),IndexON,,FwdStart,DayCountConv,,Permanent,Trigger,ObjectOverwrite)</f>
        <v>obj_00771#0000</v>
      </c>
    </row>
    <row r="38" spans="13:27" x14ac:dyDescent="0.2">
      <c r="M38" s="110" t="s">
        <v>155</v>
      </c>
      <c r="N38" s="110"/>
      <c r="O38" s="110" t="s">
        <v>63</v>
      </c>
      <c r="P38" s="110" t="str">
        <f t="shared" si="11"/>
        <v>EUREON2M_Quote</v>
      </c>
      <c r="Q38" s="142"/>
      <c r="R38" s="111">
        <f t="shared" si="9"/>
        <v>42354</v>
      </c>
      <c r="S38" s="111">
        <f>_xll.qlSwapStartDate(AA38)</f>
        <v>42356</v>
      </c>
      <c r="T38" s="111">
        <f>_xll.qlSwapMaturityDate(AA38)</f>
        <v>42418</v>
      </c>
      <c r="U38" s="112">
        <f>_xll.qlOvernightIndexedSwapFairRate(AA38,_xll.ohTrigger(Trigger,TriggerON,InterestRatesTrigger))</f>
        <v>-2.2400000000008797E-3</v>
      </c>
      <c r="V38" s="112">
        <f>_xll.qlQuoteValue(P38,_xll.ohTrigger(Trigger,TriggerON,InterestRatesTrigger))</f>
        <v>-2.2400000000000002E-3</v>
      </c>
      <c r="W38" s="112" t="b">
        <f t="shared" si="12"/>
        <v>1</v>
      </c>
      <c r="X38" s="168">
        <f t="shared" si="7"/>
        <v>-8.795048023202412E-12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obj_007e5#0000</v>
      </c>
    </row>
    <row r="39" spans="13:27" x14ac:dyDescent="0.2">
      <c r="M39" s="94" t="s">
        <v>155</v>
      </c>
      <c r="N39" s="94"/>
      <c r="O39" s="94" t="s">
        <v>31</v>
      </c>
      <c r="P39" s="94" t="str">
        <f t="shared" si="11"/>
        <v>EUREON3M_Quote</v>
      </c>
      <c r="Q39" s="142"/>
      <c r="R39" s="106">
        <f t="shared" si="9"/>
        <v>42354</v>
      </c>
      <c r="S39" s="106">
        <f>_xll.qlSwapStartDate(AA39)</f>
        <v>42356</v>
      </c>
      <c r="T39" s="106">
        <f>_xll.qlSwapMaturityDate(AA39)</f>
        <v>42447</v>
      </c>
      <c r="U39" s="97">
        <f>_xll.qlOvernightIndexedSwapFairRate(AA39,_xll.ohTrigger(Trigger,TriggerON,InterestRatesTrigger))</f>
        <v>-2.2877892388027963E-3</v>
      </c>
      <c r="V39" s="97">
        <f>_xll.qlQuoteValue(P39,_xll.ohTrigger(Trigger,TriggerON,InterestRatesTrigger))</f>
        <v>-2.2899999999999999E-3</v>
      </c>
      <c r="W39" s="97" t="b">
        <f t="shared" si="12"/>
        <v>1</v>
      </c>
      <c r="X39" s="169">
        <f t="shared" si="7"/>
        <v>2.2107611972036791E-2</v>
      </c>
      <c r="Y39" s="50" t="b">
        <f>ABS(X39/10000)&lt;=ABS('General Settings'!$D$23)</f>
        <v>1</v>
      </c>
      <c r="AA39" s="50" t="str">
        <f>_xll.qlMakeOIS(,SettlementDays,IF(O39="SW","1W",O39),IndexON,,FwdStart,DayCountConv,,Permanent,Trigger,ObjectOverwrite)</f>
        <v>obj_006a2#0000</v>
      </c>
    </row>
    <row r="40" spans="13:27" x14ac:dyDescent="0.2">
      <c r="M40" s="94" t="s">
        <v>155</v>
      </c>
      <c r="N40" s="94"/>
      <c r="O40" s="94" t="s">
        <v>64</v>
      </c>
      <c r="P40" s="94" t="str">
        <f t="shared" si="11"/>
        <v>EUREON4M_Quote</v>
      </c>
      <c r="Q40" s="142"/>
      <c r="R40" s="106">
        <f t="shared" si="9"/>
        <v>42354</v>
      </c>
      <c r="S40" s="106">
        <f>_xll.qlSwapStartDate(AA40)</f>
        <v>42356</v>
      </c>
      <c r="T40" s="106">
        <f>_xll.qlSwapMaturityDate(AA40)</f>
        <v>42478</v>
      </c>
      <c r="U40" s="97">
        <f>_xll.qlOvernightIndexedSwapFairRate(AA40,_xll.ohTrigger(Trigger,TriggerON,InterestRatesTrigger))</f>
        <v>-2.3880411645115607E-3</v>
      </c>
      <c r="V40" s="97">
        <f>_xll.qlQuoteValue(P40,_xll.ohTrigger(Trigger,TriggerON,InterestRatesTrigger))</f>
        <v>-2.3900000000000002E-3</v>
      </c>
      <c r="W40" s="97" t="b">
        <f t="shared" si="12"/>
        <v>1</v>
      </c>
      <c r="X40" s="169">
        <f t="shared" si="7"/>
        <v>1.9588354884395379E-2</v>
      </c>
      <c r="Y40" s="50" t="b">
        <f>ABS(X40/10000)&lt;=ABS('General Settings'!$D$23)</f>
        <v>1</v>
      </c>
      <c r="AA40" s="50" t="str">
        <f>_xll.qlMakeOIS(,SettlementDays,IF(O40="SW","1W",O40),IndexON,,FwdStart,DayCountConv,,Permanent,Trigger,ObjectOverwrite)</f>
        <v>obj_00773#0000</v>
      </c>
    </row>
    <row r="41" spans="13:27" x14ac:dyDescent="0.2">
      <c r="M41" s="94" t="s">
        <v>155</v>
      </c>
      <c r="N41" s="94"/>
      <c r="O41" s="94" t="s">
        <v>65</v>
      </c>
      <c r="P41" s="94" t="str">
        <f t="shared" si="11"/>
        <v>EUREON5M_Quote</v>
      </c>
      <c r="Q41" s="142"/>
      <c r="R41" s="106">
        <f t="shared" si="9"/>
        <v>42354</v>
      </c>
      <c r="S41" s="106">
        <f>_xll.qlSwapStartDate(AA41)</f>
        <v>42356</v>
      </c>
      <c r="T41" s="106">
        <f>_xll.qlSwapMaturityDate(AA41)</f>
        <v>42508</v>
      </c>
      <c r="U41" s="97">
        <f>_xll.qlOvernightIndexedSwapFairRate(AA41,_xll.ohTrigger(Trigger,TriggerON,InterestRatesTrigger))</f>
        <v>-2.4654995118624031E-3</v>
      </c>
      <c r="V41" s="97">
        <f>_xll.qlQuoteValue(P41,_xll.ohTrigger(Trigger,TriggerON,InterestRatesTrigger))</f>
        <v>-2.4599999999999999E-3</v>
      </c>
      <c r="W41" s="97" t="b">
        <f t="shared" si="12"/>
        <v>1</v>
      </c>
      <c r="X41" s="169">
        <f t="shared" si="7"/>
        <v>-5.4995118624031128E-2</v>
      </c>
      <c r="Y41" s="50" t="b">
        <f>ABS(X41/10000)&lt;=ABS('General Settings'!$D$23)</f>
        <v>1</v>
      </c>
      <c r="AA41" s="50" t="str">
        <f>_xll.qlMakeOIS(,SettlementDays,IF(O41="SW","1W",O41),IndexON,,FwdStart,DayCountConv,,Permanent,Trigger,ObjectOverwrite)</f>
        <v>obj_006b6#0000</v>
      </c>
    </row>
    <row r="42" spans="13:27" x14ac:dyDescent="0.2">
      <c r="M42" s="94" t="s">
        <v>155</v>
      </c>
      <c r="N42" s="94"/>
      <c r="O42" s="94" t="s">
        <v>32</v>
      </c>
      <c r="P42" s="94" t="str">
        <f t="shared" si="11"/>
        <v>EUREON6M_Quote</v>
      </c>
      <c r="Q42" s="142"/>
      <c r="R42" s="106">
        <f t="shared" si="9"/>
        <v>42354</v>
      </c>
      <c r="S42" s="106">
        <f>_xll.qlSwapStartDate(AA42)</f>
        <v>42356</v>
      </c>
      <c r="T42" s="106">
        <f>_xll.qlSwapMaturityDate(AA42)</f>
        <v>42541</v>
      </c>
      <c r="U42" s="97">
        <f>_xll.qlOvernightIndexedSwapFairRate(AA42,_xll.ohTrigger(Trigger,TriggerON,InterestRatesTrigger))</f>
        <v>-2.525562628057725E-3</v>
      </c>
      <c r="V42" s="97">
        <f>_xll.qlQuoteValue(P42,_xll.ohTrigger(Trigger,TriggerON,InterestRatesTrigger))</f>
        <v>-2.5300000000000001E-3</v>
      </c>
      <c r="W42" s="97" t="b">
        <f t="shared" si="12"/>
        <v>1</v>
      </c>
      <c r="X42" s="169">
        <f t="shared" si="7"/>
        <v>4.4373719422750868E-2</v>
      </c>
      <c r="Y42" s="50" t="b">
        <f>ABS(X42/10000)&lt;=ABS('General Settings'!$D$23)</f>
        <v>1</v>
      </c>
      <c r="AA42" s="50" t="str">
        <f>_xll.qlMakeOIS(,SettlementDays,IF(O42="SW","1W",O42),IndexON,,FwdStart,DayCountConv,,Permanent,Trigger,ObjectOverwrite)</f>
        <v>obj_006ad#0000</v>
      </c>
    </row>
    <row r="43" spans="13:27" x14ac:dyDescent="0.2">
      <c r="M43" s="94" t="s">
        <v>155</v>
      </c>
      <c r="N43" s="94"/>
      <c r="O43" s="94" t="s">
        <v>66</v>
      </c>
      <c r="P43" s="94" t="str">
        <f t="shared" si="11"/>
        <v>EUREON7M_Quote</v>
      </c>
      <c r="Q43" s="142"/>
      <c r="R43" s="106">
        <f t="shared" si="9"/>
        <v>42354</v>
      </c>
      <c r="S43" s="106">
        <f>_xll.qlSwapStartDate(AA43)</f>
        <v>42356</v>
      </c>
      <c r="T43" s="106">
        <f>_xll.qlSwapMaturityDate(AA43)</f>
        <v>42569</v>
      </c>
      <c r="U43" s="97">
        <f>_xll.qlOvernightIndexedSwapFairRate(AA43,_xll.ohTrigger(Trigger,TriggerON,InterestRatesTrigger))</f>
        <v>-2.5758736901463617E-3</v>
      </c>
      <c r="V43" s="97">
        <f>_xll.qlQuoteValue(P43,_xll.ohTrigger(Trigger,TriggerON,InterestRatesTrigger))</f>
        <v>-2.5800000000000003E-3</v>
      </c>
      <c r="W43" s="97" t="b">
        <f t="shared" si="12"/>
        <v>1</v>
      </c>
      <c r="X43" s="169">
        <f t="shared" si="7"/>
        <v>4.1263098536385365E-2</v>
      </c>
      <c r="Y43" s="50" t="b">
        <f>ABS(X43/10000)&lt;=ABS('General Settings'!$D$23)</f>
        <v>1</v>
      </c>
      <c r="AA43" s="50" t="str">
        <f>_xll.qlMakeOIS(,SettlementDays,IF(O43="SW","1W",O43),IndexON,,FwdStart,DayCountConv,,Permanent,Trigger,ObjectOverwrite)</f>
        <v>obj_00834#0000</v>
      </c>
    </row>
    <row r="44" spans="13:27" x14ac:dyDescent="0.2">
      <c r="M44" s="94" t="s">
        <v>155</v>
      </c>
      <c r="N44" s="94"/>
      <c r="O44" s="94" t="s">
        <v>67</v>
      </c>
      <c r="P44" s="94" t="str">
        <f t="shared" si="11"/>
        <v>EUREON8M_Quote</v>
      </c>
      <c r="Q44" s="142"/>
      <c r="R44" s="106">
        <f t="shared" si="9"/>
        <v>42354</v>
      </c>
      <c r="S44" s="106">
        <f>_xll.qlSwapStartDate(AA44)</f>
        <v>42356</v>
      </c>
      <c r="T44" s="106">
        <f>_xll.qlSwapMaturityDate(AA44)</f>
        <v>42600</v>
      </c>
      <c r="U44" s="97">
        <f>_xll.qlOvernightIndexedSwapFairRate(AA44,_xll.ohTrigger(Trigger,TriggerON,InterestRatesTrigger))</f>
        <v>-2.6207601809739699E-3</v>
      </c>
      <c r="V44" s="97">
        <f>_xll.qlQuoteValue(P44,_xll.ohTrigger(Trigger,TriggerON,InterestRatesTrigger))</f>
        <v>-2.6199999999999999E-3</v>
      </c>
      <c r="W44" s="97" t="b">
        <f t="shared" si="12"/>
        <v>1</v>
      </c>
      <c r="X44" s="169">
        <f t="shared" si="7"/>
        <v>-7.60180973970008E-3</v>
      </c>
      <c r="Y44" s="50" t="b">
        <f>ABS(X44/10000)&lt;=ABS('General Settings'!$D$23)</f>
        <v>1</v>
      </c>
      <c r="AA44" s="50" t="str">
        <f>_xll.qlMakeOIS(,SettlementDays,IF(O44="SW","1W",O44),IndexON,,FwdStart,DayCountConv,,Permanent,Trigger,ObjectOverwrite)</f>
        <v>obj_00837#0000</v>
      </c>
    </row>
    <row r="45" spans="13:27" x14ac:dyDescent="0.2">
      <c r="M45" s="94" t="s">
        <v>155</v>
      </c>
      <c r="N45" s="94"/>
      <c r="O45" s="94" t="s">
        <v>68</v>
      </c>
      <c r="P45" s="94" t="str">
        <f t="shared" si="11"/>
        <v>EUREON9M_Quote</v>
      </c>
      <c r="Q45" s="142"/>
      <c r="R45" s="106">
        <f t="shared" si="9"/>
        <v>42354</v>
      </c>
      <c r="S45" s="106">
        <f>_xll.qlSwapStartDate(AA45)</f>
        <v>42356</v>
      </c>
      <c r="T45" s="106">
        <f>_xll.qlSwapMaturityDate(AA45)</f>
        <v>42632</v>
      </c>
      <c r="U45" s="97">
        <f>_xll.qlOvernightIndexedSwapFairRate(AA45,_xll.ohTrigger(Trigger,TriggerON,InterestRatesTrigger))</f>
        <v>-2.6586617483601387E-3</v>
      </c>
      <c r="V45" s="97">
        <f>_xll.qlQuoteValue(P45,_xll.ohTrigger(Trigger,TriggerON,InterestRatesTrigger))</f>
        <v>-2.66E-3</v>
      </c>
      <c r="W45" s="97" t="b">
        <f t="shared" si="12"/>
        <v>1</v>
      </c>
      <c r="X45" s="169">
        <f t="shared" si="7"/>
        <v>1.3382516398613258E-2</v>
      </c>
      <c r="Y45" s="50" t="b">
        <f>ABS(X45/10000)&lt;=ABS('General Settings'!$D$23)</f>
        <v>1</v>
      </c>
      <c r="AA45" s="50" t="str">
        <f>_xll.qlMakeOIS(,SettlementDays,IF(O45="SW","1W",O45),IndexON,,FwdStart,DayCountConv,,Permanent,Trigger,ObjectOverwrite)</f>
        <v>obj_00838#0000</v>
      </c>
    </row>
    <row r="46" spans="13:27" x14ac:dyDescent="0.2">
      <c r="M46" s="94" t="s">
        <v>155</v>
      </c>
      <c r="N46" s="94"/>
      <c r="O46" s="94" t="s">
        <v>69</v>
      </c>
      <c r="P46" s="94" t="str">
        <f t="shared" si="11"/>
        <v>EUREON10M_Quote</v>
      </c>
      <c r="Q46" s="142"/>
      <c r="R46" s="106">
        <f t="shared" si="9"/>
        <v>42354</v>
      </c>
      <c r="S46" s="106">
        <f>_xll.qlSwapStartDate(AA46)</f>
        <v>42356</v>
      </c>
      <c r="T46" s="106">
        <f>_xll.qlSwapMaturityDate(AA46)</f>
        <v>42661</v>
      </c>
      <c r="U46" s="97">
        <f>_xll.qlOvernightIndexedSwapFairRate(AA46,_xll.ohTrigger(Trigger,TriggerON,InterestRatesTrigger))</f>
        <v>-2.6925168585923559E-3</v>
      </c>
      <c r="V46" s="97">
        <f>_xll.qlQuoteValue(P46,_xll.ohTrigger(Trigger,TriggerON,InterestRatesTrigger))</f>
        <v>-2.6900000000000001E-3</v>
      </c>
      <c r="W46" s="97" t="b">
        <f t="shared" si="12"/>
        <v>1</v>
      </c>
      <c r="X46" s="169">
        <f t="shared" si="7"/>
        <v>-2.5168585923557828E-2</v>
      </c>
      <c r="Y46" s="50" t="b">
        <f>ABS(X46/10000)&lt;=ABS('General Settings'!$D$23)</f>
        <v>1</v>
      </c>
      <c r="AA46" s="50" t="str">
        <f>_xll.qlMakeOIS(,SettlementDays,IF(O46="SW","1W",O46),IndexON,,FwdStart,DayCountConv,,Permanent,Trigger,ObjectOverwrite)</f>
        <v>obj_00770#0000</v>
      </c>
    </row>
    <row r="47" spans="13:27" x14ac:dyDescent="0.2">
      <c r="M47" s="94" t="s">
        <v>155</v>
      </c>
      <c r="N47" s="94"/>
      <c r="O47" s="94" t="s">
        <v>70</v>
      </c>
      <c r="P47" s="94" t="str">
        <f t="shared" si="11"/>
        <v>EUREON11M_Quote</v>
      </c>
      <c r="Q47" s="142"/>
      <c r="R47" s="106">
        <f t="shared" si="9"/>
        <v>42354</v>
      </c>
      <c r="S47" s="106">
        <f>_xll.qlSwapStartDate(AA47)</f>
        <v>42356</v>
      </c>
      <c r="T47" s="106">
        <f>_xll.qlSwapMaturityDate(AA47)</f>
        <v>42692</v>
      </c>
      <c r="U47" s="97">
        <f>_xll.qlOvernightIndexedSwapFairRate(AA47,_xll.ohTrigger(Trigger,TriggerON,InterestRatesTrigger))</f>
        <v>-2.7233802362134586E-3</v>
      </c>
      <c r="V47" s="97">
        <f>_xll.qlQuoteValue(P47,_xll.ohTrigger(Trigger,TriggerON,InterestRatesTrigger))</f>
        <v>-2.7200000000000002E-3</v>
      </c>
      <c r="W47" s="97" t="b">
        <f t="shared" si="12"/>
        <v>1</v>
      </c>
      <c r="X47" s="169">
        <f t="shared" si="7"/>
        <v>-3.3802362134583916E-2</v>
      </c>
      <c r="Y47" s="50" t="b">
        <f>ABS(X47/10000)&lt;=ABS('General Settings'!$D$23)</f>
        <v>1</v>
      </c>
      <c r="AA47" s="50" t="str">
        <f>_xll.qlMakeOIS(,SettlementDays,IF(O47="SW","1W",O47),IndexON,,FwdStart,DayCountConv,,Permanent,Trigger,ObjectOverwrite)</f>
        <v>obj_0081e#0000</v>
      </c>
    </row>
    <row r="48" spans="13:27" x14ac:dyDescent="0.2">
      <c r="M48" s="94" t="s">
        <v>155</v>
      </c>
      <c r="N48" s="94"/>
      <c r="O48" s="94" t="s">
        <v>33</v>
      </c>
      <c r="P48" s="94" t="str">
        <f t="shared" si="11"/>
        <v>EUREON1Y_Quote</v>
      </c>
      <c r="Q48" s="142"/>
      <c r="R48" s="106">
        <f t="shared" si="9"/>
        <v>42354</v>
      </c>
      <c r="S48" s="106">
        <f>_xll.qlSwapStartDate(AA48)</f>
        <v>42356</v>
      </c>
      <c r="T48" s="106">
        <f>_xll.qlSwapMaturityDate(AA48)</f>
        <v>42723</v>
      </c>
      <c r="U48" s="97">
        <f>_xll.qlOvernightIndexedSwapFairRate(AA48,_xll.ohTrigger(Trigger,TriggerON,InterestRatesTrigger))</f>
        <v>-2.7447995462644465E-3</v>
      </c>
      <c r="V48" s="97">
        <f>_xll.qlQuoteValue(P48,_xll.ohTrigger(Trigger,TriggerON,InterestRatesTrigger))</f>
        <v>-2.7400000000000002E-3</v>
      </c>
      <c r="W48" s="97" t="b">
        <f t="shared" si="12"/>
        <v>1</v>
      </c>
      <c r="X48" s="169">
        <f t="shared" si="7"/>
        <v>-4.7995462644462132E-2</v>
      </c>
      <c r="Y48" s="50" t="b">
        <f>ABS(X48/10000)&lt;=ABS('General Settings'!$D$23)</f>
        <v>1</v>
      </c>
      <c r="AA48" s="50" t="str">
        <f>_xll.qlMakeOIS(,SettlementDays,IF(O48="SW","1W",O48),IndexON,,FwdStart,DayCountConv,,Permanent,Trigger,ObjectOverwrite)</f>
        <v>obj_00839#0000</v>
      </c>
    </row>
    <row r="49" spans="13:27" x14ac:dyDescent="0.2">
      <c r="M49" s="110" t="s">
        <v>155</v>
      </c>
      <c r="N49" s="110"/>
      <c r="O49" s="110" t="s">
        <v>73</v>
      </c>
      <c r="P49" s="110" t="str">
        <f t="shared" si="11"/>
        <v>EUREON15M_Quote</v>
      </c>
      <c r="Q49" s="142"/>
      <c r="R49" s="111">
        <f t="shared" si="9"/>
        <v>42354</v>
      </c>
      <c r="S49" s="111">
        <f>_xll.qlSwapStartDate(AA49)</f>
        <v>42356</v>
      </c>
      <c r="T49" s="111">
        <f>_xll.qlSwapMaturityDate(AA49)</f>
        <v>42814</v>
      </c>
      <c r="U49" s="112">
        <f>_xll.qlOvernightIndexedSwapFairRate(AA49,_xll.ohTrigger(Trigger,TriggerON,InterestRatesTrigger))</f>
        <v>-2.779999999972554E-3</v>
      </c>
      <c r="V49" s="112">
        <f>_xll.qlQuoteValue(P49,_xll.ohTrigger(Trigger,TriggerON,InterestRatesTrigger))</f>
        <v>-2.7800000000000004E-3</v>
      </c>
      <c r="W49" s="112" t="b">
        <f t="shared" si="12"/>
        <v>1</v>
      </c>
      <c r="X49" s="168">
        <f t="shared" si="7"/>
        <v>2.7446361156036048E-10</v>
      </c>
      <c r="Y49" s="50" t="b">
        <f>ABS(X49/10000)&lt;=ABS('General Settings'!$D$23)</f>
        <v>1</v>
      </c>
      <c r="AA49" s="50" t="str">
        <f>_xll.qlMakeOIS(,SettlementDays,IF(O49="SW","1W",O49),IndexON,,FwdStart,DayCountConv,,Permanent,Trigger,ObjectOverwrite)</f>
        <v>obj_00772#0000</v>
      </c>
    </row>
    <row r="50" spans="13:27" x14ac:dyDescent="0.2">
      <c r="M50" s="110" t="s">
        <v>155</v>
      </c>
      <c r="N50" s="110"/>
      <c r="O50" s="110" t="s">
        <v>76</v>
      </c>
      <c r="P50" s="110" t="str">
        <f t="shared" si="11"/>
        <v>EUREON18M_Quote</v>
      </c>
      <c r="Q50" s="142"/>
      <c r="R50" s="111">
        <f t="shared" si="9"/>
        <v>42354</v>
      </c>
      <c r="S50" s="111">
        <f>_xll.qlSwapStartDate(AA50)</f>
        <v>42356</v>
      </c>
      <c r="T50" s="111">
        <f>_xll.qlSwapMaturityDate(AA50)</f>
        <v>42905</v>
      </c>
      <c r="U50" s="112">
        <f>_xll.qlOvernightIndexedSwapFairRate(AA50,_xll.ohTrigger(Trigger,TriggerON,InterestRatesTrigger))</f>
        <v>-2.780000000034792E-3</v>
      </c>
      <c r="V50" s="112">
        <f>_xll.qlQuoteValue(P50,_xll.ohTrigger(Trigger,TriggerON,InterestRatesTrigger))</f>
        <v>-2.7800000000000004E-3</v>
      </c>
      <c r="W50" s="112" t="b">
        <f t="shared" si="12"/>
        <v>1</v>
      </c>
      <c r="X50" s="168">
        <f t="shared" si="7"/>
        <v>-3.4791614034190843E-10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obj_007d2#0000</v>
      </c>
    </row>
    <row r="51" spans="13:27" x14ac:dyDescent="0.2">
      <c r="M51" s="110" t="s">
        <v>155</v>
      </c>
      <c r="N51" s="110"/>
      <c r="O51" s="110" t="s">
        <v>79</v>
      </c>
      <c r="P51" s="110" t="str">
        <f t="shared" si="11"/>
        <v>EUREON21M_Quote</v>
      </c>
      <c r="Q51" s="142"/>
      <c r="R51" s="111">
        <f t="shared" si="9"/>
        <v>42354</v>
      </c>
      <c r="S51" s="111">
        <f>_xll.qlSwapStartDate(AA51)</f>
        <v>42356</v>
      </c>
      <c r="T51" s="111">
        <f>_xll.qlSwapMaturityDate(AA51)</f>
        <v>42996</v>
      </c>
      <c r="U51" s="112">
        <f>_xll.qlOvernightIndexedSwapFairRate(AA51,_xll.ohTrigger(Trigger,TriggerON,InterestRatesTrigger))</f>
        <v>-2.7400000000042347E-3</v>
      </c>
      <c r="V51" s="112">
        <f>_xll.qlQuoteValue(P51,_xll.ohTrigger(Trigger,TriggerON,InterestRatesTrigger))</f>
        <v>-2.7400000000000002E-3</v>
      </c>
      <c r="W51" s="112" t="b">
        <f t="shared" si="12"/>
        <v>1</v>
      </c>
      <c r="X51" s="168">
        <f t="shared" si="7"/>
        <v>-4.2344600048593861E-11</v>
      </c>
      <c r="Y51" s="50" t="b">
        <f>ABS(X51/10000)&lt;=ABS('General Settings'!$D$23)</f>
        <v>1</v>
      </c>
      <c r="AA51" s="50" t="str">
        <f>_xll.qlMakeOIS(,SettlementDays,IF(O51="SW","1W",O51),IndexON,,FwdStart,DayCountConv,,Permanent,Trigger,ObjectOverwrite)</f>
        <v>obj_006e8#0000</v>
      </c>
    </row>
    <row r="52" spans="13:27" x14ac:dyDescent="0.2">
      <c r="M52" s="110" t="s">
        <v>155</v>
      </c>
      <c r="N52" s="110"/>
      <c r="O52" s="110" t="s">
        <v>82</v>
      </c>
      <c r="P52" s="110" t="str">
        <f t="shared" si="11"/>
        <v>EUREON2Y_Quote</v>
      </c>
      <c r="Q52" s="142"/>
      <c r="R52" s="111">
        <f t="shared" si="9"/>
        <v>42354</v>
      </c>
      <c r="S52" s="111">
        <f>_xll.qlSwapStartDate(AA52)</f>
        <v>42356</v>
      </c>
      <c r="T52" s="111">
        <f>_xll.qlSwapMaturityDate(AA52)</f>
        <v>43087</v>
      </c>
      <c r="U52" s="112">
        <f>_xll.qlOvernightIndexedSwapFairRate(AA52,_xll.ohTrigger(Trigger,TriggerON,InterestRatesTrigger))</f>
        <v>-2.6600000000001093E-3</v>
      </c>
      <c r="V52" s="112">
        <f>_xll.qlQuoteValue(P52,_xll.ohTrigger(Trigger,TriggerON,InterestRatesTrigger))</f>
        <v>-2.66E-3</v>
      </c>
      <c r="W52" s="112" t="b">
        <f t="shared" si="12"/>
        <v>1</v>
      </c>
      <c r="X52" s="168">
        <f t="shared" si="7"/>
        <v>-1.0928757898653885E-12</v>
      </c>
      <c r="Y52" s="50" t="b">
        <f>ABS(X52/10000)&lt;=ABS('General Settings'!$D$23)</f>
        <v>1</v>
      </c>
      <c r="AA52" s="50" t="str">
        <f>_xll.qlMakeOIS(,SettlementDays,IF(O52="SW","1W",O52),IndexON,,FwdStart,DayCountConv,,Permanent,Trigger,ObjectOverwrite)</f>
        <v>obj_006f6#0000</v>
      </c>
    </row>
    <row r="53" spans="13:27" x14ac:dyDescent="0.2">
      <c r="M53" s="110" t="s">
        <v>155</v>
      </c>
      <c r="N53" s="110"/>
      <c r="O53" s="110" t="s">
        <v>83</v>
      </c>
      <c r="P53" s="110" t="str">
        <f t="shared" si="11"/>
        <v>EUREON3Y_Quote</v>
      </c>
      <c r="Q53" s="142"/>
      <c r="R53" s="111">
        <f t="shared" si="9"/>
        <v>42354</v>
      </c>
      <c r="S53" s="111">
        <f>_xll.qlSwapStartDate(AA53)</f>
        <v>42356</v>
      </c>
      <c r="T53" s="111">
        <f>_xll.qlSwapMaturityDate(AA53)</f>
        <v>43452</v>
      </c>
      <c r="U53" s="112">
        <f>_xll.qlOvernightIndexedSwapFairRate(AA53,_xll.ohTrigger(Trigger,TriggerON,InterestRatesTrigger))</f>
        <v>-1.9400000000079937E-3</v>
      </c>
      <c r="V53" s="112">
        <f>_xll.qlQuoteValue(P53,_xll.ohTrigger(Trigger,TriggerON,InterestRatesTrigger))</f>
        <v>-1.9400000000000001E-3</v>
      </c>
      <c r="W53" s="112" t="b">
        <f t="shared" si="12"/>
        <v>1</v>
      </c>
      <c r="X53" s="168">
        <f t="shared" si="7"/>
        <v>-7.9936057773011271E-11</v>
      </c>
      <c r="Y53" s="50" t="b">
        <f>ABS(X53/10000)&lt;=ABS('General Settings'!$D$23)</f>
        <v>1</v>
      </c>
      <c r="AA53" s="50" t="str">
        <f>_xll.qlMakeOIS(,SettlementDays,IF(O53="SW","1W",O53),IndexON,,FwdStart,DayCountConv,,Permanent,Trigger,ObjectOverwrite)</f>
        <v>obj_00835#0000</v>
      </c>
    </row>
    <row r="54" spans="13:27" x14ac:dyDescent="0.2">
      <c r="M54" s="110" t="s">
        <v>155</v>
      </c>
      <c r="N54" s="110"/>
      <c r="O54" s="110" t="s">
        <v>84</v>
      </c>
      <c r="P54" s="110" t="str">
        <f t="shared" si="11"/>
        <v>EUREON4Y_Quote</v>
      </c>
      <c r="Q54" s="142"/>
      <c r="R54" s="111">
        <f t="shared" si="9"/>
        <v>42354</v>
      </c>
      <c r="S54" s="111">
        <f>_xll.qlSwapStartDate(AA54)</f>
        <v>42356</v>
      </c>
      <c r="T54" s="111">
        <f>_xll.qlSwapMaturityDate(AA54)</f>
        <v>43817</v>
      </c>
      <c r="U54" s="112">
        <f>_xll.qlOvernightIndexedSwapFairRate(AA54,_xll.ohTrigger(Trigger,TriggerON,InterestRatesTrigger))</f>
        <v>-7.3000000000839657E-4</v>
      </c>
      <c r="V54" s="112">
        <f>_xll.qlQuoteValue(P54,_xll.ohTrigger(Trigger,TriggerON,InterestRatesTrigger))</f>
        <v>-7.3000000000000007E-4</v>
      </c>
      <c r="W54" s="112" t="b">
        <f t="shared" si="12"/>
        <v>1</v>
      </c>
      <c r="X54" s="168">
        <f t="shared" si="7"/>
        <v>-8.3964953045967405E-11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obj_006ab#0000</v>
      </c>
    </row>
    <row r="55" spans="13:27" x14ac:dyDescent="0.2">
      <c r="M55" s="110" t="s">
        <v>155</v>
      </c>
      <c r="N55" s="110"/>
      <c r="O55" s="110" t="s">
        <v>85</v>
      </c>
      <c r="P55" s="110" t="str">
        <f t="shared" si="11"/>
        <v>EUREON5Y_Quote</v>
      </c>
      <c r="Q55" s="142"/>
      <c r="R55" s="111">
        <f t="shared" si="9"/>
        <v>42354</v>
      </c>
      <c r="S55" s="111">
        <f>_xll.qlSwapStartDate(AA55)</f>
        <v>42356</v>
      </c>
      <c r="T55" s="111">
        <f>_xll.qlSwapMaturityDate(AA55)</f>
        <v>44183</v>
      </c>
      <c r="U55" s="112">
        <f>_xll.qlOvernightIndexedSwapFairRate(AA55,_xll.ohTrigger(Trigger,TriggerON,InterestRatesTrigger))</f>
        <v>6.9000000092464889E-4</v>
      </c>
      <c r="V55" s="112">
        <f>_xll.qlQuoteValue(P55,_xll.ohTrigger(Trigger,TriggerON,InterestRatesTrigger))</f>
        <v>6.9000000000000008E-4</v>
      </c>
      <c r="W55" s="112" t="b">
        <f t="shared" si="12"/>
        <v>1</v>
      </c>
      <c r="X55" s="168">
        <f t="shared" si="7"/>
        <v>9.2464881237819263E-9</v>
      </c>
      <c r="Y55" s="50" t="b">
        <f>ABS(X55/10000)&lt;=ABS('General Settings'!$D$23)</f>
        <v>1</v>
      </c>
      <c r="AA55" s="50" t="str">
        <f>_xll.qlMakeOIS(,SettlementDays,IF(O55="SW","1W",O55),IndexON,,FwdStart,DayCountConv,,Permanent,Trigger,ObjectOverwrite)</f>
        <v>obj_007d0#0000</v>
      </c>
    </row>
    <row r="56" spans="13:27" x14ac:dyDescent="0.2">
      <c r="M56" s="110" t="s">
        <v>155</v>
      </c>
      <c r="N56" s="110"/>
      <c r="O56" s="110" t="s">
        <v>86</v>
      </c>
      <c r="P56" s="110" t="str">
        <f t="shared" si="11"/>
        <v>EUREON6Y_Quote</v>
      </c>
      <c r="Q56" s="142"/>
      <c r="R56" s="111">
        <f t="shared" si="9"/>
        <v>42354</v>
      </c>
      <c r="S56" s="111">
        <f>_xll.qlSwapStartDate(AA56)</f>
        <v>42356</v>
      </c>
      <c r="T56" s="111">
        <f>_xll.qlSwapMaturityDate(AA56)</f>
        <v>44550</v>
      </c>
      <c r="U56" s="112">
        <f>_xll.qlOvernightIndexedSwapFairRate(AA56,_xll.ohTrigger(Trigger,TriggerON,InterestRatesTrigger))</f>
        <v>2.1800000000383323E-3</v>
      </c>
      <c r="V56" s="112">
        <f>_xll.qlQuoteValue(P56,_xll.ohTrigger(Trigger,TriggerON,InterestRatesTrigger))</f>
        <v>2.1800000000000001E-3</v>
      </c>
      <c r="W56" s="112" t="b">
        <f t="shared" si="12"/>
        <v>1</v>
      </c>
      <c r="X56" s="168">
        <f t="shared" si="7"/>
        <v>3.8332184648659506E-10</v>
      </c>
      <c r="Y56" s="50" t="b">
        <f>ABS(X56/10000)&lt;=ABS('General Settings'!$D$23)</f>
        <v>1</v>
      </c>
      <c r="AA56" s="50" t="str">
        <f>_xll.qlMakeOIS(,SettlementDays,IF(O56="SW","1W",O56),IndexON,,FwdStart,DayCountConv,,Permanent,Trigger,ObjectOverwrite)</f>
        <v>obj_00820#0000</v>
      </c>
    </row>
    <row r="57" spans="13:27" x14ac:dyDescent="0.2">
      <c r="M57" s="110" t="s">
        <v>155</v>
      </c>
      <c r="N57" s="110"/>
      <c r="O57" s="110" t="s">
        <v>87</v>
      </c>
      <c r="P57" s="110" t="str">
        <f t="shared" si="11"/>
        <v>EUREON7Y_Quote</v>
      </c>
      <c r="Q57" s="142"/>
      <c r="R57" s="111">
        <f t="shared" si="9"/>
        <v>42354</v>
      </c>
      <c r="S57" s="111">
        <f>_xll.qlSwapStartDate(AA57)</f>
        <v>42356</v>
      </c>
      <c r="T57" s="111">
        <f>_xll.qlSwapMaturityDate(AA57)</f>
        <v>44914</v>
      </c>
      <c r="U57" s="112">
        <f>_xll.qlOvernightIndexedSwapFairRate(AA57,_xll.ohTrigger(Trigger,TriggerON,InterestRatesTrigger))</f>
        <v>3.6800000000831276E-3</v>
      </c>
      <c r="V57" s="112">
        <f>_xll.qlQuoteValue(P57,_xll.ohTrigger(Trigger,TriggerON,InterestRatesTrigger))</f>
        <v>3.6800000000000001E-3</v>
      </c>
      <c r="W57" s="112" t="b">
        <f t="shared" si="12"/>
        <v>1</v>
      </c>
      <c r="X57" s="168">
        <f t="shared" si="7"/>
        <v>8.3127515287939602E-10</v>
      </c>
      <c r="Y57" s="50" t="b">
        <f>ABS(X57/10000)&lt;=ABS('General Settings'!$D$23)</f>
        <v>1</v>
      </c>
      <c r="AA57" s="50" t="str">
        <f>_xll.qlMakeOIS(,SettlementDays,IF(O57="SW","1W",O57),IndexON,,FwdStart,DayCountConv,,Permanent,Trigger,ObjectOverwrite)</f>
        <v>obj_00829#0000</v>
      </c>
    </row>
    <row r="58" spans="13:27" x14ac:dyDescent="0.2">
      <c r="M58" s="110" t="s">
        <v>155</v>
      </c>
      <c r="N58" s="110"/>
      <c r="O58" s="110" t="s">
        <v>88</v>
      </c>
      <c r="P58" s="110" t="str">
        <f t="shared" si="11"/>
        <v>EUREON8Y_Quote</v>
      </c>
      <c r="Q58" s="142"/>
      <c r="R58" s="111">
        <f t="shared" si="9"/>
        <v>42354</v>
      </c>
      <c r="S58" s="111">
        <f>_xll.qlSwapStartDate(AA58)</f>
        <v>42356</v>
      </c>
      <c r="T58" s="111">
        <f>_xll.qlSwapMaturityDate(AA58)</f>
        <v>45278</v>
      </c>
      <c r="U58" s="112">
        <f>_xll.qlOvernightIndexedSwapFairRate(AA58,_xll.ohTrigger(Trigger,TriggerON,InterestRatesTrigger))</f>
        <v>5.1300000001406774E-3</v>
      </c>
      <c r="V58" s="112">
        <f>_xll.qlQuoteValue(P58,_xll.ohTrigger(Trigger,TriggerON,InterestRatesTrigger))</f>
        <v>5.13E-3</v>
      </c>
      <c r="W58" s="112" t="b">
        <f t="shared" si="12"/>
        <v>1</v>
      </c>
      <c r="X58" s="168">
        <f t="shared" si="7"/>
        <v>1.4067740028433917E-9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obj_00846#0000</v>
      </c>
    </row>
    <row r="59" spans="13:27" x14ac:dyDescent="0.2">
      <c r="M59" s="110" t="s">
        <v>155</v>
      </c>
      <c r="N59" s="110"/>
      <c r="O59" s="110" t="s">
        <v>89</v>
      </c>
      <c r="P59" s="110" t="str">
        <f t="shared" si="11"/>
        <v>EUREON9Y_Quote</v>
      </c>
      <c r="Q59" s="142"/>
      <c r="R59" s="111">
        <f t="shared" si="9"/>
        <v>42354</v>
      </c>
      <c r="S59" s="111">
        <f>_xll.qlSwapStartDate(AA59)</f>
        <v>42356</v>
      </c>
      <c r="T59" s="111">
        <f>_xll.qlSwapMaturityDate(AA59)</f>
        <v>45644</v>
      </c>
      <c r="U59" s="112">
        <f>_xll.qlOvernightIndexedSwapFairRate(AA59,_xll.ohTrigger(Trigger,TriggerON,InterestRatesTrigger))</f>
        <v>6.4900000002077402E-3</v>
      </c>
      <c r="V59" s="112">
        <f>_xll.qlQuoteValue(P59,_xll.ohTrigger(Trigger,TriggerON,InterestRatesTrigger))</f>
        <v>6.4900000000000001E-3</v>
      </c>
      <c r="W59" s="112" t="b">
        <f t="shared" si="12"/>
        <v>1</v>
      </c>
      <c r="X59" s="168">
        <f t="shared" si="7"/>
        <v>2.0774007514212656E-9</v>
      </c>
      <c r="Y59" s="50" t="b">
        <f>ABS(X59/10000)&lt;=ABS('General Settings'!$D$23)</f>
        <v>1</v>
      </c>
      <c r="AA59" s="50" t="str">
        <f>_xll.qlMakeOIS(,SettlementDays,IF(O59="SW","1W",O59),IndexON,,FwdStart,DayCountConv,,Permanent,Trigger,ObjectOverwrite)</f>
        <v>obj_007d1#0000</v>
      </c>
    </row>
    <row r="60" spans="13:27" x14ac:dyDescent="0.2">
      <c r="M60" s="110" t="s">
        <v>155</v>
      </c>
      <c r="N60" s="110"/>
      <c r="O60" s="110" t="s">
        <v>90</v>
      </c>
      <c r="P60" s="110" t="str">
        <f t="shared" si="11"/>
        <v>EUREON10Y_Quote</v>
      </c>
      <c r="Q60" s="142"/>
      <c r="R60" s="111">
        <f t="shared" si="9"/>
        <v>42354</v>
      </c>
      <c r="S60" s="111">
        <f>_xll.qlSwapStartDate(AA60)</f>
        <v>42356</v>
      </c>
      <c r="T60" s="111">
        <f>_xll.qlSwapMaturityDate(AA60)</f>
        <v>46009</v>
      </c>
      <c r="U60" s="112">
        <f>_xll.qlOvernightIndexedSwapFairRate(AA60,_xll.ohTrigger(Trigger,TriggerON,InterestRatesTrigger))</f>
        <v>7.7100000002792478E-3</v>
      </c>
      <c r="V60" s="112">
        <f>_xll.qlQuoteValue(P60,_xll.ohTrigger(Trigger,TriggerON,InterestRatesTrigger))</f>
        <v>7.7099999999999998E-3</v>
      </c>
      <c r="W60" s="112" t="b">
        <f t="shared" si="12"/>
        <v>1</v>
      </c>
      <c r="X60" s="168">
        <f t="shared" si="7"/>
        <v>2.7924797890710451E-9</v>
      </c>
      <c r="Y60" s="50" t="b">
        <f>ABS(X60/10000)&lt;=ABS('General Settings'!$D$23)</f>
        <v>1</v>
      </c>
      <c r="AA60" s="50" t="str">
        <f>_xll.qlMakeOIS(,SettlementDays,IF(O60="SW","1W",O60),IndexON,,FwdStart,DayCountConv,,Permanent,Trigger,ObjectOverwrite)</f>
        <v>obj_006ee#0000</v>
      </c>
    </row>
    <row r="61" spans="13:27" x14ac:dyDescent="0.2">
      <c r="M61" s="110" t="s">
        <v>155</v>
      </c>
      <c r="N61" s="110"/>
      <c r="O61" s="110" t="s">
        <v>116</v>
      </c>
      <c r="P61" s="110" t="str">
        <f t="shared" si="11"/>
        <v>EUREON11Y_Quote</v>
      </c>
      <c r="Q61" s="142"/>
      <c r="R61" s="111">
        <f t="shared" si="9"/>
        <v>42354</v>
      </c>
      <c r="S61" s="111">
        <f>_xll.qlSwapStartDate(AA61)</f>
        <v>42356</v>
      </c>
      <c r="T61" s="111">
        <f>_xll.qlSwapMaturityDate(AA61)</f>
        <v>46374</v>
      </c>
      <c r="U61" s="112">
        <f>_xll.qlOvernightIndexedSwapFairRate(AA61,_xll.ohTrigger(Trigger,TriggerON,InterestRatesTrigger))</f>
        <v>8.7900000003513362E-3</v>
      </c>
      <c r="V61" s="112">
        <f>_xll.qlQuoteValue(P61,_xll.ohTrigger(Trigger,TriggerON,InterestRatesTrigger))</f>
        <v>8.7899999999999992E-3</v>
      </c>
      <c r="W61" s="112" t="b">
        <f t="shared" si="12"/>
        <v>1</v>
      </c>
      <c r="X61" s="168">
        <f t="shared" si="7"/>
        <v>3.5133701503653469E-9</v>
      </c>
      <c r="Y61" s="50" t="b">
        <f>ABS(X61/10000)&lt;=ABS('General Settings'!$D$23)</f>
        <v>1</v>
      </c>
      <c r="AA61" s="50" t="str">
        <f>_xll.qlMakeOIS(,SettlementDays,IF(O61="SW","1W",O61),IndexON,,FwdStart,DayCountConv,,Permanent,Trigger,ObjectOverwrite)</f>
        <v>obj_00821#0000</v>
      </c>
    </row>
    <row r="62" spans="13:27" x14ac:dyDescent="0.2">
      <c r="M62" s="110" t="s">
        <v>155</v>
      </c>
      <c r="N62" s="110"/>
      <c r="O62" s="110" t="s">
        <v>91</v>
      </c>
      <c r="P62" s="110" t="str">
        <f t="shared" si="11"/>
        <v>EUREON12Y_Quote</v>
      </c>
      <c r="Q62" s="142"/>
      <c r="R62" s="111">
        <f t="shared" si="9"/>
        <v>42354</v>
      </c>
      <c r="S62" s="111">
        <f>_xll.qlSwapStartDate(AA62)</f>
        <v>42356</v>
      </c>
      <c r="T62" s="111">
        <f>_xll.qlSwapMaturityDate(AA62)</f>
        <v>46741</v>
      </c>
      <c r="U62" s="112">
        <f>_xll.qlOvernightIndexedSwapFairRate(AA62,_xll.ohTrigger(Trigger,TriggerON,InterestRatesTrigger))</f>
        <v>9.730000000420163E-3</v>
      </c>
      <c r="V62" s="112">
        <f>_xll.qlQuoteValue(P62,_xll.ohTrigger(Trigger,TriggerON,InterestRatesTrigger))</f>
        <v>9.7300000000000008E-3</v>
      </c>
      <c r="W62" s="112" t="b">
        <f t="shared" si="12"/>
        <v>1</v>
      </c>
      <c r="X62" s="168">
        <f t="shared" si="7"/>
        <v>4.2016216894591452E-9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obj_0081f#0000</v>
      </c>
    </row>
    <row r="63" spans="13:27" x14ac:dyDescent="0.2">
      <c r="M63" s="110" t="s">
        <v>155</v>
      </c>
      <c r="N63" s="110"/>
      <c r="O63" s="110" t="s">
        <v>92</v>
      </c>
      <c r="P63" s="110" t="str">
        <f t="shared" si="11"/>
        <v>EUREON15Y_Quote</v>
      </c>
      <c r="Q63" s="142"/>
      <c r="R63" s="111">
        <f t="shared" si="9"/>
        <v>42354</v>
      </c>
      <c r="S63" s="111">
        <f>_xll.qlSwapStartDate(AA63)</f>
        <v>42356</v>
      </c>
      <c r="T63" s="111">
        <f>_xll.qlSwapMaturityDate(AA63)</f>
        <v>47835</v>
      </c>
      <c r="U63" s="112">
        <f>_xll.qlOvernightIndexedSwapFairRate(AA63,_xll.ohTrigger(Trigger,TriggerON,InterestRatesTrigger))</f>
        <v>1.187999999933916E-2</v>
      </c>
      <c r="V63" s="112">
        <f>_xll.qlQuoteValue(P63,_xll.ohTrigger(Trigger,TriggerON,InterestRatesTrigger))</f>
        <v>1.1880000000000002E-2</v>
      </c>
      <c r="W63" s="112" t="b">
        <f t="shared" si="12"/>
        <v>1</v>
      </c>
      <c r="X63" s="168">
        <f t="shared" si="7"/>
        <v>-6.6084117344988869E-9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obj_007d3#0000</v>
      </c>
    </row>
    <row r="64" spans="13:27" x14ac:dyDescent="0.2">
      <c r="M64" s="110" t="s">
        <v>155</v>
      </c>
      <c r="N64" s="110"/>
      <c r="O64" s="110" t="s">
        <v>93</v>
      </c>
      <c r="P64" s="110" t="str">
        <f t="shared" si="11"/>
        <v>EUREON20Y_Quote</v>
      </c>
      <c r="Q64" s="142"/>
      <c r="R64" s="111">
        <f t="shared" si="9"/>
        <v>42354</v>
      </c>
      <c r="S64" s="111">
        <f>_xll.qlSwapStartDate(AA64)</f>
        <v>42356</v>
      </c>
      <c r="T64" s="111">
        <f>_xll.qlSwapMaturityDate(AA64)</f>
        <v>49661</v>
      </c>
      <c r="U64" s="112">
        <f>_xll.qlOvernightIndexedSwapFairRate(AA64,_xll.ohTrigger(Trigger,TriggerON,InterestRatesTrigger))</f>
        <v>1.375999999944655E-2</v>
      </c>
      <c r="V64" s="112">
        <f>_xll.qlQuoteValue(P64,_xll.ohTrigger(Trigger,TriggerON,InterestRatesTrigger))</f>
        <v>1.376E-2</v>
      </c>
      <c r="W64" s="112" t="b">
        <f t="shared" si="12"/>
        <v>1</v>
      </c>
      <c r="X64" s="168">
        <f t="shared" si="7"/>
        <v>-5.5344964722259249E-9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obj_0083a#0000</v>
      </c>
    </row>
    <row r="65" spans="10:27" x14ac:dyDescent="0.2">
      <c r="M65" s="110" t="s">
        <v>155</v>
      </c>
      <c r="N65" s="110"/>
      <c r="O65" s="110" t="s">
        <v>94</v>
      </c>
      <c r="P65" s="110" t="str">
        <f t="shared" si="11"/>
        <v>EUREON25Y_Quote</v>
      </c>
      <c r="Q65" s="142"/>
      <c r="R65" s="111">
        <f t="shared" si="9"/>
        <v>42354</v>
      </c>
      <c r="S65" s="111">
        <f>_xll.qlSwapStartDate(AA65)</f>
        <v>42356</v>
      </c>
      <c r="T65" s="111">
        <f>_xll.qlSwapMaturityDate(AA65)</f>
        <v>51488</v>
      </c>
      <c r="U65" s="112">
        <f>_xll.qlOvernightIndexedSwapFairRate(AA65,_xll.ohTrigger(Trigger,TriggerON,InterestRatesTrigger))</f>
        <v>1.4259999999421015E-2</v>
      </c>
      <c r="V65" s="112">
        <f>_xll.qlQuoteValue(P65,_xll.ohTrigger(Trigger,TriggerON,InterestRatesTrigger))</f>
        <v>1.4260000000000002E-2</v>
      </c>
      <c r="W65" s="112" t="b">
        <f t="shared" si="12"/>
        <v>1</v>
      </c>
      <c r="X65" s="168">
        <f t="shared" si="7"/>
        <v>-5.7898651151244707E-9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obj_006aa#0000</v>
      </c>
    </row>
    <row r="66" spans="10:27" x14ac:dyDescent="0.2">
      <c r="M66" s="110" t="s">
        <v>155</v>
      </c>
      <c r="N66" s="110"/>
      <c r="O66" s="110" t="s">
        <v>96</v>
      </c>
      <c r="P66" s="110" t="str">
        <f t="shared" ref="P66:P69" si="13">Currency&amp;M66&amp;O66&amp;QuoteSuffix</f>
        <v>EUREON30Y_Quote</v>
      </c>
      <c r="Q66" s="142"/>
      <c r="R66" s="111">
        <f t="shared" ref="R66:R69" si="14">EvaluationDate</f>
        <v>42354</v>
      </c>
      <c r="S66" s="111">
        <f>_xll.qlSwapStartDate(AA66)</f>
        <v>42356</v>
      </c>
      <c r="T66" s="111">
        <f>_xll.qlSwapMaturityDate(AA66)</f>
        <v>53314</v>
      </c>
      <c r="U66" s="112">
        <f>_xll.qlOvernightIndexedSwapFairRate(AA66,_xll.ohTrigger(Trigger,TriggerON,InterestRatesTrigger))</f>
        <v>1.4379999999403127E-2</v>
      </c>
      <c r="V66" s="112">
        <f>_xll.qlQuoteValue(P66,_xll.ohTrigger(Trigger,TriggerON,InterestRatesTrigger))</f>
        <v>1.4380000000000002E-2</v>
      </c>
      <c r="W66" s="112" t="b">
        <f t="shared" ref="W66:W69" si="15">NOT(ISERROR(V66))</f>
        <v>1</v>
      </c>
      <c r="X66" s="168">
        <f t="shared" si="7"/>
        <v>-5.968749799967199E-9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obj_00828#0000</v>
      </c>
    </row>
    <row r="67" spans="10:27" x14ac:dyDescent="0.2">
      <c r="M67" s="110" t="s">
        <v>155</v>
      </c>
      <c r="N67" s="110"/>
      <c r="O67" s="110" t="s">
        <v>98</v>
      </c>
      <c r="P67" s="110" t="str">
        <f t="shared" si="13"/>
        <v>EUREON40Y_Quote</v>
      </c>
      <c r="Q67" s="142"/>
      <c r="R67" s="111">
        <f t="shared" si="14"/>
        <v>42354</v>
      </c>
      <c r="S67" s="111">
        <f>_xll.qlSwapStartDate(AA67)</f>
        <v>42356</v>
      </c>
      <c r="T67" s="111">
        <f>_xll.qlSwapMaturityDate(AA67)</f>
        <v>56968</v>
      </c>
      <c r="U67" s="112">
        <f>_xll.qlOvernightIndexedSwapFairRate(AA67,_xll.ohTrigger(Trigger,TriggerON,InterestRatesTrigger))</f>
        <v>1.4550000000212133E-2</v>
      </c>
      <c r="V67" s="112">
        <f>_xll.qlQuoteValue(P67,_xll.ohTrigger(Trigger,TriggerON,InterestRatesTrigger))</f>
        <v>1.455E-2</v>
      </c>
      <c r="W67" s="112" t="b">
        <f t="shared" si="15"/>
        <v>1</v>
      </c>
      <c r="X67" s="168">
        <f t="shared" si="7"/>
        <v>2.1213239498329983E-9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obj_00737#0000</v>
      </c>
    </row>
    <row r="68" spans="10:27" x14ac:dyDescent="0.2">
      <c r="M68" s="110" t="s">
        <v>155</v>
      </c>
      <c r="N68" s="110"/>
      <c r="O68" s="110" t="s">
        <v>99</v>
      </c>
      <c r="P68" s="110" t="str">
        <f t="shared" si="13"/>
        <v>EUREON50Y_Quote</v>
      </c>
      <c r="Q68" s="142"/>
      <c r="R68" s="111">
        <f t="shared" si="14"/>
        <v>42354</v>
      </c>
      <c r="S68" s="111">
        <f>_xll.qlSwapStartDate(AA68)</f>
        <v>42356</v>
      </c>
      <c r="T68" s="111">
        <f>_xll.qlSwapMaturityDate(AA68)</f>
        <v>60619</v>
      </c>
      <c r="U68" s="112">
        <f>_xll.qlOvernightIndexedSwapFairRate(AA68,_xll.ohTrigger(Trigger,TriggerON,InterestRatesTrigger))</f>
        <v>1.4219999999541237E-2</v>
      </c>
      <c r="V68" s="112">
        <f>_xll.qlQuoteValue(P68,_xll.ohTrigger(Trigger,TriggerON,InterestRatesTrigger))</f>
        <v>1.4220000000000002E-2</v>
      </c>
      <c r="W68" s="112" t="b">
        <f t="shared" si="15"/>
        <v>1</v>
      </c>
      <c r="X68" s="168">
        <f t="shared" si="7"/>
        <v>-4.587649704568264E-9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obj_00797#0000</v>
      </c>
    </row>
    <row r="69" spans="10:27" x14ac:dyDescent="0.2">
      <c r="M69" s="114" t="s">
        <v>155</v>
      </c>
      <c r="N69" s="114"/>
      <c r="O69" s="114" t="s">
        <v>130</v>
      </c>
      <c r="P69" s="114" t="str">
        <f t="shared" si="13"/>
        <v>EUREON60Y_Quote</v>
      </c>
      <c r="Q69" s="143"/>
      <c r="R69" s="115">
        <f t="shared" si="14"/>
        <v>42354</v>
      </c>
      <c r="S69" s="115">
        <f>_xll.qlSwapStartDate(AA69)</f>
        <v>42356</v>
      </c>
      <c r="T69" s="115">
        <f>_xll.qlSwapMaturityDate(AA69)</f>
        <v>64271</v>
      </c>
      <c r="U69" s="116">
        <f>_xll.qlOvernightIndexedSwapFairRate(AA69,_xll.ohTrigger(Trigger,TriggerON,InterestRatesTrigger))</f>
        <v>1.4170000000088724E-2</v>
      </c>
      <c r="V69" s="116">
        <f>_xll.qlQuoteValue(P69,_xll.ohTrigger(Trigger,TriggerON,InterestRatesTrigger))</f>
        <v>1.417E-2</v>
      </c>
      <c r="W69" s="116" t="b">
        <f t="shared" si="15"/>
        <v>1</v>
      </c>
      <c r="X69" s="170">
        <f t="shared" si="7"/>
        <v>8.8724166902309776E-10</v>
      </c>
      <c r="Y69" s="51" t="b">
        <f>ABS(X69/10000)&lt;=ABS('General Settings'!$D$23)</f>
        <v>1</v>
      </c>
      <c r="AA69" s="51" t="str">
        <f>_xll.qlMakeOIS(,SettlementDays,IF(O69="SW","1W",O69),IndexON,,FwdStart,DayCountConv,,Permanent,Trigger,ObjectOverwrite)</f>
        <v>obj_00836#0000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8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42722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-2.8004754608077927E-3</v>
      </c>
      <c r="H3" s="53">
        <f>IF(G3&gt;=0,ROUNDDOWN(G3*10,2)/10,ROUNDUP(G3*10,2)/10)</f>
        <v>-3.0000000000000001E-3</v>
      </c>
      <c r="I3" s="82">
        <f>MAX(_xll.ohPack(Data!$J$4:INDEX(Fwd1M,MATCH(E3+1,SettlementDates,1),1)))</f>
        <v>-1.9344536828030765E-3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43087</v>
      </c>
      <c r="F4" s="77">
        <f t="shared" si="1"/>
        <v>3</v>
      </c>
      <c r="G4" s="83">
        <f>MIN(_xll.ohPack(Data!$J$4:INDEX(Fwd1M,MATCH(E4+1,SettlementDates,1),1)))</f>
        <v>-2.8004754608077927E-3</v>
      </c>
      <c r="H4" s="54">
        <f t="shared" ref="H4:H16" si="4">IF(G4&gt;=0,ROUNDDOWN(G4*10,2)/10,ROUNDUP(G4*10,2)/10)</f>
        <v>-3.0000000000000001E-3</v>
      </c>
      <c r="I4" s="83">
        <f>MAX(_xll.ohPack(Data!$J$4:INDEX(Fwd1M,MATCH(E4+1,SettlementDates,1),1)))</f>
        <v>-1.621645252226884E-3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44183</v>
      </c>
      <c r="F5" s="77">
        <f t="shared" si="1"/>
        <v>6</v>
      </c>
      <c r="G5" s="83">
        <f>MIN(_xll.ohPack(Data!$J$4:INDEX(Fwd1M,MATCH(E5+1,SettlementDates,1),1)))</f>
        <v>-2.8004754608077927E-3</v>
      </c>
      <c r="H5" s="54">
        <f t="shared" si="4"/>
        <v>-3.0000000000000001E-3</v>
      </c>
      <c r="I5" s="83">
        <f>MAX(_xll.ohPack(Data!$J$4:INDEX(Fwd1M,MATCH(E5+1,SettlementDates,1),1)))</f>
        <v>8.2438543431481714E-3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46009</v>
      </c>
      <c r="F6" s="77">
        <f t="shared" si="1"/>
        <v>6</v>
      </c>
      <c r="G6" s="83">
        <f>MIN(_xll.ohPack(Data!$J$4:INDEX(Fwd1M,MATCH(E6+1,SettlementDates,1),1)))</f>
        <v>-2.8004754608077927E-3</v>
      </c>
      <c r="H6" s="54">
        <f t="shared" si="4"/>
        <v>-3.0000000000000001E-3</v>
      </c>
      <c r="I6" s="83">
        <f>MAX(_xll.ohPack(Data!$J$4:INDEX(Fwd1M,MATCH(E6+1,SettlementDates,1),1)))</f>
        <v>1.9861367631111571E-2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49661</v>
      </c>
      <c r="F7" s="77">
        <f t="shared" si="1"/>
        <v>12</v>
      </c>
      <c r="G7" s="83">
        <f>MIN(_xll.ohPack(Data!$J$4:INDEX(Fwd1M,MATCH(E7+1,SettlementDates,1),1)))</f>
        <v>-2.8004754608077927E-3</v>
      </c>
      <c r="H7" s="54">
        <f t="shared" si="4"/>
        <v>-3.0000000000000001E-3</v>
      </c>
      <c r="I7" s="83">
        <f>MAX(_xll.ohPack(Data!$J$4:INDEX(Fwd1M,MATCH(E7+1,SettlementDates,1),1)))</f>
        <v>2.1689058866954328E-2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53314</v>
      </c>
      <c r="F8" s="77">
        <f t="shared" si="1"/>
        <v>36</v>
      </c>
      <c r="G8" s="83">
        <f>MIN(_xll.ohPack(Data!$J$4:INDEX(Fwd1M,MATCH(E8+1,SettlementDates,1),1)))</f>
        <v>-2.8004754608077927E-3</v>
      </c>
      <c r="H8" s="54">
        <f t="shared" si="4"/>
        <v>-3.0000000000000001E-3</v>
      </c>
      <c r="I8" s="83">
        <f>MAX(_xll.ohPack(Data!$J$4:INDEX(Fwd1M,MATCH(E8+1,SettlementDates,1),1)))</f>
        <v>2.1689058866954328E-2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64271</v>
      </c>
      <c r="F9" s="77">
        <f t="shared" si="1"/>
        <v>60</v>
      </c>
      <c r="G9" s="84">
        <f>MIN(_xll.ohPack(Data!$J$4:INDEX(Fwd1M,MATCH(E9+1,SettlementDates,1),1)))</f>
        <v>-2.8004754608077927E-3</v>
      </c>
      <c r="H9" s="55">
        <f t="shared" si="4"/>
        <v>-3.0000000000000001E-3</v>
      </c>
      <c r="I9" s="84">
        <f>MAX(_xll.ohPack(Data!$J$4:INDEX(Fwd1M,MATCH(E9+1,SettlementDates,1),1)))</f>
        <v>2.1689058866954328E-2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42722</v>
      </c>
      <c r="F10" s="78">
        <f t="shared" si="1"/>
        <v>1</v>
      </c>
      <c r="G10" s="83">
        <f>MIN(_xll.ohPack(Data!$N$4:INDEX(ONFwd1M,MATCH(E10+1,SettlementDates,1),1)))</f>
        <v>-2.8220791427724379E-3</v>
      </c>
      <c r="H10" s="54">
        <f t="shared" si="4"/>
        <v>-3.0000000000000001E-3</v>
      </c>
      <c r="I10" s="83">
        <f>MAX(_xll.ohPack(Data!$N$4:INDEX(ONFwd1M,MATCH(E10+1,SettlementDates,1),1)))</f>
        <v>-1.4142278380568918E-3</v>
      </c>
      <c r="J10" s="54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43087</v>
      </c>
      <c r="F11" s="77">
        <f t="shared" si="1"/>
        <v>3</v>
      </c>
      <c r="G11" s="83">
        <f>MIN(_xll.ohPack(Data!$N$4:INDEX(ONFwd1M,MATCH(E11+1,SettlementDates,1),1)))</f>
        <v>-2.8220791427724379E-3</v>
      </c>
      <c r="H11" s="54">
        <f t="shared" si="4"/>
        <v>-3.0000000000000001E-3</v>
      </c>
      <c r="I11" s="83">
        <f>MAX(_xll.ohPack(Data!$N$4:INDEX(ONFwd1M,MATCH(E11+1,SettlementDates,1),1)))</f>
        <v>-1.4142278380568918E-3</v>
      </c>
      <c r="J11" s="54">
        <f t="shared" si="2"/>
        <v>0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44183</v>
      </c>
      <c r="F12" s="77">
        <f t="shared" si="1"/>
        <v>6</v>
      </c>
      <c r="G12" s="83">
        <f>MIN(_xll.ohPack(Data!$N$4:INDEX(ONFwd1M,MATCH(E12+1,SettlementDates,1),1)))</f>
        <v>-2.8220791427724379E-3</v>
      </c>
      <c r="H12" s="54">
        <f t="shared" si="4"/>
        <v>-3.0000000000000001E-3</v>
      </c>
      <c r="I12" s="83">
        <f>MAX(_xll.ohPack(Data!$N$4:INDEX(ONFwd1M,MATCH(E12+1,SettlementDates,1),1)))</f>
        <v>8.1550520362227985E-3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46009</v>
      </c>
      <c r="F13" s="77">
        <f t="shared" si="1"/>
        <v>6</v>
      </c>
      <c r="G13" s="83">
        <f>MIN(_xll.ohPack(Data!$N$4:INDEX(ONFwd1M,MATCH(E13+1,SettlementDates,1),1)))</f>
        <v>-2.8220791427724379E-3</v>
      </c>
      <c r="H13" s="54">
        <f t="shared" si="4"/>
        <v>-3.0000000000000001E-3</v>
      </c>
      <c r="I13" s="83">
        <f>MAX(_xll.ohPack(Data!$N$4:INDEX(ONFwd1M,MATCH(E13+1,SettlementDates,1),1)))</f>
        <v>1.9816489576154339E-2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49661</v>
      </c>
      <c r="F14" s="77">
        <f t="shared" si="1"/>
        <v>12</v>
      </c>
      <c r="G14" s="83">
        <f>MIN(_xll.ohPack(Data!$N$4:INDEX(ONFwd1M,MATCH(E14+1,SettlementDates,1),1)))</f>
        <v>-2.8220791427724379E-3</v>
      </c>
      <c r="H14" s="54">
        <f t="shared" si="4"/>
        <v>-3.0000000000000001E-3</v>
      </c>
      <c r="I14" s="83">
        <f>MAX(_xll.ohPack(Data!$N$4:INDEX(ONFwd1M,MATCH(E14+1,SettlementDates,1),1)))</f>
        <v>2.1669545011171465E-2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53314</v>
      </c>
      <c r="F15" s="77">
        <f t="shared" si="1"/>
        <v>36</v>
      </c>
      <c r="G15" s="83">
        <f>MIN(_xll.ohPack(Data!$N$4:INDEX(ONFwd1M,MATCH(E15+1,SettlementDates,1),1)))</f>
        <v>-2.8220791427724379E-3</v>
      </c>
      <c r="H15" s="54">
        <f t="shared" si="4"/>
        <v>-3.0000000000000001E-3</v>
      </c>
      <c r="I15" s="83">
        <f>MAX(_xll.ohPack(Data!$N$4:INDEX(ONFwd1M,MATCH(E15+1,SettlementDates,1),1)))</f>
        <v>2.1669545011171465E-2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64271</v>
      </c>
      <c r="F16" s="81">
        <f t="shared" si="1"/>
        <v>60</v>
      </c>
      <c r="G16" s="84">
        <f>MIN(_xll.ohPack(Data!$N$4:INDEX(ONFwd1M,MATCH(E16+1,SettlementDates,1),1)))</f>
        <v>-2.8220791427724379E-3</v>
      </c>
      <c r="H16" s="55">
        <f t="shared" si="4"/>
        <v>-3.0000000000000001E-3</v>
      </c>
      <c r="I16" s="84">
        <f>MAX(_xll.ohPack(Data!$N$4:INDEX(ONFwd1M,MATCH(E16+1,SettlementDates,1),1)))</f>
        <v>2.1669545011171465E-2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147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105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157</v>
      </c>
      <c r="Y22" s="102" t="s">
        <v>59</v>
      </c>
      <c r="AA22" s="104" t="s">
        <v>103</v>
      </c>
      <c r="AC22" s="103" t="s">
        <v>108</v>
      </c>
      <c r="AD22" s="103" t="s">
        <v>109</v>
      </c>
      <c r="AE22" s="104" t="s">
        <v>110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EUR2X1S_Quote</v>
      </c>
      <c r="Q23" s="123"/>
      <c r="R23" s="118">
        <f t="shared" ref="R23:R70" si="7">EvaluationDate</f>
        <v>42354</v>
      </c>
      <c r="S23" s="118">
        <f>_xll.qlInterestRateIndexValueDate(AA23,R23)</f>
        <v>42356</v>
      </c>
      <c r="T23" s="118">
        <f>_xll.qlInterestRateIndexMaturity(AA23,S23)</f>
        <v>42418</v>
      </c>
      <c r="U23" s="119">
        <f>_xll.qlIndexFixing(AA23,R23,,_xll.ohTrigger(Trigger,Trigger1M,InterestRatesTrigger))</f>
        <v>-2.0400000000123947E-3</v>
      </c>
      <c r="V23" s="119">
        <f>_xll.qlQuoteValue(P23,_xll.ohTrigger(Trigger,Trigger1M,InterestRatesTrigger))</f>
        <v>-2.0400000000000001E-3</v>
      </c>
      <c r="W23" s="119" t="b">
        <f>NOT(ISERROR(V23))</f>
        <v>1</v>
      </c>
      <c r="X23" s="167">
        <f>(U23-V23)*10000</f>
        <v>-1.2394599235854287E-10</v>
      </c>
      <c r="Y23" s="52" t="b">
        <f>ABS(X23/10000)&lt;=ABS('General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obj_0073b#0000</v>
      </c>
      <c r="AC23" s="103" t="s">
        <v>33</v>
      </c>
      <c r="AD23" s="103" t="s">
        <v>112</v>
      </c>
      <c r="AE23" s="104" t="s">
        <v>102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EUR3X1S_Quote</v>
      </c>
      <c r="Q24" s="122"/>
      <c r="R24" s="111">
        <f t="shared" si="7"/>
        <v>42354</v>
      </c>
      <c r="S24" s="111">
        <f>_xll.qlInterestRateIndexValueDate(AA24,R24)</f>
        <v>42356</v>
      </c>
      <c r="T24" s="111">
        <f>_xll.qlInterestRateIndexMaturity(AA24,S24)</f>
        <v>42447</v>
      </c>
      <c r="U24" s="112">
        <f>_xll.qlIndexFixing(AA24,R24,,_xll.ohTrigger(Trigger,Trigger1M,InterestRatesTrigger))</f>
        <v>-2.0999999999133105E-3</v>
      </c>
      <c r="V24" s="112">
        <f>_xll.qlQuoteValue(P24,_xll.ohTrigger(Trigger,Trigger1M,InterestRatesTrigger))</f>
        <v>-2.1000000000000003E-3</v>
      </c>
      <c r="W24" s="112" t="b">
        <f t="shared" ref="W24:W70" si="8">NOT(ISERROR(V24))</f>
        <v>1</v>
      </c>
      <c r="X24" s="168">
        <f t="shared" ref="X24:X70" si="9">(U24-V24)*10000</f>
        <v>8.6689769945857975E-10</v>
      </c>
      <c r="Y24" s="50" t="b">
        <f>ABS(X24/10000)&lt;=ABS('General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obj_00799#0000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EUR4X1S_Quote</v>
      </c>
      <c r="Q25" s="122"/>
      <c r="R25" s="111">
        <f t="shared" si="7"/>
        <v>42354</v>
      </c>
      <c r="S25" s="111">
        <f>_xll.qlInterestRateIndexValueDate(AA25,R25)</f>
        <v>42356</v>
      </c>
      <c r="T25" s="111">
        <f>_xll.qlInterestRateIndexMaturity(AA25,S25)</f>
        <v>42478</v>
      </c>
      <c r="U25" s="112">
        <f>_xll.qlIndexFixing(AA25,R25,,_xll.ohTrigger(Trigger,Trigger1M,InterestRatesTrigger))</f>
        <v>-2.190000000003807E-3</v>
      </c>
      <c r="V25" s="112">
        <f>_xll.qlQuoteValue(P25,_xll.ohTrigger(Trigger,Trigger1M,InterestRatesTrigger))</f>
        <v>-2.1900000000000001E-3</v>
      </c>
      <c r="W25" s="112" t="b">
        <f t="shared" si="8"/>
        <v>1</v>
      </c>
      <c r="X25" s="168">
        <f t="shared" si="9"/>
        <v>-3.8068506680311032E-11</v>
      </c>
      <c r="Y25" s="50" t="b">
        <f>ABS(X25/10000)&lt;=ABS('General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obj_007e9#0000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EUR5X1S_Quote</v>
      </c>
      <c r="Q26" s="122"/>
      <c r="R26" s="111">
        <f t="shared" si="7"/>
        <v>42354</v>
      </c>
      <c r="S26" s="111">
        <f>_xll.qlInterestRateIndexValueDate(AA26,R26)</f>
        <v>42356</v>
      </c>
      <c r="T26" s="111">
        <f>_xll.qlInterestRateIndexMaturity(AA26,S26)</f>
        <v>42508</v>
      </c>
      <c r="U26" s="112">
        <f>_xll.qlIndexFixing(AA26,R26,,_xll.ohTrigger(Trigger,Trigger1M,InterestRatesTrigger))</f>
        <v>-2.2599999999728029E-3</v>
      </c>
      <c r="V26" s="112">
        <f>_xll.qlQuoteValue(P26,_xll.ohTrigger(Trigger,Trigger1M,InterestRatesTrigger))</f>
        <v>-2.2599999999999999E-3</v>
      </c>
      <c r="W26" s="112" t="b">
        <f t="shared" si="8"/>
        <v>1</v>
      </c>
      <c r="X26" s="168">
        <f t="shared" si="9"/>
        <v>2.7196994656364382E-10</v>
      </c>
      <c r="Y26" s="50" t="b">
        <f>ABS(X26/10000)&lt;=ABS('General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obj_007eb#0000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EUR6X1S_Quote</v>
      </c>
      <c r="Q27" s="122"/>
      <c r="R27" s="111">
        <f t="shared" si="7"/>
        <v>42354</v>
      </c>
      <c r="S27" s="111">
        <f>_xll.qlInterestRateIndexValueDate(AA27,R27)</f>
        <v>42356</v>
      </c>
      <c r="T27" s="111">
        <f>_xll.qlInterestRateIndexMaturity(AA27,S27)</f>
        <v>42541</v>
      </c>
      <c r="U27" s="112">
        <f>_xll.qlIndexFixing(AA27,R27,,_xll.ohTrigger(Trigger,Trigger1M,InterestRatesTrigger))</f>
        <v>-2.3200000000865263E-3</v>
      </c>
      <c r="V27" s="112">
        <f>_xll.qlQuoteValue(P27,_xll.ohTrigger(Trigger,Trigger1M,InterestRatesTrigger))</f>
        <v>-2.32E-3</v>
      </c>
      <c r="W27" s="112" t="b">
        <f t="shared" si="8"/>
        <v>1</v>
      </c>
      <c r="X27" s="168">
        <f t="shared" si="9"/>
        <v>-8.6526272258247161E-10</v>
      </c>
      <c r="Y27" s="50" t="b">
        <f>ABS(X27/10000)&lt;=ABS('General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obj_006c3#0000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EUR7X1S_Quote</v>
      </c>
      <c r="Q28" s="122"/>
      <c r="R28" s="111">
        <f t="shared" si="7"/>
        <v>42354</v>
      </c>
      <c r="S28" s="111">
        <f>_xll.qlInterestRateIndexValueDate(AA28,R28)</f>
        <v>42356</v>
      </c>
      <c r="T28" s="111">
        <f>_xll.qlInterestRateIndexMaturity(AA28,S28)</f>
        <v>42569</v>
      </c>
      <c r="U28" s="112">
        <f>_xll.qlIndexFixing(AA28,R28,,_xll.ohTrigger(Trigger,Trigger1M,InterestRatesTrigger))</f>
        <v>-2.3598665040441536E-3</v>
      </c>
      <c r="V28" s="112">
        <f>_xll.qlQuoteValue(P28,_xll.ohTrigger(Trigger,Trigger1M,InterestRatesTrigger))</f>
        <v>-2.3599999999999997E-3</v>
      </c>
      <c r="W28" s="112" t="b">
        <f t="shared" si="8"/>
        <v>1</v>
      </c>
      <c r="X28" s="168">
        <f t="shared" si="9"/>
        <v>1.3349595584608714E-3</v>
      </c>
      <c r="Y28" s="50" t="b">
        <f>ABS(X28/10000)&lt;=ABS('General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obj_006bf#0000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EUR8X1S_Quote</v>
      </c>
      <c r="Q29" s="122"/>
      <c r="R29" s="111">
        <f t="shared" si="7"/>
        <v>42354</v>
      </c>
      <c r="S29" s="111">
        <f>_xll.qlInterestRateIndexValueDate(AA29,R29)</f>
        <v>42356</v>
      </c>
      <c r="T29" s="111">
        <f>_xll.qlInterestRateIndexMaturity(AA29,S29)</f>
        <v>42600</v>
      </c>
      <c r="U29" s="112">
        <f>_xll.qlIndexFixing(AA29,R29,,_xll.ohTrigger(Trigger,Trigger1M,InterestRatesTrigger))</f>
        <v>-2.3998834944836808E-3</v>
      </c>
      <c r="V29" s="112">
        <f>_xll.qlQuoteValue(P29,_xll.ohTrigger(Trigger,Trigger1M,InterestRatesTrigger))</f>
        <v>-2.3999999999999998E-3</v>
      </c>
      <c r="W29" s="112" t="b">
        <f t="shared" si="8"/>
        <v>1</v>
      </c>
      <c r="X29" s="168">
        <f t="shared" si="9"/>
        <v>1.1650551631900083E-3</v>
      </c>
      <c r="Y29" s="50" t="b">
        <f>ABS(X29/10000)&lt;=ABS('General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obj_007d8#0000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EUR9X1S_Quote</v>
      </c>
      <c r="Q30" s="122"/>
      <c r="R30" s="111">
        <f t="shared" si="7"/>
        <v>42354</v>
      </c>
      <c r="S30" s="111">
        <f>_xll.qlInterestRateIndexValueDate(AA30,R30)</f>
        <v>42356</v>
      </c>
      <c r="T30" s="111">
        <f>_xll.qlInterestRateIndexMaturity(AA30,S30)</f>
        <v>42632</v>
      </c>
      <c r="U30" s="112">
        <f>_xll.qlIndexFixing(AA30,R30,,_xll.ohTrigger(Trigger,Trigger1M,InterestRatesTrigger))</f>
        <v>-2.4398970296568611E-3</v>
      </c>
      <c r="V30" s="112">
        <f>_xll.qlQuoteValue(P30,_xll.ohTrigger(Trigger,Trigger1M,InterestRatesTrigger))</f>
        <v>-2.4399999999999999E-3</v>
      </c>
      <c r="W30" s="112" t="b">
        <f t="shared" si="8"/>
        <v>1</v>
      </c>
      <c r="X30" s="168">
        <f t="shared" si="9"/>
        <v>1.0297034313882722E-3</v>
      </c>
      <c r="Y30" s="50" t="b">
        <f>ABS(X30/10000)&lt;=ABS('General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obj_0079d#0000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EUR10X1S_Quote</v>
      </c>
      <c r="Q31" s="122"/>
      <c r="R31" s="111">
        <f t="shared" si="7"/>
        <v>42354</v>
      </c>
      <c r="S31" s="111">
        <f>_xll.qlInterestRateIndexValueDate(AA31,R31)</f>
        <v>42356</v>
      </c>
      <c r="T31" s="111">
        <f>_xll.qlInterestRateIndexMaturity(AA31,S31)</f>
        <v>42661</v>
      </c>
      <c r="U31" s="112">
        <f>_xll.qlIndexFixing(AA31,R31,,_xll.ohTrigger(Trigger,Trigger1M,InterestRatesTrigger))</f>
        <v>-2.4597309690578949E-3</v>
      </c>
      <c r="V31" s="112">
        <f>_xll.qlQuoteValue(P31,_xll.ohTrigger(Trigger,Trigger1M,InterestRatesTrigger))</f>
        <v>-2.4599999999999999E-3</v>
      </c>
      <c r="W31" s="112" t="b">
        <f t="shared" si="8"/>
        <v>1</v>
      </c>
      <c r="X31" s="168">
        <f t="shared" si="9"/>
        <v>2.6903094210500508E-3</v>
      </c>
      <c r="Y31" s="50" t="b">
        <f>ABS(X31/10000)&lt;=ABS('General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obj_00672#0000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EUR11X1S_Quote</v>
      </c>
      <c r="Q32" s="122"/>
      <c r="R32" s="111">
        <f t="shared" si="7"/>
        <v>42354</v>
      </c>
      <c r="S32" s="111">
        <f>_xll.qlInterestRateIndexValueDate(AA32,R32)</f>
        <v>42356</v>
      </c>
      <c r="T32" s="111">
        <f>_xll.qlInterestRateIndexMaturity(AA32,S32)</f>
        <v>42692</v>
      </c>
      <c r="U32" s="112">
        <f>_xll.qlIndexFixing(AA32,R32,,_xll.ohTrigger(Trigger,Trigger1M,InterestRatesTrigger))</f>
        <v>-2.4897558541511029E-3</v>
      </c>
      <c r="V32" s="112">
        <f>_xll.qlQuoteValue(P32,_xll.ohTrigger(Trigger,Trigger1M,InterestRatesTrigger))</f>
        <v>-2.4900000000000005E-3</v>
      </c>
      <c r="W32" s="112" t="b">
        <f t="shared" si="8"/>
        <v>1</v>
      </c>
      <c r="X32" s="168">
        <f t="shared" si="9"/>
        <v>2.4414584889756799E-3</v>
      </c>
      <c r="Y32" s="50" t="b">
        <f>ABS(X32/10000)&lt;=ABS('General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obj_006f7#0000</v>
      </c>
    </row>
    <row r="33" spans="13:64" x14ac:dyDescent="0.2">
      <c r="M33" s="114" t="s">
        <v>60</v>
      </c>
      <c r="N33" s="114"/>
      <c r="O33" s="114" t="s">
        <v>106</v>
      </c>
      <c r="P33" s="114" t="str">
        <f t="shared" si="6"/>
        <v>EUR12X1S_Quote</v>
      </c>
      <c r="Q33" s="124"/>
      <c r="R33" s="115">
        <f t="shared" si="7"/>
        <v>42354</v>
      </c>
      <c r="S33" s="115">
        <f>_xll.qlInterestRateIndexValueDate(AA33,R33)</f>
        <v>42356</v>
      </c>
      <c r="T33" s="115">
        <f>_xll.qlInterestRateIndexMaturity(AA33,S33)</f>
        <v>42723</v>
      </c>
      <c r="U33" s="116">
        <f>_xll.qlIndexFixing(AA33,R33,,_xll.ohTrigger(Trigger,Trigger1M,InterestRatesTrigger))</f>
        <v>-2.5097765339291552E-3</v>
      </c>
      <c r="V33" s="116">
        <f>_xll.qlQuoteValue(P33,_xll.ohTrigger(Trigger,Trigger1M,InterestRatesTrigger))</f>
        <v>-2.5100000000000001E-3</v>
      </c>
      <c r="W33" s="116" t="b">
        <f t="shared" si="8"/>
        <v>1</v>
      </c>
      <c r="X33" s="170">
        <f t="shared" si="9"/>
        <v>2.2346607084482856E-3</v>
      </c>
      <c r="Y33" s="51" t="b">
        <f>ABS(X33/10000)&lt;=ABS('General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obj_007d6#0000</v>
      </c>
      <c r="AC33" s="103" t="s">
        <v>108</v>
      </c>
      <c r="AD33" s="103" t="s">
        <v>109</v>
      </c>
      <c r="AE33" s="104" t="s">
        <v>110</v>
      </c>
    </row>
    <row r="34" spans="13:64" x14ac:dyDescent="0.2">
      <c r="M34" s="50" t="s">
        <v>60</v>
      </c>
      <c r="N34" s="50"/>
      <c r="O34" s="50" t="s">
        <v>33</v>
      </c>
      <c r="P34" s="50" t="str">
        <f t="shared" ref="P34:P70" si="10">Currency&amp;"AB1E"&amp;O34&amp;QuoteSuffix</f>
        <v>EURAB1E1Y_Quote</v>
      </c>
      <c r="Q34" s="122"/>
      <c r="R34" s="120">
        <f t="shared" si="7"/>
        <v>42354</v>
      </c>
      <c r="S34" s="120">
        <f>_xll.qlInterestRateIndexValueDate(AA34,R34)</f>
        <v>42356</v>
      </c>
      <c r="T34" s="120">
        <f>_xll.qlInterestRateIndexMaturity(AA34,S34)</f>
        <v>42723</v>
      </c>
      <c r="U34" s="125">
        <f>_xll.qlIndexFixing(AA34,R34,,_xll.ohTrigger(Trigger,Trigger1M,InterestRatesTrigger))</f>
        <v>-2.55149027133518E-3</v>
      </c>
      <c r="V34" s="125">
        <f>_xll.qlQuoteValue(P34,_xll.ohTrigger(Trigger,Trigger1M,InterestRatesTrigger))</f>
        <v>-2.5600000000000002E-3</v>
      </c>
      <c r="W34" s="50" t="b">
        <f t="shared" si="8"/>
        <v>1</v>
      </c>
      <c r="X34" s="144">
        <f t="shared" si="9"/>
        <v>8.509728664820182E-2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obj_006f9#0000</v>
      </c>
      <c r="AC34" s="103" t="s">
        <v>33</v>
      </c>
      <c r="AD34" s="103" t="s">
        <v>112</v>
      </c>
      <c r="AE34" s="104" t="s">
        <v>158</v>
      </c>
    </row>
    <row r="35" spans="13:64" x14ac:dyDescent="0.2">
      <c r="M35" s="50" t="s">
        <v>60</v>
      </c>
      <c r="N35" s="50"/>
      <c r="O35" s="50" t="s">
        <v>73</v>
      </c>
      <c r="P35" s="50" t="str">
        <f t="shared" si="10"/>
        <v>EURAB1E15M_Quote</v>
      </c>
      <c r="Q35" s="122"/>
      <c r="R35" s="120">
        <f t="shared" si="7"/>
        <v>42354</v>
      </c>
      <c r="S35" s="120">
        <f>_xll.qlInterestRateIndexValueDate(AA35,R35)</f>
        <v>42356</v>
      </c>
      <c r="T35" s="120">
        <f>_xll.qlInterestRateIndexMaturity(AA35,S35)</f>
        <v>42814</v>
      </c>
      <c r="U35" s="125">
        <f>_xll.qlIndexFixing(AA35,R35,,_xll.ohTrigger(Trigger,Trigger1M,InterestRatesTrigger))</f>
        <v>-2.5749543472852504E-3</v>
      </c>
      <c r="V35" s="125" t="e">
        <f>_xll.qlQuoteValue(P35,_xll.ohTrigger(Trigger,Trigger1M,InterestRatesTrigger))</f>
        <v>#NUM!</v>
      </c>
      <c r="W35" s="50" t="b">
        <f t="shared" si="8"/>
        <v>0</v>
      </c>
      <c r="X35" s="144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obj_007ea#0000</v>
      </c>
    </row>
    <row r="36" spans="13:64" x14ac:dyDescent="0.2">
      <c r="M36" s="50" t="s">
        <v>60</v>
      </c>
      <c r="N36" s="50"/>
      <c r="O36" s="50" t="s">
        <v>76</v>
      </c>
      <c r="P36" s="50" t="str">
        <f t="shared" si="10"/>
        <v>EURAB1E18M_Quote</v>
      </c>
      <c r="Q36" s="122"/>
      <c r="R36" s="120">
        <f t="shared" si="7"/>
        <v>42354</v>
      </c>
      <c r="S36" s="120">
        <f>_xll.qlInterestRateIndexValueDate(AA36,R36)</f>
        <v>42356</v>
      </c>
      <c r="T36" s="120">
        <f>_xll.qlInterestRateIndexMaturity(AA36,S36)</f>
        <v>42905</v>
      </c>
      <c r="U36" s="125">
        <f>_xll.qlIndexFixing(AA36,R36,,_xll.ohTrigger(Trigger,Trigger1M,InterestRatesTrigger))</f>
        <v>-2.577954364982519E-3</v>
      </c>
      <c r="V36" s="125" t="e">
        <f>_xll.qlQuoteValue(P36,_xll.ohTrigger(Trigger,Trigger1M,InterestRatesTrigger))</f>
        <v>#NUM!</v>
      </c>
      <c r="W36" s="50" t="b">
        <f t="shared" si="8"/>
        <v>0</v>
      </c>
      <c r="X36" s="144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obj_00673#0000</v>
      </c>
    </row>
    <row r="37" spans="13:64" x14ac:dyDescent="0.2">
      <c r="M37" s="50" t="s">
        <v>60</v>
      </c>
      <c r="N37" s="50"/>
      <c r="O37" s="50" t="s">
        <v>79</v>
      </c>
      <c r="P37" s="50" t="str">
        <f t="shared" si="10"/>
        <v>EURAB1E21M_Quote</v>
      </c>
      <c r="Q37" s="122"/>
      <c r="R37" s="120">
        <f t="shared" si="7"/>
        <v>42354</v>
      </c>
      <c r="S37" s="120">
        <f>_xll.qlInterestRateIndexValueDate(AA37,R37)</f>
        <v>42356</v>
      </c>
      <c r="T37" s="120">
        <f>_xll.qlInterestRateIndexMaturity(AA37,S37)</f>
        <v>42996</v>
      </c>
      <c r="U37" s="125">
        <f>_xll.qlIndexFixing(AA37,R37,,_xll.ohTrigger(Trigger,Trigger1M,InterestRatesTrigger))</f>
        <v>-2.5448216937756004E-3</v>
      </c>
      <c r="V37" s="125" t="e">
        <f>_xll.qlQuoteValue(P37,_xll.ohTrigger(Trigger,Trigger1M,InterestRatesTrigger))</f>
        <v>#NUM!</v>
      </c>
      <c r="W37" s="50" t="b">
        <f t="shared" si="8"/>
        <v>0</v>
      </c>
      <c r="X37" s="144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obj_0079b#0000</v>
      </c>
    </row>
    <row r="38" spans="13:64" x14ac:dyDescent="0.2">
      <c r="M38" s="110" t="s">
        <v>60</v>
      </c>
      <c r="N38" s="110"/>
      <c r="O38" s="110" t="s">
        <v>82</v>
      </c>
      <c r="P38" s="110" t="str">
        <f t="shared" si="10"/>
        <v>EURAB1E2Y_Quote</v>
      </c>
      <c r="Q38" s="122"/>
      <c r="R38" s="111">
        <f t="shared" si="7"/>
        <v>42354</v>
      </c>
      <c r="S38" s="111">
        <f>_xll.qlInterestRateIndexValueDate(AA38,R38)</f>
        <v>42356</v>
      </c>
      <c r="T38" s="111">
        <f>_xll.qlInterestRateIndexMaturity(AA38,S38)</f>
        <v>43087</v>
      </c>
      <c r="U38" s="112">
        <f>_xll.qlIndexFixing(AA38,R38,,_xll.ohTrigger(Trigger,Trigger1M,InterestRatesTrigger))</f>
        <v>-2.4702318709564847E-3</v>
      </c>
      <c r="V38" s="112">
        <f>_xll.qlQuoteValue(P38,_xll.ohTrigger(Trigger,Trigger1M,InterestRatesTrigger))</f>
        <v>-2.47E-3</v>
      </c>
      <c r="W38" s="110" t="b">
        <f t="shared" si="8"/>
        <v>1</v>
      </c>
      <c r="X38" s="146">
        <f t="shared" si="9"/>
        <v>-2.3187095648472683E-3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obj_0073d#0000</v>
      </c>
    </row>
    <row r="39" spans="13:64" x14ac:dyDescent="0.2">
      <c r="M39" s="110" t="s">
        <v>60</v>
      </c>
      <c r="N39" s="110"/>
      <c r="O39" s="110" t="s">
        <v>83</v>
      </c>
      <c r="P39" s="110" t="str">
        <f t="shared" si="10"/>
        <v>EURAB1E3Y_Quote</v>
      </c>
      <c r="Q39" s="122"/>
      <c r="R39" s="111">
        <f t="shared" si="7"/>
        <v>42354</v>
      </c>
      <c r="S39" s="111">
        <f>_xll.qlInterestRateIndexValueDate(AA39,R39)</f>
        <v>42356</v>
      </c>
      <c r="T39" s="111">
        <f>_xll.qlInterestRateIndexMaturity(AA39,S39)</f>
        <v>43452</v>
      </c>
      <c r="U39" s="112">
        <f>_xll.qlIndexFixing(AA39,R39,,_xll.ohTrigger(Trigger,Trigger1M,InterestRatesTrigger))</f>
        <v>-1.8006016262544775E-3</v>
      </c>
      <c r="V39" s="112">
        <f>_xll.qlQuoteValue(P39,_xll.ohTrigger(Trigger,Trigger1M,InterestRatesTrigger))</f>
        <v>-1.8E-3</v>
      </c>
      <c r="W39" s="110" t="b">
        <f t="shared" si="8"/>
        <v>1</v>
      </c>
      <c r="X39" s="146">
        <f t="shared" si="9"/>
        <v>-6.0162625447755975E-3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obj_006f8#0000</v>
      </c>
    </row>
    <row r="40" spans="13:64" x14ac:dyDescent="0.2">
      <c r="M40" s="110" t="s">
        <v>60</v>
      </c>
      <c r="N40" s="110"/>
      <c r="O40" s="110" t="s">
        <v>84</v>
      </c>
      <c r="P40" s="110" t="str">
        <f t="shared" si="10"/>
        <v>EURAB1E4Y_Quote</v>
      </c>
      <c r="Q40" s="122"/>
      <c r="R40" s="111">
        <f t="shared" si="7"/>
        <v>42354</v>
      </c>
      <c r="S40" s="111">
        <f>_xll.qlInterestRateIndexValueDate(AA40,R40)</f>
        <v>42356</v>
      </c>
      <c r="T40" s="111">
        <f>_xll.qlInterestRateIndexMaturity(AA40,S40)</f>
        <v>43817</v>
      </c>
      <c r="U40" s="112">
        <f>_xll.qlIndexFixing(AA40,R40,,_xll.ohTrigger(Trigger,Trigger1M,InterestRatesTrigger))</f>
        <v>-6.3076110212027651E-4</v>
      </c>
      <c r="V40" s="112">
        <f>_xll.qlQuoteValue(P40,_xll.ohTrigger(Trigger,Trigger1M,InterestRatesTrigger))</f>
        <v>-6.3000000000000003E-4</v>
      </c>
      <c r="W40" s="110" t="b">
        <f t="shared" si="8"/>
        <v>1</v>
      </c>
      <c r="X40" s="146">
        <f t="shared" si="9"/>
        <v>-7.611021202764837E-3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obj_00738#0000</v>
      </c>
    </row>
    <row r="41" spans="13:64" x14ac:dyDescent="0.2">
      <c r="M41" s="110" t="s">
        <v>60</v>
      </c>
      <c r="N41" s="110"/>
      <c r="O41" s="110" t="s">
        <v>85</v>
      </c>
      <c r="P41" s="110" t="str">
        <f t="shared" si="10"/>
        <v>EURAB1E5Y_Quote</v>
      </c>
      <c r="Q41" s="122"/>
      <c r="R41" s="111">
        <f t="shared" si="7"/>
        <v>42354</v>
      </c>
      <c r="S41" s="111">
        <f>_xll.qlInterestRateIndexValueDate(AA41,R41)</f>
        <v>42356</v>
      </c>
      <c r="T41" s="111">
        <f>_xll.qlInterestRateIndexMaturity(AA41,S41)</f>
        <v>44183</v>
      </c>
      <c r="U41" s="112">
        <f>_xll.qlIndexFixing(AA41,R41,,_xll.ohTrigger(Trigger,Trigger1M,InterestRatesTrigger))</f>
        <v>7.988597176299088E-4</v>
      </c>
      <c r="V41" s="112">
        <f>_xll.qlQuoteValue(P41,_xll.ohTrigger(Trigger,Trigger1M,InterestRatesTrigger))</f>
        <v>7.9999999999999993E-4</v>
      </c>
      <c r="W41" s="110" t="b">
        <f t="shared" si="8"/>
        <v>1</v>
      </c>
      <c r="X41" s="146">
        <f t="shared" si="9"/>
        <v>-1.1402823700911282E-2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obj_007d4#0000</v>
      </c>
    </row>
    <row r="42" spans="13:64" x14ac:dyDescent="0.2">
      <c r="M42" s="110" t="s">
        <v>60</v>
      </c>
      <c r="N42" s="110"/>
      <c r="O42" s="110" t="s">
        <v>86</v>
      </c>
      <c r="P42" s="110" t="str">
        <f t="shared" si="10"/>
        <v>EURAB1E6Y_Quote</v>
      </c>
      <c r="Q42" s="122"/>
      <c r="R42" s="111">
        <f t="shared" si="7"/>
        <v>42354</v>
      </c>
      <c r="S42" s="111">
        <f>_xll.qlInterestRateIndexValueDate(AA42,R42)</f>
        <v>42356</v>
      </c>
      <c r="T42" s="111">
        <f>_xll.qlInterestRateIndexMaturity(AA42,S42)</f>
        <v>44550</v>
      </c>
      <c r="U42" s="112">
        <f>_xll.qlIndexFixing(AA42,R42,,_xll.ohTrigger(Trigger,Trigger1M,InterestRatesTrigger))</f>
        <v>2.2888051210959355E-3</v>
      </c>
      <c r="V42" s="112">
        <f>_xll.qlQuoteValue(P42,_xll.ohTrigger(Trigger,Trigger1M,InterestRatesTrigger))</f>
        <v>2.2899999999999999E-3</v>
      </c>
      <c r="W42" s="110" t="b">
        <f t="shared" si="8"/>
        <v>1</v>
      </c>
      <c r="X42" s="146">
        <f t="shared" si="9"/>
        <v>-1.1948789040644794E-2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obj_006c4#0000</v>
      </c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M43" s="110" t="s">
        <v>60</v>
      </c>
      <c r="N43" s="110"/>
      <c r="O43" s="110" t="s">
        <v>87</v>
      </c>
      <c r="P43" s="110" t="str">
        <f t="shared" si="10"/>
        <v>EURAB1E7Y_Quote</v>
      </c>
      <c r="Q43" s="122"/>
      <c r="R43" s="111">
        <f t="shared" si="7"/>
        <v>42354</v>
      </c>
      <c r="S43" s="111">
        <f>_xll.qlInterestRateIndexValueDate(AA43,R43)</f>
        <v>42356</v>
      </c>
      <c r="T43" s="111">
        <f>_xll.qlInterestRateIndexMaturity(AA43,S43)</f>
        <v>44914</v>
      </c>
      <c r="U43" s="112">
        <f>_xll.qlIndexFixing(AA43,R43,,_xll.ohTrigger(Trigger,Trigger1M,InterestRatesTrigger))</f>
        <v>3.7986687188158448E-3</v>
      </c>
      <c r="V43" s="112">
        <f>_xll.qlQuoteValue(P43,_xll.ohTrigger(Trigger,Trigger1M,InterestRatesTrigger))</f>
        <v>3.8E-3</v>
      </c>
      <c r="W43" s="110" t="b">
        <f t="shared" si="8"/>
        <v>1</v>
      </c>
      <c r="X43" s="146">
        <f t="shared" si="9"/>
        <v>-1.3312811841552016E-2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obj_00671#0000</v>
      </c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M44" s="110" t="s">
        <v>60</v>
      </c>
      <c r="N44" s="110"/>
      <c r="O44" s="110" t="s">
        <v>88</v>
      </c>
      <c r="P44" s="110" t="str">
        <f t="shared" si="10"/>
        <v>EURAB1E8Y_Quote</v>
      </c>
      <c r="Q44" s="122"/>
      <c r="R44" s="111">
        <f t="shared" si="7"/>
        <v>42354</v>
      </c>
      <c r="S44" s="111">
        <f>_xll.qlInterestRateIndexValueDate(AA44,R44)</f>
        <v>42356</v>
      </c>
      <c r="T44" s="111">
        <f>_xll.qlInterestRateIndexMaturity(AA44,S44)</f>
        <v>45278</v>
      </c>
      <c r="U44" s="112">
        <f>_xll.qlIndexFixing(AA44,R44,,_xll.ohTrigger(Trigger,Trigger1M,InterestRatesTrigger))</f>
        <v>5.2486234639903496E-3</v>
      </c>
      <c r="V44" s="112">
        <f>_xll.qlQuoteValue(P44,_xll.ohTrigger(Trigger,Trigger1M,InterestRatesTrigger))</f>
        <v>5.2500000000000003E-3</v>
      </c>
      <c r="W44" s="110" t="b">
        <f t="shared" si="8"/>
        <v>1</v>
      </c>
      <c r="X44" s="146">
        <f t="shared" si="9"/>
        <v>-1.3765360096507084E-2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obj_0073a#0000</v>
      </c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M45" s="110" t="s">
        <v>60</v>
      </c>
      <c r="N45" s="110"/>
      <c r="O45" s="110" t="s">
        <v>89</v>
      </c>
      <c r="P45" s="110" t="str">
        <f t="shared" si="10"/>
        <v>EURAB1E9Y_Quote</v>
      </c>
      <c r="Q45" s="122"/>
      <c r="R45" s="111">
        <f t="shared" si="7"/>
        <v>42354</v>
      </c>
      <c r="S45" s="111">
        <f>_xll.qlInterestRateIndexValueDate(AA45,R45)</f>
        <v>42356</v>
      </c>
      <c r="T45" s="111">
        <f>_xll.qlInterestRateIndexMaturity(AA45,S45)</f>
        <v>45644</v>
      </c>
      <c r="U45" s="112">
        <f>_xll.qlIndexFixing(AA45,R45,,_xll.ohTrigger(Trigger,Trigger1M,InterestRatesTrigger))</f>
        <v>6.6086647655665279E-3</v>
      </c>
      <c r="V45" s="112">
        <f>_xll.qlQuoteValue(P45,_xll.ohTrigger(Trigger,Trigger1M,InterestRatesTrigger))</f>
        <v>6.6100000000000004E-3</v>
      </c>
      <c r="W45" s="110" t="b">
        <f t="shared" si="8"/>
        <v>1</v>
      </c>
      <c r="X45" s="146">
        <f t="shared" si="9"/>
        <v>-1.3352344334725125E-2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obj_007e6#0000</v>
      </c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M46" s="110" t="s">
        <v>60</v>
      </c>
      <c r="N46" s="110"/>
      <c r="O46" s="110" t="s">
        <v>90</v>
      </c>
      <c r="P46" s="110" t="str">
        <f t="shared" si="10"/>
        <v>EURAB1E10Y_Quote</v>
      </c>
      <c r="Q46" s="122"/>
      <c r="R46" s="111">
        <f t="shared" si="7"/>
        <v>42354</v>
      </c>
      <c r="S46" s="111">
        <f>_xll.qlInterestRateIndexValueDate(AA46,R46)</f>
        <v>42356</v>
      </c>
      <c r="T46" s="111">
        <f>_xll.qlInterestRateIndexMaturity(AA46,S46)</f>
        <v>46009</v>
      </c>
      <c r="U46" s="112">
        <f>_xll.qlIndexFixing(AA46,R46,,_xll.ohTrigger(Trigger,Trigger1M,InterestRatesTrigger))</f>
        <v>7.8386540902342355E-3</v>
      </c>
      <c r="V46" s="112">
        <f>_xll.qlQuoteValue(P46,_xll.ohTrigger(Trigger,Trigger1M,InterestRatesTrigger))</f>
        <v>7.8399999999999997E-3</v>
      </c>
      <c r="W46" s="110" t="b">
        <f t="shared" si="8"/>
        <v>1</v>
      </c>
      <c r="X46" s="146">
        <f t="shared" si="9"/>
        <v>-1.3459097657642777E-2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obj_00778#0000</v>
      </c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M47" s="50" t="s">
        <v>60</v>
      </c>
      <c r="N47" s="50"/>
      <c r="O47" s="50" t="s">
        <v>116</v>
      </c>
      <c r="P47" s="50" t="str">
        <f t="shared" si="10"/>
        <v>EURAB1E11Y_Quote</v>
      </c>
      <c r="Q47" s="122"/>
      <c r="R47" s="120">
        <f t="shared" si="7"/>
        <v>42354</v>
      </c>
      <c r="S47" s="120">
        <f>_xll.qlInterestRateIndexValueDate(AA47,R47)</f>
        <v>42356</v>
      </c>
      <c r="T47" s="120">
        <f>_xll.qlInterestRateIndexMaturity(AA47,S47)</f>
        <v>46374</v>
      </c>
      <c r="U47" s="125">
        <f>_xll.qlIndexFixing(AA47,R47,,_xll.ohTrigger(Trigger,Trigger1M,InterestRatesTrigger))</f>
        <v>8.9232989153998406E-3</v>
      </c>
      <c r="V47" s="125">
        <f>_xll.qlQuoteValue(P47,_xll.ohTrigger(Trigger,Trigger1M,InterestRatesTrigger))</f>
        <v>8.9199999999999991E-3</v>
      </c>
      <c r="W47" s="50" t="b">
        <f t="shared" si="8"/>
        <v>1</v>
      </c>
      <c r="X47" s="144">
        <f t="shared" si="9"/>
        <v>3.2989153998415344E-2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obj_00674#0000</v>
      </c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M48" s="110" t="s">
        <v>60</v>
      </c>
      <c r="N48" s="110"/>
      <c r="O48" s="110" t="s">
        <v>91</v>
      </c>
      <c r="P48" s="110" t="str">
        <f t="shared" si="10"/>
        <v>EURAB1E12Y_Quote</v>
      </c>
      <c r="Q48" s="122"/>
      <c r="R48" s="111">
        <f t="shared" si="7"/>
        <v>42354</v>
      </c>
      <c r="S48" s="111">
        <f>_xll.qlInterestRateIndexValueDate(AA48,R48)</f>
        <v>42356</v>
      </c>
      <c r="T48" s="111">
        <f>_xll.qlInterestRateIndexMaturity(AA48,S48)</f>
        <v>46741</v>
      </c>
      <c r="U48" s="112">
        <f>_xll.qlIndexFixing(AA48,R48,,_xll.ohTrigger(Trigger,Trigger1M,InterestRatesTrigger))</f>
        <v>9.8787673969897693E-3</v>
      </c>
      <c r="V48" s="112">
        <f>_xll.qlQuoteValue(P48,_xll.ohTrigger(Trigger,Trigger1M,InterestRatesTrigger))</f>
        <v>9.8799999999999999E-3</v>
      </c>
      <c r="W48" s="110" t="b">
        <f t="shared" si="8"/>
        <v>1</v>
      </c>
      <c r="X48" s="146">
        <f t="shared" si="9"/>
        <v>-1.2326030102306068E-2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obj_006fc#0000</v>
      </c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3:65" x14ac:dyDescent="0.2">
      <c r="M49" s="50" t="s">
        <v>60</v>
      </c>
      <c r="N49" s="50"/>
      <c r="O49" s="50" t="s">
        <v>117</v>
      </c>
      <c r="P49" s="50" t="str">
        <f t="shared" si="10"/>
        <v>EURAB1E13Y_Quote</v>
      </c>
      <c r="Q49" s="122"/>
      <c r="R49" s="120">
        <f t="shared" si="7"/>
        <v>42354</v>
      </c>
      <c r="S49" s="120">
        <f>_xll.qlInterestRateIndexValueDate(AA49,R49)</f>
        <v>42356</v>
      </c>
      <c r="T49" s="120">
        <f>_xll.qlInterestRateIndexMaturity(AA49,S49)</f>
        <v>47105</v>
      </c>
      <c r="U49" s="125">
        <f>_xll.qlIndexFixing(AA49,R49,,_xll.ohTrigger(Trigger,Trigger1M,InterestRatesTrigger))</f>
        <v>1.0712172237148468E-2</v>
      </c>
      <c r="V49" s="125" t="e">
        <f>_xll.qlQuoteValue(P49,_xll.ohTrigger(Trigger,Trigger1M,InterestRatesTrigger))</f>
        <v>#NUM!</v>
      </c>
      <c r="W49" s="50" t="b">
        <f t="shared" si="8"/>
        <v>0</v>
      </c>
      <c r="X49" s="144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obj_006fa#0000</v>
      </c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3:65" x14ac:dyDescent="0.2">
      <c r="M50" s="50" t="s">
        <v>60</v>
      </c>
      <c r="N50" s="50"/>
      <c r="O50" s="50" t="s">
        <v>118</v>
      </c>
      <c r="P50" s="50" t="str">
        <f t="shared" si="10"/>
        <v>EURAB1E14Y_Quote</v>
      </c>
      <c r="Q50" s="122"/>
      <c r="R50" s="120">
        <f t="shared" si="7"/>
        <v>42354</v>
      </c>
      <c r="S50" s="120">
        <f>_xll.qlInterestRateIndexValueDate(AA50,R50)</f>
        <v>42356</v>
      </c>
      <c r="T50" s="120">
        <f>_xll.qlInterestRateIndexMaturity(AA50,S50)</f>
        <v>47470</v>
      </c>
      <c r="U50" s="125">
        <f>_xll.qlIndexFixing(AA50,R50,,_xll.ohTrigger(Trigger,Trigger1M,InterestRatesTrigger))</f>
        <v>1.1439598463852311E-2</v>
      </c>
      <c r="V50" s="125" t="e">
        <f>_xll.qlQuoteValue(P50,_xll.ohTrigger(Trigger,Trigger1M,InterestRatesTrigger))</f>
        <v>#NUM!</v>
      </c>
      <c r="W50" s="50" t="b">
        <f t="shared" si="8"/>
        <v>0</v>
      </c>
      <c r="X50" s="144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obj_0066f#0000</v>
      </c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3:65" x14ac:dyDescent="0.2">
      <c r="M51" s="110" t="s">
        <v>60</v>
      </c>
      <c r="N51" s="110"/>
      <c r="O51" s="110" t="s">
        <v>92</v>
      </c>
      <c r="P51" s="110" t="str">
        <f t="shared" si="10"/>
        <v>EURAB1E15Y_Quote</v>
      </c>
      <c r="Q51" s="122"/>
      <c r="R51" s="111">
        <f t="shared" si="7"/>
        <v>42354</v>
      </c>
      <c r="S51" s="111">
        <f>_xll.qlInterestRateIndexValueDate(AA51,R51)</f>
        <v>42356</v>
      </c>
      <c r="T51" s="111">
        <f>_xll.qlInterestRateIndexMaturity(AA51,S51)</f>
        <v>47835</v>
      </c>
      <c r="U51" s="112">
        <f>_xll.qlIndexFixing(AA51,R51,,_xll.ohTrigger(Trigger,Trigger1M,InterestRatesTrigger))</f>
        <v>1.2068925439149805E-2</v>
      </c>
      <c r="V51" s="112">
        <f>_xll.qlQuoteValue(P51,_xll.ohTrigger(Trigger,Trigger1M,InterestRatesTrigger))</f>
        <v>1.2069999999999999E-2</v>
      </c>
      <c r="W51" s="110" t="b">
        <f t="shared" si="8"/>
        <v>1</v>
      </c>
      <c r="X51" s="146">
        <f t="shared" si="9"/>
        <v>-1.0745608501946252E-2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obj_00777#0000</v>
      </c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3:65" x14ac:dyDescent="0.2">
      <c r="M52" s="50" t="s">
        <v>60</v>
      </c>
      <c r="N52" s="50"/>
      <c r="O52" s="50" t="s">
        <v>119</v>
      </c>
      <c r="P52" s="50" t="str">
        <f t="shared" si="10"/>
        <v>EURAB1E16Y_Quote</v>
      </c>
      <c r="Q52" s="122"/>
      <c r="R52" s="120">
        <f t="shared" si="7"/>
        <v>42354</v>
      </c>
      <c r="S52" s="120">
        <f>_xll.qlInterestRateIndexValueDate(AA52,R52)</f>
        <v>42356</v>
      </c>
      <c r="T52" s="120">
        <f>_xll.qlInterestRateIndexMaturity(AA52,S52)</f>
        <v>48200</v>
      </c>
      <c r="U52" s="125">
        <f>_xll.qlIndexFixing(AA52,R52,,_xll.ohTrigger(Trigger,Trigger1M,InterestRatesTrigger))</f>
        <v>1.2607957281696657E-2</v>
      </c>
      <c r="V52" s="125" t="e">
        <f>_xll.qlQuoteValue(P52,_xll.ohTrigger(Trigger,Trigger1M,InterestRatesTrigger))</f>
        <v>#NUM!</v>
      </c>
      <c r="W52" s="50" t="b">
        <f t="shared" si="8"/>
        <v>0</v>
      </c>
      <c r="X52" s="144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obj_0079c#0000</v>
      </c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3:65" x14ac:dyDescent="0.2">
      <c r="M53" s="50" t="s">
        <v>60</v>
      </c>
      <c r="N53" s="50"/>
      <c r="O53" s="50" t="s">
        <v>120</v>
      </c>
      <c r="P53" s="50" t="str">
        <f t="shared" si="10"/>
        <v>EURAB1E17Y_Quote</v>
      </c>
      <c r="Q53" s="122"/>
      <c r="R53" s="120">
        <f t="shared" si="7"/>
        <v>42354</v>
      </c>
      <c r="S53" s="120">
        <f>_xll.qlInterestRateIndexValueDate(AA53,R53)</f>
        <v>42356</v>
      </c>
      <c r="T53" s="120">
        <f>_xll.qlInterestRateIndexMaturity(AA53,S53)</f>
        <v>48568</v>
      </c>
      <c r="U53" s="125">
        <f>_xll.qlIndexFixing(AA53,R53,,_xll.ohTrigger(Trigger,Trigger1M,InterestRatesTrigger))</f>
        <v>1.3068507111065759E-2</v>
      </c>
      <c r="V53" s="125" t="e">
        <f>_xll.qlQuoteValue(P53,_xll.ohTrigger(Trigger,Trigger1M,InterestRatesTrigger))</f>
        <v>#NUM!</v>
      </c>
      <c r="W53" s="50" t="b">
        <f t="shared" si="8"/>
        <v>0</v>
      </c>
      <c r="X53" s="144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obj_007d9#0000</v>
      </c>
    </row>
    <row r="54" spans="13:65" x14ac:dyDescent="0.2">
      <c r="M54" s="50" t="s">
        <v>60</v>
      </c>
      <c r="N54" s="50"/>
      <c r="O54" s="50" t="s">
        <v>121</v>
      </c>
      <c r="P54" s="50" t="str">
        <f t="shared" si="10"/>
        <v>EURAB1E18Y_Quote</v>
      </c>
      <c r="Q54" s="122"/>
      <c r="R54" s="120">
        <f t="shared" si="7"/>
        <v>42354</v>
      </c>
      <c r="S54" s="120">
        <f>_xll.qlInterestRateIndexValueDate(AA54,R54)</f>
        <v>42356</v>
      </c>
      <c r="T54" s="120">
        <f>_xll.qlInterestRateIndexMaturity(AA54,S54)</f>
        <v>48932</v>
      </c>
      <c r="U54" s="125">
        <f>_xll.qlIndexFixing(AA54,R54,,_xll.ohTrigger(Trigger,Trigger1M,InterestRatesTrigger))</f>
        <v>1.3444655947469741E-2</v>
      </c>
      <c r="V54" s="125" t="e">
        <f>_xll.qlQuoteValue(P54,_xll.ohTrigger(Trigger,Trigger1M,InterestRatesTrigger))</f>
        <v>#NUM!</v>
      </c>
      <c r="W54" s="50" t="b">
        <f t="shared" si="8"/>
        <v>0</v>
      </c>
      <c r="X54" s="144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obj_00775#0000</v>
      </c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3:65" x14ac:dyDescent="0.2">
      <c r="M55" s="50" t="s">
        <v>60</v>
      </c>
      <c r="N55" s="50"/>
      <c r="O55" s="50" t="s">
        <v>122</v>
      </c>
      <c r="P55" s="50" t="str">
        <f t="shared" si="10"/>
        <v>EURAB1E19Y_Quote</v>
      </c>
      <c r="Q55" s="122"/>
      <c r="R55" s="120">
        <f t="shared" si="7"/>
        <v>42354</v>
      </c>
      <c r="S55" s="120">
        <f>_xll.qlInterestRateIndexValueDate(AA55,R55)</f>
        <v>42356</v>
      </c>
      <c r="T55" s="120">
        <f>_xll.qlInterestRateIndexMaturity(AA55,S55)</f>
        <v>49296</v>
      </c>
      <c r="U55" s="125">
        <f>_xll.qlIndexFixing(AA55,R55,,_xll.ohTrigger(Trigger,Trigger1M,InterestRatesTrigger))</f>
        <v>1.3749497664879878E-2</v>
      </c>
      <c r="V55" s="125" t="e">
        <f>_xll.qlQuoteValue(P55,_xll.ohTrigger(Trigger,Trigger1M,InterestRatesTrigger))</f>
        <v>#NUM!</v>
      </c>
      <c r="W55" s="50" t="b">
        <f t="shared" si="8"/>
        <v>0</v>
      </c>
      <c r="X55" s="144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obj_007e7#0000</v>
      </c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3:65" x14ac:dyDescent="0.2">
      <c r="M56" s="110" t="s">
        <v>60</v>
      </c>
      <c r="N56" s="110"/>
      <c r="O56" s="110" t="s">
        <v>93</v>
      </c>
      <c r="P56" s="110" t="str">
        <f t="shared" si="10"/>
        <v>EURAB1E20Y_Quote</v>
      </c>
      <c r="Q56" s="122"/>
      <c r="R56" s="111">
        <f t="shared" si="7"/>
        <v>42354</v>
      </c>
      <c r="S56" s="111">
        <f>_xll.qlInterestRateIndexValueDate(AA56,R56)</f>
        <v>42356</v>
      </c>
      <c r="T56" s="111">
        <f>_xll.qlInterestRateIndexMaturity(AA56,S56)</f>
        <v>49661</v>
      </c>
      <c r="U56" s="112">
        <f>_xll.qlIndexFixing(AA56,R56,,_xll.ohTrigger(Trigger,Trigger1M,InterestRatesTrigger))</f>
        <v>1.3989177140523709E-2</v>
      </c>
      <c r="V56" s="112">
        <f>_xll.qlQuoteValue(P56,_xll.ohTrigger(Trigger,Trigger1M,InterestRatesTrigger))</f>
        <v>1.3990000000000001E-2</v>
      </c>
      <c r="W56" s="110" t="b">
        <f t="shared" si="8"/>
        <v>1</v>
      </c>
      <c r="X56" s="146">
        <f t="shared" si="9"/>
        <v>-8.2285947629150147E-3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obj_00776#0000</v>
      </c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3:65" x14ac:dyDescent="0.2">
      <c r="M57" s="50" t="s">
        <v>60</v>
      </c>
      <c r="N57" s="50"/>
      <c r="O57" s="50" t="s">
        <v>123</v>
      </c>
      <c r="P57" s="50" t="str">
        <f t="shared" si="10"/>
        <v>EURAB1E21Y_Quote</v>
      </c>
      <c r="Q57" s="122"/>
      <c r="R57" s="120">
        <f t="shared" si="7"/>
        <v>42354</v>
      </c>
      <c r="S57" s="120">
        <f>_xll.qlInterestRateIndexValueDate(AA57,R57)</f>
        <v>42356</v>
      </c>
      <c r="T57" s="120">
        <f>_xll.qlInterestRateIndexMaturity(AA57,S57)</f>
        <v>50027</v>
      </c>
      <c r="U57" s="125">
        <f>_xll.qlIndexFixing(AA57,R57,,_xll.ohTrigger(Trigger,Trigger1M,InterestRatesTrigger))</f>
        <v>1.4171080859531967E-2</v>
      </c>
      <c r="V57" s="125" t="e">
        <f>_xll.qlQuoteValue(P57,_xll.ohTrigger(Trigger,Trigger1M,InterestRatesTrigger))</f>
        <v>#NUM!</v>
      </c>
      <c r="W57" s="50" t="b">
        <f t="shared" si="8"/>
        <v>0</v>
      </c>
      <c r="X57" s="144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obj_006c1#0000</v>
      </c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3:65" x14ac:dyDescent="0.2">
      <c r="M58" s="50" t="s">
        <v>60</v>
      </c>
      <c r="N58" s="50"/>
      <c r="O58" s="50" t="s">
        <v>124</v>
      </c>
      <c r="P58" s="50" t="str">
        <f t="shared" si="10"/>
        <v>EURAB1E22Y_Quote</v>
      </c>
      <c r="Q58" s="122"/>
      <c r="R58" s="120">
        <f t="shared" si="7"/>
        <v>42354</v>
      </c>
      <c r="S58" s="120">
        <f>_xll.qlInterestRateIndexValueDate(AA58,R58)</f>
        <v>42356</v>
      </c>
      <c r="T58" s="120">
        <f>_xll.qlInterestRateIndexMaturity(AA58,S58)</f>
        <v>50392</v>
      </c>
      <c r="U58" s="125">
        <f>_xll.qlIndexFixing(AA58,R58,,_xll.ohTrigger(Trigger,Trigger1M,InterestRatesTrigger))</f>
        <v>1.4301113171826637E-2</v>
      </c>
      <c r="V58" s="125" t="e">
        <f>_xll.qlQuoteValue(P58,_xll.ohTrigger(Trigger,Trigger1M,InterestRatesTrigger))</f>
        <v>#NUM!</v>
      </c>
      <c r="W58" s="50" t="b">
        <f t="shared" si="8"/>
        <v>0</v>
      </c>
      <c r="X58" s="144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obj_006fb#0000</v>
      </c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3:65" x14ac:dyDescent="0.2">
      <c r="M59" s="50" t="s">
        <v>60</v>
      </c>
      <c r="N59" s="50"/>
      <c r="O59" s="50" t="s">
        <v>125</v>
      </c>
      <c r="P59" s="50" t="str">
        <f t="shared" si="10"/>
        <v>EURAB1E23Y_Quote</v>
      </c>
      <c r="Q59" s="122"/>
      <c r="R59" s="120">
        <f t="shared" si="7"/>
        <v>42354</v>
      </c>
      <c r="S59" s="120">
        <f>_xll.qlInterestRateIndexValueDate(AA59,R59)</f>
        <v>42356</v>
      </c>
      <c r="T59" s="120">
        <f>_xll.qlInterestRateIndexMaturity(AA59,S59)</f>
        <v>50759</v>
      </c>
      <c r="U59" s="125">
        <f>_xll.qlIndexFixing(AA59,R59,,_xll.ohTrigger(Trigger,Trigger1M,InterestRatesTrigger))</f>
        <v>1.4392452645346592E-2</v>
      </c>
      <c r="V59" s="125" t="e">
        <f>_xll.qlQuoteValue(P59,_xll.ohTrigger(Trigger,Trigger1M,InterestRatesTrigger))</f>
        <v>#NUM!</v>
      </c>
      <c r="W59" s="50" t="b">
        <f t="shared" si="8"/>
        <v>0</v>
      </c>
      <c r="X59" s="144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obj_0073c#0000</v>
      </c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3:65" x14ac:dyDescent="0.2">
      <c r="M60" s="50" t="s">
        <v>60</v>
      </c>
      <c r="N60" s="50"/>
      <c r="O60" s="50" t="s">
        <v>126</v>
      </c>
      <c r="P60" s="50" t="str">
        <f t="shared" si="10"/>
        <v>EURAB1E24Y_Quote</v>
      </c>
      <c r="Q60" s="122"/>
      <c r="R60" s="120">
        <f t="shared" si="7"/>
        <v>42354</v>
      </c>
      <c r="S60" s="120">
        <f>_xll.qlInterestRateIndexValueDate(AA60,R60)</f>
        <v>42356</v>
      </c>
      <c r="T60" s="120">
        <f>_xll.qlInterestRateIndexMaturity(AA60,S60)</f>
        <v>51123</v>
      </c>
      <c r="U60" s="125">
        <f>_xll.qlIndexFixing(AA60,R60,,_xll.ohTrigger(Trigger,Trigger1M,InterestRatesTrigger))</f>
        <v>1.4454422399229562E-2</v>
      </c>
      <c r="V60" s="125" t="e">
        <f>_xll.qlQuoteValue(P60,_xll.ohTrigger(Trigger,Trigger1M,InterestRatesTrigger))</f>
        <v>#NUM!</v>
      </c>
      <c r="W60" s="50" t="b">
        <f t="shared" si="8"/>
        <v>0</v>
      </c>
      <c r="X60" s="144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obj_00798#0000</v>
      </c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3:65" x14ac:dyDescent="0.2">
      <c r="M61" s="110" t="s">
        <v>60</v>
      </c>
      <c r="N61" s="110"/>
      <c r="O61" s="110" t="s">
        <v>94</v>
      </c>
      <c r="P61" s="110" t="str">
        <f t="shared" si="10"/>
        <v>EURAB1E25Y_Quote</v>
      </c>
      <c r="Q61" s="122"/>
      <c r="R61" s="111">
        <f t="shared" si="7"/>
        <v>42354</v>
      </c>
      <c r="S61" s="111">
        <f>_xll.qlInterestRateIndexValueDate(AA61,R61)</f>
        <v>42356</v>
      </c>
      <c r="T61" s="111">
        <f>_xll.qlInterestRateIndexMaturity(AA61,S61)</f>
        <v>51488</v>
      </c>
      <c r="U61" s="112">
        <f>_xll.qlIndexFixing(AA61,R61,,_xll.ohTrigger(Trigger,Trigger1M,InterestRatesTrigger))</f>
        <v>1.4499342968816038E-2</v>
      </c>
      <c r="V61" s="112">
        <f>_xll.qlQuoteValue(P61,_xll.ohTrigger(Trigger,Trigger1M,InterestRatesTrigger))</f>
        <v>1.4499999999999999E-2</v>
      </c>
      <c r="W61" s="110" t="b">
        <f t="shared" si="8"/>
        <v>1</v>
      </c>
      <c r="X61" s="146">
        <f t="shared" si="9"/>
        <v>-6.5703118396105709E-3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obj_007e8#0000</v>
      </c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3:65" x14ac:dyDescent="0.2">
      <c r="M62" s="50" t="s">
        <v>60</v>
      </c>
      <c r="N62" s="50"/>
      <c r="O62" s="50" t="s">
        <v>127</v>
      </c>
      <c r="P62" s="50" t="str">
        <f t="shared" si="10"/>
        <v>EURAB1E26Y_Quote</v>
      </c>
      <c r="Q62" s="122"/>
      <c r="R62" s="120">
        <f t="shared" si="7"/>
        <v>42354</v>
      </c>
      <c r="S62" s="120">
        <f>_xll.qlInterestRateIndexValueDate(AA62,R62)</f>
        <v>42356</v>
      </c>
      <c r="T62" s="120">
        <f>_xll.qlInterestRateIndexMaturity(AA62,S62)</f>
        <v>51853</v>
      </c>
      <c r="U62" s="125">
        <f>_xll.qlIndexFixing(AA62,R62,,_xll.ohTrigger(Trigger,Trigger1M,InterestRatesTrigger))</f>
        <v>1.4533132198376987E-2</v>
      </c>
      <c r="V62" s="125" t="e">
        <f>_xll.qlQuoteValue(P62,_xll.ohTrigger(Trigger,Trigger1M,InterestRatesTrigger))</f>
        <v>#NUM!</v>
      </c>
      <c r="W62" s="50" t="b">
        <f t="shared" si="8"/>
        <v>0</v>
      </c>
      <c r="X62" s="144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obj_006c0#0000</v>
      </c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3:65" x14ac:dyDescent="0.2">
      <c r="M63" s="50" t="s">
        <v>60</v>
      </c>
      <c r="N63" s="50"/>
      <c r="O63" s="50" t="s">
        <v>95</v>
      </c>
      <c r="P63" s="50" t="str">
        <f t="shared" si="10"/>
        <v>EURAB1E27Y_Quote</v>
      </c>
      <c r="Q63" s="122"/>
      <c r="R63" s="120">
        <f t="shared" si="7"/>
        <v>42354</v>
      </c>
      <c r="S63" s="120">
        <f>_xll.qlInterestRateIndexValueDate(AA63,R63)</f>
        <v>42356</v>
      </c>
      <c r="T63" s="120">
        <f>_xll.qlInterestRateIndexMaturity(AA63,S63)</f>
        <v>52218</v>
      </c>
      <c r="U63" s="125">
        <f>_xll.qlIndexFixing(AA63,R63,,_xll.ohTrigger(Trigger,Trigger1M,InterestRatesTrigger))</f>
        <v>1.4560682654820838E-2</v>
      </c>
      <c r="V63" s="125" t="e">
        <f>_xll.qlQuoteValue(P63,_xll.ohTrigger(Trigger,Trigger1M,InterestRatesTrigger))</f>
        <v>#NUM!</v>
      </c>
      <c r="W63" s="50" t="b">
        <f t="shared" si="8"/>
        <v>0</v>
      </c>
      <c r="X63" s="144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obj_00739#0000</v>
      </c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3:65" x14ac:dyDescent="0.2">
      <c r="M64" s="50" t="s">
        <v>60</v>
      </c>
      <c r="N64" s="50"/>
      <c r="O64" s="50" t="s">
        <v>128</v>
      </c>
      <c r="P64" s="50" t="str">
        <f t="shared" si="10"/>
        <v>EURAB1E28Y_Quote</v>
      </c>
      <c r="Q64" s="122"/>
      <c r="R64" s="120">
        <f t="shared" si="7"/>
        <v>42354</v>
      </c>
      <c r="S64" s="120">
        <f>_xll.qlInterestRateIndexValueDate(AA64,R64)</f>
        <v>42356</v>
      </c>
      <c r="T64" s="120">
        <f>_xll.qlInterestRateIndexMaturity(AA64,S64)</f>
        <v>52583</v>
      </c>
      <c r="U64" s="125">
        <f>_xll.qlIndexFixing(AA64,R64,,_xll.ohTrigger(Trigger,Trigger1M,InterestRatesTrigger))</f>
        <v>1.458425691443173E-2</v>
      </c>
      <c r="V64" s="125" t="e">
        <f>_xll.qlQuoteValue(P64,_xll.ohTrigger(Trigger,Trigger1M,InterestRatesTrigger))</f>
        <v>#NUM!</v>
      </c>
      <c r="W64" s="50" t="b">
        <f t="shared" si="8"/>
        <v>0</v>
      </c>
      <c r="X64" s="144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obj_00670#0000</v>
      </c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3:66" x14ac:dyDescent="0.2">
      <c r="M65" s="50" t="s">
        <v>60</v>
      </c>
      <c r="N65" s="50"/>
      <c r="O65" s="50" t="s">
        <v>129</v>
      </c>
      <c r="P65" s="50" t="str">
        <f t="shared" si="10"/>
        <v>EURAB1E29Y_Quote</v>
      </c>
      <c r="Q65" s="122"/>
      <c r="R65" s="120">
        <f t="shared" si="7"/>
        <v>42354</v>
      </c>
      <c r="S65" s="120">
        <f>_xll.qlInterestRateIndexValueDate(AA65,R65)</f>
        <v>42356</v>
      </c>
      <c r="T65" s="120">
        <f>_xll.qlInterestRateIndexMaturity(AA65,S65)</f>
        <v>52950</v>
      </c>
      <c r="U65" s="125">
        <f>_xll.qlIndexFixing(AA65,R65,,_xll.ohTrigger(Trigger,Trigger1M,InterestRatesTrigger))</f>
        <v>1.4607260707455943E-2</v>
      </c>
      <c r="V65" s="125" t="e">
        <f>_xll.qlQuoteValue(P65,_xll.ohTrigger(Trigger,Trigger1M,InterestRatesTrigger))</f>
        <v>#NUM!</v>
      </c>
      <c r="W65" s="50" t="b">
        <f t="shared" si="8"/>
        <v>0</v>
      </c>
      <c r="X65" s="144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obj_007d7#0000</v>
      </c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3:66" x14ac:dyDescent="0.2">
      <c r="M66" s="110" t="s">
        <v>60</v>
      </c>
      <c r="N66" s="110"/>
      <c r="O66" s="110" t="s">
        <v>96</v>
      </c>
      <c r="P66" s="110" t="str">
        <f t="shared" si="10"/>
        <v>EURAB1E30Y_Quote</v>
      </c>
      <c r="Q66" s="122"/>
      <c r="R66" s="111">
        <f t="shared" si="7"/>
        <v>42354</v>
      </c>
      <c r="S66" s="111">
        <f>_xll.qlInterestRateIndexValueDate(AA66,R66)</f>
        <v>42356</v>
      </c>
      <c r="T66" s="111">
        <f>_xll.qlInterestRateIndexMaturity(AA66,S66)</f>
        <v>53314</v>
      </c>
      <c r="U66" s="112">
        <f>_xll.qlIndexFixing(AA66,R66,,_xll.ohTrigger(Trigger,Trigger1M,InterestRatesTrigger))</f>
        <v>1.4629414694132439E-2</v>
      </c>
      <c r="V66" s="112">
        <f>_xll.qlQuoteValue(P66,_xll.ohTrigger(Trigger,Trigger1M,InterestRatesTrigger))</f>
        <v>1.4630000000000001E-2</v>
      </c>
      <c r="W66" s="110" t="b">
        <f t="shared" si="8"/>
        <v>1</v>
      </c>
      <c r="X66" s="146">
        <f t="shared" si="9"/>
        <v>-5.8530586756130876E-3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obj_00779#0000</v>
      </c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3:66" x14ac:dyDescent="0.2">
      <c r="M67" s="50" t="s">
        <v>60</v>
      </c>
      <c r="N67" s="50"/>
      <c r="O67" s="50" t="s">
        <v>97</v>
      </c>
      <c r="P67" s="50" t="str">
        <f t="shared" si="10"/>
        <v>EURAB1E35Y_Quote</v>
      </c>
      <c r="Q67" s="122"/>
      <c r="R67" s="120">
        <f t="shared" si="7"/>
        <v>42354</v>
      </c>
      <c r="S67" s="120">
        <f>_xll.qlInterestRateIndexValueDate(AA67,R67)</f>
        <v>42356</v>
      </c>
      <c r="T67" s="120">
        <f>_xll.qlInterestRateIndexMaturity(AA67,S67)</f>
        <v>55141</v>
      </c>
      <c r="U67" s="125">
        <f>_xll.qlIndexFixing(AA67,R67,,_xll.ohTrigger(Trigger,Trigger1M,InterestRatesTrigger))</f>
        <v>1.4738958408736316E-2</v>
      </c>
      <c r="V67" s="125" t="e">
        <f>_xll.qlQuoteValue(P67,_xll.ohTrigger(Trigger,Trigger1M,InterestRatesTrigger))</f>
        <v>#NUM!</v>
      </c>
      <c r="W67" s="50" t="b">
        <f t="shared" si="8"/>
        <v>0</v>
      </c>
      <c r="X67" s="144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obj_006c2#0000</v>
      </c>
    </row>
    <row r="68" spans="13:66" x14ac:dyDescent="0.2">
      <c r="M68" s="110" t="s">
        <v>60</v>
      </c>
      <c r="N68" s="110"/>
      <c r="O68" s="110" t="s">
        <v>98</v>
      </c>
      <c r="P68" s="110" t="str">
        <f t="shared" si="10"/>
        <v>EURAB1E40Y_Quote</v>
      </c>
      <c r="Q68" s="122"/>
      <c r="R68" s="111">
        <f t="shared" si="7"/>
        <v>42354</v>
      </c>
      <c r="S68" s="111">
        <f>_xll.qlInterestRateIndexValueDate(AA68,R68)</f>
        <v>42356</v>
      </c>
      <c r="T68" s="111">
        <f>_xll.qlInterestRateIndexMaturity(AA68,S68)</f>
        <v>56968</v>
      </c>
      <c r="U68" s="112">
        <f>_xll.qlIndexFixing(AA68,R68,,_xll.ohTrigger(Trigger,Trigger1M,InterestRatesTrigger))</f>
        <v>1.4779512477519061E-2</v>
      </c>
      <c r="V68" s="112">
        <f>_xll.qlQuoteValue(P68,_xll.ohTrigger(Trigger,Trigger1M,InterestRatesTrigger))</f>
        <v>1.478E-2</v>
      </c>
      <c r="W68" s="110" t="b">
        <f t="shared" si="8"/>
        <v>1</v>
      </c>
      <c r="X68" s="146">
        <f t="shared" si="9"/>
        <v>-4.8752248093912598E-3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obj_00774#0000</v>
      </c>
    </row>
    <row r="69" spans="13:66" x14ac:dyDescent="0.2">
      <c r="M69" s="110" t="s">
        <v>60</v>
      </c>
      <c r="N69" s="110"/>
      <c r="O69" s="110" t="s">
        <v>99</v>
      </c>
      <c r="P69" s="110" t="str">
        <f t="shared" si="10"/>
        <v>EURAB1E50Y_Quote</v>
      </c>
      <c r="Q69" s="122"/>
      <c r="R69" s="111">
        <f t="shared" si="7"/>
        <v>42354</v>
      </c>
      <c r="S69" s="111">
        <f>_xll.qlInterestRateIndexValueDate(AA69,R69)</f>
        <v>42356</v>
      </c>
      <c r="T69" s="111">
        <f>_xll.qlInterestRateIndexMaturity(AA69,S69)</f>
        <v>60619</v>
      </c>
      <c r="U69" s="112">
        <f>_xll.qlIndexFixing(AA69,R69,,_xll.ohTrigger(Trigger,Trigger1M,InterestRatesTrigger))</f>
        <v>1.4439586351643089E-2</v>
      </c>
      <c r="V69" s="112">
        <f>_xll.qlQuoteValue(P69,_xll.ohTrigger(Trigger,Trigger1M,InterestRatesTrigger))</f>
        <v>1.444E-2</v>
      </c>
      <c r="W69" s="110" t="b">
        <f t="shared" si="8"/>
        <v>1</v>
      </c>
      <c r="X69" s="146">
        <f t="shared" si="9"/>
        <v>-4.136483569110172E-3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obj_0079a#0000</v>
      </c>
    </row>
    <row r="70" spans="13:66" x14ac:dyDescent="0.2">
      <c r="M70" s="114" t="s">
        <v>60</v>
      </c>
      <c r="N70" s="114"/>
      <c r="O70" s="114" t="s">
        <v>130</v>
      </c>
      <c r="P70" s="114" t="str">
        <f t="shared" si="10"/>
        <v>EURAB1E60Y_Quote</v>
      </c>
      <c r="Q70" s="124"/>
      <c r="R70" s="115">
        <f t="shared" si="7"/>
        <v>42354</v>
      </c>
      <c r="S70" s="115">
        <f>_xll.qlInterestRateIndexValueDate(AA70,R70)</f>
        <v>42356</v>
      </c>
      <c r="T70" s="115">
        <f>_xll.qlInterestRateIndexMaturity(AA70,S70)</f>
        <v>64271</v>
      </c>
      <c r="U70" s="116">
        <f>_xll.qlIndexFixing(AA70,R70,,_xll.ohTrigger(Trigger,Trigger1M,InterestRatesTrigger))</f>
        <v>1.4369610760852589E-2</v>
      </c>
      <c r="V70" s="116">
        <f>_xll.qlQuoteValue(P70,_xll.ohTrigger(Trigger,Trigger1M,InterestRatesTrigger))</f>
        <v>1.4369999999999999E-2</v>
      </c>
      <c r="W70" s="114" t="b">
        <f t="shared" si="8"/>
        <v>1</v>
      </c>
      <c r="X70" s="158">
        <f t="shared" si="9"/>
        <v>-3.8923914741015309E-3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obj_007d5#0000</v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3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3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3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3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3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3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7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42722</v>
      </c>
      <c r="F3" s="74">
        <f t="shared" ref="F3:F16" si="1">IF(B3&lt;=12,1,IF(B3&lt;=24,3,IF(B3&lt;=120,6,IF(B3&lt;=240,12,IF(B3&lt;=360,36,60)))))</f>
        <v>1</v>
      </c>
      <c r="G3" s="82" t="e">
        <f>MIN(_xll.ohPack(Data!$K$4:INDEX(Fwd3M,MATCH(E3+1,SettlementDates,1),1)))</f>
        <v>#N/A</v>
      </c>
      <c r="H3" s="53" t="e">
        <f>IF(G3&gt;=0,ROUNDDOWN(G3*10,2)/10,ROUNDUP(G3*10,2)/10)</f>
        <v>#N/A</v>
      </c>
      <c r="I3" s="82" t="e">
        <f>MAX(_xll.ohPack(Data!$K$4:INDEX(Fwd3M,MATCH(E3+1,SettlementDates,1),1)))</f>
        <v>#N/A</v>
      </c>
      <c r="J3" s="53" t="e">
        <f t="shared" ref="J3:J16" si="2">IF(I3-G3&gt;1%,(QUOTIENT(I3*10000,50)+1)*0.5%,(QUOTIENT(I3*10000,10)+1)*0.1%)</f>
        <v>#N/A</v>
      </c>
      <c r="K3" s="82" t="e">
        <f t="shared" ref="K3:K16" si="3">IF(J3-H3&lt;0.5%,0.05%,IF(J3-H3&lt;1%,0.1%,IF(J3-H3&lt;2%,0.25%,0.5%)))</f>
        <v>#N/A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43087</v>
      </c>
      <c r="F4" s="77">
        <f t="shared" si="1"/>
        <v>3</v>
      </c>
      <c r="G4" s="83" t="e">
        <f>MIN(_xll.ohPack(Data!$K$4:INDEX(Fwd3M,MATCH(E4+1,SettlementDates,1),1)))</f>
        <v>#N/A</v>
      </c>
      <c r="H4" s="54" t="e">
        <f t="shared" ref="H4:H16" si="4">IF(G4&gt;=0,ROUNDDOWN(G4*10,2)/10,ROUNDUP(G4*10,2)/10)</f>
        <v>#N/A</v>
      </c>
      <c r="I4" s="83" t="e">
        <f>MAX(_xll.ohPack(Data!$K$4:INDEX(Fwd3M,MATCH(E4+1,SettlementDates,1),1)))</f>
        <v>#N/A</v>
      </c>
      <c r="J4" s="54" t="e">
        <f t="shared" si="2"/>
        <v>#N/A</v>
      </c>
      <c r="K4" s="83" t="e">
        <f t="shared" si="3"/>
        <v>#N/A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44183</v>
      </c>
      <c r="F5" s="77">
        <f t="shared" si="1"/>
        <v>6</v>
      </c>
      <c r="G5" s="83" t="e">
        <f>MIN(_xll.ohPack(Data!$K$4:INDEX(Fwd3M,MATCH(E5+1,SettlementDates,1),1)))</f>
        <v>#N/A</v>
      </c>
      <c r="H5" s="54" t="e">
        <f t="shared" si="4"/>
        <v>#N/A</v>
      </c>
      <c r="I5" s="83" t="e">
        <f>MAX(_xll.ohPack(Data!$K$4:INDEX(Fwd3M,MATCH(E5+1,SettlementDates,1),1)))</f>
        <v>#N/A</v>
      </c>
      <c r="J5" s="54" t="e">
        <f t="shared" si="2"/>
        <v>#N/A</v>
      </c>
      <c r="K5" s="83" t="e">
        <f t="shared" si="3"/>
        <v>#N/A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46009</v>
      </c>
      <c r="F6" s="77">
        <f t="shared" si="1"/>
        <v>6</v>
      </c>
      <c r="G6" s="83" t="e">
        <f>MIN(_xll.ohPack(Data!$K$4:INDEX(Fwd3M,MATCH(E6+1,SettlementDates,1),1)))</f>
        <v>#N/A</v>
      </c>
      <c r="H6" s="54" t="e">
        <f t="shared" si="4"/>
        <v>#N/A</v>
      </c>
      <c r="I6" s="83" t="e">
        <f>MAX(_xll.ohPack(Data!$K$4:INDEX(Fwd3M,MATCH(E6+1,SettlementDates,1),1)))</f>
        <v>#N/A</v>
      </c>
      <c r="J6" s="54" t="e">
        <f t="shared" si="2"/>
        <v>#N/A</v>
      </c>
      <c r="K6" s="83" t="e">
        <f t="shared" si="3"/>
        <v>#N/A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49661</v>
      </c>
      <c r="F7" s="77">
        <f t="shared" si="1"/>
        <v>12</v>
      </c>
      <c r="G7" s="83" t="e">
        <f>MIN(_xll.ohPack(Data!$K$4:INDEX(Fwd3M,MATCH(E7+1,SettlementDates,1),1)))</f>
        <v>#N/A</v>
      </c>
      <c r="H7" s="54" t="e">
        <f t="shared" si="4"/>
        <v>#N/A</v>
      </c>
      <c r="I7" s="83" t="e">
        <f>MAX(_xll.ohPack(Data!$K$4:INDEX(Fwd3M,MATCH(E7+1,SettlementDates,1),1)))</f>
        <v>#N/A</v>
      </c>
      <c r="J7" s="54" t="e">
        <f t="shared" si="2"/>
        <v>#N/A</v>
      </c>
      <c r="K7" s="83" t="e">
        <f t="shared" si="3"/>
        <v>#N/A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53314</v>
      </c>
      <c r="F8" s="77">
        <f t="shared" si="1"/>
        <v>36</v>
      </c>
      <c r="G8" s="83" t="e">
        <f>MIN(_xll.ohPack(Data!$K$4:INDEX(Fwd3M,MATCH(E8+1,SettlementDates,1),1)))</f>
        <v>#N/A</v>
      </c>
      <c r="H8" s="54" t="e">
        <f t="shared" si="4"/>
        <v>#N/A</v>
      </c>
      <c r="I8" s="83" t="e">
        <f>MAX(_xll.ohPack(Data!$K$4:INDEX(Fwd3M,MATCH(E8+1,SettlementDates,1),1)))</f>
        <v>#N/A</v>
      </c>
      <c r="J8" s="54" t="e">
        <f t="shared" si="2"/>
        <v>#N/A</v>
      </c>
      <c r="K8" s="83" t="e">
        <f t="shared" si="3"/>
        <v>#N/A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64271</v>
      </c>
      <c r="F9" s="77">
        <f t="shared" si="1"/>
        <v>60</v>
      </c>
      <c r="G9" s="84" t="e">
        <f>MIN(_xll.ohPack(Data!$K$4:INDEX(Fwd3M,MATCH(E9+1,SettlementDates,1),1)))</f>
        <v>#N/A</v>
      </c>
      <c r="H9" s="55" t="e">
        <f t="shared" si="4"/>
        <v>#N/A</v>
      </c>
      <c r="I9" s="84" t="e">
        <f>MAX(_xll.ohPack(Data!$K$4:INDEX(Fwd3M,MATCH(E9+1,SettlementDates,1),1)))</f>
        <v>#N/A</v>
      </c>
      <c r="J9" s="55" t="e">
        <f t="shared" si="2"/>
        <v>#N/A</v>
      </c>
      <c r="K9" s="84" t="e">
        <f t="shared" si="3"/>
        <v>#N/A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42722</v>
      </c>
      <c r="F10" s="78">
        <f t="shared" si="1"/>
        <v>1</v>
      </c>
      <c r="G10" s="83" t="e">
        <f>MIN(_xll.ohPack(Data!$O$4:INDEX(ONFwd3M,MATCH(E10+1,SettlementDates,1),1)))</f>
        <v>#N/A</v>
      </c>
      <c r="H10" s="54" t="e">
        <f t="shared" si="4"/>
        <v>#N/A</v>
      </c>
      <c r="I10" s="83" t="e">
        <f>MAX(_xll.ohPack(Data!$O$4:INDEX(ONFwd3M,MATCH(E10+1,SettlementDates,1),1)))</f>
        <v>#N/A</v>
      </c>
      <c r="J10" s="54" t="e">
        <f t="shared" si="2"/>
        <v>#N/A</v>
      </c>
      <c r="K10" s="83" t="e">
        <f t="shared" si="3"/>
        <v>#N/A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43087</v>
      </c>
      <c r="F11" s="77">
        <f t="shared" si="1"/>
        <v>3</v>
      </c>
      <c r="G11" s="83" t="e">
        <f>MIN(_xll.ohPack(Data!$O$4:INDEX(ONFwd3M,MATCH(E11+1,SettlementDates,1),1)))</f>
        <v>#N/A</v>
      </c>
      <c r="H11" s="54" t="e">
        <f t="shared" si="4"/>
        <v>#N/A</v>
      </c>
      <c r="I11" s="83" t="e">
        <f>MAX(_xll.ohPack(Data!$O$4:INDEX(ONFwd3M,MATCH(E11+1,SettlementDates,1),1)))</f>
        <v>#N/A</v>
      </c>
      <c r="J11" s="54" t="e">
        <f t="shared" si="2"/>
        <v>#N/A</v>
      </c>
      <c r="K11" s="83" t="e">
        <f t="shared" si="3"/>
        <v>#N/A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44183</v>
      </c>
      <c r="F12" s="77">
        <f t="shared" si="1"/>
        <v>6</v>
      </c>
      <c r="G12" s="83" t="e">
        <f>MIN(_xll.ohPack(Data!$O$4:INDEX(ONFwd3M,MATCH(E12+1,SettlementDates,1),1)))</f>
        <v>#N/A</v>
      </c>
      <c r="H12" s="54" t="e">
        <f t="shared" si="4"/>
        <v>#N/A</v>
      </c>
      <c r="I12" s="83" t="e">
        <f>MAX(_xll.ohPack(Data!$O$4:INDEX(ONFwd3M,MATCH(E12+1,SettlementDates,1),1)))</f>
        <v>#N/A</v>
      </c>
      <c r="J12" s="54" t="e">
        <f t="shared" si="2"/>
        <v>#N/A</v>
      </c>
      <c r="K12" s="83" t="e">
        <f t="shared" si="3"/>
        <v>#N/A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46009</v>
      </c>
      <c r="F13" s="77">
        <f t="shared" si="1"/>
        <v>6</v>
      </c>
      <c r="G13" s="83" t="e">
        <f>MIN(_xll.ohPack(Data!$O$4:INDEX(ONFwd3M,MATCH(E13+1,SettlementDates,1),1)))</f>
        <v>#N/A</v>
      </c>
      <c r="H13" s="54" t="e">
        <f t="shared" si="4"/>
        <v>#N/A</v>
      </c>
      <c r="I13" s="83" t="e">
        <f>MAX(_xll.ohPack(Data!$O$4:INDEX(ONFwd3M,MATCH(E13+1,SettlementDates,1),1)))</f>
        <v>#N/A</v>
      </c>
      <c r="J13" s="54" t="e">
        <f t="shared" si="2"/>
        <v>#N/A</v>
      </c>
      <c r="K13" s="83" t="e">
        <f t="shared" si="3"/>
        <v>#N/A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49661</v>
      </c>
      <c r="F14" s="77">
        <f t="shared" si="1"/>
        <v>12</v>
      </c>
      <c r="G14" s="83" t="e">
        <f>MIN(_xll.ohPack(Data!$O$4:INDEX(ONFwd3M,MATCH(E14+1,SettlementDates,1),1)))</f>
        <v>#N/A</v>
      </c>
      <c r="H14" s="54" t="e">
        <f t="shared" si="4"/>
        <v>#N/A</v>
      </c>
      <c r="I14" s="83" t="e">
        <f>MAX(_xll.ohPack(Data!$O$4:INDEX(ONFwd3M,MATCH(E14+1,SettlementDates,1),1)))</f>
        <v>#N/A</v>
      </c>
      <c r="J14" s="54" t="e">
        <f t="shared" si="2"/>
        <v>#N/A</v>
      </c>
      <c r="K14" s="83" t="e">
        <f t="shared" si="3"/>
        <v>#N/A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53314</v>
      </c>
      <c r="F15" s="77">
        <f t="shared" si="1"/>
        <v>36</v>
      </c>
      <c r="G15" s="83" t="e">
        <f>MIN(_xll.ohPack(Data!$O$4:INDEX(ONFwd3M,MATCH(E15+1,SettlementDates,1),1)))</f>
        <v>#N/A</v>
      </c>
      <c r="H15" s="54" t="e">
        <f t="shared" si="4"/>
        <v>#N/A</v>
      </c>
      <c r="I15" s="83" t="e">
        <f>MAX(_xll.ohPack(Data!$O$4:INDEX(ONFwd3M,MATCH(E15+1,SettlementDates,1),1)))</f>
        <v>#N/A</v>
      </c>
      <c r="J15" s="54" t="e">
        <f t="shared" si="2"/>
        <v>#N/A</v>
      </c>
      <c r="K15" s="83" t="e">
        <f t="shared" si="3"/>
        <v>#N/A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64271</v>
      </c>
      <c r="F16" s="81">
        <f t="shared" si="1"/>
        <v>60</v>
      </c>
      <c r="G16" s="84" t="e">
        <f>MIN(_xll.ohPack(Data!$O$4:INDEX(ONFwd3M,MATCH(E16+1,SettlementDates,1),1)))</f>
        <v>#N/A</v>
      </c>
      <c r="H16" s="55" t="e">
        <f t="shared" si="4"/>
        <v>#N/A</v>
      </c>
      <c r="I16" s="84" t="e">
        <f>MAX(_xll.ohPack(Data!$O$4:INDEX(ONFwd3M,MATCH(E16+1,SettlementDates,1),1)))</f>
        <v>#N/A</v>
      </c>
      <c r="J16" s="55" t="e">
        <f t="shared" si="2"/>
        <v>#N/A</v>
      </c>
      <c r="K16" s="84" t="e">
        <f t="shared" si="3"/>
        <v>#N/A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147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113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157</v>
      </c>
      <c r="Y22" s="102" t="s">
        <v>59</v>
      </c>
    </row>
    <row r="23" spans="3:33" x14ac:dyDescent="0.2">
      <c r="J23" s="62"/>
      <c r="K23" s="62"/>
      <c r="L23" s="62"/>
      <c r="M23" s="50" t="s">
        <v>150</v>
      </c>
      <c r="N23" s="50" t="s">
        <v>30</v>
      </c>
      <c r="O23" s="50" t="str">
        <f t="shared" ref="O23:O34" si="6">LEFT(N23,LEN(N23)-1)+3&amp;"M"</f>
        <v>4M</v>
      </c>
      <c r="P23" s="50" t="str">
        <f t="shared" ref="P23:P34" si="7">Currency&amp;LEFT(N23,LEN(N23)-1)&amp;"x"&amp;LEFT(O23,LEN(O23)-1)&amp;"F"&amp;QuoteSuffix</f>
        <v>EUR1x4F_Quote</v>
      </c>
      <c r="Q23" s="122"/>
      <c r="R23" s="120">
        <f>_xll.qlInterestRateIndexFixingDate(Index3M,S23)</f>
        <v>42383</v>
      </c>
      <c r="S23" s="120">
        <f>_xll.qlCalendarAdvance(Calendar,SettlementDate,N23,"mf",TRUE)</f>
        <v>42387</v>
      </c>
      <c r="T23" s="120">
        <f>_xll.qlCalendarAdvance(Calendar,SettlementDate,O23,"mf",TRUE)</f>
        <v>42478</v>
      </c>
      <c r="U23" s="125" t="e">
        <f>_xll.qlIndexFixing(Index3M,R23,TRUE,_xll.ohTrigger(Trigger,Trigger3M,InterestRatesTrigger))</f>
        <v>#NUM!</v>
      </c>
      <c r="V23" s="125">
        <f>_xll.qlQuoteValue(P23,_xll.ohTrigger(Trigger,Trigger3M,InterestRatesTrigger))</f>
        <v>-1.3999999999999998E-3</v>
      </c>
      <c r="W23" s="50" t="b">
        <f>NOT(ISERROR(V23))</f>
        <v>1</v>
      </c>
      <c r="X23" s="144" t="e">
        <f>(U23-V23)*10000</f>
        <v>#NUM!</v>
      </c>
      <c r="Y23" s="50" t="e">
        <f>ABS(X23/10000)&lt;=ABS('General Settings'!$D$26)</f>
        <v>#NUM!</v>
      </c>
      <c r="AG23" s="155" t="e">
        <f>NA()</f>
        <v>#N/A</v>
      </c>
    </row>
    <row r="24" spans="3:33" x14ac:dyDescent="0.2">
      <c r="M24" s="50" t="s">
        <v>150</v>
      </c>
      <c r="N24" s="50" t="s">
        <v>63</v>
      </c>
      <c r="O24" s="50" t="str">
        <f t="shared" si="6"/>
        <v>5M</v>
      </c>
      <c r="P24" s="50" t="str">
        <f t="shared" si="7"/>
        <v>EUR2x5F_Quote</v>
      </c>
      <c r="Q24" s="122"/>
      <c r="R24" s="120">
        <f>_xll.qlInterestRateIndexFixingDate(Index3M,S24)</f>
        <v>42416</v>
      </c>
      <c r="S24" s="120">
        <f>_xll.qlCalendarAdvance(Calendar,SettlementDate,N24,"mf",TRUE)</f>
        <v>42418</v>
      </c>
      <c r="T24" s="120">
        <f>_xll.qlCalendarAdvance(Calendar,SettlementDate,O24,"mf",TRUE)</f>
        <v>42508</v>
      </c>
      <c r="U24" s="125" t="e">
        <f>_xll.qlIndexFixing(Index3M,R24,TRUE,_xll.ohTrigger(Trigger,Trigger3M,InterestRatesTrigger))</f>
        <v>#NUM!</v>
      </c>
      <c r="V24" s="125">
        <f>_xll.qlQuoteValue(P24,_xll.ohTrigger(Trigger,Trigger3M,InterestRatesTrigger))</f>
        <v>-1.5399999999999999E-3</v>
      </c>
      <c r="W24" s="50" t="b">
        <f t="shared" ref="W24:W34" si="8">NOT(ISERROR(V24))</f>
        <v>1</v>
      </c>
      <c r="X24" s="144" t="e">
        <f t="shared" ref="X24:X60" si="9">(U24-V24)*10000</f>
        <v>#NUM!</v>
      </c>
      <c r="Y24" s="50" t="e">
        <f>ABS(X24/10000)&lt;=ABS('General Settings'!$D$26)</f>
        <v>#NUM!</v>
      </c>
      <c r="AG24" s="156" t="e">
        <f>NA()</f>
        <v>#N/A</v>
      </c>
    </row>
    <row r="25" spans="3:33" x14ac:dyDescent="0.2">
      <c r="K25" s="140" t="b">
        <v>1</v>
      </c>
      <c r="M25" s="50" t="s">
        <v>150</v>
      </c>
      <c r="N25" s="50" t="s">
        <v>31</v>
      </c>
      <c r="O25" s="50" t="str">
        <f t="shared" si="6"/>
        <v>6M</v>
      </c>
      <c r="P25" s="50" t="str">
        <f t="shared" si="7"/>
        <v>EUR3x6F_Quote</v>
      </c>
      <c r="Q25" s="122"/>
      <c r="R25" s="120">
        <f>_xll.qlInterestRateIndexFixingDate(Index3M,S25)</f>
        <v>42445</v>
      </c>
      <c r="S25" s="120">
        <f>_xll.qlCalendarAdvance(Calendar,SettlementDate,N25,"mf",TRUE)</f>
        <v>42447</v>
      </c>
      <c r="T25" s="120">
        <f>_xll.qlCalendarAdvance(Calendar,SettlementDate,O25,"mf",TRUE)</f>
        <v>42541</v>
      </c>
      <c r="U25" s="125" t="e">
        <f>_xll.qlIndexFixing(Index3M,R25,TRUE,_xll.ohTrigger(Trigger,Trigger3M,InterestRatesTrigger))</f>
        <v>#NUM!</v>
      </c>
      <c r="V25" s="125">
        <f>_xll.qlQuoteValue(P25,_xll.ohTrigger(Trigger,Trigger3M,InterestRatesTrigger))</f>
        <v>-1.6799999999999999E-3</v>
      </c>
      <c r="W25" s="50" t="b">
        <f t="shared" si="8"/>
        <v>1</v>
      </c>
      <c r="X25" s="144" t="e">
        <f t="shared" si="9"/>
        <v>#NUM!</v>
      </c>
      <c r="Y25" s="50" t="e">
        <f>ABS(X25/10000)&lt;=ABS('General Settings'!$D$26)</f>
        <v>#NUM!</v>
      </c>
      <c r="AG25" s="156" t="e">
        <f>NA()</f>
        <v>#N/A</v>
      </c>
    </row>
    <row r="26" spans="3:33" x14ac:dyDescent="0.2">
      <c r="M26" s="50" t="s">
        <v>150</v>
      </c>
      <c r="N26" s="50" t="s">
        <v>64</v>
      </c>
      <c r="O26" s="50" t="str">
        <f t="shared" si="6"/>
        <v>7M</v>
      </c>
      <c r="P26" s="50" t="str">
        <f t="shared" si="7"/>
        <v>EUR4x7F_Quote</v>
      </c>
      <c r="Q26" s="122"/>
      <c r="R26" s="120">
        <f>_xll.qlInterestRateIndexFixingDate(Index3M,S26)</f>
        <v>42474</v>
      </c>
      <c r="S26" s="120">
        <f>_xll.qlCalendarAdvance(Calendar,SettlementDate,N26,"mf",TRUE)</f>
        <v>42478</v>
      </c>
      <c r="T26" s="120">
        <f>_xll.qlCalendarAdvance(Calendar,SettlementDate,O26,"mf",TRUE)</f>
        <v>42569</v>
      </c>
      <c r="U26" s="125" t="e">
        <f>_xll.qlIndexFixing(Index3M,R26,TRUE,_xll.ohTrigger(Trigger,Trigger3M,InterestRatesTrigger))</f>
        <v>#NUM!</v>
      </c>
      <c r="V26" s="125">
        <f>_xll.qlQuoteValue(P26,_xll.ohTrigger(Trigger,Trigger3M,InterestRatesTrigger))</f>
        <v>-1.7399999999999998E-3</v>
      </c>
      <c r="W26" s="50" t="b">
        <f t="shared" si="8"/>
        <v>1</v>
      </c>
      <c r="X26" s="144" t="e">
        <f t="shared" si="9"/>
        <v>#NUM!</v>
      </c>
      <c r="Y26" s="50" t="e">
        <f>ABS(X26/10000)&lt;=ABS('General Settings'!$D$26)</f>
        <v>#NUM!</v>
      </c>
      <c r="AG26" s="156" t="e">
        <f>NA()</f>
        <v>#N/A</v>
      </c>
    </row>
    <row r="27" spans="3:33" x14ac:dyDescent="0.2">
      <c r="M27" s="50" t="s">
        <v>150</v>
      </c>
      <c r="N27" s="50" t="s">
        <v>65</v>
      </c>
      <c r="O27" s="50" t="str">
        <f t="shared" si="6"/>
        <v>8M</v>
      </c>
      <c r="P27" s="50" t="str">
        <f t="shared" si="7"/>
        <v>EUR5x8F_Quote</v>
      </c>
      <c r="Q27" s="122"/>
      <c r="R27" s="120">
        <f>_xll.qlInterestRateIndexFixingDate(Index3M,S27)</f>
        <v>42506</v>
      </c>
      <c r="S27" s="120">
        <f>_xll.qlCalendarAdvance(Calendar,SettlementDate,N27,"mf",TRUE)</f>
        <v>42508</v>
      </c>
      <c r="T27" s="120">
        <f>_xll.qlCalendarAdvance(Calendar,SettlementDate,O27,"mf",TRUE)</f>
        <v>42600</v>
      </c>
      <c r="U27" s="125" t="e">
        <f>_xll.qlIndexFixing(Index3M,R27,TRUE,_xll.ohTrigger(Trigger,Trigger3M,InterestRatesTrigger))</f>
        <v>#NUM!</v>
      </c>
      <c r="V27" s="125">
        <f>_xll.qlQuoteValue(P27,_xll.ohTrigger(Trigger,Trigger3M,InterestRatesTrigger))</f>
        <v>-1.8E-3</v>
      </c>
      <c r="W27" s="50" t="b">
        <f t="shared" si="8"/>
        <v>1</v>
      </c>
      <c r="X27" s="144" t="e">
        <f t="shared" si="9"/>
        <v>#NUM!</v>
      </c>
      <c r="Y27" s="50" t="e">
        <f>ABS(X27/10000)&lt;=ABS('General Settings'!$D$26)</f>
        <v>#NUM!</v>
      </c>
      <c r="AG27" s="156" t="e">
        <f>NA()</f>
        <v>#N/A</v>
      </c>
    </row>
    <row r="28" spans="3:33" x14ac:dyDescent="0.2">
      <c r="K28" s="140" t="b">
        <v>1</v>
      </c>
      <c r="M28" s="50" t="s">
        <v>150</v>
      </c>
      <c r="N28" s="50" t="s">
        <v>32</v>
      </c>
      <c r="O28" s="50" t="str">
        <f t="shared" si="6"/>
        <v>9M</v>
      </c>
      <c r="P28" s="50" t="str">
        <f t="shared" si="7"/>
        <v>EUR6x9F_Quote</v>
      </c>
      <c r="Q28" s="122"/>
      <c r="R28" s="120">
        <f>_xll.qlInterestRateIndexFixingDate(Index3M,S28)</f>
        <v>42537</v>
      </c>
      <c r="S28" s="120">
        <f>_xll.qlCalendarAdvance(Calendar,SettlementDate,N28,"mf",TRUE)</f>
        <v>42541</v>
      </c>
      <c r="T28" s="120">
        <f>_xll.qlCalendarAdvance(Calendar,SettlementDate,O28,"mf",TRUE)</f>
        <v>42632</v>
      </c>
      <c r="U28" s="125" t="e">
        <f>_xll.qlIndexFixing(Index3M,R28,TRUE,_xll.ohTrigger(Trigger,Trigger3M,InterestRatesTrigger))</f>
        <v>#NUM!</v>
      </c>
      <c r="V28" s="125">
        <f>_xll.qlQuoteValue(P28,_xll.ohTrigger(Trigger,Trigger3M,InterestRatesTrigger))</f>
        <v>-1.8599999999999999E-3</v>
      </c>
      <c r="W28" s="50" t="b">
        <f t="shared" si="8"/>
        <v>1</v>
      </c>
      <c r="X28" s="144" t="e">
        <f t="shared" si="9"/>
        <v>#NUM!</v>
      </c>
      <c r="Y28" s="50" t="e">
        <f>ABS(X28/10000)&lt;=ABS('General Settings'!$D$26)</f>
        <v>#NUM!</v>
      </c>
      <c r="AG28" s="156" t="e">
        <f>NA()</f>
        <v>#N/A</v>
      </c>
    </row>
    <row r="29" spans="3:33" x14ac:dyDescent="0.2">
      <c r="M29" s="50" t="s">
        <v>150</v>
      </c>
      <c r="N29" s="50" t="s">
        <v>66</v>
      </c>
      <c r="O29" s="50" t="str">
        <f t="shared" si="6"/>
        <v>10M</v>
      </c>
      <c r="P29" s="50" t="str">
        <f t="shared" si="7"/>
        <v>EUR7x10F_Quote</v>
      </c>
      <c r="Q29" s="122"/>
      <c r="R29" s="120">
        <f>_xll.qlInterestRateIndexFixingDate(Index3M,S29)</f>
        <v>42565</v>
      </c>
      <c r="S29" s="120">
        <f>_xll.qlCalendarAdvance(Calendar,SettlementDate,N29,"mf",TRUE)</f>
        <v>42569</v>
      </c>
      <c r="T29" s="120">
        <f>_xll.qlCalendarAdvance(Calendar,SettlementDate,O29,"mf",TRUE)</f>
        <v>42661</v>
      </c>
      <c r="U29" s="125" t="e">
        <f>_xll.qlIndexFixing(Index3M,R29,TRUE,_xll.ohTrigger(Trigger,Trigger3M,InterestRatesTrigger))</f>
        <v>#NUM!</v>
      </c>
      <c r="V29" s="125">
        <f>_xll.qlQuoteValue(P29,_xll.ohTrigger(Trigger,Trigger3M,InterestRatesTrigger))</f>
        <v>-1.8799999999999999E-3</v>
      </c>
      <c r="W29" s="50" t="b">
        <f t="shared" si="8"/>
        <v>1</v>
      </c>
      <c r="X29" s="144" t="e">
        <f t="shared" si="9"/>
        <v>#NUM!</v>
      </c>
      <c r="Y29" s="50" t="e">
        <f>ABS(X29/10000)&lt;=ABS('General Settings'!$D$26)</f>
        <v>#NUM!</v>
      </c>
      <c r="AG29" s="156" t="e">
        <f>NA()</f>
        <v>#N/A</v>
      </c>
    </row>
    <row r="30" spans="3:33" x14ac:dyDescent="0.2">
      <c r="M30" s="50" t="s">
        <v>150</v>
      </c>
      <c r="N30" s="50" t="s">
        <v>67</v>
      </c>
      <c r="O30" s="50" t="str">
        <f t="shared" si="6"/>
        <v>11M</v>
      </c>
      <c r="P30" s="50" t="str">
        <f t="shared" si="7"/>
        <v>EUR8x11F_Quote</v>
      </c>
      <c r="Q30" s="122"/>
      <c r="R30" s="120">
        <f>_xll.qlInterestRateIndexFixingDate(Index3M,S30)</f>
        <v>42598</v>
      </c>
      <c r="S30" s="120">
        <f>_xll.qlCalendarAdvance(Calendar,SettlementDate,N30,"mf",TRUE)</f>
        <v>42600</v>
      </c>
      <c r="T30" s="120">
        <f>_xll.qlCalendarAdvance(Calendar,SettlementDate,O30,"mf",TRUE)</f>
        <v>42692</v>
      </c>
      <c r="U30" s="125" t="e">
        <f>_xll.qlIndexFixing(Index3M,R30,TRUE,_xll.ohTrigger(Trigger,Trigger3M,InterestRatesTrigger))</f>
        <v>#NUM!</v>
      </c>
      <c r="V30" s="125">
        <f>_xll.qlQuoteValue(P30,_xll.ohTrigger(Trigger,Trigger3M,InterestRatesTrigger))</f>
        <v>-1.91E-3</v>
      </c>
      <c r="W30" s="50" t="b">
        <f t="shared" si="8"/>
        <v>1</v>
      </c>
      <c r="X30" s="144" t="e">
        <f t="shared" si="9"/>
        <v>#NUM!</v>
      </c>
      <c r="Y30" s="50" t="e">
        <f>ABS(X30/10000)&lt;=ABS('General Settings'!$D$26)</f>
        <v>#NUM!</v>
      </c>
      <c r="AG30" s="156" t="e">
        <f>NA()</f>
        <v>#N/A</v>
      </c>
    </row>
    <row r="31" spans="3:33" x14ac:dyDescent="0.2">
      <c r="K31" s="61" t="b">
        <v>0</v>
      </c>
      <c r="M31" s="50" t="s">
        <v>150</v>
      </c>
      <c r="N31" s="50" t="s">
        <v>68</v>
      </c>
      <c r="O31" s="50" t="str">
        <f t="shared" si="6"/>
        <v>12M</v>
      </c>
      <c r="P31" s="50" t="str">
        <f t="shared" si="7"/>
        <v>EUR9x12F_Quote</v>
      </c>
      <c r="Q31" s="122"/>
      <c r="R31" s="120">
        <f>_xll.qlInterestRateIndexFixingDate(Index3M,S31)</f>
        <v>42628</v>
      </c>
      <c r="S31" s="120">
        <f>_xll.qlCalendarAdvance(Calendar,SettlementDate,N31,"mf",TRUE)</f>
        <v>42632</v>
      </c>
      <c r="T31" s="120">
        <f>_xll.qlCalendarAdvance(Calendar,SettlementDate,O31,"mf",TRUE)</f>
        <v>42723</v>
      </c>
      <c r="U31" s="125" t="e">
        <f>_xll.qlIndexFixing(Index3M,R31,TRUE,_xll.ohTrigger(Trigger,Trigger3M,InterestRatesTrigger))</f>
        <v>#NUM!</v>
      </c>
      <c r="V31" s="125">
        <f>_xll.qlQuoteValue(P31,_xll.ohTrigger(Trigger,Trigger3M,InterestRatesTrigger))</f>
        <v>-1.9300000000000001E-3</v>
      </c>
      <c r="W31" s="50" t="b">
        <f t="shared" si="8"/>
        <v>1</v>
      </c>
      <c r="X31" s="144" t="e">
        <f t="shared" si="9"/>
        <v>#NUM!</v>
      </c>
      <c r="Y31" s="50" t="e">
        <f>ABS(X31/10000)&lt;=ABS('General Settings'!$D$26)</f>
        <v>#NUM!</v>
      </c>
      <c r="AG31" s="156" t="e">
        <f>NA()</f>
        <v>#N/A</v>
      </c>
    </row>
    <row r="32" spans="3:33" x14ac:dyDescent="0.2">
      <c r="M32" s="50" t="s">
        <v>150</v>
      </c>
      <c r="N32" s="50" t="s">
        <v>69</v>
      </c>
      <c r="O32" s="50" t="str">
        <f t="shared" si="6"/>
        <v>13M</v>
      </c>
      <c r="P32" s="50" t="str">
        <f t="shared" si="7"/>
        <v>EUR10x13F_Quote</v>
      </c>
      <c r="Q32" s="122"/>
      <c r="R32" s="120">
        <f>_xll.qlInterestRateIndexFixingDate(Index3M,S32)</f>
        <v>42657</v>
      </c>
      <c r="S32" s="120">
        <f>_xll.qlCalendarAdvance(Calendar,SettlementDate,N32,"mf",TRUE)</f>
        <v>42661</v>
      </c>
      <c r="T32" s="120">
        <f>_xll.qlCalendarAdvance(Calendar,SettlementDate,O32,"mf",TRUE)</f>
        <v>42753</v>
      </c>
      <c r="U32" s="125" t="e">
        <f>_xll.qlIndexFixing(Index3M,R32,TRUE,_xll.ohTrigger(Trigger,Trigger3M,InterestRatesTrigger))</f>
        <v>#NUM!</v>
      </c>
      <c r="V32" s="125">
        <f>_xll.qlQuoteValue(P32,_xll.ohTrigger(Trigger,Trigger3M,InterestRatesTrigger))</f>
        <v>-1.9E-3</v>
      </c>
      <c r="W32" s="50" t="b">
        <f t="shared" si="8"/>
        <v>1</v>
      </c>
      <c r="X32" s="144" t="e">
        <f t="shared" si="9"/>
        <v>#NUM!</v>
      </c>
      <c r="Y32" s="50" t="e">
        <f>ABS(X32/10000)&lt;=ABS('General Settings'!$D$26)</f>
        <v>#NUM!</v>
      </c>
      <c r="AG32" s="156" t="e">
        <f>NA()</f>
        <v>#N/A</v>
      </c>
    </row>
    <row r="33" spans="13:33" x14ac:dyDescent="0.2">
      <c r="M33" s="50" t="s">
        <v>150</v>
      </c>
      <c r="N33" s="50" t="s">
        <v>70</v>
      </c>
      <c r="O33" s="50" t="str">
        <f t="shared" si="6"/>
        <v>14M</v>
      </c>
      <c r="P33" s="50" t="str">
        <f t="shared" si="7"/>
        <v>EUR11x14F_Quote</v>
      </c>
      <c r="Q33" s="122"/>
      <c r="R33" s="120">
        <f>_xll.qlInterestRateIndexFixingDate(Index3M,S33)</f>
        <v>42690</v>
      </c>
      <c r="S33" s="120">
        <f>_xll.qlCalendarAdvance(Calendar,SettlementDate,N33,"mf",TRUE)</f>
        <v>42692</v>
      </c>
      <c r="T33" s="120">
        <f>_xll.qlCalendarAdvance(Calendar,SettlementDate,O33,"mf",TRUE)</f>
        <v>42786</v>
      </c>
      <c r="U33" s="125" t="e">
        <f>_xll.qlIndexFixing(Index3M,R33,TRUE,_xll.ohTrigger(Trigger,Trigger3M,InterestRatesTrigger))</f>
        <v>#NUM!</v>
      </c>
      <c r="V33" s="125">
        <f>_xll.qlQuoteValue(P33,_xll.ohTrigger(Trigger,Trigger3M,InterestRatesTrigger))</f>
        <v>-1.8799999999999999E-3</v>
      </c>
      <c r="W33" s="50" t="b">
        <f t="shared" si="8"/>
        <v>1</v>
      </c>
      <c r="X33" s="144" t="e">
        <f t="shared" si="9"/>
        <v>#NUM!</v>
      </c>
      <c r="Y33" s="50" t="e">
        <f>ABS(X33/10000)&lt;=ABS('General Settings'!$D$26)</f>
        <v>#NUM!</v>
      </c>
      <c r="AG33" s="156" t="e">
        <f>NA()</f>
        <v>#N/A</v>
      </c>
    </row>
    <row r="34" spans="13:33" x14ac:dyDescent="0.2">
      <c r="M34" s="50" t="s">
        <v>150</v>
      </c>
      <c r="N34" s="50" t="s">
        <v>106</v>
      </c>
      <c r="O34" s="50" t="str">
        <f t="shared" si="6"/>
        <v>15M</v>
      </c>
      <c r="P34" s="50" t="str">
        <f t="shared" si="7"/>
        <v>EUR12x15F_Quote</v>
      </c>
      <c r="Q34" s="122"/>
      <c r="R34" s="120">
        <f>_xll.qlInterestRateIndexFixingDate(Index3M,S34)</f>
        <v>42719</v>
      </c>
      <c r="S34" s="120">
        <f>_xll.qlCalendarAdvance(Calendar,SettlementDate,N34,"mf",TRUE)</f>
        <v>42723</v>
      </c>
      <c r="T34" s="120">
        <f>_xll.qlCalendarAdvance(Calendar,SettlementDate,O34,"mf",TRUE)</f>
        <v>42814</v>
      </c>
      <c r="U34" s="125" t="e">
        <f>_xll.qlIndexFixing(Index3M,R34,TRUE,_xll.ohTrigger(Trigger,Trigger3M,InterestRatesTrigger))</f>
        <v>#NUM!</v>
      </c>
      <c r="V34" s="125">
        <f>_xll.qlQuoteValue(P34,_xll.ohTrigger(Trigger,Trigger3M,InterestRatesTrigger))</f>
        <v>-1.8500000000000001E-3</v>
      </c>
      <c r="W34" s="50" t="b">
        <f t="shared" si="8"/>
        <v>1</v>
      </c>
      <c r="X34" s="144" t="e">
        <f t="shared" si="9"/>
        <v>#NUM!</v>
      </c>
      <c r="Y34" s="50" t="e">
        <f>ABS(X34/10000)&lt;=ABS('General Settings'!$D$26)</f>
        <v>#NUM!</v>
      </c>
      <c r="AG34" s="157" t="e">
        <f>NA()</f>
        <v>#N/A</v>
      </c>
    </row>
    <row r="35" spans="13:33" x14ac:dyDescent="0.2">
      <c r="M35" s="117" t="s">
        <v>114</v>
      </c>
      <c r="N35" s="117"/>
      <c r="O35" s="117" t="str">
        <f>_xll.qlIMMNextCode(EvaluationDate+2,TRUE,Trigger)</f>
        <v>H6</v>
      </c>
      <c r="P35" s="117" t="str">
        <f t="shared" ref="P35:P60" si="10">Currency&amp;"FUT3M"&amp;O35&amp;QuoteSuffix</f>
        <v>EURFUT3MH6_Quote</v>
      </c>
      <c r="Q35" s="117" t="str">
        <f t="shared" ref="Q35:Q60" si="11">Currency&amp;"FUT3M"&amp;O35&amp;"ConvAdj"&amp;QuoteSuffix</f>
        <v>EURFUT3MH6ConvAdj_Quote</v>
      </c>
      <c r="R35" s="118">
        <f>_xll.qlInterestRateIndexFixingDate(Index3M,S35)</f>
        <v>42443</v>
      </c>
      <c r="S35" s="118">
        <f>_xll.qlIMMdate(O35)</f>
        <v>42445</v>
      </c>
      <c r="T35" s="118">
        <f>_xll.qlInterestRateIndexMaturity(Index3M,S35)</f>
        <v>42537</v>
      </c>
      <c r="U35" s="119" t="e">
        <f>_xll.qlIndexFixing(Index3M,R35,TRUE,_xll.ohTrigger(Trigger,Trigger3M,InterestRatesTrigger))</f>
        <v>#NUM!</v>
      </c>
      <c r="V35" s="119">
        <f>(100-_xll.qlQuoteValue(P35,_xll.ohTrigger(Trigger,Trigger3M,InterestRatesTrigger)))/100-_xll.qlQuoteValue(Q35,_xll.ohTrigger(Trigger,Trigger3M,InterestRatesTrigger))</f>
        <v>-1.6750000000000397E-3</v>
      </c>
      <c r="W35" s="117" t="b">
        <f>NOT(ISERROR(V35))</f>
        <v>1</v>
      </c>
      <c r="X35" s="145" t="e">
        <f t="shared" si="9"/>
        <v>#NUM!</v>
      </c>
      <c r="Y35" s="52" t="e">
        <f>ABS(X35/10000)&lt;=ABS('General Settings'!$D$27)</f>
        <v>#NUM!</v>
      </c>
      <c r="AG35" s="155" t="e">
        <f>NA()</f>
        <v>#N/A</v>
      </c>
    </row>
    <row r="36" spans="13:33" x14ac:dyDescent="0.2">
      <c r="M36" s="110" t="s">
        <v>114</v>
      </c>
      <c r="N36" s="110"/>
      <c r="O36" s="110" t="str">
        <f>_xll.qlIMMNextCode(O35,TRUE,Trigger)</f>
        <v>M6</v>
      </c>
      <c r="P36" s="110" t="str">
        <f t="shared" si="10"/>
        <v>EURFUT3MM6_Quote</v>
      </c>
      <c r="Q36" s="110" t="str">
        <f t="shared" si="11"/>
        <v>EURFUT3MM6ConvAdj_Quote</v>
      </c>
      <c r="R36" s="111">
        <f>_xll.qlInterestRateIndexFixingDate(Index3M,S36)</f>
        <v>42534</v>
      </c>
      <c r="S36" s="111">
        <f>_xll.qlIMMdate(O36)</f>
        <v>42536</v>
      </c>
      <c r="T36" s="111">
        <f>_xll.qlInterestRateIndexMaturity(Index3M,S36)</f>
        <v>42628</v>
      </c>
      <c r="U36" s="112" t="e">
        <f>_xll.qlIndexFixing(Index3M,R36,TRUE,_xll.ohTrigger(Trigger,Trigger3M,InterestRatesTrigger))</f>
        <v>#NUM!</v>
      </c>
      <c r="V36" s="112">
        <f>(100-_xll.qlQuoteValue(P36,_xll.ohTrigger(Trigger,Trigger3M,InterestRatesTrigger)))/100-_xll.qlQuoteValue(Q36,_xll.ohTrigger(Trigger,Trigger3M,InterestRatesTrigger))</f>
        <v>-1.8749999999999999E-3</v>
      </c>
      <c r="W36" s="110" t="b">
        <f t="shared" ref="W36:W60" si="12">NOT(ISERROR(V36))</f>
        <v>1</v>
      </c>
      <c r="X36" s="146" t="e">
        <f t="shared" si="9"/>
        <v>#NUM!</v>
      </c>
      <c r="Y36" s="50" t="e">
        <f>ABS(X36/10000)&lt;=ABS('General Settings'!$D$27)</f>
        <v>#NUM!</v>
      </c>
      <c r="AG36" s="156" t="e">
        <f>NA()</f>
        <v>#N/A</v>
      </c>
    </row>
    <row r="37" spans="13:33" x14ac:dyDescent="0.2">
      <c r="M37" s="110" t="s">
        <v>114</v>
      </c>
      <c r="N37" s="110"/>
      <c r="O37" s="110" t="str">
        <f>_xll.qlIMMNextCode(O36,TRUE,Trigger)</f>
        <v>U6</v>
      </c>
      <c r="P37" s="110" t="str">
        <f t="shared" si="10"/>
        <v>EURFUT3MU6_Quote</v>
      </c>
      <c r="Q37" s="110" t="str">
        <f t="shared" si="11"/>
        <v>EURFUT3MU6ConvAdj_Quote</v>
      </c>
      <c r="R37" s="111">
        <f>_xll.qlInterestRateIndexFixingDate(Index3M,S37)</f>
        <v>42632</v>
      </c>
      <c r="S37" s="111">
        <f>_xll.qlIMMdate(O37)</f>
        <v>42634</v>
      </c>
      <c r="T37" s="111">
        <f>_xll.qlInterestRateIndexMaturity(Index3M,S37)</f>
        <v>42725</v>
      </c>
      <c r="U37" s="112" t="e">
        <f>_xll.qlIndexFixing(Index3M,R37,TRUE,_xll.ohTrigger(Trigger,Trigger3M,InterestRatesTrigger))</f>
        <v>#NUM!</v>
      </c>
      <c r="V37" s="112">
        <f>(100-_xll.qlQuoteValue(P37,_xll.ohTrigger(Trigger,Trigger3M,InterestRatesTrigger)))/100-_xll.qlQuoteValue(Q37,_xll.ohTrigger(Trigger,Trigger3M,InterestRatesTrigger))</f>
        <v>-1.9249999999999545E-3</v>
      </c>
      <c r="W37" s="110" t="b">
        <f t="shared" si="12"/>
        <v>1</v>
      </c>
      <c r="X37" s="146" t="e">
        <f t="shared" si="9"/>
        <v>#NUM!</v>
      </c>
      <c r="Y37" s="50" t="e">
        <f>ABS(X37/10000)&lt;=ABS('General Settings'!$D$27)</f>
        <v>#NUM!</v>
      </c>
      <c r="AG37" s="156" t="e">
        <f>NA()</f>
        <v>#N/A</v>
      </c>
    </row>
    <row r="38" spans="13:33" x14ac:dyDescent="0.2">
      <c r="M38" s="110" t="s">
        <v>114</v>
      </c>
      <c r="N38" s="110"/>
      <c r="O38" s="110" t="str">
        <f>_xll.qlIMMNextCode(O37,TRUE,Trigger)</f>
        <v>Z6</v>
      </c>
      <c r="P38" s="110" t="str">
        <f t="shared" si="10"/>
        <v>EURFUT3MZ6_Quote</v>
      </c>
      <c r="Q38" s="110" t="str">
        <f t="shared" si="11"/>
        <v>EURFUT3MZ6ConvAdj_Quote</v>
      </c>
      <c r="R38" s="111">
        <f>_xll.qlInterestRateIndexFixingDate(Index3M,S38)</f>
        <v>42723</v>
      </c>
      <c r="S38" s="111">
        <f>_xll.qlIMMdate(O38)</f>
        <v>42725</v>
      </c>
      <c r="T38" s="111">
        <f>_xll.qlInterestRateIndexMaturity(Index3M,S38)</f>
        <v>42815</v>
      </c>
      <c r="U38" s="112" t="e">
        <f>_xll.qlIndexFixing(Index3M,R38,TRUE,_xll.ohTrigger(Trigger,Trigger3M,InterestRatesTrigger))</f>
        <v>#NUM!</v>
      </c>
      <c r="V38" s="112">
        <f>(100-_xll.qlQuoteValue(P38,_xll.ohTrigger(Trigger,Trigger3M,InterestRatesTrigger)))/100-_xll.qlQuoteValue(Q38,_xll.ohTrigger(Trigger,Trigger3M,InterestRatesTrigger))</f>
        <v>-1.8749999999999999E-3</v>
      </c>
      <c r="W38" s="110" t="b">
        <f t="shared" si="12"/>
        <v>1</v>
      </c>
      <c r="X38" s="146" t="e">
        <f t="shared" si="9"/>
        <v>#NUM!</v>
      </c>
      <c r="Y38" s="50" t="e">
        <f>ABS(X38/10000)&lt;=ABS('General Settings'!$D$27)</f>
        <v>#NUM!</v>
      </c>
      <c r="AG38" s="156" t="e">
        <f>NA()</f>
        <v>#N/A</v>
      </c>
    </row>
    <row r="39" spans="13:33" x14ac:dyDescent="0.2">
      <c r="M39" s="110" t="s">
        <v>114</v>
      </c>
      <c r="N39" s="110"/>
      <c r="O39" s="110" t="str">
        <f>_xll.qlIMMNextCode(O38,TRUE,Trigger)</f>
        <v>H7</v>
      </c>
      <c r="P39" s="110" t="str">
        <f t="shared" si="10"/>
        <v>EURFUT3MH7_Quote</v>
      </c>
      <c r="Q39" s="110" t="str">
        <f t="shared" si="11"/>
        <v>EURFUT3MH7ConvAdj_Quote</v>
      </c>
      <c r="R39" s="111">
        <f>_xll.qlInterestRateIndexFixingDate(Index3M,S39)</f>
        <v>42807</v>
      </c>
      <c r="S39" s="111">
        <f>_xll.qlIMMdate(O39)</f>
        <v>42809</v>
      </c>
      <c r="T39" s="111">
        <f>_xll.qlInterestRateIndexMaturity(Index3M,S39)</f>
        <v>42901</v>
      </c>
      <c r="U39" s="112" t="e">
        <f>_xll.qlIndexFixing(Index3M,R39,TRUE,_xll.ohTrigger(Trigger,Trigger3M,InterestRatesTrigger))</f>
        <v>#NUM!</v>
      </c>
      <c r="V39" s="112">
        <f>(100-_xll.qlQuoteValue(P39,_xll.ohTrigger(Trigger,Trigger3M,InterestRatesTrigger)))/100-_xll.qlQuoteValue(Q39,_xll.ohTrigger(Trigger,Trigger3M,InterestRatesTrigger))</f>
        <v>-1.6750000000000397E-3</v>
      </c>
      <c r="W39" s="110" t="b">
        <f t="shared" si="12"/>
        <v>1</v>
      </c>
      <c r="X39" s="146" t="e">
        <f t="shared" si="9"/>
        <v>#NUM!</v>
      </c>
      <c r="Y39" s="50" t="e">
        <f>ABS(X39/10000)&lt;=ABS('General Settings'!$D$27)</f>
        <v>#NUM!</v>
      </c>
      <c r="AG39" s="156" t="e">
        <f>NA()</f>
        <v>#N/A</v>
      </c>
    </row>
    <row r="40" spans="13:33" x14ac:dyDescent="0.2">
      <c r="M40" s="110" t="s">
        <v>114</v>
      </c>
      <c r="N40" s="110"/>
      <c r="O40" s="110" t="str">
        <f>_xll.qlIMMNextCode(O39,TRUE,Trigger)</f>
        <v>M7</v>
      </c>
      <c r="P40" s="110" t="str">
        <f t="shared" si="10"/>
        <v>EURFUT3MM7_Quote</v>
      </c>
      <c r="Q40" s="110" t="str">
        <f t="shared" si="11"/>
        <v>EURFUT3MM7ConvAdj_Quote</v>
      </c>
      <c r="R40" s="111">
        <f>_xll.qlInterestRateIndexFixingDate(Index3M,S40)</f>
        <v>42905</v>
      </c>
      <c r="S40" s="111">
        <f>_xll.qlIMMdate(O40)</f>
        <v>42907</v>
      </c>
      <c r="T40" s="111">
        <f>_xll.qlInterestRateIndexMaturity(Index3M,S40)</f>
        <v>42999</v>
      </c>
      <c r="U40" s="112" t="e">
        <f>_xll.qlIndexFixing(Index3M,R40,TRUE,_xll.ohTrigger(Trigger,Trigger3M,InterestRatesTrigger))</f>
        <v>#NUM!</v>
      </c>
      <c r="V40" s="112">
        <f>(100-_xll.qlQuoteValue(P40,_xll.ohTrigger(Trigger,Trigger3M,InterestRatesTrigger)))/100-_xll.qlQuoteValue(Q40,_xll.ohTrigger(Trigger,Trigger3M,InterestRatesTrigger))</f>
        <v>-1.349999999999909E-3</v>
      </c>
      <c r="W40" s="110" t="b">
        <f t="shared" si="12"/>
        <v>1</v>
      </c>
      <c r="X40" s="146" t="e">
        <f t="shared" si="9"/>
        <v>#NUM!</v>
      </c>
      <c r="Y40" s="50" t="e">
        <f>ABS(X40/10000)&lt;=ABS('General Settings'!$D$27)</f>
        <v>#NUM!</v>
      </c>
      <c r="AG40" s="156" t="e">
        <f>NA()</f>
        <v>#N/A</v>
      </c>
    </row>
    <row r="41" spans="13:33" x14ac:dyDescent="0.2">
      <c r="M41" s="110" t="s">
        <v>114</v>
      </c>
      <c r="N41" s="110"/>
      <c r="O41" s="110" t="str">
        <f>_xll.qlIMMNextCode(O40,TRUE,Trigger)</f>
        <v>U7</v>
      </c>
      <c r="P41" s="110" t="str">
        <f t="shared" si="10"/>
        <v>EURFUT3MU7_Quote</v>
      </c>
      <c r="Q41" s="110" t="str">
        <f t="shared" si="11"/>
        <v>EURFUT3MU7ConvAdj_Quote</v>
      </c>
      <c r="R41" s="111">
        <f>_xll.qlInterestRateIndexFixingDate(Index3M,S41)</f>
        <v>42996</v>
      </c>
      <c r="S41" s="111">
        <f>_xll.qlIMMdate(O41)</f>
        <v>42998</v>
      </c>
      <c r="T41" s="111">
        <f>_xll.qlInterestRateIndexMaturity(Index3M,S41)</f>
        <v>43089</v>
      </c>
      <c r="U41" s="112" t="e">
        <f>_xll.qlIndexFixing(Index3M,R41,TRUE,_xll.ohTrigger(Trigger,Trigger3M,InterestRatesTrigger))</f>
        <v>#NUM!</v>
      </c>
      <c r="V41" s="112">
        <f>(100-_xll.qlQuoteValue(P41,_xll.ohTrigger(Trigger,Trigger3M,InterestRatesTrigger)))/100-_xll.qlQuoteValue(Q41,_xll.ohTrigger(Trigger,Trigger3M,InterestRatesTrigger))</f>
        <v>-9.2500000000001132E-4</v>
      </c>
      <c r="W41" s="110" t="b">
        <f t="shared" si="12"/>
        <v>1</v>
      </c>
      <c r="X41" s="146" t="e">
        <f t="shared" si="9"/>
        <v>#NUM!</v>
      </c>
      <c r="Y41" s="50" t="e">
        <f>ABS(X41/10000)&lt;=ABS('General Settings'!$D$27)</f>
        <v>#NUM!</v>
      </c>
      <c r="AG41" s="156" t="e">
        <f>NA()</f>
        <v>#N/A</v>
      </c>
    </row>
    <row r="42" spans="13:33" x14ac:dyDescent="0.2">
      <c r="M42" s="110" t="s">
        <v>114</v>
      </c>
      <c r="N42" s="110"/>
      <c r="O42" s="110" t="str">
        <f>_xll.qlIMMNextCode(O41,TRUE,Trigger)</f>
        <v>Z7</v>
      </c>
      <c r="P42" s="110" t="str">
        <f t="shared" si="10"/>
        <v>EURFUT3MZ7_Quote</v>
      </c>
      <c r="Q42" s="110" t="str">
        <f t="shared" si="11"/>
        <v>EURFUT3MZ7ConvAdj_Quote</v>
      </c>
      <c r="R42" s="111">
        <f>_xll.qlInterestRateIndexFixingDate(Index3M,S42)</f>
        <v>43087</v>
      </c>
      <c r="S42" s="111">
        <f>_xll.qlIMMdate(O42)</f>
        <v>43089</v>
      </c>
      <c r="T42" s="111">
        <f>_xll.qlInterestRateIndexMaturity(Index3M,S42)</f>
        <v>43179</v>
      </c>
      <c r="U42" s="112" t="e">
        <f>_xll.qlIndexFixing(Index3M,R42,TRUE,_xll.ohTrigger(Trigger,Trigger3M,InterestRatesTrigger))</f>
        <v>#NUM!</v>
      </c>
      <c r="V42" s="112">
        <f>(100-_xll.qlQuoteValue(P42,_xll.ohTrigger(Trigger,Trigger3M,InterestRatesTrigger)))/100-_xll.qlQuoteValue(Q42,_xll.ohTrigger(Trigger,Trigger3M,InterestRatesTrigger))</f>
        <v>-4.2500000000003977E-4</v>
      </c>
      <c r="W42" s="110" t="b">
        <f t="shared" si="12"/>
        <v>1</v>
      </c>
      <c r="X42" s="146" t="e">
        <f t="shared" si="9"/>
        <v>#NUM!</v>
      </c>
      <c r="Y42" s="50" t="e">
        <f>ABS(X42/10000)&lt;=ABS('General Settings'!$D$27)</f>
        <v>#NUM!</v>
      </c>
      <c r="AG42" s="157" t="e">
        <f>NA()</f>
        <v>#N/A</v>
      </c>
    </row>
    <row r="43" spans="13:33" x14ac:dyDescent="0.2">
      <c r="M43" s="149" t="s">
        <v>114</v>
      </c>
      <c r="N43" s="149"/>
      <c r="O43" s="149" t="str">
        <f>_xll.qlIMMNextCode(O42,TRUE,Trigger)</f>
        <v>H8</v>
      </c>
      <c r="P43" s="149" t="str">
        <f t="shared" si="10"/>
        <v>EURFUT3MH8_Quote</v>
      </c>
      <c r="Q43" s="149" t="str">
        <f t="shared" si="11"/>
        <v>EURFUT3MH8ConvAdj_Quote</v>
      </c>
      <c r="R43" s="150">
        <f>_xll.qlInterestRateIndexFixingDate(Index3M,S43)</f>
        <v>43178</v>
      </c>
      <c r="S43" s="150">
        <f>_xll.qlIMMdate(O43)</f>
        <v>43180</v>
      </c>
      <c r="T43" s="150">
        <f>_xll.qlInterestRateIndexMaturity(Index3M,S43)</f>
        <v>43272</v>
      </c>
      <c r="U43" s="151" t="e">
        <f>_xll.qlIndexFixing(Index3M,R43,TRUE,_xll.ohTrigger(Trigger,Trigger3M,InterestRatesTrigger))</f>
        <v>#NUM!</v>
      </c>
      <c r="V43" s="151">
        <f>(100-_xll.qlQuoteValue(P43,_xll.ohTrigger(Trigger,Trigger3M,InterestRatesTrigger)))/100-_xll.qlQuoteValue(Q43,_xll.ohTrigger(Trigger,Trigger3M,InterestRatesTrigger))</f>
        <v>2.7500000000003411E-4</v>
      </c>
      <c r="W43" s="149" t="b">
        <f t="shared" si="12"/>
        <v>1</v>
      </c>
      <c r="X43" s="152" t="e">
        <f t="shared" si="9"/>
        <v>#NUM!</v>
      </c>
      <c r="Y43" s="149" t="e">
        <f>ABS(X43/10000)&lt;=ABS('General Settings'!$D$27)</f>
        <v>#NUM!</v>
      </c>
      <c r="AG43" s="156" t="e">
        <f>NA()</f>
        <v>#N/A</v>
      </c>
    </row>
    <row r="44" spans="13:33" x14ac:dyDescent="0.2">
      <c r="M44" s="50" t="s">
        <v>114</v>
      </c>
      <c r="N44" s="50"/>
      <c r="O44" s="50" t="str">
        <f>_xll.qlIMMNextCode(O43,TRUE,Trigger)</f>
        <v>M8</v>
      </c>
      <c r="P44" s="50" t="str">
        <f t="shared" si="10"/>
        <v>EURFUT3MM8_Quote</v>
      </c>
      <c r="Q44" s="50" t="str">
        <f t="shared" si="11"/>
        <v>EURFUT3MM8ConvAdj_Quote</v>
      </c>
      <c r="R44" s="120">
        <f>_xll.qlInterestRateIndexFixingDate(Index3M,S44)</f>
        <v>43269</v>
      </c>
      <c r="S44" s="120">
        <f>_xll.qlIMMdate(O44)</f>
        <v>43271</v>
      </c>
      <c r="T44" s="120">
        <f>_xll.qlInterestRateIndexMaturity(Index3M,S44)</f>
        <v>43363</v>
      </c>
      <c r="U44" s="125" t="e">
        <f>_xll.qlIndexFixing(Index3M,R44,TRUE,_xll.ohTrigger(Trigger,Trigger3M,InterestRatesTrigger))</f>
        <v>#NUM!</v>
      </c>
      <c r="V44" s="125">
        <f>(100-_xll.qlQuoteValue(P44,_xll.ohTrigger(Trigger,Trigger3M,InterestRatesTrigger)))/100-_xll.qlQuoteValue(Q44,_xll.ohTrigger(Trigger,Trigger3M,InterestRatesTrigger))</f>
        <v>1.0750000000000171E-3</v>
      </c>
      <c r="W44" s="50" t="b">
        <f t="shared" si="12"/>
        <v>1</v>
      </c>
      <c r="X44" s="144" t="e">
        <f t="shared" si="9"/>
        <v>#NUM!</v>
      </c>
      <c r="Y44" s="50" t="e">
        <f>ABS(X44/10000)&lt;=ABS('General Settings'!$D$27)</f>
        <v>#NUM!</v>
      </c>
      <c r="AG44" s="156" t="e">
        <f>NA()</f>
        <v>#N/A</v>
      </c>
    </row>
    <row r="45" spans="13:33" x14ac:dyDescent="0.2">
      <c r="M45" s="50" t="s">
        <v>114</v>
      </c>
      <c r="N45" s="50"/>
      <c r="O45" s="50" t="str">
        <f>_xll.qlIMMNextCode(O44,TRUE,Trigger)</f>
        <v>U8</v>
      </c>
      <c r="P45" s="50" t="str">
        <f t="shared" si="10"/>
        <v>EURFUT3MU8_Quote</v>
      </c>
      <c r="Q45" s="50" t="str">
        <f t="shared" si="11"/>
        <v>EURFUT3MU8ConvAdj_Quote</v>
      </c>
      <c r="R45" s="120">
        <f>_xll.qlInterestRateIndexFixingDate(Index3M,S45)</f>
        <v>43360</v>
      </c>
      <c r="S45" s="120">
        <f>_xll.qlIMMdate(O45)</f>
        <v>43362</v>
      </c>
      <c r="T45" s="120">
        <f>_xll.qlInterestRateIndexMaturity(Index3M,S45)</f>
        <v>43453</v>
      </c>
      <c r="U45" s="125" t="e">
        <f>_xll.qlIndexFixing(Index3M,R45,TRUE,_xll.ohTrigger(Trigger,Trigger3M,InterestRatesTrigger))</f>
        <v>#NUM!</v>
      </c>
      <c r="V45" s="125">
        <f>(100-_xll.qlQuoteValue(P45,_xll.ohTrigger(Trigger,Trigger3M,InterestRatesTrigger)))/100-_xll.qlQuoteValue(Q45,_xll.ohTrigger(Trigger,Trigger3M,InterestRatesTrigger))</f>
        <v>1.9749999999999091E-3</v>
      </c>
      <c r="W45" s="50" t="b">
        <f t="shared" si="12"/>
        <v>1</v>
      </c>
      <c r="X45" s="144" t="e">
        <f t="shared" si="9"/>
        <v>#NUM!</v>
      </c>
      <c r="Y45" s="50" t="e">
        <f>ABS(X45/10000)&lt;=ABS('General Settings'!$D$27)</f>
        <v>#NUM!</v>
      </c>
      <c r="AG45" s="156" t="e">
        <f>NA()</f>
        <v>#N/A</v>
      </c>
    </row>
    <row r="46" spans="13:33" x14ac:dyDescent="0.2">
      <c r="M46" s="50" t="s">
        <v>114</v>
      </c>
      <c r="N46" s="50"/>
      <c r="O46" s="50" t="str">
        <f>_xll.qlIMMNextCode(O45,TRUE,Trigger)</f>
        <v>Z8</v>
      </c>
      <c r="P46" s="50" t="str">
        <f t="shared" si="10"/>
        <v>EURFUT3MZ8_Quote</v>
      </c>
      <c r="Q46" s="50" t="str">
        <f t="shared" si="11"/>
        <v>EURFUT3MZ8ConvAdj_Quote</v>
      </c>
      <c r="R46" s="120">
        <f>_xll.qlInterestRateIndexFixingDate(Index3M,S46)</f>
        <v>43451</v>
      </c>
      <c r="S46" s="120">
        <f>_xll.qlIMMdate(O46)</f>
        <v>43453</v>
      </c>
      <c r="T46" s="120">
        <f>_xll.qlInterestRateIndexMaturity(Index3M,S46)</f>
        <v>43543</v>
      </c>
      <c r="U46" s="125" t="e">
        <f>_xll.qlIndexFixing(Index3M,R46,TRUE,_xll.ohTrigger(Trigger,Trigger3M,InterestRatesTrigger))</f>
        <v>#NUM!</v>
      </c>
      <c r="V46" s="125">
        <f>(100-_xll.qlQuoteValue(P46,_xll.ohTrigger(Trigger,Trigger3M,InterestRatesTrigger)))/100-_xll.qlQuoteValue(Q46,_xll.ohTrigger(Trigger,Trigger3M,InterestRatesTrigger))</f>
        <v>2.92500000000004E-3</v>
      </c>
      <c r="W46" s="50" t="b">
        <f t="shared" si="12"/>
        <v>1</v>
      </c>
      <c r="X46" s="144" t="e">
        <f t="shared" si="9"/>
        <v>#NUM!</v>
      </c>
      <c r="Y46" s="50" t="e">
        <f>ABS(X46/10000)&lt;=ABS('General Settings'!$D$27)</f>
        <v>#NUM!</v>
      </c>
      <c r="AG46" s="156" t="e">
        <f>NA()</f>
        <v>#N/A</v>
      </c>
    </row>
    <row r="47" spans="13:33" x14ac:dyDescent="0.2">
      <c r="M47" s="50" t="s">
        <v>114</v>
      </c>
      <c r="N47" s="50"/>
      <c r="O47" s="50" t="str">
        <f>_xll.qlIMMNextCode(O46,TRUE,Trigger)</f>
        <v>H9</v>
      </c>
      <c r="P47" s="50" t="str">
        <f t="shared" si="10"/>
        <v>EURFUT3MH9_Quote</v>
      </c>
      <c r="Q47" s="50" t="str">
        <f t="shared" si="11"/>
        <v>EURFUT3MH9ConvAdj_Quote</v>
      </c>
      <c r="R47" s="120">
        <f>_xll.qlInterestRateIndexFixingDate(Index3M,S47)</f>
        <v>43542</v>
      </c>
      <c r="S47" s="120">
        <f>_xll.qlIMMdate(O47)</f>
        <v>43544</v>
      </c>
      <c r="T47" s="120">
        <f>_xll.qlInterestRateIndexMaturity(Index3M,S47)</f>
        <v>43636</v>
      </c>
      <c r="U47" s="125" t="e">
        <f>_xll.qlIndexFixing(Index3M,R47,TRUE,_xll.ohTrigger(Trigger,Trigger3M,InterestRatesTrigger))</f>
        <v>#NUM!</v>
      </c>
      <c r="V47" s="125">
        <f>(100-_xll.qlQuoteValue(P47,_xll.ohTrigger(Trigger,Trigger3M,InterestRatesTrigger)))/100-_xll.qlQuoteValue(Q47,_xll.ohTrigger(Trigger,Trigger3M,InterestRatesTrigger))</f>
        <v>3.8750000000000286E-3</v>
      </c>
      <c r="W47" s="50" t="b">
        <f t="shared" si="12"/>
        <v>1</v>
      </c>
      <c r="X47" s="144" t="e">
        <f t="shared" si="9"/>
        <v>#NUM!</v>
      </c>
      <c r="Y47" s="50" t="e">
        <f>ABS(X47/10000)&lt;=ABS('General Settings'!$D$27)</f>
        <v>#NUM!</v>
      </c>
      <c r="AG47" s="156" t="e">
        <f>NA()</f>
        <v>#N/A</v>
      </c>
    </row>
    <row r="48" spans="13:33" x14ac:dyDescent="0.2">
      <c r="M48" s="50" t="s">
        <v>114</v>
      </c>
      <c r="N48" s="50"/>
      <c r="O48" s="50" t="str">
        <f>_xll.qlIMMNextCode(O47,TRUE,Trigger)</f>
        <v>M9</v>
      </c>
      <c r="P48" s="50" t="str">
        <f t="shared" si="10"/>
        <v>EURFUT3MM9_Quote</v>
      </c>
      <c r="Q48" s="50" t="str">
        <f t="shared" si="11"/>
        <v>EURFUT3MM9ConvAdj_Quote</v>
      </c>
      <c r="R48" s="120">
        <f>_xll.qlInterestRateIndexFixingDate(Index3M,S48)</f>
        <v>43633</v>
      </c>
      <c r="S48" s="120">
        <f>_xll.qlIMMdate(O48)</f>
        <v>43635</v>
      </c>
      <c r="T48" s="120">
        <f>_xll.qlInterestRateIndexMaturity(Index3M,S48)</f>
        <v>43727</v>
      </c>
      <c r="U48" s="125" t="e">
        <f>_xll.qlIndexFixing(Index3M,R48,TRUE,_xll.ohTrigger(Trigger,Trigger3M,InterestRatesTrigger))</f>
        <v>#NUM!</v>
      </c>
      <c r="V48" s="125">
        <f>(100-_xll.qlQuoteValue(P48,_xll.ohTrigger(Trigger,Trigger3M,InterestRatesTrigger)))/100-_xll.qlQuoteValue(Q48,_xll.ohTrigger(Trigger,Trigger3M,InterestRatesTrigger))</f>
        <v>4.8499999999999941E-3</v>
      </c>
      <c r="W48" s="50" t="b">
        <f t="shared" si="12"/>
        <v>1</v>
      </c>
      <c r="X48" s="144" t="e">
        <f t="shared" si="9"/>
        <v>#NUM!</v>
      </c>
      <c r="Y48" s="50" t="e">
        <f>ABS(X48/10000)&lt;=ABS('General Settings'!$D$27)</f>
        <v>#NUM!</v>
      </c>
      <c r="AG48" s="156" t="e">
        <f>NA()</f>
        <v>#N/A</v>
      </c>
    </row>
    <row r="49" spans="12:33" x14ac:dyDescent="0.2">
      <c r="M49" s="50" t="s">
        <v>114</v>
      </c>
      <c r="N49" s="50"/>
      <c r="O49" s="50" t="str">
        <f>_xll.qlIMMNextCode(O48,TRUE,Trigger)</f>
        <v>U9</v>
      </c>
      <c r="P49" s="50" t="str">
        <f t="shared" si="10"/>
        <v>EURFUT3MU9_Quote</v>
      </c>
      <c r="Q49" s="50" t="str">
        <f t="shared" si="11"/>
        <v>EURFUT3MU9ConvAdj_Quote</v>
      </c>
      <c r="R49" s="120">
        <f>_xll.qlInterestRateIndexFixingDate(Index3M,S49)</f>
        <v>43724</v>
      </c>
      <c r="S49" s="120">
        <f>_xll.qlIMMdate(O49)</f>
        <v>43726</v>
      </c>
      <c r="T49" s="120">
        <f>_xll.qlInterestRateIndexMaturity(Index3M,S49)</f>
        <v>43817</v>
      </c>
      <c r="U49" s="125" t="e">
        <f>_xll.qlIndexFixing(Index3M,R49,TRUE,_xll.ohTrigger(Trigger,Trigger3M,InterestRatesTrigger))</f>
        <v>#NUM!</v>
      </c>
      <c r="V49" s="125">
        <f>(100-_xll.qlQuoteValue(P49,_xll.ohTrigger(Trigger,Trigger3M,InterestRatesTrigger)))/100-_xll.qlQuoteValue(Q49,_xll.ohTrigger(Trigger,Trigger3M,InterestRatesTrigger))</f>
        <v>5.7750000000000058E-3</v>
      </c>
      <c r="W49" s="50" t="b">
        <f t="shared" si="12"/>
        <v>1</v>
      </c>
      <c r="X49" s="144" t="e">
        <f t="shared" si="9"/>
        <v>#NUM!</v>
      </c>
      <c r="Y49" s="50" t="e">
        <f>ABS(X49/10000)&lt;=ABS('General Settings'!$D$27)</f>
        <v>#NUM!</v>
      </c>
      <c r="AG49" s="156" t="e">
        <f>NA()</f>
        <v>#N/A</v>
      </c>
    </row>
    <row r="50" spans="12:33" x14ac:dyDescent="0.2">
      <c r="M50" s="50" t="s">
        <v>114</v>
      </c>
      <c r="N50" s="50"/>
      <c r="O50" s="50" t="str">
        <f>_xll.qlIMMNextCode(O49,TRUE,Trigger)</f>
        <v>Z9</v>
      </c>
      <c r="P50" s="50" t="str">
        <f t="shared" si="10"/>
        <v>EURFUT3MZ9_Quote</v>
      </c>
      <c r="Q50" s="50" t="str">
        <f t="shared" si="11"/>
        <v>EURFUT3MZ9ConvAdj_Quote</v>
      </c>
      <c r="R50" s="120">
        <f>_xll.qlInterestRateIndexFixingDate(Index3M,S50)</f>
        <v>43815</v>
      </c>
      <c r="S50" s="120">
        <f>_xll.qlIMMdate(O50)</f>
        <v>43817</v>
      </c>
      <c r="T50" s="120">
        <f>_xll.qlInterestRateIndexMaturity(Index3M,S50)</f>
        <v>43908</v>
      </c>
      <c r="U50" s="125" t="e">
        <f>_xll.qlIndexFixing(Index3M,R50,TRUE,_xll.ohTrigger(Trigger,Trigger3M,InterestRatesTrigger))</f>
        <v>#NUM!</v>
      </c>
      <c r="V50" s="125">
        <f>(100-_xll.qlQuoteValue(P50,_xll.ohTrigger(Trigger,Trigger3M,InterestRatesTrigger)))/100-_xll.qlQuoteValue(Q50,_xll.ohTrigger(Trigger,Trigger3M,InterestRatesTrigger))</f>
        <v>6.724999999999994E-3</v>
      </c>
      <c r="W50" s="50" t="b">
        <f t="shared" si="12"/>
        <v>1</v>
      </c>
      <c r="X50" s="144" t="e">
        <f t="shared" si="9"/>
        <v>#NUM!</v>
      </c>
      <c r="Y50" s="50" t="e">
        <f>ABS(X50/10000)&lt;=ABS('General Settings'!$D$27)</f>
        <v>#NUM!</v>
      </c>
      <c r="AG50" s="156" t="e">
        <f>NA()</f>
        <v>#N/A</v>
      </c>
    </row>
    <row r="51" spans="12:33" x14ac:dyDescent="0.2">
      <c r="M51" s="50" t="s">
        <v>114</v>
      </c>
      <c r="N51" s="50"/>
      <c r="O51" s="50" t="str">
        <f>_xll.qlIMMNextCode(O50,TRUE,Trigger)</f>
        <v>H0</v>
      </c>
      <c r="P51" s="50" t="str">
        <f t="shared" si="10"/>
        <v>EURFUT3MH0_Quote</v>
      </c>
      <c r="Q51" s="50" t="str">
        <f t="shared" si="11"/>
        <v>EURFUT3MH0ConvAdj_Quote</v>
      </c>
      <c r="R51" s="120">
        <f>_xll.qlInterestRateIndexFixingDate(Index3M,S51)</f>
        <v>43906</v>
      </c>
      <c r="S51" s="120">
        <f>_xll.qlIMMdate(O51)</f>
        <v>43908</v>
      </c>
      <c r="T51" s="120">
        <f>_xll.qlInterestRateIndexMaturity(Index3M,S51)</f>
        <v>44000</v>
      </c>
      <c r="U51" s="125" t="e">
        <f>_xll.qlIndexFixing(Index3M,R51,TRUE,_xll.ohTrigger(Trigger,Trigger3M,InterestRatesTrigger))</f>
        <v>#NUM!</v>
      </c>
      <c r="V51" s="125">
        <f>(100-_xll.qlQuoteValue(P51,_xll.ohTrigger(Trigger,Trigger3M,InterestRatesTrigger)))/100-_xll.qlQuoteValue(Q51,_xll.ohTrigger(Trigger,Trigger3M,InterestRatesTrigger))</f>
        <v>7.5999999999999089E-3</v>
      </c>
      <c r="W51" s="50" t="b">
        <f t="shared" si="12"/>
        <v>1</v>
      </c>
      <c r="X51" s="144" t="e">
        <f t="shared" si="9"/>
        <v>#NUM!</v>
      </c>
      <c r="Y51" s="50" t="e">
        <f>ABS(X51/10000)&lt;=ABS('General Settings'!$D$27)</f>
        <v>#NUM!</v>
      </c>
      <c r="AG51" s="156" t="e">
        <f>NA()</f>
        <v>#N/A</v>
      </c>
    </row>
    <row r="52" spans="12:33" x14ac:dyDescent="0.2">
      <c r="M52" s="50" t="s">
        <v>114</v>
      </c>
      <c r="N52" s="50"/>
      <c r="O52" s="50" t="str">
        <f>_xll.qlIMMNextCode(O51,TRUE,Trigger)</f>
        <v>M0</v>
      </c>
      <c r="P52" s="50" t="str">
        <f t="shared" si="10"/>
        <v>EURFUT3MM0_Quote</v>
      </c>
      <c r="Q52" s="50" t="str">
        <f t="shared" si="11"/>
        <v>EURFUT3MM0ConvAdj_Quote</v>
      </c>
      <c r="R52" s="120">
        <f>_xll.qlInterestRateIndexFixingDate(Index3M,S52)</f>
        <v>43997</v>
      </c>
      <c r="S52" s="120">
        <f>_xll.qlIMMdate(O52)</f>
        <v>43999</v>
      </c>
      <c r="T52" s="120">
        <f>_xll.qlInterestRateIndexMaturity(Index3M,S52)</f>
        <v>44091</v>
      </c>
      <c r="U52" s="125" t="e">
        <f>_xll.qlIndexFixing(Index3M,R52,TRUE,_xll.ohTrigger(Trigger,Trigger3M,InterestRatesTrigger))</f>
        <v>#NUM!</v>
      </c>
      <c r="V52" s="125">
        <f>(100-_xll.qlQuoteValue(P52,_xll.ohTrigger(Trigger,Trigger3M,InterestRatesTrigger)))/100-_xll.qlQuoteValue(Q52,_xll.ohTrigger(Trigger,Trigger3M,InterestRatesTrigger))</f>
        <v>8.4499999999999888E-3</v>
      </c>
      <c r="W52" s="50" t="b">
        <f t="shared" si="12"/>
        <v>1</v>
      </c>
      <c r="X52" s="144" t="e">
        <f t="shared" si="9"/>
        <v>#NUM!</v>
      </c>
      <c r="Y52" s="50" t="e">
        <f>ABS(X52/10000)&lt;=ABS('General Settings'!$D$27)</f>
        <v>#NUM!</v>
      </c>
      <c r="AG52" s="156" t="e">
        <f>NA()</f>
        <v>#N/A</v>
      </c>
    </row>
    <row r="53" spans="12:33" x14ac:dyDescent="0.2">
      <c r="M53" s="50" t="s">
        <v>114</v>
      </c>
      <c r="N53" s="50"/>
      <c r="O53" s="50" t="str">
        <f>_xll.qlIMMNextCode(O52,TRUE,Trigger)</f>
        <v>U0</v>
      </c>
      <c r="P53" s="50" t="str">
        <f t="shared" si="10"/>
        <v>EURFUT3MU0_Quote</v>
      </c>
      <c r="Q53" s="50" t="str">
        <f t="shared" si="11"/>
        <v>EURFUT3MU0ConvAdj_Quote</v>
      </c>
      <c r="R53" s="120">
        <f>_xll.qlInterestRateIndexFixingDate(Index3M,S53)</f>
        <v>44088</v>
      </c>
      <c r="S53" s="120">
        <f>_xll.qlIMMdate(O53)</f>
        <v>44090</v>
      </c>
      <c r="T53" s="120">
        <f>_xll.qlInterestRateIndexMaturity(Index3M,S53)</f>
        <v>44181</v>
      </c>
      <c r="U53" s="125" t="e">
        <f>_xll.qlIndexFixing(Index3M,R53,TRUE,_xll.ohTrigger(Trigger,Trigger3M,InterestRatesTrigger))</f>
        <v>#NUM!</v>
      </c>
      <c r="V53" s="125">
        <f>(100-_xll.qlQuoteValue(P53,_xll.ohTrigger(Trigger,Trigger3M,InterestRatesTrigger)))/100-_xll.qlQuoteValue(Q53,_xll.ohTrigger(Trigger,Trigger3M,InterestRatesTrigger))</f>
        <v>9.2750000000000905E-3</v>
      </c>
      <c r="W53" s="50" t="b">
        <f t="shared" si="12"/>
        <v>1</v>
      </c>
      <c r="X53" s="144" t="e">
        <f t="shared" si="9"/>
        <v>#NUM!</v>
      </c>
      <c r="Y53" s="50" t="e">
        <f>ABS(X53/10000)&lt;=ABS('General Settings'!$D$27)</f>
        <v>#NUM!</v>
      </c>
      <c r="AG53" s="156" t="e">
        <f>NA()</f>
        <v>#N/A</v>
      </c>
    </row>
    <row r="54" spans="12:33" x14ac:dyDescent="0.2">
      <c r="M54" s="50" t="s">
        <v>114</v>
      </c>
      <c r="N54" s="50"/>
      <c r="O54" s="50" t="str">
        <f>_xll.qlIMMNextCode(O53,TRUE,Trigger)</f>
        <v>Z0</v>
      </c>
      <c r="P54" s="50" t="str">
        <f t="shared" si="10"/>
        <v>EURFUT3MZ0_Quote</v>
      </c>
      <c r="Q54" s="50" t="str">
        <f t="shared" si="11"/>
        <v>EURFUT3MZ0ConvAdj_Quote</v>
      </c>
      <c r="R54" s="120">
        <f>_xll.qlInterestRateIndexFixingDate(Index3M,S54)</f>
        <v>44179</v>
      </c>
      <c r="S54" s="120">
        <f>_xll.qlIMMdate(O54)</f>
        <v>44181</v>
      </c>
      <c r="T54" s="120">
        <f>_xll.qlInterestRateIndexMaturity(Index3M,S54)</f>
        <v>44271</v>
      </c>
      <c r="U54" s="125" t="e">
        <f>_xll.qlIndexFixing(Index3M,R54,TRUE,_xll.ohTrigger(Trigger,Trigger3M,InterestRatesTrigger))</f>
        <v>#NUM!</v>
      </c>
      <c r="V54" s="125">
        <f>(100-_xll.qlQuoteValue(P54,_xll.ohTrigger(Trigger,Trigger3M,InterestRatesTrigger)))/100-_xll.qlQuoteValue(Q54,_xll.ohTrigger(Trigger,Trigger3M,InterestRatesTrigger))</f>
        <v>1.0150000000000006E-2</v>
      </c>
      <c r="W54" s="50" t="b">
        <f t="shared" si="12"/>
        <v>1</v>
      </c>
      <c r="X54" s="144" t="e">
        <f t="shared" si="9"/>
        <v>#NUM!</v>
      </c>
      <c r="Y54" s="50" t="e">
        <f>ABS(X54/10000)&lt;=ABS('General Settings'!$D$27)</f>
        <v>#NUM!</v>
      </c>
      <c r="AG54" s="156" t="e">
        <f>NA()</f>
        <v>#N/A</v>
      </c>
    </row>
    <row r="55" spans="12:33" x14ac:dyDescent="0.2">
      <c r="M55" s="50" t="s">
        <v>114</v>
      </c>
      <c r="N55" s="50"/>
      <c r="O55" s="50" t="str">
        <f>_xll.qlIMMNextCode(O54,TRUE,Trigger)</f>
        <v>H1</v>
      </c>
      <c r="P55" s="50" t="str">
        <f t="shared" si="10"/>
        <v>EURFUT3MH1_Quote</v>
      </c>
      <c r="Q55" s="50" t="str">
        <f t="shared" si="11"/>
        <v>EURFUT3MH1ConvAdj_Quote</v>
      </c>
      <c r="R55" s="120">
        <f>_xll.qlInterestRateIndexFixingDate(Index3M,S55)</f>
        <v>44270</v>
      </c>
      <c r="S55" s="120">
        <f>_xll.qlIMMdate(O55)</f>
        <v>44272</v>
      </c>
      <c r="T55" s="120">
        <f>_xll.qlInterestRateIndexMaturity(Index3M,S55)</f>
        <v>44364</v>
      </c>
      <c r="U55" s="125" t="e">
        <f>_xll.qlIndexFixing(Index3M,R55,TRUE,_xll.ohTrigger(Trigger,Trigger3M,InterestRatesTrigger))</f>
        <v>#NUM!</v>
      </c>
      <c r="V55" s="125">
        <f>(100-_xll.qlQuoteValue(P55,_xll.ohTrigger(Trigger,Trigger3M,InterestRatesTrigger)))/100-_xll.qlQuoteValue(Q55,_xll.ohTrigger(Trigger,Trigger3M,InterestRatesTrigger))</f>
        <v>1.0974999999999966E-2</v>
      </c>
      <c r="W55" s="50" t="b">
        <f t="shared" si="12"/>
        <v>1</v>
      </c>
      <c r="X55" s="144" t="e">
        <f t="shared" si="9"/>
        <v>#NUM!</v>
      </c>
      <c r="Y55" s="50" t="e">
        <f>ABS(X55/10000)&lt;=ABS('General Settings'!$D$27)</f>
        <v>#NUM!</v>
      </c>
      <c r="AG55" s="156" t="e">
        <f>NA()</f>
        <v>#N/A</v>
      </c>
    </row>
    <row r="56" spans="12:33" x14ac:dyDescent="0.2">
      <c r="M56" s="50" t="s">
        <v>114</v>
      </c>
      <c r="N56" s="50"/>
      <c r="O56" s="50" t="str">
        <f>_xll.qlIMMNextCode(O55,TRUE,Trigger)</f>
        <v>M1</v>
      </c>
      <c r="P56" s="50" t="str">
        <f t="shared" si="10"/>
        <v>EURFUT3MM1_Quote</v>
      </c>
      <c r="Q56" s="50" t="str">
        <f t="shared" si="11"/>
        <v>EURFUT3MM1ConvAdj_Quote</v>
      </c>
      <c r="R56" s="120">
        <f>_xll.qlInterestRateIndexFixingDate(Index3M,S56)</f>
        <v>44361</v>
      </c>
      <c r="S56" s="120">
        <f>_xll.qlIMMdate(O56)</f>
        <v>44363</v>
      </c>
      <c r="T56" s="120">
        <f>_xll.qlInterestRateIndexMaturity(Index3M,S56)</f>
        <v>44455</v>
      </c>
      <c r="U56" s="125" t="e">
        <f>_xll.qlIndexFixing(Index3M,R56,TRUE,_xll.ohTrigger(Trigger,Trigger3M,InterestRatesTrigger))</f>
        <v>#NUM!</v>
      </c>
      <c r="V56" s="125">
        <f>(100-_xll.qlQuoteValue(P56,_xll.ohTrigger(Trigger,Trigger3M,InterestRatesTrigger)))/100-_xll.qlQuoteValue(Q56,_xll.ohTrigger(Trigger,Trigger3M,InterestRatesTrigger))</f>
        <v>1.1825000000000046E-2</v>
      </c>
      <c r="W56" s="50" t="b">
        <f t="shared" si="12"/>
        <v>1</v>
      </c>
      <c r="X56" s="144" t="e">
        <f t="shared" si="9"/>
        <v>#NUM!</v>
      </c>
      <c r="Y56" s="50" t="e">
        <f>ABS(X56/10000)&lt;=ABS('General Settings'!$D$27)</f>
        <v>#NUM!</v>
      </c>
      <c r="AG56" s="156" t="e">
        <f>NA()</f>
        <v>#N/A</v>
      </c>
    </row>
    <row r="57" spans="12:33" x14ac:dyDescent="0.2">
      <c r="M57" s="94" t="s">
        <v>114</v>
      </c>
      <c r="N57" s="94"/>
      <c r="O57" s="94" t="str">
        <f>_xll.qlIMMNextCode(O56,TRUE,Trigger)</f>
        <v>U1</v>
      </c>
      <c r="P57" s="94" t="str">
        <f t="shared" si="10"/>
        <v>EURFUT3MU1_Quote</v>
      </c>
      <c r="Q57" s="94" t="str">
        <f t="shared" si="11"/>
        <v>EURFUT3MU1ConvAdj_Quote</v>
      </c>
      <c r="R57" s="106">
        <f>_xll.qlInterestRateIndexFixingDate(Index3M,S57)</f>
        <v>44452</v>
      </c>
      <c r="S57" s="106">
        <f>_xll.qlIMMdate(O57)</f>
        <v>44454</v>
      </c>
      <c r="T57" s="106">
        <f>_xll.qlInterestRateIndexMaturity(Index3M,S57)</f>
        <v>44545</v>
      </c>
      <c r="U57" s="97" t="e">
        <f>_xll.qlIndexFixing(Index3M,R57,TRUE,_xll.ohTrigger(Trigger,Trigger3M,InterestRatesTrigger))</f>
        <v>#NUM!</v>
      </c>
      <c r="V57" s="97">
        <f>(100-_xll.qlQuoteValue(P57,_xll.ohTrigger(Trigger,Trigger3M,InterestRatesTrigger)))/100-_xll.qlQuoteValue(Q57,_xll.ohTrigger(Trigger,Trigger3M,InterestRatesTrigger))</f>
        <v>1.2674999999999983E-2</v>
      </c>
      <c r="W57" s="94" t="b">
        <f t="shared" si="12"/>
        <v>1</v>
      </c>
      <c r="X57" s="153" t="e">
        <f t="shared" si="9"/>
        <v>#NUM!</v>
      </c>
      <c r="Y57" s="94" t="e">
        <f>ABS(X57/10000)&lt;=ABS('General Settings'!$D$27)</f>
        <v>#NUM!</v>
      </c>
      <c r="AG57" s="156" t="e">
        <f>NA()</f>
        <v>#N/A</v>
      </c>
    </row>
    <row r="58" spans="12:33" x14ac:dyDescent="0.2">
      <c r="M58" s="94" t="s">
        <v>114</v>
      </c>
      <c r="N58" s="94"/>
      <c r="O58" s="94" t="str">
        <f>_xll.qlIMMNextCode(O57,TRUE,Trigger)</f>
        <v>Z1</v>
      </c>
      <c r="P58" s="94" t="str">
        <f t="shared" si="10"/>
        <v>EURFUT3MZ1_Quote</v>
      </c>
      <c r="Q58" s="94" t="str">
        <f t="shared" si="11"/>
        <v>EURFUT3MZ1ConvAdj_Quote</v>
      </c>
      <c r="R58" s="106">
        <f>_xll.qlInterestRateIndexFixingDate(Index3M,S58)</f>
        <v>44543</v>
      </c>
      <c r="S58" s="106">
        <f>_xll.qlIMMdate(O58)</f>
        <v>44545</v>
      </c>
      <c r="T58" s="106">
        <f>_xll.qlInterestRateIndexMaturity(Index3M,S58)</f>
        <v>44635</v>
      </c>
      <c r="U58" s="97" t="e">
        <f>_xll.qlIndexFixing(Index3M,R58,TRUE,_xll.ohTrigger(Trigger,Trigger3M,InterestRatesTrigger))</f>
        <v>#NUM!</v>
      </c>
      <c r="V58" s="97">
        <f>(100-_xll.qlQuoteValue(P58,_xll.ohTrigger(Trigger,Trigger3M,InterestRatesTrigger)))/100-_xll.qlQuoteValue(Q58,_xll.ohTrigger(Trigger,Trigger3M,InterestRatesTrigger))</f>
        <v>1.3524999999999921E-2</v>
      </c>
      <c r="W58" s="94" t="b">
        <f t="shared" si="12"/>
        <v>1</v>
      </c>
      <c r="X58" s="153" t="e">
        <f t="shared" si="9"/>
        <v>#NUM!</v>
      </c>
      <c r="Y58" s="94" t="e">
        <f>ABS(X58/10000)&lt;=ABS('General Settings'!$D$27)</f>
        <v>#NUM!</v>
      </c>
      <c r="AG58" s="157" t="e">
        <f>NA()</f>
        <v>#N/A</v>
      </c>
    </row>
    <row r="59" spans="12:33" x14ac:dyDescent="0.2">
      <c r="M59" s="93" t="s">
        <v>115</v>
      </c>
      <c r="N59" s="93"/>
      <c r="O59" s="93" t="str">
        <f>IF(_xll.qlIMMIsIMMcode(_xll.qlIMMNextCode(SettlementDate,FALSE)),_xll.qlIMMNextCode(_xll.qlIMMNextCode(SettlementDate,FALSE),FALSE),_xll.qlIMMNextCode(SettlementDate,FALSE))</f>
        <v>F6</v>
      </c>
      <c r="P59" s="93" t="str">
        <f t="shared" si="10"/>
        <v>EURFUT3MF6_Quote</v>
      </c>
      <c r="Q59" s="93" t="str">
        <f t="shared" si="11"/>
        <v>EURFUT3MF6ConvAdj_Quote</v>
      </c>
      <c r="R59" s="105">
        <f>_xll.qlInterestRateIndexFixingDate(Index3M,S59)</f>
        <v>42387</v>
      </c>
      <c r="S59" s="105">
        <f>_xll.qlIMMdate(O59)</f>
        <v>42389</v>
      </c>
      <c r="T59" s="105">
        <f>_xll.qlInterestRateIndexMaturity(Index3M,S59)</f>
        <v>42480</v>
      </c>
      <c r="U59" s="96" t="e">
        <f>_xll.qlIndexFixing(Index3M,R59,TRUE,_xll.ohTrigger(Trigger,Trigger3M,InterestRatesTrigger))</f>
        <v>#NUM!</v>
      </c>
      <c r="V59" s="96">
        <f>(100-_xll.qlQuoteValue(P59,_xll.ohTrigger(Trigger,Trigger3M,InterestRatesTrigger)))/100-_xll.qlQuoteValue(Q59,_xll.ohTrigger(Trigger,Trigger3M,InterestRatesTrigger))</f>
        <v>-1.4249999999999829E-3</v>
      </c>
      <c r="W59" s="93" t="b">
        <f t="shared" si="12"/>
        <v>1</v>
      </c>
      <c r="X59" s="154" t="e">
        <f t="shared" si="9"/>
        <v>#NUM!</v>
      </c>
      <c r="Y59" s="93" t="e">
        <f>ABS(X59/10000)&lt;=ABS('General Settings'!$D$27)</f>
        <v>#NUM!</v>
      </c>
      <c r="AG59" s="155" t="e">
        <f>NA()</f>
        <v>#N/A</v>
      </c>
    </row>
    <row r="60" spans="12:33" x14ac:dyDescent="0.2">
      <c r="M60" s="51" t="s">
        <v>115</v>
      </c>
      <c r="N60" s="51"/>
      <c r="O60" s="51" t="str">
        <f>IF(_xll.qlIMMIsIMMcode(_xll.qlIMMNextCode(O59,FALSE)),_xll.qlIMMNextCode(_xll.qlIMMNextCode(O59,FALSE),FALSE),_xll.qlIMMNextCode(O59,FALSE))</f>
        <v>G6</v>
      </c>
      <c r="P60" s="51" t="str">
        <f t="shared" si="10"/>
        <v>EURFUT3MG6_Quote</v>
      </c>
      <c r="Q60" s="51" t="str">
        <f t="shared" si="11"/>
        <v>EURFUT3MG6ConvAdj_Quote</v>
      </c>
      <c r="R60" s="121">
        <f>_xll.qlInterestRateIndexFixingDate(Index3M,S60)</f>
        <v>42415</v>
      </c>
      <c r="S60" s="121">
        <f>_xll.qlIMMdate(O60)</f>
        <v>42417</v>
      </c>
      <c r="T60" s="121">
        <f>_xll.qlInterestRateIndexMaturity(Index3M,S60)</f>
        <v>42507</v>
      </c>
      <c r="U60" s="126" t="e">
        <f>_xll.qlIndexFixing(Index3M,R60,TRUE,_xll.ohTrigger(Trigger,Trigger3M,InterestRatesTrigger))</f>
        <v>#NUM!</v>
      </c>
      <c r="V60" s="126">
        <f>(100-_xll.qlQuoteValue(P60,_xll.ohTrigger(Trigger,Trigger3M,InterestRatesTrigger)))/100-_xll.qlQuoteValue(Q60,_xll.ohTrigger(Trigger,Trigger3M,InterestRatesTrigger))</f>
        <v>-1.4750000000000795E-3</v>
      </c>
      <c r="W60" s="51" t="b">
        <f t="shared" si="12"/>
        <v>1</v>
      </c>
      <c r="X60" s="147" t="e">
        <f t="shared" si="9"/>
        <v>#NUM!</v>
      </c>
      <c r="Y60" s="51" t="e">
        <f>ABS(X60/10000)&lt;=ABS('General Settings'!$D$27)</f>
        <v>#NUM!</v>
      </c>
      <c r="AA60" s="104" t="s">
        <v>103</v>
      </c>
      <c r="AC60" s="103" t="s">
        <v>108</v>
      </c>
      <c r="AD60" s="103" t="s">
        <v>109</v>
      </c>
      <c r="AE60" s="104" t="s">
        <v>110</v>
      </c>
      <c r="AG60" s="157" t="e">
        <f>NA()</f>
        <v>#N/A</v>
      </c>
    </row>
    <row r="61" spans="12:33" x14ac:dyDescent="0.2">
      <c r="L61" s="62"/>
      <c r="M61" s="50" t="s">
        <v>60</v>
      </c>
      <c r="N61" s="50"/>
      <c r="O61" s="50" t="s">
        <v>33</v>
      </c>
      <c r="P61" s="50" t="str">
        <f t="shared" ref="P61:P97" si="13">Currency&amp;"AB3E"&amp;O61&amp;QuoteSuffix</f>
        <v>EURAB3E1Y_Quote</v>
      </c>
      <c r="Q61" s="122"/>
      <c r="R61" s="120">
        <f t="shared" ref="R61:R97" si="14">EvaluationDate</f>
        <v>42354</v>
      </c>
      <c r="S61" s="120">
        <f>_xll.qlInterestRateIndexValueDate(AA61,R61)</f>
        <v>42356</v>
      </c>
      <c r="T61" s="120">
        <f>_xll.qlInterestRateIndexMaturity(AA61,S61)</f>
        <v>42723</v>
      </c>
      <c r="U61" s="125" t="e">
        <f>_xll.qlIndexFixing(AA61,R61,TRUE,_xll.ohTrigger(Trigger,Trigger3M,InterestRatesTrigger))</f>
        <v>#NUM!</v>
      </c>
      <c r="V61" s="125">
        <f>_xll.qlQuoteValue(P61,_xll.ohTrigger(Trigger,Trigger3M,InterestRatesTrigger))</f>
        <v>-1.7299999999999998E-3</v>
      </c>
      <c r="W61" s="50" t="b">
        <f t="shared" ref="W61:W87" si="15">NOT(ISERROR(V61))</f>
        <v>1</v>
      </c>
      <c r="X61" s="144" t="e">
        <f t="shared" ref="X61:X75" si="16">(U61-V61)*10000</f>
        <v>#NUM!</v>
      </c>
      <c r="Y61" s="50" t="e">
        <f>ABS(X61/10000)&lt;=ABS('General Settings'!$D$28)</f>
        <v>#NUM!</v>
      </c>
      <c r="AA61" s="50" t="str">
        <f>_xll.qlSwapIndex(,,O61,SettlementDays,Currency,Calendar,FixedLegTenor,FixedLegBDC,FixedLegDayCounter,Index3M,DiscountingCurve,Permanent,Trigger,ObjectOverwrite)</f>
        <v>obj_00679#0000</v>
      </c>
      <c r="AC61" s="103" t="s">
        <v>33</v>
      </c>
      <c r="AD61" s="103" t="s">
        <v>112</v>
      </c>
      <c r="AE61" s="104" t="s">
        <v>158</v>
      </c>
    </row>
    <row r="62" spans="12:33" x14ac:dyDescent="0.2">
      <c r="M62" s="50" t="s">
        <v>60</v>
      </c>
      <c r="N62" s="50"/>
      <c r="O62" s="50" t="s">
        <v>73</v>
      </c>
      <c r="P62" s="50" t="str">
        <f t="shared" si="13"/>
        <v>EURAB3E15M_Quote</v>
      </c>
      <c r="Q62" s="122"/>
      <c r="R62" s="120">
        <f t="shared" si="14"/>
        <v>42354</v>
      </c>
      <c r="S62" s="120">
        <f>_xll.qlInterestRateIndexValueDate(AA62,R62)</f>
        <v>42356</v>
      </c>
      <c r="T62" s="120">
        <f>_xll.qlInterestRateIndexMaturity(AA62,S62)</f>
        <v>42814</v>
      </c>
      <c r="U62" s="125" t="e">
        <f>_xll.qlIndexFixing(AA62,R62,TRUE,_xll.ohTrigger(Trigger,Trigger3M,InterestRatesTrigger))</f>
        <v>#NUM!</v>
      </c>
      <c r="V62" s="125">
        <f>_xll.qlQuoteValue(P62,_xll.ohTrigger(Trigger,Trigger3M,InterestRatesTrigger))</f>
        <v>-1.7499999999999998E-3</v>
      </c>
      <c r="W62" s="50" t="b">
        <f t="shared" si="15"/>
        <v>1</v>
      </c>
      <c r="X62" s="144" t="e">
        <f t="shared" si="16"/>
        <v>#NUM!</v>
      </c>
      <c r="Y62" s="50" t="e">
        <f>ABS(X62/10000)&lt;=ABS('General Settings'!$D$28)</f>
        <v>#NUM!</v>
      </c>
      <c r="AA62" s="50" t="str">
        <f>_xll.qlSwapIndex(,,O62,SettlementDays,Currency,Calendar,FixedLegTenor,FixedLegBDC,FixedLegDayCounter,Index3M,DiscountingCurve,Permanent,Trigger,ObjectOverwrite)</f>
        <v>obj_0073e#0000</v>
      </c>
    </row>
    <row r="63" spans="12:33" x14ac:dyDescent="0.2">
      <c r="M63" s="50" t="s">
        <v>60</v>
      </c>
      <c r="N63" s="50"/>
      <c r="O63" s="50" t="s">
        <v>76</v>
      </c>
      <c r="P63" s="50" t="str">
        <f t="shared" si="13"/>
        <v>EURAB3E18M_Quote</v>
      </c>
      <c r="Q63" s="122"/>
      <c r="R63" s="120">
        <f t="shared" si="14"/>
        <v>42354</v>
      </c>
      <c r="S63" s="120">
        <f>_xll.qlInterestRateIndexValueDate(AA63,R63)</f>
        <v>42356</v>
      </c>
      <c r="T63" s="120">
        <f>_xll.qlInterestRateIndexMaturity(AA63,S63)</f>
        <v>42905</v>
      </c>
      <c r="U63" s="125" t="e">
        <f>_xll.qlIndexFixing(AA63,R63,TRUE,_xll.ohTrigger(Trigger,Trigger3M,InterestRatesTrigger))</f>
        <v>#NUM!</v>
      </c>
      <c r="V63" s="125">
        <f>_xll.qlQuoteValue(P63,_xll.ohTrigger(Trigger,Trigger3M,InterestRatesTrigger))</f>
        <v>-1.7399999999999998E-3</v>
      </c>
      <c r="W63" s="50" t="b">
        <f t="shared" si="15"/>
        <v>1</v>
      </c>
      <c r="X63" s="144" t="e">
        <f t="shared" si="16"/>
        <v>#NUM!</v>
      </c>
      <c r="Y63" s="50" t="e">
        <f>ABS(X63/10000)&lt;=ABS('General Settings'!$D$28)</f>
        <v>#NUM!</v>
      </c>
      <c r="AA63" s="50" t="str">
        <f>_xll.qlSwapIndex(,,O63,SettlementDays,Currency,Calendar,FixedLegTenor,FixedLegBDC,FixedLegDayCounter,Index3M,DiscountingCurve,Permanent,Trigger,ObjectOverwrite)</f>
        <v>obj_00677#0000</v>
      </c>
    </row>
    <row r="64" spans="12:33" x14ac:dyDescent="0.2">
      <c r="M64" s="50" t="s">
        <v>60</v>
      </c>
      <c r="N64" s="50"/>
      <c r="O64" s="50" t="s">
        <v>79</v>
      </c>
      <c r="P64" s="50" t="str">
        <f t="shared" si="13"/>
        <v>EURAB3E21M_Quote</v>
      </c>
      <c r="Q64" s="122"/>
      <c r="R64" s="120">
        <f t="shared" si="14"/>
        <v>42354</v>
      </c>
      <c r="S64" s="120">
        <f>_xll.qlInterestRateIndexValueDate(AA64,R64)</f>
        <v>42356</v>
      </c>
      <c r="T64" s="120">
        <f>_xll.qlInterestRateIndexMaturity(AA64,S64)</f>
        <v>42996</v>
      </c>
      <c r="U64" s="125" t="e">
        <f>_xll.qlIndexFixing(AA64,R64,TRUE,_xll.ohTrigger(Trigger,Trigger3M,InterestRatesTrigger))</f>
        <v>#NUM!</v>
      </c>
      <c r="V64" s="125">
        <f>_xll.qlQuoteValue(P64,_xll.ohTrigger(Trigger,Trigger3M,InterestRatesTrigger))</f>
        <v>-1.6899999999999999E-3</v>
      </c>
      <c r="W64" s="50" t="b">
        <f t="shared" si="15"/>
        <v>1</v>
      </c>
      <c r="X64" s="144" t="e">
        <f t="shared" si="16"/>
        <v>#NUM!</v>
      </c>
      <c r="Y64" s="50" t="e">
        <f>ABS(X64/10000)&lt;=ABS('General Settings'!$D$28)</f>
        <v>#NUM!</v>
      </c>
      <c r="AA64" s="50" t="str">
        <f>_xll.qlSwapIndex(,,O64,SettlementDays,Currency,Calendar,FixedLegTenor,FixedLegBDC,FixedLegDayCounter,Index3M,DiscountingCurve,Permanent,Trigger,ObjectOverwrite)</f>
        <v>obj_007a1#0000</v>
      </c>
    </row>
    <row r="65" spans="10:27" x14ac:dyDescent="0.2">
      <c r="M65" s="50" t="s">
        <v>60</v>
      </c>
      <c r="N65" s="50"/>
      <c r="O65" s="50" t="s">
        <v>82</v>
      </c>
      <c r="P65" s="50" t="str">
        <f t="shared" si="13"/>
        <v>EURAB3E2Y_Quote</v>
      </c>
      <c r="Q65" s="122"/>
      <c r="R65" s="120">
        <f t="shared" si="14"/>
        <v>42354</v>
      </c>
      <c r="S65" s="120">
        <f>_xll.qlInterestRateIndexValueDate(AA65,R65)</f>
        <v>42356</v>
      </c>
      <c r="T65" s="120">
        <f>_xll.qlInterestRateIndexMaturity(AA65,S65)</f>
        <v>43087</v>
      </c>
      <c r="U65" s="125" t="e">
        <f>_xll.qlIndexFixing(AA65,R65,TRUE,_xll.ohTrigger(Trigger,Trigger3M,InterestRatesTrigger))</f>
        <v>#NUM!</v>
      </c>
      <c r="V65" s="125">
        <f>_xll.qlQuoteValue(P65,_xll.ohTrigger(Trigger,Trigger3M,InterestRatesTrigger))</f>
        <v>-1.58E-3</v>
      </c>
      <c r="W65" s="50" t="b">
        <f t="shared" si="15"/>
        <v>1</v>
      </c>
      <c r="X65" s="144" t="e">
        <f t="shared" si="16"/>
        <v>#NUM!</v>
      </c>
      <c r="Y65" s="50" t="e">
        <f>ABS(X65/10000)&lt;=ABS('General Settings'!$D$28)</f>
        <v>#NUM!</v>
      </c>
      <c r="AA65" s="50" t="str">
        <f>_xll.qlSwapIndex(,,O65,SettlementDays,Currency,Calendar,FixedLegTenor,FixedLegBDC,FixedLegDayCounter,Index3M,DiscountingCurve,Permanent,Trigger,ObjectOverwrite)</f>
        <v>obj_006c5#0000</v>
      </c>
    </row>
    <row r="66" spans="10:27" x14ac:dyDescent="0.2">
      <c r="M66" s="110" t="s">
        <v>60</v>
      </c>
      <c r="N66" s="110"/>
      <c r="O66" s="110" t="s">
        <v>83</v>
      </c>
      <c r="P66" s="110" t="str">
        <f t="shared" si="13"/>
        <v>EURAB3E3Y_Quote</v>
      </c>
      <c r="Q66" s="122"/>
      <c r="R66" s="111">
        <f t="shared" si="14"/>
        <v>42354</v>
      </c>
      <c r="S66" s="111">
        <f>_xll.qlInterestRateIndexValueDate(AA66,R66)</f>
        <v>42356</v>
      </c>
      <c r="T66" s="111">
        <f>_xll.qlInterestRateIndexMaturity(AA66,S66)</f>
        <v>43452</v>
      </c>
      <c r="U66" s="112" t="e">
        <f>_xll.qlIndexFixing(AA66,R66,TRUE,_xll.ohTrigger(Trigger,Trigger3M,InterestRatesTrigger))</f>
        <v>#NUM!</v>
      </c>
      <c r="V66" s="112">
        <f>_xll.qlQuoteValue(P66,_xll.ohTrigger(Trigger,Trigger3M,InterestRatesTrigger))</f>
        <v>-8.1000000000000006E-4</v>
      </c>
      <c r="W66" s="110" t="b">
        <f t="shared" si="15"/>
        <v>1</v>
      </c>
      <c r="X66" s="146" t="e">
        <f t="shared" si="16"/>
        <v>#NUM!</v>
      </c>
      <c r="Y66" s="50" t="e">
        <f>ABS(X66/10000)&lt;=ABS('General Settings'!$D$28)</f>
        <v>#NUM!</v>
      </c>
      <c r="AA66" s="50" t="str">
        <f>_xll.qlSwapIndex(,,O66,SettlementDays,Currency,Calendar,FixedLegTenor,FixedLegBDC,FixedLegDayCounter,Index3M,DiscountingCurve,Permanent,Trigger,ObjectOverwrite)</f>
        <v>obj_00676#0000</v>
      </c>
    </row>
    <row r="67" spans="10:27" x14ac:dyDescent="0.2">
      <c r="M67" s="110" t="s">
        <v>60</v>
      </c>
      <c r="N67" s="110"/>
      <c r="O67" s="110" t="s">
        <v>84</v>
      </c>
      <c r="P67" s="110" t="str">
        <f t="shared" si="13"/>
        <v>EURAB3E4Y_Quote</v>
      </c>
      <c r="Q67" s="122"/>
      <c r="R67" s="111">
        <f t="shared" si="14"/>
        <v>42354</v>
      </c>
      <c r="S67" s="111">
        <f>_xll.qlInterestRateIndexValueDate(AA67,R67)</f>
        <v>42356</v>
      </c>
      <c r="T67" s="111">
        <f>_xll.qlInterestRateIndexMaturity(AA67,S67)</f>
        <v>43817</v>
      </c>
      <c r="U67" s="112" t="e">
        <f>_xll.qlIndexFixing(AA67,R67,TRUE,_xll.ohTrigger(Trigger,Trigger3M,InterestRatesTrigger))</f>
        <v>#NUM!</v>
      </c>
      <c r="V67" s="112">
        <f>_xll.qlQuoteValue(P67,_xll.ohTrigger(Trigger,Trigger3M,InterestRatesTrigger))</f>
        <v>4.4000000000000007E-4</v>
      </c>
      <c r="W67" s="110" t="b">
        <f t="shared" si="15"/>
        <v>1</v>
      </c>
      <c r="X67" s="146" t="e">
        <f t="shared" si="16"/>
        <v>#NUM!</v>
      </c>
      <c r="Y67" s="50" t="e">
        <f>ABS(X67/10000)&lt;=ABS('General Settings'!$D$28)</f>
        <v>#NUM!</v>
      </c>
      <c r="AA67" s="50" t="str">
        <f>_xll.qlSwapIndex(,,O67,SettlementDays,Currency,Calendar,FixedLegTenor,FixedLegBDC,FixedLegDayCounter,Index3M,DiscountingCurve,Permanent,Trigger,ObjectOverwrite)</f>
        <v>obj_00741#0000</v>
      </c>
    </row>
    <row r="68" spans="10:27" x14ac:dyDescent="0.2">
      <c r="M68" s="110" t="s">
        <v>60</v>
      </c>
      <c r="N68" s="110"/>
      <c r="O68" s="110" t="s">
        <v>85</v>
      </c>
      <c r="P68" s="110" t="str">
        <f t="shared" si="13"/>
        <v>EURAB3E5Y_Quote</v>
      </c>
      <c r="Q68" s="122"/>
      <c r="R68" s="111">
        <f t="shared" si="14"/>
        <v>42354</v>
      </c>
      <c r="S68" s="111">
        <f>_xll.qlInterestRateIndexValueDate(AA68,R68)</f>
        <v>42356</v>
      </c>
      <c r="T68" s="111">
        <f>_xll.qlInterestRateIndexMaturity(AA68,S68)</f>
        <v>44183</v>
      </c>
      <c r="U68" s="112" t="e">
        <f>_xll.qlIndexFixing(AA68,R68,TRUE,_xll.ohTrigger(Trigger,Trigger3M,InterestRatesTrigger))</f>
        <v>#NUM!</v>
      </c>
      <c r="V68" s="112">
        <f>_xll.qlQuoteValue(P68,_xll.ohTrigger(Trigger,Trigger3M,InterestRatesTrigger))</f>
        <v>1.9E-3</v>
      </c>
      <c r="W68" s="110" t="b">
        <f t="shared" si="15"/>
        <v>1</v>
      </c>
      <c r="X68" s="146" t="e">
        <f t="shared" si="16"/>
        <v>#NUM!</v>
      </c>
      <c r="Y68" s="50" t="e">
        <f>ABS(X68/10000)&lt;=ABS('General Settings'!$D$28)</f>
        <v>#NUM!</v>
      </c>
      <c r="AA68" s="50" t="str">
        <f>_xll.qlSwapIndex(,,O68,SettlementDays,Currency,Calendar,FixedLegTenor,FixedLegBDC,FixedLegDayCounter,Index3M,DiscountingCurve,Permanent,Trigger,ObjectOverwrite)</f>
        <v>obj_006c6#0000</v>
      </c>
    </row>
    <row r="69" spans="10:27" x14ac:dyDescent="0.2">
      <c r="M69" s="110" t="s">
        <v>60</v>
      </c>
      <c r="N69" s="110"/>
      <c r="O69" s="110" t="s">
        <v>86</v>
      </c>
      <c r="P69" s="110" t="str">
        <f t="shared" si="13"/>
        <v>EURAB3E6Y_Quote</v>
      </c>
      <c r="Q69" s="122"/>
      <c r="R69" s="111">
        <f t="shared" si="14"/>
        <v>42354</v>
      </c>
      <c r="S69" s="111">
        <f>_xll.qlInterestRateIndexValueDate(AA69,R69)</f>
        <v>42356</v>
      </c>
      <c r="T69" s="111">
        <f>_xll.qlInterestRateIndexMaturity(AA69,S69)</f>
        <v>44550</v>
      </c>
      <c r="U69" s="112" t="e">
        <f>_xll.qlIndexFixing(AA69,R69,TRUE,_xll.ohTrigger(Trigger,Trigger3M,InterestRatesTrigger))</f>
        <v>#NUM!</v>
      </c>
      <c r="V69" s="112">
        <f>_xll.qlQuoteValue(P69,_xll.ohTrigger(Trigger,Trigger3M,InterestRatesTrigger))</f>
        <v>3.3999999999999998E-3</v>
      </c>
      <c r="W69" s="110" t="b">
        <f t="shared" si="15"/>
        <v>1</v>
      </c>
      <c r="X69" s="146" t="e">
        <f t="shared" si="16"/>
        <v>#NUM!</v>
      </c>
      <c r="Y69" s="50" t="e">
        <f>ABS(X69/10000)&lt;=ABS('General Settings'!$D$28)</f>
        <v>#NUM!</v>
      </c>
      <c r="AA69" s="50" t="str">
        <f>_xll.qlSwapIndex(,,O69,SettlementDays,Currency,Calendar,FixedLegTenor,FixedLegBDC,FixedLegDayCounter,Index3M,DiscountingCurve,Permanent,Trigger,ObjectOverwrite)</f>
        <v>obj_007a0#0000</v>
      </c>
    </row>
    <row r="70" spans="10:27" x14ac:dyDescent="0.2">
      <c r="M70" s="110" t="s">
        <v>60</v>
      </c>
      <c r="N70" s="110"/>
      <c r="O70" s="110" t="s">
        <v>87</v>
      </c>
      <c r="P70" s="110" t="str">
        <f t="shared" si="13"/>
        <v>EURAB3E7Y_Quote</v>
      </c>
      <c r="Q70" s="122"/>
      <c r="R70" s="111">
        <f t="shared" si="14"/>
        <v>42354</v>
      </c>
      <c r="S70" s="111">
        <f>_xll.qlInterestRateIndexValueDate(AA70,R70)</f>
        <v>42356</v>
      </c>
      <c r="T70" s="111">
        <f>_xll.qlInterestRateIndexMaturity(AA70,S70)</f>
        <v>44914</v>
      </c>
      <c r="U70" s="112" t="e">
        <f>_xll.qlIndexFixing(AA70,R70,TRUE,_xll.ohTrigger(Trigger,Trigger3M,InterestRatesTrigger))</f>
        <v>#NUM!</v>
      </c>
      <c r="V70" s="112">
        <f>_xll.qlQuoteValue(P70,_xll.ohTrigger(Trigger,Trigger3M,InterestRatesTrigger))</f>
        <v>4.8999999999999998E-3</v>
      </c>
      <c r="W70" s="110" t="b">
        <f t="shared" si="15"/>
        <v>1</v>
      </c>
      <c r="X70" s="146" t="e">
        <f t="shared" si="16"/>
        <v>#NUM!</v>
      </c>
      <c r="Y70" s="50" t="e">
        <f>ABS(X70/10000)&lt;=ABS('General Settings'!$D$28)</f>
        <v>#NUM!</v>
      </c>
      <c r="AA70" s="50" t="str">
        <f>_xll.qlSwapIndex(,,O70,SettlementDays,Currency,Calendar,FixedLegTenor,FixedLegBDC,FixedLegDayCounter,Index3M,DiscountingCurve,Permanent,Trigger,ObjectOverwrite)</f>
        <v>obj_006ef#0000</v>
      </c>
    </row>
    <row r="71" spans="10:27" x14ac:dyDescent="0.2">
      <c r="J71" s="62"/>
      <c r="K71" s="62"/>
      <c r="M71" s="110" t="s">
        <v>60</v>
      </c>
      <c r="N71" s="110"/>
      <c r="O71" s="110" t="s">
        <v>88</v>
      </c>
      <c r="P71" s="110" t="str">
        <f t="shared" si="13"/>
        <v>EURAB3E8Y_Quote</v>
      </c>
      <c r="Q71" s="122"/>
      <c r="R71" s="111">
        <f t="shared" si="14"/>
        <v>42354</v>
      </c>
      <c r="S71" s="111">
        <f>_xll.qlInterestRateIndexValueDate(AA71,R71)</f>
        <v>42356</v>
      </c>
      <c r="T71" s="111">
        <f>_xll.qlInterestRateIndexMaturity(AA71,S71)</f>
        <v>45278</v>
      </c>
      <c r="U71" s="112" t="e">
        <f>_xll.qlIndexFixing(AA71,R71,TRUE,_xll.ohTrigger(Trigger,Trigger3M,InterestRatesTrigger))</f>
        <v>#NUM!</v>
      </c>
      <c r="V71" s="112">
        <f>_xll.qlQuoteValue(P71,_xll.ohTrigger(Trigger,Trigger3M,InterestRatesTrigger))</f>
        <v>6.3400000000000001E-3</v>
      </c>
      <c r="W71" s="110" t="b">
        <f t="shared" si="15"/>
        <v>1</v>
      </c>
      <c r="X71" s="146" t="e">
        <f t="shared" si="16"/>
        <v>#NUM!</v>
      </c>
      <c r="Y71" s="50" t="e">
        <f>ABS(X71/10000)&lt;=ABS('General Settings'!$D$28)</f>
        <v>#NUM!</v>
      </c>
      <c r="AA71" s="50" t="str">
        <f>_xll.qlSwapIndex(,,O71,SettlementDays,Currency,Calendar,FixedLegTenor,FixedLegBDC,FixedLegDayCounter,Index3M,DiscountingCurve,Permanent,Trigger,ObjectOverwrite)</f>
        <v>obj_006c9#0000</v>
      </c>
    </row>
    <row r="72" spans="10:27" x14ac:dyDescent="0.2">
      <c r="M72" s="110" t="s">
        <v>60</v>
      </c>
      <c r="N72" s="110"/>
      <c r="O72" s="110" t="s">
        <v>89</v>
      </c>
      <c r="P72" s="110" t="str">
        <f t="shared" si="13"/>
        <v>EURAB3E9Y_Quote</v>
      </c>
      <c r="Q72" s="122"/>
      <c r="R72" s="111">
        <f t="shared" si="14"/>
        <v>42354</v>
      </c>
      <c r="S72" s="111">
        <f>_xll.qlInterestRateIndexValueDate(AA72,R72)</f>
        <v>42356</v>
      </c>
      <c r="T72" s="111">
        <f>_xll.qlInterestRateIndexMaturity(AA72,S72)</f>
        <v>45644</v>
      </c>
      <c r="U72" s="112" t="e">
        <f>_xll.qlIndexFixing(AA72,R72,TRUE,_xll.ohTrigger(Trigger,Trigger3M,InterestRatesTrigger))</f>
        <v>#NUM!</v>
      </c>
      <c r="V72" s="112">
        <f>_xll.qlQuoteValue(P72,_xll.ohTrigger(Trigger,Trigger3M,InterestRatesTrigger))</f>
        <v>7.7000000000000002E-3</v>
      </c>
      <c r="W72" s="110" t="b">
        <f t="shared" si="15"/>
        <v>1</v>
      </c>
      <c r="X72" s="146" t="e">
        <f t="shared" si="16"/>
        <v>#NUM!</v>
      </c>
      <c r="Y72" s="50" t="e">
        <f>ABS(X72/10000)&lt;=ABS('General Settings'!$D$28)</f>
        <v>#NUM!</v>
      </c>
      <c r="AA72" s="50" t="str">
        <f>_xll.qlSwapIndex(,,O72,SettlementDays,Currency,Calendar,FixedLegTenor,FixedLegBDC,FixedLegDayCounter,Index3M,DiscountingCurve,Permanent,Trigger,ObjectOverwrite)</f>
        <v>obj_006fe#0000</v>
      </c>
    </row>
    <row r="73" spans="10:27" x14ac:dyDescent="0.2">
      <c r="M73" s="110" t="s">
        <v>60</v>
      </c>
      <c r="N73" s="110"/>
      <c r="O73" s="110" t="s">
        <v>90</v>
      </c>
      <c r="P73" s="110" t="str">
        <f t="shared" si="13"/>
        <v>EURAB3E10Y_Quote</v>
      </c>
      <c r="Q73" s="122"/>
      <c r="R73" s="111">
        <f t="shared" si="14"/>
        <v>42354</v>
      </c>
      <c r="S73" s="111">
        <f>_xll.qlInterestRateIndexValueDate(AA73,R73)</f>
        <v>42356</v>
      </c>
      <c r="T73" s="111">
        <f>_xll.qlInterestRateIndexMaturity(AA73,S73)</f>
        <v>46009</v>
      </c>
      <c r="U73" s="112" t="e">
        <f>_xll.qlIndexFixing(AA73,R73,TRUE,_xll.ohTrigger(Trigger,Trigger3M,InterestRatesTrigger))</f>
        <v>#NUM!</v>
      </c>
      <c r="V73" s="112">
        <f>_xll.qlQuoteValue(P73,_xll.ohTrigger(Trigger,Trigger3M,InterestRatesTrigger))</f>
        <v>8.9200000000000008E-3</v>
      </c>
      <c r="W73" s="110" t="b">
        <f t="shared" si="15"/>
        <v>1</v>
      </c>
      <c r="X73" s="146" t="e">
        <f t="shared" si="16"/>
        <v>#NUM!</v>
      </c>
      <c r="Y73" s="50" t="e">
        <f>ABS(X73/10000)&lt;=ABS('General Settings'!$D$28)</f>
        <v>#NUM!</v>
      </c>
      <c r="AA73" s="50" t="str">
        <f>_xll.qlSwapIndex(,,O73,SettlementDays,Currency,Calendar,FixedLegTenor,FixedLegBDC,FixedLegDayCounter,Index3M,DiscountingCurve,Permanent,Trigger,ObjectOverwrite)</f>
        <v>obj_00700#0000</v>
      </c>
    </row>
    <row r="74" spans="10:27" x14ac:dyDescent="0.2">
      <c r="M74" s="50" t="s">
        <v>60</v>
      </c>
      <c r="N74" s="50"/>
      <c r="O74" s="50" t="s">
        <v>116</v>
      </c>
      <c r="P74" s="50" t="str">
        <f t="shared" si="13"/>
        <v>EURAB3E11Y_Quote</v>
      </c>
      <c r="Q74" s="122"/>
      <c r="R74" s="120">
        <f t="shared" si="14"/>
        <v>42354</v>
      </c>
      <c r="S74" s="120">
        <f>_xll.qlInterestRateIndexValueDate(AA74,R74)</f>
        <v>42356</v>
      </c>
      <c r="T74" s="120">
        <f>_xll.qlInterestRateIndexMaturity(AA74,S74)</f>
        <v>46374</v>
      </c>
      <c r="U74" s="125" t="e">
        <f>_xll.qlIndexFixing(AA74,R74,TRUE,_xll.ohTrigger(Trigger,Trigger3M,InterestRatesTrigger))</f>
        <v>#NUM!</v>
      </c>
      <c r="V74" s="125">
        <f>_xll.qlQuoteValue(P74,_xll.ohTrigger(Trigger,Trigger3M,InterestRatesTrigger))</f>
        <v>0.01</v>
      </c>
      <c r="W74" s="50" t="b">
        <f t="shared" si="15"/>
        <v>1</v>
      </c>
      <c r="X74" s="144" t="e">
        <f t="shared" si="16"/>
        <v>#NUM!</v>
      </c>
      <c r="Y74" s="50" t="e">
        <f>ABS(X74/10000)&lt;=ABS('General Settings'!$D$28)</f>
        <v>#NUM!</v>
      </c>
      <c r="AA74" s="50" t="str">
        <f>_xll.qlSwapIndex(,,O74,SettlementDays,Currency,Calendar,FixedLegTenor,FixedLegBDC,FixedLegDayCounter,Index3M,DiscountingCurve,Permanent,Trigger,ObjectOverwrite)</f>
        <v>obj_007ec#0000</v>
      </c>
    </row>
    <row r="75" spans="10:27" x14ac:dyDescent="0.2">
      <c r="M75" s="110" t="s">
        <v>60</v>
      </c>
      <c r="N75" s="110"/>
      <c r="O75" s="110" t="s">
        <v>91</v>
      </c>
      <c r="P75" s="110" t="str">
        <f t="shared" si="13"/>
        <v>EURAB3E12Y_Quote</v>
      </c>
      <c r="Q75" s="122"/>
      <c r="R75" s="111">
        <f t="shared" si="14"/>
        <v>42354</v>
      </c>
      <c r="S75" s="111">
        <f>_xll.qlInterestRateIndexValueDate(AA75,R75)</f>
        <v>42356</v>
      </c>
      <c r="T75" s="111">
        <f>_xll.qlInterestRateIndexMaturity(AA75,S75)</f>
        <v>46741</v>
      </c>
      <c r="U75" s="112" t="e">
        <f>_xll.qlIndexFixing(AA75,R75,TRUE,_xll.ohTrigger(Trigger,Trigger3M,InterestRatesTrigger))</f>
        <v>#NUM!</v>
      </c>
      <c r="V75" s="112">
        <f>_xll.qlQuoteValue(P75,_xll.ohTrigger(Trigger,Trigger3M,InterestRatesTrigger))</f>
        <v>1.0939999999999998E-2</v>
      </c>
      <c r="W75" s="110" t="b">
        <f t="shared" si="15"/>
        <v>1</v>
      </c>
      <c r="X75" s="146" t="e">
        <f t="shared" si="16"/>
        <v>#NUM!</v>
      </c>
      <c r="Y75" s="50" t="e">
        <f>ABS(X75/10000)&lt;=ABS('General Settings'!$D$28)</f>
        <v>#NUM!</v>
      </c>
      <c r="AA75" s="50" t="str">
        <f>_xll.qlSwapIndex(,,O75,SettlementDays,Currency,Calendar,FixedLegTenor,FixedLegBDC,FixedLegDayCounter,Index3M,DiscountingCurve,Permanent,Trigger,ObjectOverwrite)</f>
        <v>obj_0078f#0000</v>
      </c>
    </row>
    <row r="76" spans="10:27" x14ac:dyDescent="0.2">
      <c r="M76" s="50" t="s">
        <v>60</v>
      </c>
      <c r="N76" s="50"/>
      <c r="O76" s="50" t="s">
        <v>117</v>
      </c>
      <c r="P76" s="50" t="str">
        <f t="shared" si="13"/>
        <v>EURAB3E13Y_Quote</v>
      </c>
      <c r="Q76" s="122"/>
      <c r="R76" s="120">
        <f t="shared" si="14"/>
        <v>42354</v>
      </c>
      <c r="S76" s="120">
        <f>_xll.qlInterestRateIndexValueDate(AA76,R76)</f>
        <v>42356</v>
      </c>
      <c r="T76" s="120">
        <f>_xll.qlInterestRateIndexMaturity(AA76,S76)</f>
        <v>47105</v>
      </c>
      <c r="U76" s="125" t="e">
        <f>_xll.qlIndexFixing(AA76,R76,TRUE,_xll.ohTrigger(Trigger,Trigger3M,InterestRatesTrigger))</f>
        <v>#NUM!</v>
      </c>
      <c r="V76" s="125" t="e">
        <f>_xll.qlQuoteValue(P76,_xll.ohTrigger(Trigger,Trigger3M,InterestRatesTrigger))</f>
        <v>#NUM!</v>
      </c>
      <c r="W76" s="50" t="b">
        <f t="shared" si="15"/>
        <v>0</v>
      </c>
      <c r="X76" s="14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obj_00847#0000</v>
      </c>
    </row>
    <row r="77" spans="10:27" x14ac:dyDescent="0.2">
      <c r="M77" s="50" t="s">
        <v>60</v>
      </c>
      <c r="N77" s="50"/>
      <c r="O77" s="50" t="s">
        <v>118</v>
      </c>
      <c r="P77" s="50" t="str">
        <f t="shared" si="13"/>
        <v>EURAB3E14Y_Quote</v>
      </c>
      <c r="Q77" s="122"/>
      <c r="R77" s="120">
        <f t="shared" si="14"/>
        <v>42354</v>
      </c>
      <c r="S77" s="120">
        <f>_xll.qlInterestRateIndexValueDate(AA77,R77)</f>
        <v>42356</v>
      </c>
      <c r="T77" s="120">
        <f>_xll.qlInterestRateIndexMaturity(AA77,S77)</f>
        <v>47470</v>
      </c>
      <c r="U77" s="125" t="e">
        <f>_xll.qlIndexFixing(AA77,R77,TRUE,_xll.ohTrigger(Trigger,Trigger3M,InterestRatesTrigger))</f>
        <v>#NUM!</v>
      </c>
      <c r="V77" s="125" t="e">
        <f>_xll.qlQuoteValue(P77,_xll.ohTrigger(Trigger,Trigger3M,InterestRatesTrigger))</f>
        <v>#NUM!</v>
      </c>
      <c r="W77" s="50" t="b">
        <f t="shared" si="15"/>
        <v>0</v>
      </c>
      <c r="X77" s="14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obj_00678#0000</v>
      </c>
    </row>
    <row r="78" spans="10:27" x14ac:dyDescent="0.2">
      <c r="M78" s="110" t="s">
        <v>60</v>
      </c>
      <c r="N78" s="110"/>
      <c r="O78" s="110" t="s">
        <v>92</v>
      </c>
      <c r="P78" s="110" t="str">
        <f t="shared" si="13"/>
        <v>EURAB3E15Y_Quote</v>
      </c>
      <c r="Q78" s="122"/>
      <c r="R78" s="111">
        <f t="shared" si="14"/>
        <v>42354</v>
      </c>
      <c r="S78" s="111">
        <f>_xll.qlInterestRateIndexValueDate(AA78,R78)</f>
        <v>42356</v>
      </c>
      <c r="T78" s="111">
        <f>_xll.qlInterestRateIndexMaturity(AA78,S78)</f>
        <v>47835</v>
      </c>
      <c r="U78" s="112" t="e">
        <f>_xll.qlIndexFixing(AA78,R78,TRUE,_xll.ohTrigger(Trigger,Trigger3M,InterestRatesTrigger))</f>
        <v>#NUM!</v>
      </c>
      <c r="V78" s="112">
        <f>_xll.qlQuoteValue(P78,_xll.ohTrigger(Trigger,Trigger3M,InterestRatesTrigger))</f>
        <v>1.307E-2</v>
      </c>
      <c r="W78" s="110" t="b">
        <f t="shared" si="15"/>
        <v>1</v>
      </c>
      <c r="X78" s="146" t="e">
        <f t="shared" si="17"/>
        <v>#NUM!</v>
      </c>
      <c r="Y78" s="50" t="e">
        <f>ABS(X78/10000)&lt;=ABS('General Settings'!$D$28)</f>
        <v>#NUM!</v>
      </c>
      <c r="AA78" s="50" t="str">
        <f>_xll.qlSwapIndex(,,O78,SettlementDays,Currency,Calendar,FixedLegTenor,FixedLegBDC,FixedLegDayCounter,Index3M,DiscountingCurve,Permanent,Trigger,ObjectOverwrite)</f>
        <v>obj_0077b#0000</v>
      </c>
    </row>
    <row r="79" spans="10:27" x14ac:dyDescent="0.2">
      <c r="M79" s="50" t="s">
        <v>60</v>
      </c>
      <c r="N79" s="50"/>
      <c r="O79" s="50" t="s">
        <v>119</v>
      </c>
      <c r="P79" s="50" t="str">
        <f t="shared" si="13"/>
        <v>EURAB3E16Y_Quote</v>
      </c>
      <c r="Q79" s="122"/>
      <c r="R79" s="120">
        <f t="shared" si="14"/>
        <v>42354</v>
      </c>
      <c r="S79" s="120">
        <f>_xll.qlInterestRateIndexValueDate(AA79,R79)</f>
        <v>42356</v>
      </c>
      <c r="T79" s="120">
        <f>_xll.qlInterestRateIndexMaturity(AA79,S79)</f>
        <v>48200</v>
      </c>
      <c r="U79" s="125" t="e">
        <f>_xll.qlIndexFixing(AA79,R79,TRUE,_xll.ohTrigger(Trigger,Trigger3M,InterestRatesTrigger))</f>
        <v>#NUM!</v>
      </c>
      <c r="V79" s="125" t="e">
        <f>_xll.qlQuoteValue(P79,_xll.ohTrigger(Trigger,Trigger3M,InterestRatesTrigger))</f>
        <v>#NUM!</v>
      </c>
      <c r="W79" s="50" t="b">
        <f t="shared" si="15"/>
        <v>0</v>
      </c>
      <c r="X79" s="14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obj_00675#0000</v>
      </c>
    </row>
    <row r="80" spans="10:27" x14ac:dyDescent="0.2">
      <c r="M80" s="50" t="s">
        <v>60</v>
      </c>
      <c r="N80" s="50"/>
      <c r="O80" s="50" t="s">
        <v>120</v>
      </c>
      <c r="P80" s="50" t="str">
        <f t="shared" si="13"/>
        <v>EURAB3E17Y_Quote</v>
      </c>
      <c r="Q80" s="122"/>
      <c r="R80" s="120">
        <f t="shared" si="14"/>
        <v>42354</v>
      </c>
      <c r="S80" s="120">
        <f>_xll.qlInterestRateIndexValueDate(AA80,R80)</f>
        <v>42356</v>
      </c>
      <c r="T80" s="120">
        <f>_xll.qlInterestRateIndexMaturity(AA80,S80)</f>
        <v>48568</v>
      </c>
      <c r="U80" s="125" t="e">
        <f>_xll.qlIndexFixing(AA80,R80,TRUE,_xll.ohTrigger(Trigger,Trigger3M,InterestRatesTrigger))</f>
        <v>#NUM!</v>
      </c>
      <c r="V80" s="125" t="e">
        <f>_xll.qlQuoteValue(P80,_xll.ohTrigger(Trigger,Trigger3M,InterestRatesTrigger))</f>
        <v>#NUM!</v>
      </c>
      <c r="W80" s="50" t="b">
        <f t="shared" si="15"/>
        <v>0</v>
      </c>
      <c r="X80" s="14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obj_007ed#0000</v>
      </c>
    </row>
    <row r="81" spans="13:36" x14ac:dyDescent="0.2">
      <c r="M81" s="50" t="s">
        <v>60</v>
      </c>
      <c r="N81" s="50"/>
      <c r="O81" s="50" t="s">
        <v>121</v>
      </c>
      <c r="P81" s="50" t="str">
        <f t="shared" si="13"/>
        <v>EURAB3E18Y_Quote</v>
      </c>
      <c r="Q81" s="122"/>
      <c r="R81" s="120">
        <f t="shared" si="14"/>
        <v>42354</v>
      </c>
      <c r="S81" s="120">
        <f>_xll.qlInterestRateIndexValueDate(AA81,R81)</f>
        <v>42356</v>
      </c>
      <c r="T81" s="120">
        <f>_xll.qlInterestRateIndexMaturity(AA81,S81)</f>
        <v>48932</v>
      </c>
      <c r="U81" s="125" t="e">
        <f>_xll.qlIndexFixing(AA81,R81,TRUE,_xll.ohTrigger(Trigger,Trigger3M,InterestRatesTrigger))</f>
        <v>#NUM!</v>
      </c>
      <c r="V81" s="125" t="e">
        <f>_xll.qlQuoteValue(P81,_xll.ohTrigger(Trigger,Trigger3M,InterestRatesTrigger))</f>
        <v>#NUM!</v>
      </c>
      <c r="W81" s="50" t="b">
        <f t="shared" si="15"/>
        <v>0</v>
      </c>
      <c r="X81" s="14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obj_0077a#0000</v>
      </c>
    </row>
    <row r="82" spans="13:36" x14ac:dyDescent="0.2">
      <c r="M82" s="50" t="s">
        <v>60</v>
      </c>
      <c r="N82" s="50"/>
      <c r="O82" s="50" t="s">
        <v>122</v>
      </c>
      <c r="P82" s="50" t="str">
        <f t="shared" si="13"/>
        <v>EURAB3E19Y_Quote</v>
      </c>
      <c r="Q82" s="122"/>
      <c r="R82" s="120">
        <f t="shared" si="14"/>
        <v>42354</v>
      </c>
      <c r="S82" s="120">
        <f>_xll.qlInterestRateIndexValueDate(AA82,R82)</f>
        <v>42356</v>
      </c>
      <c r="T82" s="120">
        <f>_xll.qlInterestRateIndexMaturity(AA82,S82)</f>
        <v>49296</v>
      </c>
      <c r="U82" s="125" t="e">
        <f>_xll.qlIndexFixing(AA82,R82,TRUE,_xll.ohTrigger(Trigger,Trigger3M,InterestRatesTrigger))</f>
        <v>#NUM!</v>
      </c>
      <c r="V82" s="125" t="e">
        <f>_xll.qlQuoteValue(P82,_xll.ohTrigger(Trigger,Trigger3M,InterestRatesTrigger))</f>
        <v>#NUM!</v>
      </c>
      <c r="W82" s="50" t="b">
        <f t="shared" si="15"/>
        <v>0</v>
      </c>
      <c r="X82" s="14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obj_0077d#0000</v>
      </c>
    </row>
    <row r="83" spans="13:36" x14ac:dyDescent="0.2">
      <c r="M83" s="110" t="s">
        <v>60</v>
      </c>
      <c r="N83" s="110"/>
      <c r="O83" s="110" t="s">
        <v>93</v>
      </c>
      <c r="P83" s="110" t="str">
        <f t="shared" si="13"/>
        <v>EURAB3E20Y_Quote</v>
      </c>
      <c r="Q83" s="122"/>
      <c r="R83" s="111">
        <f t="shared" si="14"/>
        <v>42354</v>
      </c>
      <c r="S83" s="111">
        <f>_xll.qlInterestRateIndexValueDate(AA83,R83)</f>
        <v>42356</v>
      </c>
      <c r="T83" s="111">
        <f>_xll.qlInterestRateIndexMaturity(AA83,S83)</f>
        <v>49661</v>
      </c>
      <c r="U83" s="112" t="e">
        <f>_xll.qlIndexFixing(AA83,R83,TRUE,_xll.ohTrigger(Trigger,Trigger3M,InterestRatesTrigger))</f>
        <v>#NUM!</v>
      </c>
      <c r="V83" s="112">
        <f>_xll.qlQuoteValue(P83,_xll.ohTrigger(Trigger,Trigger3M,InterestRatesTrigger))</f>
        <v>1.4860000000000002E-2</v>
      </c>
      <c r="W83" s="110" t="b">
        <f t="shared" si="15"/>
        <v>1</v>
      </c>
      <c r="X83" s="146" t="e">
        <f t="shared" si="17"/>
        <v>#NUM!</v>
      </c>
      <c r="Y83" s="50" t="e">
        <f>ABS(X83/10000)&lt;=ABS('General Settings'!$D$28)</f>
        <v>#NUM!</v>
      </c>
      <c r="AA83" s="50" t="str">
        <f>_xll.qlSwapIndex(,,O83,SettlementDays,Currency,Calendar,FixedLegTenor,FixedLegBDC,FixedLegDayCounter,Index3M,DiscountingCurve,Permanent,Trigger,ObjectOverwrite)</f>
        <v>obj_006b7#0000</v>
      </c>
    </row>
    <row r="84" spans="13:36" x14ac:dyDescent="0.2">
      <c r="M84" s="50" t="s">
        <v>60</v>
      </c>
      <c r="N84" s="50"/>
      <c r="O84" s="50" t="s">
        <v>123</v>
      </c>
      <c r="P84" s="50" t="str">
        <f t="shared" si="13"/>
        <v>EURAB3E21Y_Quote</v>
      </c>
      <c r="Q84" s="122"/>
      <c r="R84" s="120">
        <f t="shared" si="14"/>
        <v>42354</v>
      </c>
      <c r="S84" s="120">
        <f>_xll.qlInterestRateIndexValueDate(AA84,R84)</f>
        <v>42356</v>
      </c>
      <c r="T84" s="120">
        <f>_xll.qlInterestRateIndexMaturity(AA84,S84)</f>
        <v>50027</v>
      </c>
      <c r="U84" s="125" t="e">
        <f>_xll.qlIndexFixing(AA84,R84,TRUE,_xll.ohTrigger(Trigger,Trigger3M,InterestRatesTrigger))</f>
        <v>#NUM!</v>
      </c>
      <c r="V84" s="125" t="e">
        <f>_xll.qlQuoteValue(P84,_xll.ohTrigger(Trigger,Trigger3M,InterestRatesTrigger))</f>
        <v>#NUM!</v>
      </c>
      <c r="W84" s="50" t="b">
        <f t="shared" si="15"/>
        <v>0</v>
      </c>
      <c r="X84" s="14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obj_007da#0000</v>
      </c>
    </row>
    <row r="85" spans="13:36" x14ac:dyDescent="0.2">
      <c r="M85" s="50" t="s">
        <v>60</v>
      </c>
      <c r="N85" s="50"/>
      <c r="O85" s="50" t="s">
        <v>124</v>
      </c>
      <c r="P85" s="50" t="str">
        <f t="shared" si="13"/>
        <v>EURAB3E22Y_Quote</v>
      </c>
      <c r="Q85" s="122"/>
      <c r="R85" s="120">
        <f t="shared" si="14"/>
        <v>42354</v>
      </c>
      <c r="S85" s="120">
        <f>_xll.qlInterestRateIndexValueDate(AA85,R85)</f>
        <v>42356</v>
      </c>
      <c r="T85" s="120">
        <f>_xll.qlInterestRateIndexMaturity(AA85,S85)</f>
        <v>50392</v>
      </c>
      <c r="U85" s="125" t="e">
        <f>_xll.qlIndexFixing(AA85,R85,TRUE,_xll.ohTrigger(Trigger,Trigger3M,InterestRatesTrigger))</f>
        <v>#NUM!</v>
      </c>
      <c r="V85" s="125" t="e">
        <f>_xll.qlQuoteValue(P85,_xll.ohTrigger(Trigger,Trigger3M,InterestRatesTrigger))</f>
        <v>#NUM!</v>
      </c>
      <c r="W85" s="50" t="b">
        <f t="shared" si="15"/>
        <v>0</v>
      </c>
      <c r="X85" s="14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obj_006ff#0000</v>
      </c>
    </row>
    <row r="86" spans="13:36" x14ac:dyDescent="0.2">
      <c r="M86" s="50" t="s">
        <v>60</v>
      </c>
      <c r="N86" s="50"/>
      <c r="O86" s="50" t="s">
        <v>125</v>
      </c>
      <c r="P86" s="50" t="str">
        <f t="shared" si="13"/>
        <v>EURAB3E23Y_Quote</v>
      </c>
      <c r="Q86" s="122"/>
      <c r="R86" s="120">
        <f t="shared" si="14"/>
        <v>42354</v>
      </c>
      <c r="S86" s="120">
        <f>_xll.qlInterestRateIndexValueDate(AA86,R86)</f>
        <v>42356</v>
      </c>
      <c r="T86" s="120">
        <f>_xll.qlInterestRateIndexMaturity(AA86,S86)</f>
        <v>50759</v>
      </c>
      <c r="U86" s="125" t="e">
        <f>_xll.qlIndexFixing(AA86,R86,TRUE,_xll.ohTrigger(Trigger,Trigger3M,InterestRatesTrigger))</f>
        <v>#NUM!</v>
      </c>
      <c r="V86" s="125" t="e">
        <f>_xll.qlQuoteValue(P86,_xll.ohTrigger(Trigger,Trigger3M,InterestRatesTrigger))</f>
        <v>#NUM!</v>
      </c>
      <c r="W86" s="50" t="b">
        <f t="shared" si="15"/>
        <v>0</v>
      </c>
      <c r="X86" s="14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obj_007ee#0000</v>
      </c>
    </row>
    <row r="87" spans="13:36" x14ac:dyDescent="0.2">
      <c r="M87" s="50" t="s">
        <v>60</v>
      </c>
      <c r="N87" s="50"/>
      <c r="O87" s="50" t="s">
        <v>126</v>
      </c>
      <c r="P87" s="50" t="str">
        <f t="shared" si="13"/>
        <v>EURAB3E24Y_Quote</v>
      </c>
      <c r="Q87" s="122"/>
      <c r="R87" s="120">
        <f t="shared" si="14"/>
        <v>42354</v>
      </c>
      <c r="S87" s="120">
        <f>_xll.qlInterestRateIndexValueDate(AA87,R87)</f>
        <v>42356</v>
      </c>
      <c r="T87" s="120">
        <f>_xll.qlInterestRateIndexMaturity(AA87,S87)</f>
        <v>51123</v>
      </c>
      <c r="U87" s="125" t="e">
        <f>_xll.qlIndexFixing(AA87,R87,TRUE,_xll.ohTrigger(Trigger,Trigger3M,InterestRatesTrigger))</f>
        <v>#NUM!</v>
      </c>
      <c r="V87" s="125" t="e">
        <f>_xll.qlQuoteValue(P87,_xll.ohTrigger(Trigger,Trigger3M,InterestRatesTrigger))</f>
        <v>#NUM!</v>
      </c>
      <c r="W87" s="50" t="b">
        <f t="shared" si="15"/>
        <v>0</v>
      </c>
      <c r="X87" s="14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obj_0077c#0000</v>
      </c>
    </row>
    <row r="88" spans="13:36" x14ac:dyDescent="0.2">
      <c r="M88" s="110" t="s">
        <v>60</v>
      </c>
      <c r="N88" s="110"/>
      <c r="O88" s="110" t="s">
        <v>94</v>
      </c>
      <c r="P88" s="110" t="str">
        <f t="shared" si="13"/>
        <v>EURAB3E25Y_Quote</v>
      </c>
      <c r="Q88" s="122"/>
      <c r="R88" s="111">
        <f t="shared" si="14"/>
        <v>42354</v>
      </c>
      <c r="S88" s="111">
        <f>_xll.qlInterestRateIndexValueDate(AA88,R88)</f>
        <v>42356</v>
      </c>
      <c r="T88" s="111">
        <f>_xll.qlInterestRateIndexMaturity(AA88,S88)</f>
        <v>51488</v>
      </c>
      <c r="U88" s="112" t="e">
        <f>_xll.qlIndexFixing(AA88,R88,TRUE,_xll.ohTrigger(Trigger,Trigger3M,InterestRatesTrigger))</f>
        <v>#NUM!</v>
      </c>
      <c r="V88" s="112">
        <f>_xll.qlQuoteValue(P88,_xll.ohTrigger(Trigger,Trigger3M,InterestRatesTrigger))</f>
        <v>1.528E-2</v>
      </c>
      <c r="W88" s="110" t="b">
        <f t="shared" ref="W88:W101" si="18">NOT(ISERROR(V88))</f>
        <v>1</v>
      </c>
      <c r="X88" s="146" t="e">
        <f t="shared" si="17"/>
        <v>#NUM!</v>
      </c>
      <c r="Y88" s="50" t="e">
        <f>ABS(X88/10000)&lt;=ABS('General Settings'!$D$28)</f>
        <v>#NUM!</v>
      </c>
      <c r="AA88" s="50" t="str">
        <f>_xll.qlSwapIndex(,,O88,SettlementDays,Currency,Calendar,FixedLegTenor,FixedLegBDC,FixedLegDayCounter,Index3M,DiscountingCurve,Permanent,Trigger,ObjectOverwrite)</f>
        <v>obj_006c8#0000</v>
      </c>
    </row>
    <row r="89" spans="13:36" x14ac:dyDescent="0.2">
      <c r="M89" s="50" t="s">
        <v>60</v>
      </c>
      <c r="N89" s="50"/>
      <c r="O89" s="50" t="s">
        <v>127</v>
      </c>
      <c r="P89" s="50" t="str">
        <f t="shared" si="13"/>
        <v>EURAB3E26Y_Quote</v>
      </c>
      <c r="Q89" s="122"/>
      <c r="R89" s="120">
        <f t="shared" si="14"/>
        <v>42354</v>
      </c>
      <c r="S89" s="120">
        <f>_xll.qlInterestRateIndexValueDate(AA89,R89)</f>
        <v>42356</v>
      </c>
      <c r="T89" s="120">
        <f>_xll.qlInterestRateIndexMaturity(AA89,S89)</f>
        <v>51853</v>
      </c>
      <c r="U89" s="125" t="e">
        <f>_xll.qlIndexFixing(AA89,R89,TRUE,_xll.ohTrigger(Trigger,Trigger3M,InterestRatesTrigger))</f>
        <v>#NUM!</v>
      </c>
      <c r="V89" s="125" t="e">
        <f>_xll.qlQuoteValue(P89,_xll.ohTrigger(Trigger,Trigger3M,InterestRatesTrigger))</f>
        <v>#NUM!</v>
      </c>
      <c r="W89" s="50" t="b">
        <f t="shared" si="18"/>
        <v>0</v>
      </c>
      <c r="X89" s="14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obj_00740#0000</v>
      </c>
    </row>
    <row r="90" spans="13:36" x14ac:dyDescent="0.2">
      <c r="M90" s="50" t="s">
        <v>60</v>
      </c>
      <c r="N90" s="50"/>
      <c r="O90" s="50" t="s">
        <v>95</v>
      </c>
      <c r="P90" s="50" t="str">
        <f t="shared" si="13"/>
        <v>EURAB3E27Y_Quote</v>
      </c>
      <c r="Q90" s="122"/>
      <c r="R90" s="120">
        <f t="shared" si="14"/>
        <v>42354</v>
      </c>
      <c r="S90" s="120">
        <f>_xll.qlInterestRateIndexValueDate(AA90,R90)</f>
        <v>42356</v>
      </c>
      <c r="T90" s="120">
        <f>_xll.qlInterestRateIndexMaturity(AA90,S90)</f>
        <v>52218</v>
      </c>
      <c r="U90" s="125" t="e">
        <f>_xll.qlIndexFixing(AA90,R90,TRUE,_xll.ohTrigger(Trigger,Trigger3M,InterestRatesTrigger))</f>
        <v>#NUM!</v>
      </c>
      <c r="V90" s="125" t="e">
        <f>_xll.qlQuoteValue(P90,_xll.ohTrigger(Trigger,Trigger3M,InterestRatesTrigger))</f>
        <v>#NUM!</v>
      </c>
      <c r="W90" s="50" t="b">
        <f t="shared" si="18"/>
        <v>0</v>
      </c>
      <c r="X90" s="14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obj_0073f#0000</v>
      </c>
    </row>
    <row r="91" spans="13:36" x14ac:dyDescent="0.2">
      <c r="M91" s="50" t="s">
        <v>60</v>
      </c>
      <c r="N91" s="50"/>
      <c r="O91" s="50" t="s">
        <v>128</v>
      </c>
      <c r="P91" s="50" t="str">
        <f t="shared" si="13"/>
        <v>EURAB3E28Y_Quote</v>
      </c>
      <c r="Q91" s="122"/>
      <c r="R91" s="120">
        <f t="shared" si="14"/>
        <v>42354</v>
      </c>
      <c r="S91" s="120">
        <f>_xll.qlInterestRateIndexValueDate(AA91,R91)</f>
        <v>42356</v>
      </c>
      <c r="T91" s="120">
        <f>_xll.qlInterestRateIndexMaturity(AA91,S91)</f>
        <v>52583</v>
      </c>
      <c r="U91" s="125" t="e">
        <f>_xll.qlIndexFixing(AA91,R91,TRUE,_xll.ohTrigger(Trigger,Trigger3M,InterestRatesTrigger))</f>
        <v>#NUM!</v>
      </c>
      <c r="V91" s="125" t="e">
        <f>_xll.qlQuoteValue(P91,_xll.ohTrigger(Trigger,Trigger3M,InterestRatesTrigger))</f>
        <v>#NUM!</v>
      </c>
      <c r="W91" s="50" t="b">
        <f t="shared" si="18"/>
        <v>0</v>
      </c>
      <c r="X91" s="14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obj_0079e#0000</v>
      </c>
    </row>
    <row r="92" spans="13:36" x14ac:dyDescent="0.2">
      <c r="M92" s="50" t="s">
        <v>60</v>
      </c>
      <c r="N92" s="50"/>
      <c r="O92" s="50" t="s">
        <v>129</v>
      </c>
      <c r="P92" s="50" t="str">
        <f t="shared" si="13"/>
        <v>EURAB3E29Y_Quote</v>
      </c>
      <c r="Q92" s="122"/>
      <c r="R92" s="120">
        <f t="shared" si="14"/>
        <v>42354</v>
      </c>
      <c r="S92" s="120">
        <f>_xll.qlInterestRateIndexValueDate(AA92,R92)</f>
        <v>42356</v>
      </c>
      <c r="T92" s="120">
        <f>_xll.qlInterestRateIndexMaturity(AA92,S92)</f>
        <v>52950</v>
      </c>
      <c r="U92" s="125" t="e">
        <f>_xll.qlIndexFixing(AA92,R92,TRUE,_xll.ohTrigger(Trigger,Trigger3M,InterestRatesTrigger))</f>
        <v>#NUM!</v>
      </c>
      <c r="V92" s="125" t="e">
        <f>_xll.qlQuoteValue(P92,_xll.ohTrigger(Trigger,Trigger3M,InterestRatesTrigger))</f>
        <v>#NUM!</v>
      </c>
      <c r="W92" s="50" t="b">
        <f t="shared" si="18"/>
        <v>0</v>
      </c>
      <c r="X92" s="14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obj_006c7#0000</v>
      </c>
    </row>
    <row r="93" spans="13:36" x14ac:dyDescent="0.2">
      <c r="M93" s="110" t="s">
        <v>60</v>
      </c>
      <c r="N93" s="110"/>
      <c r="O93" s="110" t="s">
        <v>96</v>
      </c>
      <c r="P93" s="110" t="str">
        <f t="shared" si="13"/>
        <v>EURAB3E30Y_Quote</v>
      </c>
      <c r="Q93" s="122"/>
      <c r="R93" s="111">
        <f t="shared" si="14"/>
        <v>42354</v>
      </c>
      <c r="S93" s="111">
        <f>_xll.qlInterestRateIndexValueDate(AA93,R93)</f>
        <v>42356</v>
      </c>
      <c r="T93" s="111">
        <f>_xll.qlInterestRateIndexMaturity(AA93,S93)</f>
        <v>53314</v>
      </c>
      <c r="U93" s="112" t="e">
        <f>_xll.qlIndexFixing(AA93,R93,TRUE,_xll.ohTrigger(Trigger,Trigger3M,InterestRatesTrigger))</f>
        <v>#NUM!</v>
      </c>
      <c r="V93" s="112">
        <f>_xll.qlQuoteValue(P93,_xll.ohTrigger(Trigger,Trigger3M,InterestRatesTrigger))</f>
        <v>1.5339999999999998E-2</v>
      </c>
      <c r="W93" s="110" t="b">
        <f t="shared" si="18"/>
        <v>1</v>
      </c>
      <c r="X93" s="146" t="e">
        <f t="shared" si="17"/>
        <v>#NUM!</v>
      </c>
      <c r="Y93" s="50" t="e">
        <f>ABS(X93/10000)&lt;=ABS('General Settings'!$D$28)</f>
        <v>#NUM!</v>
      </c>
      <c r="AA93" s="50" t="str">
        <f>_xll.qlSwapIndex(,,O93,SettlementDays,Currency,Calendar,FixedLegTenor,FixedLegBDC,FixedLegDayCounter,Index3M,DiscountingCurve,Permanent,Trigger,ObjectOverwrite)</f>
        <v>obj_007a2#0000</v>
      </c>
      <c r="AF93" s="134"/>
      <c r="AG93" s="113"/>
    </row>
    <row r="94" spans="13:36" x14ac:dyDescent="0.2">
      <c r="M94" s="50" t="s">
        <v>60</v>
      </c>
      <c r="N94" s="50"/>
      <c r="O94" s="50" t="s">
        <v>97</v>
      </c>
      <c r="P94" s="50" t="str">
        <f t="shared" si="13"/>
        <v>EURAB3E35Y_Quote</v>
      </c>
      <c r="Q94" s="122"/>
      <c r="R94" s="120">
        <f t="shared" si="14"/>
        <v>42354</v>
      </c>
      <c r="S94" s="120">
        <f>_xll.qlInterestRateIndexValueDate(AA94,R94)</f>
        <v>42356</v>
      </c>
      <c r="T94" s="120">
        <f>_xll.qlInterestRateIndexMaturity(AA94,S94)</f>
        <v>55141</v>
      </c>
      <c r="U94" s="125" t="e">
        <f>_xll.qlIndexFixing(AA94,R94,TRUE,_xll.ohTrigger(Trigger,Trigger3M,InterestRatesTrigger))</f>
        <v>#NUM!</v>
      </c>
      <c r="V94" s="125" t="e">
        <f>_xll.qlQuoteValue(P94,_xll.ohTrigger(Trigger,Trigger3M,InterestRatesTrigger))</f>
        <v>#NUM!</v>
      </c>
      <c r="W94" s="50" t="b">
        <f t="shared" si="18"/>
        <v>0</v>
      </c>
      <c r="X94" s="14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obj_006fd#0000</v>
      </c>
      <c r="AF94" s="134"/>
      <c r="AG94" s="113"/>
      <c r="AH94" s="134"/>
      <c r="AI94" s="87"/>
      <c r="AJ94" s="134"/>
    </row>
    <row r="95" spans="13:36" x14ac:dyDescent="0.2">
      <c r="M95" s="110" t="s">
        <v>60</v>
      </c>
      <c r="N95" s="110"/>
      <c r="O95" s="110" t="s">
        <v>98</v>
      </c>
      <c r="P95" s="110" t="str">
        <f t="shared" si="13"/>
        <v>EURAB3E40Y_Quote</v>
      </c>
      <c r="Q95" s="122"/>
      <c r="R95" s="111">
        <f t="shared" si="14"/>
        <v>42354</v>
      </c>
      <c r="S95" s="111">
        <f>_xll.qlInterestRateIndexValueDate(AA95,R95)</f>
        <v>42356</v>
      </c>
      <c r="T95" s="111">
        <f>_xll.qlInterestRateIndexMaturity(AA95,S95)</f>
        <v>56968</v>
      </c>
      <c r="U95" s="112" t="e">
        <f>_xll.qlIndexFixing(AA95,R95,TRUE,_xll.ohTrigger(Trigger,Trigger3M,InterestRatesTrigger))</f>
        <v>#NUM!</v>
      </c>
      <c r="V95" s="112">
        <f>_xll.qlQuoteValue(P95,_xll.ohTrigger(Trigger,Trigger3M,InterestRatesTrigger))</f>
        <v>1.54E-2</v>
      </c>
      <c r="W95" s="110" t="b">
        <f t="shared" si="18"/>
        <v>1</v>
      </c>
      <c r="X95" s="146" t="e">
        <f t="shared" si="17"/>
        <v>#NUM!</v>
      </c>
      <c r="Y95" s="50" t="e">
        <f>ABS(X95/10000)&lt;=ABS('General Settings'!$D$28)</f>
        <v>#NUM!</v>
      </c>
      <c r="AA95" s="50" t="str">
        <f>_xll.qlSwapIndex(,,O95,SettlementDays,Currency,Calendar,FixedLegTenor,FixedLegBDC,FixedLegDayCounter,Index3M,DiscountingCurve,Permanent,Trigger,ObjectOverwrite)</f>
        <v>obj_007ef#0000</v>
      </c>
      <c r="AF95" s="134"/>
      <c r="AG95" s="113"/>
      <c r="AH95" s="134"/>
      <c r="AI95" s="87"/>
      <c r="AJ95" s="134"/>
    </row>
    <row r="96" spans="13:36" x14ac:dyDescent="0.2">
      <c r="M96" s="110" t="s">
        <v>60</v>
      </c>
      <c r="N96" s="110"/>
      <c r="O96" s="110" t="s">
        <v>99</v>
      </c>
      <c r="P96" s="110" t="str">
        <f t="shared" si="13"/>
        <v>EURAB3E50Y_Quote</v>
      </c>
      <c r="Q96" s="122"/>
      <c r="R96" s="111">
        <f t="shared" si="14"/>
        <v>42354</v>
      </c>
      <c r="S96" s="111">
        <f>_xll.qlInterestRateIndexValueDate(AA96,R96)</f>
        <v>42356</v>
      </c>
      <c r="T96" s="111">
        <f>_xll.qlInterestRateIndexMaturity(AA96,S96)</f>
        <v>60619</v>
      </c>
      <c r="U96" s="112" t="e">
        <f>_xll.qlIndexFixing(AA96,R96,TRUE,_xll.ohTrigger(Trigger,Trigger3M,InterestRatesTrigger))</f>
        <v>#NUM!</v>
      </c>
      <c r="V96" s="112">
        <f>_xll.qlQuoteValue(P96,_xll.ohTrigger(Trigger,Trigger3M,InterestRatesTrigger))</f>
        <v>1.4999999999999999E-2</v>
      </c>
      <c r="W96" s="110" t="b">
        <f t="shared" si="18"/>
        <v>1</v>
      </c>
      <c r="X96" s="146" t="e">
        <f t="shared" si="17"/>
        <v>#NUM!</v>
      </c>
      <c r="Y96" s="50" t="e">
        <f>ABS(X96/10000)&lt;=ABS('General Settings'!$D$28)</f>
        <v>#NUM!</v>
      </c>
      <c r="AA96" s="50" t="str">
        <f>_xll.qlSwapIndex(,,O96,SettlementDays,Currency,Calendar,FixedLegTenor,FixedLegBDC,FixedLegDayCounter,Index3M,DiscountingCurve,Permanent,Trigger,ObjectOverwrite)</f>
        <v>obj_007f0#0000</v>
      </c>
      <c r="AF96" s="134"/>
      <c r="AG96" s="113"/>
      <c r="AH96" s="134"/>
      <c r="AI96" s="87"/>
      <c r="AJ96" s="134"/>
    </row>
    <row r="97" spans="13:77" x14ac:dyDescent="0.2">
      <c r="M97" s="110" t="s">
        <v>60</v>
      </c>
      <c r="N97" s="110"/>
      <c r="O97" s="110" t="s">
        <v>130</v>
      </c>
      <c r="P97" s="110" t="str">
        <f t="shared" si="13"/>
        <v>EURAB3E60Y_Quote</v>
      </c>
      <c r="Q97" s="122"/>
      <c r="R97" s="111">
        <f t="shared" si="14"/>
        <v>42354</v>
      </c>
      <c r="S97" s="111">
        <f>_xll.qlInterestRateIndexValueDate(AA97,R97)</f>
        <v>42356</v>
      </c>
      <c r="T97" s="111">
        <f>_xll.qlInterestRateIndexMaturity(AA97,S97)</f>
        <v>64271</v>
      </c>
      <c r="U97" s="112" t="e">
        <f>_xll.qlIndexFixing(AA97,R97,TRUE,_xll.ohTrigger(Trigger,Trigger3M,InterestRatesTrigger))</f>
        <v>#NUM!</v>
      </c>
      <c r="V97" s="112">
        <f>_xll.qlQuoteValue(P97,_xll.ohTrigger(Trigger,Trigger3M,InterestRatesTrigger))</f>
        <v>1.4889999999999999E-2</v>
      </c>
      <c r="W97" s="110" t="b">
        <f t="shared" si="18"/>
        <v>1</v>
      </c>
      <c r="X97" s="146" t="e">
        <f t="shared" si="17"/>
        <v>#NUM!</v>
      </c>
      <c r="Y97" s="50" t="e">
        <f>ABS(X97/10000)&lt;=ABS('General Settings'!$D$28)</f>
        <v>#NUM!</v>
      </c>
      <c r="AA97" s="51" t="str">
        <f>_xll.qlSwapIndex(,,O97,SettlementDays,Currency,Calendar,FixedLegTenor,FixedLegBDC,FixedLegDayCounter,Index3M,DiscountingCurve,Permanent,Trigger,ObjectOverwrite)</f>
        <v>obj_0079f#0000</v>
      </c>
      <c r="AC97" s="104" t="s">
        <v>141</v>
      </c>
      <c r="AF97" s="134"/>
      <c r="AG97" s="113"/>
      <c r="AH97" s="134"/>
      <c r="AI97" s="87"/>
      <c r="AJ97" s="134"/>
    </row>
    <row r="98" spans="13:77" x14ac:dyDescent="0.2">
      <c r="M98" s="52" t="s">
        <v>131</v>
      </c>
      <c r="N98" s="52">
        <v>12</v>
      </c>
      <c r="O98" s="52" t="s">
        <v>137</v>
      </c>
      <c r="P98" s="52" t="str">
        <f t="shared" ref="P98:P104" si="19">Currency&amp;O98&amp;N98&amp;QuoteSuffix</f>
        <v>EUR1S12_Quote</v>
      </c>
      <c r="Q98" s="123"/>
      <c r="R98" s="131">
        <f>_xll.qlInterestRateIndexFixingDate(Index3M,S98)</f>
        <v>42352</v>
      </c>
      <c r="S98" s="131">
        <f>_xll.qlIMMdate(AE98)</f>
        <v>42354</v>
      </c>
      <c r="T98" s="131" t="e">
        <f>_xll.qlSwapMaturityDate(AA98)</f>
        <v>#VALUE!</v>
      </c>
      <c r="U98" s="130" t="e">
        <f>_xll.qlVanillaSwapFairRate(AA98,_xll.ohTrigger(Trigger,Trigger3M,InterestRatesTrigger))</f>
        <v>#VALUE!</v>
      </c>
      <c r="V98" s="130">
        <f>_xll.qlQuoteValue(P98,_xll.ohTrigger(Trigger,Trigger3M,InterestRatesTrigger))</f>
        <v>-1.82E-3</v>
      </c>
      <c r="W98" s="52" t="b">
        <f t="shared" si="18"/>
        <v>1</v>
      </c>
      <c r="X98" s="148" t="e">
        <f t="shared" si="17"/>
        <v>#VALUE!</v>
      </c>
      <c r="Y98" s="52" t="e">
        <f>ABS(X98/10000)&lt;=ABS('General Settings'!$D$29)</f>
        <v>#VALUE!</v>
      </c>
      <c r="AA98" s="52" t="e">
        <f>_xll.qlMakeIMMSwap(,N98&amp;"M",Index3M,,S98,FixedLegDayCounter,,DiscountingEngine)</f>
        <v>#NUM!</v>
      </c>
      <c r="AC98" s="104" t="str">
        <f>_xll.qlDiscountingSwapEngine(,DiscountingCurve,,,,Permanent,Trigger,ObjectOverwrite)</f>
        <v>obj_0076f#0000</v>
      </c>
      <c r="AE98" s="155" t="str">
        <f>_xll.qlIMMNextCode(EvaluationDate-1,,Trigger)</f>
        <v>Z5</v>
      </c>
      <c r="AF98" s="134"/>
      <c r="AH98" s="134"/>
      <c r="AI98" s="87"/>
      <c r="AJ98" s="134"/>
    </row>
    <row r="99" spans="13:77" x14ac:dyDescent="0.2">
      <c r="M99" s="50" t="s">
        <v>131</v>
      </c>
      <c r="N99" s="50">
        <v>12</v>
      </c>
      <c r="O99" s="50" t="s">
        <v>138</v>
      </c>
      <c r="P99" s="50" t="str">
        <f t="shared" si="19"/>
        <v>EUR2S12_Quote</v>
      </c>
      <c r="Q99" s="122"/>
      <c r="R99" s="120">
        <f>_xll.qlInterestRateIndexFixingDate(Index3M,S99)</f>
        <v>42443</v>
      </c>
      <c r="S99" s="120">
        <f>_xll.qlIMMdate(AE99)</f>
        <v>42445</v>
      </c>
      <c r="T99" s="120" t="e">
        <f>_xll.qlSwapMaturityDate(AA99)</f>
        <v>#VALUE!</v>
      </c>
      <c r="U99" s="125" t="e">
        <f>_xll.qlVanillaSwapFairRate(AA99,_xll.ohTrigger(Trigger,Trigger3M,InterestRatesTrigger))</f>
        <v>#VALUE!</v>
      </c>
      <c r="V99" s="125">
        <f>_xll.qlQuoteValue(P99,_xll.ohTrigger(Trigger,Trigger3M,InterestRatesTrigger))</f>
        <v>-1.82E-3</v>
      </c>
      <c r="W99" s="50" t="b">
        <f t="shared" si="18"/>
        <v>1</v>
      </c>
      <c r="X99" s="144" t="e">
        <f t="shared" si="17"/>
        <v>#VALUE!</v>
      </c>
      <c r="Y99" s="50" t="e">
        <f>ABS(X99/10000)&lt;=ABS('General Settings'!$D$29)</f>
        <v>#VALUE!</v>
      </c>
      <c r="AA99" s="50" t="e">
        <f>_xll.qlMakeIMMSwap(,N99&amp;"M",Index3M,,S99,FixedLegDayCounter,,DiscountingEngine)</f>
        <v>#NUM!</v>
      </c>
      <c r="AE99" s="156" t="str">
        <f>_xll.qlIMMNextCode(AE98,,Trigger)</f>
        <v>H6</v>
      </c>
      <c r="AF99" s="134"/>
      <c r="AH99" s="134"/>
      <c r="AI99" s="87"/>
      <c r="AJ99" s="134"/>
    </row>
    <row r="100" spans="13:77" x14ac:dyDescent="0.2">
      <c r="M100" s="50" t="s">
        <v>131</v>
      </c>
      <c r="N100" s="50">
        <v>12</v>
      </c>
      <c r="O100" s="50" t="s">
        <v>139</v>
      </c>
      <c r="P100" s="50" t="str">
        <f t="shared" si="19"/>
        <v>EUR3S12_Quote</v>
      </c>
      <c r="Q100" s="122"/>
      <c r="R100" s="120">
        <f>_xll.qlInterestRateIndexFixingDate(Index3M,S100)</f>
        <v>42534</v>
      </c>
      <c r="S100" s="120">
        <f>_xll.qlIMMdate(AE100)</f>
        <v>42536</v>
      </c>
      <c r="T100" s="120" t="e">
        <f>_xll.qlSwapMaturityDate(AA100)</f>
        <v>#VALUE!</v>
      </c>
      <c r="U100" s="125" t="e">
        <f>_xll.qlVanillaSwapFairRate(AA100,_xll.ohTrigger(Trigger,Trigger3M,InterestRatesTrigger))</f>
        <v>#VALUE!</v>
      </c>
      <c r="V100" s="125">
        <f>_xll.qlQuoteValue(P100,_xll.ohTrigger(Trigger,Trigger3M,InterestRatesTrigger))</f>
        <v>-1.6999999999999999E-3</v>
      </c>
      <c r="W100" s="50" t="b">
        <f t="shared" si="18"/>
        <v>1</v>
      </c>
      <c r="X100" s="144" t="e">
        <f t="shared" si="17"/>
        <v>#VALUE!</v>
      </c>
      <c r="Y100" s="50" t="e">
        <f>ABS(X100/10000)&lt;=ABS('General Settings'!$D$29)</f>
        <v>#VALUE!</v>
      </c>
      <c r="AA100" s="50" t="e">
        <f>_xll.qlMakeIMMSwap(,N100&amp;"M",Index3M,,S100,FixedLegDayCounter,,DiscountingEngine)</f>
        <v>#NUM!</v>
      </c>
      <c r="AE100" s="156" t="str">
        <f>_xll.qlIMMNextCode(AE99,,Trigger)</f>
        <v>M6</v>
      </c>
      <c r="AF100" s="134"/>
      <c r="AH100" s="134"/>
      <c r="AI100" s="87"/>
      <c r="AJ100" s="134"/>
    </row>
    <row r="101" spans="13:77" x14ac:dyDescent="0.2">
      <c r="M101" s="161" t="s">
        <v>131</v>
      </c>
      <c r="N101" s="161">
        <v>12</v>
      </c>
      <c r="O101" s="161" t="s">
        <v>140</v>
      </c>
      <c r="P101" s="161" t="str">
        <f t="shared" si="19"/>
        <v>EUR4S12_Quote</v>
      </c>
      <c r="Q101" s="162"/>
      <c r="R101" s="163">
        <f>_xll.qlInterestRateIndexFixingDate(Index3M,S101)</f>
        <v>42632</v>
      </c>
      <c r="S101" s="163">
        <f>_xll.qlIMMdate(AE101)</f>
        <v>42634</v>
      </c>
      <c r="T101" s="163" t="e">
        <f>_xll.qlSwapMaturityDate(AA101)</f>
        <v>#VALUE!</v>
      </c>
      <c r="U101" s="164" t="e">
        <f>_xll.qlVanillaSwapFairRate(AA101,_xll.ohTrigger(Trigger,Trigger3M,InterestRatesTrigger))</f>
        <v>#VALUE!</v>
      </c>
      <c r="V101" s="164">
        <f>_xll.qlQuoteValue(P101,_xll.ohTrigger(Trigger,Trigger3M,InterestRatesTrigger))</f>
        <v>-1.4499999999999999E-3</v>
      </c>
      <c r="W101" s="161" t="b">
        <f t="shared" si="18"/>
        <v>1</v>
      </c>
      <c r="X101" s="165" t="e">
        <f t="shared" si="17"/>
        <v>#VALUE!</v>
      </c>
      <c r="Y101" s="161" t="e">
        <f>ABS(X101/10000)&lt;=ABS('General Settings'!$D$29)</f>
        <v>#VALUE!</v>
      </c>
      <c r="AA101" s="50" t="e">
        <f>_xll.qlMakeIMMSwap(,N101&amp;"M",Index3M,,S101,FixedLegDayCounter,,DiscountingEngine)</f>
        <v>#NUM!</v>
      </c>
      <c r="AE101" s="156" t="str">
        <f>_xll.qlIMMNextCode(AE100,,Trigger)</f>
        <v>U6</v>
      </c>
      <c r="AF101" s="134"/>
      <c r="AH101" s="134"/>
      <c r="AI101" s="87"/>
      <c r="AJ101" s="134"/>
    </row>
    <row r="102" spans="13:77" x14ac:dyDescent="0.2">
      <c r="M102" s="149" t="s">
        <v>131</v>
      </c>
      <c r="N102" s="149">
        <v>24</v>
      </c>
      <c r="O102" s="149" t="s">
        <v>137</v>
      </c>
      <c r="P102" s="149" t="str">
        <f t="shared" si="19"/>
        <v>EUR1S24_Quote</v>
      </c>
      <c r="Q102" s="166"/>
      <c r="R102" s="150">
        <f>_xll.qlInterestRateIndexFixingDate(Index3M,S102)</f>
        <v>42352</v>
      </c>
      <c r="S102" s="150">
        <f>_xll.qlIMMdate(AE102)</f>
        <v>42354</v>
      </c>
      <c r="T102" s="150" t="e">
        <f>_xll.qlSwapMaturityDate(AA102)</f>
        <v>#VALUE!</v>
      </c>
      <c r="U102" s="151" t="e">
        <f>_xll.qlVanillaSwapFairRate(AA102,_xll.ohTrigger(Trigger,Trigger3M,InterestRatesTrigger))</f>
        <v>#VALUE!</v>
      </c>
      <c r="V102" s="151">
        <f>_xll.qlQuoteValue(P102,_xll.ohTrigger(Trigger,Trigger3M,InterestRatesTrigger))</f>
        <v>-1.4599999999999999E-3</v>
      </c>
      <c r="W102" s="149" t="b">
        <f t="shared" ref="W102:W104" si="20">NOT(ISERROR(V102))</f>
        <v>1</v>
      </c>
      <c r="X102" s="152" t="e">
        <f t="shared" ref="X102:X104" si="21">(U102-V102)*10000</f>
        <v>#VALUE!</v>
      </c>
      <c r="Y102" s="149" t="e">
        <f>ABS(X102/10000)&lt;=ABS('General Settings'!$D$29)</f>
        <v>#VALUE!</v>
      </c>
      <c r="AA102" s="50" t="e">
        <f>_xll.qlMakeIMMSwap(,N102&amp;"M",Index3M,,S102,FixedLegDayCounter,,DiscountingEngine)</f>
        <v>#NUM!</v>
      </c>
      <c r="AE102" s="159" t="str">
        <f>_xll.qlIMMNextCode(EvaluationDate-1,,Trigger)</f>
        <v>Z5</v>
      </c>
      <c r="AF102" s="134"/>
      <c r="AH102" s="134"/>
      <c r="AI102" s="87"/>
      <c r="AJ102" s="134"/>
    </row>
    <row r="103" spans="13:77" x14ac:dyDescent="0.2">
      <c r="M103" s="161" t="s">
        <v>131</v>
      </c>
      <c r="N103" s="161">
        <v>24</v>
      </c>
      <c r="O103" s="161" t="s">
        <v>138</v>
      </c>
      <c r="P103" s="161" t="str">
        <f t="shared" si="19"/>
        <v>EUR2S24_Quote</v>
      </c>
      <c r="Q103" s="162"/>
      <c r="R103" s="163">
        <f>_xll.qlInterestRateIndexFixingDate(Index3M,S103)</f>
        <v>42443</v>
      </c>
      <c r="S103" s="163">
        <f>_xll.qlIMMdate(AE103)</f>
        <v>42445</v>
      </c>
      <c r="T103" s="163" t="e">
        <f>_xll.qlSwapMaturityDate(AA103)</f>
        <v>#VALUE!</v>
      </c>
      <c r="U103" s="164" t="e">
        <f>_xll.qlVanillaSwapFairRate(AA103,_xll.ohTrigger(Trigger,Trigger3M,InterestRatesTrigger))</f>
        <v>#VALUE!</v>
      </c>
      <c r="V103" s="164">
        <f>_xll.qlQuoteValue(P103,_xll.ohTrigger(Trigger,Trigger3M,InterestRatesTrigger))</f>
        <v>-1.2199999999999999E-3</v>
      </c>
      <c r="W103" s="161" t="b">
        <f t="shared" si="20"/>
        <v>1</v>
      </c>
      <c r="X103" s="165" t="e">
        <f t="shared" si="21"/>
        <v>#VALUE!</v>
      </c>
      <c r="Y103" s="161" t="e">
        <f>ABS(X103/10000)&lt;=ABS('General Settings'!$D$29)</f>
        <v>#VALUE!</v>
      </c>
      <c r="AA103" s="50" t="e">
        <f>_xll.qlMakeIMMSwap(,N103&amp;"M",Index3M,,S103,FixedLegDayCounter,,DiscountingEngine)</f>
        <v>#NUM!</v>
      </c>
      <c r="AB103" s="133"/>
      <c r="AC103" s="133"/>
      <c r="AD103" s="87"/>
      <c r="AE103" s="160" t="str">
        <f>_xll.qlIMMNextCode(AE102,,Trigger)</f>
        <v>H6</v>
      </c>
      <c r="AF103" s="134"/>
      <c r="AH103" s="134"/>
      <c r="AI103" s="87"/>
      <c r="AJ103" s="134"/>
    </row>
    <row r="104" spans="13:77" x14ac:dyDescent="0.2">
      <c r="M104" s="51" t="s">
        <v>131</v>
      </c>
      <c r="N104" s="51">
        <v>36</v>
      </c>
      <c r="O104" s="51" t="s">
        <v>137</v>
      </c>
      <c r="P104" s="51" t="str">
        <f t="shared" si="19"/>
        <v>EUR1S36_Quote</v>
      </c>
      <c r="Q104" s="124"/>
      <c r="R104" s="121">
        <f>_xll.qlInterestRateIndexFixingDate(Index3M,S104)</f>
        <v>42352</v>
      </c>
      <c r="S104" s="121">
        <f>_xll.qlIMMdate(AE104)</f>
        <v>42354</v>
      </c>
      <c r="T104" s="121" t="e">
        <f>_xll.qlSwapMaturityDate(AA104)</f>
        <v>#VALUE!</v>
      </c>
      <c r="U104" s="126" t="e">
        <f>_xll.qlVanillaSwapFairRate(AA104,_xll.ohTrigger(Trigger,Trigger3M,InterestRatesTrigger))</f>
        <v>#VALUE!</v>
      </c>
      <c r="V104" s="126">
        <f>_xll.qlQuoteValue(P104,_xll.ohTrigger(Trigger,Trigger3M,InterestRatesTrigger))</f>
        <v>-4.6000000000000001E-4</v>
      </c>
      <c r="W104" s="51" t="b">
        <f t="shared" si="20"/>
        <v>1</v>
      </c>
      <c r="X104" s="147" t="e">
        <f t="shared" si="21"/>
        <v>#VALUE!</v>
      </c>
      <c r="Y104" s="51" t="e">
        <f>ABS(X104/10000)&lt;=ABS('General Settings'!$D$29)</f>
        <v>#VALUE!</v>
      </c>
      <c r="AA104" s="51" t="e">
        <f>_xll.qlMakeIMMSwap(,N104&amp;"M",Index3M,,S104,FixedLegDayCounter,,DiscountingEngine)</f>
        <v>#NUM!</v>
      </c>
      <c r="AB104" s="133"/>
      <c r="AC104" s="133"/>
      <c r="AD104" s="87"/>
      <c r="AE104" s="157" t="str">
        <f>_xll.qlIMMNextCode(EvaluationDate-1,,Trigger)</f>
        <v>Z5</v>
      </c>
      <c r="AF104" s="134"/>
      <c r="AH104" s="134"/>
      <c r="AI104" s="87"/>
      <c r="AJ104" s="134"/>
      <c r="AK104" s="135"/>
      <c r="AL104" s="132"/>
      <c r="AM104" s="132"/>
      <c r="AN104" s="136"/>
      <c r="AO104" s="132"/>
      <c r="AP104" s="132"/>
      <c r="AQ104" s="132"/>
      <c r="AR104" s="132"/>
      <c r="AS104" s="132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W105" s="62"/>
      <c r="X105" s="63"/>
      <c r="AA105" s="87"/>
      <c r="AB105" s="133"/>
      <c r="AC105" s="133"/>
      <c r="AD105" s="87"/>
      <c r="AE105" s="87"/>
      <c r="AF105" s="134"/>
      <c r="AH105" s="134"/>
      <c r="AI105" s="87"/>
      <c r="AJ105" s="134"/>
      <c r="AK105" s="135"/>
      <c r="AL105" s="132"/>
      <c r="AM105" s="132"/>
      <c r="AN105" s="136"/>
      <c r="AO105" s="132"/>
      <c r="AP105" s="132"/>
      <c r="AQ105" s="132"/>
      <c r="AR105" s="132"/>
      <c r="AS105" s="132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AF106" s="134"/>
      <c r="AH106" s="134"/>
      <c r="AI106" s="87"/>
      <c r="AJ106" s="134"/>
      <c r="AK106" s="135"/>
      <c r="AL106" s="132"/>
      <c r="AM106" s="132"/>
      <c r="AN106" s="136"/>
      <c r="AO106" s="132"/>
      <c r="AP106" s="132"/>
      <c r="AQ106" s="132"/>
      <c r="AR106" s="132"/>
      <c r="AS106" s="132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W107" s="62"/>
      <c r="X107" s="63"/>
      <c r="AA107" s="87"/>
      <c r="AB107" s="133"/>
      <c r="AC107" s="133"/>
      <c r="AD107" s="87"/>
      <c r="AE107" s="87"/>
      <c r="AF107" s="134"/>
      <c r="AG107" s="113"/>
      <c r="AH107" s="134"/>
      <c r="AK107" s="135"/>
      <c r="AL107" s="132"/>
      <c r="AM107" s="132"/>
      <c r="AN107" s="136"/>
      <c r="AO107" s="132"/>
      <c r="AP107" s="132"/>
      <c r="AQ107" s="132"/>
      <c r="AR107" s="132"/>
      <c r="AS107" s="132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W108" s="62"/>
      <c r="X108" s="63"/>
      <c r="AA108" s="87"/>
      <c r="AB108" s="133"/>
      <c r="AC108" s="133"/>
      <c r="AD108" s="87"/>
      <c r="AE108" s="87"/>
      <c r="AF108" s="134"/>
      <c r="AG108" s="113"/>
      <c r="AH108" s="134"/>
      <c r="AI108" s="87"/>
      <c r="AJ108" s="134"/>
      <c r="AK108" s="135"/>
      <c r="AL108" s="132"/>
      <c r="AM108" s="132"/>
      <c r="AN108" s="136"/>
      <c r="AO108" s="132"/>
      <c r="AP108" s="132"/>
      <c r="AQ108" s="132"/>
      <c r="AR108" s="132"/>
      <c r="AS108" s="132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W109" s="62"/>
      <c r="X109" s="63"/>
      <c r="AA109" s="87"/>
      <c r="AB109" s="133"/>
      <c r="AC109" s="133"/>
      <c r="AD109" s="87"/>
      <c r="AE109" s="87"/>
      <c r="AF109" s="134"/>
      <c r="AG109" s="113"/>
      <c r="AH109" s="134"/>
      <c r="AI109" s="87"/>
      <c r="AJ109" s="134"/>
      <c r="AK109" s="135"/>
      <c r="AL109" s="132"/>
      <c r="AM109" s="132"/>
      <c r="AN109" s="136"/>
      <c r="AO109" s="132"/>
      <c r="AP109" s="132"/>
      <c r="AQ109" s="132"/>
      <c r="AR109" s="132"/>
      <c r="AS109" s="132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W110" s="62"/>
      <c r="X110" s="63"/>
      <c r="AA110" s="87"/>
      <c r="AB110" s="133"/>
      <c r="AC110" s="133"/>
      <c r="AD110" s="87"/>
      <c r="AE110" s="87"/>
      <c r="AF110" s="134"/>
      <c r="AG110" s="113"/>
      <c r="AH110" s="134"/>
      <c r="AI110" s="87"/>
      <c r="AJ110" s="134"/>
      <c r="AK110" s="135"/>
      <c r="AL110" s="132"/>
      <c r="AM110" s="132"/>
      <c r="AN110" s="136"/>
      <c r="AO110" s="132"/>
      <c r="AP110" s="132"/>
      <c r="AQ110" s="132"/>
      <c r="AR110" s="132"/>
      <c r="AS110" s="132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3"/>
      <c r="AC111" s="133"/>
      <c r="AD111" s="87"/>
      <c r="AE111" s="87"/>
      <c r="AF111" s="134"/>
      <c r="AG111" s="113"/>
      <c r="AH111" s="134"/>
      <c r="AI111" s="87"/>
      <c r="AJ111" s="134"/>
      <c r="AK111" s="135"/>
      <c r="AL111" s="132"/>
      <c r="AM111" s="132"/>
      <c r="AN111" s="136"/>
      <c r="AO111" s="132"/>
      <c r="AP111" s="132"/>
      <c r="AQ111" s="132"/>
      <c r="AR111" s="132"/>
      <c r="AS111" s="132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W112" s="62"/>
      <c r="X112" s="63"/>
      <c r="AA112" s="87"/>
      <c r="AB112" s="133"/>
      <c r="AC112" s="133"/>
      <c r="AD112" s="87"/>
      <c r="AE112" s="87"/>
      <c r="AF112" s="134"/>
      <c r="AG112" s="113"/>
      <c r="AH112" s="134"/>
      <c r="AI112" s="87"/>
      <c r="AJ112" s="134"/>
      <c r="AK112" s="135"/>
      <c r="AL112" s="132"/>
      <c r="AM112" s="132"/>
      <c r="AN112" s="136"/>
      <c r="AO112" s="132"/>
      <c r="AP112" s="132"/>
      <c r="AQ112" s="132"/>
      <c r="AR112" s="132"/>
      <c r="AS112" s="132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33"/>
      <c r="AC113" s="133"/>
      <c r="AD113" s="87"/>
      <c r="AE113" s="87"/>
      <c r="AF113" s="134"/>
      <c r="AG113" s="113"/>
      <c r="AH113" s="134"/>
      <c r="AI113" s="87"/>
      <c r="AJ113" s="134"/>
      <c r="AK113" s="135"/>
      <c r="AL113" s="132"/>
      <c r="AM113" s="132"/>
      <c r="AN113" s="136"/>
      <c r="AO113" s="132"/>
      <c r="AP113" s="132"/>
      <c r="AQ113" s="132"/>
      <c r="AR113" s="132"/>
      <c r="AS113" s="132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3"/>
      <c r="AC114" s="133"/>
      <c r="AD114" s="87"/>
      <c r="AE114" s="87"/>
      <c r="AF114" s="134"/>
      <c r="AG114" s="113"/>
      <c r="AH114" s="134"/>
      <c r="AI114" s="87"/>
      <c r="AJ114" s="134"/>
      <c r="AK114" s="135"/>
      <c r="AL114" s="132"/>
      <c r="AM114" s="132"/>
      <c r="AN114" s="136"/>
      <c r="AO114" s="132"/>
      <c r="AP114" s="132"/>
      <c r="AQ114" s="132"/>
      <c r="AR114" s="132"/>
      <c r="AS114" s="132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3"/>
      <c r="AC115" s="133"/>
      <c r="AD115" s="87"/>
      <c r="AE115" s="87"/>
      <c r="AH115" s="134"/>
      <c r="AI115" s="87"/>
      <c r="AJ115" s="134"/>
      <c r="AK115" s="135"/>
      <c r="AL115" s="132"/>
      <c r="AM115" s="132"/>
      <c r="AN115" s="136"/>
      <c r="AO115" s="132"/>
      <c r="AP115" s="132"/>
      <c r="AQ115" s="132"/>
      <c r="AR115" s="132"/>
      <c r="AS115" s="132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3"/>
      <c r="AC116" s="133"/>
      <c r="AD116" s="87"/>
      <c r="AE116" s="87"/>
      <c r="AK116" s="135"/>
      <c r="AL116" s="132"/>
      <c r="AM116" s="132"/>
      <c r="AN116" s="136"/>
      <c r="AO116" s="132"/>
      <c r="AP116" s="132"/>
      <c r="AQ116" s="132"/>
      <c r="AR116" s="132"/>
      <c r="AS116" s="132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3"/>
      <c r="AC117" s="133"/>
      <c r="AD117" s="87"/>
      <c r="AE117" s="87"/>
      <c r="AK117" s="135"/>
      <c r="AL117" s="132"/>
      <c r="AM117" s="132"/>
      <c r="AN117" s="136"/>
      <c r="AO117" s="132"/>
      <c r="AP117" s="132"/>
      <c r="AQ117" s="132"/>
      <c r="AR117" s="132"/>
      <c r="AS117" s="132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3"/>
      <c r="AC118" s="133"/>
      <c r="AD118" s="87"/>
      <c r="AE118" s="87"/>
      <c r="AK118" s="135"/>
      <c r="AL118" s="132"/>
      <c r="AM118" s="132"/>
      <c r="AN118" s="136"/>
      <c r="AO118" s="132"/>
      <c r="AP118" s="132"/>
      <c r="AQ118" s="132"/>
      <c r="AR118" s="132"/>
      <c r="AS118" s="132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3"/>
      <c r="AC119" s="133"/>
      <c r="AD119" s="87"/>
      <c r="AE119" s="87"/>
      <c r="AK119" s="135"/>
      <c r="AL119" s="132"/>
      <c r="AM119" s="132"/>
      <c r="AN119" s="136"/>
      <c r="AO119" s="132"/>
      <c r="AP119" s="132"/>
      <c r="AQ119" s="132"/>
      <c r="AR119" s="132"/>
      <c r="AS119" s="132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3"/>
      <c r="AC120" s="133"/>
      <c r="AD120" s="87"/>
      <c r="AE120" s="87"/>
      <c r="AK120" s="135"/>
      <c r="AL120" s="132"/>
      <c r="AM120" s="132"/>
      <c r="AN120" s="136"/>
      <c r="AO120" s="132"/>
      <c r="AP120" s="132"/>
      <c r="AQ120" s="132"/>
      <c r="AR120" s="132"/>
      <c r="AS120" s="132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3"/>
      <c r="AC121" s="133"/>
      <c r="AD121" s="87"/>
      <c r="AE121" s="87"/>
      <c r="AK121" s="135"/>
      <c r="AL121" s="132"/>
      <c r="AM121" s="132"/>
      <c r="AN121" s="136"/>
      <c r="AO121" s="132"/>
      <c r="AP121" s="132"/>
      <c r="AQ121" s="132"/>
      <c r="AR121" s="132"/>
      <c r="AS121" s="132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3"/>
      <c r="AC122" s="133"/>
      <c r="AD122" s="87"/>
      <c r="AE122" s="87"/>
      <c r="AK122" s="135"/>
      <c r="AL122" s="132"/>
      <c r="AM122" s="132"/>
      <c r="AN122" s="136"/>
      <c r="AO122" s="132"/>
      <c r="AP122" s="132"/>
      <c r="AQ122" s="132"/>
      <c r="AR122" s="132"/>
      <c r="AS122" s="132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3"/>
      <c r="AC123" s="133"/>
      <c r="AD123" s="87"/>
      <c r="AE123" s="87"/>
      <c r="AK123" s="135"/>
      <c r="AL123" s="132"/>
      <c r="AM123" s="132"/>
      <c r="AN123" s="136"/>
      <c r="AO123" s="132"/>
      <c r="AP123" s="132"/>
      <c r="AQ123" s="132"/>
      <c r="AR123" s="132"/>
      <c r="AS123" s="132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3"/>
      <c r="AC124" s="133"/>
      <c r="AD124" s="87"/>
      <c r="AE124" s="87"/>
      <c r="AK124" s="135"/>
      <c r="AL124" s="132"/>
      <c r="AM124" s="132"/>
      <c r="AN124" s="136"/>
      <c r="AO124" s="132"/>
      <c r="AP124" s="132"/>
      <c r="AQ124" s="132"/>
      <c r="AR124" s="132"/>
      <c r="AS124" s="132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3"/>
      <c r="AC125" s="133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6" priority="2" operator="equal">
      <formula>FALSE</formula>
    </cfRule>
  </conditionalFormatting>
  <conditionalFormatting sqref="Y23:Y34">
    <cfRule type="cellIs" dxfId="5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42722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-8.3317930623537124E-4</v>
      </c>
      <c r="H3" s="53">
        <f>IF(G3&gt;=0,ROUNDDOWN(G3*10,2)/10,ROUNDUP(G3*10,2)/10)</f>
        <v>-1E-3</v>
      </c>
      <c r="I3" s="82">
        <f>MAX(_xll.ohPack(Data!$L$4:INDEX(Fwd6M,MATCH(E3+1,SettlementDates,1),1)))</f>
        <v>-3.8300000000010027E-4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43087</v>
      </c>
      <c r="F4" s="77">
        <f t="shared" si="1"/>
        <v>3</v>
      </c>
      <c r="G4" s="83">
        <f>MIN(_xll.ohPack(Data!$L$4:INDEX(Fwd6M,MATCH(E4+1,SettlementDates,1),1)))</f>
        <v>-8.3317930623537124E-4</v>
      </c>
      <c r="H4" s="54">
        <f t="shared" ref="H4:H16" si="4">IF(G4&gt;=0,ROUNDDOWN(G4*10,2)/10,ROUNDUP(G4*10,2)/10)</f>
        <v>-1E-3</v>
      </c>
      <c r="I4" s="83">
        <f>MAX(_xll.ohPack(Data!$L$4:INDEX(Fwd6M,MATCH(E4+1,SettlementDates,1),1)))</f>
        <v>1.0580146816744438E-3</v>
      </c>
      <c r="J4" s="54">
        <f t="shared" si="2"/>
        <v>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44183</v>
      </c>
      <c r="F5" s="77">
        <f t="shared" si="1"/>
        <v>6</v>
      </c>
      <c r="G5" s="83">
        <f>MIN(_xll.ohPack(Data!$L$4:INDEX(Fwd6M,MATCH(E5+1,SettlementDates,1),1)))</f>
        <v>-8.3317930623537124E-4</v>
      </c>
      <c r="H5" s="54">
        <f t="shared" si="4"/>
        <v>-1E-3</v>
      </c>
      <c r="I5" s="83">
        <f>MAX(_xll.ohPack(Data!$L$4:INDEX(Fwd6M,MATCH(E5+1,SettlementDates,1),1)))</f>
        <v>1.1156355969409608E-2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46009</v>
      </c>
      <c r="F6" s="77">
        <f t="shared" si="1"/>
        <v>6</v>
      </c>
      <c r="G6" s="83">
        <f>MIN(_xll.ohPack(Data!$L$4:INDEX(Fwd6M,MATCH(E6+1,SettlementDates,1),1)))</f>
        <v>-8.3317930623537124E-4</v>
      </c>
      <c r="H6" s="54">
        <f t="shared" si="4"/>
        <v>-1E-3</v>
      </c>
      <c r="I6" s="83">
        <f>MAX(_xll.ohPack(Data!$L$4:INDEX(Fwd6M,MATCH(E6+1,SettlementDates,1),1)))</f>
        <v>2.1571437431593374E-2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49661</v>
      </c>
      <c r="F7" s="77">
        <f t="shared" si="1"/>
        <v>12</v>
      </c>
      <c r="G7" s="83">
        <f>MIN(_xll.ohPack(Data!$L$4:INDEX(Fwd6M,MATCH(E7+1,SettlementDates,1),1)))</f>
        <v>-8.3317930623537124E-4</v>
      </c>
      <c r="H7" s="54">
        <f t="shared" si="4"/>
        <v>-1E-3</v>
      </c>
      <c r="I7" s="83">
        <f>MAX(_xll.ohPack(Data!$L$4:INDEX(Fwd6M,MATCH(E7+1,SettlementDates,1),1)))</f>
        <v>2.2670609168032083E-2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53314</v>
      </c>
      <c r="F8" s="77">
        <f t="shared" si="1"/>
        <v>36</v>
      </c>
      <c r="G8" s="83">
        <f>MIN(_xll.ohPack(Data!$L$4:INDEX(Fwd6M,MATCH(E8+1,SettlementDates,1),1)))</f>
        <v>-8.3317930623537124E-4</v>
      </c>
      <c r="H8" s="54">
        <f t="shared" si="4"/>
        <v>-1E-3</v>
      </c>
      <c r="I8" s="83">
        <f>MAX(_xll.ohPack(Data!$L$4:INDEX(Fwd6M,MATCH(E8+1,SettlementDates,1),1)))</f>
        <v>2.2670609168032083E-2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64271</v>
      </c>
      <c r="F9" s="77">
        <f t="shared" si="1"/>
        <v>60</v>
      </c>
      <c r="G9" s="84">
        <f>MIN(_xll.ohPack(Data!$L$4:INDEX(Fwd6M,MATCH(E9+1,SettlementDates,1),1)))</f>
        <v>-8.3317930623537124E-4</v>
      </c>
      <c r="H9" s="55">
        <f t="shared" si="4"/>
        <v>-1E-3</v>
      </c>
      <c r="I9" s="84">
        <f>MAX(_xll.ohPack(Data!$L$4:INDEX(Fwd6M,MATCH(E9+1,SettlementDates,1),1)))</f>
        <v>2.2670609168032083E-2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42722</v>
      </c>
      <c r="F10" s="78">
        <f t="shared" si="1"/>
        <v>1</v>
      </c>
      <c r="G10" s="83">
        <f>MIN(_xll.ohPack(Data!$P$4:INDEX(ONFwd6M,MATCH(E10+1,SettlementDates,1),1)))</f>
        <v>-8.972515869887232E-4</v>
      </c>
      <c r="H10" s="53">
        <f t="shared" si="4"/>
        <v>-1E-3</v>
      </c>
      <c r="I10" s="82">
        <f>MAX(_xll.ohPack(Data!$P$4:INDEX(ONFwd6M,MATCH(E10+1,SettlementDates,1),1)))</f>
        <v>8.0539485834529856E-4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43087</v>
      </c>
      <c r="F11" s="77">
        <f t="shared" si="1"/>
        <v>3</v>
      </c>
      <c r="G11" s="83">
        <f>MIN(_xll.ohPack(Data!$P$4:INDEX(ONFwd6M,MATCH(E11+1,SettlementDates,1),1)))</f>
        <v>-8.972515869887232E-4</v>
      </c>
      <c r="H11" s="54">
        <f t="shared" si="4"/>
        <v>-1E-3</v>
      </c>
      <c r="I11" s="83">
        <f>MAX(_xll.ohPack(Data!$P$4:INDEX(ONFwd6M,MATCH(E11+1,SettlementDates,1),1)))</f>
        <v>8.0539485834529856E-4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44183</v>
      </c>
      <c r="F12" s="77">
        <f t="shared" si="1"/>
        <v>6</v>
      </c>
      <c r="G12" s="83">
        <f>MIN(_xll.ohPack(Data!$P$4:INDEX(ONFwd6M,MATCH(E12+1,SettlementDates,1),1)))</f>
        <v>-8.972515869887232E-4</v>
      </c>
      <c r="H12" s="54">
        <f t="shared" si="4"/>
        <v>-1E-3</v>
      </c>
      <c r="I12" s="83">
        <f>MAX(_xll.ohPack(Data!$P$4:INDEX(ONFwd6M,MATCH(E12+1,SettlementDates,1),1)))</f>
        <v>1.0505294675926535E-2</v>
      </c>
      <c r="J12" s="54">
        <f t="shared" si="2"/>
        <v>1.4999999999999999E-2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46009</v>
      </c>
      <c r="F13" s="77">
        <f t="shared" si="1"/>
        <v>6</v>
      </c>
      <c r="G13" s="83">
        <f>MIN(_xll.ohPack(Data!$P$4:INDEX(ONFwd6M,MATCH(E13+1,SettlementDates,1),1)))</f>
        <v>-8.972515869887232E-4</v>
      </c>
      <c r="H13" s="54">
        <f t="shared" si="4"/>
        <v>-1E-3</v>
      </c>
      <c r="I13" s="83">
        <f>MAX(_xll.ohPack(Data!$P$4:INDEX(ONFwd6M,MATCH(E13+1,SettlementDates,1),1)))</f>
        <v>2.1256269766904978E-2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49661</v>
      </c>
      <c r="F14" s="77">
        <f t="shared" si="1"/>
        <v>12</v>
      </c>
      <c r="G14" s="83">
        <f>MIN(_xll.ohPack(Data!$P$4:INDEX(ONFwd6M,MATCH(E14+1,SettlementDates,1),1)))</f>
        <v>-8.972515869887232E-4</v>
      </c>
      <c r="H14" s="54">
        <f t="shared" si="4"/>
        <v>-1E-3</v>
      </c>
      <c r="I14" s="83">
        <f>MAX(_xll.ohPack(Data!$P$4:INDEX(ONFwd6M,MATCH(E14+1,SettlementDates,1),1)))</f>
        <v>2.2544315631911616E-2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53314</v>
      </c>
      <c r="F15" s="77">
        <f t="shared" si="1"/>
        <v>36</v>
      </c>
      <c r="G15" s="83">
        <f>MIN(_xll.ohPack(Data!$P$4:INDEX(ONFwd6M,MATCH(E15+1,SettlementDates,1),1)))</f>
        <v>-8.972515869887232E-4</v>
      </c>
      <c r="H15" s="54">
        <f t="shared" si="4"/>
        <v>-1E-3</v>
      </c>
      <c r="I15" s="83">
        <f>MAX(_xll.ohPack(Data!$P$4:INDEX(ONFwd6M,MATCH(E15+1,SettlementDates,1),1)))</f>
        <v>2.2544315631911616E-2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64271</v>
      </c>
      <c r="F16" s="81">
        <f t="shared" si="1"/>
        <v>60</v>
      </c>
      <c r="G16" s="84">
        <f>MIN(_xll.ohPack(Data!$P$4:INDEX(ONFwd6M,MATCH(E16+1,SettlementDates,1),1)))</f>
        <v>-8.972515869887232E-4</v>
      </c>
      <c r="H16" s="55">
        <f t="shared" si="4"/>
        <v>-1E-3</v>
      </c>
      <c r="I16" s="84">
        <f>MAX(_xll.ohPack(Data!$P$4:INDEX(ONFwd6M,MATCH(E16+1,SettlementDates,1),1)))</f>
        <v>2.2544315631911616E-2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147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142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157</v>
      </c>
      <c r="Y22" s="102" t="s">
        <v>59</v>
      </c>
    </row>
    <row r="23" spans="3:32" x14ac:dyDescent="0.2">
      <c r="J23" s="62"/>
      <c r="K23" s="62"/>
      <c r="L23" s="62"/>
      <c r="M23" s="110" t="s">
        <v>150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EUR1x7F_Quote</v>
      </c>
      <c r="Q23" s="122"/>
      <c r="R23" s="111">
        <f>_xll.qlInterestRateIndexFixingDate(Index6M,S23)</f>
        <v>42383</v>
      </c>
      <c r="S23" s="111">
        <f>_xll.qlCalendarAdvance(Calendar,SettlementDate,N23,"mf",TRUE)</f>
        <v>42387</v>
      </c>
      <c r="T23" s="111">
        <f>_xll.qlCalendarAdvance(Calendar,SettlementDate,O23,"mf",TRUE)</f>
        <v>42569</v>
      </c>
      <c r="U23" s="112">
        <f>_xll.qlIndexFixing(Index6M,R23,TRUE,_xll.ohTrigger(Trigger,Trigger6M,InterestRatesTrigger))</f>
        <v>-5.099999999996957E-4</v>
      </c>
      <c r="V23" s="112">
        <f>_xll.qlQuoteValue(P23,_xll.ohTrigger(Trigger,Trigger6M,InterestRatesTrigger))</f>
        <v>-5.1000000000000004E-4</v>
      </c>
      <c r="W23" s="110" t="b">
        <f>NOT(ISERROR(V23))</f>
        <v>1</v>
      </c>
      <c r="X23" s="146">
        <f>(U23-V23)*10000</f>
        <v>3.0433554981668109E-12</v>
      </c>
      <c r="Y23" s="50" t="b">
        <f>ABS(X23/10000)&lt;=ABS('General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150</v>
      </c>
      <c r="N24" s="110" t="s">
        <v>63</v>
      </c>
      <c r="O24" s="110" t="str">
        <f t="shared" si="6"/>
        <v>8M</v>
      </c>
      <c r="P24" s="110" t="str">
        <f t="shared" si="7"/>
        <v>EUR2x8F_Quote</v>
      </c>
      <c r="Q24" s="122"/>
      <c r="R24" s="111">
        <f>_xll.qlInterestRateIndexFixingDate(Index6M,S24)</f>
        <v>42416</v>
      </c>
      <c r="S24" s="111">
        <f>_xll.qlCalendarAdvance(Calendar,SettlementDate,N24,"mf",TRUE)</f>
        <v>42418</v>
      </c>
      <c r="T24" s="111">
        <f>_xll.qlCalendarAdvance(Calendar,SettlementDate,O24,"mf",TRUE)</f>
        <v>42600</v>
      </c>
      <c r="U24" s="112">
        <f>_xll.qlIndexFixing(Index6M,R24,TRUE,_xll.ohTrigger(Trigger,Trigger6M,InterestRatesTrigger))</f>
        <v>-6.1999999999962573E-4</v>
      </c>
      <c r="V24" s="112">
        <f>_xll.qlQuoteValue(P24,_xll.ohTrigger(Trigger,Trigger6M,InterestRatesTrigger))</f>
        <v>-6.2E-4</v>
      </c>
      <c r="W24" s="110" t="b">
        <f t="shared" ref="W24:W40" si="8">NOT(ISERROR(V24))</f>
        <v>1</v>
      </c>
      <c r="X24" s="146">
        <f t="shared" ref="X24:X77" si="9">(U24-V24)*10000</f>
        <v>3.7426658994199613E-12</v>
      </c>
      <c r="Y24" s="50" t="b">
        <f>ABS(X24/10000)&lt;=ABS('General Settings'!$D$30)</f>
        <v>1</v>
      </c>
      <c r="AF24" s="62" t="e">
        <v>#N/A</v>
      </c>
    </row>
    <row r="25" spans="3:32" x14ac:dyDescent="0.2">
      <c r="M25" s="110" t="s">
        <v>150</v>
      </c>
      <c r="N25" s="110" t="s">
        <v>31</v>
      </c>
      <c r="O25" s="110" t="str">
        <f t="shared" si="6"/>
        <v>9M</v>
      </c>
      <c r="P25" s="110" t="str">
        <f t="shared" si="7"/>
        <v>EUR3x9F_Quote</v>
      </c>
      <c r="Q25" s="122"/>
      <c r="R25" s="111">
        <f>_xll.qlInterestRateIndexFixingDate(Index6M,S25)</f>
        <v>42445</v>
      </c>
      <c r="S25" s="111">
        <f>_xll.qlCalendarAdvance(Calendar,SettlementDate,N25,"mf",TRUE)</f>
        <v>42447</v>
      </c>
      <c r="T25" s="111">
        <f>_xll.qlCalendarAdvance(Calendar,SettlementDate,O25,"mf",TRUE)</f>
        <v>42632</v>
      </c>
      <c r="U25" s="112">
        <f>_xll.qlIndexFixing(Index6M,R25,TRUE,_xll.ohTrigger(Trigger,Trigger6M,InterestRatesTrigger))</f>
        <v>-7.1000000000000652E-4</v>
      </c>
      <c r="V25" s="112">
        <f>_xll.qlQuoteValue(P25,_xll.ohTrigger(Trigger,Trigger6M,InterestRatesTrigger))</f>
        <v>-7.1000000000000013E-4</v>
      </c>
      <c r="W25" s="110" t="b">
        <f t="shared" si="8"/>
        <v>1</v>
      </c>
      <c r="X25" s="146">
        <f t="shared" si="9"/>
        <v>-6.3967928176644762E-14</v>
      </c>
      <c r="Y25" s="50" t="b">
        <f>ABS(X25/10000)&lt;=ABS('General Settings'!$D$30)</f>
        <v>1</v>
      </c>
      <c r="AF25" s="62" t="e">
        <v>#N/A</v>
      </c>
    </row>
    <row r="26" spans="3:32" x14ac:dyDescent="0.2">
      <c r="M26" s="110" t="s">
        <v>150</v>
      </c>
      <c r="N26" s="110" t="s">
        <v>64</v>
      </c>
      <c r="O26" s="110" t="str">
        <f t="shared" si="6"/>
        <v>10M</v>
      </c>
      <c r="P26" s="110" t="str">
        <f t="shared" si="7"/>
        <v>EUR4x10F_Quote</v>
      </c>
      <c r="Q26" s="122"/>
      <c r="R26" s="111">
        <f>_xll.qlInterestRateIndexFixingDate(Index6M,S26)</f>
        <v>42474</v>
      </c>
      <c r="S26" s="111">
        <f>_xll.qlCalendarAdvance(Calendar,SettlementDate,N26,"mf",TRUE)</f>
        <v>42478</v>
      </c>
      <c r="T26" s="111">
        <f>_xll.qlCalendarAdvance(Calendar,SettlementDate,O26,"mf",TRUE)</f>
        <v>42661</v>
      </c>
      <c r="U26" s="112">
        <f>_xll.qlIndexFixing(Index6M,R26,TRUE,_xll.ohTrigger(Trigger,Trigger6M,InterestRatesTrigger))</f>
        <v>-7.6000000000096032E-4</v>
      </c>
      <c r="V26" s="112">
        <f>_xll.qlQuoteValue(P26,_xll.ohTrigger(Trigger,Trigger6M,InterestRatesTrigger))</f>
        <v>-7.6000000000000015E-4</v>
      </c>
      <c r="W26" s="110" t="b">
        <f t="shared" si="8"/>
        <v>1</v>
      </c>
      <c r="X26" s="146">
        <f t="shared" si="9"/>
        <v>-9.6016944395316273E-12</v>
      </c>
      <c r="Y26" s="50" t="b">
        <f>ABS(X26/10000)&lt;=ABS('General Settings'!$D$30)</f>
        <v>1</v>
      </c>
      <c r="AF26" s="62" t="e">
        <v>#N/A</v>
      </c>
    </row>
    <row r="27" spans="3:32" x14ac:dyDescent="0.2">
      <c r="M27" s="110" t="s">
        <v>150</v>
      </c>
      <c r="N27" s="110" t="s">
        <v>65</v>
      </c>
      <c r="O27" s="110" t="str">
        <f t="shared" si="6"/>
        <v>11M</v>
      </c>
      <c r="P27" s="110" t="str">
        <f t="shared" si="7"/>
        <v>EUR5x11F_Quote</v>
      </c>
      <c r="Q27" s="122"/>
      <c r="R27" s="111">
        <f>_xll.qlInterestRateIndexFixingDate(Index6M,S27)</f>
        <v>42506</v>
      </c>
      <c r="S27" s="111">
        <f>_xll.qlCalendarAdvance(Calendar,SettlementDate,N27,"mf",TRUE)</f>
        <v>42508</v>
      </c>
      <c r="T27" s="111">
        <f>_xll.qlCalendarAdvance(Calendar,SettlementDate,O27,"mf",TRUE)</f>
        <v>42692</v>
      </c>
      <c r="U27" s="112">
        <f>_xll.qlIndexFixing(Index6M,R27,TRUE,_xll.ohTrigger(Trigger,Trigger6M,InterestRatesTrigger))</f>
        <v>-7.9999999999981063E-4</v>
      </c>
      <c r="V27" s="112">
        <f>_xll.qlQuoteValue(P27,_xll.ohTrigger(Trigger,Trigger6M,InterestRatesTrigger))</f>
        <v>-8.0000000000000015E-4</v>
      </c>
      <c r="W27" s="110" t="b">
        <f t="shared" si="8"/>
        <v>1</v>
      </c>
      <c r="X27" s="146">
        <f t="shared" si="9"/>
        <v>1.8951853975046618E-12</v>
      </c>
      <c r="Y27" s="50" t="b">
        <f>ABS(X27/10000)&lt;=ABS('General Settings'!$D$30)</f>
        <v>1</v>
      </c>
      <c r="AF27" s="62" t="e">
        <v>#N/A</v>
      </c>
    </row>
    <row r="28" spans="3:32" x14ac:dyDescent="0.2">
      <c r="M28" s="110" t="s">
        <v>150</v>
      </c>
      <c r="N28" s="110" t="s">
        <v>32</v>
      </c>
      <c r="O28" s="110" t="str">
        <f t="shared" si="6"/>
        <v>12M</v>
      </c>
      <c r="P28" s="110" t="str">
        <f t="shared" si="7"/>
        <v>EUR6x12F_Quote</v>
      </c>
      <c r="Q28" s="122"/>
      <c r="R28" s="111">
        <f>_xll.qlInterestRateIndexFixingDate(Index6M,S28)</f>
        <v>42537</v>
      </c>
      <c r="S28" s="111">
        <f>_xll.qlCalendarAdvance(Calendar,SettlementDate,N28,"mf",TRUE)</f>
        <v>42541</v>
      </c>
      <c r="T28" s="111">
        <f>_xll.qlCalendarAdvance(Calendar,SettlementDate,O28,"mf",TRUE)</f>
        <v>42723</v>
      </c>
      <c r="U28" s="112">
        <f>_xll.qlIndexFixing(Index6M,R28,TRUE,_xll.ohTrigger(Trigger,Trigger6M,InterestRatesTrigger))</f>
        <v>-8.300000000358613E-4</v>
      </c>
      <c r="V28" s="112">
        <f>_xll.qlQuoteValue(P28,_xll.ohTrigger(Trigger,Trigger6M,InterestRatesTrigger))</f>
        <v>-8.3000000000000001E-4</v>
      </c>
      <c r="W28" s="110" t="b">
        <f t="shared" si="8"/>
        <v>1</v>
      </c>
      <c r="X28" s="146">
        <f t="shared" si="9"/>
        <v>-3.5861287897565042E-10</v>
      </c>
      <c r="Y28" s="50" t="b">
        <f>ABS(X28/10000)&lt;=ABS('General Settings'!$D$30)</f>
        <v>1</v>
      </c>
      <c r="AF28" s="62" t="e">
        <v>#N/A</v>
      </c>
    </row>
    <row r="29" spans="3:32" x14ac:dyDescent="0.2">
      <c r="M29" s="110" t="s">
        <v>150</v>
      </c>
      <c r="N29" s="110" t="s">
        <v>66</v>
      </c>
      <c r="O29" s="110" t="str">
        <f t="shared" si="6"/>
        <v>13M</v>
      </c>
      <c r="P29" s="110" t="str">
        <f t="shared" si="7"/>
        <v>EUR7x13F_Quote</v>
      </c>
      <c r="Q29" s="122"/>
      <c r="R29" s="111">
        <f>_xll.qlInterestRateIndexFixingDate(Index6M,S29)</f>
        <v>42565</v>
      </c>
      <c r="S29" s="111">
        <f>_xll.qlCalendarAdvance(Calendar,SettlementDate,N29,"mf",TRUE)</f>
        <v>42569</v>
      </c>
      <c r="T29" s="111">
        <f>_xll.qlCalendarAdvance(Calendar,SettlementDate,O29,"mf",TRUE)</f>
        <v>42753</v>
      </c>
      <c r="U29" s="112">
        <f>_xll.qlIndexFixing(Index6M,R29,TRUE,_xll.ohTrigger(Trigger,Trigger6M,InterestRatesTrigger))</f>
        <v>-8.199999999998547E-4</v>
      </c>
      <c r="V29" s="112">
        <f>_xll.qlQuoteValue(P29,_xll.ohTrigger(Trigger,Trigger6M,InterestRatesTrigger))</f>
        <v>-8.200000000000002E-4</v>
      </c>
      <c r="W29" s="110" t="b">
        <f t="shared" si="8"/>
        <v>1</v>
      </c>
      <c r="X29" s="146">
        <f t="shared" si="9"/>
        <v>1.454999315475547E-12</v>
      </c>
      <c r="Y29" s="171" t="b">
        <f>ABS(X29/10000)&lt;=ABS('General Settings'!$D$30)</f>
        <v>1</v>
      </c>
      <c r="AF29" s="62" t="e">
        <v>#N/A</v>
      </c>
    </row>
    <row r="30" spans="3:32" x14ac:dyDescent="0.2">
      <c r="M30" s="110" t="s">
        <v>150</v>
      </c>
      <c r="N30" s="110" t="s">
        <v>67</v>
      </c>
      <c r="O30" s="110" t="str">
        <f t="shared" si="6"/>
        <v>14M</v>
      </c>
      <c r="P30" s="110" t="str">
        <f t="shared" si="7"/>
        <v>EUR8x14F_Quote</v>
      </c>
      <c r="Q30" s="122"/>
      <c r="R30" s="111">
        <f>_xll.qlInterestRateIndexFixingDate(Index6M,S30)</f>
        <v>42598</v>
      </c>
      <c r="S30" s="111">
        <f>_xll.qlCalendarAdvance(Calendar,SettlementDate,N30,"mf",TRUE)</f>
        <v>42600</v>
      </c>
      <c r="T30" s="111">
        <f>_xll.qlCalendarAdvance(Calendar,SettlementDate,O30,"mf",TRUE)</f>
        <v>42786</v>
      </c>
      <c r="U30" s="112">
        <f>_xll.qlIndexFixing(Index6M,R30,TRUE,_xll.ohTrigger(Trigger,Trigger6M,InterestRatesTrigger))</f>
        <v>-8.2000000000051552E-4</v>
      </c>
      <c r="V30" s="112">
        <f>_xll.qlQuoteValue(P30,_xll.ohTrigger(Trigger,Trigger6M,InterestRatesTrigger))</f>
        <v>-8.200000000000002E-4</v>
      </c>
      <c r="W30" s="110" t="b">
        <f t="shared" si="8"/>
        <v>1</v>
      </c>
      <c r="X30" s="146">
        <f t="shared" si="9"/>
        <v>-5.1532129258236026E-12</v>
      </c>
      <c r="Y30" s="50" t="b">
        <f>ABS(X30/10000)&lt;=ABS('General Settings'!$D$30)</f>
        <v>1</v>
      </c>
      <c r="AF30" s="62" t="e">
        <v>#N/A</v>
      </c>
    </row>
    <row r="31" spans="3:32" x14ac:dyDescent="0.2">
      <c r="M31" s="110" t="s">
        <v>150</v>
      </c>
      <c r="N31" s="110" t="s">
        <v>68</v>
      </c>
      <c r="O31" s="110" t="str">
        <f t="shared" si="6"/>
        <v>15M</v>
      </c>
      <c r="P31" s="110" t="str">
        <f t="shared" si="7"/>
        <v>EUR9x15F_Quote</v>
      </c>
      <c r="Q31" s="122"/>
      <c r="R31" s="111">
        <f>_xll.qlInterestRateIndexFixingDate(Index6M,S31)</f>
        <v>42628</v>
      </c>
      <c r="S31" s="111">
        <f>_xll.qlCalendarAdvance(Calendar,SettlementDate,N31,"mf",TRUE)</f>
        <v>42632</v>
      </c>
      <c r="T31" s="111">
        <f>_xll.qlCalendarAdvance(Calendar,SettlementDate,O31,"mf",TRUE)</f>
        <v>42814</v>
      </c>
      <c r="U31" s="112">
        <f>_xll.qlIndexFixing(Index6M,R31,TRUE,_xll.ohTrigger(Trigger,Trigger6M,InterestRatesTrigger))</f>
        <v>-8.19999999999838E-4</v>
      </c>
      <c r="V31" s="112">
        <f>_xll.qlQuoteValue(P31,_xll.ohTrigger(Trigger,Trigger6M,InterestRatesTrigger))</f>
        <v>-8.200000000000002E-4</v>
      </c>
      <c r="W31" s="110" t="b">
        <f t="shared" si="8"/>
        <v>1</v>
      </c>
      <c r="X31" s="146">
        <f t="shared" si="9"/>
        <v>1.6219664500383146E-12</v>
      </c>
      <c r="Y31" s="50" t="b">
        <f>ABS(X31/10000)&lt;=ABS('General Settings'!$D$30)</f>
        <v>1</v>
      </c>
      <c r="AF31" s="62" t="e">
        <v>#N/A</v>
      </c>
    </row>
    <row r="32" spans="3:32" x14ac:dyDescent="0.2">
      <c r="M32" s="110" t="s">
        <v>150</v>
      </c>
      <c r="N32" s="110" t="s">
        <v>69</v>
      </c>
      <c r="O32" s="110" t="str">
        <f t="shared" si="6"/>
        <v>16M</v>
      </c>
      <c r="P32" s="110" t="str">
        <f t="shared" si="7"/>
        <v>EUR10x16F_Quote</v>
      </c>
      <c r="Q32" s="122"/>
      <c r="R32" s="111">
        <f>_xll.qlInterestRateIndexFixingDate(Index6M,S32)</f>
        <v>42657</v>
      </c>
      <c r="S32" s="111">
        <f>_xll.qlCalendarAdvance(Calendar,SettlementDate,N32,"mf",TRUE)</f>
        <v>42661</v>
      </c>
      <c r="T32" s="111">
        <f>_xll.qlCalendarAdvance(Calendar,SettlementDate,O32,"mf",TRUE)</f>
        <v>42843</v>
      </c>
      <c r="U32" s="112">
        <f>_xll.qlIndexFixing(Index6M,R32,TRUE,_xll.ohTrigger(Trigger,Trigger6M,InterestRatesTrigger))</f>
        <v>-7.7000000000170649E-4</v>
      </c>
      <c r="V32" s="112">
        <f>_xll.qlQuoteValue(P32,_xll.ohTrigger(Trigger,Trigger6M,InterestRatesTrigger))</f>
        <v>-7.7000000000000018E-4</v>
      </c>
      <c r="W32" s="110" t="b">
        <f t="shared" si="8"/>
        <v>1</v>
      </c>
      <c r="X32" s="146">
        <f t="shared" si="9"/>
        <v>-1.7063173790576869E-11</v>
      </c>
      <c r="Y32" s="50" t="b">
        <f>ABS(X32/10000)&lt;=ABS('General Settings'!$D$30)</f>
        <v>1</v>
      </c>
      <c r="AF32" s="62" t="e">
        <v>#N/A</v>
      </c>
    </row>
    <row r="33" spans="13:32" x14ac:dyDescent="0.2">
      <c r="M33" s="110" t="s">
        <v>150</v>
      </c>
      <c r="N33" s="110" t="s">
        <v>70</v>
      </c>
      <c r="O33" s="110" t="str">
        <f t="shared" si="6"/>
        <v>17M</v>
      </c>
      <c r="P33" s="110" t="str">
        <f t="shared" si="7"/>
        <v>EUR11x17F_Quote</v>
      </c>
      <c r="Q33" s="122"/>
      <c r="R33" s="111">
        <f>_xll.qlInterestRateIndexFixingDate(Index6M,S33)</f>
        <v>42690</v>
      </c>
      <c r="S33" s="111">
        <f>_xll.qlCalendarAdvance(Calendar,SettlementDate,N33,"mf",TRUE)</f>
        <v>42692</v>
      </c>
      <c r="T33" s="111">
        <f>_xll.qlCalendarAdvance(Calendar,SettlementDate,O33,"mf",TRUE)</f>
        <v>42873</v>
      </c>
      <c r="U33" s="112">
        <f>_xll.qlIndexFixing(Index6M,R33,TRUE,_xll.ohTrigger(Trigger,Trigger6M,InterestRatesTrigger))</f>
        <v>-7.2000000000016799E-4</v>
      </c>
      <c r="V33" s="112">
        <f>_xll.qlQuoteValue(P33,_xll.ohTrigger(Trigger,Trigger6M,InterestRatesTrigger))</f>
        <v>-7.2000000000000005E-4</v>
      </c>
      <c r="W33" s="110" t="b">
        <f t="shared" si="8"/>
        <v>1</v>
      </c>
      <c r="X33" s="146">
        <f t="shared" si="9"/>
        <v>-1.6794291651800464E-12</v>
      </c>
      <c r="Y33" s="50" t="b">
        <f>ABS(X33/10000)&lt;=ABS('General Settings'!$D$30)</f>
        <v>1</v>
      </c>
      <c r="AF33" s="62" t="e">
        <v>#N/A</v>
      </c>
    </row>
    <row r="34" spans="13:32" x14ac:dyDescent="0.2">
      <c r="M34" s="110" t="s">
        <v>150</v>
      </c>
      <c r="N34" s="110" t="s">
        <v>106</v>
      </c>
      <c r="O34" s="110" t="str">
        <f t="shared" si="6"/>
        <v>18M</v>
      </c>
      <c r="P34" s="110" t="str">
        <f t="shared" si="7"/>
        <v>EUR12x18F_Quote</v>
      </c>
      <c r="Q34" s="122"/>
      <c r="R34" s="111">
        <f>_xll.qlInterestRateIndexFixingDate(Index6M,S34)</f>
        <v>42719</v>
      </c>
      <c r="S34" s="111">
        <f>_xll.qlCalendarAdvance(Calendar,SettlementDate,N34,"mf",TRUE)</f>
        <v>42723</v>
      </c>
      <c r="T34" s="111">
        <f>_xll.qlCalendarAdvance(Calendar,SettlementDate,O34,"mf",TRUE)</f>
        <v>42905</v>
      </c>
      <c r="U34" s="112">
        <f>_xll.qlIndexFixing(Index6M,R34,TRUE,_xll.ohTrigger(Trigger,Trigger6M,InterestRatesTrigger))</f>
        <v>-6.5999999996554167E-4</v>
      </c>
      <c r="V34" s="112">
        <f>_xll.qlQuoteValue(P34,_xll.ohTrigger(Trigger,Trigger6M,InterestRatesTrigger))</f>
        <v>-6.6E-4</v>
      </c>
      <c r="W34" s="110" t="b">
        <f t="shared" si="8"/>
        <v>1</v>
      </c>
      <c r="X34" s="146">
        <f t="shared" si="9"/>
        <v>3.4458330286368799E-10</v>
      </c>
      <c r="Y34" s="50" t="b">
        <f>ABS(X34/10000)&lt;=ABS('General Settings'!$D$30)</f>
        <v>1</v>
      </c>
      <c r="AF34" s="62" t="e">
        <v>#N/A</v>
      </c>
    </row>
    <row r="35" spans="13:32" x14ac:dyDescent="0.2">
      <c r="M35" s="110" t="s">
        <v>150</v>
      </c>
      <c r="N35" s="110" t="s">
        <v>71</v>
      </c>
      <c r="O35" s="110" t="str">
        <f t="shared" si="6"/>
        <v>19M</v>
      </c>
      <c r="P35" s="110" t="str">
        <f t="shared" si="7"/>
        <v>EUR13x19F_Quote</v>
      </c>
      <c r="Q35" s="122"/>
      <c r="R35" s="111">
        <f>_xll.qlInterestRateIndexFixingDate(Index6M,S35)</f>
        <v>42751</v>
      </c>
      <c r="S35" s="111">
        <f>_xll.qlCalendarAdvance(Calendar,SettlementDate,N35,"mf",TRUE)</f>
        <v>42753</v>
      </c>
      <c r="T35" s="111">
        <f>_xll.qlCalendarAdvance(Calendar,SettlementDate,O35,"mf",TRUE)</f>
        <v>42934</v>
      </c>
      <c r="U35" s="112">
        <f>_xll.qlIndexFixing(Index6M,R35,TRUE,_xll.ohTrigger(Trigger,Trigger6M,InterestRatesTrigger))</f>
        <v>-5.9000000001386828E-4</v>
      </c>
      <c r="V35" s="112">
        <f>_xll.qlQuoteValue(P35,_xll.ohTrigger(Trigger,Trigger6M,InterestRatesTrigger))</f>
        <v>-5.8999999999999992E-4</v>
      </c>
      <c r="W35" s="110" t="b">
        <f t="shared" si="8"/>
        <v>1</v>
      </c>
      <c r="X35" s="146">
        <f t="shared" si="9"/>
        <v>-1.3868355248913833E-10</v>
      </c>
      <c r="Y35" s="50" t="b">
        <f>ABS(X35/10000)&lt;=ABS('General Settings'!$D$30)</f>
        <v>1</v>
      </c>
      <c r="AF35" s="62" t="e">
        <v>#N/A</v>
      </c>
    </row>
    <row r="36" spans="13:32" x14ac:dyDescent="0.2">
      <c r="M36" s="110" t="s">
        <v>150</v>
      </c>
      <c r="N36" s="110" t="s">
        <v>72</v>
      </c>
      <c r="O36" s="110" t="str">
        <f t="shared" si="6"/>
        <v>20M</v>
      </c>
      <c r="P36" s="110" t="str">
        <f t="shared" si="7"/>
        <v>EUR14x20F_Quote</v>
      </c>
      <c r="Q36" s="122"/>
      <c r="R36" s="111">
        <f>_xll.qlInterestRateIndexFixingDate(Index6M,S36)</f>
        <v>42782</v>
      </c>
      <c r="S36" s="111">
        <f>_xll.qlCalendarAdvance(Calendar,SettlementDate,N36,"mf",TRUE)</f>
        <v>42786</v>
      </c>
      <c r="T36" s="111">
        <f>_xll.qlCalendarAdvance(Calendar,SettlementDate,O36,"mf",TRUE)</f>
        <v>42965</v>
      </c>
      <c r="U36" s="112">
        <f>_xll.qlIndexFixing(Index6M,R36,TRUE,_xll.ohTrigger(Trigger,Trigger6M,InterestRatesTrigger))</f>
        <v>-4.9000000055916099E-4</v>
      </c>
      <c r="V36" s="112">
        <f>_xll.qlQuoteValue(P36,_xll.ohTrigger(Trigger,Trigger6M,InterestRatesTrigger))</f>
        <v>-4.8999999999999998E-4</v>
      </c>
      <c r="W36" s="110" t="b">
        <f t="shared" si="8"/>
        <v>1</v>
      </c>
      <c r="X36" s="146">
        <f t="shared" si="9"/>
        <v>-5.5916100742681163E-9</v>
      </c>
      <c r="Y36" s="50" t="b">
        <f>ABS(X36/10000)&lt;=ABS('General Settings'!$D$30)</f>
        <v>1</v>
      </c>
      <c r="AF36" s="62" t="e">
        <v>#N/A</v>
      </c>
    </row>
    <row r="37" spans="13:32" x14ac:dyDescent="0.2">
      <c r="M37" s="110" t="s">
        <v>150</v>
      </c>
      <c r="N37" s="110" t="s">
        <v>73</v>
      </c>
      <c r="O37" s="110" t="str">
        <f t="shared" si="6"/>
        <v>21M</v>
      </c>
      <c r="P37" s="110" t="str">
        <f t="shared" si="7"/>
        <v>EUR15x21F_Quote</v>
      </c>
      <c r="Q37" s="122"/>
      <c r="R37" s="111">
        <f>_xll.qlInterestRateIndexFixingDate(Index6M,S37)</f>
        <v>42810</v>
      </c>
      <c r="S37" s="111">
        <f>_xll.qlCalendarAdvance(Calendar,SettlementDate,N37,"mf",TRUE)</f>
        <v>42814</v>
      </c>
      <c r="T37" s="111">
        <f>_xll.qlCalendarAdvance(Calendar,SettlementDate,O37,"mf",TRUE)</f>
        <v>42996</v>
      </c>
      <c r="U37" s="112">
        <f>_xll.qlIndexFixing(Index6M,R37,TRUE,_xll.ohTrigger(Trigger,Trigger6M,InterestRatesTrigger))</f>
        <v>-4.0000000001326415E-4</v>
      </c>
      <c r="V37" s="112">
        <f>_xll.qlQuoteValue(P37,_xll.ohTrigger(Trigger,Trigger6M,InterestRatesTrigger))</f>
        <v>-4.0000000000000002E-4</v>
      </c>
      <c r="W37" s="110" t="b">
        <f t="shared" si="8"/>
        <v>1</v>
      </c>
      <c r="X37" s="146">
        <f t="shared" si="9"/>
        <v>-1.3264129378187661E-10</v>
      </c>
      <c r="Y37" s="50" t="b">
        <f>ABS(X37/10000)&lt;=ABS('General Settings'!$D$30)</f>
        <v>1</v>
      </c>
      <c r="AF37" s="62" t="e">
        <v>#N/A</v>
      </c>
    </row>
    <row r="38" spans="13:32" x14ac:dyDescent="0.2">
      <c r="M38" s="110" t="s">
        <v>150</v>
      </c>
      <c r="N38" s="110" t="s">
        <v>74</v>
      </c>
      <c r="O38" s="110" t="str">
        <f t="shared" si="6"/>
        <v>22M</v>
      </c>
      <c r="P38" s="110" t="str">
        <f t="shared" si="7"/>
        <v>EUR16x22F_Quote</v>
      </c>
      <c r="Q38" s="122"/>
      <c r="R38" s="111">
        <f>_xll.qlInterestRateIndexFixingDate(Index6M,S38)</f>
        <v>42837</v>
      </c>
      <c r="S38" s="111">
        <f>_xll.qlCalendarAdvance(Calendar,SettlementDate,N38,"mf",TRUE)</f>
        <v>42843</v>
      </c>
      <c r="T38" s="111">
        <f>_xll.qlCalendarAdvance(Calendar,SettlementDate,O38,"mf",TRUE)</f>
        <v>43026</v>
      </c>
      <c r="U38" s="112">
        <f>_xll.qlIndexFixing(Index6M,R38,TRUE,_xll.ohTrigger(Trigger,Trigger6M,InterestRatesTrigger))</f>
        <v>-2.9000000001782157E-4</v>
      </c>
      <c r="V38" s="112">
        <f>_xll.qlQuoteValue(P38,_xll.ohTrigger(Trigger,Trigger6M,InterestRatesTrigger))</f>
        <v>-2.9000000000000006E-4</v>
      </c>
      <c r="W38" s="110" t="b">
        <f t="shared" si="8"/>
        <v>1</v>
      </c>
      <c r="X38" s="146">
        <f t="shared" si="9"/>
        <v>-1.7821519000121855E-10</v>
      </c>
      <c r="Y38" s="50" t="b">
        <f>ABS(X38/10000)&lt;=ABS('General Settings'!$D$30)</f>
        <v>1</v>
      </c>
      <c r="AF38" s="62" t="e">
        <v>#N/A</v>
      </c>
    </row>
    <row r="39" spans="13:32" x14ac:dyDescent="0.2">
      <c r="M39" s="110" t="s">
        <v>150</v>
      </c>
      <c r="N39" s="110" t="s">
        <v>75</v>
      </c>
      <c r="O39" s="110" t="str">
        <f t="shared" si="6"/>
        <v>23M</v>
      </c>
      <c r="P39" s="110" t="str">
        <f t="shared" si="7"/>
        <v>EUR17x23F_Quote</v>
      </c>
      <c r="Q39" s="122"/>
      <c r="R39" s="111">
        <f>_xll.qlInterestRateIndexFixingDate(Index6M,S39)</f>
        <v>42871</v>
      </c>
      <c r="S39" s="111">
        <f>_xll.qlCalendarAdvance(Calendar,SettlementDate,N39,"mf",TRUE)</f>
        <v>42873</v>
      </c>
      <c r="T39" s="111">
        <f>_xll.qlCalendarAdvance(Calendar,SettlementDate,O39,"mf",TRUE)</f>
        <v>43059</v>
      </c>
      <c r="U39" s="112">
        <f>_xll.qlIndexFixing(Index6M,R39,TRUE,_xll.ohTrigger(Trigger,Trigger6M,InterestRatesTrigger))</f>
        <v>-1.7000000002010925E-4</v>
      </c>
      <c r="V39" s="112">
        <f>_xll.qlQuoteValue(P39,_xll.ohTrigger(Trigger,Trigger6M,InterestRatesTrigger))</f>
        <v>-1.7000000000000001E-4</v>
      </c>
      <c r="W39" s="110" t="b">
        <f t="shared" si="8"/>
        <v>1</v>
      </c>
      <c r="X39" s="146">
        <f t="shared" si="9"/>
        <v>-2.0109239794174893E-10</v>
      </c>
      <c r="Y39" s="50" t="b">
        <f>ABS(X39/10000)&lt;=ABS('General Settings'!$D$30)</f>
        <v>1</v>
      </c>
      <c r="AF39" s="62" t="e">
        <v>#N/A</v>
      </c>
    </row>
    <row r="40" spans="13:32" x14ac:dyDescent="0.2">
      <c r="M40" s="114" t="s">
        <v>150</v>
      </c>
      <c r="N40" s="114" t="s">
        <v>76</v>
      </c>
      <c r="O40" s="114" t="str">
        <f t="shared" si="6"/>
        <v>24M</v>
      </c>
      <c r="P40" s="114" t="str">
        <f t="shared" si="7"/>
        <v>EUR18x24F_Quote</v>
      </c>
      <c r="Q40" s="124"/>
      <c r="R40" s="115">
        <f>_xll.qlInterestRateIndexFixingDate(Index6M,S40)</f>
        <v>42901</v>
      </c>
      <c r="S40" s="115">
        <f>_xll.qlCalendarAdvance(Calendar,SettlementDate,N40,"mf",TRUE)</f>
        <v>42905</v>
      </c>
      <c r="T40" s="115">
        <f>_xll.qlCalendarAdvance(Calendar,SettlementDate,O40,"mf",TRUE)</f>
        <v>43087</v>
      </c>
      <c r="U40" s="116">
        <f>_xll.qlIndexFixing(Index6M,R40,TRUE,_xll.ohTrigger(Trigger,Trigger6M,InterestRatesTrigger))</f>
        <v>-5.0000000213381181E-5</v>
      </c>
      <c r="V40" s="116">
        <f>_xll.qlQuoteValue(P40,_xll.ohTrigger(Trigger,Trigger6M,InterestRatesTrigger))</f>
        <v>-4.9999999999999996E-5</v>
      </c>
      <c r="W40" s="114" t="b">
        <f t="shared" si="8"/>
        <v>1</v>
      </c>
      <c r="X40" s="158">
        <f t="shared" si="9"/>
        <v>-2.1338118582183221E-9</v>
      </c>
      <c r="Y40" s="51" t="b">
        <f>ABS(X40/10000)&lt;=ABS('General Settings'!$D$30)</f>
        <v>1</v>
      </c>
      <c r="AA40" s="104" t="s">
        <v>103</v>
      </c>
      <c r="AC40" s="103" t="s">
        <v>108</v>
      </c>
      <c r="AD40" s="103" t="s">
        <v>109</v>
      </c>
      <c r="AE40" s="104" t="s">
        <v>110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Currency&amp;"AB6E"&amp;O41&amp;QuoteSuffix</f>
        <v>EURAB6E1Y_Quote</v>
      </c>
      <c r="Q41" s="122"/>
      <c r="R41" s="120">
        <f t="shared" ref="R41:R77" si="11">EvaluationDate</f>
        <v>42354</v>
      </c>
      <c r="S41" s="120">
        <f>_xll.qlInterestRateIndexValueDate(AA41,R41)</f>
        <v>42356</v>
      </c>
      <c r="T41" s="120">
        <f>_xll.qlInterestRateIndexMaturity(AA41,S41)</f>
        <v>42723</v>
      </c>
      <c r="U41" s="125">
        <f>_xll.qlIndexFixing(AA41,R41,TRUE,_xll.ohTrigger(Trigger,Trigger6M,InterestRatesTrigger))</f>
        <v>-6.2827002367609223E-4</v>
      </c>
      <c r="V41" s="125">
        <f>_xll.qlQuoteValue(P41,_xll.ohTrigger(Trigger,Trigger6M,InterestRatesTrigger))</f>
        <v>-6.3000000000000003E-4</v>
      </c>
      <c r="W41" s="50" t="b">
        <f t="shared" ref="W41:W77" si="12">NOT(ISERROR(V41))</f>
        <v>1</v>
      </c>
      <c r="X41" s="144">
        <f t="shared" si="9"/>
        <v>1.7299763239077975E-2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obj_0081b#0000</v>
      </c>
      <c r="AB41" s="133"/>
      <c r="AC41" s="103" t="s">
        <v>33</v>
      </c>
      <c r="AD41" s="103" t="s">
        <v>112</v>
      </c>
      <c r="AE41" s="104" t="s">
        <v>158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EURAB6E15M_Quote</v>
      </c>
      <c r="Q42" s="122"/>
      <c r="R42" s="120">
        <f t="shared" si="11"/>
        <v>42354</v>
      </c>
      <c r="S42" s="120">
        <f>_xll.qlInterestRateIndexValueDate(AA42,R42)</f>
        <v>42356</v>
      </c>
      <c r="T42" s="120">
        <f>_xll.qlInterestRateIndexMaturity(AA42,S42)</f>
        <v>42814</v>
      </c>
      <c r="U42" s="125">
        <f>_xll.qlIndexFixing(AA42,R42,TRUE,_xll.ohTrigger(Trigger,Trigger6M,InterestRatesTrigger))</f>
        <v>-7.0305277437769632E-4</v>
      </c>
      <c r="V42" s="125">
        <f>_xll.qlQuoteValue(P42,_xll.ohTrigger(Trigger,Trigger6M,InterestRatesTrigger))</f>
        <v>-8.8999999999999995E-4</v>
      </c>
      <c r="W42" s="50" t="b">
        <f t="shared" si="12"/>
        <v>1</v>
      </c>
      <c r="X42" s="144">
        <f t="shared" si="9"/>
        <v>1.8694722562230364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obj_006e7#0000</v>
      </c>
      <c r="AB42" s="133"/>
      <c r="AC42" s="133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EURAB6E18M_Quote</v>
      </c>
      <c r="Q43" s="122"/>
      <c r="R43" s="120">
        <f t="shared" si="11"/>
        <v>42354</v>
      </c>
      <c r="S43" s="120">
        <f>_xll.qlInterestRateIndexValueDate(AA43,R43)</f>
        <v>42356</v>
      </c>
      <c r="T43" s="120">
        <f>_xll.qlInterestRateIndexMaturity(AA43,S43)</f>
        <v>42905</v>
      </c>
      <c r="U43" s="125">
        <f>_xll.qlIndexFixing(AA43,R43,TRUE,_xll.ohTrigger(Trigger,Trigger6M,InterestRatesTrigger))</f>
        <v>-6.4129742637225736E-4</v>
      </c>
      <c r="V43" s="125">
        <f>_xll.qlQuoteValue(P43,_xll.ohTrigger(Trigger,Trigger6M,InterestRatesTrigger))</f>
        <v>-6.4000000000000005E-4</v>
      </c>
      <c r="W43" s="50" t="b">
        <f t="shared" si="12"/>
        <v>1</v>
      </c>
      <c r="X43" s="144">
        <f t="shared" si="9"/>
        <v>-1.2974263722573091E-2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obj_007cf#0000</v>
      </c>
      <c r="AB43" s="133"/>
      <c r="AC43" s="133"/>
      <c r="AD43" s="87"/>
    </row>
    <row r="44" spans="13:32" x14ac:dyDescent="0.2">
      <c r="M44" s="50" t="s">
        <v>60</v>
      </c>
      <c r="N44" s="50"/>
      <c r="O44" s="50" t="s">
        <v>79</v>
      </c>
      <c r="P44" s="50" t="str">
        <f t="shared" si="10"/>
        <v>EURAB6E21M_Quote</v>
      </c>
      <c r="Q44" s="122"/>
      <c r="R44" s="120">
        <f t="shared" si="11"/>
        <v>42354</v>
      </c>
      <c r="S44" s="120">
        <f>_xll.qlInterestRateIndexValueDate(AA44,R44)</f>
        <v>42356</v>
      </c>
      <c r="T44" s="120">
        <f>_xll.qlInterestRateIndexMaturity(AA44,S44)</f>
        <v>42996</v>
      </c>
      <c r="U44" s="125">
        <f>_xll.qlIndexFixing(AA44,R44,TRUE,_xll.ohTrigger(Trigger,Trigger6M,InterestRatesTrigger))</f>
        <v>-6.2099904299258075E-4</v>
      </c>
      <c r="V44" s="125">
        <f>_xll.qlQuoteValue(P44,_xll.ohTrigger(Trigger,Trigger6M,InterestRatesTrigger))</f>
        <v>-7.5000000000000012E-4</v>
      </c>
      <c r="W44" s="50" t="b">
        <f t="shared" si="12"/>
        <v>1</v>
      </c>
      <c r="X44" s="144">
        <f t="shared" si="9"/>
        <v>1.2900095700741938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obj_0081c#0000</v>
      </c>
      <c r="AB44" s="133"/>
      <c r="AC44" s="133"/>
      <c r="AD44" s="87"/>
    </row>
    <row r="45" spans="13:32" x14ac:dyDescent="0.2">
      <c r="M45" s="50" t="s">
        <v>60</v>
      </c>
      <c r="N45" s="50"/>
      <c r="O45" s="50" t="s">
        <v>82</v>
      </c>
      <c r="P45" s="50" t="str">
        <f t="shared" si="10"/>
        <v>EURAB6E2Y_Quote</v>
      </c>
      <c r="Q45" s="122"/>
      <c r="R45" s="120">
        <f t="shared" si="11"/>
        <v>42354</v>
      </c>
      <c r="S45" s="120">
        <f>_xll.qlInterestRateIndexValueDate(AA45,R45)</f>
        <v>42356</v>
      </c>
      <c r="T45" s="120">
        <f>_xll.qlInterestRateIndexMaturity(AA45,S45)</f>
        <v>43087</v>
      </c>
      <c r="U45" s="125">
        <f>_xll.qlIndexFixing(AA45,R45,TRUE,_xll.ohTrigger(Trigger,Trigger6M,InterestRatesTrigger))</f>
        <v>-4.9462810449797548E-4</v>
      </c>
      <c r="V45" s="125">
        <f>_xll.qlQuoteValue(P45,_xll.ohTrigger(Trigger,Trigger6M,InterestRatesTrigger))</f>
        <v>-4.6999999999999999E-4</v>
      </c>
      <c r="W45" s="50" t="b">
        <f t="shared" si="12"/>
        <v>1</v>
      </c>
      <c r="X45" s="144">
        <f t="shared" si="9"/>
        <v>-0.24628104497975495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obj_006ac#0000</v>
      </c>
      <c r="AB45" s="133"/>
      <c r="AC45" s="133"/>
      <c r="AD45" s="87"/>
    </row>
    <row r="46" spans="13:32" x14ac:dyDescent="0.2">
      <c r="M46" s="110" t="s">
        <v>60</v>
      </c>
      <c r="N46" s="110"/>
      <c r="O46" s="110" t="s">
        <v>83</v>
      </c>
      <c r="P46" s="110" t="str">
        <f t="shared" si="10"/>
        <v>EURAB6E3Y_Quote</v>
      </c>
      <c r="Q46" s="122"/>
      <c r="R46" s="111">
        <f t="shared" si="11"/>
        <v>42354</v>
      </c>
      <c r="S46" s="111">
        <f>_xll.qlInterestRateIndexValueDate(AA46,R46)</f>
        <v>42356</v>
      </c>
      <c r="T46" s="111">
        <f>_xll.qlInterestRateIndexMaturity(AA46,S46)</f>
        <v>43452</v>
      </c>
      <c r="U46" s="112">
        <f>_xll.qlIndexFixing(AA46,R46,TRUE,_xll.ohTrigger(Trigger,Trigger6M,InterestRatesTrigger))</f>
        <v>3.1964645971626889E-4</v>
      </c>
      <c r="V46" s="112">
        <f>_xll.qlQuoteValue(P46,_xll.ohTrigger(Trigger,Trigger6M,InterestRatesTrigger))</f>
        <v>3.2000000000000003E-4</v>
      </c>
      <c r="W46" s="110" t="b">
        <f t="shared" si="12"/>
        <v>1</v>
      </c>
      <c r="X46" s="146">
        <f t="shared" si="9"/>
        <v>-3.5354028373113999E-3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obj_007cc#0000</v>
      </c>
      <c r="AB46" s="133"/>
      <c r="AC46" s="133"/>
      <c r="AD46" s="87"/>
    </row>
    <row r="47" spans="13:32" x14ac:dyDescent="0.2">
      <c r="M47" s="110" t="s">
        <v>60</v>
      </c>
      <c r="N47" s="110"/>
      <c r="O47" s="110" t="s">
        <v>84</v>
      </c>
      <c r="P47" s="110" t="str">
        <f t="shared" si="10"/>
        <v>EURAB6E4Y_Quote</v>
      </c>
      <c r="Q47" s="122"/>
      <c r="R47" s="111">
        <f t="shared" si="11"/>
        <v>42354</v>
      </c>
      <c r="S47" s="111">
        <f>_xll.qlInterestRateIndexValueDate(AA47,R47)</f>
        <v>42356</v>
      </c>
      <c r="T47" s="111">
        <f>_xll.qlInterestRateIndexMaturity(AA47,S47)</f>
        <v>43817</v>
      </c>
      <c r="U47" s="112">
        <f>_xll.qlIndexFixing(AA47,R47,TRUE,_xll.ohTrigger(Trigger,Trigger6M,InterestRatesTrigger))</f>
        <v>1.6097347304361602E-3</v>
      </c>
      <c r="V47" s="112">
        <f>_xll.qlQuoteValue(P47,_xll.ohTrigger(Trigger,Trigger6M,InterestRatesTrigger))</f>
        <v>1.6099999999999997E-3</v>
      </c>
      <c r="W47" s="110" t="b">
        <f t="shared" si="12"/>
        <v>1</v>
      </c>
      <c r="X47" s="146">
        <f t="shared" si="9"/>
        <v>-2.6526956383951007E-3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obj_00845#0000</v>
      </c>
      <c r="AB47" s="133"/>
      <c r="AC47" s="133"/>
      <c r="AD47" s="87"/>
    </row>
    <row r="48" spans="13:32" x14ac:dyDescent="0.2">
      <c r="M48" s="110" t="s">
        <v>60</v>
      </c>
      <c r="N48" s="110"/>
      <c r="O48" s="110" t="s">
        <v>85</v>
      </c>
      <c r="P48" s="110" t="str">
        <f t="shared" si="10"/>
        <v>EURAB6E5Y_Quote</v>
      </c>
      <c r="Q48" s="122"/>
      <c r="R48" s="111">
        <f t="shared" si="11"/>
        <v>42354</v>
      </c>
      <c r="S48" s="111">
        <f>_xll.qlInterestRateIndexValueDate(AA48,R48)</f>
        <v>42356</v>
      </c>
      <c r="T48" s="111">
        <f>_xll.qlInterestRateIndexMaturity(AA48,S48)</f>
        <v>44183</v>
      </c>
      <c r="U48" s="112">
        <f>_xll.qlIndexFixing(AA48,R48,TRUE,_xll.ohTrigger(Trigger,Trigger6M,InterestRatesTrigger))</f>
        <v>3.0897874543361617E-3</v>
      </c>
      <c r="V48" s="112">
        <f>_xll.qlQuoteValue(P48,_xll.ohTrigger(Trigger,Trigger6M,InterestRatesTrigger))</f>
        <v>3.0900000000000007E-3</v>
      </c>
      <c r="W48" s="110" t="b">
        <f t="shared" si="12"/>
        <v>1</v>
      </c>
      <c r="X48" s="146">
        <f t="shared" si="9"/>
        <v>-2.1254566383906853E-3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obj_0076d#0000</v>
      </c>
      <c r="AB48" s="133"/>
      <c r="AC48" s="133"/>
      <c r="AD48" s="87"/>
    </row>
    <row r="49" spans="13:30" x14ac:dyDescent="0.2">
      <c r="M49" s="110" t="s">
        <v>60</v>
      </c>
      <c r="N49" s="110"/>
      <c r="O49" s="110" t="s">
        <v>86</v>
      </c>
      <c r="P49" s="110" t="str">
        <f t="shared" si="10"/>
        <v>EURAB6E6Y_Quote</v>
      </c>
      <c r="Q49" s="122"/>
      <c r="R49" s="111">
        <f t="shared" si="11"/>
        <v>42354</v>
      </c>
      <c r="S49" s="111">
        <f>_xll.qlInterestRateIndexValueDate(AA49,R49)</f>
        <v>42356</v>
      </c>
      <c r="T49" s="111">
        <f>_xll.qlInterestRateIndexMaturity(AA49,S49)</f>
        <v>44550</v>
      </c>
      <c r="U49" s="112">
        <f>_xll.qlIndexFixing(AA49,R49,TRUE,_xll.ohTrigger(Trigger,Trigger6M,InterestRatesTrigger))</f>
        <v>4.5798225679531696E-3</v>
      </c>
      <c r="V49" s="112">
        <f>_xll.qlQuoteValue(P49,_xll.ohTrigger(Trigger,Trigger6M,InterestRatesTrigger))</f>
        <v>4.5799999999999999E-3</v>
      </c>
      <c r="W49" s="110" t="b">
        <f t="shared" si="12"/>
        <v>1</v>
      </c>
      <c r="X49" s="146">
        <f t="shared" si="9"/>
        <v>-1.7743204683024622E-3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obj_0072a#0000</v>
      </c>
      <c r="AB49" s="133"/>
      <c r="AC49" s="133"/>
      <c r="AD49" s="87"/>
    </row>
    <row r="50" spans="13:30" x14ac:dyDescent="0.2">
      <c r="M50" s="110" t="s">
        <v>60</v>
      </c>
      <c r="N50" s="110"/>
      <c r="O50" s="110" t="s">
        <v>87</v>
      </c>
      <c r="P50" s="110" t="str">
        <f t="shared" si="10"/>
        <v>EURAB6E7Y_Quote</v>
      </c>
      <c r="Q50" s="122"/>
      <c r="R50" s="111">
        <f t="shared" si="11"/>
        <v>42354</v>
      </c>
      <c r="S50" s="111">
        <f>_xll.qlInterestRateIndexValueDate(AA50,R50)</f>
        <v>42356</v>
      </c>
      <c r="T50" s="111">
        <f>_xll.qlInterestRateIndexMaturity(AA50,S50)</f>
        <v>44914</v>
      </c>
      <c r="U50" s="112">
        <f>_xll.qlIndexFixing(AA50,R50,TRUE,_xll.ohTrigger(Trigger,Trigger6M,InterestRatesTrigger))</f>
        <v>6.0595650787797139E-3</v>
      </c>
      <c r="V50" s="112">
        <f>_xll.qlQuoteValue(P50,_xll.ohTrigger(Trigger,Trigger6M,InterestRatesTrigger))</f>
        <v>6.0600000000000011E-3</v>
      </c>
      <c r="W50" s="110" t="b">
        <f t="shared" si="12"/>
        <v>1</v>
      </c>
      <c r="X50" s="146">
        <f t="shared" si="9"/>
        <v>-4.3492122028723074E-3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obj_006a0#0000</v>
      </c>
      <c r="AB50" s="133"/>
      <c r="AC50" s="133"/>
      <c r="AD50" s="87"/>
    </row>
    <row r="51" spans="13:30" x14ac:dyDescent="0.2">
      <c r="M51" s="110" t="s">
        <v>60</v>
      </c>
      <c r="N51" s="110"/>
      <c r="O51" s="110" t="s">
        <v>88</v>
      </c>
      <c r="P51" s="110" t="str">
        <f t="shared" si="10"/>
        <v>EURAB6E8Y_Quote</v>
      </c>
      <c r="Q51" s="122"/>
      <c r="R51" s="111">
        <f t="shared" si="11"/>
        <v>42354</v>
      </c>
      <c r="S51" s="111">
        <f>_xll.qlInterestRateIndexValueDate(AA51,R51)</f>
        <v>42356</v>
      </c>
      <c r="T51" s="111">
        <f>_xll.qlInterestRateIndexMaturity(AA51,S51)</f>
        <v>45278</v>
      </c>
      <c r="U51" s="112">
        <f>_xll.qlIndexFixing(AA51,R51,TRUE,_xll.ohTrigger(Trigger,Trigger6M,InterestRatesTrigger))</f>
        <v>7.4794137348821012E-3</v>
      </c>
      <c r="V51" s="112">
        <f>_xll.qlQuoteValue(P51,_xll.ohTrigger(Trigger,Trigger6M,InterestRatesTrigger))</f>
        <v>7.4799999999999997E-3</v>
      </c>
      <c r="W51" s="110" t="b">
        <f t="shared" si="12"/>
        <v>1</v>
      </c>
      <c r="X51" s="146">
        <f t="shared" si="9"/>
        <v>-5.8626511789845737E-3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obj_00819#0000</v>
      </c>
      <c r="AB51" s="133"/>
      <c r="AC51" s="133"/>
      <c r="AD51" s="87"/>
    </row>
    <row r="52" spans="13:30" x14ac:dyDescent="0.2">
      <c r="M52" s="110" t="s">
        <v>60</v>
      </c>
      <c r="N52" s="110"/>
      <c r="O52" s="110" t="s">
        <v>89</v>
      </c>
      <c r="P52" s="110" t="str">
        <f t="shared" si="10"/>
        <v>EURAB6E9Y_Quote</v>
      </c>
      <c r="Q52" s="122"/>
      <c r="R52" s="111">
        <f t="shared" si="11"/>
        <v>42354</v>
      </c>
      <c r="S52" s="111">
        <f>_xll.qlInterestRateIndexValueDate(AA52,R52)</f>
        <v>42356</v>
      </c>
      <c r="T52" s="111">
        <f>_xll.qlInterestRateIndexMaturity(AA52,S52)</f>
        <v>45644</v>
      </c>
      <c r="U52" s="112">
        <f>_xll.qlIndexFixing(AA52,R52,TRUE,_xll.ohTrigger(Trigger,Trigger6M,InterestRatesTrigger))</f>
        <v>8.7994759339776862E-3</v>
      </c>
      <c r="V52" s="112">
        <f>_xll.qlQuoteValue(P52,_xll.ohTrigger(Trigger,Trigger6M,InterestRatesTrigger))</f>
        <v>8.8000000000000005E-3</v>
      </c>
      <c r="W52" s="110" t="b">
        <f t="shared" si="12"/>
        <v>1</v>
      </c>
      <c r="X52" s="146">
        <f t="shared" si="9"/>
        <v>-5.2406602231436228E-3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obj_00850#0000</v>
      </c>
      <c r="AB52" s="133"/>
      <c r="AC52" s="133"/>
      <c r="AD52" s="87"/>
    </row>
    <row r="53" spans="13:30" x14ac:dyDescent="0.2">
      <c r="M53" s="110" t="s">
        <v>60</v>
      </c>
      <c r="N53" s="110"/>
      <c r="O53" s="110" t="s">
        <v>90</v>
      </c>
      <c r="P53" s="110" t="str">
        <f t="shared" si="10"/>
        <v>EURAB6E10Y_Quote</v>
      </c>
      <c r="Q53" s="122"/>
      <c r="R53" s="111">
        <f t="shared" si="11"/>
        <v>42354</v>
      </c>
      <c r="S53" s="111">
        <f>_xll.qlInterestRateIndexValueDate(AA53,R53)</f>
        <v>42356</v>
      </c>
      <c r="T53" s="111">
        <f>_xll.qlInterestRateIndexMaturity(AA53,S53)</f>
        <v>46009</v>
      </c>
      <c r="U53" s="112">
        <f>_xll.qlIndexFixing(AA53,R53,TRUE,_xll.ohTrigger(Trigger,Trigger6M,InterestRatesTrigger))</f>
        <v>9.9695253209953674E-3</v>
      </c>
      <c r="V53" s="112">
        <f>_xll.qlQuoteValue(P53,_xll.ohTrigger(Trigger,Trigger6M,InterestRatesTrigger))</f>
        <v>9.9699999999999997E-3</v>
      </c>
      <c r="W53" s="110" t="b">
        <f t="shared" si="12"/>
        <v>1</v>
      </c>
      <c r="X53" s="146">
        <f t="shared" si="9"/>
        <v>-4.7467900463234181E-3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obj_0072c#0000</v>
      </c>
      <c r="AB53" s="133"/>
      <c r="AC53" s="133"/>
      <c r="AD53" s="87"/>
    </row>
    <row r="54" spans="13:30" x14ac:dyDescent="0.2">
      <c r="M54" s="50" t="s">
        <v>60</v>
      </c>
      <c r="N54" s="50"/>
      <c r="O54" s="50" t="s">
        <v>116</v>
      </c>
      <c r="P54" s="50" t="str">
        <f t="shared" si="10"/>
        <v>EURAB6E11Y_Quote</v>
      </c>
      <c r="Q54" s="122"/>
      <c r="R54" s="120">
        <f t="shared" si="11"/>
        <v>42354</v>
      </c>
      <c r="S54" s="120">
        <f>_xll.qlInterestRateIndexValueDate(AA54,R54)</f>
        <v>42356</v>
      </c>
      <c r="T54" s="120">
        <f>_xll.qlInterestRateIndexMaturity(AA54,S54)</f>
        <v>46374</v>
      </c>
      <c r="U54" s="125">
        <f>_xll.qlIndexFixing(AA54,R54,TRUE,_xll.ohTrigger(Trigger,Trigger6M,InterestRatesTrigger))</f>
        <v>1.0998276285098207E-2</v>
      </c>
      <c r="V54" s="125">
        <f>_xll.qlQuoteValue(P54,_xll.ohTrigger(Trigger,Trigger6M,InterestRatesTrigger))</f>
        <v>1.1000000000000001E-2</v>
      </c>
      <c r="W54" s="50" t="b">
        <f t="shared" si="12"/>
        <v>1</v>
      </c>
      <c r="X54" s="144">
        <f t="shared" si="9"/>
        <v>-1.7237149017943626E-2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obj_006f5#0000</v>
      </c>
      <c r="AB54" s="133"/>
      <c r="AC54" s="133"/>
      <c r="AD54" s="87"/>
    </row>
    <row r="55" spans="13:30" x14ac:dyDescent="0.2">
      <c r="M55" s="110" t="s">
        <v>60</v>
      </c>
      <c r="N55" s="110"/>
      <c r="O55" s="110" t="s">
        <v>91</v>
      </c>
      <c r="P55" s="110" t="str">
        <f t="shared" si="10"/>
        <v>EURAB6E12Y_Quote</v>
      </c>
      <c r="Q55" s="122"/>
      <c r="R55" s="111">
        <f t="shared" si="11"/>
        <v>42354</v>
      </c>
      <c r="S55" s="111">
        <f>_xll.qlInterestRateIndexValueDate(AA55,R55)</f>
        <v>42356</v>
      </c>
      <c r="T55" s="111">
        <f>_xll.qlInterestRateIndexMaturity(AA55,S55)</f>
        <v>46741</v>
      </c>
      <c r="U55" s="112">
        <f>_xll.qlIndexFixing(AA55,R55,TRUE,_xll.ohTrigger(Trigger,Trigger6M,InterestRatesTrigger))</f>
        <v>1.1899598818600185E-2</v>
      </c>
      <c r="V55" s="112">
        <f>_xll.qlQuoteValue(P55,_xll.ohTrigger(Trigger,Trigger6M,InterestRatesTrigger))</f>
        <v>1.1899999999999999E-2</v>
      </c>
      <c r="W55" s="110" t="b">
        <f t="shared" si="12"/>
        <v>1</v>
      </c>
      <c r="X55" s="146">
        <f t="shared" si="9"/>
        <v>-4.0118139981414058E-3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obj_00796#0000</v>
      </c>
      <c r="AB55" s="133"/>
      <c r="AC55" s="133"/>
      <c r="AD55" s="87"/>
    </row>
    <row r="56" spans="13:30" x14ac:dyDescent="0.2">
      <c r="M56" s="50" t="s">
        <v>60</v>
      </c>
      <c r="N56" s="50"/>
      <c r="O56" s="50" t="s">
        <v>117</v>
      </c>
      <c r="P56" s="50" t="str">
        <f t="shared" si="10"/>
        <v>EURAB6E13Y_Quote</v>
      </c>
      <c r="Q56" s="122"/>
      <c r="R56" s="120">
        <f t="shared" si="11"/>
        <v>42354</v>
      </c>
      <c r="S56" s="120">
        <f>_xll.qlInterestRateIndexValueDate(AA56,R56)</f>
        <v>42356</v>
      </c>
      <c r="T56" s="120">
        <f>_xll.qlInterestRateIndexMaturity(AA56,S56)</f>
        <v>47105</v>
      </c>
      <c r="U56" s="125">
        <f>_xll.qlIndexFixing(AA56,R56,TRUE,_xll.ohTrigger(Trigger,Trigger6M,InterestRatesTrigger))</f>
        <v>1.2673458925821248E-2</v>
      </c>
      <c r="V56" s="125">
        <f>_xll.qlQuoteValue(P56,_xll.ohTrigger(Trigger,Trigger6M,InterestRatesTrigger))</f>
        <v>1.2669999999999999E-2</v>
      </c>
      <c r="W56" s="50" t="b">
        <f t="shared" si="12"/>
        <v>1</v>
      </c>
      <c r="X56" s="144">
        <f t="shared" si="9"/>
        <v>3.458925821249112E-2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obj_00825#0000</v>
      </c>
      <c r="AB56" s="133"/>
      <c r="AC56" s="133"/>
      <c r="AD56" s="87"/>
    </row>
    <row r="57" spans="13:30" x14ac:dyDescent="0.2">
      <c r="M57" s="50" t="s">
        <v>60</v>
      </c>
      <c r="N57" s="50"/>
      <c r="O57" s="50" t="s">
        <v>118</v>
      </c>
      <c r="P57" s="50" t="str">
        <f t="shared" si="10"/>
        <v>EURAB6E14Y_Quote</v>
      </c>
      <c r="Q57" s="122"/>
      <c r="R57" s="120">
        <f t="shared" si="11"/>
        <v>42354</v>
      </c>
      <c r="S57" s="120">
        <f>_xll.qlInterestRateIndexValueDate(AA57,R57)</f>
        <v>42356</v>
      </c>
      <c r="T57" s="120">
        <f>_xll.qlInterestRateIndexMaturity(AA57,S57)</f>
        <v>47470</v>
      </c>
      <c r="U57" s="125">
        <f>_xll.qlIndexFixing(AA57,R57,TRUE,_xll.ohTrigger(Trigger,Trigger6M,InterestRatesTrigger))</f>
        <v>1.3336039986131622E-2</v>
      </c>
      <c r="V57" s="125">
        <f>_xll.qlQuoteValue(P57,_xll.ohTrigger(Trigger,Trigger6M,InterestRatesTrigger))</f>
        <v>1.333E-2</v>
      </c>
      <c r="W57" s="50" t="b">
        <f t="shared" si="12"/>
        <v>1</v>
      </c>
      <c r="X57" s="144">
        <f t="shared" si="9"/>
        <v>6.0399861316218911E-2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obj_006b5#0000</v>
      </c>
      <c r="AB57" s="133"/>
      <c r="AC57" s="133"/>
      <c r="AD57" s="87"/>
    </row>
    <row r="58" spans="13:30" x14ac:dyDescent="0.2">
      <c r="M58" s="110" t="s">
        <v>60</v>
      </c>
      <c r="N58" s="110"/>
      <c r="O58" s="110" t="s">
        <v>92</v>
      </c>
      <c r="P58" s="110" t="str">
        <f t="shared" si="10"/>
        <v>EURAB6E15Y_Quote</v>
      </c>
      <c r="Q58" s="122"/>
      <c r="R58" s="111">
        <f t="shared" si="11"/>
        <v>42354</v>
      </c>
      <c r="S58" s="111">
        <f>_xll.qlInterestRateIndexValueDate(AA58,R58)</f>
        <v>42356</v>
      </c>
      <c r="T58" s="111">
        <f>_xll.qlInterestRateIndexMaturity(AA58,S58)</f>
        <v>47835</v>
      </c>
      <c r="U58" s="112">
        <f>_xll.qlIndexFixing(AA58,R58,TRUE,_xll.ohTrigger(Trigger,Trigger6M,InterestRatesTrigger))</f>
        <v>1.3899615650474914E-2</v>
      </c>
      <c r="V58" s="112">
        <f>_xll.qlQuoteValue(P58,_xll.ohTrigger(Trigger,Trigger6M,InterestRatesTrigger))</f>
        <v>1.3900000000000001E-2</v>
      </c>
      <c r="W58" s="110" t="b">
        <f t="shared" si="12"/>
        <v>1</v>
      </c>
      <c r="X58" s="146">
        <f t="shared" si="9"/>
        <v>-3.8434952508679954E-3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obj_006a8#0000</v>
      </c>
      <c r="AB58" s="133"/>
      <c r="AC58" s="133"/>
      <c r="AD58" s="87"/>
    </row>
    <row r="59" spans="13:30" x14ac:dyDescent="0.2">
      <c r="M59" s="50" t="s">
        <v>60</v>
      </c>
      <c r="N59" s="50"/>
      <c r="O59" s="50" t="s">
        <v>119</v>
      </c>
      <c r="P59" s="50" t="str">
        <f t="shared" si="10"/>
        <v>EURAB6E16Y_Quote</v>
      </c>
      <c r="Q59" s="122"/>
      <c r="R59" s="120">
        <f t="shared" si="11"/>
        <v>42354</v>
      </c>
      <c r="S59" s="120">
        <f>_xll.qlInterestRateIndexValueDate(AA59,R59)</f>
        <v>42356</v>
      </c>
      <c r="T59" s="120">
        <f>_xll.qlInterestRateIndexMaturity(AA59,S59)</f>
        <v>48200</v>
      </c>
      <c r="U59" s="125">
        <f>_xll.qlIndexFixing(AA59,R59,TRUE,_xll.ohTrigger(Trigger,Trigger6M,InterestRatesTrigger))</f>
        <v>1.4375508025315306E-2</v>
      </c>
      <c r="V59" s="125">
        <f>_xll.qlQuoteValue(P59,_xll.ohTrigger(Trigger,Trigger6M,InterestRatesTrigger))</f>
        <v>1.4379999999999999E-2</v>
      </c>
      <c r="W59" s="50" t="b">
        <f t="shared" si="12"/>
        <v>1</v>
      </c>
      <c r="X59" s="144">
        <f t="shared" si="9"/>
        <v>-4.4919746846928954E-2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obj_0081d#0000</v>
      </c>
      <c r="AB59" s="133"/>
      <c r="AC59" s="133"/>
      <c r="AD59" s="87"/>
    </row>
    <row r="60" spans="13:30" x14ac:dyDescent="0.2">
      <c r="M60" s="50" t="s">
        <v>60</v>
      </c>
      <c r="N60" s="50"/>
      <c r="O60" s="50" t="s">
        <v>120</v>
      </c>
      <c r="P60" s="50" t="str">
        <f t="shared" si="10"/>
        <v>EURAB6E17Y_Quote</v>
      </c>
      <c r="Q60" s="122"/>
      <c r="R60" s="120">
        <f t="shared" si="11"/>
        <v>42354</v>
      </c>
      <c r="S60" s="120">
        <f>_xll.qlInterestRateIndexValueDate(AA60,R60)</f>
        <v>42356</v>
      </c>
      <c r="T60" s="120">
        <f>_xll.qlInterestRateIndexMaturity(AA60,S60)</f>
        <v>48568</v>
      </c>
      <c r="U60" s="125">
        <f>_xll.qlIndexFixing(AA60,R60,TRUE,_xll.ohTrigger(Trigger,Trigger6M,InterestRatesTrigger))</f>
        <v>1.4776292816652489E-2</v>
      </c>
      <c r="V60" s="125">
        <f>_xll.qlQuoteValue(P60,_xll.ohTrigger(Trigger,Trigger6M,InterestRatesTrigger))</f>
        <v>1.478E-2</v>
      </c>
      <c r="W60" s="50" t="b">
        <f t="shared" si="12"/>
        <v>1</v>
      </c>
      <c r="X60" s="144">
        <f t="shared" si="9"/>
        <v>-3.7071833475111476E-2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obj_007ce#0000</v>
      </c>
      <c r="AB60" s="133"/>
      <c r="AC60" s="133"/>
      <c r="AD60" s="87"/>
    </row>
    <row r="61" spans="13:30" x14ac:dyDescent="0.2">
      <c r="M61" s="50" t="s">
        <v>60</v>
      </c>
      <c r="N61" s="50"/>
      <c r="O61" s="50" t="s">
        <v>121</v>
      </c>
      <c r="P61" s="50" t="str">
        <f t="shared" si="10"/>
        <v>EURAB6E18Y_Quote</v>
      </c>
      <c r="Q61" s="122"/>
      <c r="R61" s="120">
        <f t="shared" si="11"/>
        <v>42354</v>
      </c>
      <c r="S61" s="120">
        <f>_xll.qlInterestRateIndexValueDate(AA61,R61)</f>
        <v>42356</v>
      </c>
      <c r="T61" s="120">
        <f>_xll.qlInterestRateIndexMaturity(AA61,S61)</f>
        <v>48932</v>
      </c>
      <c r="U61" s="125">
        <f>_xll.qlIndexFixing(AA61,R61,TRUE,_xll.ohTrigger(Trigger,Trigger6M,InterestRatesTrigger))</f>
        <v>1.5096621261759945E-2</v>
      </c>
      <c r="V61" s="125">
        <f>_xll.qlQuoteValue(P61,_xll.ohTrigger(Trigger,Trigger6M,InterestRatesTrigger))</f>
        <v>1.5100000000000001E-2</v>
      </c>
      <c r="W61" s="50" t="b">
        <f t="shared" si="12"/>
        <v>1</v>
      </c>
      <c r="X61" s="144">
        <f t="shared" si="9"/>
        <v>-3.3787382400559535E-2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obj_006a1#0000</v>
      </c>
      <c r="AB61" s="133"/>
      <c r="AC61" s="133"/>
      <c r="AD61" s="87"/>
    </row>
    <row r="62" spans="13:30" x14ac:dyDescent="0.2">
      <c r="M62" s="50" t="s">
        <v>60</v>
      </c>
      <c r="N62" s="50"/>
      <c r="O62" s="50" t="s">
        <v>122</v>
      </c>
      <c r="P62" s="50" t="str">
        <f t="shared" si="10"/>
        <v>EURAB6E19Y_Quote</v>
      </c>
      <c r="Q62" s="122"/>
      <c r="R62" s="120">
        <f t="shared" si="11"/>
        <v>42354</v>
      </c>
      <c r="S62" s="120">
        <f>_xll.qlInterestRateIndexValueDate(AA62,R62)</f>
        <v>42356</v>
      </c>
      <c r="T62" s="120">
        <f>_xll.qlInterestRateIndexMaturity(AA62,S62)</f>
        <v>49296</v>
      </c>
      <c r="U62" s="125">
        <f>_xll.qlIndexFixing(AA62,R62,TRUE,_xll.ohTrigger(Trigger,Trigger6M,InterestRatesTrigger))</f>
        <v>1.5349112637518264E-2</v>
      </c>
      <c r="V62" s="125">
        <f>_xll.qlQuoteValue(P62,_xll.ohTrigger(Trigger,Trigger6M,InterestRatesTrigger))</f>
        <v>1.5350000000000001E-2</v>
      </c>
      <c r="W62" s="50" t="b">
        <f t="shared" si="12"/>
        <v>1</v>
      </c>
      <c r="X62" s="144">
        <f t="shared" si="9"/>
        <v>-8.8736248173709731E-3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obj_00730#0000</v>
      </c>
      <c r="AB62" s="133"/>
      <c r="AC62" s="133"/>
      <c r="AD62" s="87"/>
    </row>
    <row r="63" spans="13:30" x14ac:dyDescent="0.2">
      <c r="M63" s="110" t="s">
        <v>60</v>
      </c>
      <c r="N63" s="110"/>
      <c r="O63" s="110" t="s">
        <v>93</v>
      </c>
      <c r="P63" s="110" t="str">
        <f t="shared" si="10"/>
        <v>EURAB6E20Y_Quote</v>
      </c>
      <c r="Q63" s="122"/>
      <c r="R63" s="111">
        <f t="shared" si="11"/>
        <v>42354</v>
      </c>
      <c r="S63" s="111">
        <f>_xll.qlInterestRateIndexValueDate(AA63,R63)</f>
        <v>42356</v>
      </c>
      <c r="T63" s="111">
        <f>_xll.qlInterestRateIndexMaturity(AA63,S63)</f>
        <v>49661</v>
      </c>
      <c r="U63" s="112">
        <f>_xll.qlIndexFixing(AA63,R63,TRUE,_xll.ohTrigger(Trigger,Trigger6M,InterestRatesTrigger))</f>
        <v>1.5539719929400161E-2</v>
      </c>
      <c r="V63" s="112">
        <f>_xll.qlQuoteValue(P63,_xll.ohTrigger(Trigger,Trigger6M,InterestRatesTrigger))</f>
        <v>1.554E-2</v>
      </c>
      <c r="W63" s="110" t="b">
        <f t="shared" si="12"/>
        <v>1</v>
      </c>
      <c r="X63" s="146">
        <f t="shared" si="9"/>
        <v>-2.8007059983854721E-3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obj_007cd#0000</v>
      </c>
      <c r="AB63" s="133"/>
      <c r="AC63" s="133"/>
      <c r="AD63" s="87"/>
    </row>
    <row r="64" spans="13:30" x14ac:dyDescent="0.2">
      <c r="M64" s="50" t="s">
        <v>60</v>
      </c>
      <c r="N64" s="50"/>
      <c r="O64" s="50" t="s">
        <v>123</v>
      </c>
      <c r="P64" s="50" t="str">
        <f t="shared" si="10"/>
        <v>EURAB6E21Y_Quote</v>
      </c>
      <c r="Q64" s="122"/>
      <c r="R64" s="120">
        <f t="shared" si="11"/>
        <v>42354</v>
      </c>
      <c r="S64" s="120">
        <f>_xll.qlInterestRateIndexValueDate(AA64,R64)</f>
        <v>42356</v>
      </c>
      <c r="T64" s="120">
        <f>_xll.qlInterestRateIndexMaturity(AA64,S64)</f>
        <v>50027</v>
      </c>
      <c r="U64" s="125">
        <f>_xll.qlIndexFixing(AA64,R64,TRUE,_xll.ohTrigger(Trigger,Trigger6M,InterestRatesTrigger))</f>
        <v>1.5676010308688742E-2</v>
      </c>
      <c r="V64" s="125">
        <f>_xll.qlQuoteValue(P64,_xll.ohTrigger(Trigger,Trigger6M,InterestRatesTrigger))</f>
        <v>1.5679999999999999E-2</v>
      </c>
      <c r="W64" s="50" t="b">
        <f t="shared" si="12"/>
        <v>1</v>
      </c>
      <c r="X64" s="144">
        <f t="shared" si="9"/>
        <v>-3.9896913112576204E-2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obj_007e4#0000</v>
      </c>
      <c r="AB64" s="133"/>
      <c r="AC64" s="133"/>
      <c r="AD64" s="87"/>
    </row>
    <row r="65" spans="10:30" x14ac:dyDescent="0.2">
      <c r="M65" s="50" t="s">
        <v>60</v>
      </c>
      <c r="N65" s="50"/>
      <c r="O65" s="50" t="s">
        <v>124</v>
      </c>
      <c r="P65" s="50" t="str">
        <f t="shared" si="10"/>
        <v>EURAB6E22Y_Quote</v>
      </c>
      <c r="Q65" s="122"/>
      <c r="R65" s="120">
        <f t="shared" si="11"/>
        <v>42354</v>
      </c>
      <c r="S65" s="120">
        <f>_xll.qlInterestRateIndexValueDate(AA65,R65)</f>
        <v>42356</v>
      </c>
      <c r="T65" s="120">
        <f>_xll.qlInterestRateIndexMaturity(AA65,S65)</f>
        <v>50392</v>
      </c>
      <c r="U65" s="125">
        <f>_xll.qlIndexFixing(AA65,R65,TRUE,_xll.ohTrigger(Trigger,Trigger6M,InterestRatesTrigger))</f>
        <v>1.576437821767724E-2</v>
      </c>
      <c r="V65" s="125">
        <f>_xll.qlQuoteValue(P65,_xll.ohTrigger(Trigger,Trigger6M,InterestRatesTrigger))</f>
        <v>1.5769999999999999E-2</v>
      </c>
      <c r="W65" s="50" t="b">
        <f t="shared" si="12"/>
        <v>1</v>
      </c>
      <c r="X65" s="144">
        <f t="shared" si="9"/>
        <v>-5.6217823227594499E-2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obj_0078e#0000</v>
      </c>
      <c r="AB65" s="133"/>
      <c r="AC65" s="133"/>
      <c r="AD65" s="87"/>
    </row>
    <row r="66" spans="10:30" x14ac:dyDescent="0.2">
      <c r="M66" s="50" t="s">
        <v>60</v>
      </c>
      <c r="N66" s="50"/>
      <c r="O66" s="50" t="s">
        <v>125</v>
      </c>
      <c r="P66" s="50" t="str">
        <f t="shared" si="10"/>
        <v>EURAB6E23Y_Quote</v>
      </c>
      <c r="Q66" s="122"/>
      <c r="R66" s="120">
        <f t="shared" si="11"/>
        <v>42354</v>
      </c>
      <c r="S66" s="120">
        <f>_xll.qlInterestRateIndexValueDate(AA66,R66)</f>
        <v>42356</v>
      </c>
      <c r="T66" s="120">
        <f>_xll.qlInterestRateIndexMaturity(AA66,S66)</f>
        <v>50759</v>
      </c>
      <c r="U66" s="125">
        <f>_xll.qlIndexFixing(AA66,R66,TRUE,_xll.ohTrigger(Trigger,Trigger6M,InterestRatesTrigger))</f>
        <v>1.5818673215194968E-2</v>
      </c>
      <c r="V66" s="125">
        <f>_xll.qlQuoteValue(P66,_xll.ohTrigger(Trigger,Trigger6M,InterestRatesTrigger))</f>
        <v>1.583E-2</v>
      </c>
      <c r="W66" s="50" t="b">
        <f t="shared" si="12"/>
        <v>1</v>
      </c>
      <c r="X66" s="144">
        <f t="shared" si="9"/>
        <v>-0.11326784805032464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obj_00832#0000</v>
      </c>
      <c r="AB66" s="133"/>
      <c r="AC66" s="133"/>
      <c r="AD66" s="87"/>
    </row>
    <row r="67" spans="10:30" x14ac:dyDescent="0.2">
      <c r="M67" s="50" t="s">
        <v>60</v>
      </c>
      <c r="N67" s="50"/>
      <c r="O67" s="50" t="s">
        <v>126</v>
      </c>
      <c r="P67" s="50" t="str">
        <f t="shared" si="10"/>
        <v>EURAB6E24Y_Quote</v>
      </c>
      <c r="Q67" s="122"/>
      <c r="R67" s="120">
        <f t="shared" si="11"/>
        <v>42354</v>
      </c>
      <c r="S67" s="120">
        <f>_xll.qlInterestRateIndexValueDate(AA67,R67)</f>
        <v>42356</v>
      </c>
      <c r="T67" s="120">
        <f>_xll.qlInterestRateIndexMaturity(AA67,S67)</f>
        <v>51123</v>
      </c>
      <c r="U67" s="125">
        <f>_xll.qlIndexFixing(AA67,R67,TRUE,_xll.ohTrigger(Trigger,Trigger6M,InterestRatesTrigger))</f>
        <v>1.5849516346462356E-2</v>
      </c>
      <c r="V67" s="125">
        <f>_xll.qlQuoteValue(P67,_xll.ohTrigger(Trigger,Trigger6M,InterestRatesTrigger))</f>
        <v>1.5859999999999999E-2</v>
      </c>
      <c r="W67" s="50" t="b">
        <f t="shared" si="12"/>
        <v>1</v>
      </c>
      <c r="X67" s="144">
        <f t="shared" si="9"/>
        <v>-0.10483653537642773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obj_006be#0000</v>
      </c>
      <c r="AB67" s="133"/>
      <c r="AC67" s="133"/>
      <c r="AD67" s="87"/>
    </row>
    <row r="68" spans="10:30" x14ac:dyDescent="0.2">
      <c r="M68" s="110" t="s">
        <v>60</v>
      </c>
      <c r="N68" s="110"/>
      <c r="O68" s="110" t="s">
        <v>94</v>
      </c>
      <c r="P68" s="110" t="str">
        <f t="shared" si="10"/>
        <v>EURAB6E25Y_Quote</v>
      </c>
      <c r="Q68" s="122"/>
      <c r="R68" s="111">
        <f t="shared" si="11"/>
        <v>42354</v>
      </c>
      <c r="S68" s="111">
        <f>_xll.qlInterestRateIndexValueDate(AA68,R68)</f>
        <v>42356</v>
      </c>
      <c r="T68" s="111">
        <f>_xll.qlInterestRateIndexMaturity(AA68,S68)</f>
        <v>51488</v>
      </c>
      <c r="U68" s="112">
        <f>_xll.qlIndexFixing(AA68,R68,TRUE,_xll.ohTrigger(Trigger,Trigger6M,InterestRatesTrigger))</f>
        <v>1.5869766391253929E-2</v>
      </c>
      <c r="V68" s="112">
        <f>_xll.qlQuoteValue(P68,_xll.ohTrigger(Trigger,Trigger6M,InterestRatesTrigger))</f>
        <v>1.5869999999999999E-2</v>
      </c>
      <c r="W68" s="110" t="b">
        <f t="shared" si="12"/>
        <v>1</v>
      </c>
      <c r="X68" s="146">
        <f t="shared" si="9"/>
        <v>-2.3360874606970228E-3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obj_00826#0000</v>
      </c>
      <c r="AB68" s="133"/>
      <c r="AC68" s="133"/>
      <c r="AD68" s="87"/>
    </row>
    <row r="69" spans="10:30" x14ac:dyDescent="0.2">
      <c r="M69" s="50" t="s">
        <v>60</v>
      </c>
      <c r="N69" s="50"/>
      <c r="O69" s="50" t="s">
        <v>127</v>
      </c>
      <c r="P69" s="50" t="str">
        <f t="shared" si="10"/>
        <v>EURAB6E26Y_Quote</v>
      </c>
      <c r="Q69" s="122"/>
      <c r="R69" s="120">
        <f t="shared" si="11"/>
        <v>42354</v>
      </c>
      <c r="S69" s="120">
        <f>_xll.qlInterestRateIndexValueDate(AA69,R69)</f>
        <v>42356</v>
      </c>
      <c r="T69" s="120">
        <f>_xll.qlInterestRateIndexMaturity(AA69,S69)</f>
        <v>51853</v>
      </c>
      <c r="U69" s="125">
        <f>_xll.qlIndexFixing(AA69,R69,TRUE,_xll.ohTrigger(Trigger,Trigger6M,InterestRatesTrigger))</f>
        <v>1.5879887588936065E-2</v>
      </c>
      <c r="V69" s="125">
        <f>_xll.qlQuoteValue(P69,_xll.ohTrigger(Trigger,Trigger6M,InterestRatesTrigger))</f>
        <v>1.5869999999999999E-2</v>
      </c>
      <c r="W69" s="50" t="b">
        <f t="shared" si="12"/>
        <v>1</v>
      </c>
      <c r="X69" s="144">
        <f t="shared" si="9"/>
        <v>9.8875889360666713E-2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obj_00827#0000</v>
      </c>
      <c r="AB69" s="133"/>
      <c r="AC69" s="133"/>
      <c r="AD69" s="87"/>
    </row>
    <row r="70" spans="10:30" x14ac:dyDescent="0.2">
      <c r="M70" s="50" t="s">
        <v>60</v>
      </c>
      <c r="N70" s="50"/>
      <c r="O70" s="50" t="s">
        <v>95</v>
      </c>
      <c r="P70" s="50" t="str">
        <f t="shared" si="10"/>
        <v>EURAB6E27Y_Quote</v>
      </c>
      <c r="Q70" s="122"/>
      <c r="R70" s="120">
        <f t="shared" si="11"/>
        <v>42354</v>
      </c>
      <c r="S70" s="120">
        <f>_xll.qlInterestRateIndexValueDate(AA70,R70)</f>
        <v>42356</v>
      </c>
      <c r="T70" s="120">
        <f>_xll.qlInterestRateIndexMaturity(AA70,S70)</f>
        <v>52218</v>
      </c>
      <c r="U70" s="125">
        <f>_xll.qlIndexFixing(AA70,R70,TRUE,_xll.ohTrigger(Trigger,Trigger6M,InterestRatesTrigger))</f>
        <v>1.5880493018367539E-2</v>
      </c>
      <c r="V70" s="125">
        <f>_xll.qlQuoteValue(P70,_xll.ohTrigger(Trigger,Trigger6M,InterestRatesTrigger))</f>
        <v>1.5869999999999999E-2</v>
      </c>
      <c r="W70" s="50" t="b">
        <f t="shared" si="12"/>
        <v>1</v>
      </c>
      <c r="X70" s="144">
        <f t="shared" si="9"/>
        <v>0.10493018367540435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obj_0076b#0000</v>
      </c>
      <c r="AB70" s="133"/>
      <c r="AC70" s="133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128</v>
      </c>
      <c r="P71" s="50" t="str">
        <f t="shared" si="10"/>
        <v>EURAB6E28Y_Quote</v>
      </c>
      <c r="Q71" s="122"/>
      <c r="R71" s="120">
        <f t="shared" si="11"/>
        <v>42354</v>
      </c>
      <c r="S71" s="120">
        <f>_xll.qlInterestRateIndexValueDate(AA71,R71)</f>
        <v>42356</v>
      </c>
      <c r="T71" s="120">
        <f>_xll.qlInterestRateIndexMaturity(AA71,S71)</f>
        <v>52583</v>
      </c>
      <c r="U71" s="125">
        <f>_xll.qlIndexFixing(AA71,R71,TRUE,_xll.ohTrigger(Trigger,Trigger6M,InterestRatesTrigger))</f>
        <v>1.5875960254821835E-2</v>
      </c>
      <c r="V71" s="125">
        <f>_xll.qlQuoteValue(P71,_xll.ohTrigger(Trigger,Trigger6M,InterestRatesTrigger))</f>
        <v>1.5869999999999999E-2</v>
      </c>
      <c r="W71" s="50" t="b">
        <f t="shared" si="12"/>
        <v>1</v>
      </c>
      <c r="X71" s="144">
        <f t="shared" si="9"/>
        <v>5.9602548218365414E-2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obj_0072b#0000</v>
      </c>
      <c r="AB71" s="133"/>
      <c r="AC71" s="133"/>
      <c r="AD71" s="87"/>
    </row>
    <row r="72" spans="10:30" x14ac:dyDescent="0.2">
      <c r="M72" s="50" t="s">
        <v>60</v>
      </c>
      <c r="N72" s="50"/>
      <c r="O72" s="50" t="s">
        <v>129</v>
      </c>
      <c r="P72" s="50" t="str">
        <f t="shared" si="10"/>
        <v>EURAB6E29Y_Quote</v>
      </c>
      <c r="Q72" s="122"/>
      <c r="R72" s="120">
        <f t="shared" si="11"/>
        <v>42354</v>
      </c>
      <c r="S72" s="120">
        <f>_xll.qlInterestRateIndexValueDate(AA72,R72)</f>
        <v>42356</v>
      </c>
      <c r="T72" s="120">
        <f>_xll.qlInterestRateIndexMaturity(AA72,S72)</f>
        <v>52950</v>
      </c>
      <c r="U72" s="125">
        <f>_xll.qlIndexFixing(AA72,R72,TRUE,_xll.ohTrigger(Trigger,Trigger6M,InterestRatesTrigger))</f>
        <v>1.587173574361006E-2</v>
      </c>
      <c r="V72" s="125">
        <f>_xll.qlQuoteValue(P72,_xll.ohTrigger(Trigger,Trigger6M,InterestRatesTrigger))</f>
        <v>1.5869999999999999E-2</v>
      </c>
      <c r="W72" s="50" t="b">
        <f t="shared" si="12"/>
        <v>1</v>
      </c>
      <c r="X72" s="144">
        <f t="shared" si="9"/>
        <v>1.7357436100616519E-2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obj_0076c#0000</v>
      </c>
      <c r="AB72" s="133"/>
      <c r="AC72" s="133"/>
      <c r="AD72" s="87"/>
    </row>
    <row r="73" spans="10:30" x14ac:dyDescent="0.2">
      <c r="M73" s="110" t="s">
        <v>60</v>
      </c>
      <c r="N73" s="110"/>
      <c r="O73" s="110" t="s">
        <v>96</v>
      </c>
      <c r="P73" s="110" t="str">
        <f t="shared" si="10"/>
        <v>EURAB6E30Y_Quote</v>
      </c>
      <c r="Q73" s="122"/>
      <c r="R73" s="111">
        <f t="shared" si="11"/>
        <v>42354</v>
      </c>
      <c r="S73" s="111">
        <f>_xll.qlInterestRateIndexValueDate(AA73,R73)</f>
        <v>42356</v>
      </c>
      <c r="T73" s="111">
        <f>_xll.qlInterestRateIndexMaturity(AA73,S73)</f>
        <v>53314</v>
      </c>
      <c r="U73" s="112">
        <f>_xll.qlIndexFixing(AA73,R73,TRUE,_xll.ohTrigger(Trigger,Trigger6M,InterestRatesTrigger))</f>
        <v>1.5869782309557729E-2</v>
      </c>
      <c r="V73" s="112">
        <f>_xll.qlQuoteValue(P73,_xll.ohTrigger(Trigger,Trigger6M,InterestRatesTrigger))</f>
        <v>1.5869999999999999E-2</v>
      </c>
      <c r="W73" s="110" t="b">
        <f t="shared" si="12"/>
        <v>1</v>
      </c>
      <c r="X73" s="146">
        <f t="shared" si="9"/>
        <v>-2.1769044226960244E-3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obj_006e5#0000</v>
      </c>
      <c r="AB73" s="133"/>
      <c r="AC73" s="133"/>
      <c r="AD73" s="87"/>
    </row>
    <row r="74" spans="10:30" x14ac:dyDescent="0.2">
      <c r="M74" s="110" t="s">
        <v>60</v>
      </c>
      <c r="N74" s="110"/>
      <c r="O74" s="110" t="s">
        <v>97</v>
      </c>
      <c r="P74" s="110" t="str">
        <f t="shared" si="10"/>
        <v>EURAB6E35Y_Quote</v>
      </c>
      <c r="Q74" s="122"/>
      <c r="R74" s="111">
        <f t="shared" si="11"/>
        <v>42354</v>
      </c>
      <c r="S74" s="111">
        <f>_xll.qlInterestRateIndexValueDate(AA74,R74)</f>
        <v>42356</v>
      </c>
      <c r="T74" s="111">
        <f>_xll.qlInterestRateIndexMaturity(AA74,S74)</f>
        <v>55141</v>
      </c>
      <c r="U74" s="112">
        <f>_xll.qlIndexFixing(AA74,R74,TRUE,_xll.ohTrigger(Trigger,Trigger6M,InterestRatesTrigger))</f>
        <v>1.5899803995860783E-2</v>
      </c>
      <c r="V74" s="112">
        <f>_xll.qlQuoteValue(P74,_xll.ohTrigger(Trigger,Trigger6M,InterestRatesTrigger))</f>
        <v>1.5899999999999997E-2</v>
      </c>
      <c r="W74" s="110" t="b">
        <f t="shared" si="12"/>
        <v>1</v>
      </c>
      <c r="X74" s="146">
        <f t="shared" si="9"/>
        <v>-1.9600413921419535E-3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obj_0076e#0000</v>
      </c>
      <c r="AB74" s="133"/>
      <c r="AC74" s="133"/>
      <c r="AD74" s="87"/>
    </row>
    <row r="75" spans="10:30" x14ac:dyDescent="0.2">
      <c r="M75" s="110" t="s">
        <v>60</v>
      </c>
      <c r="N75" s="110"/>
      <c r="O75" s="110" t="s">
        <v>98</v>
      </c>
      <c r="P75" s="110" t="str">
        <f t="shared" si="10"/>
        <v>EURAB6E40Y_Quote</v>
      </c>
      <c r="Q75" s="122"/>
      <c r="R75" s="111">
        <f t="shared" si="11"/>
        <v>42354</v>
      </c>
      <c r="S75" s="111">
        <f>_xll.qlInterestRateIndexValueDate(AA75,R75)</f>
        <v>42356</v>
      </c>
      <c r="T75" s="111">
        <f>_xll.qlInterestRateIndexMaturity(AA75,S75)</f>
        <v>56968</v>
      </c>
      <c r="U75" s="112">
        <f>_xll.qlIndexFixing(AA75,R75,TRUE,_xll.ohTrigger(Trigger,Trigger6M,InterestRatesTrigger))</f>
        <v>1.5849821424574972E-2</v>
      </c>
      <c r="V75" s="112">
        <f>_xll.qlQuoteValue(P75,_xll.ohTrigger(Trigger,Trigger6M,InterestRatesTrigger))</f>
        <v>1.585E-2</v>
      </c>
      <c r="W75" s="110" t="b">
        <f t="shared" si="12"/>
        <v>1</v>
      </c>
      <c r="X75" s="146">
        <f t="shared" si="9"/>
        <v>-1.7857542502705548E-3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obj_006a9#0000</v>
      </c>
      <c r="AB75" s="133"/>
      <c r="AC75" s="133"/>
      <c r="AD75" s="87"/>
    </row>
    <row r="76" spans="10:30" x14ac:dyDescent="0.2">
      <c r="M76" s="110" t="s">
        <v>60</v>
      </c>
      <c r="N76" s="110"/>
      <c r="O76" s="110" t="s">
        <v>99</v>
      </c>
      <c r="P76" s="110" t="str">
        <f t="shared" si="10"/>
        <v>EURAB6E50Y_Quote</v>
      </c>
      <c r="Q76" s="122"/>
      <c r="R76" s="111">
        <f t="shared" si="11"/>
        <v>42354</v>
      </c>
      <c r="S76" s="111">
        <f>_xll.qlInterestRateIndexValueDate(AA76,R76)</f>
        <v>42356</v>
      </c>
      <c r="T76" s="111">
        <f>_xll.qlInterestRateIndexMaturity(AA76,S76)</f>
        <v>60619</v>
      </c>
      <c r="U76" s="112">
        <f>_xll.qlIndexFixing(AA76,R76,TRUE,_xll.ohTrigger(Trigger,Trigger6M,InterestRatesTrigger))</f>
        <v>1.538985217752494E-2</v>
      </c>
      <c r="V76" s="112">
        <f>_xll.qlQuoteValue(P76,_xll.ohTrigger(Trigger,Trigger6M,InterestRatesTrigger))</f>
        <v>1.5390000000000001E-2</v>
      </c>
      <c r="W76" s="110" t="b">
        <f t="shared" si="12"/>
        <v>1</v>
      </c>
      <c r="X76" s="146">
        <f t="shared" si="9"/>
        <v>-1.4782247506096857E-3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obj_00833#0000</v>
      </c>
      <c r="AB76" s="133"/>
      <c r="AC76" s="133"/>
      <c r="AD76" s="87"/>
    </row>
    <row r="77" spans="10:30" x14ac:dyDescent="0.2">
      <c r="M77" s="114" t="s">
        <v>60</v>
      </c>
      <c r="N77" s="114"/>
      <c r="O77" s="114" t="s">
        <v>130</v>
      </c>
      <c r="P77" s="114" t="str">
        <f t="shared" si="10"/>
        <v>EURAB6E60Y_Quote</v>
      </c>
      <c r="Q77" s="124"/>
      <c r="R77" s="115">
        <f t="shared" si="11"/>
        <v>42354</v>
      </c>
      <c r="S77" s="115">
        <f>_xll.qlInterestRateIndexValueDate(AA77,R77)</f>
        <v>42356</v>
      </c>
      <c r="T77" s="115">
        <f>_xll.qlInterestRateIndexMaturity(AA77,S77)</f>
        <v>64271</v>
      </c>
      <c r="U77" s="116">
        <f>_xll.qlIndexFixing(AA77,R77,TRUE,_xll.ohTrigger(Trigger,Trigger6M,InterestRatesTrigger))</f>
        <v>1.5239855155447807E-2</v>
      </c>
      <c r="V77" s="116">
        <f>_xll.qlQuoteValue(P77,_xll.ohTrigger(Trigger,Trigger6M,InterestRatesTrigger))</f>
        <v>1.524E-2</v>
      </c>
      <c r="W77" s="114" t="b">
        <f t="shared" si="12"/>
        <v>1</v>
      </c>
      <c r="X77" s="158">
        <f t="shared" si="9"/>
        <v>-1.4484455219260228E-3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obj_0081a#0000</v>
      </c>
      <c r="AB77" s="133"/>
      <c r="AC77" s="133"/>
      <c r="AD77" s="87"/>
    </row>
    <row r="78" spans="10:30" x14ac:dyDescent="0.2">
      <c r="M78" s="93" t="s">
        <v>159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23"/>
      <c r="R78" s="105">
        <f>_xll.qlInterestRateIndexFixingDate(AA78,S78)</f>
        <v>42719</v>
      </c>
      <c r="S78" s="105">
        <f>_xll.qlCalendarAdvance(Calendar,SettlementDate,N78,"mf",TRUE,Trigger)</f>
        <v>42723</v>
      </c>
      <c r="T78" s="105">
        <f>_xll.qlInterestRateIndexMaturity(AA78,S78)</f>
        <v>43088</v>
      </c>
      <c r="U78" s="96">
        <f>_xll.qlIndexFixing(AA78,R78,TRUE,_xll.ohTrigger(Trigger,Trigger6M,InterestRatesTrigger))</f>
        <v>-3.586932819287715E-4</v>
      </c>
      <c r="V78" s="96">
        <f>_xll.qlQuoteValue(P78,_xll.ohTrigger(Trigger,Trigger6M,InterestRatesTrigger))</f>
        <v>-3.1E-4</v>
      </c>
      <c r="W78" s="93" t="b">
        <f t="shared" ref="W78" si="14">NOT(ISERROR(V78))</f>
        <v>1</v>
      </c>
      <c r="X78" s="154">
        <f t="shared" ref="X78" si="15">(U78-V78)*10000</f>
        <v>-0.48693281928771498</v>
      </c>
      <c r="Y78" s="52" t="b">
        <f>ABS(X78/10000)&lt;=ABS('General Settings'!$D$32)</f>
        <v>0</v>
      </c>
      <c r="AA78" s="52" t="str">
        <f>_xll.qlSwapIndex(,,O78,SettlementDays,Currency,Calendar,FixedLegTenor,FixedLegBDC,FixedLegDayCounter,Index6M,DiscountingCurve,Permanent,Trigger,ObjectOverwrite)</f>
        <v>obj_007cb#0000</v>
      </c>
      <c r="AB78" s="52" t="str">
        <f>_xll.qlVanillaSwapFromSwapIndex(,AA78,R78)</f>
        <v>obj_008e8#0000</v>
      </c>
      <c r="AC78" s="133"/>
      <c r="AD78" s="87"/>
    </row>
    <row r="79" spans="10:30" x14ac:dyDescent="0.2">
      <c r="M79" s="94" t="s">
        <v>159</v>
      </c>
      <c r="N79" s="94" t="s">
        <v>33</v>
      </c>
      <c r="O79" s="94" t="s">
        <v>82</v>
      </c>
      <c r="P79" s="94" t="str">
        <f t="shared" si="13"/>
        <v>EUR1F2Y_Quote</v>
      </c>
      <c r="Q79" s="122"/>
      <c r="R79" s="106">
        <f>_xll.qlInterestRateIndexFixingDate(AA79,S79)</f>
        <v>42719</v>
      </c>
      <c r="S79" s="106">
        <f>_xll.qlCalendarAdvance(Calendar,SettlementDate,N79,"mf",TRUE,Trigger)</f>
        <v>42723</v>
      </c>
      <c r="T79" s="106">
        <f>_xll.qlInterestRateIndexMaturity(AA79,S79)</f>
        <v>43453</v>
      </c>
      <c r="U79" s="97">
        <f>_xll.qlIndexFixing(AA79,R79,TRUE,_xll.ohTrigger(Trigger,Trigger6M,InterestRatesTrigger))</f>
        <v>7.9816467145966236E-4</v>
      </c>
      <c r="V79" s="97">
        <f>_xll.qlQuoteValue(P79,_xll.ohTrigger(Trigger,Trigger6M,InterestRatesTrigger))</f>
        <v>8.0000000000000004E-4</v>
      </c>
      <c r="W79" s="94" t="b">
        <f t="shared" ref="W79:W142" si="16">NOT(ISERROR(V79))</f>
        <v>1</v>
      </c>
      <c r="X79" s="153">
        <f>(U79-V79)*10000</f>
        <v>-1.8353285403376746E-2</v>
      </c>
      <c r="Y79" s="50" t="b">
        <f>ABS(X79/10000)&lt;=ABS('General Settings'!$D$32)</f>
        <v>0</v>
      </c>
      <c r="AA79" s="50" t="str">
        <f>_xll.qlSwapIndex(,,O79,SettlementDays,Currency,Calendar,FixedLegTenor,FixedLegBDC,FixedLegDayCounter,Index6M,DiscountingCurve,Permanent,Trigger,ObjectOverwrite)</f>
        <v>obj_006a3#0000</v>
      </c>
      <c r="AB79" s="50" t="str">
        <f>_xll.qlVanillaSwapFromSwapIndex(,AA79,R79)</f>
        <v>obj_00926#0000</v>
      </c>
      <c r="AC79" s="133"/>
      <c r="AD79" s="87"/>
    </row>
    <row r="80" spans="10:30" x14ac:dyDescent="0.2">
      <c r="M80" s="94" t="s">
        <v>159</v>
      </c>
      <c r="N80" s="94" t="s">
        <v>33</v>
      </c>
      <c r="O80" s="94" t="s">
        <v>83</v>
      </c>
      <c r="P80" s="94" t="str">
        <f t="shared" si="13"/>
        <v>EUR1F3Y_Quote</v>
      </c>
      <c r="Q80" s="122"/>
      <c r="R80" s="106">
        <f>_xll.qlInterestRateIndexFixingDate(AA80,S80)</f>
        <v>42719</v>
      </c>
      <c r="S80" s="106">
        <f>_xll.qlCalendarAdvance(Calendar,SettlementDate,N80,"mf",TRUE,Trigger)</f>
        <v>42723</v>
      </c>
      <c r="T80" s="106">
        <f>_xll.qlInterestRateIndexMaturity(AA80,S80)</f>
        <v>43818</v>
      </c>
      <c r="U80" s="97">
        <f>_xll.qlIndexFixing(AA80,R80,TRUE,_xll.ohTrigger(Trigger,Trigger6M,InterestRatesTrigger))</f>
        <v>2.3615118942940422E-3</v>
      </c>
      <c r="V80" s="97">
        <f>_xll.qlQuoteValue(P80,_xll.ohTrigger(Trigger,Trigger6M,InterestRatesTrigger))</f>
        <v>2.3599999999999997E-3</v>
      </c>
      <c r="W80" s="94" t="b">
        <f t="shared" si="16"/>
        <v>1</v>
      </c>
      <c r="X80" s="153">
        <f t="shared" ref="X80:X142" si="17">(U80-V80)*10000</f>
        <v>1.5118942940425123E-2</v>
      </c>
      <c r="Y80" s="50" t="b">
        <f>ABS(X80/10000)&lt;=ABS('General Settings'!$D$32)</f>
        <v>0</v>
      </c>
      <c r="AA80" s="50" t="str">
        <f>_xll.qlSwapIndex(,,O80,SettlementDays,Currency,Calendar,FixedLegTenor,FixedLegBDC,FixedLegDayCounter,Index6M,DiscountingCurve,Permanent,Trigger,ObjectOverwrite)</f>
        <v>obj_00731#0000</v>
      </c>
      <c r="AB80" s="50" t="str">
        <f>_xll.qlVanillaSwapFromSwapIndex(,AA80,R80)</f>
        <v>obj_0091a#0000</v>
      </c>
      <c r="AC80" s="133"/>
      <c r="AD80" s="87"/>
    </row>
    <row r="81" spans="13:30" x14ac:dyDescent="0.2">
      <c r="M81" s="94" t="s">
        <v>159</v>
      </c>
      <c r="N81" s="94" t="s">
        <v>33</v>
      </c>
      <c r="O81" s="94" t="s">
        <v>84</v>
      </c>
      <c r="P81" s="94" t="str">
        <f t="shared" si="13"/>
        <v>EUR1F4Y_Quote</v>
      </c>
      <c r="Q81" s="122"/>
      <c r="R81" s="106">
        <f>_xll.qlInterestRateIndexFixingDate(AA81,S81)</f>
        <v>42719</v>
      </c>
      <c r="S81" s="106">
        <f>_xll.qlCalendarAdvance(Calendar,SettlementDate,N81,"mf",TRUE,Trigger)</f>
        <v>42723</v>
      </c>
      <c r="T81" s="106">
        <f>_xll.qlInterestRateIndexMaturity(AA81,S81)</f>
        <v>44186</v>
      </c>
      <c r="U81" s="97">
        <f>_xll.qlIndexFixing(AA81,R81,TRUE,_xll.ohTrigger(Trigger,Trigger6M,InterestRatesTrigger))</f>
        <v>4.0359654159253921E-3</v>
      </c>
      <c r="V81" s="97">
        <f>_xll.qlQuoteValue(P81,_xll.ohTrigger(Trigger,Trigger6M,InterestRatesTrigger))</f>
        <v>4.0199999999999993E-3</v>
      </c>
      <c r="W81" s="94" t="b">
        <f t="shared" si="16"/>
        <v>1</v>
      </c>
      <c r="X81" s="153">
        <f t="shared" si="17"/>
        <v>0.15965415925392815</v>
      </c>
      <c r="Y81" s="50" t="b">
        <f>ABS(X81/10000)&lt;=ABS('General Settings'!$D$32)</f>
        <v>0</v>
      </c>
      <c r="AA81" s="50" t="str">
        <f>_xll.qlSwapIndex(,,O81,SettlementDays,Currency,Calendar,FixedLegTenor,FixedLegBDC,FixedLegDayCounter,Index6M,DiscountingCurve,Permanent,Trigger,ObjectOverwrite)</f>
        <v>obj_00711#0000</v>
      </c>
      <c r="AB81" s="50" t="str">
        <f>_xll.qlVanillaSwapFromSwapIndex(,AA81,R81)</f>
        <v>obj_008be#0000</v>
      </c>
      <c r="AC81" s="133"/>
      <c r="AD81" s="87"/>
    </row>
    <row r="82" spans="13:30" x14ac:dyDescent="0.2">
      <c r="M82" s="94" t="s">
        <v>159</v>
      </c>
      <c r="N82" s="94" t="s">
        <v>33</v>
      </c>
      <c r="O82" s="94" t="s">
        <v>85</v>
      </c>
      <c r="P82" s="94" t="str">
        <f t="shared" si="13"/>
        <v>EUR1F5Y_Quote</v>
      </c>
      <c r="Q82" s="122"/>
      <c r="R82" s="106">
        <f>_xll.qlInterestRateIndexFixingDate(AA82,S82)</f>
        <v>42719</v>
      </c>
      <c r="S82" s="106">
        <f>_xll.qlCalendarAdvance(Calendar,SettlementDate,N82,"mf",TRUE,Trigger)</f>
        <v>42723</v>
      </c>
      <c r="T82" s="106">
        <f>_xll.qlInterestRateIndexMaturity(AA82,S82)</f>
        <v>44550</v>
      </c>
      <c r="U82" s="97">
        <f>_xll.qlIndexFixing(AA82,R82,TRUE,_xll.ohTrigger(Trigger,Trigger6M,InterestRatesTrigger))</f>
        <v>5.6271824807031523E-3</v>
      </c>
      <c r="V82" s="97">
        <f>_xll.qlQuoteValue(P82,_xll.ohTrigger(Trigger,Trigger6M,InterestRatesTrigger))</f>
        <v>5.6299999999999996E-3</v>
      </c>
      <c r="W82" s="94" t="b">
        <f t="shared" si="16"/>
        <v>1</v>
      </c>
      <c r="X82" s="153">
        <f t="shared" si="17"/>
        <v>-2.8175192968472873E-2</v>
      </c>
      <c r="Y82" s="50" t="b">
        <f>ABS(X82/10000)&lt;=ABS('General Settings'!$D$32)</f>
        <v>0</v>
      </c>
      <c r="AA82" s="50" t="str">
        <f>_xll.qlSwapIndex(,,O82,SettlementDays,Currency,Calendar,FixedLegTenor,FixedLegBDC,FixedLegDayCounter,Index6M,DiscountingCurve,Permanent,Trigger,ObjectOverwrite)</f>
        <v>obj_007ca#0000</v>
      </c>
      <c r="AB82" s="50" t="str">
        <f>_xll.qlVanillaSwapFromSwapIndex(,AA82,R82)</f>
        <v>obj_008c6#0000</v>
      </c>
      <c r="AC82" s="133"/>
      <c r="AD82" s="87"/>
    </row>
    <row r="83" spans="13:30" x14ac:dyDescent="0.2">
      <c r="M83" s="94" t="s">
        <v>159</v>
      </c>
      <c r="N83" s="94" t="s">
        <v>33</v>
      </c>
      <c r="O83" s="94" t="s">
        <v>86</v>
      </c>
      <c r="P83" s="94" t="str">
        <f t="shared" si="13"/>
        <v>EUR1F6Y_Quote</v>
      </c>
      <c r="Q83" s="122"/>
      <c r="R83" s="106">
        <f>_xll.qlInterestRateIndexFixingDate(AA83,S83)</f>
        <v>42719</v>
      </c>
      <c r="S83" s="106">
        <f>_xll.qlCalendarAdvance(Calendar,SettlementDate,N83,"mf",TRUE,Trigger)</f>
        <v>42723</v>
      </c>
      <c r="T83" s="106">
        <f>_xll.qlInterestRateIndexMaturity(AA83,S83)</f>
        <v>44914</v>
      </c>
      <c r="U83" s="97">
        <f>_xll.qlIndexFixing(AA83,R83,TRUE,_xll.ohTrigger(Trigger,Trigger6M,InterestRatesTrigger))</f>
        <v>7.1857553509380003E-3</v>
      </c>
      <c r="V83" s="97">
        <f>_xll.qlQuoteValue(P83,_xll.ohTrigger(Trigger,Trigger6M,InterestRatesTrigger))</f>
        <v>7.1900000000000011E-3</v>
      </c>
      <c r="W83" s="94" t="b">
        <f t="shared" si="16"/>
        <v>1</v>
      </c>
      <c r="X83" s="153">
        <f t="shared" si="17"/>
        <v>-4.2446490620007965E-2</v>
      </c>
      <c r="Y83" s="50" t="b">
        <f>ABS(X83/10000)&lt;=ABS('General Settings'!$D$32)</f>
        <v>0</v>
      </c>
      <c r="AA83" s="50" t="str">
        <f>_xll.qlSwapIndex(,,O83,SettlementDays,Currency,Calendar,FixedLegTenor,FixedLegBDC,FixedLegDayCounter,Index6M,DiscountingCurve,Permanent,Trigger,ObjectOverwrite)</f>
        <v>obj_00841#0000</v>
      </c>
      <c r="AB83" s="50" t="str">
        <f>_xll.qlVanillaSwapFromSwapIndex(,AA83,R83)</f>
        <v>obj_008aa#0000</v>
      </c>
      <c r="AC83" s="133"/>
      <c r="AD83" s="87"/>
    </row>
    <row r="84" spans="13:30" x14ac:dyDescent="0.2">
      <c r="M84" s="94" t="s">
        <v>159</v>
      </c>
      <c r="N84" s="94" t="s">
        <v>33</v>
      </c>
      <c r="O84" s="94" t="s">
        <v>87</v>
      </c>
      <c r="P84" s="94" t="str">
        <f t="shared" si="13"/>
        <v>EUR1F7Y_Quote</v>
      </c>
      <c r="Q84" s="122"/>
      <c r="R84" s="106">
        <f>_xll.qlInterestRateIndexFixingDate(AA84,S84)</f>
        <v>42719</v>
      </c>
      <c r="S84" s="106">
        <f>_xll.qlCalendarAdvance(Calendar,SettlementDate,N84,"mf",TRUE,Trigger)</f>
        <v>42723</v>
      </c>
      <c r="T84" s="106">
        <f>_xll.qlInterestRateIndexMaturity(AA84,S84)</f>
        <v>45279</v>
      </c>
      <c r="U84" s="97">
        <f>_xll.qlIndexFixing(AA84,R84,TRUE,_xll.ohTrigger(Trigger,Trigger6M,InterestRatesTrigger))</f>
        <v>8.6601382521318271E-3</v>
      </c>
      <c r="V84" s="97">
        <f>_xll.qlQuoteValue(P84,_xll.ohTrigger(Trigger,Trigger6M,InterestRatesTrigger))</f>
        <v>8.6599999999999993E-3</v>
      </c>
      <c r="W84" s="94" t="b">
        <f t="shared" si="16"/>
        <v>1</v>
      </c>
      <c r="X84" s="153">
        <f t="shared" si="17"/>
        <v>1.3825213182779017E-3</v>
      </c>
      <c r="Y84" s="50" t="b">
        <f>ABS(X84/10000)&lt;=ABS('General Settings'!$D$32)</f>
        <v>0</v>
      </c>
      <c r="AA84" s="50" t="str">
        <f>_xll.qlSwapIndex(,,O84,SettlementDays,Currency,Calendar,FixedLegTenor,FixedLegBDC,FixedLegDayCounter,Index6M,DiscountingCurve,Permanent,Trigger,ObjectOverwrite)</f>
        <v>obj_0072f#0000</v>
      </c>
      <c r="AB84" s="50" t="str">
        <f>_xll.qlVanillaSwapFromSwapIndex(,AA84,R84)</f>
        <v>obj_00880#0000</v>
      </c>
      <c r="AC84" s="133"/>
      <c r="AD84" s="87"/>
    </row>
    <row r="85" spans="13:30" x14ac:dyDescent="0.2">
      <c r="M85" s="94" t="s">
        <v>159</v>
      </c>
      <c r="N85" s="94" t="s">
        <v>33</v>
      </c>
      <c r="O85" s="94" t="s">
        <v>88</v>
      </c>
      <c r="P85" s="94" t="str">
        <f t="shared" si="13"/>
        <v>EUR1F8Y_Quote</v>
      </c>
      <c r="Q85" s="122"/>
      <c r="R85" s="106">
        <f>_xll.qlInterestRateIndexFixingDate(AA85,S85)</f>
        <v>42719</v>
      </c>
      <c r="S85" s="106">
        <f>_xll.qlCalendarAdvance(Calendar,SettlementDate,N85,"mf",TRUE,Trigger)</f>
        <v>42723</v>
      </c>
      <c r="T85" s="106">
        <f>_xll.qlInterestRateIndexMaturity(AA85,S85)</f>
        <v>45645</v>
      </c>
      <c r="U85" s="97">
        <f>_xll.qlIndexFixing(AA85,R85,TRUE,_xll.ohTrigger(Trigger,Trigger6M,InterestRatesTrigger))</f>
        <v>1.0007651487613947E-2</v>
      </c>
      <c r="V85" s="97">
        <f>_xll.qlQuoteValue(P85,_xll.ohTrigger(Trigger,Trigger6M,InterestRatesTrigger))</f>
        <v>1.0009999999999998E-2</v>
      </c>
      <c r="W85" s="94" t="b">
        <f t="shared" si="16"/>
        <v>1</v>
      </c>
      <c r="X85" s="153">
        <f t="shared" si="17"/>
        <v>-2.3485123860512297E-2</v>
      </c>
      <c r="Y85" s="50" t="b">
        <f>ABS(X85/10000)&lt;=ABS('General Settings'!$D$32)</f>
        <v>0</v>
      </c>
      <c r="AA85" s="50" t="str">
        <f>_xll.qlSwapIndex(,,O85,SettlementDays,Currency,Calendar,FixedLegTenor,FixedLegBDC,FixedLegDayCounter,Index6M,DiscountingCurve,Permanent,Trigger,ObjectOverwrite)</f>
        <v>obj_006eb#0000</v>
      </c>
      <c r="AB85" s="50" t="str">
        <f>_xll.qlVanillaSwapFromSwapIndex(,AA85,R85)</f>
        <v>obj_00857#0000</v>
      </c>
      <c r="AC85" s="133"/>
      <c r="AD85" s="87"/>
    </row>
    <row r="86" spans="13:30" x14ac:dyDescent="0.2">
      <c r="M86" s="94" t="s">
        <v>159</v>
      </c>
      <c r="N86" s="94" t="s">
        <v>33</v>
      </c>
      <c r="O86" s="94" t="s">
        <v>89</v>
      </c>
      <c r="P86" s="94" t="str">
        <f t="shared" si="13"/>
        <v>EUR1F9Y_Quote</v>
      </c>
      <c r="Q86" s="122"/>
      <c r="R86" s="106">
        <f>_xll.qlInterestRateIndexFixingDate(AA86,S86)</f>
        <v>42719</v>
      </c>
      <c r="S86" s="106">
        <f>_xll.qlCalendarAdvance(Calendar,SettlementDate,N86,"mf",TRUE,Trigger)</f>
        <v>42723</v>
      </c>
      <c r="T86" s="106">
        <f>_xll.qlInterestRateIndexMaturity(AA86,S86)</f>
        <v>46010</v>
      </c>
      <c r="U86" s="97">
        <f>_xll.qlIndexFixing(AA86,R86,TRUE,_xll.ohTrigger(Trigger,Trigger6M,InterestRatesTrigger))</f>
        <v>1.1184550693605938E-2</v>
      </c>
      <c r="V86" s="97">
        <f>_xll.qlQuoteValue(P86,_xll.ohTrigger(Trigger,Trigger6M,InterestRatesTrigger))</f>
        <v>1.1179999999999999E-2</v>
      </c>
      <c r="W86" s="94" t="b">
        <f t="shared" si="16"/>
        <v>1</v>
      </c>
      <c r="X86" s="153">
        <f t="shared" si="17"/>
        <v>4.5506936059390435E-2</v>
      </c>
      <c r="Y86" s="50" t="b">
        <f>ABS(X86/10000)&lt;=ABS('General Settings'!$D$32)</f>
        <v>0</v>
      </c>
      <c r="AA86" s="50" t="str">
        <f>_xll.qlSwapIndex(,,O86,SettlementDays,Currency,Calendar,FixedLegTenor,FixedLegBDC,FixedLegDayCounter,Index6M,DiscountingCurve,Permanent,Trigger,ObjectOverwrite)</f>
        <v>obj_007f4#0000</v>
      </c>
      <c r="AB86" s="50" t="str">
        <f>_xll.qlVanillaSwapFromSwapIndex(,AA86,R86)</f>
        <v>obj_00951#0000</v>
      </c>
      <c r="AC86" s="133"/>
      <c r="AD86" s="87"/>
    </row>
    <row r="87" spans="13:30" x14ac:dyDescent="0.2">
      <c r="M87" s="94" t="s">
        <v>159</v>
      </c>
      <c r="N87" s="94" t="s">
        <v>33</v>
      </c>
      <c r="O87" s="94" t="s">
        <v>90</v>
      </c>
      <c r="P87" s="94" t="str">
        <f t="shared" si="13"/>
        <v>EUR1F10Y_Quote</v>
      </c>
      <c r="Q87" s="122"/>
      <c r="R87" s="106">
        <f>_xll.qlInterestRateIndexFixingDate(AA87,S87)</f>
        <v>42719</v>
      </c>
      <c r="S87" s="106">
        <f>_xll.qlCalendarAdvance(Calendar,SettlementDate,N87,"mf",TRUE,Trigger)</f>
        <v>42723</v>
      </c>
      <c r="T87" s="106">
        <f>_xll.qlInterestRateIndexMaturity(AA87,S87)</f>
        <v>46377</v>
      </c>
      <c r="U87" s="97">
        <f>_xll.qlIndexFixing(AA87,R87,TRUE,_xll.ohTrigger(Trigger,Trigger6M,InterestRatesTrigger))</f>
        <v>1.2211699800226737E-2</v>
      </c>
      <c r="V87" s="97">
        <f>_xll.qlQuoteValue(P87,_xll.ohTrigger(Trigger,Trigger6M,InterestRatesTrigger))</f>
        <v>1.221E-2</v>
      </c>
      <c r="W87" s="94" t="b">
        <f t="shared" si="16"/>
        <v>1</v>
      </c>
      <c r="X87" s="153">
        <f t="shared" si="17"/>
        <v>1.6998002267364087E-2</v>
      </c>
      <c r="Y87" s="50" t="b">
        <f>ABS(X87/10000)&lt;=ABS('General Settings'!$D$32)</f>
        <v>0</v>
      </c>
      <c r="AA87" s="50" t="str">
        <f>_xll.qlSwapIndex(,,O87,SettlementDays,Currency,Calendar,FixedLegTenor,FixedLegBDC,FixedLegDayCounter,Index6M,DiscountingCurve,Permanent,Trigger,ObjectOverwrite)</f>
        <v>obj_007c4#0000</v>
      </c>
      <c r="AB87" s="50" t="str">
        <f>_xll.qlVanillaSwapFromSwapIndex(,AA87,R87)</f>
        <v>obj_008ca#0000</v>
      </c>
      <c r="AC87" s="133"/>
      <c r="AD87" s="87"/>
    </row>
    <row r="88" spans="13:30" x14ac:dyDescent="0.2">
      <c r="M88" s="94" t="s">
        <v>159</v>
      </c>
      <c r="N88" s="94" t="s">
        <v>33</v>
      </c>
      <c r="O88" s="94" t="s">
        <v>116</v>
      </c>
      <c r="P88" s="94" t="str">
        <f t="shared" si="13"/>
        <v>EUR1F11Y_Quote</v>
      </c>
      <c r="Q88" s="122"/>
      <c r="R88" s="106">
        <f>_xll.qlInterestRateIndexFixingDate(AA88,S88)</f>
        <v>42719</v>
      </c>
      <c r="S88" s="106">
        <f>_xll.qlCalendarAdvance(Calendar,SettlementDate,N88,"mf",TRUE,Trigger)</f>
        <v>42723</v>
      </c>
      <c r="T88" s="106">
        <f>_xll.qlInterestRateIndexMaturity(AA88,S88)</f>
        <v>46741</v>
      </c>
      <c r="U88" s="97">
        <f>_xll.qlIndexFixing(AA88,R88,TRUE,_xll.ohTrigger(Trigger,Trigger6M,InterestRatesTrigger))</f>
        <v>1.30894462230721E-2</v>
      </c>
      <c r="V88" s="97">
        <f>_xll.qlQuoteValue(P88,_xll.ohTrigger(Trigger,Trigger6M,InterestRatesTrigger))</f>
        <v>1.3089999999999999E-2</v>
      </c>
      <c r="W88" s="94" t="b">
        <f t="shared" si="16"/>
        <v>1</v>
      </c>
      <c r="X88" s="153">
        <f t="shared" si="17"/>
        <v>-5.5377692789911059E-3</v>
      </c>
      <c r="Y88" s="50" t="b">
        <f>ABS(X88/10000)&lt;=ABS('General Settings'!$D$32)</f>
        <v>0</v>
      </c>
      <c r="AA88" s="50" t="str">
        <f>_xll.qlSwapIndex(,,O88,SettlementDays,Currency,Calendar,FixedLegTenor,FixedLegBDC,FixedLegDayCounter,Index6M,DiscountingCurve,Permanent,Trigger,ObjectOverwrite)</f>
        <v>obj_00727#0000</v>
      </c>
      <c r="AB88" s="50" t="str">
        <f>_xll.qlVanillaSwapFromSwapIndex(,AA88,R88)</f>
        <v>obj_0093d#0000</v>
      </c>
      <c r="AC88" s="133"/>
      <c r="AD88" s="87"/>
    </row>
    <row r="89" spans="13:30" x14ac:dyDescent="0.2">
      <c r="M89" s="94" t="s">
        <v>159</v>
      </c>
      <c r="N89" s="94" t="s">
        <v>33</v>
      </c>
      <c r="O89" s="94" t="s">
        <v>91</v>
      </c>
      <c r="P89" s="94" t="str">
        <f t="shared" si="13"/>
        <v>EUR1F12Y_Quote</v>
      </c>
      <c r="Q89" s="122"/>
      <c r="R89" s="106">
        <f>_xll.qlInterestRateIndexFixingDate(AA89,S89)</f>
        <v>42719</v>
      </c>
      <c r="S89" s="106">
        <f>_xll.qlCalendarAdvance(Calendar,SettlementDate,N89,"mf",TRUE,Trigger)</f>
        <v>42723</v>
      </c>
      <c r="T89" s="106">
        <f>_xll.qlInterestRateIndexMaturity(AA89,S89)</f>
        <v>47106</v>
      </c>
      <c r="U89" s="97">
        <f>_xll.qlIndexFixing(AA89,R89,TRUE,_xll.ohTrigger(Trigger,Trigger6M,InterestRatesTrigger))</f>
        <v>1.384358718828301E-2</v>
      </c>
      <c r="V89" s="97">
        <f>_xll.qlQuoteValue(P89,_xll.ohTrigger(Trigger,Trigger6M,InterestRatesTrigger))</f>
        <v>1.3839999999999998E-2</v>
      </c>
      <c r="W89" s="94" t="b">
        <f t="shared" si="16"/>
        <v>1</v>
      </c>
      <c r="X89" s="153">
        <f t="shared" si="17"/>
        <v>3.5871882830117857E-2</v>
      </c>
      <c r="Y89" s="50" t="b">
        <f>ABS(X89/10000)&lt;=ABS('General Settings'!$D$32)</f>
        <v>0</v>
      </c>
      <c r="AA89" s="50" t="str">
        <f>_xll.qlSwapIndex(,,O89,SettlementDays,Currency,Calendar,FixedLegTenor,FixedLegBDC,FixedLegDayCounter,Index6M,DiscountingCurve,Permanent,Trigger,ObjectOverwrite)</f>
        <v>obj_0082b#0000</v>
      </c>
      <c r="AB89" s="50" t="str">
        <f>_xll.qlVanillaSwapFromSwapIndex(,AA89,R89)</f>
        <v>obj_008b3#0000</v>
      </c>
      <c r="AC89" s="133"/>
      <c r="AD89" s="87"/>
    </row>
    <row r="90" spans="13:30" x14ac:dyDescent="0.2">
      <c r="M90" s="94" t="s">
        <v>159</v>
      </c>
      <c r="N90" s="94" t="s">
        <v>33</v>
      </c>
      <c r="O90" s="94" t="s">
        <v>117</v>
      </c>
      <c r="P90" s="94" t="str">
        <f t="shared" si="13"/>
        <v>EUR1F13Y_Quote</v>
      </c>
      <c r="Q90" s="122"/>
      <c r="R90" s="106">
        <f>_xll.qlInterestRateIndexFixingDate(AA90,S90)</f>
        <v>42719</v>
      </c>
      <c r="S90" s="106">
        <f>_xll.qlCalendarAdvance(Calendar,SettlementDate,N90,"mf",TRUE,Trigger)</f>
        <v>42723</v>
      </c>
      <c r="T90" s="106">
        <f>_xll.qlInterestRateIndexMaturity(AA90,S90)</f>
        <v>47471</v>
      </c>
      <c r="U90" s="97">
        <f>_xll.qlIndexFixing(AA90,R90,TRUE,_xll.ohTrigger(Trigger,Trigger6M,InterestRatesTrigger))</f>
        <v>1.4479491962571679E-2</v>
      </c>
      <c r="V90" s="97">
        <f>_xll.qlQuoteValue(P90,_xll.ohTrigger(Trigger,Trigger6M,InterestRatesTrigger))</f>
        <v>1.447E-2</v>
      </c>
      <c r="W90" s="94" t="b">
        <f t="shared" si="16"/>
        <v>1</v>
      </c>
      <c r="X90" s="153">
        <f t="shared" si="17"/>
        <v>9.4919625716789746E-2</v>
      </c>
      <c r="Y90" s="50" t="b">
        <f>ABS(X90/10000)&lt;=ABS('General Settings'!$D$32)</f>
        <v>0</v>
      </c>
      <c r="AA90" s="50" t="str">
        <f>_xll.qlSwapIndex(,,O90,SettlementDays,Currency,Calendar,FixedLegTenor,FixedLegBDC,FixedLegDayCounter,Index6M,DiscountingCurve,Permanent,Trigger,ObjectOverwrite)</f>
        <v>obj_007ad#0000</v>
      </c>
      <c r="AB90" s="50" t="str">
        <f>_xll.qlVanillaSwapFromSwapIndex(,AA90,R90)</f>
        <v>obj_008ff#0000</v>
      </c>
      <c r="AC90" s="133"/>
      <c r="AD90" s="87"/>
    </row>
    <row r="91" spans="13:30" x14ac:dyDescent="0.2">
      <c r="M91" s="94" t="s">
        <v>159</v>
      </c>
      <c r="N91" s="94" t="s">
        <v>33</v>
      </c>
      <c r="O91" s="94" t="s">
        <v>118</v>
      </c>
      <c r="P91" s="94" t="str">
        <f t="shared" si="13"/>
        <v>EUR1F14Y_Quote</v>
      </c>
      <c r="Q91" s="122"/>
      <c r="R91" s="106">
        <f>_xll.qlInterestRateIndexFixingDate(AA91,S91)</f>
        <v>42719</v>
      </c>
      <c r="S91" s="106">
        <f>_xll.qlCalendarAdvance(Calendar,SettlementDate,N91,"mf",TRUE,Trigger)</f>
        <v>42723</v>
      </c>
      <c r="T91" s="106">
        <f>_xll.qlInterestRateIndexMaturity(AA91,S91)</f>
        <v>47836</v>
      </c>
      <c r="U91" s="97">
        <f>_xll.qlIndexFixing(AA91,R91,TRUE,_xll.ohTrigger(Trigger,Trigger6M,InterestRatesTrigger))</f>
        <v>1.5013810971820113E-2</v>
      </c>
      <c r="V91" s="97">
        <f>_xll.qlQuoteValue(P91,_xll.ohTrigger(Trigger,Trigger6M,InterestRatesTrigger))</f>
        <v>1.5009999999999999E-2</v>
      </c>
      <c r="W91" s="94" t="b">
        <f t="shared" si="16"/>
        <v>1</v>
      </c>
      <c r="X91" s="153">
        <f t="shared" si="17"/>
        <v>3.8109718201138898E-2</v>
      </c>
      <c r="Y91" s="50" t="b">
        <f>ABS(X91/10000)&lt;=ABS('General Settings'!$D$32)</f>
        <v>0</v>
      </c>
      <c r="AA91" s="50" t="str">
        <f>_xll.qlSwapIndex(,,O91,SettlementDays,Currency,Calendar,FixedLegTenor,FixedLegBDC,FixedLegDayCounter,Index6M,DiscountingCurve,Permanent,Trigger,ObjectOverwrite)</f>
        <v>obj_0069d#0000</v>
      </c>
      <c r="AB91" s="50" t="str">
        <f>_xll.qlVanillaSwapFromSwapIndex(,AA91,R91)</f>
        <v>obj_0096c#0000</v>
      </c>
      <c r="AC91" s="133"/>
      <c r="AD91" s="87"/>
    </row>
    <row r="92" spans="13:30" x14ac:dyDescent="0.2">
      <c r="M92" s="94" t="s">
        <v>159</v>
      </c>
      <c r="N92" s="94" t="s">
        <v>33</v>
      </c>
      <c r="O92" s="94" t="s">
        <v>92</v>
      </c>
      <c r="P92" s="94" t="str">
        <f t="shared" si="13"/>
        <v>EUR1F15Y_Quote</v>
      </c>
      <c r="Q92" s="122"/>
      <c r="R92" s="106">
        <f>_xll.qlInterestRateIndexFixingDate(AA92,S92)</f>
        <v>42719</v>
      </c>
      <c r="S92" s="106">
        <f>_xll.qlCalendarAdvance(Calendar,SettlementDate,N92,"mf",TRUE,Trigger)</f>
        <v>42723</v>
      </c>
      <c r="T92" s="106">
        <f>_xll.qlInterestRateIndexMaturity(AA92,S92)</f>
        <v>48201</v>
      </c>
      <c r="U92" s="97">
        <f>_xll.qlIndexFixing(AA92,R92,TRUE,_xll.ohTrigger(Trigger,Trigger6M,InterestRatesTrigger))</f>
        <v>1.54589867571489E-2</v>
      </c>
      <c r="V92" s="97">
        <f>_xll.qlQuoteValue(P92,_xll.ohTrigger(Trigger,Trigger6M,InterestRatesTrigger))</f>
        <v>1.546E-2</v>
      </c>
      <c r="W92" s="94" t="b">
        <f t="shared" si="16"/>
        <v>1</v>
      </c>
      <c r="X92" s="153">
        <f t="shared" si="17"/>
        <v>-1.0132428510997021E-2</v>
      </c>
      <c r="Y92" s="50" t="b">
        <f>ABS(X92/10000)&lt;=ABS('General Settings'!$D$32)</f>
        <v>0</v>
      </c>
      <c r="AA92" s="50" t="str">
        <f>_xll.qlSwapIndex(,,O92,SettlementDays,Currency,Calendar,FixedLegTenor,FixedLegBDC,FixedLegDayCounter,Index6M,DiscountingCurve,Permanent,Trigger,ObjectOverwrite)</f>
        <v>obj_00780#0000</v>
      </c>
      <c r="AB92" s="50" t="str">
        <f>_xll.qlVanillaSwapFromSwapIndex(,AA92,R92)</f>
        <v>obj_008a3#0000</v>
      </c>
      <c r="AC92" s="133"/>
      <c r="AD92" s="87"/>
    </row>
    <row r="93" spans="13:30" x14ac:dyDescent="0.2">
      <c r="M93" s="94" t="s">
        <v>159</v>
      </c>
      <c r="N93" s="94" t="s">
        <v>33</v>
      </c>
      <c r="O93" s="94" t="s">
        <v>93</v>
      </c>
      <c r="P93" s="94" t="str">
        <f t="shared" si="13"/>
        <v>EUR1F20Y_Quote</v>
      </c>
      <c r="Q93" s="122"/>
      <c r="R93" s="106">
        <f>_xll.qlInterestRateIndexFixingDate(AA93,S93)</f>
        <v>42719</v>
      </c>
      <c r="S93" s="106">
        <f>_xll.qlCalendarAdvance(Calendar,SettlementDate,N93,"mf",TRUE,Trigger)</f>
        <v>42723</v>
      </c>
      <c r="T93" s="106">
        <f>_xll.qlInterestRateIndexMaturity(AA93,S93)</f>
        <v>50028</v>
      </c>
      <c r="U93" s="97">
        <f>_xll.qlIndexFixing(AA93,R93,TRUE,_xll.ohTrigger(Trigger,Trigger6M,InterestRatesTrigger))</f>
        <v>1.6599469875407859E-2</v>
      </c>
      <c r="V93" s="97">
        <f>_xll.qlQuoteValue(P93,_xll.ohTrigger(Trigger,Trigger6M,InterestRatesTrigger))</f>
        <v>1.66E-2</v>
      </c>
      <c r="W93" s="94" t="b">
        <f t="shared" si="16"/>
        <v>1</v>
      </c>
      <c r="X93" s="153">
        <f t="shared" si="17"/>
        <v>-5.3012459214074603E-3</v>
      </c>
      <c r="Y93" s="50" t="b">
        <f>ABS(X93/10000)&lt;=ABS('General Settings'!$D$32)</f>
        <v>0</v>
      </c>
      <c r="AA93" s="50" t="str">
        <f>_xll.qlSwapIndex(,,O93,SettlementDays,Currency,Calendar,FixedLegTenor,FixedLegBDC,FixedLegDayCounter,Index6M,DiscountingCurve,Permanent,Trigger,ObjectOverwrite)</f>
        <v>obj_00809#0000</v>
      </c>
      <c r="AB93" s="50" t="str">
        <f>_xll.qlVanillaSwapFromSwapIndex(,AA93,R93)</f>
        <v>obj_00936#0000</v>
      </c>
      <c r="AC93" s="133"/>
      <c r="AD93" s="87"/>
    </row>
    <row r="94" spans="13:30" x14ac:dyDescent="0.2">
      <c r="M94" s="94" t="s">
        <v>159</v>
      </c>
      <c r="N94" s="94" t="s">
        <v>33</v>
      </c>
      <c r="O94" s="94" t="s">
        <v>94</v>
      </c>
      <c r="P94" s="94" t="str">
        <f t="shared" si="13"/>
        <v>EUR1F25Y_Quote</v>
      </c>
      <c r="Q94" s="122"/>
      <c r="R94" s="106">
        <f>_xll.qlInterestRateIndexFixingDate(AA94,S94)</f>
        <v>42719</v>
      </c>
      <c r="S94" s="106">
        <f>_xll.qlCalendarAdvance(Calendar,SettlementDate,N94,"mf",TRUE,Trigger)</f>
        <v>42723</v>
      </c>
      <c r="T94" s="106">
        <f>_xll.qlInterestRateIndexMaturity(AA94,S94)</f>
        <v>51854</v>
      </c>
      <c r="U94" s="97">
        <f>_xll.qlIndexFixing(AA94,R94,TRUE,_xll.ohTrigger(Trigger,Trigger6M,InterestRatesTrigger))</f>
        <v>1.6660883392204926E-2</v>
      </c>
      <c r="V94" s="97">
        <f>_xll.qlQuoteValue(P94,_xll.ohTrigger(Trigger,Trigger6M,InterestRatesTrigger))</f>
        <v>1.6650000000000002E-2</v>
      </c>
      <c r="W94" s="94" t="b">
        <f t="shared" si="16"/>
        <v>1</v>
      </c>
      <c r="X94" s="153">
        <f t="shared" si="17"/>
        <v>0.10883392204924514</v>
      </c>
      <c r="Y94" s="50" t="b">
        <f>ABS(X94/10000)&lt;=ABS('General Settings'!$D$32)</f>
        <v>0</v>
      </c>
      <c r="AA94" s="50" t="str">
        <f>_xll.qlSwapIndex(,,O94,SettlementDays,Currency,Calendar,FixedLegTenor,FixedLegBDC,FixedLegDayCounter,Index6M,DiscountingCurve,Permanent,Trigger,ObjectOverwrite)</f>
        <v>obj_00763#0000</v>
      </c>
      <c r="AB94" s="50" t="str">
        <f>_xll.qlVanillaSwapFromSwapIndex(,AA94,R94)</f>
        <v>obj_0088f#0000</v>
      </c>
      <c r="AC94" s="133"/>
      <c r="AD94" s="87"/>
    </row>
    <row r="95" spans="13:30" x14ac:dyDescent="0.2">
      <c r="M95" s="197" t="s">
        <v>159</v>
      </c>
      <c r="N95" s="197" t="s">
        <v>33</v>
      </c>
      <c r="O95" s="197" t="s">
        <v>96</v>
      </c>
      <c r="P95" s="197" t="str">
        <f t="shared" si="13"/>
        <v>EUR1F30Y_Quote</v>
      </c>
      <c r="Q95" s="162"/>
      <c r="R95" s="198">
        <f>_xll.qlInterestRateIndexFixingDate(AA95,S95)</f>
        <v>42719</v>
      </c>
      <c r="S95" s="198">
        <f>_xll.qlCalendarAdvance(Calendar,SettlementDate,N95,"mf",TRUE,Trigger)</f>
        <v>42723</v>
      </c>
      <c r="T95" s="198">
        <f>_xll.qlInterestRateIndexMaturity(AA95,S95)</f>
        <v>53680</v>
      </c>
      <c r="U95" s="199">
        <f>_xll.qlIndexFixing(AA95,R95,TRUE,_xll.ohTrigger(Trigger,Trigger6M,InterestRatesTrigger))</f>
        <v>1.6550367140949155E-2</v>
      </c>
      <c r="V95" s="199">
        <f>_xll.qlQuoteValue(P95,_xll.ohTrigger(Trigger,Trigger6M,InterestRatesTrigger))</f>
        <v>1.6549999999999999E-2</v>
      </c>
      <c r="W95" s="197" t="b">
        <f t="shared" si="16"/>
        <v>1</v>
      </c>
      <c r="X95" s="200">
        <f t="shared" si="17"/>
        <v>3.6714094915624162E-3</v>
      </c>
      <c r="Y95" s="161" t="b">
        <f>ABS(X95/10000)&lt;=ABS('General Settings'!$D$32)</f>
        <v>0</v>
      </c>
      <c r="AA95" s="50" t="str">
        <f>_xll.qlSwapIndex(,,O95,SettlementDays,Currency,Calendar,FixedLegTenor,FixedLegBDC,FixedLegDayCounter,Index6M,DiscountingCurve,Permanent,Trigger,ObjectOverwrite)</f>
        <v>obj_00701#0000</v>
      </c>
      <c r="AB95" s="50" t="str">
        <f>_xll.qlVanillaSwapFromSwapIndex(,AA95,R95)</f>
        <v>obj_0094e#0000</v>
      </c>
      <c r="AC95" s="133"/>
      <c r="AD95" s="87"/>
    </row>
    <row r="96" spans="13:30" x14ac:dyDescent="0.2">
      <c r="M96" s="201" t="s">
        <v>159</v>
      </c>
      <c r="N96" s="201" t="s">
        <v>82</v>
      </c>
      <c r="O96" s="201" t="s">
        <v>33</v>
      </c>
      <c r="P96" s="201" t="str">
        <f t="shared" si="13"/>
        <v>EUR2F1Y_Quote</v>
      </c>
      <c r="Q96" s="166"/>
      <c r="R96" s="202">
        <f>_xll.qlInterestRateIndexFixingDate(AA96,S96)</f>
        <v>43083</v>
      </c>
      <c r="S96" s="202">
        <f>_xll.qlCalendarAdvance(Calendar,SettlementDate,N96,"mf",TRUE,Trigger)</f>
        <v>43087</v>
      </c>
      <c r="T96" s="202">
        <f>_xll.qlInterestRateIndexMaturity(AA96,S96)</f>
        <v>43452</v>
      </c>
      <c r="U96" s="203">
        <f>_xll.qlIndexFixing(AA96,R96,TRUE,_xll.ohTrigger(Trigger,Trigger6M,InterestRatesTrigger))</f>
        <v>1.9452443058448974E-3</v>
      </c>
      <c r="V96" s="203">
        <f>_xll.qlQuoteValue(P96,_xll.ohTrigger(Trigger,Trigger6M,InterestRatesTrigger))</f>
        <v>1.9E-3</v>
      </c>
      <c r="W96" s="201" t="b">
        <f t="shared" si="16"/>
        <v>1</v>
      </c>
      <c r="X96" s="204">
        <f t="shared" si="17"/>
        <v>0.45244305844897426</v>
      </c>
      <c r="Y96" s="149" t="b">
        <f>ABS(X96/10000)&lt;=ABS('General Settings'!$D$32)</f>
        <v>0</v>
      </c>
      <c r="AA96" s="50" t="str">
        <f>_xll.qlSwapIndex(,,O96,SettlementDays,Currency,Calendar,FixedLegTenor,FixedLegBDC,FixedLegDayCounter,Index6M,DiscountingCurve,Permanent,Trigger,ObjectOverwrite)</f>
        <v>obj_006ae#0000</v>
      </c>
      <c r="AB96" s="50" t="str">
        <f>_xll.qlVanillaSwapFromSwapIndex(,AA96,R96)</f>
        <v>obj_0096b#0000</v>
      </c>
      <c r="AC96" s="133"/>
      <c r="AD96" s="87"/>
    </row>
    <row r="97" spans="13:30" x14ac:dyDescent="0.2">
      <c r="M97" s="94" t="s">
        <v>159</v>
      </c>
      <c r="N97" s="94" t="s">
        <v>82</v>
      </c>
      <c r="O97" s="94" t="s">
        <v>82</v>
      </c>
      <c r="P97" s="94" t="str">
        <f t="shared" si="13"/>
        <v>EUR2F2Y_Quote</v>
      </c>
      <c r="Q97" s="122"/>
      <c r="R97" s="106">
        <f>_xll.qlInterestRateIndexFixingDate(AA97,S97)</f>
        <v>43083</v>
      </c>
      <c r="S97" s="106">
        <f>_xll.qlCalendarAdvance(Calendar,SettlementDate,N97,"mf",TRUE,Trigger)</f>
        <v>43087</v>
      </c>
      <c r="T97" s="106">
        <f>_xll.qlInterestRateIndexMaturity(AA97,S97)</f>
        <v>43817</v>
      </c>
      <c r="U97" s="97">
        <f>_xll.qlIndexFixing(AA97,R97,TRUE,_xll.ohTrigger(Trigger,Trigger6M,InterestRatesTrigger))</f>
        <v>3.7133777908306331E-3</v>
      </c>
      <c r="V97" s="97">
        <f>_xll.qlQuoteValue(P97,_xll.ohTrigger(Trigger,Trigger6M,InterestRatesTrigger))</f>
        <v>3.6900000000000001E-3</v>
      </c>
      <c r="W97" s="94" t="b">
        <f t="shared" si="16"/>
        <v>1</v>
      </c>
      <c r="X97" s="153">
        <f t="shared" si="17"/>
        <v>0.23377790830632958</v>
      </c>
      <c r="Y97" s="50" t="b">
        <f>ABS(X97/10000)&lt;=ABS('General Settings'!$D$32)</f>
        <v>0</v>
      </c>
      <c r="AA97" s="50" t="str">
        <f>_xll.qlSwapIndex(,,O97,SettlementDays,Currency,Calendar,FixedLegTenor,FixedLegBDC,FixedLegDayCounter,Index6M,DiscountingCurve,Permanent,Trigger,ObjectOverwrite)</f>
        <v>obj_007bc#0000</v>
      </c>
      <c r="AB97" s="50" t="str">
        <f>_xll.qlVanillaSwapFromSwapIndex(,AA97,R97)</f>
        <v>obj_00887#0000</v>
      </c>
      <c r="AC97" s="133"/>
      <c r="AD97" s="87"/>
    </row>
    <row r="98" spans="13:30" x14ac:dyDescent="0.2">
      <c r="M98" s="94" t="s">
        <v>159</v>
      </c>
      <c r="N98" s="94" t="s">
        <v>82</v>
      </c>
      <c r="O98" s="94" t="s">
        <v>83</v>
      </c>
      <c r="P98" s="94" t="str">
        <f t="shared" si="13"/>
        <v>EUR2F3Y_Quote</v>
      </c>
      <c r="Q98" s="122"/>
      <c r="R98" s="106">
        <f>_xll.qlInterestRateIndexFixingDate(AA98,S98)</f>
        <v>43083</v>
      </c>
      <c r="S98" s="106">
        <f>_xll.qlCalendarAdvance(Calendar,SettlementDate,N98,"mf",TRUE,Trigger)</f>
        <v>43087</v>
      </c>
      <c r="T98" s="106">
        <f>_xll.qlInterestRateIndexMaturity(AA98,S98)</f>
        <v>44183</v>
      </c>
      <c r="U98" s="97">
        <f>_xll.qlIndexFixing(AA98,R98,TRUE,_xll.ohTrigger(Trigger,Trigger6M,InterestRatesTrigger))</f>
        <v>5.4849120978513934E-3</v>
      </c>
      <c r="V98" s="97">
        <f>_xll.qlQuoteValue(P98,_xll.ohTrigger(Trigger,Trigger6M,InterestRatesTrigger))</f>
        <v>5.4699999999999992E-3</v>
      </c>
      <c r="W98" s="94" t="b">
        <f t="shared" si="16"/>
        <v>1</v>
      </c>
      <c r="X98" s="153">
        <f t="shared" si="17"/>
        <v>0.1491209785139426</v>
      </c>
      <c r="Y98" s="50" t="b">
        <f>ABS(X98/10000)&lt;=ABS('General Settings'!$D$32)</f>
        <v>0</v>
      </c>
      <c r="AA98" s="50" t="str">
        <f>_xll.qlSwapIndex(,,O98,SettlementDays,Currency,Calendar,FixedLegTenor,FixedLegBDC,FixedLegDayCounter,Index6M,DiscountingCurve,Permanent,Trigger,ObjectOverwrite)</f>
        <v>obj_00692#0000</v>
      </c>
      <c r="AB98" s="50" t="str">
        <f>_xll.qlVanillaSwapFromSwapIndex(,AA98,R98)</f>
        <v>obj_00943#0000</v>
      </c>
      <c r="AC98" s="133"/>
      <c r="AD98" s="87"/>
    </row>
    <row r="99" spans="13:30" x14ac:dyDescent="0.2">
      <c r="M99" s="94" t="s">
        <v>159</v>
      </c>
      <c r="N99" s="94" t="s">
        <v>82</v>
      </c>
      <c r="O99" s="94" t="s">
        <v>84</v>
      </c>
      <c r="P99" s="94" t="str">
        <f t="shared" si="13"/>
        <v>EUR2F4Y_Quote</v>
      </c>
      <c r="Q99" s="122"/>
      <c r="R99" s="106">
        <f>_xll.qlInterestRateIndexFixingDate(AA99,S99)</f>
        <v>43083</v>
      </c>
      <c r="S99" s="106">
        <f>_xll.qlCalendarAdvance(Calendar,SettlementDate,N99,"mf",TRUE,Trigger)</f>
        <v>43087</v>
      </c>
      <c r="T99" s="106">
        <f>_xll.qlInterestRateIndexMaturity(AA99,S99)</f>
        <v>44550</v>
      </c>
      <c r="U99" s="97">
        <f>_xll.qlIndexFixing(AA99,R99,TRUE,_xll.ohTrigger(Trigger,Trigger6M,InterestRatesTrigger))</f>
        <v>7.1290124729115559E-3</v>
      </c>
      <c r="V99" s="97">
        <f>_xll.qlQuoteValue(P99,_xll.ohTrigger(Trigger,Trigger6M,InterestRatesTrigger))</f>
        <v>7.1199999999999996E-3</v>
      </c>
      <c r="W99" s="94" t="b">
        <f t="shared" si="16"/>
        <v>1</v>
      </c>
      <c r="X99" s="153">
        <f t="shared" si="17"/>
        <v>9.0124729115563518E-2</v>
      </c>
      <c r="Y99" s="50" t="b">
        <f>ABS(X99/10000)&lt;=ABS('General Settings'!$D$32)</f>
        <v>0</v>
      </c>
      <c r="AA99" s="50" t="str">
        <f>_xll.qlSwapIndex(,,O99,SettlementDays,Currency,Calendar,FixedLegTenor,FixedLegBDC,FixedLegDayCounter,Index6M,DiscountingCurve,Permanent,Trigger,ObjectOverwrite)</f>
        <v>obj_00680#0000</v>
      </c>
      <c r="AB99" s="50" t="str">
        <f>_xll.qlVanillaSwapFromSwapIndex(,AA99,R99)</f>
        <v>obj_00998#0000</v>
      </c>
      <c r="AC99" s="133"/>
      <c r="AD99" s="87"/>
    </row>
    <row r="100" spans="13:30" x14ac:dyDescent="0.2">
      <c r="M100" s="94" t="s">
        <v>159</v>
      </c>
      <c r="N100" s="94" t="s">
        <v>82</v>
      </c>
      <c r="O100" s="94" t="s">
        <v>85</v>
      </c>
      <c r="P100" s="94" t="str">
        <f t="shared" si="13"/>
        <v>EUR2F5Y_Quote</v>
      </c>
      <c r="Q100" s="122"/>
      <c r="R100" s="106">
        <f>_xll.qlInterestRateIndexFixingDate(AA100,S100)</f>
        <v>43083</v>
      </c>
      <c r="S100" s="106">
        <f>_xll.qlCalendarAdvance(Calendar,SettlementDate,N100,"mf",TRUE,Trigger)</f>
        <v>43087</v>
      </c>
      <c r="T100" s="106">
        <f>_xll.qlInterestRateIndexMaturity(AA100,S100)</f>
        <v>44914</v>
      </c>
      <c r="U100" s="97">
        <f>_xll.qlIndexFixing(AA100,R100,TRUE,_xll.ohTrigger(Trigger,Trigger6M,InterestRatesTrigger))</f>
        <v>8.7085311186086024E-3</v>
      </c>
      <c r="V100" s="97">
        <f>_xll.qlQuoteValue(P100,_xll.ohTrigger(Trigger,Trigger6M,InterestRatesTrigger))</f>
        <v>8.6999999999999994E-3</v>
      </c>
      <c r="W100" s="94" t="b">
        <f t="shared" si="16"/>
        <v>1</v>
      </c>
      <c r="X100" s="153">
        <f t="shared" si="17"/>
        <v>8.5311186086029639E-2</v>
      </c>
      <c r="Y100" s="50" t="b">
        <f>ABS(X100/10000)&lt;=ABS('General Settings'!$D$32)</f>
        <v>0</v>
      </c>
      <c r="AA100" s="50" t="str">
        <f>_xll.qlSwapIndex(,,O100,SettlementDays,Currency,Calendar,FixedLegTenor,FixedLegBDC,FixedLegDayCounter,Index6M,DiscountingCurve,Permanent,Trigger,ObjectOverwrite)</f>
        <v>obj_0070a#0000</v>
      </c>
      <c r="AB100" s="50" t="str">
        <f>_xll.qlVanillaSwapFromSwapIndex(,AA100,R100)</f>
        <v>obj_00863#0000</v>
      </c>
      <c r="AC100" s="133"/>
      <c r="AD100" s="87"/>
    </row>
    <row r="101" spans="13:30" x14ac:dyDescent="0.2">
      <c r="M101" s="94" t="s">
        <v>159</v>
      </c>
      <c r="N101" s="94" t="s">
        <v>82</v>
      </c>
      <c r="O101" s="94" t="s">
        <v>86</v>
      </c>
      <c r="P101" s="94" t="str">
        <f t="shared" si="13"/>
        <v>EUR2F6Y_Quote</v>
      </c>
      <c r="Q101" s="122"/>
      <c r="R101" s="106">
        <f>_xll.qlInterestRateIndexFixingDate(AA101,S101)</f>
        <v>43083</v>
      </c>
      <c r="S101" s="106">
        <f>_xll.qlCalendarAdvance(Calendar,SettlementDate,N101,"mf",TRUE,Trigger)</f>
        <v>43087</v>
      </c>
      <c r="T101" s="106">
        <f>_xll.qlInterestRateIndexMaturity(AA101,S101)</f>
        <v>45278</v>
      </c>
      <c r="U101" s="97">
        <f>_xll.qlIndexFixing(AA101,R101,TRUE,_xll.ohTrigger(Trigger,Trigger6M,InterestRatesTrigger))</f>
        <v>1.0182193040119632E-2</v>
      </c>
      <c r="V101" s="97">
        <f>_xll.qlQuoteValue(P101,_xll.ohTrigger(Trigger,Trigger6M,InterestRatesTrigger))</f>
        <v>1.0169999999999998E-2</v>
      </c>
      <c r="W101" s="94" t="b">
        <f t="shared" si="16"/>
        <v>1</v>
      </c>
      <c r="X101" s="153">
        <f t="shared" si="17"/>
        <v>0.1219304011963393</v>
      </c>
      <c r="Y101" s="50" t="b">
        <f>ABS(X101/10000)&lt;=ABS('General Settings'!$D$32)</f>
        <v>0</v>
      </c>
      <c r="AA101" s="50" t="str">
        <f>_xll.qlSwapIndex(,,O101,SettlementDays,Currency,Calendar,FixedLegTenor,FixedLegBDC,FixedLegDayCounter,Index6M,DiscountingCurve,Permanent,Trigger,ObjectOverwrite)</f>
        <v>obj_00830#0000</v>
      </c>
      <c r="AB101" s="50" t="str">
        <f>_xll.qlVanillaSwapFromSwapIndex(,AA101,R101)</f>
        <v>obj_00974#0000</v>
      </c>
      <c r="AC101" s="133"/>
      <c r="AD101" s="87"/>
    </row>
    <row r="102" spans="13:30" x14ac:dyDescent="0.2">
      <c r="M102" s="94" t="s">
        <v>159</v>
      </c>
      <c r="N102" s="94" t="s">
        <v>82</v>
      </c>
      <c r="O102" s="94" t="s">
        <v>87</v>
      </c>
      <c r="P102" s="94" t="str">
        <f t="shared" si="13"/>
        <v>EUR2F7Y_Quote</v>
      </c>
      <c r="Q102" s="122"/>
      <c r="R102" s="106">
        <f>_xll.qlInterestRateIndexFixingDate(AA102,S102)</f>
        <v>43083</v>
      </c>
      <c r="S102" s="106">
        <f>_xll.qlCalendarAdvance(Calendar,SettlementDate,N102,"mf",TRUE,Trigger)</f>
        <v>43087</v>
      </c>
      <c r="T102" s="106">
        <f>_xll.qlInterestRateIndexMaturity(AA102,S102)</f>
        <v>45644</v>
      </c>
      <c r="U102" s="97">
        <f>_xll.qlIndexFixing(AA102,R102,TRUE,_xll.ohTrigger(Trigger,Trigger6M,InterestRatesTrigger))</f>
        <v>1.1517718138495751E-2</v>
      </c>
      <c r="V102" s="97">
        <f>_xll.qlQuoteValue(P102,_xll.ohTrigger(Trigger,Trigger6M,InterestRatesTrigger))</f>
        <v>1.1509999999999999E-2</v>
      </c>
      <c r="W102" s="94" t="b">
        <f t="shared" si="16"/>
        <v>1</v>
      </c>
      <c r="X102" s="153">
        <f t="shared" si="17"/>
        <v>7.7181384957516336E-2</v>
      </c>
      <c r="Y102" s="50" t="b">
        <f>ABS(X102/10000)&lt;=ABS('General Settings'!$D$32)</f>
        <v>0</v>
      </c>
      <c r="AA102" s="50" t="str">
        <f>_xll.qlSwapIndex(,,O102,SettlementDays,Currency,Calendar,FixedLegTenor,FixedLegBDC,FixedLegDayCounter,Index6M,DiscountingCurve,Permanent,Trigger,ObjectOverwrite)</f>
        <v>obj_00831#0000</v>
      </c>
      <c r="AB102" s="50" t="str">
        <f>_xll.qlVanillaSwapFromSwapIndex(,AA102,R102)</f>
        <v>obj_00921#0000</v>
      </c>
      <c r="AC102" s="133"/>
      <c r="AD102" s="87"/>
    </row>
    <row r="103" spans="13:30" x14ac:dyDescent="0.2">
      <c r="M103" s="94" t="s">
        <v>159</v>
      </c>
      <c r="N103" s="94" t="s">
        <v>82</v>
      </c>
      <c r="O103" s="94" t="s">
        <v>88</v>
      </c>
      <c r="P103" s="94" t="str">
        <f t="shared" si="13"/>
        <v>EUR2F8Y_Quote</v>
      </c>
      <c r="Q103" s="122"/>
      <c r="R103" s="106">
        <f>_xll.qlInterestRateIndexFixingDate(AA103,S103)</f>
        <v>43083</v>
      </c>
      <c r="S103" s="106">
        <f>_xll.qlCalendarAdvance(Calendar,SettlementDate,N103,"mf",TRUE,Trigger)</f>
        <v>43087</v>
      </c>
      <c r="T103" s="106">
        <f>_xll.qlInterestRateIndexMaturity(AA103,S103)</f>
        <v>46009</v>
      </c>
      <c r="U103" s="97">
        <f>_xll.qlIndexFixing(AA103,R103,TRUE,_xll.ohTrigger(Trigger,Trigger6M,InterestRatesTrigger))</f>
        <v>1.2667207652909299E-2</v>
      </c>
      <c r="V103" s="97">
        <f>_xll.qlQuoteValue(P103,_xll.ohTrigger(Trigger,Trigger6M,InterestRatesTrigger))</f>
        <v>1.2659999999999999E-2</v>
      </c>
      <c r="W103" s="94" t="b">
        <f t="shared" si="16"/>
        <v>1</v>
      </c>
      <c r="X103" s="153">
        <f t="shared" si="17"/>
        <v>7.2076529092999359E-2</v>
      </c>
      <c r="Y103" s="50" t="b">
        <f>ABS(X103/10000)&lt;=ABS('General Settings'!$D$32)</f>
        <v>0</v>
      </c>
      <c r="AA103" s="50" t="str">
        <f>_xll.qlSwapIndex(,,O103,SettlementDays,Currency,Calendar,FixedLegTenor,FixedLegBDC,FixedLegDayCounter,Index6M,DiscountingCurve,Permanent,Trigger,ObjectOverwrite)</f>
        <v>obj_00686#0000</v>
      </c>
      <c r="AB103" s="50" t="str">
        <f>_xll.qlVanillaSwapFromSwapIndex(,AA103,R103)</f>
        <v>obj_00947#0000</v>
      </c>
      <c r="AC103" s="133"/>
      <c r="AD103" s="87"/>
    </row>
    <row r="104" spans="13:30" x14ac:dyDescent="0.2">
      <c r="M104" s="94" t="s">
        <v>159</v>
      </c>
      <c r="N104" s="94" t="s">
        <v>82</v>
      </c>
      <c r="O104" s="94" t="s">
        <v>89</v>
      </c>
      <c r="P104" s="94" t="str">
        <f t="shared" si="13"/>
        <v>EUR2F9Y_Quote</v>
      </c>
      <c r="Q104" s="122"/>
      <c r="R104" s="106">
        <f>_xll.qlInterestRateIndexFixingDate(AA104,S104)</f>
        <v>43083</v>
      </c>
      <c r="S104" s="106">
        <f>_xll.qlCalendarAdvance(Calendar,SettlementDate,N104,"mf",TRUE,Trigger)</f>
        <v>43087</v>
      </c>
      <c r="T104" s="106">
        <f>_xll.qlInterestRateIndexMaturity(AA104,S104)</f>
        <v>46374</v>
      </c>
      <c r="U104" s="97">
        <f>_xll.qlIndexFixing(AA104,R104,TRUE,_xll.ohTrigger(Trigger,Trigger6M,InterestRatesTrigger))</f>
        <v>1.3652916992983405E-2</v>
      </c>
      <c r="V104" s="97">
        <f>_xll.qlQuoteValue(P104,_xll.ohTrigger(Trigger,Trigger6M,InterestRatesTrigger))</f>
        <v>1.3650000000000001E-2</v>
      </c>
      <c r="W104" s="94" t="b">
        <f t="shared" si="16"/>
        <v>1</v>
      </c>
      <c r="X104" s="153">
        <f t="shared" si="17"/>
        <v>2.9169929834042124E-2</v>
      </c>
      <c r="Y104" s="50" t="b">
        <f>ABS(X104/10000)&lt;=ABS('General Settings'!$D$32)</f>
        <v>0</v>
      </c>
      <c r="AA104" s="50" t="str">
        <f>_xll.qlSwapIndex(,,O104,SettlementDays,Currency,Calendar,FixedLegTenor,FixedLegBDC,FixedLegDayCounter,Index6M,DiscountingCurve,Permanent,Trigger,ObjectOverwrite)</f>
        <v>obj_00710#0000</v>
      </c>
      <c r="AB104" s="50" t="str">
        <f>_xll.qlVanillaSwapFromSwapIndex(,AA104,R104)</f>
        <v>obj_0094a#0000</v>
      </c>
      <c r="AC104" s="133"/>
      <c r="AD104" s="87"/>
    </row>
    <row r="105" spans="13:30" x14ac:dyDescent="0.2">
      <c r="M105" s="94" t="s">
        <v>159</v>
      </c>
      <c r="N105" s="94" t="s">
        <v>82</v>
      </c>
      <c r="O105" s="94" t="s">
        <v>90</v>
      </c>
      <c r="P105" s="94" t="str">
        <f t="shared" si="13"/>
        <v>EUR2F10Y_Quote</v>
      </c>
      <c r="Q105" s="122"/>
      <c r="R105" s="106">
        <f>_xll.qlInterestRateIndexFixingDate(AA105,S105)</f>
        <v>43083</v>
      </c>
      <c r="S105" s="106">
        <f>_xll.qlCalendarAdvance(Calendar,SettlementDate,N105,"mf",TRUE,Trigger)</f>
        <v>43087</v>
      </c>
      <c r="T105" s="106">
        <f>_xll.qlInterestRateIndexMaturity(AA105,S105)</f>
        <v>46741</v>
      </c>
      <c r="U105" s="97">
        <f>_xll.qlIndexFixing(AA105,R105,TRUE,_xll.ohTrigger(Trigger,Trigger6M,InterestRatesTrigger))</f>
        <v>1.4496457079900354E-2</v>
      </c>
      <c r="V105" s="97">
        <f>_xll.qlQuoteValue(P105,_xll.ohTrigger(Trigger,Trigger6M,InterestRatesTrigger))</f>
        <v>1.4490000000000001E-2</v>
      </c>
      <c r="W105" s="94" t="b">
        <f t="shared" si="16"/>
        <v>1</v>
      </c>
      <c r="X105" s="153">
        <f t="shared" si="17"/>
        <v>6.457079900353338E-2</v>
      </c>
      <c r="Y105" s="50" t="b">
        <f>ABS(X105/10000)&lt;=ABS('General Settings'!$D$32)</f>
        <v>0</v>
      </c>
      <c r="AA105" s="50" t="str">
        <f>_xll.qlSwapIndex(,,O105,SettlementDays,Currency,Calendar,FixedLegTenor,FixedLegBDC,FixedLegDayCounter,Index6M,DiscountingCurve,Permanent,Trigger,ObjectOverwrite)</f>
        <v>obj_007a6#0000</v>
      </c>
      <c r="AB105" s="50" t="str">
        <f>_xll.qlVanillaSwapFromSwapIndex(,AA105,R105)</f>
        <v>obj_008c3#0000</v>
      </c>
      <c r="AC105" s="133"/>
      <c r="AD105" s="87"/>
    </row>
    <row r="106" spans="13:30" x14ac:dyDescent="0.2">
      <c r="M106" s="94" t="s">
        <v>159</v>
      </c>
      <c r="N106" s="94" t="s">
        <v>82</v>
      </c>
      <c r="O106" s="94" t="s">
        <v>116</v>
      </c>
      <c r="P106" s="94" t="str">
        <f t="shared" si="13"/>
        <v>EUR2F11Y_Quote</v>
      </c>
      <c r="Q106" s="122"/>
      <c r="R106" s="106">
        <f>_xll.qlInterestRateIndexFixingDate(AA106,S106)</f>
        <v>43083</v>
      </c>
      <c r="S106" s="106">
        <f>_xll.qlCalendarAdvance(Calendar,SettlementDate,N106,"mf",TRUE,Trigger)</f>
        <v>43087</v>
      </c>
      <c r="T106" s="106">
        <f>_xll.qlInterestRateIndexMaturity(AA106,S106)</f>
        <v>47105</v>
      </c>
      <c r="U106" s="97">
        <f>_xll.qlIndexFixing(AA106,R106,TRUE,_xll.ohTrigger(Trigger,Trigger6M,InterestRatesTrigger))</f>
        <v>1.520482753274058E-2</v>
      </c>
      <c r="V106" s="97">
        <f>_xll.qlQuoteValue(P106,_xll.ohTrigger(Trigger,Trigger6M,InterestRatesTrigger))</f>
        <v>1.52E-2</v>
      </c>
      <c r="W106" s="94" t="b">
        <f t="shared" si="16"/>
        <v>1</v>
      </c>
      <c r="X106" s="153">
        <f t="shared" si="17"/>
        <v>4.8275327405797319E-2</v>
      </c>
      <c r="Y106" s="50" t="b">
        <f>ABS(X106/10000)&lt;=ABS('General Settings'!$D$32)</f>
        <v>0</v>
      </c>
      <c r="AA106" s="50" t="str">
        <f>_xll.qlSwapIndex(,,O106,SettlementDays,Currency,Calendar,FixedLegTenor,FixedLegBDC,FixedLegDayCounter,Index6M,DiscountingCurve,Permanent,Trigger,ObjectOverwrite)</f>
        <v>obj_006ea#0000</v>
      </c>
      <c r="AB106" s="50" t="str">
        <f>_xll.qlVanillaSwapFromSwapIndex(,AA106,R106)</f>
        <v>obj_008d1#0000</v>
      </c>
      <c r="AC106" s="133"/>
      <c r="AD106" s="87"/>
    </row>
    <row r="107" spans="13:30" x14ac:dyDescent="0.2">
      <c r="M107" s="94" t="s">
        <v>159</v>
      </c>
      <c r="N107" s="94" t="s">
        <v>82</v>
      </c>
      <c r="O107" s="94" t="s">
        <v>91</v>
      </c>
      <c r="P107" s="94" t="str">
        <f t="shared" si="13"/>
        <v>EUR2F12Y_Quote</v>
      </c>
      <c r="Q107" s="122"/>
      <c r="R107" s="106">
        <f>_xll.qlInterestRateIndexFixingDate(AA107,S107)</f>
        <v>43083</v>
      </c>
      <c r="S107" s="106">
        <f>_xll.qlCalendarAdvance(Calendar,SettlementDate,N107,"mf",TRUE,Trigger)</f>
        <v>43087</v>
      </c>
      <c r="T107" s="106">
        <f>_xll.qlInterestRateIndexMaturity(AA107,S107)</f>
        <v>47470</v>
      </c>
      <c r="U107" s="97">
        <f>_xll.qlIndexFixing(AA107,R107,TRUE,_xll.ohTrigger(Trigger,Trigger6M,InterestRatesTrigger))</f>
        <v>1.5795164307237788E-2</v>
      </c>
      <c r="V107" s="97">
        <f>_xll.qlQuoteValue(P107,_xll.ohTrigger(Trigger,Trigger6M,InterestRatesTrigger))</f>
        <v>1.5780000000000002E-2</v>
      </c>
      <c r="W107" s="94" t="b">
        <f t="shared" si="16"/>
        <v>1</v>
      </c>
      <c r="X107" s="153">
        <f t="shared" si="17"/>
        <v>0.15164307237785363</v>
      </c>
      <c r="Y107" s="50" t="b">
        <f>ABS(X107/10000)&lt;=ABS('General Settings'!$D$32)</f>
        <v>0</v>
      </c>
      <c r="AA107" s="50" t="str">
        <f>_xll.qlSwapIndex(,,O107,SettlementDays,Currency,Calendar,FixedLegTenor,FixedLegBDC,FixedLegDayCounter,Index6M,DiscountingCurve,Permanent,Trigger,ObjectOverwrite)</f>
        <v>obj_00714#0000</v>
      </c>
      <c r="AB107" s="50" t="str">
        <f>_xll.qlVanillaSwapFromSwapIndex(,AA107,R107)</f>
        <v>obj_0089a#0000</v>
      </c>
      <c r="AC107" s="133"/>
      <c r="AD107" s="87"/>
    </row>
    <row r="108" spans="13:30" x14ac:dyDescent="0.2">
      <c r="M108" s="94" t="s">
        <v>159</v>
      </c>
      <c r="N108" s="94" t="s">
        <v>82</v>
      </c>
      <c r="O108" s="94" t="s">
        <v>117</v>
      </c>
      <c r="P108" s="94" t="str">
        <f t="shared" si="13"/>
        <v>EUR2F13Y_Quote</v>
      </c>
      <c r="Q108" s="122"/>
      <c r="R108" s="106">
        <f>_xll.qlInterestRateIndexFixingDate(AA108,S108)</f>
        <v>43083</v>
      </c>
      <c r="S108" s="106">
        <f>_xll.qlCalendarAdvance(Calendar,SettlementDate,N108,"mf",TRUE,Trigger)</f>
        <v>43087</v>
      </c>
      <c r="T108" s="106">
        <f>_xll.qlInterestRateIndexMaturity(AA108,S108)</f>
        <v>47835</v>
      </c>
      <c r="U108" s="97">
        <f>_xll.qlIndexFixing(AA108,R108,TRUE,_xll.ohTrigger(Trigger,Trigger6M,InterestRatesTrigger))</f>
        <v>1.6283814532878232E-2</v>
      </c>
      <c r="V108" s="97">
        <f>_xll.qlQuoteValue(P108,_xll.ohTrigger(Trigger,Trigger6M,InterestRatesTrigger))</f>
        <v>1.6280000000000003E-2</v>
      </c>
      <c r="W108" s="94" t="b">
        <f t="shared" si="16"/>
        <v>1</v>
      </c>
      <c r="X108" s="153">
        <f t="shared" si="17"/>
        <v>3.8145328782289434E-2</v>
      </c>
      <c r="Y108" s="50" t="b">
        <f>ABS(X108/10000)&lt;=ABS('General Settings'!$D$32)</f>
        <v>0</v>
      </c>
      <c r="AA108" s="50" t="str">
        <f>_xll.qlSwapIndex(,,O108,SettlementDays,Currency,Calendar,FixedLegTenor,FixedLegBDC,FixedLegDayCounter,Index6M,DiscountingCurve,Permanent,Trigger,ObjectOverwrite)</f>
        <v>obj_0083c#0000</v>
      </c>
      <c r="AB108" s="50" t="str">
        <f>_xll.qlVanillaSwapFromSwapIndex(,AA108,R108)</f>
        <v>obj_00966#0000</v>
      </c>
      <c r="AC108" s="133"/>
      <c r="AD108" s="87"/>
    </row>
    <row r="109" spans="13:30" x14ac:dyDescent="0.2">
      <c r="M109" s="94" t="s">
        <v>159</v>
      </c>
      <c r="N109" s="94" t="s">
        <v>82</v>
      </c>
      <c r="O109" s="94" t="s">
        <v>118</v>
      </c>
      <c r="P109" s="94" t="str">
        <f t="shared" si="13"/>
        <v>EUR2F14Y_Quote</v>
      </c>
      <c r="Q109" s="122"/>
      <c r="R109" s="106">
        <f>_xll.qlInterestRateIndexFixingDate(AA109,S109)</f>
        <v>43083</v>
      </c>
      <c r="S109" s="106">
        <f>_xll.qlCalendarAdvance(Calendar,SettlementDate,N109,"mf",TRUE,Trigger)</f>
        <v>43087</v>
      </c>
      <c r="T109" s="106">
        <f>_xll.qlInterestRateIndexMaturity(AA109,S109)</f>
        <v>48200</v>
      </c>
      <c r="U109" s="97">
        <f>_xll.qlIndexFixing(AA109,R109,TRUE,_xll.ohTrigger(Trigger,Trigger6M,InterestRatesTrigger))</f>
        <v>1.66839581323199E-2</v>
      </c>
      <c r="V109" s="97">
        <f>_xll.qlQuoteValue(P109,_xll.ohTrigger(Trigger,Trigger6M,InterestRatesTrigger))</f>
        <v>1.669E-2</v>
      </c>
      <c r="W109" s="94" t="b">
        <f t="shared" si="16"/>
        <v>1</v>
      </c>
      <c r="X109" s="153">
        <f t="shared" si="17"/>
        <v>-6.0418676800996773E-2</v>
      </c>
      <c r="Y109" s="50" t="b">
        <f>ABS(X109/10000)&lt;=ABS('General Settings'!$D$32)</f>
        <v>0</v>
      </c>
      <c r="AA109" s="50" t="str">
        <f>_xll.qlSwapIndex(,,O109,SettlementDays,Currency,Calendar,FixedLegTenor,FixedLegBDC,FixedLegDayCounter,Index6M,DiscountingCurve,Permanent,Trigger,ObjectOverwrite)</f>
        <v>obj_00760#0000</v>
      </c>
      <c r="AB109" s="50" t="str">
        <f>_xll.qlVanillaSwapFromSwapIndex(,AA109,R109)</f>
        <v>obj_00893#0000</v>
      </c>
      <c r="AC109" s="133"/>
      <c r="AD109" s="87"/>
    </row>
    <row r="110" spans="13:30" x14ac:dyDescent="0.2">
      <c r="M110" s="94" t="s">
        <v>159</v>
      </c>
      <c r="N110" s="94" t="s">
        <v>82</v>
      </c>
      <c r="O110" s="94" t="s">
        <v>92</v>
      </c>
      <c r="P110" s="94" t="str">
        <f t="shared" si="13"/>
        <v>EUR2F15Y_Quote</v>
      </c>
      <c r="Q110" s="122"/>
      <c r="R110" s="106">
        <f>_xll.qlInterestRateIndexFixingDate(AA110,S110)</f>
        <v>43083</v>
      </c>
      <c r="S110" s="106">
        <f>_xll.qlCalendarAdvance(Calendar,SettlementDate,N110,"mf",TRUE,Trigger)</f>
        <v>43087</v>
      </c>
      <c r="T110" s="106">
        <f>_xll.qlInterestRateIndexMaturity(AA110,S110)</f>
        <v>48568</v>
      </c>
      <c r="U110" s="97">
        <f>_xll.qlIndexFixing(AA110,R110,TRUE,_xll.ohTrigger(Trigger,Trigger6M,InterestRatesTrigger))</f>
        <v>1.7009055719726184E-2</v>
      </c>
      <c r="V110" s="97">
        <f>_xll.qlQuoteValue(P110,_xll.ohTrigger(Trigger,Trigger6M,InterestRatesTrigger))</f>
        <v>1.7010000000000001E-2</v>
      </c>
      <c r="W110" s="94" t="b">
        <f t="shared" si="16"/>
        <v>1</v>
      </c>
      <c r="X110" s="153">
        <f t="shared" si="17"/>
        <v>-9.4428027381729396E-3</v>
      </c>
      <c r="Y110" s="50" t="b">
        <f>ABS(X110/10000)&lt;=ABS('General Settings'!$D$32)</f>
        <v>0</v>
      </c>
      <c r="AA110" s="50" t="str">
        <f>_xll.qlSwapIndex(,,O110,SettlementDays,Currency,Calendar,FixedLegTenor,FixedLegBDC,FixedLegDayCounter,Index6M,DiscountingCurve,Permanent,Trigger,ObjectOverwrite)</f>
        <v>obj_00793#0000</v>
      </c>
      <c r="AB110" s="50" t="str">
        <f>_xll.qlVanillaSwapFromSwapIndex(,AA110,R110)</f>
        <v>obj_0087e#0000</v>
      </c>
      <c r="AC110" s="133"/>
      <c r="AD110" s="87"/>
    </row>
    <row r="111" spans="13:30" x14ac:dyDescent="0.2">
      <c r="M111" s="94" t="s">
        <v>159</v>
      </c>
      <c r="N111" s="94" t="s">
        <v>82</v>
      </c>
      <c r="O111" s="94" t="s">
        <v>93</v>
      </c>
      <c r="P111" s="94" t="str">
        <f t="shared" si="13"/>
        <v>EUR2F20Y_Quote</v>
      </c>
      <c r="Q111" s="122"/>
      <c r="R111" s="106">
        <f>_xll.qlInterestRateIndexFixingDate(AA111,S111)</f>
        <v>43083</v>
      </c>
      <c r="S111" s="106">
        <f>_xll.qlCalendarAdvance(Calendar,SettlementDate,N111,"mf",TRUE,Trigger)</f>
        <v>43087</v>
      </c>
      <c r="T111" s="106">
        <f>_xll.qlInterestRateIndexMaturity(AA111,S111)</f>
        <v>50392</v>
      </c>
      <c r="U111" s="97">
        <f>_xll.qlIndexFixing(AA111,R111,TRUE,_xll.ohTrigger(Trigger,Trigger6M,InterestRatesTrigger))</f>
        <v>1.7632652809146138E-2</v>
      </c>
      <c r="V111" s="97">
        <f>_xll.qlQuoteValue(P111,_xll.ohTrigger(Trigger,Trigger6M,InterestRatesTrigger))</f>
        <v>1.7639999999999999E-2</v>
      </c>
      <c r="W111" s="94" t="b">
        <f t="shared" si="16"/>
        <v>1</v>
      </c>
      <c r="X111" s="153">
        <f t="shared" si="17"/>
        <v>-7.3471908538617903E-2</v>
      </c>
      <c r="Y111" s="50" t="b">
        <f>ABS(X111/10000)&lt;=ABS('General Settings'!$D$32)</f>
        <v>0</v>
      </c>
      <c r="AA111" s="50" t="str">
        <f>_xll.qlSwapIndex(,,O111,SettlementDays,Currency,Calendar,FixedLegTenor,FixedLegBDC,FixedLegDayCounter,Index6M,DiscountingCurve,Permanent,Trigger,ObjectOverwrite)</f>
        <v>obj_0071b#0000</v>
      </c>
      <c r="AB111" s="50" t="str">
        <f>_xll.qlVanillaSwapFromSwapIndex(,AA111,R111)</f>
        <v>obj_008e9#0000</v>
      </c>
      <c r="AC111" s="133"/>
      <c r="AD111" s="87"/>
    </row>
    <row r="112" spans="13:30" x14ac:dyDescent="0.2">
      <c r="M112" s="94" t="s">
        <v>159</v>
      </c>
      <c r="N112" s="94" t="s">
        <v>82</v>
      </c>
      <c r="O112" s="94" t="s">
        <v>94</v>
      </c>
      <c r="P112" s="94" t="str">
        <f t="shared" si="13"/>
        <v>EUR2F25Y_Quote</v>
      </c>
      <c r="Q112" s="122"/>
      <c r="R112" s="106">
        <f>_xll.qlInterestRateIndexFixingDate(AA112,S112)</f>
        <v>43083</v>
      </c>
      <c r="S112" s="106">
        <f>_xll.qlCalendarAdvance(Calendar,SettlementDate,N112,"mf",TRUE,Trigger)</f>
        <v>43087</v>
      </c>
      <c r="T112" s="106">
        <f>_xll.qlInterestRateIndexMaturity(AA112,S112)</f>
        <v>52218</v>
      </c>
      <c r="U112" s="97">
        <f>_xll.qlIndexFixing(AA112,R112,TRUE,_xll.ohTrigger(Trigger,Trigger6M,InterestRatesTrigger))</f>
        <v>1.745262339564389E-2</v>
      </c>
      <c r="V112" s="97">
        <f>_xll.qlQuoteValue(P112,_xll.ohTrigger(Trigger,Trigger6M,InterestRatesTrigger))</f>
        <v>1.7440000000000001E-2</v>
      </c>
      <c r="W112" s="94" t="b">
        <f t="shared" si="16"/>
        <v>1</v>
      </c>
      <c r="X112" s="153">
        <f t="shared" si="17"/>
        <v>0.12623395643888979</v>
      </c>
      <c r="Y112" s="50" t="b">
        <f>ABS(X112/10000)&lt;=ABS('General Settings'!$D$32)</f>
        <v>0</v>
      </c>
      <c r="AA112" s="50" t="str">
        <f>_xll.qlSwapIndex(,,O112,SettlementDays,Currency,Calendar,FixedLegTenor,FixedLegBDC,FixedLegDayCounter,Index6M,DiscountingCurve,Permanent,Trigger,ObjectOverwrite)</f>
        <v>obj_00789#0000</v>
      </c>
      <c r="AB112" s="50" t="str">
        <f>_xll.qlVanillaSwapFromSwapIndex(,AA112,R112)</f>
        <v>obj_0097c#0000</v>
      </c>
      <c r="AC112" s="133"/>
      <c r="AD112" s="87"/>
    </row>
    <row r="113" spans="13:30" x14ac:dyDescent="0.2">
      <c r="M113" s="197" t="s">
        <v>159</v>
      </c>
      <c r="N113" s="197" t="s">
        <v>82</v>
      </c>
      <c r="O113" s="197" t="s">
        <v>96</v>
      </c>
      <c r="P113" s="197" t="str">
        <f t="shared" si="13"/>
        <v>EUR2F30Y_Quote</v>
      </c>
      <c r="Q113" s="162"/>
      <c r="R113" s="198">
        <f>_xll.qlInterestRateIndexFixingDate(AA113,S113)</f>
        <v>43083</v>
      </c>
      <c r="S113" s="198">
        <f>_xll.qlCalendarAdvance(Calendar,SettlementDate,N113,"mf",TRUE,Trigger)</f>
        <v>43087</v>
      </c>
      <c r="T113" s="198">
        <f>_xll.qlInterestRateIndexMaturity(AA113,S113)</f>
        <v>54044</v>
      </c>
      <c r="U113" s="199">
        <f>_xll.qlIndexFixing(AA113,R113,TRUE,_xll.ohTrigger(Trigger,Trigger6M,InterestRatesTrigger))</f>
        <v>1.7242902221244336E-2</v>
      </c>
      <c r="V113" s="199">
        <f>_xll.qlQuoteValue(P113,_xll.ohTrigger(Trigger,Trigger6M,InterestRatesTrigger))</f>
        <v>1.7239999999999998E-2</v>
      </c>
      <c r="W113" s="197" t="b">
        <f t="shared" si="16"/>
        <v>1</v>
      </c>
      <c r="X113" s="200">
        <f t="shared" si="17"/>
        <v>2.9022212443378936E-2</v>
      </c>
      <c r="Y113" s="161" t="b">
        <f>ABS(X113/10000)&lt;=ABS('General Settings'!$D$32)</f>
        <v>0</v>
      </c>
      <c r="AA113" s="50" t="str">
        <f>_xll.qlSwapIndex(,,O113,SettlementDays,Currency,Calendar,FixedLegTenor,FixedLegBDC,FixedLegDayCounter,Index6M,DiscountingCurve,Permanent,Trigger,ObjectOverwrite)</f>
        <v>obj_0074c#0000</v>
      </c>
      <c r="AB113" s="50" t="str">
        <f>_xll.qlVanillaSwapFromSwapIndex(,AA113,R113)</f>
        <v>obj_0093f#0000</v>
      </c>
      <c r="AC113" s="133"/>
      <c r="AD113" s="87"/>
    </row>
    <row r="114" spans="13:30" x14ac:dyDescent="0.2">
      <c r="M114" s="201" t="s">
        <v>159</v>
      </c>
      <c r="N114" s="201" t="s">
        <v>83</v>
      </c>
      <c r="O114" s="201" t="s">
        <v>33</v>
      </c>
      <c r="P114" s="201" t="str">
        <f t="shared" si="13"/>
        <v>EUR3F1Y_Quote</v>
      </c>
      <c r="Q114" s="166"/>
      <c r="R114" s="202">
        <f>_xll.qlInterestRateIndexFixingDate(AA114,S114)</f>
        <v>43448</v>
      </c>
      <c r="S114" s="202">
        <f>_xll.qlCalendarAdvance(Calendar,SettlementDate,N114,"mf",TRUE,Trigger)</f>
        <v>43452</v>
      </c>
      <c r="T114" s="202">
        <f>_xll.qlInterestRateIndexMaturity(AA114,S114)</f>
        <v>43817</v>
      </c>
      <c r="U114" s="203">
        <f>_xll.qlIndexFixing(AA114,R114,TRUE,_xll.ohTrigger(Trigger,Trigger6M,InterestRatesTrigger))</f>
        <v>5.4867273336320823E-3</v>
      </c>
      <c r="V114" s="203">
        <f>_xll.qlQuoteValue(P114,_xll.ohTrigger(Trigger,Trigger6M,InterestRatesTrigger))</f>
        <v>5.4900000000000001E-3</v>
      </c>
      <c r="W114" s="201" t="b">
        <f t="shared" si="16"/>
        <v>1</v>
      </c>
      <c r="X114" s="204">
        <f t="shared" si="17"/>
        <v>-3.272666367917787E-2</v>
      </c>
      <c r="Y114" s="149" t="b">
        <f>ABS(X114/10000)&lt;=ABS('General Settings'!$D$32)</f>
        <v>0</v>
      </c>
      <c r="AA114" s="50" t="str">
        <f>_xll.qlSwapIndex(,,O114,SettlementDays,Currency,Calendar,FixedLegTenor,FixedLegBDC,FixedLegDayCounter,Index6M,DiscountingCurve,Permanent,Trigger,ObjectOverwrite)</f>
        <v>obj_00782#0000</v>
      </c>
      <c r="AB114" s="50" t="str">
        <f>_xll.qlVanillaSwapFromSwapIndex(,AA114,R114)</f>
        <v>obj_008df#0000</v>
      </c>
      <c r="AC114" s="133"/>
      <c r="AD114" s="87"/>
    </row>
    <row r="115" spans="13:30" x14ac:dyDescent="0.2">
      <c r="M115" s="94" t="s">
        <v>159</v>
      </c>
      <c r="N115" s="94" t="s">
        <v>83</v>
      </c>
      <c r="O115" s="94" t="s">
        <v>82</v>
      </c>
      <c r="P115" s="94" t="str">
        <f t="shared" si="13"/>
        <v>EUR3F2Y_Quote</v>
      </c>
      <c r="Q115" s="122"/>
      <c r="R115" s="106">
        <f>_xll.qlInterestRateIndexFixingDate(AA115,S115)</f>
        <v>43448</v>
      </c>
      <c r="S115" s="106">
        <f>_xll.qlCalendarAdvance(Calendar,SettlementDate,N115,"mf",TRUE,Trigger)</f>
        <v>43452</v>
      </c>
      <c r="T115" s="106">
        <f>_xll.qlInterestRateIndexMaturity(AA115,S115)</f>
        <v>44183</v>
      </c>
      <c r="U115" s="97">
        <f>_xll.qlIndexFixing(AA115,R115,TRUE,_xll.ohTrigger(Trigger,Trigger6M,InterestRatesTrigger))</f>
        <v>7.2657255992017358E-3</v>
      </c>
      <c r="V115" s="97">
        <f>_xll.qlQuoteValue(P115,_xll.ohTrigger(Trigger,Trigger6M,InterestRatesTrigger))</f>
        <v>7.2699999999999996E-3</v>
      </c>
      <c r="W115" s="94" t="b">
        <f t="shared" si="16"/>
        <v>1</v>
      </c>
      <c r="X115" s="153">
        <f t="shared" si="17"/>
        <v>-4.274400798263793E-2</v>
      </c>
      <c r="Y115" s="50" t="b">
        <f>ABS(X115/10000)&lt;=ABS('General Settings'!$D$32)</f>
        <v>0</v>
      </c>
      <c r="AA115" s="50" t="str">
        <f>_xll.qlSwapIndex(,,O115,SettlementDays,Currency,Calendar,FixedLegTenor,FixedLegBDC,FixedLegDayCounter,Index6M,DiscountingCurve,Permanent,Trigger,ObjectOverwrite)</f>
        <v>obj_007c1#0000</v>
      </c>
      <c r="AB115" s="50" t="str">
        <f>_xll.qlVanillaSwapFromSwapIndex(,AA115,R115)</f>
        <v>obj_008ed#0000</v>
      </c>
      <c r="AC115" s="133"/>
      <c r="AD115" s="87"/>
    </row>
    <row r="116" spans="13:30" x14ac:dyDescent="0.2">
      <c r="M116" s="94" t="s">
        <v>159</v>
      </c>
      <c r="N116" s="94" t="s">
        <v>83</v>
      </c>
      <c r="O116" s="94" t="s">
        <v>83</v>
      </c>
      <c r="P116" s="94" t="str">
        <f t="shared" si="13"/>
        <v>EUR3F3Y_Quote</v>
      </c>
      <c r="Q116" s="122"/>
      <c r="R116" s="106">
        <f>_xll.qlInterestRateIndexFixingDate(AA116,S116)</f>
        <v>43448</v>
      </c>
      <c r="S116" s="106">
        <f>_xll.qlCalendarAdvance(Calendar,SettlementDate,N116,"mf",TRUE,Trigger)</f>
        <v>43452</v>
      </c>
      <c r="T116" s="106">
        <f>_xll.qlInterestRateIndexMaturity(AA116,S116)</f>
        <v>44550</v>
      </c>
      <c r="U116" s="97">
        <f>_xll.qlIndexFixing(AA116,R116,TRUE,_xll.ohTrigger(Trigger,Trigger6M,InterestRatesTrigger))</f>
        <v>8.872034856146396E-3</v>
      </c>
      <c r="V116" s="97">
        <f>_xll.qlQuoteValue(P116,_xll.ohTrigger(Trigger,Trigger6M,InterestRatesTrigger))</f>
        <v>8.8699999999999994E-3</v>
      </c>
      <c r="W116" s="94" t="b">
        <f t="shared" si="16"/>
        <v>1</v>
      </c>
      <c r="X116" s="153">
        <f t="shared" si="17"/>
        <v>2.0348561463965492E-2</v>
      </c>
      <c r="Y116" s="50" t="b">
        <f>ABS(X116/10000)&lt;=ABS('General Settings'!$D$32)</f>
        <v>0</v>
      </c>
      <c r="AA116" s="50" t="str">
        <f>_xll.qlSwapIndex(,,O116,SettlementDays,Currency,Calendar,FixedLegTenor,FixedLegBDC,FixedLegDayCounter,Index6M,DiscountingCurve,Permanent,Trigger,ObjectOverwrite)</f>
        <v>obj_0084b#0000</v>
      </c>
      <c r="AB116" s="50" t="str">
        <f>_xll.qlVanillaSwapFromSwapIndex(,AA116,R116)</f>
        <v>obj_00874#0000</v>
      </c>
      <c r="AC116" s="133"/>
      <c r="AD116" s="87"/>
    </row>
    <row r="117" spans="13:30" x14ac:dyDescent="0.2">
      <c r="M117" s="94" t="s">
        <v>159</v>
      </c>
      <c r="N117" s="94" t="s">
        <v>83</v>
      </c>
      <c r="O117" s="94" t="s">
        <v>84</v>
      </c>
      <c r="P117" s="94" t="str">
        <f t="shared" si="13"/>
        <v>EUR3F4Y_Quote</v>
      </c>
      <c r="Q117" s="122"/>
      <c r="R117" s="106">
        <f>_xll.qlInterestRateIndexFixingDate(AA117,S117)</f>
        <v>43448</v>
      </c>
      <c r="S117" s="106">
        <f>_xll.qlCalendarAdvance(Calendar,SettlementDate,N117,"mf",TRUE,Trigger)</f>
        <v>43452</v>
      </c>
      <c r="T117" s="106">
        <f>_xll.qlInterestRateIndexMaturity(AA117,S117)</f>
        <v>44914</v>
      </c>
      <c r="U117" s="97">
        <f>_xll.qlIndexFixing(AA117,R117,TRUE,_xll.ohTrigger(Trigger,Trigger6M,InterestRatesTrigger))</f>
        <v>1.0425308813902662E-2</v>
      </c>
      <c r="V117" s="97">
        <f>_xll.qlQuoteValue(P117,_xll.ohTrigger(Trigger,Trigger6M,InterestRatesTrigger))</f>
        <v>1.043E-2</v>
      </c>
      <c r="W117" s="94" t="b">
        <f t="shared" si="16"/>
        <v>1</v>
      </c>
      <c r="X117" s="153">
        <f t="shared" si="17"/>
        <v>-4.6911860973383041E-2</v>
      </c>
      <c r="Y117" s="50" t="b">
        <f>ABS(X117/10000)&lt;=ABS('General Settings'!$D$32)</f>
        <v>0</v>
      </c>
      <c r="AA117" s="50" t="str">
        <f>_xll.qlSwapIndex(,,O117,SettlementDays,Currency,Calendar,FixedLegTenor,FixedLegBDC,FixedLegDayCounter,Index6M,DiscountingCurve,Permanent,Trigger,ObjectOverwrite)</f>
        <v>obj_00752#0000</v>
      </c>
      <c r="AB117" s="50" t="str">
        <f>_xll.qlVanillaSwapFromSwapIndex(,AA117,R117)</f>
        <v>obj_00902#0000</v>
      </c>
      <c r="AC117" s="133"/>
      <c r="AD117" s="87"/>
    </row>
    <row r="118" spans="13:30" x14ac:dyDescent="0.2">
      <c r="M118" s="94" t="s">
        <v>159</v>
      </c>
      <c r="N118" s="94" t="s">
        <v>83</v>
      </c>
      <c r="O118" s="94" t="s">
        <v>85</v>
      </c>
      <c r="P118" s="94" t="str">
        <f t="shared" si="13"/>
        <v>EUR3F5Y_Quote</v>
      </c>
      <c r="Q118" s="122"/>
      <c r="R118" s="106">
        <f>_xll.qlInterestRateIndexFixingDate(AA118,S118)</f>
        <v>43448</v>
      </c>
      <c r="S118" s="106">
        <f>_xll.qlCalendarAdvance(Calendar,SettlementDate,N118,"mf",TRUE,Trigger)</f>
        <v>43452</v>
      </c>
      <c r="T118" s="106">
        <f>_xll.qlInterestRateIndexMaturity(AA118,S118)</f>
        <v>45278</v>
      </c>
      <c r="U118" s="97">
        <f>_xll.qlIndexFixing(AA118,R118,TRUE,_xll.ohTrigger(Trigger,Trigger6M,InterestRatesTrigger))</f>
        <v>1.186666456897573E-2</v>
      </c>
      <c r="V118" s="97">
        <f>_xll.qlQuoteValue(P118,_xll.ohTrigger(Trigger,Trigger6M,InterestRatesTrigger))</f>
        <v>1.187E-2</v>
      </c>
      <c r="W118" s="94" t="b">
        <f t="shared" si="16"/>
        <v>1</v>
      </c>
      <c r="X118" s="153">
        <f t="shared" si="17"/>
        <v>-3.3354310242702384E-2</v>
      </c>
      <c r="Y118" s="50" t="b">
        <f>ABS(X118/10000)&lt;=ABS('General Settings'!$D$32)</f>
        <v>0</v>
      </c>
      <c r="AA118" s="50" t="str">
        <f>_xll.qlSwapIndex(,,O118,SettlementDays,Currency,Calendar,FixedLegTenor,FixedLegBDC,FixedLegDayCounter,Index6M,DiscountingCurve,Permanent,Trigger,ObjectOverwrite)</f>
        <v>obj_006ec#0000</v>
      </c>
      <c r="AB118" s="50" t="str">
        <f>_xll.qlVanillaSwapFromSwapIndex(,AA118,R118)</f>
        <v>obj_0090b#0000</v>
      </c>
      <c r="AC118" s="133"/>
      <c r="AD118" s="87"/>
    </row>
    <row r="119" spans="13:30" x14ac:dyDescent="0.2">
      <c r="M119" s="94" t="s">
        <v>159</v>
      </c>
      <c r="N119" s="94" t="s">
        <v>83</v>
      </c>
      <c r="O119" s="94" t="s">
        <v>86</v>
      </c>
      <c r="P119" s="94" t="str">
        <f t="shared" si="13"/>
        <v>EUR3F6Y_Quote</v>
      </c>
      <c r="Q119" s="122"/>
      <c r="R119" s="106">
        <f>_xll.qlInterestRateIndexFixingDate(AA119,S119)</f>
        <v>43448</v>
      </c>
      <c r="S119" s="106">
        <f>_xll.qlCalendarAdvance(Calendar,SettlementDate,N119,"mf",TRUE,Trigger)</f>
        <v>43452</v>
      </c>
      <c r="T119" s="106">
        <f>_xll.qlInterestRateIndexMaturity(AA119,S119)</f>
        <v>45644</v>
      </c>
      <c r="U119" s="97">
        <f>_xll.qlIndexFixing(AA119,R119,TRUE,_xll.ohTrigger(Trigger,Trigger6M,InterestRatesTrigger))</f>
        <v>1.3160799867564308E-2</v>
      </c>
      <c r="V119" s="97">
        <f>_xll.qlQuoteValue(P119,_xll.ohTrigger(Trigger,Trigger6M,InterestRatesTrigger))</f>
        <v>1.316E-2</v>
      </c>
      <c r="W119" s="94" t="b">
        <f t="shared" si="16"/>
        <v>1</v>
      </c>
      <c r="X119" s="153">
        <f t="shared" si="17"/>
        <v>7.9986756430783235E-3</v>
      </c>
      <c r="Y119" s="50" t="b">
        <f>ABS(X119/10000)&lt;=ABS('General Settings'!$D$32)</f>
        <v>0</v>
      </c>
      <c r="AA119" s="50" t="str">
        <f>_xll.qlSwapIndex(,,O119,SettlementDays,Currency,Calendar,FixedLegTenor,FixedLegBDC,FixedLegDayCounter,Index6M,DiscountingCurve,Permanent,Trigger,ObjectOverwrite)</f>
        <v>obj_0084e#0000</v>
      </c>
      <c r="AB119" s="50" t="str">
        <f>_xll.qlVanillaSwapFromSwapIndex(,AA119,R119)</f>
        <v>obj_008a1#0000</v>
      </c>
      <c r="AC119" s="133"/>
      <c r="AD119" s="87"/>
    </row>
    <row r="120" spans="13:30" x14ac:dyDescent="0.2">
      <c r="M120" s="94" t="s">
        <v>159</v>
      </c>
      <c r="N120" s="94" t="s">
        <v>83</v>
      </c>
      <c r="O120" s="94" t="s">
        <v>87</v>
      </c>
      <c r="P120" s="94" t="str">
        <f t="shared" si="13"/>
        <v>EUR3F7Y_Quote</v>
      </c>
      <c r="Q120" s="122"/>
      <c r="R120" s="106">
        <f>_xll.qlInterestRateIndexFixingDate(AA120,S120)</f>
        <v>43448</v>
      </c>
      <c r="S120" s="106">
        <f>_xll.qlCalendarAdvance(Calendar,SettlementDate,N120,"mf",TRUE,Trigger)</f>
        <v>43452</v>
      </c>
      <c r="T120" s="106">
        <f>_xll.qlInterestRateIndexMaturity(AA120,S120)</f>
        <v>46009</v>
      </c>
      <c r="U120" s="97">
        <f>_xll.qlIndexFixing(AA120,R120,TRUE,_xll.ohTrigger(Trigger,Trigger6M,InterestRatesTrigger))</f>
        <v>1.4257101093861772E-2</v>
      </c>
      <c r="V120" s="97">
        <f>_xll.qlQuoteValue(P120,_xll.ohTrigger(Trigger,Trigger6M,InterestRatesTrigger))</f>
        <v>1.426E-2</v>
      </c>
      <c r="W120" s="94" t="b">
        <f t="shared" si="16"/>
        <v>1</v>
      </c>
      <c r="X120" s="153">
        <f t="shared" si="17"/>
        <v>-2.89890613822813E-2</v>
      </c>
      <c r="Y120" s="50" t="b">
        <f>ABS(X120/10000)&lt;=ABS('General Settings'!$D$32)</f>
        <v>0</v>
      </c>
      <c r="AA120" s="50" t="str">
        <f>_xll.qlSwapIndex(,,O120,SettlementDays,Currency,Calendar,FixedLegTenor,FixedLegBDC,FixedLegDayCounter,Index6M,DiscountingCurve,Permanent,Trigger,ObjectOverwrite)</f>
        <v>obj_0078b#0000</v>
      </c>
      <c r="AB120" s="50" t="str">
        <f>_xll.qlVanillaSwapFromSwapIndex(,AA120,R120)</f>
        <v>obj_0090f#0000</v>
      </c>
      <c r="AC120" s="133"/>
      <c r="AD120" s="87"/>
    </row>
    <row r="121" spans="13:30" x14ac:dyDescent="0.2">
      <c r="M121" s="94" t="s">
        <v>159</v>
      </c>
      <c r="N121" s="94" t="s">
        <v>83</v>
      </c>
      <c r="O121" s="94" t="s">
        <v>88</v>
      </c>
      <c r="P121" s="94" t="str">
        <f t="shared" si="13"/>
        <v>EUR3F8Y_Quote</v>
      </c>
      <c r="Q121" s="122"/>
      <c r="R121" s="106">
        <f>_xll.qlInterestRateIndexFixingDate(AA121,S121)</f>
        <v>43448</v>
      </c>
      <c r="S121" s="106">
        <f>_xll.qlCalendarAdvance(Calendar,SettlementDate,N121,"mf",TRUE,Trigger)</f>
        <v>43452</v>
      </c>
      <c r="T121" s="106">
        <f>_xll.qlInterestRateIndexMaturity(AA121,S121)</f>
        <v>46374</v>
      </c>
      <c r="U121" s="97">
        <f>_xll.qlIndexFixing(AA121,R121,TRUE,_xll.ohTrigger(Trigger,Trigger6M,InterestRatesTrigger))</f>
        <v>1.5184726296328227E-2</v>
      </c>
      <c r="V121" s="97">
        <f>_xll.qlQuoteValue(P121,_xll.ohTrigger(Trigger,Trigger6M,InterestRatesTrigger))</f>
        <v>1.5190000000000002E-2</v>
      </c>
      <c r="W121" s="94" t="b">
        <f t="shared" si="16"/>
        <v>1</v>
      </c>
      <c r="X121" s="153">
        <f t="shared" si="17"/>
        <v>-5.2737036717754454E-2</v>
      </c>
      <c r="Y121" s="50" t="b">
        <f>ABS(X121/10000)&lt;=ABS('General Settings'!$D$32)</f>
        <v>0</v>
      </c>
      <c r="AA121" s="50" t="str">
        <f>_xll.qlSwapIndex(,,O121,SettlementDays,Currency,Calendar,FixedLegTenor,FixedLegBDC,FixedLegDayCounter,Index6M,DiscountingCurve,Permanent,Trigger,ObjectOverwrite)</f>
        <v>obj_007b9#0000</v>
      </c>
      <c r="AB121" s="50" t="str">
        <f>_xll.qlVanillaSwapFromSwapIndex(,AA121,R121)</f>
        <v>obj_0087c#0000</v>
      </c>
      <c r="AC121" s="133"/>
      <c r="AD121" s="87"/>
    </row>
    <row r="122" spans="13:30" x14ac:dyDescent="0.2">
      <c r="M122" s="94" t="s">
        <v>159</v>
      </c>
      <c r="N122" s="94" t="s">
        <v>83</v>
      </c>
      <c r="O122" s="94" t="s">
        <v>89</v>
      </c>
      <c r="P122" s="94" t="str">
        <f t="shared" si="13"/>
        <v>EUR3F9Y_Quote</v>
      </c>
      <c r="Q122" s="122"/>
      <c r="R122" s="106">
        <f>_xll.qlInterestRateIndexFixingDate(AA122,S122)</f>
        <v>43448</v>
      </c>
      <c r="S122" s="106">
        <f>_xll.qlCalendarAdvance(Calendar,SettlementDate,N122,"mf",TRUE,Trigger)</f>
        <v>43452</v>
      </c>
      <c r="T122" s="106">
        <f>_xll.qlInterestRateIndexMaturity(AA122,S122)</f>
        <v>46741</v>
      </c>
      <c r="U122" s="97">
        <f>_xll.qlIndexFixing(AA122,R122,TRUE,_xll.ohTrigger(Trigger,Trigger6M,InterestRatesTrigger))</f>
        <v>1.5968177900359815E-2</v>
      </c>
      <c r="V122" s="97">
        <f>_xll.qlQuoteValue(P122,_xll.ohTrigger(Trigger,Trigger6M,InterestRatesTrigger))</f>
        <v>1.5969999999999998E-2</v>
      </c>
      <c r="W122" s="94" t="b">
        <f t="shared" si="16"/>
        <v>1</v>
      </c>
      <c r="X122" s="153">
        <f t="shared" si="17"/>
        <v>-1.8220996401835388E-2</v>
      </c>
      <c r="Y122" s="50" t="b">
        <f>ABS(X122/10000)&lt;=ABS('General Settings'!$D$32)</f>
        <v>0</v>
      </c>
      <c r="AA122" s="50" t="str">
        <f>_xll.qlSwapIndex(,,O122,SettlementDays,Currency,Calendar,FixedLegTenor,FixedLegBDC,FixedLegDayCounter,Index6M,DiscountingCurve,Permanent,Trigger,ObjectOverwrite)</f>
        <v>obj_007b3#0000</v>
      </c>
      <c r="AB122" s="50" t="str">
        <f>_xll.qlVanillaSwapFromSwapIndex(,AA122,R122)</f>
        <v>obj_00896#0000</v>
      </c>
      <c r="AC122" s="133"/>
      <c r="AD122" s="87"/>
    </row>
    <row r="123" spans="13:30" x14ac:dyDescent="0.2">
      <c r="M123" s="94" t="s">
        <v>159</v>
      </c>
      <c r="N123" s="94" t="s">
        <v>83</v>
      </c>
      <c r="O123" s="94" t="s">
        <v>90</v>
      </c>
      <c r="P123" s="94" t="str">
        <f t="shared" si="13"/>
        <v>EUR3F10Y_Quote</v>
      </c>
      <c r="Q123" s="122"/>
      <c r="R123" s="106">
        <f>_xll.qlInterestRateIndexFixingDate(AA123,S123)</f>
        <v>43448</v>
      </c>
      <c r="S123" s="106">
        <f>_xll.qlCalendarAdvance(Calendar,SettlementDate,N123,"mf",TRUE,Trigger)</f>
        <v>43452</v>
      </c>
      <c r="T123" s="106">
        <f>_xll.qlInterestRateIndexMaturity(AA123,S123)</f>
        <v>47105</v>
      </c>
      <c r="U123" s="97">
        <f>_xll.qlIndexFixing(AA123,R123,TRUE,_xll.ohTrigger(Trigger,Trigger6M,InterestRatesTrigger))</f>
        <v>1.6617665081093115E-2</v>
      </c>
      <c r="V123" s="97">
        <f>_xll.qlQuoteValue(P123,_xll.ohTrigger(Trigger,Trigger6M,InterestRatesTrigger))</f>
        <v>1.661E-2</v>
      </c>
      <c r="W123" s="94" t="b">
        <f t="shared" si="16"/>
        <v>1</v>
      </c>
      <c r="X123" s="153">
        <f t="shared" si="17"/>
        <v>7.6650810931153113E-2</v>
      </c>
      <c r="Y123" s="50" t="b">
        <f>ABS(X123/10000)&lt;=ABS('General Settings'!$D$32)</f>
        <v>0</v>
      </c>
      <c r="AA123" s="50" t="str">
        <f>_xll.qlSwapIndex(,,O123,SettlementDays,Currency,Calendar,FixedLegTenor,FixedLegBDC,FixedLegDayCounter,Index6M,DiscountingCurve,Permanent,Trigger,ObjectOverwrite)</f>
        <v>obj_0082f#0000</v>
      </c>
      <c r="AB123" s="50" t="str">
        <f>_xll.qlVanillaSwapFromSwapIndex(,AA123,R123)</f>
        <v>obj_008d4#0000</v>
      </c>
      <c r="AC123" s="133"/>
      <c r="AD123" s="87"/>
    </row>
    <row r="124" spans="13:30" x14ac:dyDescent="0.2">
      <c r="M124" s="94" t="s">
        <v>159</v>
      </c>
      <c r="N124" s="94" t="s">
        <v>83</v>
      </c>
      <c r="O124" s="94" t="s">
        <v>116</v>
      </c>
      <c r="P124" s="94" t="str">
        <f t="shared" si="13"/>
        <v>EUR3F11Y_Quote</v>
      </c>
      <c r="Q124" s="122"/>
      <c r="R124" s="106">
        <f>_xll.qlInterestRateIndexFixingDate(AA124,S124)</f>
        <v>43448</v>
      </c>
      <c r="S124" s="106">
        <f>_xll.qlCalendarAdvance(Calendar,SettlementDate,N124,"mf",TRUE,Trigger)</f>
        <v>43452</v>
      </c>
      <c r="T124" s="106">
        <f>_xll.qlInterestRateIndexMaturity(AA124,S124)</f>
        <v>47470</v>
      </c>
      <c r="U124" s="97">
        <f>_xll.qlIndexFixing(AA124,R124,TRUE,_xll.ohTrigger(Trigger,Trigger6M,InterestRatesTrigger))</f>
        <v>1.7149273800783821E-2</v>
      </c>
      <c r="V124" s="97">
        <f>_xll.qlQuoteValue(P124,_xll.ohTrigger(Trigger,Trigger6M,InterestRatesTrigger))</f>
        <v>1.7139999999999999E-2</v>
      </c>
      <c r="W124" s="94" t="b">
        <f t="shared" si="16"/>
        <v>1</v>
      </c>
      <c r="X124" s="153">
        <f t="shared" si="17"/>
        <v>9.2738007838218117E-2</v>
      </c>
      <c r="Y124" s="50" t="b">
        <f>ABS(X124/10000)&lt;=ABS('General Settings'!$D$32)</f>
        <v>0</v>
      </c>
      <c r="AA124" s="50" t="str">
        <f>_xll.qlSwapIndex(,,O124,SettlementDays,Currency,Calendar,FixedLegTenor,FixedLegBDC,FixedLegDayCounter,Index6M,DiscountingCurve,Permanent,Trigger,ObjectOverwrite)</f>
        <v>obj_006bb#0000</v>
      </c>
      <c r="AB124" s="50" t="str">
        <f>_xll.qlVanillaSwapFromSwapIndex(,AA124,R124)</f>
        <v>obj_00982#0000</v>
      </c>
      <c r="AD124" s="87"/>
    </row>
    <row r="125" spans="13:30" x14ac:dyDescent="0.2">
      <c r="M125" s="94" t="s">
        <v>159</v>
      </c>
      <c r="N125" s="94" t="s">
        <v>83</v>
      </c>
      <c r="O125" s="94" t="s">
        <v>91</v>
      </c>
      <c r="P125" s="94" t="str">
        <f t="shared" si="13"/>
        <v>EUR3F12Y_Quote</v>
      </c>
      <c r="Q125" s="122"/>
      <c r="R125" s="106">
        <f>_xll.qlInterestRateIndexFixingDate(AA125,S125)</f>
        <v>43448</v>
      </c>
      <c r="S125" s="106">
        <f>_xll.qlCalendarAdvance(Calendar,SettlementDate,N125,"mf",TRUE,Trigger)</f>
        <v>43452</v>
      </c>
      <c r="T125" s="106">
        <f>_xll.qlInterestRateIndexMaturity(AA125,S125)</f>
        <v>47835</v>
      </c>
      <c r="U125" s="97">
        <f>_xll.qlIndexFixing(AA125,R125,TRUE,_xll.ohTrigger(Trigger,Trigger6M,InterestRatesTrigger))</f>
        <v>1.7581091796423323E-2</v>
      </c>
      <c r="V125" s="97">
        <f>_xll.qlQuoteValue(P125,_xll.ohTrigger(Trigger,Trigger6M,InterestRatesTrigger))</f>
        <v>1.7579999999999998E-2</v>
      </c>
      <c r="W125" s="94" t="b">
        <f t="shared" si="16"/>
        <v>1</v>
      </c>
      <c r="X125" s="153">
        <f t="shared" si="17"/>
        <v>1.0917964233247979E-2</v>
      </c>
      <c r="Y125" s="50" t="b">
        <f>ABS(X125/10000)&lt;=ABS('General Settings'!$D$32)</f>
        <v>0</v>
      </c>
      <c r="AA125" s="50" t="str">
        <f>_xll.qlSwapIndex(,,O125,SettlementDays,Currency,Calendar,FixedLegTenor,FixedLegBDC,FixedLegDayCounter,Index6M,DiscountingCurve,Permanent,Trigger,ObjectOverwrite)</f>
        <v>obj_0071e#0000</v>
      </c>
      <c r="AB125" s="50" t="str">
        <f>_xll.qlVanillaSwapFromSwapIndex(,AA125,R125)</f>
        <v>obj_008a9#0000</v>
      </c>
    </row>
    <row r="126" spans="13:30" x14ac:dyDescent="0.2">
      <c r="M126" s="94" t="s">
        <v>159</v>
      </c>
      <c r="N126" s="94" t="s">
        <v>83</v>
      </c>
      <c r="O126" s="94" t="s">
        <v>117</v>
      </c>
      <c r="P126" s="94" t="str">
        <f t="shared" si="13"/>
        <v>EUR3F13Y_Quote</v>
      </c>
      <c r="Q126" s="122"/>
      <c r="R126" s="106">
        <f>_xll.qlInterestRateIndexFixingDate(AA126,S126)</f>
        <v>43448</v>
      </c>
      <c r="S126" s="106">
        <f>_xll.qlCalendarAdvance(Calendar,SettlementDate,N126,"mf",TRUE,Trigger)</f>
        <v>43452</v>
      </c>
      <c r="T126" s="106">
        <f>_xll.qlInterestRateIndexMaturity(AA126,S126)</f>
        <v>48200</v>
      </c>
      <c r="U126" s="97">
        <f>_xll.qlIndexFixing(AA126,R126,TRUE,_xll.ohTrigger(Trigger,Trigger6M,InterestRatesTrigger))</f>
        <v>1.7926695988252396E-2</v>
      </c>
      <c r="V126" s="97">
        <f>_xll.qlQuoteValue(P126,_xll.ohTrigger(Trigger,Trigger6M,InterestRatesTrigger))</f>
        <v>1.7929999999999998E-2</v>
      </c>
      <c r="W126" s="94" t="b">
        <f t="shared" si="16"/>
        <v>1</v>
      </c>
      <c r="X126" s="153">
        <f t="shared" si="17"/>
        <v>-3.3040117476020037E-2</v>
      </c>
      <c r="Y126" s="50" t="b">
        <f>ABS(X126/10000)&lt;=ABS('General Settings'!$D$32)</f>
        <v>0</v>
      </c>
      <c r="AA126" s="50" t="str">
        <f>_xll.qlSwapIndex(,,O126,SettlementDays,Currency,Calendar,FixedLegTenor,FixedLegBDC,FixedLegDayCounter,Index6M,DiscountingCurve,Permanent,Trigger,ObjectOverwrite)</f>
        <v>obj_0069f#0000</v>
      </c>
      <c r="AB126" s="50" t="str">
        <f>_xll.qlVanillaSwapFromSwapIndex(,AA126,R126)</f>
        <v>obj_00867#0000</v>
      </c>
    </row>
    <row r="127" spans="13:30" x14ac:dyDescent="0.2">
      <c r="M127" s="94" t="s">
        <v>159</v>
      </c>
      <c r="N127" s="94" t="s">
        <v>83</v>
      </c>
      <c r="O127" s="94" t="s">
        <v>118</v>
      </c>
      <c r="P127" s="94" t="str">
        <f t="shared" si="13"/>
        <v>EUR3F14Y_Quote</v>
      </c>
      <c r="Q127" s="122"/>
      <c r="R127" s="106">
        <f>_xll.qlInterestRateIndexFixingDate(AA127,S127)</f>
        <v>43448</v>
      </c>
      <c r="S127" s="106">
        <f>_xll.qlCalendarAdvance(Calendar,SettlementDate,N127,"mf",TRUE,Trigger)</f>
        <v>43452</v>
      </c>
      <c r="T127" s="106">
        <f>_xll.qlInterestRateIndexMaturity(AA127,S127)</f>
        <v>48568</v>
      </c>
      <c r="U127" s="97">
        <f>_xll.qlIndexFixing(AA127,R127,TRUE,_xll.ohTrigger(Trigger,Trigger6M,InterestRatesTrigger))</f>
        <v>1.8199479733413206E-2</v>
      </c>
      <c r="V127" s="97">
        <f>_xll.qlQuoteValue(P127,_xll.ohTrigger(Trigger,Trigger6M,InterestRatesTrigger))</f>
        <v>1.8199999999999997E-2</v>
      </c>
      <c r="W127" s="94" t="b">
        <f t="shared" si="16"/>
        <v>1</v>
      </c>
      <c r="X127" s="153">
        <f t="shared" si="17"/>
        <v>-5.2026658679121818E-3</v>
      </c>
      <c r="Y127" s="50" t="b">
        <f>ABS(X127/10000)&lt;=ABS('General Settings'!$D$32)</f>
        <v>0</v>
      </c>
      <c r="AA127" s="50" t="str">
        <f>_xll.qlSwapIndex(,,O127,SettlementDays,Currency,Calendar,FixedLegTenor,FixedLegBDC,FixedLegDayCounter,Index6M,DiscountingCurve,Permanent,Trigger,ObjectOverwrite)</f>
        <v>obj_00742#0000</v>
      </c>
      <c r="AB127" s="50" t="str">
        <f>_xll.qlVanillaSwapFromSwapIndex(,AA127,R127)</f>
        <v>obj_00868#0000</v>
      </c>
    </row>
    <row r="128" spans="13:30" x14ac:dyDescent="0.2">
      <c r="M128" s="94" t="s">
        <v>159</v>
      </c>
      <c r="N128" s="94" t="s">
        <v>83</v>
      </c>
      <c r="O128" s="94" t="s">
        <v>92</v>
      </c>
      <c r="P128" s="94" t="str">
        <f t="shared" si="13"/>
        <v>EUR3F15Y_Quote</v>
      </c>
      <c r="Q128" s="122"/>
      <c r="R128" s="106">
        <f>_xll.qlInterestRateIndexFixingDate(AA128,S128)</f>
        <v>43448</v>
      </c>
      <c r="S128" s="106">
        <f>_xll.qlCalendarAdvance(Calendar,SettlementDate,N128,"mf",TRUE,Trigger)</f>
        <v>43452</v>
      </c>
      <c r="T128" s="106">
        <f>_xll.qlInterestRateIndexMaturity(AA128,S128)</f>
        <v>48932</v>
      </c>
      <c r="U128" s="97">
        <f>_xll.qlIndexFixing(AA128,R128,TRUE,_xll.ohTrigger(Trigger,Trigger6M,InterestRatesTrigger))</f>
        <v>1.8394575354326738E-2</v>
      </c>
      <c r="V128" s="97">
        <f>_xll.qlQuoteValue(P128,_xll.ohTrigger(Trigger,Trigger6M,InterestRatesTrigger))</f>
        <v>1.84E-2</v>
      </c>
      <c r="W128" s="94" t="b">
        <f t="shared" si="16"/>
        <v>1</v>
      </c>
      <c r="X128" s="153">
        <f t="shared" si="17"/>
        <v>-5.4246456732617854E-2</v>
      </c>
      <c r="Y128" s="50" t="b">
        <f>ABS(X128/10000)&lt;=ABS('General Settings'!$D$32)</f>
        <v>0</v>
      </c>
      <c r="AA128" s="50" t="str">
        <f>_xll.qlSwapIndex(,,O128,SettlementDays,Currency,Calendar,FixedLegTenor,FixedLegBDC,FixedLegDayCounter,Index6M,DiscountingCurve,Permanent,Trigger,ObjectOverwrite)</f>
        <v>obj_0084c#0000</v>
      </c>
      <c r="AB128" s="50" t="str">
        <f>_xll.qlVanillaSwapFromSwapIndex(,AA128,R128)</f>
        <v>obj_00929#0000</v>
      </c>
    </row>
    <row r="129" spans="13:28" x14ac:dyDescent="0.2">
      <c r="M129" s="94" t="s">
        <v>159</v>
      </c>
      <c r="N129" s="94" t="s">
        <v>83</v>
      </c>
      <c r="O129" s="94" t="s">
        <v>93</v>
      </c>
      <c r="P129" s="94" t="str">
        <f t="shared" si="13"/>
        <v>EUR3F20Y_Quote</v>
      </c>
      <c r="Q129" s="122"/>
      <c r="R129" s="106">
        <f>_xll.qlInterestRateIndexFixingDate(AA129,S129)</f>
        <v>43448</v>
      </c>
      <c r="S129" s="106">
        <f>_xll.qlCalendarAdvance(Calendar,SettlementDate,N129,"mf",TRUE,Trigger)</f>
        <v>43452</v>
      </c>
      <c r="T129" s="106">
        <f>_xll.qlInterestRateIndexMaturity(AA129,S129)</f>
        <v>50759</v>
      </c>
      <c r="U129" s="97">
        <f>_xll.qlIndexFixing(AA129,R129,TRUE,_xll.ohTrigger(Trigger,Trigger6M,InterestRatesTrigger))</f>
        <v>1.8537147632493131E-2</v>
      </c>
      <c r="V129" s="97">
        <f>_xll.qlQuoteValue(P129,_xll.ohTrigger(Trigger,Trigger6M,InterestRatesTrigger))</f>
        <v>1.8550000000000001E-2</v>
      </c>
      <c r="W129" s="94" t="b">
        <f t="shared" si="16"/>
        <v>1</v>
      </c>
      <c r="X129" s="153">
        <f t="shared" si="17"/>
        <v>-0.12852367506869383</v>
      </c>
      <c r="Y129" s="50" t="b">
        <f>ABS(X129/10000)&lt;=ABS('General Settings'!$D$32)</f>
        <v>0</v>
      </c>
      <c r="AA129" s="50" t="str">
        <f>_xll.qlSwapIndex(,,O129,SettlementDays,Currency,Calendar,FixedLegTenor,FixedLegBDC,FixedLegDayCounter,Index6M,DiscountingCurve,Permanent,Trigger,ObjectOverwrite)</f>
        <v>obj_007a8#0000</v>
      </c>
      <c r="AB129" s="50" t="str">
        <f>_xll.qlVanillaSwapFromSwapIndex(,AA129,R129)</f>
        <v>obj_0093c#0000</v>
      </c>
    </row>
    <row r="130" spans="13:28" x14ac:dyDescent="0.2">
      <c r="M130" s="94" t="s">
        <v>159</v>
      </c>
      <c r="N130" s="94" t="s">
        <v>83</v>
      </c>
      <c r="O130" s="94" t="s">
        <v>94</v>
      </c>
      <c r="P130" s="94" t="str">
        <f t="shared" si="13"/>
        <v>EUR3F25Y_Quote</v>
      </c>
      <c r="Q130" s="122"/>
      <c r="R130" s="106">
        <f>_xll.qlInterestRateIndexFixingDate(AA130,S130)</f>
        <v>43448</v>
      </c>
      <c r="S130" s="106">
        <f>_xll.qlCalendarAdvance(Calendar,SettlementDate,N130,"mf",TRUE,Trigger)</f>
        <v>43452</v>
      </c>
      <c r="T130" s="106">
        <f>_xll.qlInterestRateIndexMaturity(AA130,S130)</f>
        <v>52583</v>
      </c>
      <c r="U130" s="97">
        <f>_xll.qlIndexFixing(AA130,R130,TRUE,_xll.ohTrigger(Trigger,Trigger6M,InterestRatesTrigger))</f>
        <v>1.81556321372538E-2</v>
      </c>
      <c r="V130" s="97">
        <f>_xll.qlQuoteValue(P130,_xll.ohTrigger(Trigger,Trigger6M,InterestRatesTrigger))</f>
        <v>1.8149999999999999E-2</v>
      </c>
      <c r="W130" s="94" t="b">
        <f t="shared" si="16"/>
        <v>1</v>
      </c>
      <c r="X130" s="153">
        <f t="shared" si="17"/>
        <v>5.6321372538005454E-2</v>
      </c>
      <c r="Y130" s="50" t="b">
        <f>ABS(X130/10000)&lt;=ABS('General Settings'!$D$32)</f>
        <v>0</v>
      </c>
      <c r="AA130" s="50" t="str">
        <f>_xll.qlSwapIndex(,,O130,SettlementDays,Currency,Calendar,FixedLegTenor,FixedLegBDC,FixedLegDayCounter,Index6M,DiscountingCurve,Permanent,Trigger,ObjectOverwrite)</f>
        <v>obj_007a7#0000</v>
      </c>
      <c r="AB130" s="50" t="str">
        <f>_xll.qlVanillaSwapFromSwapIndex(,AA130,R130)</f>
        <v>obj_0086d#0000</v>
      </c>
    </row>
    <row r="131" spans="13:28" x14ac:dyDescent="0.2">
      <c r="M131" s="197" t="s">
        <v>159</v>
      </c>
      <c r="N131" s="197" t="s">
        <v>83</v>
      </c>
      <c r="O131" s="197" t="s">
        <v>96</v>
      </c>
      <c r="P131" s="197" t="str">
        <f t="shared" si="13"/>
        <v>EUR3F30Y_Quote</v>
      </c>
      <c r="Q131" s="162"/>
      <c r="R131" s="198">
        <f>_xll.qlInterestRateIndexFixingDate(AA131,S131)</f>
        <v>43448</v>
      </c>
      <c r="S131" s="198">
        <f>_xll.qlCalendarAdvance(Calendar,SettlementDate,N131,"mf",TRUE,Trigger)</f>
        <v>43452</v>
      </c>
      <c r="T131" s="198">
        <f>_xll.qlInterestRateIndexMaturity(AA131,S131)</f>
        <v>54410</v>
      </c>
      <c r="U131" s="199">
        <f>_xll.qlIndexFixing(AA131,R131,TRUE,_xll.ohTrigger(Trigger,Trigger6M,InterestRatesTrigger))</f>
        <v>1.786639959612318E-2</v>
      </c>
      <c r="V131" s="199">
        <f>_xll.qlQuoteValue(P131,_xll.ohTrigger(Trigger,Trigger6M,InterestRatesTrigger))</f>
        <v>1.787E-2</v>
      </c>
      <c r="W131" s="197" t="b">
        <f t="shared" si="16"/>
        <v>1</v>
      </c>
      <c r="X131" s="200">
        <f t="shared" si="17"/>
        <v>-3.6004038768203128E-2</v>
      </c>
      <c r="Y131" s="161" t="b">
        <f>ABS(X131/10000)&lt;=ABS('General Settings'!$D$32)</f>
        <v>0</v>
      </c>
      <c r="AA131" s="50" t="str">
        <f>_xll.qlSwapIndex(,,O131,SettlementDays,Currency,Calendar,FixedLegTenor,FixedLegBDC,FixedLegDayCounter,Index6M,DiscountingCurve,Permanent,Trigger,ObjectOverwrite)</f>
        <v>obj_006d0#0000</v>
      </c>
      <c r="AB131" s="50" t="str">
        <f>_xll.qlVanillaSwapFromSwapIndex(,AA131,R131)</f>
        <v>obj_008c1#0000</v>
      </c>
    </row>
    <row r="132" spans="13:28" x14ac:dyDescent="0.2">
      <c r="M132" s="201" t="s">
        <v>159</v>
      </c>
      <c r="N132" s="201" t="s">
        <v>84</v>
      </c>
      <c r="O132" s="201" t="s">
        <v>33</v>
      </c>
      <c r="P132" s="201" t="str">
        <f t="shared" si="13"/>
        <v>EUR4F1Y_Quote</v>
      </c>
      <c r="Q132" s="166"/>
      <c r="R132" s="202">
        <f>_xll.qlInterestRateIndexFixingDate(AA132,S132)</f>
        <v>43815</v>
      </c>
      <c r="S132" s="202">
        <f>_xll.qlCalendarAdvance(Calendar,SettlementDate,N132,"mf",TRUE,Trigger)</f>
        <v>43817</v>
      </c>
      <c r="T132" s="202">
        <f>_xll.qlInterestRateIndexMaturity(AA132,S132)</f>
        <v>44183</v>
      </c>
      <c r="U132" s="203">
        <f>_xll.qlIndexFixing(AA132,R132,TRUE,_xll.ohTrigger(Trigger,Trigger6M,InterestRatesTrigger))</f>
        <v>9.0563040803803702E-3</v>
      </c>
      <c r="V132" s="203">
        <f>_xll.qlQuoteValue(P132,_xll.ohTrigger(Trigger,Trigger6M,InterestRatesTrigger))</f>
        <v>9.0600000000000003E-3</v>
      </c>
      <c r="W132" s="201" t="b">
        <f t="shared" si="16"/>
        <v>1</v>
      </c>
      <c r="X132" s="204">
        <f t="shared" si="17"/>
        <v>-3.6959196196301863E-2</v>
      </c>
      <c r="Y132" s="149" t="b">
        <f>ABS(X132/10000)&lt;=ABS('General Settings'!$D$32)</f>
        <v>0</v>
      </c>
      <c r="AA132" s="50" t="str">
        <f>_xll.qlSwapIndex(,,O132,SettlementDays,Currency,Calendar,FixedLegTenor,FixedLegBDC,FixedLegDayCounter,Index6M,DiscountingCurve,Permanent,Trigger,ObjectOverwrite)</f>
        <v>obj_00803#0000</v>
      </c>
      <c r="AB132" s="50" t="str">
        <f>_xll.qlVanillaSwapFromSwapIndex(,AA132,R132)</f>
        <v>obj_008c7#0000</v>
      </c>
    </row>
    <row r="133" spans="13:28" x14ac:dyDescent="0.2">
      <c r="M133" s="94" t="s">
        <v>159</v>
      </c>
      <c r="N133" s="94" t="s">
        <v>84</v>
      </c>
      <c r="O133" s="94" t="s">
        <v>82</v>
      </c>
      <c r="P133" s="94" t="str">
        <f t="shared" si="13"/>
        <v>EUR4F2Y_Quote</v>
      </c>
      <c r="Q133" s="122"/>
      <c r="R133" s="106">
        <f>_xll.qlInterestRateIndexFixingDate(AA133,S133)</f>
        <v>43815</v>
      </c>
      <c r="S133" s="106">
        <f>_xll.qlCalendarAdvance(Calendar,SettlementDate,N133,"mf",TRUE,Trigger)</f>
        <v>43817</v>
      </c>
      <c r="T133" s="106">
        <f>_xll.qlInterestRateIndexMaturity(AA133,S133)</f>
        <v>44550</v>
      </c>
      <c r="U133" s="97">
        <f>_xll.qlIndexFixing(AA133,R133,TRUE,_xll.ohTrigger(Trigger,Trigger6M,InterestRatesTrigger))</f>
        <v>1.0579384901547513E-2</v>
      </c>
      <c r="V133" s="97">
        <f>_xll.qlQuoteValue(P133,_xll.ohTrigger(Trigger,Trigger6M,InterestRatesTrigger))</f>
        <v>1.0580000000000001E-2</v>
      </c>
      <c r="W133" s="94" t="b">
        <f t="shared" si="16"/>
        <v>1</v>
      </c>
      <c r="X133" s="153">
        <f t="shared" si="17"/>
        <v>-6.1509845248816641E-3</v>
      </c>
      <c r="Y133" s="50" t="b">
        <f>ABS(X133/10000)&lt;=ABS('General Settings'!$D$32)</f>
        <v>0</v>
      </c>
      <c r="AA133" s="50" t="str">
        <f>_xll.qlSwapIndex(,,O133,SettlementDays,Currency,Calendar,FixedLegTenor,FixedLegBDC,FixedLegDayCounter,Index6M,DiscountingCurve,Permanent,Trigger,ObjectOverwrite)</f>
        <v>obj_0070f#0000</v>
      </c>
      <c r="AB133" s="50" t="str">
        <f>_xll.qlVanillaSwapFromSwapIndex(,AA133,R133)</f>
        <v>obj_008f8#0000</v>
      </c>
    </row>
    <row r="134" spans="13:28" x14ac:dyDescent="0.2">
      <c r="M134" s="94" t="s">
        <v>159</v>
      </c>
      <c r="N134" s="94" t="s">
        <v>84</v>
      </c>
      <c r="O134" s="94" t="s">
        <v>83</v>
      </c>
      <c r="P134" s="94" t="str">
        <f t="shared" si="13"/>
        <v>EUR4F3Y_Quote</v>
      </c>
      <c r="Q134" s="122"/>
      <c r="R134" s="106">
        <f>_xll.qlInterestRateIndexFixingDate(AA134,S134)</f>
        <v>43815</v>
      </c>
      <c r="S134" s="106">
        <f>_xll.qlCalendarAdvance(Calendar,SettlementDate,N134,"mf",TRUE,Trigger)</f>
        <v>43817</v>
      </c>
      <c r="T134" s="106">
        <f>_xll.qlInterestRateIndexMaturity(AA134,S134)</f>
        <v>44914</v>
      </c>
      <c r="U134" s="97">
        <f>_xll.qlIndexFixing(AA134,R134,TRUE,_xll.ohTrigger(Trigger,Trigger6M,InterestRatesTrigger))</f>
        <v>1.2098754328199846E-2</v>
      </c>
      <c r="V134" s="97">
        <f>_xll.qlQuoteValue(P134,_xll.ohTrigger(Trigger,Trigger6M,InterestRatesTrigger))</f>
        <v>1.21E-2</v>
      </c>
      <c r="W134" s="94" t="b">
        <f t="shared" si="16"/>
        <v>1</v>
      </c>
      <c r="X134" s="153">
        <f t="shared" si="17"/>
        <v>-1.2456718001541134E-2</v>
      </c>
      <c r="Y134" s="50" t="b">
        <f>ABS(X134/10000)&lt;=ABS('General Settings'!$D$32)</f>
        <v>0</v>
      </c>
      <c r="AA134" s="50" t="str">
        <f>_xll.qlSwapIndex(,,O134,SettlementDays,Currency,Calendar,FixedLegTenor,FixedLegBDC,FixedLegDayCounter,Index6M,DiscountingCurve,Permanent,Trigger,ObjectOverwrite)</f>
        <v>obj_00753#0000</v>
      </c>
      <c r="AB134" s="50" t="str">
        <f>_xll.qlVanillaSwapFromSwapIndex(,AA134,R134)</f>
        <v>obj_008cd#0000</v>
      </c>
    </row>
    <row r="135" spans="13:28" x14ac:dyDescent="0.2">
      <c r="M135" s="94" t="s">
        <v>159</v>
      </c>
      <c r="N135" s="94" t="s">
        <v>84</v>
      </c>
      <c r="O135" s="94" t="s">
        <v>84</v>
      </c>
      <c r="P135" s="94" t="str">
        <f t="shared" si="13"/>
        <v>EUR4F4Y_Quote</v>
      </c>
      <c r="Q135" s="122"/>
      <c r="R135" s="106">
        <f>_xll.qlInterestRateIndexFixingDate(AA135,S135)</f>
        <v>43815</v>
      </c>
      <c r="S135" s="106">
        <f>_xll.qlCalendarAdvance(Calendar,SettlementDate,N135,"mf",TRUE,Trigger)</f>
        <v>43817</v>
      </c>
      <c r="T135" s="106">
        <f>_xll.qlInterestRateIndexMaturity(AA135,S135)</f>
        <v>45278</v>
      </c>
      <c r="U135" s="97">
        <f>_xll.qlIndexFixing(AA135,R135,TRUE,_xll.ohTrigger(Trigger,Trigger6M,InterestRatesTrigger))</f>
        <v>1.3500720800740282E-2</v>
      </c>
      <c r="V135" s="97">
        <f>_xll.qlQuoteValue(P135,_xll.ohTrigger(Trigger,Trigger6M,InterestRatesTrigger))</f>
        <v>1.3500000000000002E-2</v>
      </c>
      <c r="W135" s="94" t="b">
        <f t="shared" si="16"/>
        <v>1</v>
      </c>
      <c r="X135" s="153">
        <f t="shared" si="17"/>
        <v>7.2080074028056662E-3</v>
      </c>
      <c r="Y135" s="50" t="b">
        <f>ABS(X135/10000)&lt;=ABS('General Settings'!$D$32)</f>
        <v>0</v>
      </c>
      <c r="AA135" s="50" t="str">
        <f>_xll.qlSwapIndex(,,O135,SettlementDays,Currency,Calendar,FixedLegTenor,FixedLegBDC,FixedLegDayCounter,Index6M,DiscountingCurve,Permanent,Trigger,ObjectOverwrite)</f>
        <v>obj_006d6#0000</v>
      </c>
      <c r="AB135" s="50" t="str">
        <f>_xll.qlVanillaSwapFromSwapIndex(,AA135,R135)</f>
        <v>obj_00944#0000</v>
      </c>
    </row>
    <row r="136" spans="13:28" x14ac:dyDescent="0.2">
      <c r="M136" s="94" t="s">
        <v>159</v>
      </c>
      <c r="N136" s="94" t="s">
        <v>84</v>
      </c>
      <c r="O136" s="94" t="s">
        <v>85</v>
      </c>
      <c r="P136" s="94" t="str">
        <f t="shared" si="13"/>
        <v>EUR4F5Y_Quote</v>
      </c>
      <c r="Q136" s="122"/>
      <c r="R136" s="106">
        <f>_xll.qlInterestRateIndexFixingDate(AA136,S136)</f>
        <v>43815</v>
      </c>
      <c r="S136" s="106">
        <f>_xll.qlCalendarAdvance(Calendar,SettlementDate,N136,"mf",TRUE,Trigger)</f>
        <v>43817</v>
      </c>
      <c r="T136" s="106">
        <f>_xll.qlInterestRateIndexMaturity(AA136,S136)</f>
        <v>45644</v>
      </c>
      <c r="U136" s="97">
        <f>_xll.qlIndexFixing(AA136,R136,TRUE,_xll.ohTrigger(Trigger,Trigger6M,InterestRatesTrigger))</f>
        <v>1.4745332748641706E-2</v>
      </c>
      <c r="V136" s="97">
        <f>_xll.qlQuoteValue(P136,_xll.ohTrigger(Trigger,Trigger6M,InterestRatesTrigger))</f>
        <v>1.4750000000000001E-2</v>
      </c>
      <c r="W136" s="94" t="b">
        <f t="shared" si="16"/>
        <v>1</v>
      </c>
      <c r="X136" s="153">
        <f t="shared" si="17"/>
        <v>-4.6672513582951547E-2</v>
      </c>
      <c r="Y136" s="50" t="b">
        <f>ABS(X136/10000)&lt;=ABS('General Settings'!$D$32)</f>
        <v>0</v>
      </c>
      <c r="AA136" s="50" t="str">
        <f>_xll.qlSwapIndex(,,O136,SettlementDays,Currency,Calendar,FixedLegTenor,FixedLegBDC,FixedLegDayCounter,Index6M,DiscountingCurve,Permanent,Trigger,ObjectOverwrite)</f>
        <v>obj_006a5#0000</v>
      </c>
      <c r="AB136" s="50" t="str">
        <f>_xll.qlVanillaSwapFromSwapIndex(,AA136,R136)</f>
        <v>obj_00869#0000</v>
      </c>
    </row>
    <row r="137" spans="13:28" x14ac:dyDescent="0.2">
      <c r="M137" s="94" t="s">
        <v>159</v>
      </c>
      <c r="N137" s="94" t="s">
        <v>84</v>
      </c>
      <c r="O137" s="94" t="s">
        <v>86</v>
      </c>
      <c r="P137" s="94" t="str">
        <f t="shared" si="13"/>
        <v>EUR4F6Y_Quote</v>
      </c>
      <c r="Q137" s="122"/>
      <c r="R137" s="106">
        <f>_xll.qlInterestRateIndexFixingDate(AA137,S137)</f>
        <v>43815</v>
      </c>
      <c r="S137" s="106">
        <f>_xll.qlCalendarAdvance(Calendar,SettlementDate,N137,"mf",TRUE,Trigger)</f>
        <v>43817</v>
      </c>
      <c r="T137" s="106">
        <f>_xll.qlInterestRateIndexMaturity(AA137,S137)</f>
        <v>46009</v>
      </c>
      <c r="U137" s="97">
        <f>_xll.qlIndexFixing(AA137,R137,TRUE,_xll.ohTrigger(Trigger,Trigger6M,InterestRatesTrigger))</f>
        <v>1.5778752783111881E-2</v>
      </c>
      <c r="V137" s="97">
        <f>_xll.qlQuoteValue(P137,_xll.ohTrigger(Trigger,Trigger6M,InterestRatesTrigger))</f>
        <v>1.5780000000000002E-2</v>
      </c>
      <c r="W137" s="94" t="b">
        <f t="shared" si="16"/>
        <v>1</v>
      </c>
      <c r="X137" s="153">
        <f t="shared" si="17"/>
        <v>-1.2472168881214052E-2</v>
      </c>
      <c r="Y137" s="50" t="b">
        <f>ABS(X137/10000)&lt;=ABS('General Settings'!$D$32)</f>
        <v>0</v>
      </c>
      <c r="AA137" s="50" t="str">
        <f>_xll.qlSwapIndex(,,O137,SettlementDays,Currency,Calendar,FixedLegTenor,FixedLegBDC,FixedLegDayCounter,Index6M,DiscountingCurve,Permanent,Trigger,ObjectOverwrite)</f>
        <v>obj_00682#0000</v>
      </c>
      <c r="AB137" s="50" t="str">
        <f>_xll.qlVanillaSwapFromSwapIndex(,AA137,R137)</f>
        <v>obj_00916#0000</v>
      </c>
    </row>
    <row r="138" spans="13:28" x14ac:dyDescent="0.2">
      <c r="M138" s="94" t="s">
        <v>159</v>
      </c>
      <c r="N138" s="94" t="s">
        <v>84</v>
      </c>
      <c r="O138" s="94" t="s">
        <v>87</v>
      </c>
      <c r="P138" s="94" t="str">
        <f t="shared" si="13"/>
        <v>EUR4F7Y_Quote</v>
      </c>
      <c r="Q138" s="122"/>
      <c r="R138" s="106">
        <f>_xll.qlInterestRateIndexFixingDate(AA138,S138)</f>
        <v>43815</v>
      </c>
      <c r="S138" s="106">
        <f>_xll.qlCalendarAdvance(Calendar,SettlementDate,N138,"mf",TRUE,Trigger)</f>
        <v>43817</v>
      </c>
      <c r="T138" s="106">
        <f>_xll.qlInterestRateIndexMaturity(AA138,S138)</f>
        <v>46374</v>
      </c>
      <c r="U138" s="97">
        <f>_xll.qlIndexFixing(AA138,R138,TRUE,_xll.ohTrigger(Trigger,Trigger6M,InterestRatesTrigger))</f>
        <v>1.6639662727470673E-2</v>
      </c>
      <c r="V138" s="97">
        <f>_xll.qlQuoteValue(P138,_xll.ohTrigger(Trigger,Trigger6M,InterestRatesTrigger))</f>
        <v>1.6639999999999999E-2</v>
      </c>
      <c r="W138" s="94" t="b">
        <f t="shared" si="16"/>
        <v>1</v>
      </c>
      <c r="X138" s="153">
        <f t="shared" si="17"/>
        <v>-3.3727252932505558E-3</v>
      </c>
      <c r="Y138" s="50" t="b">
        <f>ABS(X138/10000)&lt;=ABS('General Settings'!$D$32)</f>
        <v>0</v>
      </c>
      <c r="AA138" s="50" t="str">
        <f>_xll.qlSwapIndex(,,O138,SettlementDays,Currency,Calendar,FixedLegTenor,FixedLegBDC,FixedLegDayCounter,Index6M,DiscountingCurve,Permanent,Trigger,ObjectOverwrite)</f>
        <v>obj_00746#0000</v>
      </c>
      <c r="AB138" s="50" t="str">
        <f>_xll.qlVanillaSwapFromSwapIndex(,AA138,R138)</f>
        <v>obj_00963#0000</v>
      </c>
    </row>
    <row r="139" spans="13:28" x14ac:dyDescent="0.2">
      <c r="M139" s="94" t="s">
        <v>159</v>
      </c>
      <c r="N139" s="94" t="s">
        <v>84</v>
      </c>
      <c r="O139" s="94" t="s">
        <v>88</v>
      </c>
      <c r="P139" s="94" t="str">
        <f t="shared" si="13"/>
        <v>EUR4F8Y_Quote</v>
      </c>
      <c r="Q139" s="122"/>
      <c r="R139" s="106">
        <f>_xll.qlInterestRateIndexFixingDate(AA139,S139)</f>
        <v>43815</v>
      </c>
      <c r="S139" s="106">
        <f>_xll.qlCalendarAdvance(Calendar,SettlementDate,N139,"mf",TRUE,Trigger)</f>
        <v>43817</v>
      </c>
      <c r="T139" s="106">
        <f>_xll.qlInterestRateIndexMaturity(AA139,S139)</f>
        <v>46741</v>
      </c>
      <c r="U139" s="97">
        <f>_xll.qlIndexFixing(AA139,R139,TRUE,_xll.ohTrigger(Trigger,Trigger6M,InterestRatesTrigger))</f>
        <v>1.7355821796902083E-2</v>
      </c>
      <c r="V139" s="97">
        <f>_xll.qlQuoteValue(P139,_xll.ohTrigger(Trigger,Trigger6M,InterestRatesTrigger))</f>
        <v>1.736E-2</v>
      </c>
      <c r="W139" s="94" t="b">
        <f t="shared" si="16"/>
        <v>1</v>
      </c>
      <c r="X139" s="153">
        <f t="shared" si="17"/>
        <v>-4.1782030979174711E-2</v>
      </c>
      <c r="Y139" s="50" t="b">
        <f>ABS(X139/10000)&lt;=ABS('General Settings'!$D$32)</f>
        <v>0</v>
      </c>
      <c r="AA139" s="50" t="str">
        <f>_xll.qlSwapIndex(,,O139,SettlementDays,Currency,Calendar,FixedLegTenor,FixedLegBDC,FixedLegDayCounter,Index6M,DiscountingCurve,Permanent,Trigger,ObjectOverwrite)</f>
        <v>obj_00755#0000</v>
      </c>
      <c r="AB139" s="50" t="str">
        <f>_xll.qlVanillaSwapFromSwapIndex(,AA139,R139)</f>
        <v>obj_00961#0000</v>
      </c>
    </row>
    <row r="140" spans="13:28" x14ac:dyDescent="0.2">
      <c r="M140" s="94" t="s">
        <v>159</v>
      </c>
      <c r="N140" s="94" t="s">
        <v>84</v>
      </c>
      <c r="O140" s="94" t="s">
        <v>89</v>
      </c>
      <c r="P140" s="94" t="str">
        <f t="shared" si="13"/>
        <v>EUR4F9Y_Quote</v>
      </c>
      <c r="Q140" s="122"/>
      <c r="R140" s="106">
        <f>_xll.qlInterestRateIndexFixingDate(AA140,S140)</f>
        <v>43815</v>
      </c>
      <c r="S140" s="106">
        <f>_xll.qlCalendarAdvance(Calendar,SettlementDate,N140,"mf",TRUE,Trigger)</f>
        <v>43817</v>
      </c>
      <c r="T140" s="106">
        <f>_xll.qlInterestRateIndexMaturity(AA140,S140)</f>
        <v>47105</v>
      </c>
      <c r="U140" s="97">
        <f>_xll.qlIndexFixing(AA140,R140,TRUE,_xll.ohTrigger(Trigger,Trigger6M,InterestRatesTrigger))</f>
        <v>1.794076700601582E-2</v>
      </c>
      <c r="V140" s="97">
        <f>_xll.qlQuoteValue(P140,_xll.ohTrigger(Trigger,Trigger6M,InterestRatesTrigger))</f>
        <v>1.7940000000000001E-2</v>
      </c>
      <c r="W140" s="94" t="b">
        <f t="shared" si="16"/>
        <v>1</v>
      </c>
      <c r="X140" s="153">
        <f t="shared" si="17"/>
        <v>7.6700601581852768E-3</v>
      </c>
      <c r="Y140" s="50" t="b">
        <f>ABS(X140/10000)&lt;=ABS('General Settings'!$D$32)</f>
        <v>0</v>
      </c>
      <c r="AA140" s="50" t="str">
        <f>_xll.qlSwapIndex(,,O140,SettlementDays,Currency,Calendar,FixedLegTenor,FixedLegBDC,FixedLegDayCounter,Index6M,DiscountingCurve,Permanent,Trigger,ObjectOverwrite)</f>
        <v>obj_00768#0000</v>
      </c>
      <c r="AB140" s="50" t="str">
        <f>_xll.qlVanillaSwapFromSwapIndex(,AA140,R140)</f>
        <v>obj_008d3#0000</v>
      </c>
    </row>
    <row r="141" spans="13:28" x14ac:dyDescent="0.2">
      <c r="M141" s="94" t="s">
        <v>159</v>
      </c>
      <c r="N141" s="94" t="s">
        <v>84</v>
      </c>
      <c r="O141" s="94" t="s">
        <v>90</v>
      </c>
      <c r="P141" s="94" t="str">
        <f t="shared" si="13"/>
        <v>EUR4F10Y_Quote</v>
      </c>
      <c r="Q141" s="122"/>
      <c r="R141" s="106">
        <f>_xll.qlInterestRateIndexFixingDate(AA141,S141)</f>
        <v>43815</v>
      </c>
      <c r="S141" s="106">
        <f>_xll.qlCalendarAdvance(Calendar,SettlementDate,N141,"mf",TRUE,Trigger)</f>
        <v>43817</v>
      </c>
      <c r="T141" s="106">
        <f>_xll.qlInterestRateIndexMaturity(AA141,S141)</f>
        <v>47470</v>
      </c>
      <c r="U141" s="97">
        <f>_xll.qlIndexFixing(AA141,R141,TRUE,_xll.ohTrigger(Trigger,Trigger6M,InterestRatesTrigger))</f>
        <v>1.8408967727881427E-2</v>
      </c>
      <c r="V141" s="97">
        <f>_xll.qlQuoteValue(P141,_xll.ohTrigger(Trigger,Trigger6M,InterestRatesTrigger))</f>
        <v>1.84E-2</v>
      </c>
      <c r="W141" s="94" t="b">
        <f t="shared" si="16"/>
        <v>1</v>
      </c>
      <c r="X141" s="153">
        <f t="shared" si="17"/>
        <v>8.9677278814273564E-2</v>
      </c>
      <c r="Y141" s="50" t="b">
        <f>ABS(X141/10000)&lt;=ABS('General Settings'!$D$32)</f>
        <v>0</v>
      </c>
      <c r="AA141" s="50" t="str">
        <f>_xll.qlSwapIndex(,,O141,SettlementDays,Currency,Calendar,FixedLegTenor,FixedLegBDC,FixedLegDayCounter,Index6M,DiscountingCurve,Permanent,Trigger,ObjectOverwrite)</f>
        <v>obj_007fa#0000</v>
      </c>
      <c r="AB141" s="50" t="str">
        <f>_xll.qlVanillaSwapFromSwapIndex(,AA141,R141)</f>
        <v>obj_008cc#0000</v>
      </c>
    </row>
    <row r="142" spans="13:28" x14ac:dyDescent="0.2">
      <c r="M142" s="94" t="s">
        <v>159</v>
      </c>
      <c r="N142" s="94" t="s">
        <v>84</v>
      </c>
      <c r="O142" s="94" t="s">
        <v>116</v>
      </c>
      <c r="P142" s="94" t="str">
        <f t="shared" ref="P142:P205" si="18">Currency&amp;SUBSTITUTE(N142,"Y","F")&amp;O142&amp;QuoteSuffix</f>
        <v>EUR4F11Y_Quote</v>
      </c>
      <c r="Q142" s="122"/>
      <c r="R142" s="106">
        <f>_xll.qlInterestRateIndexFixingDate(AA142,S142)</f>
        <v>43815</v>
      </c>
      <c r="S142" s="106">
        <f>_xll.qlCalendarAdvance(Calendar,SettlementDate,N142,"mf",TRUE,Trigger)</f>
        <v>43817</v>
      </c>
      <c r="T142" s="106">
        <f>_xll.qlInterestRateIndexMaturity(AA142,S142)</f>
        <v>47835</v>
      </c>
      <c r="U142" s="97">
        <f>_xll.qlIndexFixing(AA142,R142,TRUE,_xll.ohTrigger(Trigger,Trigger6M,InterestRatesTrigger))</f>
        <v>1.8780284167821456E-2</v>
      </c>
      <c r="V142" s="97">
        <f>_xll.qlQuoteValue(P142,_xll.ohTrigger(Trigger,Trigger6M,InterestRatesTrigger))</f>
        <v>1.8779999999999998E-2</v>
      </c>
      <c r="W142" s="94" t="b">
        <f t="shared" si="16"/>
        <v>1</v>
      </c>
      <c r="X142" s="153">
        <f t="shared" si="17"/>
        <v>2.8416782145782027E-3</v>
      </c>
      <c r="Y142" s="50" t="b">
        <f>ABS(X142/10000)&lt;=ABS('General Settings'!$D$32)</f>
        <v>0</v>
      </c>
      <c r="AA142" s="50" t="str">
        <f>_xll.qlSwapIndex(,,O142,SettlementDays,Currency,Calendar,FixedLegTenor,FixedLegBDC,FixedLegDayCounter,Index6M,DiscountingCurve,Permanent,Trigger,ObjectOverwrite)</f>
        <v>obj_006da#0000</v>
      </c>
      <c r="AB142" s="50" t="str">
        <f>_xll.qlVanillaSwapFromSwapIndex(,AA142,R142)</f>
        <v>obj_0096f#0000</v>
      </c>
    </row>
    <row r="143" spans="13:28" x14ac:dyDescent="0.2">
      <c r="M143" s="94" t="s">
        <v>159</v>
      </c>
      <c r="N143" s="94" t="s">
        <v>84</v>
      </c>
      <c r="O143" s="94" t="s">
        <v>91</v>
      </c>
      <c r="P143" s="94" t="str">
        <f t="shared" si="18"/>
        <v>EUR4F12Y_Quote</v>
      </c>
      <c r="Q143" s="122"/>
      <c r="R143" s="106">
        <f>_xll.qlInterestRateIndexFixingDate(AA143,S143)</f>
        <v>43815</v>
      </c>
      <c r="S143" s="106">
        <f>_xll.qlCalendarAdvance(Calendar,SettlementDate,N143,"mf",TRUE,Trigger)</f>
        <v>43817</v>
      </c>
      <c r="T143" s="106">
        <f>_xll.qlInterestRateIndexMaturity(AA143,S143)</f>
        <v>48200</v>
      </c>
      <c r="U143" s="97">
        <f>_xll.qlIndexFixing(AA143,R143,TRUE,_xll.ohTrigger(Trigger,Trigger6M,InterestRatesTrigger))</f>
        <v>1.9068515888897752E-2</v>
      </c>
      <c r="V143" s="97">
        <f>_xll.qlQuoteValue(P143,_xll.ohTrigger(Trigger,Trigger6M,InterestRatesTrigger))</f>
        <v>1.907E-2</v>
      </c>
      <c r="W143" s="94" t="b">
        <f t="shared" ref="W143:W206" si="19">NOT(ISERROR(V143))</f>
        <v>1</v>
      </c>
      <c r="X143" s="153">
        <f t="shared" ref="X143:X206" si="20">(U143-V143)*10000</f>
        <v>-1.4841111022484421E-2</v>
      </c>
      <c r="Y143" s="50" t="b">
        <f>ABS(X143/10000)&lt;=ABS('General Settings'!$D$32)</f>
        <v>0</v>
      </c>
      <c r="AA143" s="50" t="str">
        <f>_xll.qlSwapIndex(,,O143,SettlementDays,Currency,Calendar,FixedLegTenor,FixedLegBDC,FixedLegDayCounter,Index6M,DiscountingCurve,Permanent,Trigger,ObjectOverwrite)</f>
        <v>obj_0075c#0000</v>
      </c>
      <c r="AB143" s="50" t="str">
        <f>_xll.qlVanillaSwapFromSwapIndex(,AA143,R143)</f>
        <v>obj_008f2#0000</v>
      </c>
    </row>
    <row r="144" spans="13:28" x14ac:dyDescent="0.2">
      <c r="M144" s="94" t="s">
        <v>159</v>
      </c>
      <c r="N144" s="94" t="s">
        <v>84</v>
      </c>
      <c r="O144" s="94" t="s">
        <v>117</v>
      </c>
      <c r="P144" s="94" t="str">
        <f t="shared" si="18"/>
        <v>EUR4F13Y_Quote</v>
      </c>
      <c r="Q144" s="122"/>
      <c r="R144" s="106">
        <f>_xll.qlInterestRateIndexFixingDate(AA144,S144)</f>
        <v>43815</v>
      </c>
      <c r="S144" s="106">
        <f>_xll.qlCalendarAdvance(Calendar,SettlementDate,N144,"mf",TRUE,Trigger)</f>
        <v>43817</v>
      </c>
      <c r="T144" s="106">
        <f>_xll.qlInterestRateIndexMaturity(AA144,S144)</f>
        <v>48568</v>
      </c>
      <c r="U144" s="97">
        <f>_xll.qlIndexFixing(AA144,R144,TRUE,_xll.ohTrigger(Trigger,Trigger6M,InterestRatesTrigger))</f>
        <v>1.9286830985741847E-2</v>
      </c>
      <c r="V144" s="97">
        <f>_xll.qlQuoteValue(P144,_xll.ohTrigger(Trigger,Trigger6M,InterestRatesTrigger))</f>
        <v>1.9289999999999998E-2</v>
      </c>
      <c r="W144" s="94" t="b">
        <f t="shared" si="19"/>
        <v>1</v>
      </c>
      <c r="X144" s="153">
        <f t="shared" si="20"/>
        <v>-3.1690142581509984E-2</v>
      </c>
      <c r="Y144" s="50" t="b">
        <f>ABS(X144/10000)&lt;=ABS('General Settings'!$D$32)</f>
        <v>0</v>
      </c>
      <c r="AA144" s="50" t="str">
        <f>_xll.qlSwapIndex(,,O144,SettlementDays,Currency,Calendar,FixedLegTenor,FixedLegBDC,FixedLegDayCounter,Index6M,DiscountingCurve,Permanent,Trigger,ObjectOverwrite)</f>
        <v>obj_00724#0000</v>
      </c>
      <c r="AB144" s="50" t="str">
        <f>_xll.qlVanillaSwapFromSwapIndex(,AA144,R144)</f>
        <v>obj_0090c#0000</v>
      </c>
    </row>
    <row r="145" spans="13:28" x14ac:dyDescent="0.2">
      <c r="M145" s="94" t="s">
        <v>159</v>
      </c>
      <c r="N145" s="94" t="s">
        <v>84</v>
      </c>
      <c r="O145" s="94" t="s">
        <v>118</v>
      </c>
      <c r="P145" s="94" t="str">
        <f t="shared" si="18"/>
        <v>EUR4F14Y_Quote</v>
      </c>
      <c r="Q145" s="122"/>
      <c r="R145" s="106">
        <f>_xll.qlInterestRateIndexFixingDate(AA145,S145)</f>
        <v>43815</v>
      </c>
      <c r="S145" s="106">
        <f>_xll.qlCalendarAdvance(Calendar,SettlementDate,N145,"mf",TRUE,Trigger)</f>
        <v>43817</v>
      </c>
      <c r="T145" s="106">
        <f>_xll.qlInterestRateIndexMaturity(AA145,S145)</f>
        <v>48932</v>
      </c>
      <c r="U145" s="97">
        <f>_xll.qlIndexFixing(AA145,R145,TRUE,_xll.ohTrigger(Trigger,Trigger6M,InterestRatesTrigger))</f>
        <v>1.9430076620522933E-2</v>
      </c>
      <c r="V145" s="97">
        <f>_xll.qlQuoteValue(P145,_xll.ohTrigger(Trigger,Trigger6M,InterestRatesTrigger))</f>
        <v>1.9429999999999999E-2</v>
      </c>
      <c r="W145" s="94" t="b">
        <f t="shared" si="19"/>
        <v>1</v>
      </c>
      <c r="X145" s="153">
        <f t="shared" si="20"/>
        <v>7.6620522933279478E-4</v>
      </c>
      <c r="Y145" s="50" t="b">
        <f>ABS(X145/10000)&lt;=ABS('General Settings'!$D$32)</f>
        <v>0</v>
      </c>
      <c r="AA145" s="50" t="str">
        <f>_xll.qlSwapIndex(,,O145,SettlementDays,Currency,Calendar,FixedLegTenor,FixedLegBDC,FixedLegDayCounter,Index6M,DiscountingCurve,Permanent,Trigger,ObjectOverwrite)</f>
        <v>obj_00784#0000</v>
      </c>
      <c r="AB145" s="50" t="str">
        <f>_xll.qlVanillaSwapFromSwapIndex(,AA145,R145)</f>
        <v>obj_008a0#0000</v>
      </c>
    </row>
    <row r="146" spans="13:28" x14ac:dyDescent="0.2">
      <c r="M146" s="94" t="s">
        <v>159</v>
      </c>
      <c r="N146" s="94" t="s">
        <v>84</v>
      </c>
      <c r="O146" s="94" t="s">
        <v>92</v>
      </c>
      <c r="P146" s="94" t="str">
        <f t="shared" si="18"/>
        <v>EUR4F15Y_Quote</v>
      </c>
      <c r="Q146" s="122"/>
      <c r="R146" s="106">
        <f>_xll.qlInterestRateIndexFixingDate(AA146,S146)</f>
        <v>43815</v>
      </c>
      <c r="S146" s="106">
        <f>_xll.qlCalendarAdvance(Calendar,SettlementDate,N146,"mf",TRUE,Trigger)</f>
        <v>43817</v>
      </c>
      <c r="T146" s="106">
        <f>_xll.qlInterestRateIndexMaturity(AA146,S146)</f>
        <v>49296</v>
      </c>
      <c r="U146" s="97">
        <f>_xll.qlIndexFixing(AA146,R146,TRUE,_xll.ohTrigger(Trigger,Trigger6M,InterestRatesTrigger))</f>
        <v>1.9510486024850265E-2</v>
      </c>
      <c r="V146" s="97">
        <f>_xll.qlQuoteValue(P146,_xll.ohTrigger(Trigger,Trigger6M,InterestRatesTrigger))</f>
        <v>1.951E-2</v>
      </c>
      <c r="W146" s="94" t="b">
        <f t="shared" si="19"/>
        <v>1</v>
      </c>
      <c r="X146" s="153">
        <f t="shared" si="20"/>
        <v>4.8602485026513764E-3</v>
      </c>
      <c r="Y146" s="50" t="b">
        <f>ABS(X146/10000)&lt;=ABS('General Settings'!$D$32)</f>
        <v>0</v>
      </c>
      <c r="AA146" s="50" t="str">
        <f>_xll.qlSwapIndex(,,O146,SettlementDays,Currency,Calendar,FixedLegTenor,FixedLegBDC,FixedLegDayCounter,Index6M,DiscountingCurve,Permanent,Trigger,ObjectOverwrite)</f>
        <v>obj_007bb#0000</v>
      </c>
      <c r="AB146" s="50" t="str">
        <f>_xll.qlVanillaSwapFromSwapIndex(,AA146,R146)</f>
        <v>obj_00856#0000</v>
      </c>
    </row>
    <row r="147" spans="13:28" x14ac:dyDescent="0.2">
      <c r="M147" s="94" t="s">
        <v>159</v>
      </c>
      <c r="N147" s="94" t="s">
        <v>84</v>
      </c>
      <c r="O147" s="94" t="s">
        <v>93</v>
      </c>
      <c r="P147" s="94" t="str">
        <f t="shared" si="18"/>
        <v>EUR4F20Y_Quote</v>
      </c>
      <c r="Q147" s="122"/>
      <c r="R147" s="106">
        <f>_xll.qlInterestRateIndexFixingDate(AA147,S147)</f>
        <v>43815</v>
      </c>
      <c r="S147" s="106">
        <f>_xll.qlCalendarAdvance(Calendar,SettlementDate,N147,"mf",TRUE,Trigger)</f>
        <v>43817</v>
      </c>
      <c r="T147" s="106">
        <f>_xll.qlInterestRateIndexMaturity(AA147,S147)</f>
        <v>51123</v>
      </c>
      <c r="U147" s="97">
        <f>_xll.qlIndexFixing(AA147,R147,TRUE,_xll.ohTrigger(Trigger,Trigger6M,InterestRatesTrigger))</f>
        <v>1.9238628117849967E-2</v>
      </c>
      <c r="V147" s="97">
        <f>_xll.qlQuoteValue(P147,_xll.ohTrigger(Trigger,Trigger6M,InterestRatesTrigger))</f>
        <v>1.925E-2</v>
      </c>
      <c r="W147" s="94" t="b">
        <f t="shared" si="19"/>
        <v>1</v>
      </c>
      <c r="X147" s="153">
        <f t="shared" si="20"/>
        <v>-0.1137188215003318</v>
      </c>
      <c r="Y147" s="50" t="b">
        <f>ABS(X147/10000)&lt;=ABS('General Settings'!$D$32)</f>
        <v>0</v>
      </c>
      <c r="AA147" s="50" t="str">
        <f>_xll.qlSwapIndex(,,O147,SettlementDays,Currency,Calendar,FixedLegTenor,FixedLegBDC,FixedLegDayCounter,Index6M,DiscountingCurve,Permanent,Trigger,ObjectOverwrite)</f>
        <v>obj_00794#0000</v>
      </c>
      <c r="AB147" s="50" t="str">
        <f>_xll.qlVanillaSwapFromSwapIndex(,AA147,R147)</f>
        <v>obj_008f9#0000</v>
      </c>
    </row>
    <row r="148" spans="13:28" x14ac:dyDescent="0.2">
      <c r="M148" s="94" t="s">
        <v>159</v>
      </c>
      <c r="N148" s="94" t="s">
        <v>84</v>
      </c>
      <c r="O148" s="94" t="s">
        <v>94</v>
      </c>
      <c r="P148" s="94" t="str">
        <f t="shared" si="18"/>
        <v>EUR4F25Y_Quote</v>
      </c>
      <c r="Q148" s="122"/>
      <c r="R148" s="106">
        <f>_xll.qlInterestRateIndexFixingDate(AA148,S148)</f>
        <v>43815</v>
      </c>
      <c r="S148" s="106">
        <f>_xll.qlCalendarAdvance(Calendar,SettlementDate,N148,"mf",TRUE,Trigger)</f>
        <v>43817</v>
      </c>
      <c r="T148" s="106">
        <f>_xll.qlInterestRateIndexMaturity(AA148,S148)</f>
        <v>52950</v>
      </c>
      <c r="U148" s="97">
        <f>_xll.qlIndexFixing(AA148,R148,TRUE,_xll.ohTrigger(Trigger,Trigger6M,InterestRatesTrigger))</f>
        <v>1.870600208004003E-2</v>
      </c>
      <c r="V148" s="97">
        <f>_xll.qlQuoteValue(P148,_xll.ohTrigger(Trigger,Trigger6M,InterestRatesTrigger))</f>
        <v>1.8699999999999998E-2</v>
      </c>
      <c r="W148" s="94" t="b">
        <f t="shared" si="19"/>
        <v>1</v>
      </c>
      <c r="X148" s="153">
        <f t="shared" si="20"/>
        <v>6.0020800400316376E-2</v>
      </c>
      <c r="Y148" s="50" t="b">
        <f>ABS(X148/10000)&lt;=ABS('General Settings'!$D$32)</f>
        <v>0</v>
      </c>
      <c r="AA148" s="50" t="str">
        <f>_xll.qlSwapIndex(,,O148,SettlementDays,Currency,Calendar,FixedLegTenor,FixedLegBDC,FixedLegDayCounter,Index6M,DiscountingCurve,Permanent,Trigger,ObjectOverwrite)</f>
        <v>obj_007a5#0000</v>
      </c>
      <c r="AB148" s="50" t="str">
        <f>_xll.qlVanillaSwapFromSwapIndex(,AA148,R148)</f>
        <v>obj_008dd#0000</v>
      </c>
    </row>
    <row r="149" spans="13:28" x14ac:dyDescent="0.2">
      <c r="M149" s="197" t="s">
        <v>159</v>
      </c>
      <c r="N149" s="197" t="s">
        <v>84</v>
      </c>
      <c r="O149" s="197" t="s">
        <v>96</v>
      </c>
      <c r="P149" s="197" t="str">
        <f t="shared" si="18"/>
        <v>EUR4F30Y_Quote</v>
      </c>
      <c r="Q149" s="162"/>
      <c r="R149" s="198">
        <f>_xll.qlInterestRateIndexFixingDate(AA149,S149)</f>
        <v>43815</v>
      </c>
      <c r="S149" s="198">
        <f>_xll.qlCalendarAdvance(Calendar,SettlementDate,N149,"mf",TRUE,Trigger)</f>
        <v>43817</v>
      </c>
      <c r="T149" s="198">
        <f>_xll.qlInterestRateIndexMaturity(AA149,S149)</f>
        <v>54777</v>
      </c>
      <c r="U149" s="199">
        <f>_xll.qlIndexFixing(AA149,R149,TRUE,_xll.ohTrigger(Trigger,Trigger6M,InterestRatesTrigger))</f>
        <v>1.8356491700840593E-2</v>
      </c>
      <c r="V149" s="199">
        <f>_xll.qlQuoteValue(P149,_xll.ohTrigger(Trigger,Trigger6M,InterestRatesTrigger))</f>
        <v>1.8359999999999998E-2</v>
      </c>
      <c r="W149" s="197" t="b">
        <f t="shared" si="19"/>
        <v>1</v>
      </c>
      <c r="X149" s="200">
        <f t="shared" si="20"/>
        <v>-3.5082991594048707E-2</v>
      </c>
      <c r="Y149" s="161" t="b">
        <f>ABS(X149/10000)&lt;=ABS('General Settings'!$D$32)</f>
        <v>0</v>
      </c>
      <c r="AA149" s="50" t="str">
        <f>_xll.qlSwapIndex(,,O149,SettlementDays,Currency,Calendar,FixedLegTenor,FixedLegBDC,FixedLegDayCounter,Index6M,DiscountingCurve,Permanent,Trigger,ObjectOverwrite)</f>
        <v>obj_00745#0000</v>
      </c>
      <c r="AB149" s="50" t="str">
        <f>_xll.qlVanillaSwapFromSwapIndex(,AA149,R149)</f>
        <v>obj_0086e#0000</v>
      </c>
    </row>
    <row r="150" spans="13:28" x14ac:dyDescent="0.2">
      <c r="M150" s="201" t="s">
        <v>159</v>
      </c>
      <c r="N150" s="201" t="s">
        <v>85</v>
      </c>
      <c r="O150" s="201" t="s">
        <v>33</v>
      </c>
      <c r="P150" s="201" t="str">
        <f t="shared" si="18"/>
        <v>EUR5F1Y_Quote</v>
      </c>
      <c r="Q150" s="166"/>
      <c r="R150" s="202">
        <f>_xll.qlInterestRateIndexFixingDate(AA150,S150)</f>
        <v>44181</v>
      </c>
      <c r="S150" s="202">
        <f>_xll.qlCalendarAdvance(Calendar,SettlementDate,N150,"mf",TRUE,Trigger)</f>
        <v>44183</v>
      </c>
      <c r="T150" s="202">
        <f>_xll.qlInterestRateIndexMaturity(AA150,S150)</f>
        <v>44550</v>
      </c>
      <c r="U150" s="203">
        <f>_xll.qlIndexFixing(AA150,R150,TRUE,_xll.ohTrigger(Trigger,Trigger6M,InterestRatesTrigger))</f>
        <v>1.2109056421447889E-2</v>
      </c>
      <c r="V150" s="203">
        <f>_xll.qlQuoteValue(P150,_xll.ohTrigger(Trigger,Trigger6M,InterestRatesTrigger))</f>
        <v>1.2110000000000001E-2</v>
      </c>
      <c r="W150" s="201" t="b">
        <f t="shared" si="19"/>
        <v>1</v>
      </c>
      <c r="X150" s="204">
        <f t="shared" si="20"/>
        <v>-9.4357855211224528E-3</v>
      </c>
      <c r="Y150" s="149" t="b">
        <f>ABS(X150/10000)&lt;=ABS('General Settings'!$D$32)</f>
        <v>0</v>
      </c>
      <c r="AA150" s="50" t="str">
        <f>_xll.qlSwapIndex(,,O150,SettlementDays,Currency,Calendar,FixedLegTenor,FixedLegBDC,FixedLegDayCounter,Index6M,DiscountingCurve,Permanent,Trigger,ObjectOverwrite)</f>
        <v>obj_007ae#0000</v>
      </c>
      <c r="AB150" s="50" t="str">
        <f>_xll.qlVanillaSwapFromSwapIndex(,AA150,R150)</f>
        <v>obj_0085c#0000</v>
      </c>
    </row>
    <row r="151" spans="13:28" x14ac:dyDescent="0.2">
      <c r="M151" s="94" t="s">
        <v>159</v>
      </c>
      <c r="N151" s="94" t="s">
        <v>85</v>
      </c>
      <c r="O151" s="94" t="s">
        <v>82</v>
      </c>
      <c r="P151" s="94" t="str">
        <f t="shared" si="18"/>
        <v>EUR5F2Y_Quote</v>
      </c>
      <c r="Q151" s="122"/>
      <c r="R151" s="106">
        <f>_xll.qlInterestRateIndexFixingDate(AA151,S151)</f>
        <v>44181</v>
      </c>
      <c r="S151" s="106">
        <f>_xll.qlCalendarAdvance(Calendar,SettlementDate,N151,"mf",TRUE,Trigger)</f>
        <v>44183</v>
      </c>
      <c r="T151" s="106">
        <f>_xll.qlInterestRateIndexMaturity(AA151,S151)</f>
        <v>44914</v>
      </c>
      <c r="U151" s="97">
        <f>_xll.qlIndexFixing(AA151,R151,TRUE,_xll.ohTrigger(Trigger,Trigger6M,InterestRatesTrigger))</f>
        <v>1.3642866386959681E-2</v>
      </c>
      <c r="V151" s="97">
        <f>_xll.qlQuoteValue(P151,_xll.ohTrigger(Trigger,Trigger6M,InterestRatesTrigger))</f>
        <v>1.3639999999999999E-2</v>
      </c>
      <c r="W151" s="94" t="b">
        <f t="shared" si="19"/>
        <v>1</v>
      </c>
      <c r="X151" s="153">
        <f t="shared" si="20"/>
        <v>2.8663869596819852E-2</v>
      </c>
      <c r="Y151" s="50" t="b">
        <f>ABS(X151/10000)&lt;=ABS('General Settings'!$D$32)</f>
        <v>0</v>
      </c>
      <c r="AA151" s="50" t="str">
        <f>_xll.qlSwapIndex(,,O151,SettlementDays,Currency,Calendar,FixedLegTenor,FixedLegBDC,FixedLegDayCounter,Index6M,DiscountingCurve,Permanent,Trigger,ObjectOverwrite)</f>
        <v>obj_00812#0000</v>
      </c>
      <c r="AB151" s="50" t="str">
        <f>_xll.qlVanillaSwapFromSwapIndex(,AA151,R151)</f>
        <v>obj_0097b#0000</v>
      </c>
    </row>
    <row r="152" spans="13:28" x14ac:dyDescent="0.2">
      <c r="M152" s="94" t="s">
        <v>159</v>
      </c>
      <c r="N152" s="94" t="s">
        <v>85</v>
      </c>
      <c r="O152" s="94" t="s">
        <v>83</v>
      </c>
      <c r="P152" s="94" t="str">
        <f t="shared" si="18"/>
        <v>EUR5F3Y_Quote</v>
      </c>
      <c r="Q152" s="122"/>
      <c r="R152" s="106">
        <f>_xll.qlInterestRateIndexFixingDate(AA152,S152)</f>
        <v>44181</v>
      </c>
      <c r="S152" s="106">
        <f>_xll.qlCalendarAdvance(Calendar,SettlementDate,N152,"mf",TRUE,Trigger)</f>
        <v>44183</v>
      </c>
      <c r="T152" s="106">
        <f>_xll.qlInterestRateIndexMaturity(AA152,S152)</f>
        <v>45278</v>
      </c>
      <c r="U152" s="97">
        <f>_xll.qlIndexFixing(AA152,R152,TRUE,_xll.ohTrigger(Trigger,Trigger6M,InterestRatesTrigger))</f>
        <v>1.5017705131498619E-2</v>
      </c>
      <c r="V152" s="97">
        <f>_xll.qlQuoteValue(P152,_xll.ohTrigger(Trigger,Trigger6M,InterestRatesTrigger))</f>
        <v>1.502E-2</v>
      </c>
      <c r="W152" s="94" t="b">
        <f t="shared" si="19"/>
        <v>1</v>
      </c>
      <c r="X152" s="153">
        <f t="shared" si="20"/>
        <v>-2.2948685013818304E-2</v>
      </c>
      <c r="Y152" s="50" t="b">
        <f>ABS(X152/10000)&lt;=ABS('General Settings'!$D$32)</f>
        <v>0</v>
      </c>
      <c r="AA152" s="50" t="str">
        <f>_xll.qlSwapIndex(,,O152,SettlementDays,Currency,Calendar,FixedLegTenor,FixedLegBDC,FixedLegDayCounter,Index6M,DiscountingCurve,Permanent,Trigger,ObjectOverwrite)</f>
        <v>obj_007c8#0000</v>
      </c>
      <c r="AB152" s="50" t="str">
        <f>_xll.qlVanillaSwapFromSwapIndex(,AA152,R152)</f>
        <v>obj_008fa#0000</v>
      </c>
    </row>
    <row r="153" spans="13:28" x14ac:dyDescent="0.2">
      <c r="M153" s="94" t="s">
        <v>159</v>
      </c>
      <c r="N153" s="94" t="s">
        <v>85</v>
      </c>
      <c r="O153" s="94" t="s">
        <v>84</v>
      </c>
      <c r="P153" s="94" t="str">
        <f t="shared" si="18"/>
        <v>EUR5F4Y_Quote</v>
      </c>
      <c r="Q153" s="122"/>
      <c r="R153" s="106">
        <f>_xll.qlInterestRateIndexFixingDate(AA153,S153)</f>
        <v>44181</v>
      </c>
      <c r="S153" s="106">
        <f>_xll.qlCalendarAdvance(Calendar,SettlementDate,N153,"mf",TRUE,Trigger)</f>
        <v>44183</v>
      </c>
      <c r="T153" s="106">
        <f>_xll.qlInterestRateIndexMaturity(AA153,S153)</f>
        <v>45644</v>
      </c>
      <c r="U153" s="97">
        <f>_xll.qlIndexFixing(AA153,R153,TRUE,_xll.ohTrigger(Trigger,Trigger6M,InterestRatesTrigger))</f>
        <v>1.6213605874188138E-2</v>
      </c>
      <c r="V153" s="97">
        <f>_xll.qlQuoteValue(P153,_xll.ohTrigger(Trigger,Trigger6M,InterestRatesTrigger))</f>
        <v>1.6209999999999999E-2</v>
      </c>
      <c r="W153" s="94" t="b">
        <f t="shared" si="19"/>
        <v>1</v>
      </c>
      <c r="X153" s="153">
        <f t="shared" si="20"/>
        <v>3.605874188138819E-2</v>
      </c>
      <c r="Y153" s="50" t="b">
        <f>ABS(X153/10000)&lt;=ABS('General Settings'!$D$32)</f>
        <v>0</v>
      </c>
      <c r="AA153" s="50" t="str">
        <f>_xll.qlSwapIndex(,,O153,SettlementDays,Currency,Calendar,FixedLegTenor,FixedLegBDC,FixedLegDayCounter,Index6M,DiscountingCurve,Permanent,Trigger,ObjectOverwrite)</f>
        <v>obj_00769#0000</v>
      </c>
      <c r="AB153" s="50" t="str">
        <f>_xll.qlVanillaSwapFromSwapIndex(,AA153,R153)</f>
        <v>obj_00922#0000</v>
      </c>
    </row>
    <row r="154" spans="13:28" x14ac:dyDescent="0.2">
      <c r="M154" s="94" t="s">
        <v>159</v>
      </c>
      <c r="N154" s="94" t="s">
        <v>85</v>
      </c>
      <c r="O154" s="94" t="s">
        <v>85</v>
      </c>
      <c r="P154" s="94" t="str">
        <f t="shared" si="18"/>
        <v>EUR5F5Y_Quote</v>
      </c>
      <c r="Q154" s="122"/>
      <c r="R154" s="106">
        <f>_xll.qlInterestRateIndexFixingDate(AA154,S154)</f>
        <v>44181</v>
      </c>
      <c r="S154" s="106">
        <f>_xll.qlCalendarAdvance(Calendar,SettlementDate,N154,"mf",TRUE,Trigger)</f>
        <v>44183</v>
      </c>
      <c r="T154" s="106">
        <f>_xll.qlInterestRateIndexMaturity(AA154,S154)</f>
        <v>46009</v>
      </c>
      <c r="U154" s="97">
        <f>_xll.qlIndexFixing(AA154,R154,TRUE,_xll.ohTrigger(Trigger,Trigger6M,InterestRatesTrigger))</f>
        <v>1.7178901798174689E-2</v>
      </c>
      <c r="V154" s="97">
        <f>_xll.qlQuoteValue(P154,_xll.ohTrigger(Trigger,Trigger6M,InterestRatesTrigger))</f>
        <v>1.7180000000000001E-2</v>
      </c>
      <c r="W154" s="94" t="b">
        <f t="shared" si="19"/>
        <v>1</v>
      </c>
      <c r="X154" s="153">
        <f t="shared" si="20"/>
        <v>-1.0982018253113957E-2</v>
      </c>
      <c r="Y154" s="50" t="b">
        <f>ABS(X154/10000)&lt;=ABS('General Settings'!$D$32)</f>
        <v>0</v>
      </c>
      <c r="AA154" s="50" t="str">
        <f>_xll.qlSwapIndex(,,O154,SettlementDays,Currency,Calendar,FixedLegTenor,FixedLegBDC,FixedLegDayCounter,Index6M,DiscountingCurve,Permanent,Trigger,ObjectOverwrite)</f>
        <v>obj_0067d#0000</v>
      </c>
      <c r="AB154" s="50" t="str">
        <f>_xll.qlVanillaSwapFromSwapIndex(,AA154,R154)</f>
        <v>obj_008d8#0000</v>
      </c>
    </row>
    <row r="155" spans="13:28" x14ac:dyDescent="0.2">
      <c r="M155" s="94" t="s">
        <v>159</v>
      </c>
      <c r="N155" s="94" t="s">
        <v>85</v>
      </c>
      <c r="O155" s="94" t="s">
        <v>86</v>
      </c>
      <c r="P155" s="94" t="str">
        <f t="shared" si="18"/>
        <v>EUR5F6Y_Quote</v>
      </c>
      <c r="Q155" s="122"/>
      <c r="R155" s="106">
        <f>_xll.qlInterestRateIndexFixingDate(AA155,S155)</f>
        <v>44181</v>
      </c>
      <c r="S155" s="106">
        <f>_xll.qlCalendarAdvance(Calendar,SettlementDate,N155,"mf",TRUE,Trigger)</f>
        <v>44183</v>
      </c>
      <c r="T155" s="106">
        <f>_xll.qlInterestRateIndexMaturity(AA155,S155)</f>
        <v>46374</v>
      </c>
      <c r="U155" s="97">
        <f>_xll.qlIndexFixing(AA155,R155,TRUE,_xll.ohTrigger(Trigger,Trigger6M,InterestRatesTrigger))</f>
        <v>1.7967985800228303E-2</v>
      </c>
      <c r="V155" s="97">
        <f>_xll.qlQuoteValue(P155,_xll.ohTrigger(Trigger,Trigger6M,InterestRatesTrigger))</f>
        <v>1.797E-2</v>
      </c>
      <c r="W155" s="94" t="b">
        <f t="shared" si="19"/>
        <v>1</v>
      </c>
      <c r="X155" s="153">
        <f t="shared" si="20"/>
        <v>-2.0141997716972837E-2</v>
      </c>
      <c r="Y155" s="50" t="b">
        <f>ABS(X155/10000)&lt;=ABS('General Settings'!$D$32)</f>
        <v>0</v>
      </c>
      <c r="AA155" s="50" t="str">
        <f>_xll.qlSwapIndex(,,O155,SettlementDays,Currency,Calendar,FixedLegTenor,FixedLegBDC,FixedLegDayCounter,Index6M,DiscountingCurve,Permanent,Trigger,ObjectOverwrite)</f>
        <v>obj_00725#0000</v>
      </c>
      <c r="AB155" s="50" t="str">
        <f>_xll.qlVanillaSwapFromSwapIndex(,AA155,R155)</f>
        <v>obj_00891#0000</v>
      </c>
    </row>
    <row r="156" spans="13:28" x14ac:dyDescent="0.2">
      <c r="M156" s="94" t="s">
        <v>159</v>
      </c>
      <c r="N156" s="94" t="s">
        <v>85</v>
      </c>
      <c r="O156" s="94" t="s">
        <v>87</v>
      </c>
      <c r="P156" s="94" t="str">
        <f t="shared" si="18"/>
        <v>EUR5F7Y_Quote</v>
      </c>
      <c r="Q156" s="122"/>
      <c r="R156" s="106">
        <f>_xll.qlInterestRateIndexFixingDate(AA156,S156)</f>
        <v>44181</v>
      </c>
      <c r="S156" s="106">
        <f>_xll.qlCalendarAdvance(Calendar,SettlementDate,N156,"mf",TRUE,Trigger)</f>
        <v>44183</v>
      </c>
      <c r="T156" s="106">
        <f>_xll.qlInterestRateIndexMaturity(AA156,S156)</f>
        <v>46741</v>
      </c>
      <c r="U156" s="97">
        <f>_xll.qlIndexFixing(AA156,R156,TRUE,_xll.ohTrigger(Trigger,Trigger6M,InterestRatesTrigger))</f>
        <v>1.8612832443962314E-2</v>
      </c>
      <c r="V156" s="97">
        <f>_xll.qlQuoteValue(P156,_xll.ohTrigger(Trigger,Trigger6M,InterestRatesTrigger))</f>
        <v>1.8610000000000002E-2</v>
      </c>
      <c r="W156" s="94" t="b">
        <f t="shared" si="19"/>
        <v>1</v>
      </c>
      <c r="X156" s="153">
        <f t="shared" si="20"/>
        <v>2.8324439623125808E-2</v>
      </c>
      <c r="Y156" s="50" t="b">
        <f>ABS(X156/10000)&lt;=ABS('General Settings'!$D$32)</f>
        <v>0</v>
      </c>
      <c r="AA156" s="50" t="str">
        <f>_xll.qlSwapIndex(,,O156,SettlementDays,Currency,Calendar,FixedLegTenor,FixedLegBDC,FixedLegDayCounter,Index6M,DiscountingCurve,Permanent,Trigger,ObjectOverwrite)</f>
        <v>obj_0074b#0000</v>
      </c>
      <c r="AB156" s="50" t="str">
        <f>_xll.qlVanillaSwapFromSwapIndex(,AA156,R156)</f>
        <v>obj_0087f#0000</v>
      </c>
    </row>
    <row r="157" spans="13:28" x14ac:dyDescent="0.2">
      <c r="M157" s="94" t="s">
        <v>159</v>
      </c>
      <c r="N157" s="94" t="s">
        <v>85</v>
      </c>
      <c r="O157" s="94" t="s">
        <v>88</v>
      </c>
      <c r="P157" s="94" t="str">
        <f t="shared" si="18"/>
        <v>EUR5F8Y_Quote</v>
      </c>
      <c r="Q157" s="122"/>
      <c r="R157" s="106">
        <f>_xll.qlInterestRateIndexFixingDate(AA157,S157)</f>
        <v>44181</v>
      </c>
      <c r="S157" s="106">
        <f>_xll.qlCalendarAdvance(Calendar,SettlementDate,N157,"mf",TRUE,Trigger)</f>
        <v>44183</v>
      </c>
      <c r="T157" s="106">
        <f>_xll.qlInterestRateIndexMaturity(AA157,S157)</f>
        <v>47105</v>
      </c>
      <c r="U157" s="97">
        <f>_xll.qlIndexFixing(AA157,R157,TRUE,_xll.ohTrigger(Trigger,Trigger6M,InterestRatesTrigger))</f>
        <v>1.9130514283093161E-2</v>
      </c>
      <c r="V157" s="97">
        <f>_xll.qlQuoteValue(P157,_xll.ohTrigger(Trigger,Trigger6M,InterestRatesTrigger))</f>
        <v>1.9119999999999998E-2</v>
      </c>
      <c r="W157" s="94" t="b">
        <f t="shared" si="19"/>
        <v>1</v>
      </c>
      <c r="X157" s="153">
        <f t="shared" si="20"/>
        <v>0.10514283093163157</v>
      </c>
      <c r="Y157" s="50" t="b">
        <f>ABS(X157/10000)&lt;=ABS('General Settings'!$D$32)</f>
        <v>0</v>
      </c>
      <c r="AA157" s="50" t="str">
        <f>_xll.qlSwapIndex(,,O157,SettlementDays,Currency,Calendar,FixedLegTenor,FixedLegBDC,FixedLegDayCounter,Index6M,DiscountingCurve,Permanent,Trigger,ObjectOverwrite)</f>
        <v>obj_006d3#0000</v>
      </c>
      <c r="AB157" s="50" t="str">
        <f>_xll.qlVanillaSwapFromSwapIndex(,AA157,R157)</f>
        <v>obj_0092f#0000</v>
      </c>
    </row>
    <row r="158" spans="13:28" x14ac:dyDescent="0.2">
      <c r="M158" s="94" t="s">
        <v>159</v>
      </c>
      <c r="N158" s="94" t="s">
        <v>85</v>
      </c>
      <c r="O158" s="94" t="s">
        <v>89</v>
      </c>
      <c r="P158" s="94" t="str">
        <f t="shared" si="18"/>
        <v>EUR5F9Y_Quote</v>
      </c>
      <c r="Q158" s="122"/>
      <c r="R158" s="106">
        <f>_xll.qlInterestRateIndexFixingDate(AA158,S158)</f>
        <v>44181</v>
      </c>
      <c r="S158" s="106">
        <f>_xll.qlCalendarAdvance(Calendar,SettlementDate,N158,"mf",TRUE,Trigger)</f>
        <v>44183</v>
      </c>
      <c r="T158" s="106">
        <f>_xll.qlInterestRateIndexMaturity(AA158,S158)</f>
        <v>47470</v>
      </c>
      <c r="U158" s="97">
        <f>_xll.qlIndexFixing(AA158,R158,TRUE,_xll.ohTrigger(Trigger,Trigger6M,InterestRatesTrigger))</f>
        <v>1.9533288140139327E-2</v>
      </c>
      <c r="V158" s="97">
        <f>_xll.qlQuoteValue(P158,_xll.ohTrigger(Trigger,Trigger6M,InterestRatesTrigger))</f>
        <v>1.9519999999999999E-2</v>
      </c>
      <c r="W158" s="94" t="b">
        <f t="shared" si="19"/>
        <v>1</v>
      </c>
      <c r="X158" s="153">
        <f t="shared" si="20"/>
        <v>0.13288140139327415</v>
      </c>
      <c r="Y158" s="50" t="b">
        <f>ABS(X158/10000)&lt;=ABS('General Settings'!$D$32)</f>
        <v>0</v>
      </c>
      <c r="AA158" s="50" t="str">
        <f>_xll.qlSwapIndex(,,O158,SettlementDays,Currency,Calendar,FixedLegTenor,FixedLegBDC,FixedLegDayCounter,Index6M,DiscountingCurve,Permanent,Trigger,ObjectOverwrite)</f>
        <v>obj_00705#0000</v>
      </c>
      <c r="AB158" s="50" t="str">
        <f>_xll.qlVanillaSwapFromSwapIndex(,AA158,R158)</f>
        <v>obj_00907#0000</v>
      </c>
    </row>
    <row r="159" spans="13:28" x14ac:dyDescent="0.2">
      <c r="M159" s="94" t="s">
        <v>159</v>
      </c>
      <c r="N159" s="94" t="s">
        <v>85</v>
      </c>
      <c r="O159" s="94" t="s">
        <v>90</v>
      </c>
      <c r="P159" s="94" t="str">
        <f t="shared" si="18"/>
        <v>EUR5F10Y_Quote</v>
      </c>
      <c r="Q159" s="122"/>
      <c r="R159" s="106">
        <f>_xll.qlInterestRateIndexFixingDate(AA159,S159)</f>
        <v>44181</v>
      </c>
      <c r="S159" s="106">
        <f>_xll.qlCalendarAdvance(Calendar,SettlementDate,N159,"mf",TRUE,Trigger)</f>
        <v>44183</v>
      </c>
      <c r="T159" s="106">
        <f>_xll.qlInterestRateIndexMaturity(AA159,S159)</f>
        <v>47835</v>
      </c>
      <c r="U159" s="97">
        <f>_xll.qlIndexFixing(AA159,R159,TRUE,_xll.ohTrigger(Trigger,Trigger6M,InterestRatesTrigger))</f>
        <v>1.9842889405282914E-2</v>
      </c>
      <c r="V159" s="97">
        <f>_xll.qlQuoteValue(P159,_xll.ohTrigger(Trigger,Trigger6M,InterestRatesTrigger))</f>
        <v>1.984E-2</v>
      </c>
      <c r="W159" s="94" t="b">
        <f t="shared" si="19"/>
        <v>1</v>
      </c>
      <c r="X159" s="153">
        <f t="shared" si="20"/>
        <v>2.8894052829138428E-2</v>
      </c>
      <c r="Y159" s="50" t="b">
        <f>ABS(X159/10000)&lt;=ABS('General Settings'!$D$32)</f>
        <v>0</v>
      </c>
      <c r="AA159" s="50" t="str">
        <f>_xll.qlSwapIndex(,,O159,SettlementDays,Currency,Calendar,FixedLegTenor,FixedLegBDC,FixedLegDayCounter,Index6M,DiscountingCurve,Permanent,Trigger,ObjectOverwrite)</f>
        <v>obj_0077e#0000</v>
      </c>
      <c r="AB159" s="50" t="str">
        <f>_xll.qlVanillaSwapFromSwapIndex(,AA159,R159)</f>
        <v>obj_008f3#0000</v>
      </c>
    </row>
    <row r="160" spans="13:28" x14ac:dyDescent="0.2">
      <c r="M160" s="94" t="s">
        <v>159</v>
      </c>
      <c r="N160" s="94" t="s">
        <v>85</v>
      </c>
      <c r="O160" s="94" t="s">
        <v>116</v>
      </c>
      <c r="P160" s="94" t="str">
        <f t="shared" si="18"/>
        <v>EUR5F11Y_Quote</v>
      </c>
      <c r="Q160" s="122"/>
      <c r="R160" s="106">
        <f>_xll.qlInterestRateIndexFixingDate(AA160,S160)</f>
        <v>44181</v>
      </c>
      <c r="S160" s="106">
        <f>_xll.qlCalendarAdvance(Calendar,SettlementDate,N160,"mf",TRUE,Trigger)</f>
        <v>44183</v>
      </c>
      <c r="T160" s="106">
        <f>_xll.qlInterestRateIndexMaturity(AA160,S160)</f>
        <v>48200</v>
      </c>
      <c r="U160" s="97">
        <f>_xll.qlIndexFixing(AA160,R160,TRUE,_xll.ohTrigger(Trigger,Trigger6M,InterestRatesTrigger))</f>
        <v>2.007317504977699E-2</v>
      </c>
      <c r="V160" s="97">
        <f>_xll.qlQuoteValue(P160,_xll.ohTrigger(Trigger,Trigger6M,InterestRatesTrigger))</f>
        <v>2.0080000000000001E-2</v>
      </c>
      <c r="W160" s="94" t="b">
        <f t="shared" si="19"/>
        <v>1</v>
      </c>
      <c r="X160" s="153">
        <f t="shared" si="20"/>
        <v>-6.824950223010412E-2</v>
      </c>
      <c r="Y160" s="50" t="b">
        <f>ABS(X160/10000)&lt;=ABS('General Settings'!$D$32)</f>
        <v>0</v>
      </c>
      <c r="AA160" s="50" t="str">
        <f>_xll.qlSwapIndex(,,O160,SettlementDays,Currency,Calendar,FixedLegTenor,FixedLegBDC,FixedLegDayCounter,Index6M,DiscountingCurve,Permanent,Trigger,ObjectOverwrite)</f>
        <v>obj_007f2#0000</v>
      </c>
      <c r="AB160" s="50" t="str">
        <f>_xll.qlVanillaSwapFromSwapIndex(,AA160,R160)</f>
        <v>obj_008f5#0000</v>
      </c>
    </row>
    <row r="161" spans="13:28" x14ac:dyDescent="0.2">
      <c r="M161" s="94" t="s">
        <v>159</v>
      </c>
      <c r="N161" s="94" t="s">
        <v>85</v>
      </c>
      <c r="O161" s="94" t="s">
        <v>91</v>
      </c>
      <c r="P161" s="94" t="str">
        <f t="shared" si="18"/>
        <v>EUR5F12Y_Quote</v>
      </c>
      <c r="Q161" s="122"/>
      <c r="R161" s="106">
        <f>_xll.qlInterestRateIndexFixingDate(AA161,S161)</f>
        <v>44181</v>
      </c>
      <c r="S161" s="106">
        <f>_xll.qlCalendarAdvance(Calendar,SettlementDate,N161,"mf",TRUE,Trigger)</f>
        <v>44183</v>
      </c>
      <c r="T161" s="106">
        <f>_xll.qlInterestRateIndexMaturity(AA161,S161)</f>
        <v>48568</v>
      </c>
      <c r="U161" s="97">
        <f>_xll.qlIndexFixing(AA161,R161,TRUE,_xll.ohTrigger(Trigger,Trigger6M,InterestRatesTrigger))</f>
        <v>2.0236953152939743E-2</v>
      </c>
      <c r="V161" s="97">
        <f>_xll.qlQuoteValue(P161,_xll.ohTrigger(Trigger,Trigger6M,InterestRatesTrigger))</f>
        <v>2.0240000000000001E-2</v>
      </c>
      <c r="W161" s="94" t="b">
        <f t="shared" si="19"/>
        <v>1</v>
      </c>
      <c r="X161" s="153">
        <f t="shared" si="20"/>
        <v>-3.0468470602583453E-2</v>
      </c>
      <c r="Y161" s="50" t="b">
        <f>ABS(X161/10000)&lt;=ABS('General Settings'!$D$32)</f>
        <v>0</v>
      </c>
      <c r="AA161" s="50" t="str">
        <f>_xll.qlSwapIndex(,,O161,SettlementDays,Currency,Calendar,FixedLegTenor,FixedLegBDC,FixedLegDayCounter,Index6M,DiscountingCurve,Permanent,Trigger,ObjectOverwrite)</f>
        <v>obj_007dd#0000</v>
      </c>
      <c r="AB161" s="50" t="str">
        <f>_xll.qlVanillaSwapFromSwapIndex(,AA161,R161)</f>
        <v>obj_00967#0000</v>
      </c>
    </row>
    <row r="162" spans="13:28" x14ac:dyDescent="0.2">
      <c r="M162" s="94" t="s">
        <v>159</v>
      </c>
      <c r="N162" s="94" t="s">
        <v>85</v>
      </c>
      <c r="O162" s="94" t="s">
        <v>117</v>
      </c>
      <c r="P162" s="94" t="str">
        <f t="shared" si="18"/>
        <v>EUR5F13Y_Quote</v>
      </c>
      <c r="Q162" s="122"/>
      <c r="R162" s="106">
        <f>_xll.qlInterestRateIndexFixingDate(AA162,S162)</f>
        <v>44181</v>
      </c>
      <c r="S162" s="106">
        <f>_xll.qlCalendarAdvance(Calendar,SettlementDate,N162,"mf",TRUE,Trigger)</f>
        <v>44183</v>
      </c>
      <c r="T162" s="106">
        <f>_xll.qlInterestRateIndexMaturity(AA162,S162)</f>
        <v>48932</v>
      </c>
      <c r="U162" s="97">
        <f>_xll.qlIndexFixing(AA162,R162,TRUE,_xll.ohTrigger(Trigger,Trigger6M,InterestRatesTrigger))</f>
        <v>2.0328514472542806E-2</v>
      </c>
      <c r="V162" s="97">
        <f>_xll.qlQuoteValue(P162,_xll.ohTrigger(Trigger,Trigger6M,InterestRatesTrigger))</f>
        <v>2.0330000000000001E-2</v>
      </c>
      <c r="W162" s="94" t="b">
        <f t="shared" si="19"/>
        <v>1</v>
      </c>
      <c r="X162" s="153">
        <f t="shared" si="20"/>
        <v>-1.4855274571949628E-2</v>
      </c>
      <c r="Y162" s="50" t="b">
        <f>ABS(X162/10000)&lt;=ABS('General Settings'!$D$32)</f>
        <v>0</v>
      </c>
      <c r="AA162" s="50" t="str">
        <f>_xll.qlSwapIndex(,,O162,SettlementDays,Currency,Calendar,FixedLegTenor,FixedLegBDC,FixedLegDayCounter,Index6M,DiscountingCurve,Permanent,Trigger,ObjectOverwrite)</f>
        <v>obj_0084f#0000</v>
      </c>
      <c r="AB162" s="50" t="str">
        <f>_xll.qlVanillaSwapFromSwapIndex(,AA162,R162)</f>
        <v>obj_0092d#0000</v>
      </c>
    </row>
    <row r="163" spans="13:28" x14ac:dyDescent="0.2">
      <c r="M163" s="94" t="s">
        <v>159</v>
      </c>
      <c r="N163" s="94" t="s">
        <v>85</v>
      </c>
      <c r="O163" s="94" t="s">
        <v>118</v>
      </c>
      <c r="P163" s="94" t="str">
        <f t="shared" si="18"/>
        <v>EUR5F14Y_Quote</v>
      </c>
      <c r="Q163" s="122"/>
      <c r="R163" s="106">
        <f>_xll.qlInterestRateIndexFixingDate(AA163,S163)</f>
        <v>44181</v>
      </c>
      <c r="S163" s="106">
        <f>_xll.qlCalendarAdvance(Calendar,SettlementDate,N163,"mf",TRUE,Trigger)</f>
        <v>44183</v>
      </c>
      <c r="T163" s="106">
        <f>_xll.qlInterestRateIndexMaturity(AA163,S163)</f>
        <v>49296</v>
      </c>
      <c r="U163" s="97">
        <f>_xll.qlIndexFixing(AA163,R163,TRUE,_xll.ohTrigger(Trigger,Trigger6M,InterestRatesTrigger))</f>
        <v>2.035973753876345E-2</v>
      </c>
      <c r="V163" s="97">
        <f>_xll.qlQuoteValue(P163,_xll.ohTrigger(Trigger,Trigger6M,InterestRatesTrigger))</f>
        <v>2.036E-2</v>
      </c>
      <c r="W163" s="94" t="b">
        <f t="shared" si="19"/>
        <v>1</v>
      </c>
      <c r="X163" s="153">
        <f t="shared" si="20"/>
        <v>-2.6246123654982689E-3</v>
      </c>
      <c r="Y163" s="50" t="b">
        <f>ABS(X163/10000)&lt;=ABS('General Settings'!$D$32)</f>
        <v>0</v>
      </c>
      <c r="AA163" s="50" t="str">
        <f>_xll.qlSwapIndex(,,O163,SettlementDays,Currency,Calendar,FixedLegTenor,FixedLegBDC,FixedLegDayCounter,Index6M,DiscountingCurve,Permanent,Trigger,ObjectOverwrite)</f>
        <v>obj_00708#0000</v>
      </c>
      <c r="AB163" s="50" t="str">
        <f>_xll.qlVanillaSwapFromSwapIndex(,AA163,R163)</f>
        <v>obj_00894#0000</v>
      </c>
    </row>
    <row r="164" spans="13:28" x14ac:dyDescent="0.2">
      <c r="M164" s="94" t="s">
        <v>159</v>
      </c>
      <c r="N164" s="94" t="s">
        <v>85</v>
      </c>
      <c r="O164" s="94" t="s">
        <v>92</v>
      </c>
      <c r="P164" s="94" t="str">
        <f t="shared" si="18"/>
        <v>EUR5F15Y_Quote</v>
      </c>
      <c r="Q164" s="122"/>
      <c r="R164" s="106">
        <f>_xll.qlInterestRateIndexFixingDate(AA164,S164)</f>
        <v>44181</v>
      </c>
      <c r="S164" s="106">
        <f>_xll.qlCalendarAdvance(Calendar,SettlementDate,N164,"mf",TRUE,Trigger)</f>
        <v>44183</v>
      </c>
      <c r="T164" s="106">
        <f>_xll.qlInterestRateIndexMaturity(AA164,S164)</f>
        <v>49661</v>
      </c>
      <c r="U164" s="97">
        <f>_xll.qlIndexFixing(AA164,R164,TRUE,_xll.ohTrigger(Trigger,Trigger6M,InterestRatesTrigger))</f>
        <v>2.0335680672021975E-2</v>
      </c>
      <c r="V164" s="97">
        <f>_xll.qlQuoteValue(P164,_xll.ohTrigger(Trigger,Trigger6M,InterestRatesTrigger))</f>
        <v>2.0339999999999997E-2</v>
      </c>
      <c r="W164" s="94" t="b">
        <f t="shared" si="19"/>
        <v>1</v>
      </c>
      <c r="X164" s="153">
        <f t="shared" si="20"/>
        <v>-4.3193279780223692E-2</v>
      </c>
      <c r="Y164" s="50" t="b">
        <f>ABS(X164/10000)&lt;=ABS('General Settings'!$D$32)</f>
        <v>0</v>
      </c>
      <c r="AA164" s="50" t="str">
        <f>_xll.qlSwapIndex(,,O164,SettlementDays,Currency,Calendar,FixedLegTenor,FixedLegBDC,FixedLegDayCounter,Index6M,DiscountingCurve,Permanent,Trigger,ObjectOverwrite)</f>
        <v>obj_00751#0000</v>
      </c>
      <c r="AB164" s="50" t="str">
        <f>_xll.qlVanillaSwapFromSwapIndex(,AA164,R164)</f>
        <v>obj_0092b#0000</v>
      </c>
    </row>
    <row r="165" spans="13:28" x14ac:dyDescent="0.2">
      <c r="M165" s="94" t="s">
        <v>159</v>
      </c>
      <c r="N165" s="94" t="s">
        <v>85</v>
      </c>
      <c r="O165" s="94" t="s">
        <v>93</v>
      </c>
      <c r="P165" s="94" t="str">
        <f t="shared" si="18"/>
        <v>EUR5F20Y_Quote</v>
      </c>
      <c r="Q165" s="122"/>
      <c r="R165" s="106">
        <f>_xll.qlInterestRateIndexFixingDate(AA165,S165)</f>
        <v>44181</v>
      </c>
      <c r="S165" s="106">
        <f>_xll.qlCalendarAdvance(Calendar,SettlementDate,N165,"mf",TRUE,Trigger)</f>
        <v>44183</v>
      </c>
      <c r="T165" s="106">
        <f>_xll.qlInterestRateIndexMaturity(AA165,S165)</f>
        <v>51488</v>
      </c>
      <c r="U165" s="97">
        <f>_xll.qlIndexFixing(AA165,R165,TRUE,_xll.ohTrigger(Trigger,Trigger6M,InterestRatesTrigger))</f>
        <v>1.9737140052961961E-2</v>
      </c>
      <c r="V165" s="97">
        <f>_xll.qlQuoteValue(P165,_xll.ohTrigger(Trigger,Trigger6M,InterestRatesTrigger))</f>
        <v>1.9740000000000001E-2</v>
      </c>
      <c r="W165" s="94" t="b">
        <f t="shared" si="19"/>
        <v>1</v>
      </c>
      <c r="X165" s="153">
        <f t="shared" si="20"/>
        <v>-2.8599470380391567E-2</v>
      </c>
      <c r="Y165" s="50" t="b">
        <f>ABS(X165/10000)&lt;=ABS('General Settings'!$D$32)</f>
        <v>0</v>
      </c>
      <c r="AA165" s="50" t="str">
        <f>_xll.qlSwapIndex(,,O165,SettlementDays,Currency,Calendar,FixedLegTenor,FixedLegBDC,FixedLegDayCounter,Index6M,DiscountingCurve,Permanent,Trigger,ObjectOverwrite)</f>
        <v>obj_006d9#0000</v>
      </c>
      <c r="AB165" s="50" t="str">
        <f>_xll.qlVanillaSwapFromSwapIndex(,AA165,R165)</f>
        <v>obj_00928#0000</v>
      </c>
    </row>
    <row r="166" spans="13:28" x14ac:dyDescent="0.2">
      <c r="M166" s="94" t="s">
        <v>159</v>
      </c>
      <c r="N166" s="94" t="s">
        <v>85</v>
      </c>
      <c r="O166" s="94" t="s">
        <v>94</v>
      </c>
      <c r="P166" s="94" t="str">
        <f t="shared" si="18"/>
        <v>EUR5F25Y_Quote</v>
      </c>
      <c r="Q166" s="122"/>
      <c r="R166" s="106">
        <f>_xll.qlInterestRateIndexFixingDate(AA166,S166)</f>
        <v>44181</v>
      </c>
      <c r="S166" s="106">
        <f>_xll.qlCalendarAdvance(Calendar,SettlementDate,N166,"mf",TRUE,Trigger)</f>
        <v>44183</v>
      </c>
      <c r="T166" s="106">
        <f>_xll.qlInterestRateIndexMaturity(AA166,S166)</f>
        <v>53314</v>
      </c>
      <c r="U166" s="97">
        <f>_xll.qlIndexFixing(AA166,R166,TRUE,_xll.ohTrigger(Trigger,Trigger6M,InterestRatesTrigger))</f>
        <v>1.909719088341242E-2</v>
      </c>
      <c r="V166" s="97">
        <f>_xll.qlQuoteValue(P166,_xll.ohTrigger(Trigger,Trigger6M,InterestRatesTrigger))</f>
        <v>1.9099999999999999E-2</v>
      </c>
      <c r="W166" s="94" t="b">
        <f t="shared" si="19"/>
        <v>1</v>
      </c>
      <c r="X166" s="153">
        <f t="shared" si="20"/>
        <v>-2.8091165875793189E-2</v>
      </c>
      <c r="Y166" s="50" t="b">
        <f>ABS(X166/10000)&lt;=ABS('General Settings'!$D$32)</f>
        <v>0</v>
      </c>
      <c r="AA166" s="50" t="str">
        <f>_xll.qlSwapIndex(,,O166,SettlementDays,Currency,Calendar,FixedLegTenor,FixedLegBDC,FixedLegDayCounter,Index6M,DiscountingCurve,Permanent,Trigger,ObjectOverwrite)</f>
        <v>obj_00712#0000</v>
      </c>
      <c r="AB166" s="50" t="str">
        <f>_xll.qlVanillaSwapFromSwapIndex(,AA166,R166)</f>
        <v>obj_0088a#0000</v>
      </c>
    </row>
    <row r="167" spans="13:28" x14ac:dyDescent="0.2">
      <c r="M167" s="197" t="s">
        <v>159</v>
      </c>
      <c r="N167" s="197" t="s">
        <v>85</v>
      </c>
      <c r="O167" s="197" t="s">
        <v>96</v>
      </c>
      <c r="P167" s="197" t="str">
        <f t="shared" si="18"/>
        <v>EUR5F30Y_Quote</v>
      </c>
      <c r="Q167" s="162"/>
      <c r="R167" s="198">
        <f>_xll.qlInterestRateIndexFixingDate(AA167,S167)</f>
        <v>44181</v>
      </c>
      <c r="S167" s="198">
        <f>_xll.qlCalendarAdvance(Calendar,SettlementDate,N167,"mf",TRUE,Trigger)</f>
        <v>44183</v>
      </c>
      <c r="T167" s="198">
        <f>_xll.qlInterestRateIndexMaturity(AA167,S167)</f>
        <v>55141</v>
      </c>
      <c r="U167" s="199">
        <f>_xll.qlIndexFixing(AA167,R167,TRUE,_xll.ohTrigger(Trigger,Trigger6M,InterestRatesTrigger))</f>
        <v>1.8704893631432531E-2</v>
      </c>
      <c r="V167" s="199">
        <f>_xll.qlQuoteValue(P167,_xll.ohTrigger(Trigger,Trigger6M,InterestRatesTrigger))</f>
        <v>1.8699999999999998E-2</v>
      </c>
      <c r="W167" s="197" t="b">
        <f t="shared" si="19"/>
        <v>1</v>
      </c>
      <c r="X167" s="200">
        <f t="shared" si="20"/>
        <v>4.8936314325336017E-2</v>
      </c>
      <c r="Y167" s="161" t="b">
        <f>ABS(X167/10000)&lt;=ABS('General Settings'!$D$32)</f>
        <v>0</v>
      </c>
      <c r="AA167" s="50" t="str">
        <f>_xll.qlSwapIndex(,,O167,SettlementDays,Currency,Calendar,FixedLegTenor,FixedLegBDC,FixedLegDayCounter,Index6M,DiscountingCurve,Permanent,Trigger,ObjectOverwrite)</f>
        <v>obj_0070e#0000</v>
      </c>
      <c r="AB167" s="50" t="str">
        <f>_xll.qlVanillaSwapFromSwapIndex(,AA167,R167)</f>
        <v>obj_008e4#0000</v>
      </c>
    </row>
    <row r="168" spans="13:28" x14ac:dyDescent="0.2">
      <c r="M168" s="201" t="s">
        <v>159</v>
      </c>
      <c r="N168" s="201" t="s">
        <v>86</v>
      </c>
      <c r="O168" s="201" t="s">
        <v>33</v>
      </c>
      <c r="P168" s="201" t="str">
        <f t="shared" si="18"/>
        <v>EUR6F1Y_Quote</v>
      </c>
      <c r="Q168" s="166"/>
      <c r="R168" s="202">
        <f>_xll.qlInterestRateIndexFixingDate(AA168,S168)</f>
        <v>44546</v>
      </c>
      <c r="S168" s="202">
        <f>_xll.qlCalendarAdvance(Calendar,SettlementDate,N168,"mf",TRUE,Trigger)</f>
        <v>44550</v>
      </c>
      <c r="T168" s="202">
        <f>_xll.qlInterestRateIndexMaturity(AA168,S168)</f>
        <v>44915</v>
      </c>
      <c r="U168" s="203">
        <f>_xll.qlIndexFixing(AA168,R168,TRUE,_xll.ohTrigger(Trigger,Trigger6M,InterestRatesTrigger))</f>
        <v>1.5213389443885601E-2</v>
      </c>
      <c r="V168" s="203">
        <f>_xll.qlQuoteValue(P168,_xll.ohTrigger(Trigger,Trigger6M,InterestRatesTrigger))</f>
        <v>1.521E-2</v>
      </c>
      <c r="W168" s="201" t="b">
        <f t="shared" si="19"/>
        <v>1</v>
      </c>
      <c r="X168" s="204">
        <f t="shared" si="20"/>
        <v>3.389443885601362E-2</v>
      </c>
      <c r="Y168" s="149" t="b">
        <f>ABS(X168/10000)&lt;=ABS('General Settings'!$D$32)</f>
        <v>0</v>
      </c>
      <c r="AA168" s="50" t="str">
        <f>_xll.qlSwapIndex(,,O168,SettlementDays,Currency,Calendar,FixedLegTenor,FixedLegBDC,FixedLegDayCounter,Index6M,DiscountingCurve,Permanent,Trigger,ObjectOverwrite)</f>
        <v>obj_007ab#0000</v>
      </c>
      <c r="AB168" s="50" t="str">
        <f>_xll.qlVanillaSwapFromSwapIndex(,AA168,R168)</f>
        <v>obj_00898#0000</v>
      </c>
    </row>
    <row r="169" spans="13:28" x14ac:dyDescent="0.2">
      <c r="M169" s="94" t="s">
        <v>159</v>
      </c>
      <c r="N169" s="94" t="s">
        <v>86</v>
      </c>
      <c r="O169" s="94" t="s">
        <v>82</v>
      </c>
      <c r="P169" s="94" t="str">
        <f t="shared" si="18"/>
        <v>EUR6F2Y_Quote</v>
      </c>
      <c r="Q169" s="122"/>
      <c r="R169" s="106">
        <f>_xll.qlInterestRateIndexFixingDate(AA169,S169)</f>
        <v>44546</v>
      </c>
      <c r="S169" s="106">
        <f>_xll.qlCalendarAdvance(Calendar,SettlementDate,N169,"mf",TRUE,Trigger)</f>
        <v>44550</v>
      </c>
      <c r="T169" s="106">
        <f>_xll.qlInterestRateIndexMaturity(AA169,S169)</f>
        <v>45280</v>
      </c>
      <c r="U169" s="97">
        <f>_xll.qlIndexFixing(AA169,R169,TRUE,_xll.ohTrigger(Trigger,Trigger6M,InterestRatesTrigger))</f>
        <v>1.6521472377346542E-2</v>
      </c>
      <c r="V169" s="97">
        <f>_xll.qlQuoteValue(P169,_xll.ohTrigger(Trigger,Trigger6M,InterestRatesTrigger))</f>
        <v>1.652E-2</v>
      </c>
      <c r="W169" s="94" t="b">
        <f t="shared" si="19"/>
        <v>1</v>
      </c>
      <c r="X169" s="153">
        <f t="shared" si="20"/>
        <v>1.4723773465417922E-2</v>
      </c>
      <c r="Y169" s="50" t="b">
        <f>ABS(X169/10000)&lt;=ABS('General Settings'!$D$32)</f>
        <v>0</v>
      </c>
      <c r="AA169" s="50" t="str">
        <f>_xll.qlSwapIndex(,,O169,SettlementDays,Currency,Calendar,FixedLegTenor,FixedLegBDC,FixedLegDayCounter,Index6M,DiscountingCurve,Permanent,Trigger,ObjectOverwrite)</f>
        <v>obj_00785#0000</v>
      </c>
      <c r="AB169" s="50" t="str">
        <f>_xll.qlVanillaSwapFromSwapIndex(,AA169,R169)</f>
        <v>obj_0088c#0000</v>
      </c>
    </row>
    <row r="170" spans="13:28" x14ac:dyDescent="0.2">
      <c r="M170" s="94" t="s">
        <v>159</v>
      </c>
      <c r="N170" s="94" t="s">
        <v>86</v>
      </c>
      <c r="O170" s="94" t="s">
        <v>83</v>
      </c>
      <c r="P170" s="94" t="str">
        <f t="shared" si="18"/>
        <v>EUR6F3Y_Quote</v>
      </c>
      <c r="Q170" s="122"/>
      <c r="R170" s="106">
        <f>_xll.qlInterestRateIndexFixingDate(AA170,S170)</f>
        <v>44546</v>
      </c>
      <c r="S170" s="106">
        <f>_xll.qlCalendarAdvance(Calendar,SettlementDate,N170,"mf",TRUE,Trigger)</f>
        <v>44550</v>
      </c>
      <c r="T170" s="106">
        <f>_xll.qlInterestRateIndexMaturity(AA170,S170)</f>
        <v>45646</v>
      </c>
      <c r="U170" s="97">
        <f>_xll.qlIndexFixing(AA170,R170,TRUE,_xll.ohTrigger(Trigger,Trigger6M,InterestRatesTrigger))</f>
        <v>1.7638342952117761E-2</v>
      </c>
      <c r="V170" s="97">
        <f>_xll.qlQuoteValue(P170,_xll.ohTrigger(Trigger,Trigger6M,InterestRatesTrigger))</f>
        <v>1.763E-2</v>
      </c>
      <c r="W170" s="94" t="b">
        <f t="shared" si="19"/>
        <v>1</v>
      </c>
      <c r="X170" s="153">
        <f t="shared" si="20"/>
        <v>8.3429521177610932E-2</v>
      </c>
      <c r="Y170" s="50" t="b">
        <f>ABS(X170/10000)&lt;=ABS('General Settings'!$D$32)</f>
        <v>0</v>
      </c>
      <c r="AA170" s="50" t="str">
        <f>_xll.qlSwapIndex(,,O170,SettlementDays,Currency,Calendar,FixedLegTenor,FixedLegBDC,FixedLegDayCounter,Index6M,DiscountingCurve,Permanent,Trigger,ObjectOverwrite)</f>
        <v>obj_006f1#0000</v>
      </c>
      <c r="AB170" s="50" t="str">
        <f>_xll.qlVanillaSwapFromSwapIndex(,AA170,R170)</f>
        <v>obj_0088d#0000</v>
      </c>
    </row>
    <row r="171" spans="13:28" x14ac:dyDescent="0.2">
      <c r="M171" s="94" t="s">
        <v>159</v>
      </c>
      <c r="N171" s="94" t="s">
        <v>86</v>
      </c>
      <c r="O171" s="94" t="s">
        <v>84</v>
      </c>
      <c r="P171" s="94" t="str">
        <f t="shared" si="18"/>
        <v>EUR6F4Y_Quote</v>
      </c>
      <c r="Q171" s="122"/>
      <c r="R171" s="106">
        <f>_xll.qlInterestRateIndexFixingDate(AA171,S171)</f>
        <v>44546</v>
      </c>
      <c r="S171" s="106">
        <f>_xll.qlCalendarAdvance(Calendar,SettlementDate,N171,"mf",TRUE,Trigger)</f>
        <v>44550</v>
      </c>
      <c r="T171" s="106">
        <f>_xll.qlInterestRateIndexMaturity(AA171,S171)</f>
        <v>46013</v>
      </c>
      <c r="U171" s="97">
        <f>_xll.qlIndexFixing(AA171,R171,TRUE,_xll.ohTrigger(Trigger,Trigger6M,InterestRatesTrigger))</f>
        <v>1.8513676173109943E-2</v>
      </c>
      <c r="V171" s="97">
        <f>_xll.qlQuoteValue(P171,_xll.ohTrigger(Trigger,Trigger6M,InterestRatesTrigger))</f>
        <v>1.8509999999999999E-2</v>
      </c>
      <c r="W171" s="94" t="b">
        <f t="shared" si="19"/>
        <v>1</v>
      </c>
      <c r="X171" s="153">
        <f t="shared" si="20"/>
        <v>3.6761731099441142E-2</v>
      </c>
      <c r="Y171" s="50" t="b">
        <f>ABS(X171/10000)&lt;=ABS('General Settings'!$D$32)</f>
        <v>0</v>
      </c>
      <c r="AA171" s="50" t="str">
        <f>_xll.qlSwapIndex(,,O171,SettlementDays,Currency,Calendar,FixedLegTenor,FixedLegBDC,FixedLegDayCounter,Index6M,DiscountingCurve,Permanent,Trigger,ObjectOverwrite)</f>
        <v>obj_0083e#0000</v>
      </c>
      <c r="AB171" s="50" t="str">
        <f>_xll.qlVanillaSwapFromSwapIndex(,AA171,R171)</f>
        <v>obj_008db#0000</v>
      </c>
    </row>
    <row r="172" spans="13:28" x14ac:dyDescent="0.2">
      <c r="M172" s="94" t="s">
        <v>159</v>
      </c>
      <c r="N172" s="94" t="s">
        <v>86</v>
      </c>
      <c r="O172" s="94" t="s">
        <v>85</v>
      </c>
      <c r="P172" s="94" t="str">
        <f t="shared" si="18"/>
        <v>EUR6F5Y_Quote</v>
      </c>
      <c r="Q172" s="122"/>
      <c r="R172" s="106">
        <f>_xll.qlInterestRateIndexFixingDate(AA172,S172)</f>
        <v>44546</v>
      </c>
      <c r="S172" s="106">
        <f>_xll.qlCalendarAdvance(Calendar,SettlementDate,N172,"mf",TRUE,Trigger)</f>
        <v>44550</v>
      </c>
      <c r="T172" s="106">
        <f>_xll.qlInterestRateIndexMaturity(AA172,S172)</f>
        <v>46377</v>
      </c>
      <c r="U172" s="97">
        <f>_xll.qlIndexFixing(AA172,R172,TRUE,_xll.ohTrigger(Trigger,Trigger6M,InterestRatesTrigger))</f>
        <v>1.9210675630543034E-2</v>
      </c>
      <c r="V172" s="97">
        <f>_xll.qlQuoteValue(P172,_xll.ohTrigger(Trigger,Trigger6M,InterestRatesTrigger))</f>
        <v>1.9210000000000001E-2</v>
      </c>
      <c r="W172" s="94" t="b">
        <f t="shared" si="19"/>
        <v>1</v>
      </c>
      <c r="X172" s="153">
        <f t="shared" si="20"/>
        <v>6.7563054303304559E-3</v>
      </c>
      <c r="Y172" s="50" t="b">
        <f>ABS(X172/10000)&lt;=ABS('General Settings'!$D$32)</f>
        <v>0</v>
      </c>
      <c r="AA172" s="50" t="str">
        <f>_xll.qlSwapIndex(,,O172,SettlementDays,Currency,Calendar,FixedLegTenor,FixedLegBDC,FixedLegDayCounter,Index6M,DiscountingCurve,Permanent,Trigger,ObjectOverwrite)</f>
        <v>obj_007b8#0000</v>
      </c>
      <c r="AB172" s="50" t="str">
        <f>_xll.qlVanillaSwapFromSwapIndex(,AA172,R172)</f>
        <v>obj_008f0#0000</v>
      </c>
    </row>
    <row r="173" spans="13:28" x14ac:dyDescent="0.2">
      <c r="M173" s="94" t="s">
        <v>159</v>
      </c>
      <c r="N173" s="94" t="s">
        <v>86</v>
      </c>
      <c r="O173" s="94" t="s">
        <v>86</v>
      </c>
      <c r="P173" s="94" t="str">
        <f t="shared" si="18"/>
        <v>EUR6F6Y_Quote</v>
      </c>
      <c r="Q173" s="122"/>
      <c r="R173" s="106">
        <f>_xll.qlInterestRateIndexFixingDate(AA173,S173)</f>
        <v>44546</v>
      </c>
      <c r="S173" s="106">
        <f>_xll.qlCalendarAdvance(Calendar,SettlementDate,N173,"mf",TRUE,Trigger)</f>
        <v>44550</v>
      </c>
      <c r="T173" s="106">
        <f>_xll.qlInterestRateIndexMaturity(AA173,S173)</f>
        <v>46741</v>
      </c>
      <c r="U173" s="97">
        <f>_xll.qlIndexFixing(AA173,R173,TRUE,_xll.ohTrigger(Trigger,Trigger6M,InterestRatesTrigger))</f>
        <v>1.9767723505623291E-2</v>
      </c>
      <c r="V173" s="97">
        <f>_xll.qlQuoteValue(P173,_xll.ohTrigger(Trigger,Trigger6M,InterestRatesTrigger))</f>
        <v>1.9769999999999999E-2</v>
      </c>
      <c r="W173" s="94" t="b">
        <f t="shared" si="19"/>
        <v>1</v>
      </c>
      <c r="X173" s="153">
        <f t="shared" si="20"/>
        <v>-2.276494376708682E-2</v>
      </c>
      <c r="Y173" s="50" t="b">
        <f>ABS(X173/10000)&lt;=ABS('General Settings'!$D$32)</f>
        <v>0</v>
      </c>
      <c r="AA173" s="50" t="str">
        <f>_xll.qlSwapIndex(,,O173,SettlementDays,Currency,Calendar,FixedLegTenor,FixedLegBDC,FixedLegDayCounter,Index6M,DiscountingCurve,Permanent,Trigger,ObjectOverwrite)</f>
        <v>obj_00800#0000</v>
      </c>
      <c r="AB173" s="50" t="str">
        <f>_xll.qlVanillaSwapFromSwapIndex(,AA173,R173)</f>
        <v>obj_00979#0000</v>
      </c>
    </row>
    <row r="174" spans="13:28" x14ac:dyDescent="0.2">
      <c r="M174" s="94" t="s">
        <v>159</v>
      </c>
      <c r="N174" s="94" t="s">
        <v>86</v>
      </c>
      <c r="O174" s="94" t="s">
        <v>87</v>
      </c>
      <c r="P174" s="94" t="str">
        <f t="shared" si="18"/>
        <v>EUR6F7Y_Quote</v>
      </c>
      <c r="Q174" s="122"/>
      <c r="R174" s="106">
        <f>_xll.qlInterestRateIndexFixingDate(AA174,S174)</f>
        <v>44546</v>
      </c>
      <c r="S174" s="106">
        <f>_xll.qlCalendarAdvance(Calendar,SettlementDate,N174,"mf",TRUE,Trigger)</f>
        <v>44550</v>
      </c>
      <c r="T174" s="106">
        <f>_xll.qlInterestRateIndexMaturity(AA174,S174)</f>
        <v>47107</v>
      </c>
      <c r="U174" s="97">
        <f>_xll.qlIndexFixing(AA174,R174,TRUE,_xll.ohTrigger(Trigger,Trigger6M,InterestRatesTrigger))</f>
        <v>2.0212747536185491E-2</v>
      </c>
      <c r="V174" s="97">
        <f>_xll.qlQuoteValue(P174,_xll.ohTrigger(Trigger,Trigger6M,InterestRatesTrigger))</f>
        <v>2.0199999999999999E-2</v>
      </c>
      <c r="W174" s="94" t="b">
        <f t="shared" si="19"/>
        <v>1</v>
      </c>
      <c r="X174" s="153">
        <f t="shared" si="20"/>
        <v>0.12747536185492292</v>
      </c>
      <c r="Y174" s="50" t="b">
        <f>ABS(X174/10000)&lt;=ABS('General Settings'!$D$32)</f>
        <v>0</v>
      </c>
      <c r="AA174" s="50" t="str">
        <f>_xll.qlSwapIndex(,,O174,SettlementDays,Currency,Calendar,FixedLegTenor,FixedLegBDC,FixedLegDayCounter,Index6M,DiscountingCurve,Permanent,Trigger,ObjectOverwrite)</f>
        <v>obj_007ba#0000</v>
      </c>
      <c r="AB174" s="50" t="str">
        <f>_xll.qlVanillaSwapFromSwapIndex(,AA174,R174)</f>
        <v>obj_00886#0000</v>
      </c>
    </row>
    <row r="175" spans="13:28" x14ac:dyDescent="0.2">
      <c r="M175" s="94" t="s">
        <v>159</v>
      </c>
      <c r="N175" s="94" t="s">
        <v>86</v>
      </c>
      <c r="O175" s="94" t="s">
        <v>88</v>
      </c>
      <c r="P175" s="94" t="str">
        <f t="shared" si="18"/>
        <v>EUR6F8Y_Quote</v>
      </c>
      <c r="Q175" s="122"/>
      <c r="R175" s="106">
        <f>_xll.qlInterestRateIndexFixingDate(AA175,S175)</f>
        <v>44546</v>
      </c>
      <c r="S175" s="106">
        <f>_xll.qlCalendarAdvance(Calendar,SettlementDate,N175,"mf",TRUE,Trigger)</f>
        <v>44550</v>
      </c>
      <c r="T175" s="106">
        <f>_xll.qlInterestRateIndexMaturity(AA175,S175)</f>
        <v>47472</v>
      </c>
      <c r="U175" s="97">
        <f>_xll.qlIndexFixing(AA175,R175,TRUE,_xll.ohTrigger(Trigger,Trigger6M,InterestRatesTrigger))</f>
        <v>2.0544239822410239E-2</v>
      </c>
      <c r="V175" s="97">
        <f>_xll.qlQuoteValue(P175,_xll.ohTrigger(Trigger,Trigger6M,InterestRatesTrigger))</f>
        <v>2.053E-2</v>
      </c>
      <c r="W175" s="94" t="b">
        <f t="shared" si="19"/>
        <v>1</v>
      </c>
      <c r="X175" s="153">
        <f t="shared" si="20"/>
        <v>0.14239822410239827</v>
      </c>
      <c r="Y175" s="50" t="b">
        <f>ABS(X175/10000)&lt;=ABS('General Settings'!$D$32)</f>
        <v>0</v>
      </c>
      <c r="AA175" s="50" t="str">
        <f>_xll.qlSwapIndex(,,O175,SettlementDays,Currency,Calendar,FixedLegTenor,FixedLegBDC,FixedLegDayCounter,Index6M,DiscountingCurve,Permanent,Trigger,ObjectOverwrite)</f>
        <v>obj_00840#0000</v>
      </c>
      <c r="AB175" s="50" t="str">
        <f>_xll.qlVanillaSwapFromSwapIndex(,AA175,R175)</f>
        <v>obj_008ac#0000</v>
      </c>
    </row>
    <row r="176" spans="13:28" x14ac:dyDescent="0.2">
      <c r="M176" s="94" t="s">
        <v>159</v>
      </c>
      <c r="N176" s="94" t="s">
        <v>86</v>
      </c>
      <c r="O176" s="94" t="s">
        <v>89</v>
      </c>
      <c r="P176" s="94" t="str">
        <f t="shared" si="18"/>
        <v>EUR6F9Y_Quote</v>
      </c>
      <c r="Q176" s="122"/>
      <c r="R176" s="106">
        <f>_xll.qlInterestRateIndexFixingDate(AA176,S176)</f>
        <v>44546</v>
      </c>
      <c r="S176" s="106">
        <f>_xll.qlCalendarAdvance(Calendar,SettlementDate,N176,"mf",TRUE,Trigger)</f>
        <v>44550</v>
      </c>
      <c r="T176" s="106">
        <f>_xll.qlInterestRateIndexMaturity(AA176,S176)</f>
        <v>47837</v>
      </c>
      <c r="U176" s="97">
        <f>_xll.qlIndexFixing(AA176,R176,TRUE,_xll.ohTrigger(Trigger,Trigger6M,InterestRatesTrigger))</f>
        <v>2.0788152322974617E-2</v>
      </c>
      <c r="V176" s="97">
        <f>_xll.qlQuoteValue(P176,_xll.ohTrigger(Trigger,Trigger6M,InterestRatesTrigger))</f>
        <v>2.0790000000000003E-2</v>
      </c>
      <c r="W176" s="94" t="b">
        <f t="shared" si="19"/>
        <v>1</v>
      </c>
      <c r="X176" s="153">
        <f t="shared" si="20"/>
        <v>-1.8476770253864072E-2</v>
      </c>
      <c r="Y176" s="50" t="b">
        <f>ABS(X176/10000)&lt;=ABS('General Settings'!$D$32)</f>
        <v>0</v>
      </c>
      <c r="AA176" s="50" t="str">
        <f>_xll.qlSwapIndex(,,O176,SettlementDays,Currency,Calendar,FixedLegTenor,FixedLegBDC,FixedLegDayCounter,Index6M,DiscountingCurve,Permanent,Trigger,ObjectOverwrite)</f>
        <v>obj_007bf#0000</v>
      </c>
      <c r="AB176" s="50" t="str">
        <f>_xll.qlVanillaSwapFromSwapIndex(,AA176,R176)</f>
        <v>obj_0087a#0000</v>
      </c>
    </row>
    <row r="177" spans="13:28" x14ac:dyDescent="0.2">
      <c r="M177" s="94" t="s">
        <v>159</v>
      </c>
      <c r="N177" s="94" t="s">
        <v>86</v>
      </c>
      <c r="O177" s="94" t="s">
        <v>90</v>
      </c>
      <c r="P177" s="94" t="str">
        <f t="shared" si="18"/>
        <v>EUR6F10Y_Quote</v>
      </c>
      <c r="Q177" s="122"/>
      <c r="R177" s="106">
        <f>_xll.qlInterestRateIndexFixingDate(AA177,S177)</f>
        <v>44546</v>
      </c>
      <c r="S177" s="106">
        <f>_xll.qlCalendarAdvance(Calendar,SettlementDate,N177,"mf",TRUE,Trigger)</f>
        <v>44550</v>
      </c>
      <c r="T177" s="106">
        <f>_xll.qlInterestRateIndexMaturity(AA177,S177)</f>
        <v>48204</v>
      </c>
      <c r="U177" s="97">
        <f>_xll.qlIndexFixing(AA177,R177,TRUE,_xll.ohTrigger(Trigger,Trigger6M,InterestRatesTrigger))</f>
        <v>2.0958576800266887E-2</v>
      </c>
      <c r="V177" s="97">
        <f>_xll.qlQuoteValue(P177,_xll.ohTrigger(Trigger,Trigger6M,InterestRatesTrigger))</f>
        <v>2.0959999999999999E-2</v>
      </c>
      <c r="W177" s="94" t="b">
        <f t="shared" si="19"/>
        <v>1</v>
      </c>
      <c r="X177" s="153">
        <f t="shared" si="20"/>
        <v>-1.4231997331123902E-2</v>
      </c>
      <c r="Y177" s="50" t="b">
        <f>ABS(X177/10000)&lt;=ABS('General Settings'!$D$32)</f>
        <v>0</v>
      </c>
      <c r="AA177" s="50" t="str">
        <f>_xll.qlSwapIndex(,,O177,SettlementDays,Currency,Calendar,FixedLegTenor,FixedLegBDC,FixedLegDayCounter,Index6M,DiscountingCurve,Permanent,Trigger,ObjectOverwrite)</f>
        <v>obj_006b0#0000</v>
      </c>
      <c r="AB177" s="50" t="str">
        <f>_xll.qlVanillaSwapFromSwapIndex(,AA177,R177)</f>
        <v>obj_00917#0000</v>
      </c>
    </row>
    <row r="178" spans="13:28" x14ac:dyDescent="0.2">
      <c r="M178" s="94" t="s">
        <v>159</v>
      </c>
      <c r="N178" s="94" t="s">
        <v>86</v>
      </c>
      <c r="O178" s="94" t="s">
        <v>116</v>
      </c>
      <c r="P178" s="94" t="str">
        <f t="shared" si="18"/>
        <v>EUR6F11Y_Quote</v>
      </c>
      <c r="Q178" s="122"/>
      <c r="R178" s="106">
        <f>_xll.qlInterestRateIndexFixingDate(AA178,S178)</f>
        <v>44546</v>
      </c>
      <c r="S178" s="106">
        <f>_xll.qlCalendarAdvance(Calendar,SettlementDate,N178,"mf",TRUE,Trigger)</f>
        <v>44550</v>
      </c>
      <c r="T178" s="106">
        <f>_xll.qlInterestRateIndexMaturity(AA178,S178)</f>
        <v>48568</v>
      </c>
      <c r="U178" s="97">
        <f>_xll.qlIndexFixing(AA178,R178,TRUE,_xll.ohTrigger(Trigger,Trigger6M,InterestRatesTrigger))</f>
        <v>2.1065089641557802E-2</v>
      </c>
      <c r="V178" s="97">
        <f>_xll.qlQuoteValue(P178,_xll.ohTrigger(Trigger,Trigger6M,InterestRatesTrigger))</f>
        <v>2.1070000000000002E-2</v>
      </c>
      <c r="W178" s="94" t="b">
        <f t="shared" si="19"/>
        <v>1</v>
      </c>
      <c r="X178" s="153">
        <f t="shared" si="20"/>
        <v>-4.9103584421998636E-2</v>
      </c>
      <c r="Y178" s="50" t="b">
        <f>ABS(X178/10000)&lt;=ABS('General Settings'!$D$32)</f>
        <v>0</v>
      </c>
      <c r="AA178" s="50" t="str">
        <f>_xll.qlSwapIndex(,,O178,SettlementDays,Currency,Calendar,FixedLegTenor,FixedLegBDC,FixedLegDayCounter,Index6M,DiscountingCurve,Permanent,Trigger,ObjectOverwrite)</f>
        <v>obj_0074e#0000</v>
      </c>
      <c r="AB178" s="50" t="str">
        <f>_xll.qlVanillaSwapFromSwapIndex(,AA178,R178)</f>
        <v>obj_0094d#0000</v>
      </c>
    </row>
    <row r="179" spans="13:28" x14ac:dyDescent="0.2">
      <c r="M179" s="94" t="s">
        <v>159</v>
      </c>
      <c r="N179" s="94" t="s">
        <v>86</v>
      </c>
      <c r="O179" s="94" t="s">
        <v>91</v>
      </c>
      <c r="P179" s="94" t="str">
        <f t="shared" si="18"/>
        <v>EUR6F12Y_Quote</v>
      </c>
      <c r="Q179" s="122"/>
      <c r="R179" s="106">
        <f>_xll.qlInterestRateIndexFixingDate(AA179,S179)</f>
        <v>44546</v>
      </c>
      <c r="S179" s="106">
        <f>_xll.qlCalendarAdvance(Calendar,SettlementDate,N179,"mf",TRUE,Trigger)</f>
        <v>44550</v>
      </c>
      <c r="T179" s="106">
        <f>_xll.qlInterestRateIndexMaturity(AA179,S179)</f>
        <v>48933</v>
      </c>
      <c r="U179" s="97">
        <f>_xll.qlIndexFixing(AA179,R179,TRUE,_xll.ohTrigger(Trigger,Trigger6M,InterestRatesTrigger))</f>
        <v>2.1104169253224624E-2</v>
      </c>
      <c r="V179" s="97">
        <f>_xll.qlQuoteValue(P179,_xll.ohTrigger(Trigger,Trigger6M,InterestRatesTrigger))</f>
        <v>2.1110000000000004E-2</v>
      </c>
      <c r="W179" s="94" t="b">
        <f t="shared" si="19"/>
        <v>1</v>
      </c>
      <c r="X179" s="153">
        <f t="shared" si="20"/>
        <v>-5.8307467753794529E-2</v>
      </c>
      <c r="Y179" s="50" t="b">
        <f>ABS(X179/10000)&lt;=ABS('General Settings'!$D$32)</f>
        <v>0</v>
      </c>
      <c r="AA179" s="50" t="str">
        <f>_xll.qlSwapIndex(,,O179,SettlementDays,Currency,Calendar,FixedLegTenor,FixedLegBDC,FixedLegDayCounter,Index6M,DiscountingCurve,Permanent,Trigger,ObjectOverwrite)</f>
        <v>obj_0080f#0000</v>
      </c>
      <c r="AB179" s="50" t="str">
        <f>_xll.qlVanillaSwapFromSwapIndex(,AA179,R179)</f>
        <v>obj_008ee#0000</v>
      </c>
    </row>
    <row r="180" spans="13:28" x14ac:dyDescent="0.2">
      <c r="M180" s="94" t="s">
        <v>159</v>
      </c>
      <c r="N180" s="94" t="s">
        <v>86</v>
      </c>
      <c r="O180" s="94" t="s">
        <v>117</v>
      </c>
      <c r="P180" s="94" t="str">
        <f t="shared" si="18"/>
        <v>EUR6F13Y_Quote</v>
      </c>
      <c r="Q180" s="122"/>
      <c r="R180" s="106">
        <f>_xll.qlInterestRateIndexFixingDate(AA180,S180)</f>
        <v>44546</v>
      </c>
      <c r="S180" s="106">
        <f>_xll.qlCalendarAdvance(Calendar,SettlementDate,N180,"mf",TRUE,Trigger)</f>
        <v>44550</v>
      </c>
      <c r="T180" s="106">
        <f>_xll.qlInterestRateIndexMaturity(AA180,S180)</f>
        <v>49298</v>
      </c>
      <c r="U180" s="97">
        <f>_xll.qlIndexFixing(AA180,R180,TRUE,_xll.ohTrigger(Trigger,Trigger6M,InterestRatesTrigger))</f>
        <v>2.1085513098186022E-2</v>
      </c>
      <c r="V180" s="97">
        <f>_xll.qlQuoteValue(P180,_xll.ohTrigger(Trigger,Trigger6M,InterestRatesTrigger))</f>
        <v>2.1090000000000001E-2</v>
      </c>
      <c r="W180" s="94" t="b">
        <f t="shared" si="19"/>
        <v>1</v>
      </c>
      <c r="X180" s="153">
        <f t="shared" si="20"/>
        <v>-4.4869018139791217E-2</v>
      </c>
      <c r="Y180" s="50" t="b">
        <f>ABS(X180/10000)&lt;=ABS('General Settings'!$D$32)</f>
        <v>0</v>
      </c>
      <c r="AA180" s="50" t="str">
        <f>_xll.qlSwapIndex(,,O180,SettlementDays,Currency,Calendar,FixedLegTenor,FixedLegBDC,FixedLegDayCounter,Index6M,DiscountingCurve,Permanent,Trigger,ObjectOverwrite)</f>
        <v>obj_007b1#0000</v>
      </c>
      <c r="AB180" s="50" t="str">
        <f>_xll.qlVanillaSwapFromSwapIndex(,AA180,R180)</f>
        <v>obj_008f4#0000</v>
      </c>
    </row>
    <row r="181" spans="13:28" x14ac:dyDescent="0.2">
      <c r="M181" s="94" t="s">
        <v>159</v>
      </c>
      <c r="N181" s="94" t="s">
        <v>86</v>
      </c>
      <c r="O181" s="94" t="s">
        <v>118</v>
      </c>
      <c r="P181" s="94" t="str">
        <f t="shared" si="18"/>
        <v>EUR6F14Y_Quote</v>
      </c>
      <c r="Q181" s="122"/>
      <c r="R181" s="106">
        <f>_xll.qlInterestRateIndexFixingDate(AA181,S181)</f>
        <v>44546</v>
      </c>
      <c r="S181" s="106">
        <f>_xll.qlCalendarAdvance(Calendar,SettlementDate,N181,"mf",TRUE,Trigger)</f>
        <v>44550</v>
      </c>
      <c r="T181" s="106">
        <f>_xll.qlInterestRateIndexMaturity(AA181,S181)</f>
        <v>49663</v>
      </c>
      <c r="U181" s="97">
        <f>_xll.qlIndexFixing(AA181,R181,TRUE,_xll.ohTrigger(Trigger,Trigger6M,InterestRatesTrigger))</f>
        <v>2.101400634924511E-2</v>
      </c>
      <c r="V181" s="97">
        <f>_xll.qlQuoteValue(P181,_xll.ohTrigger(Trigger,Trigger6M,InterestRatesTrigger))</f>
        <v>2.1010000000000001E-2</v>
      </c>
      <c r="W181" s="94" t="b">
        <f t="shared" si="19"/>
        <v>1</v>
      </c>
      <c r="X181" s="153">
        <f t="shared" si="20"/>
        <v>4.0063492451093696E-2</v>
      </c>
      <c r="Y181" s="50" t="b">
        <f>ABS(X181/10000)&lt;=ABS('General Settings'!$D$32)</f>
        <v>0</v>
      </c>
      <c r="AA181" s="50" t="str">
        <f>_xll.qlSwapIndex(,,O181,SettlementDays,Currency,Calendar,FixedLegTenor,FixedLegBDC,FixedLegDayCounter,Index6M,DiscountingCurve,Permanent,Trigger,ObjectOverwrite)</f>
        <v>obj_00688#0000</v>
      </c>
      <c r="AB181" s="50" t="str">
        <f>_xll.qlVanillaSwapFromSwapIndex(,AA181,R181)</f>
        <v>obj_00925#0000</v>
      </c>
    </row>
    <row r="182" spans="13:28" x14ac:dyDescent="0.2">
      <c r="M182" s="94" t="s">
        <v>159</v>
      </c>
      <c r="N182" s="94" t="s">
        <v>86</v>
      </c>
      <c r="O182" s="94" t="s">
        <v>92</v>
      </c>
      <c r="P182" s="94" t="str">
        <f t="shared" si="18"/>
        <v>EUR6F15Y_Quote</v>
      </c>
      <c r="Q182" s="122"/>
      <c r="R182" s="106">
        <f>_xll.qlInterestRateIndexFixingDate(AA182,S182)</f>
        <v>44546</v>
      </c>
      <c r="S182" s="106">
        <f>_xll.qlCalendarAdvance(Calendar,SettlementDate,N182,"mf",TRUE,Trigger)</f>
        <v>44550</v>
      </c>
      <c r="T182" s="106">
        <f>_xll.qlInterestRateIndexMaturity(AA182,S182)</f>
        <v>50031</v>
      </c>
      <c r="U182" s="97">
        <f>_xll.qlIndexFixing(AA182,R182,TRUE,_xll.ohTrigger(Trigger,Trigger6M,InterestRatesTrigger))</f>
        <v>2.0898171832509929E-2</v>
      </c>
      <c r="V182" s="97">
        <f>_xll.qlQuoteValue(P182,_xll.ohTrigger(Trigger,Trigger6M,InterestRatesTrigger))</f>
        <v>2.0910000000000002E-2</v>
      </c>
      <c r="W182" s="94" t="b">
        <f t="shared" si="19"/>
        <v>1</v>
      </c>
      <c r="X182" s="153">
        <f t="shared" si="20"/>
        <v>-0.11828167490072344</v>
      </c>
      <c r="Y182" s="50" t="b">
        <f>ABS(X182/10000)&lt;=ABS('General Settings'!$D$32)</f>
        <v>0</v>
      </c>
      <c r="AA182" s="50" t="str">
        <f>_xll.qlSwapIndex(,,O182,SettlementDays,Currency,Calendar,FixedLegTenor,FixedLegBDC,FixedLegDayCounter,Index6M,DiscountingCurve,Permanent,Trigger,ObjectOverwrite)</f>
        <v>obj_00814#0000</v>
      </c>
      <c r="AB182" s="50" t="str">
        <f>_xll.qlVanillaSwapFromSwapIndex(,AA182,R182)</f>
        <v>obj_00989#0000</v>
      </c>
    </row>
    <row r="183" spans="13:28" x14ac:dyDescent="0.2">
      <c r="M183" s="94" t="s">
        <v>159</v>
      </c>
      <c r="N183" s="94" t="s">
        <v>86</v>
      </c>
      <c r="O183" s="94" t="s">
        <v>93</v>
      </c>
      <c r="P183" s="94" t="str">
        <f t="shared" si="18"/>
        <v>EUR6F20Y_Quote</v>
      </c>
      <c r="Q183" s="122"/>
      <c r="R183" s="106">
        <f>_xll.qlInterestRateIndexFixingDate(AA183,S183)</f>
        <v>44546</v>
      </c>
      <c r="S183" s="106">
        <f>_xll.qlCalendarAdvance(Calendar,SettlementDate,N183,"mf",TRUE,Trigger)</f>
        <v>44550</v>
      </c>
      <c r="T183" s="106">
        <f>_xll.qlInterestRateIndexMaturity(AA183,S183)</f>
        <v>51855</v>
      </c>
      <c r="U183" s="97">
        <f>_xll.qlIndexFixing(AA183,R183,TRUE,_xll.ohTrigger(Trigger,Trigger6M,InterestRatesTrigger))</f>
        <v>2.0054578924061216E-2</v>
      </c>
      <c r="V183" s="97">
        <f>_xll.qlQuoteValue(P183,_xll.ohTrigger(Trigger,Trigger6M,InterestRatesTrigger))</f>
        <v>2.0039999999999999E-2</v>
      </c>
      <c r="W183" s="94" t="b">
        <f t="shared" si="19"/>
        <v>1</v>
      </c>
      <c r="X183" s="153">
        <f t="shared" si="20"/>
        <v>0.14578924061217635</v>
      </c>
      <c r="Y183" s="50" t="b">
        <f>ABS(X183/10000)&lt;=ABS('General Settings'!$D$32)</f>
        <v>0</v>
      </c>
      <c r="AA183" s="50" t="str">
        <f>_xll.qlSwapIndex(,,O183,SettlementDays,Currency,Calendar,FixedLegTenor,FixedLegBDC,FixedLegDayCounter,Index6M,DiscountingCurve,Permanent,Trigger,ObjectOverwrite)</f>
        <v>obj_0069b#0000</v>
      </c>
      <c r="AB183" s="50" t="str">
        <f>_xll.qlVanillaSwapFromSwapIndex(,AA183,R183)</f>
        <v>obj_00920#0000</v>
      </c>
    </row>
    <row r="184" spans="13:28" x14ac:dyDescent="0.2">
      <c r="M184" s="94" t="s">
        <v>159</v>
      </c>
      <c r="N184" s="94" t="s">
        <v>86</v>
      </c>
      <c r="O184" s="94" t="s">
        <v>94</v>
      </c>
      <c r="P184" s="94" t="str">
        <f t="shared" si="18"/>
        <v>EUR6F25Y_Quote</v>
      </c>
      <c r="Q184" s="122"/>
      <c r="R184" s="106">
        <f>_xll.qlInterestRateIndexFixingDate(AA184,S184)</f>
        <v>44546</v>
      </c>
      <c r="S184" s="106">
        <f>_xll.qlCalendarAdvance(Calendar,SettlementDate,N184,"mf",TRUE,Trigger)</f>
        <v>44550</v>
      </c>
      <c r="T184" s="106">
        <f>_xll.qlInterestRateIndexMaturity(AA184,S184)</f>
        <v>53681</v>
      </c>
      <c r="U184" s="97">
        <f>_xll.qlIndexFixing(AA184,R184,TRUE,_xll.ohTrigger(Trigger,Trigger6M,InterestRatesTrigger))</f>
        <v>1.9352451060132836E-2</v>
      </c>
      <c r="V184" s="97">
        <f>_xll.qlQuoteValue(P184,_xll.ohTrigger(Trigger,Trigger6M,InterestRatesTrigger))</f>
        <v>1.9349999999999999E-2</v>
      </c>
      <c r="W184" s="94" t="b">
        <f t="shared" si="19"/>
        <v>1</v>
      </c>
      <c r="X184" s="153">
        <f t="shared" si="20"/>
        <v>2.4510601328367465E-2</v>
      </c>
      <c r="Y184" s="50" t="b">
        <f>ABS(X184/10000)&lt;=ABS('General Settings'!$D$32)</f>
        <v>0</v>
      </c>
      <c r="AA184" s="50" t="str">
        <f>_xll.qlSwapIndex(,,O184,SettlementDays,Currency,Calendar,FixedLegTenor,FixedLegBDC,FixedLegDayCounter,Index6M,DiscountingCurve,Permanent,Trigger,ObjectOverwrite)</f>
        <v>obj_00747#0000</v>
      </c>
      <c r="AB184" s="50" t="str">
        <f>_xll.qlVanillaSwapFromSwapIndex(,AA184,R184)</f>
        <v>obj_0099d#0000</v>
      </c>
    </row>
    <row r="185" spans="13:28" x14ac:dyDescent="0.2">
      <c r="M185" s="197" t="s">
        <v>159</v>
      </c>
      <c r="N185" s="197" t="s">
        <v>86</v>
      </c>
      <c r="O185" s="197" t="s">
        <v>96</v>
      </c>
      <c r="P185" s="197" t="str">
        <f t="shared" si="18"/>
        <v>EUR6F30Y_Quote</v>
      </c>
      <c r="Q185" s="162"/>
      <c r="R185" s="198">
        <f>_xll.qlInterestRateIndexFixingDate(AA185,S185)</f>
        <v>44546</v>
      </c>
      <c r="S185" s="198">
        <f>_xll.qlCalendarAdvance(Calendar,SettlementDate,N185,"mf",TRUE,Trigger)</f>
        <v>44550</v>
      </c>
      <c r="T185" s="198">
        <f>_xll.qlInterestRateIndexMaturity(AA185,S185)</f>
        <v>55507</v>
      </c>
      <c r="U185" s="199">
        <f>_xll.qlIndexFixing(AA185,R185,TRUE,_xll.ohTrigger(Trigger,Trigger6M,InterestRatesTrigger))</f>
        <v>1.8926639882140658E-2</v>
      </c>
      <c r="V185" s="199">
        <f>_xll.qlQuoteValue(P185,_xll.ohTrigger(Trigger,Trigger6M,InterestRatesTrigger))</f>
        <v>1.8929999999999999E-2</v>
      </c>
      <c r="W185" s="197" t="b">
        <f t="shared" si="19"/>
        <v>1</v>
      </c>
      <c r="X185" s="200">
        <f t="shared" si="20"/>
        <v>-3.3601178593412051E-2</v>
      </c>
      <c r="Y185" s="161" t="b">
        <f>ABS(X185/10000)&lt;=ABS('General Settings'!$D$32)</f>
        <v>0</v>
      </c>
      <c r="AA185" s="50" t="str">
        <f>_xll.qlSwapIndex(,,O185,SettlementDays,Currency,Calendar,FixedLegTenor,FixedLegBDC,FixedLegDayCounter,Index6M,DiscountingCurve,Permanent,Trigger,ObjectOverwrite)</f>
        <v>obj_00758#0000</v>
      </c>
      <c r="AB185" s="50" t="str">
        <f>_xll.qlVanillaSwapFromSwapIndex(,AA185,R185)</f>
        <v>obj_008e1#0000</v>
      </c>
    </row>
    <row r="186" spans="13:28" x14ac:dyDescent="0.2">
      <c r="M186" s="201" t="s">
        <v>159</v>
      </c>
      <c r="N186" s="201" t="s">
        <v>87</v>
      </c>
      <c r="O186" s="201" t="s">
        <v>33</v>
      </c>
      <c r="P186" s="201" t="str">
        <f t="shared" si="18"/>
        <v>EUR7F1Y_Quote</v>
      </c>
      <c r="Q186" s="166"/>
      <c r="R186" s="202">
        <f>_xll.qlInterestRateIndexFixingDate(AA186,S186)</f>
        <v>44910</v>
      </c>
      <c r="S186" s="202">
        <f>_xll.qlCalendarAdvance(Calendar,SettlementDate,N186,"mf",TRUE,Trigger)</f>
        <v>44914</v>
      </c>
      <c r="T186" s="202">
        <f>_xll.qlInterestRateIndexMaturity(AA186,S186)</f>
        <v>45279</v>
      </c>
      <c r="U186" s="203">
        <f>_xll.qlIndexFixing(AA186,R186,TRUE,_xll.ohTrigger(Trigger,Trigger6M,InterestRatesTrigger))</f>
        <v>1.7844025308668278E-2</v>
      </c>
      <c r="V186" s="203">
        <f>_xll.qlQuoteValue(P186,_xll.ohTrigger(Trigger,Trigger6M,InterestRatesTrigger))</f>
        <v>1.7840000000000002E-2</v>
      </c>
      <c r="W186" s="201" t="b">
        <f t="shared" si="19"/>
        <v>1</v>
      </c>
      <c r="X186" s="204">
        <f t="shared" si="20"/>
        <v>4.0253086682762174E-2</v>
      </c>
      <c r="Y186" s="149" t="b">
        <f>ABS(X186/10000)&lt;=ABS('General Settings'!$D$32)</f>
        <v>0</v>
      </c>
      <c r="AA186" s="50" t="str">
        <f>_xll.qlSwapIndex(,,O186,SettlementDays,Currency,Calendar,FixedLegTenor,FixedLegBDC,FixedLegDayCounter,Index6M,DiscountingCurve,Permanent,Trigger,ObjectOverwrite)</f>
        <v>obj_006b9#0000</v>
      </c>
      <c r="AB186" s="50" t="str">
        <f>_xll.qlVanillaSwapFromSwapIndex(,AA186,R186)</f>
        <v>obj_00866#0000</v>
      </c>
    </row>
    <row r="187" spans="13:28" x14ac:dyDescent="0.2">
      <c r="M187" s="94" t="s">
        <v>159</v>
      </c>
      <c r="N187" s="94" t="s">
        <v>87</v>
      </c>
      <c r="O187" s="94" t="s">
        <v>82</v>
      </c>
      <c r="P187" s="94" t="str">
        <f t="shared" si="18"/>
        <v>EUR7F2Y_Quote</v>
      </c>
      <c r="Q187" s="122"/>
      <c r="R187" s="106">
        <f>_xll.qlInterestRateIndexFixingDate(AA187,S187)</f>
        <v>44910</v>
      </c>
      <c r="S187" s="106">
        <f>_xll.qlCalendarAdvance(Calendar,SettlementDate,N187,"mf",TRUE,Trigger)</f>
        <v>44914</v>
      </c>
      <c r="T187" s="106">
        <f>_xll.qlInterestRateIndexMaturity(AA187,S187)</f>
        <v>45645</v>
      </c>
      <c r="U187" s="97">
        <f>_xll.qlIndexFixing(AA187,R187,TRUE,_xll.ohTrigger(Trigger,Trigger6M,InterestRatesTrigger))</f>
        <v>1.8875787673842407E-2</v>
      </c>
      <c r="V187" s="97">
        <f>_xll.qlQuoteValue(P187,_xll.ohTrigger(Trigger,Trigger6M,InterestRatesTrigger))</f>
        <v>1.8870000000000001E-2</v>
      </c>
      <c r="W187" s="94" t="b">
        <f t="shared" si="19"/>
        <v>1</v>
      </c>
      <c r="X187" s="153">
        <f t="shared" si="20"/>
        <v>5.7876738424056384E-2</v>
      </c>
      <c r="Y187" s="50" t="b">
        <f>ABS(X187/10000)&lt;=ABS('General Settings'!$D$32)</f>
        <v>0</v>
      </c>
      <c r="AA187" s="50" t="str">
        <f>_xll.qlSwapIndex(,,O187,SettlementDays,Currency,Calendar,FixedLegTenor,FixedLegBDC,FixedLegDayCounter,Index6M,DiscountingCurve,Permanent,Trigger,ObjectOverwrite)</f>
        <v>obj_00766#0000</v>
      </c>
      <c r="AB187" s="50" t="str">
        <f>_xll.qlVanillaSwapFromSwapIndex(,AA187,R187)</f>
        <v>obj_00918#0000</v>
      </c>
    </row>
    <row r="188" spans="13:28" x14ac:dyDescent="0.2">
      <c r="M188" s="94" t="s">
        <v>159</v>
      </c>
      <c r="N188" s="94" t="s">
        <v>87</v>
      </c>
      <c r="O188" s="94" t="s">
        <v>83</v>
      </c>
      <c r="P188" s="94" t="str">
        <f t="shared" si="18"/>
        <v>EUR7F3Y_Quote</v>
      </c>
      <c r="Q188" s="122"/>
      <c r="R188" s="106">
        <f>_xll.qlInterestRateIndexFixingDate(AA188,S188)</f>
        <v>44910</v>
      </c>
      <c r="S188" s="106">
        <f>_xll.qlCalendarAdvance(Calendar,SettlementDate,N188,"mf",TRUE,Trigger)</f>
        <v>44914</v>
      </c>
      <c r="T188" s="106">
        <f>_xll.qlInterestRateIndexMaturity(AA188,S188)</f>
        <v>46010</v>
      </c>
      <c r="U188" s="97">
        <f>_xll.qlIndexFixing(AA188,R188,TRUE,_xll.ohTrigger(Trigger,Trigger6M,InterestRatesTrigger))</f>
        <v>1.9641824797742135E-2</v>
      </c>
      <c r="V188" s="97">
        <f>_xll.qlQuoteValue(P188,_xll.ohTrigger(Trigger,Trigger6M,InterestRatesTrigger))</f>
        <v>1.9640000000000001E-2</v>
      </c>
      <c r="W188" s="94" t="b">
        <f t="shared" si="19"/>
        <v>1</v>
      </c>
      <c r="X188" s="153">
        <f t="shared" si="20"/>
        <v>1.8247977421337325E-2</v>
      </c>
      <c r="Y188" s="50" t="b">
        <f>ABS(X188/10000)&lt;=ABS('General Settings'!$D$32)</f>
        <v>0</v>
      </c>
      <c r="AA188" s="50" t="str">
        <f>_xll.qlSwapIndex(,,O188,SettlementDays,Currency,Calendar,FixedLegTenor,FixedLegBDC,FixedLegDayCounter,Index6M,DiscountingCurve,Permanent,Trigger,ObjectOverwrite)</f>
        <v>obj_00805#0000</v>
      </c>
      <c r="AB188" s="50" t="str">
        <f>_xll.qlVanillaSwapFromSwapIndex(,AA188,R188)</f>
        <v>obj_00973#0000</v>
      </c>
    </row>
    <row r="189" spans="13:28" x14ac:dyDescent="0.2">
      <c r="M189" s="94" t="s">
        <v>159</v>
      </c>
      <c r="N189" s="94" t="s">
        <v>87</v>
      </c>
      <c r="O189" s="94" t="s">
        <v>84</v>
      </c>
      <c r="P189" s="94" t="str">
        <f t="shared" si="18"/>
        <v>EUR7F4Y_Quote</v>
      </c>
      <c r="Q189" s="122"/>
      <c r="R189" s="106">
        <f>_xll.qlInterestRateIndexFixingDate(AA189,S189)</f>
        <v>44910</v>
      </c>
      <c r="S189" s="106">
        <f>_xll.qlCalendarAdvance(Calendar,SettlementDate,N189,"mf",TRUE,Trigger)</f>
        <v>44914</v>
      </c>
      <c r="T189" s="106">
        <f>_xll.qlInterestRateIndexMaturity(AA189,S189)</f>
        <v>46377</v>
      </c>
      <c r="U189" s="97">
        <f>_xll.qlIndexFixing(AA189,R189,TRUE,_xll.ohTrigger(Trigger,Trigger6M,InterestRatesTrigger))</f>
        <v>2.0251719350693035E-2</v>
      </c>
      <c r="V189" s="97">
        <f>_xll.qlQuoteValue(P189,_xll.ohTrigger(Trigger,Trigger6M,InterestRatesTrigger))</f>
        <v>2.0250000000000001E-2</v>
      </c>
      <c r="W189" s="94" t="b">
        <f t="shared" si="19"/>
        <v>1</v>
      </c>
      <c r="X189" s="153">
        <f t="shared" si="20"/>
        <v>1.7193506930343605E-2</v>
      </c>
      <c r="Y189" s="50" t="b">
        <f>ABS(X189/10000)&lt;=ABS('General Settings'!$D$32)</f>
        <v>0</v>
      </c>
      <c r="AA189" s="50" t="str">
        <f>_xll.qlSwapIndex(,,O189,SettlementDays,Currency,Calendar,FixedLegTenor,FixedLegBDC,FixedLegDayCounter,Index6M,DiscountingCurve,Permanent,Trigger,ObjectOverwrite)</f>
        <v>obj_0072e#0000</v>
      </c>
      <c r="AB189" s="50" t="str">
        <f>_xll.qlVanillaSwapFromSwapIndex(,AA189,R189)</f>
        <v>obj_008d6#0000</v>
      </c>
    </row>
    <row r="190" spans="13:28" x14ac:dyDescent="0.2">
      <c r="M190" s="94" t="s">
        <v>159</v>
      </c>
      <c r="N190" s="94" t="s">
        <v>87</v>
      </c>
      <c r="O190" s="94" t="s">
        <v>85</v>
      </c>
      <c r="P190" s="94" t="str">
        <f t="shared" si="18"/>
        <v>EUR7F5Y_Quote</v>
      </c>
      <c r="Q190" s="122"/>
      <c r="R190" s="106">
        <f>_xll.qlInterestRateIndexFixingDate(AA190,S190)</f>
        <v>44910</v>
      </c>
      <c r="S190" s="106">
        <f>_xll.qlCalendarAdvance(Calendar,SettlementDate,N190,"mf",TRUE,Trigger)</f>
        <v>44914</v>
      </c>
      <c r="T190" s="106">
        <f>_xll.qlInterestRateIndexMaturity(AA190,S190)</f>
        <v>46741</v>
      </c>
      <c r="U190" s="97">
        <f>_xll.qlIndexFixing(AA190,R190,TRUE,_xll.ohTrigger(Trigger,Trigger6M,InterestRatesTrigger))</f>
        <v>2.0726811597009051E-2</v>
      </c>
      <c r="V190" s="97">
        <f>_xll.qlQuoteValue(P190,_xll.ohTrigger(Trigger,Trigger6M,InterestRatesTrigger))</f>
        <v>2.0729999999999998E-2</v>
      </c>
      <c r="W190" s="94" t="b">
        <f t="shared" si="19"/>
        <v>1</v>
      </c>
      <c r="X190" s="153">
        <f t="shared" si="20"/>
        <v>-3.1884029909473588E-2</v>
      </c>
      <c r="Y190" s="50" t="b">
        <f>ABS(X190/10000)&lt;=ABS('General Settings'!$D$32)</f>
        <v>0</v>
      </c>
      <c r="AA190" s="50" t="str">
        <f>_xll.qlSwapIndex(,,O190,SettlementDays,Currency,Calendar,FixedLegTenor,FixedLegBDC,FixedLegDayCounter,Index6M,DiscountingCurve,Permanent,Trigger,ObjectOverwrite)</f>
        <v>obj_00684#0000</v>
      </c>
      <c r="AB190" s="50" t="str">
        <f>_xll.qlVanillaSwapFromSwapIndex(,AA190,R190)</f>
        <v>obj_008d5#0000</v>
      </c>
    </row>
    <row r="191" spans="13:28" x14ac:dyDescent="0.2">
      <c r="M191" s="94" t="s">
        <v>159</v>
      </c>
      <c r="N191" s="94" t="s">
        <v>87</v>
      </c>
      <c r="O191" s="94" t="s">
        <v>86</v>
      </c>
      <c r="P191" s="94" t="str">
        <f t="shared" si="18"/>
        <v>EUR7F6Y_Quote</v>
      </c>
      <c r="Q191" s="122"/>
      <c r="R191" s="106">
        <f>_xll.qlInterestRateIndexFixingDate(AA191,S191)</f>
        <v>44910</v>
      </c>
      <c r="S191" s="106">
        <f>_xll.qlCalendarAdvance(Calendar,SettlementDate,N191,"mf",TRUE,Trigger)</f>
        <v>44914</v>
      </c>
      <c r="T191" s="106">
        <f>_xll.qlInterestRateIndexMaturity(AA191,S191)</f>
        <v>47106</v>
      </c>
      <c r="U191" s="97">
        <f>_xll.qlIndexFixing(AA191,R191,TRUE,_xll.ohTrigger(Trigger,Trigger6M,InterestRatesTrigger))</f>
        <v>2.1098250255545604E-2</v>
      </c>
      <c r="V191" s="97">
        <f>_xll.qlQuoteValue(P191,_xll.ohTrigger(Trigger,Trigger6M,InterestRatesTrigger))</f>
        <v>2.1090000000000001E-2</v>
      </c>
      <c r="W191" s="94" t="b">
        <f t="shared" si="19"/>
        <v>1</v>
      </c>
      <c r="X191" s="153">
        <f t="shared" si="20"/>
        <v>8.2502555456033522E-2</v>
      </c>
      <c r="Y191" s="50" t="b">
        <f>ABS(X191/10000)&lt;=ABS('General Settings'!$D$32)</f>
        <v>0</v>
      </c>
      <c r="AA191" s="50" t="str">
        <f>_xll.qlSwapIndex(,,O191,SettlementDays,Currency,Calendar,FixedLegTenor,FixedLegBDC,FixedLegDayCounter,Index6M,DiscountingCurve,Permanent,Trigger,ObjectOverwrite)</f>
        <v>obj_007a3#0000</v>
      </c>
      <c r="AB191" s="50" t="str">
        <f>_xll.qlVanillaSwapFromSwapIndex(,AA191,R191)</f>
        <v>obj_008ce#0000</v>
      </c>
    </row>
    <row r="192" spans="13:28" x14ac:dyDescent="0.2">
      <c r="M192" s="94" t="s">
        <v>159</v>
      </c>
      <c r="N192" s="94" t="s">
        <v>87</v>
      </c>
      <c r="O192" s="94" t="s">
        <v>87</v>
      </c>
      <c r="P192" s="94" t="str">
        <f t="shared" si="18"/>
        <v>EUR7F7Y_Quote</v>
      </c>
      <c r="Q192" s="122"/>
      <c r="R192" s="106">
        <f>_xll.qlInterestRateIndexFixingDate(AA192,S192)</f>
        <v>44910</v>
      </c>
      <c r="S192" s="106">
        <f>_xll.qlCalendarAdvance(Calendar,SettlementDate,N192,"mf",TRUE,Trigger)</f>
        <v>44914</v>
      </c>
      <c r="T192" s="106">
        <f>_xll.qlInterestRateIndexMaturity(AA192,S192)</f>
        <v>47471</v>
      </c>
      <c r="U192" s="97">
        <f>_xll.qlIndexFixing(AA192,R192,TRUE,_xll.ohTrigger(Trigger,Trigger6M,InterestRatesTrigger))</f>
        <v>2.1362128926678308E-2</v>
      </c>
      <c r="V192" s="97">
        <f>_xll.qlQuoteValue(P192,_xll.ohTrigger(Trigger,Trigger6M,InterestRatesTrigger))</f>
        <v>2.1349999999999997E-2</v>
      </c>
      <c r="W192" s="94" t="b">
        <f t="shared" si="19"/>
        <v>1</v>
      </c>
      <c r="X192" s="153">
        <f t="shared" si="20"/>
        <v>0.12128926678310614</v>
      </c>
      <c r="Y192" s="50" t="b">
        <f>ABS(X192/10000)&lt;=ABS('General Settings'!$D$32)</f>
        <v>0</v>
      </c>
      <c r="AA192" s="50" t="str">
        <f>_xll.qlSwapIndex(,,O192,SettlementDays,Currency,Calendar,FixedLegTenor,FixedLegBDC,FixedLegDayCounter,Index6M,DiscountingCurve,Permanent,Trigger,ObjectOverwrite)</f>
        <v>obj_00791#0000</v>
      </c>
      <c r="AB192" s="50" t="str">
        <f>_xll.qlVanillaSwapFromSwapIndex(,AA192,R192)</f>
        <v>obj_00872#0000</v>
      </c>
    </row>
    <row r="193" spans="13:28" x14ac:dyDescent="0.2">
      <c r="M193" s="94" t="s">
        <v>159</v>
      </c>
      <c r="N193" s="94" t="s">
        <v>87</v>
      </c>
      <c r="O193" s="94" t="s">
        <v>88</v>
      </c>
      <c r="P193" s="94" t="str">
        <f t="shared" si="18"/>
        <v>EUR7F8Y_Quote</v>
      </c>
      <c r="Q193" s="122"/>
      <c r="R193" s="106">
        <f>_xll.qlInterestRateIndexFixingDate(AA193,S193)</f>
        <v>44910</v>
      </c>
      <c r="S193" s="106">
        <f>_xll.qlCalendarAdvance(Calendar,SettlementDate,N193,"mf",TRUE,Trigger)</f>
        <v>44914</v>
      </c>
      <c r="T193" s="106">
        <f>_xll.qlInterestRateIndexMaturity(AA193,S193)</f>
        <v>47836</v>
      </c>
      <c r="U193" s="97">
        <f>_xll.qlIndexFixing(AA193,R193,TRUE,_xll.ohTrigger(Trigger,Trigger6M,InterestRatesTrigger))</f>
        <v>2.1544503163719836E-2</v>
      </c>
      <c r="V193" s="97">
        <f>_xll.qlQuoteValue(P193,_xll.ohTrigger(Trigger,Trigger6M,InterestRatesTrigger))</f>
        <v>2.154E-2</v>
      </c>
      <c r="W193" s="94" t="b">
        <f t="shared" si="19"/>
        <v>1</v>
      </c>
      <c r="X193" s="153">
        <f t="shared" si="20"/>
        <v>4.503163719835751E-2</v>
      </c>
      <c r="Y193" s="50" t="b">
        <f>ABS(X193/10000)&lt;=ABS('General Settings'!$D$32)</f>
        <v>0</v>
      </c>
      <c r="AA193" s="50" t="str">
        <f>_xll.qlSwapIndex(,,O193,SettlementDays,Currency,Calendar,FixedLegTenor,FixedLegBDC,FixedLegDayCounter,Index6M,DiscountingCurve,Permanent,Trigger,ObjectOverwrite)</f>
        <v>obj_006df#0000</v>
      </c>
      <c r="AB193" s="50" t="str">
        <f>_xll.qlVanillaSwapFromSwapIndex(,AA193,R193)</f>
        <v>obj_00954#0000</v>
      </c>
    </row>
    <row r="194" spans="13:28" x14ac:dyDescent="0.2">
      <c r="M194" s="94" t="s">
        <v>159</v>
      </c>
      <c r="N194" s="94" t="s">
        <v>87</v>
      </c>
      <c r="O194" s="94" t="s">
        <v>89</v>
      </c>
      <c r="P194" s="94" t="str">
        <f t="shared" si="18"/>
        <v>EUR7F9Y_Quote</v>
      </c>
      <c r="Q194" s="122"/>
      <c r="R194" s="106">
        <f>_xll.qlInterestRateIndexFixingDate(AA194,S194)</f>
        <v>44910</v>
      </c>
      <c r="S194" s="106">
        <f>_xll.qlCalendarAdvance(Calendar,SettlementDate,N194,"mf",TRUE,Trigger)</f>
        <v>44914</v>
      </c>
      <c r="T194" s="106">
        <f>_xll.qlInterestRateIndexMaturity(AA194,S194)</f>
        <v>48201</v>
      </c>
      <c r="U194" s="97">
        <f>_xll.qlIndexFixing(AA194,R194,TRUE,_xll.ohTrigger(Trigger,Trigger6M,InterestRatesTrigger))</f>
        <v>2.1658013872713242E-2</v>
      </c>
      <c r="V194" s="97">
        <f>_xll.qlQuoteValue(P194,_xll.ohTrigger(Trigger,Trigger6M,InterestRatesTrigger))</f>
        <v>2.1669999999999998E-2</v>
      </c>
      <c r="W194" s="94" t="b">
        <f t="shared" si="19"/>
        <v>1</v>
      </c>
      <c r="X194" s="153">
        <f t="shared" si="20"/>
        <v>-0.11986127286756076</v>
      </c>
      <c r="Y194" s="50" t="b">
        <f>ABS(X194/10000)&lt;=ABS('General Settings'!$D$32)</f>
        <v>0</v>
      </c>
      <c r="AA194" s="50" t="str">
        <f>_xll.qlSwapIndex(,,O194,SettlementDays,Currency,Calendar,FixedLegTenor,FixedLegBDC,FixedLegDayCounter,Index6M,DiscountingCurve,Permanent,Trigger,ObjectOverwrite)</f>
        <v>obj_00759#0000</v>
      </c>
      <c r="AB194" s="50" t="str">
        <f>_xll.qlVanillaSwapFromSwapIndex(,AA194,R194)</f>
        <v>obj_008e2#0000</v>
      </c>
    </row>
    <row r="195" spans="13:28" x14ac:dyDescent="0.2">
      <c r="M195" s="94" t="s">
        <v>159</v>
      </c>
      <c r="N195" s="94" t="s">
        <v>87</v>
      </c>
      <c r="O195" s="94" t="s">
        <v>90</v>
      </c>
      <c r="P195" s="94" t="str">
        <f t="shared" si="18"/>
        <v>EUR7F10Y_Quote</v>
      </c>
      <c r="Q195" s="122"/>
      <c r="R195" s="106">
        <f>_xll.qlInterestRateIndexFixingDate(AA195,S195)</f>
        <v>44910</v>
      </c>
      <c r="S195" s="106">
        <f>_xll.qlCalendarAdvance(Calendar,SettlementDate,N195,"mf",TRUE,Trigger)</f>
        <v>44914</v>
      </c>
      <c r="T195" s="106">
        <f>_xll.qlInterestRateIndexMaturity(AA195,S195)</f>
        <v>48568</v>
      </c>
      <c r="U195" s="97">
        <f>_xll.qlIndexFixing(AA195,R195,TRUE,_xll.ohTrigger(Trigger,Trigger6M,InterestRatesTrigger))</f>
        <v>2.171383954548279E-2</v>
      </c>
      <c r="V195" s="97">
        <f>_xll.qlQuoteValue(P195,_xll.ohTrigger(Trigger,Trigger6M,InterestRatesTrigger))</f>
        <v>2.1720000000000003E-2</v>
      </c>
      <c r="W195" s="94" t="b">
        <f t="shared" si="19"/>
        <v>1</v>
      </c>
      <c r="X195" s="153">
        <f t="shared" si="20"/>
        <v>-6.1604545172136427E-2</v>
      </c>
      <c r="Y195" s="50" t="b">
        <f>ABS(X195/10000)&lt;=ABS('General Settings'!$D$32)</f>
        <v>0</v>
      </c>
      <c r="AA195" s="50" t="str">
        <f>_xll.qlSwapIndex(,,O195,SettlementDays,Currency,Calendar,FixedLegTenor,FixedLegBDC,FixedLegDayCounter,Index6M,DiscountingCurve,Permanent,Trigger,ObjectOverwrite)</f>
        <v>obj_00749#0000</v>
      </c>
      <c r="AB195" s="50" t="str">
        <f>_xll.qlVanillaSwapFromSwapIndex(,AA195,R195)</f>
        <v>obj_00883#0000</v>
      </c>
    </row>
    <row r="196" spans="13:28" x14ac:dyDescent="0.2">
      <c r="M196" s="94" t="s">
        <v>159</v>
      </c>
      <c r="N196" s="94" t="s">
        <v>87</v>
      </c>
      <c r="O196" s="94" t="s">
        <v>116</v>
      </c>
      <c r="P196" s="94" t="str">
        <f t="shared" si="18"/>
        <v>EUR7F11Y_Quote</v>
      </c>
      <c r="Q196" s="122"/>
      <c r="R196" s="106">
        <f>_xll.qlInterestRateIndexFixingDate(AA196,S196)</f>
        <v>44910</v>
      </c>
      <c r="S196" s="106">
        <f>_xll.qlCalendarAdvance(Calendar,SettlementDate,N196,"mf",TRUE,Trigger)</f>
        <v>44914</v>
      </c>
      <c r="T196" s="106">
        <f>_xll.qlInterestRateIndexMaturity(AA196,S196)</f>
        <v>48932</v>
      </c>
      <c r="U196" s="97">
        <f>_xll.qlIndexFixing(AA196,R196,TRUE,_xll.ohTrigger(Trigger,Trigger6M,InterestRatesTrigger))</f>
        <v>2.1704118952294738E-2</v>
      </c>
      <c r="V196" s="97">
        <f>_xll.qlQuoteValue(P196,_xll.ohTrigger(Trigger,Trigger6M,InterestRatesTrigger))</f>
        <v>2.1709999999999997E-2</v>
      </c>
      <c r="W196" s="94" t="b">
        <f t="shared" si="19"/>
        <v>1</v>
      </c>
      <c r="X196" s="153">
        <f t="shared" si="20"/>
        <v>-5.8810477052591292E-2</v>
      </c>
      <c r="Y196" s="50" t="b">
        <f>ABS(X196/10000)&lt;=ABS('General Settings'!$D$32)</f>
        <v>0</v>
      </c>
      <c r="AA196" s="50" t="str">
        <f>_xll.qlSwapIndex(,,O196,SettlementDays,Currency,Calendar,FixedLegTenor,FixedLegBDC,FixedLegDayCounter,Index6M,DiscountingCurve,Permanent,Trigger,ObjectOverwrite)</f>
        <v>obj_0080c#0000</v>
      </c>
      <c r="AB196" s="50" t="str">
        <f>_xll.qlVanillaSwapFromSwapIndex(,AA196,R196)</f>
        <v>obj_00904#0000</v>
      </c>
    </row>
    <row r="197" spans="13:28" x14ac:dyDescent="0.2">
      <c r="M197" s="94" t="s">
        <v>159</v>
      </c>
      <c r="N197" s="94" t="s">
        <v>87</v>
      </c>
      <c r="O197" s="94" t="s">
        <v>91</v>
      </c>
      <c r="P197" s="94" t="str">
        <f t="shared" si="18"/>
        <v>EUR7F12Y_Quote</v>
      </c>
      <c r="Q197" s="122"/>
      <c r="R197" s="106">
        <f>_xll.qlInterestRateIndexFixingDate(AA197,S197)</f>
        <v>44910</v>
      </c>
      <c r="S197" s="106">
        <f>_xll.qlCalendarAdvance(Calendar,SettlementDate,N197,"mf",TRUE,Trigger)</f>
        <v>44914</v>
      </c>
      <c r="T197" s="106">
        <f>_xll.qlInterestRateIndexMaturity(AA197,S197)</f>
        <v>49297</v>
      </c>
      <c r="U197" s="97">
        <f>_xll.qlIndexFixing(AA197,R197,TRUE,_xll.ohTrigger(Trigger,Trigger6M,InterestRatesTrigger))</f>
        <v>2.1639458840529716E-2</v>
      </c>
      <c r="V197" s="97">
        <f>_xll.qlQuoteValue(P197,_xll.ohTrigger(Trigger,Trigger6M,InterestRatesTrigger))</f>
        <v>2.1640000000000003E-2</v>
      </c>
      <c r="W197" s="94" t="b">
        <f t="shared" si="19"/>
        <v>1</v>
      </c>
      <c r="X197" s="153">
        <f t="shared" si="20"/>
        <v>-5.4115947028740563E-3</v>
      </c>
      <c r="Y197" s="50" t="b">
        <f>ABS(X197/10000)&lt;=ABS('General Settings'!$D$32)</f>
        <v>0</v>
      </c>
      <c r="AA197" s="50" t="str">
        <f>_xll.qlSwapIndex(,,O197,SettlementDays,Currency,Calendar,FixedLegTenor,FixedLegBDC,FixedLegDayCounter,Index6M,DiscountingCurve,Permanent,Trigger,ObjectOverwrite)</f>
        <v>obj_0083d#0000</v>
      </c>
      <c r="AB197" s="50" t="str">
        <f>_xll.qlVanillaSwapFromSwapIndex(,AA197,R197)</f>
        <v>obj_0095c#0000</v>
      </c>
    </row>
    <row r="198" spans="13:28" x14ac:dyDescent="0.2">
      <c r="M198" s="94" t="s">
        <v>159</v>
      </c>
      <c r="N198" s="94" t="s">
        <v>87</v>
      </c>
      <c r="O198" s="94" t="s">
        <v>117</v>
      </c>
      <c r="P198" s="94" t="str">
        <f t="shared" si="18"/>
        <v>EUR7F13Y_Quote</v>
      </c>
      <c r="Q198" s="122"/>
      <c r="R198" s="106">
        <f>_xll.qlInterestRateIndexFixingDate(AA198,S198)</f>
        <v>44910</v>
      </c>
      <c r="S198" s="106">
        <f>_xll.qlCalendarAdvance(Calendar,SettlementDate,N198,"mf",TRUE,Trigger)</f>
        <v>44914</v>
      </c>
      <c r="T198" s="106">
        <f>_xll.qlInterestRateIndexMaturity(AA198,S198)</f>
        <v>49662</v>
      </c>
      <c r="U198" s="97">
        <f>_xll.qlIndexFixing(AA198,R198,TRUE,_xll.ohTrigger(Trigger,Trigger6M,InterestRatesTrigger))</f>
        <v>2.1524328578274802E-2</v>
      </c>
      <c r="V198" s="97">
        <f>_xll.qlQuoteValue(P198,_xll.ohTrigger(Trigger,Trigger6M,InterestRatesTrigger))</f>
        <v>2.1520000000000001E-2</v>
      </c>
      <c r="W198" s="94" t="b">
        <f t="shared" si="19"/>
        <v>1</v>
      </c>
      <c r="X198" s="153">
        <f t="shared" si="20"/>
        <v>4.3285782748009316E-2</v>
      </c>
      <c r="Y198" s="50" t="b">
        <f>ABS(X198/10000)&lt;=ABS('General Settings'!$D$32)</f>
        <v>0</v>
      </c>
      <c r="AA198" s="50" t="str">
        <f>_xll.qlSwapIndex(,,O198,SettlementDays,Currency,Calendar,FixedLegTenor,FixedLegBDC,FixedLegDayCounter,Index6M,DiscountingCurve,Permanent,Trigger,ObjectOverwrite)</f>
        <v>obj_00824#0000</v>
      </c>
      <c r="AB198" s="50" t="str">
        <f>_xll.qlVanillaSwapFromSwapIndex(,AA198,R198)</f>
        <v>obj_0095b#0000</v>
      </c>
    </row>
    <row r="199" spans="13:28" x14ac:dyDescent="0.2">
      <c r="M199" s="94" t="s">
        <v>159</v>
      </c>
      <c r="N199" s="94" t="s">
        <v>87</v>
      </c>
      <c r="O199" s="94" t="s">
        <v>118</v>
      </c>
      <c r="P199" s="94" t="str">
        <f t="shared" si="18"/>
        <v>EUR7F14Y_Quote</v>
      </c>
      <c r="Q199" s="122"/>
      <c r="R199" s="106">
        <f>_xll.qlInterestRateIndexFixingDate(AA199,S199)</f>
        <v>44910</v>
      </c>
      <c r="S199" s="106">
        <f>_xll.qlCalendarAdvance(Calendar,SettlementDate,N199,"mf",TRUE,Trigger)</f>
        <v>44914</v>
      </c>
      <c r="T199" s="106">
        <f>_xll.qlInterestRateIndexMaturity(AA199,S199)</f>
        <v>50028</v>
      </c>
      <c r="U199" s="97">
        <f>_xll.qlIndexFixing(AA199,R199,TRUE,_xll.ohTrigger(Trigger,Trigger6M,InterestRatesTrigger))</f>
        <v>2.1368136831220252E-2</v>
      </c>
      <c r="V199" s="97">
        <f>_xll.qlQuoteValue(P199,_xll.ohTrigger(Trigger,Trigger6M,InterestRatesTrigger))</f>
        <v>2.137E-2</v>
      </c>
      <c r="W199" s="94" t="b">
        <f t="shared" si="19"/>
        <v>1</v>
      </c>
      <c r="X199" s="153">
        <f t="shared" si="20"/>
        <v>-1.8631687797483754E-2</v>
      </c>
      <c r="Y199" s="50" t="b">
        <f>ABS(X199/10000)&lt;=ABS('General Settings'!$D$32)</f>
        <v>0</v>
      </c>
      <c r="AA199" s="50" t="str">
        <f>_xll.qlSwapIndex(,,O199,SettlementDays,Currency,Calendar,FixedLegTenor,FixedLegBDC,FixedLegDayCounter,Index6M,DiscountingCurve,Permanent,Trigger,ObjectOverwrite)</f>
        <v>obj_0074f#0000</v>
      </c>
      <c r="AB199" s="50" t="str">
        <f>_xll.qlVanillaSwapFromSwapIndex(,AA199,R199)</f>
        <v>obj_008ba#0000</v>
      </c>
    </row>
    <row r="200" spans="13:28" x14ac:dyDescent="0.2">
      <c r="M200" s="94" t="s">
        <v>159</v>
      </c>
      <c r="N200" s="94" t="s">
        <v>87</v>
      </c>
      <c r="O200" s="94" t="s">
        <v>92</v>
      </c>
      <c r="P200" s="94" t="str">
        <f t="shared" si="18"/>
        <v>EUR7F15Y_Quote</v>
      </c>
      <c r="Q200" s="122"/>
      <c r="R200" s="106">
        <f>_xll.qlInterestRateIndexFixingDate(AA200,S200)</f>
        <v>44910</v>
      </c>
      <c r="S200" s="106">
        <f>_xll.qlCalendarAdvance(Calendar,SettlementDate,N200,"mf",TRUE,Trigger)</f>
        <v>44914</v>
      </c>
      <c r="T200" s="106">
        <f>_xll.qlInterestRateIndexMaturity(AA200,S200)</f>
        <v>50395</v>
      </c>
      <c r="U200" s="97">
        <f>_xll.qlIndexFixing(AA200,R200,TRUE,_xll.ohTrigger(Trigger,Trigger6M,InterestRatesTrigger))</f>
        <v>2.1176036454145952E-2</v>
      </c>
      <c r="V200" s="97">
        <f>_xll.qlQuoteValue(P200,_xll.ohTrigger(Trigger,Trigger6M,InterestRatesTrigger))</f>
        <v>2.1189999999999997E-2</v>
      </c>
      <c r="W200" s="94" t="b">
        <f t="shared" si="19"/>
        <v>1</v>
      </c>
      <c r="X200" s="153">
        <f t="shared" si="20"/>
        <v>-0.13963545854044773</v>
      </c>
      <c r="Y200" s="50" t="b">
        <f>ABS(X200/10000)&lt;=ABS('General Settings'!$D$32)</f>
        <v>0</v>
      </c>
      <c r="AA200" s="50" t="str">
        <f>_xll.qlSwapIndex(,,O200,SettlementDays,Currency,Calendar,FixedLegTenor,FixedLegBDC,FixedLegDayCounter,Index6M,DiscountingCurve,Permanent,Trigger,ObjectOverwrite)</f>
        <v>obj_006b4#0000</v>
      </c>
      <c r="AB200" s="50" t="str">
        <f>_xll.qlVanillaSwapFromSwapIndex(,AA200,R200)</f>
        <v>obj_0093a#0000</v>
      </c>
    </row>
    <row r="201" spans="13:28" x14ac:dyDescent="0.2">
      <c r="M201" s="94" t="s">
        <v>159</v>
      </c>
      <c r="N201" s="94" t="s">
        <v>87</v>
      </c>
      <c r="O201" s="94" t="s">
        <v>93</v>
      </c>
      <c r="P201" s="94" t="str">
        <f t="shared" si="18"/>
        <v>EUR7F20Y_Quote</v>
      </c>
      <c r="Q201" s="122"/>
      <c r="R201" s="106">
        <f>_xll.qlInterestRateIndexFixingDate(AA201,S201)</f>
        <v>44910</v>
      </c>
      <c r="S201" s="106">
        <f>_xll.qlCalendarAdvance(Calendar,SettlementDate,N201,"mf",TRUE,Trigger)</f>
        <v>44914</v>
      </c>
      <c r="T201" s="106">
        <f>_xll.qlInterestRateIndexMaturity(AA201,S201)</f>
        <v>52219</v>
      </c>
      <c r="U201" s="97">
        <f>_xll.qlIndexFixing(AA201,R201,TRUE,_xll.ohTrigger(Trigger,Trigger6M,InterestRatesTrigger))</f>
        <v>2.0176359079869328E-2</v>
      </c>
      <c r="V201" s="97">
        <f>_xll.qlQuoteValue(P201,_xll.ohTrigger(Trigger,Trigger6M,InterestRatesTrigger))</f>
        <v>2.0160000000000001E-2</v>
      </c>
      <c r="W201" s="94" t="b">
        <f t="shared" si="19"/>
        <v>1</v>
      </c>
      <c r="X201" s="153">
        <f t="shared" si="20"/>
        <v>0.16359079869326942</v>
      </c>
      <c r="Y201" s="50" t="b">
        <f>ABS(X201/10000)&lt;=ABS('General Settings'!$D$32)</f>
        <v>0</v>
      </c>
      <c r="AA201" s="50" t="str">
        <f>_xll.qlSwapIndex(,,O201,SettlementDays,Currency,Calendar,FixedLegTenor,FixedLegBDC,FixedLegDayCounter,Index6M,DiscountingCurve,Permanent,Trigger,ObjectOverwrite)</f>
        <v>obj_00716#0000</v>
      </c>
      <c r="AB201" s="50" t="str">
        <f>_xll.qlVanillaSwapFromSwapIndex(,AA201,R201)</f>
        <v>obj_00978#0000</v>
      </c>
    </row>
    <row r="202" spans="13:28" x14ac:dyDescent="0.2">
      <c r="M202" s="94" t="s">
        <v>159</v>
      </c>
      <c r="N202" s="94" t="s">
        <v>87</v>
      </c>
      <c r="O202" s="94" t="s">
        <v>94</v>
      </c>
      <c r="P202" s="94" t="str">
        <f t="shared" si="18"/>
        <v>EUR7F25Y_Quote</v>
      </c>
      <c r="Q202" s="122"/>
      <c r="R202" s="106">
        <f>_xll.qlInterestRateIndexFixingDate(AA202,S202)</f>
        <v>44910</v>
      </c>
      <c r="S202" s="106">
        <f>_xll.qlCalendarAdvance(Calendar,SettlementDate,N202,"mf",TRUE,Trigger)</f>
        <v>44914</v>
      </c>
      <c r="T202" s="106">
        <f>_xll.qlInterestRateIndexMaturity(AA202,S202)</f>
        <v>54045</v>
      </c>
      <c r="U202" s="97">
        <f>_xll.qlIndexFixing(AA202,R202,TRUE,_xll.ohTrigger(Trigger,Trigger6M,InterestRatesTrigger))</f>
        <v>1.9458765024054397E-2</v>
      </c>
      <c r="V202" s="97">
        <f>_xll.qlQuoteValue(P202,_xll.ohTrigger(Trigger,Trigger6M,InterestRatesTrigger))</f>
        <v>1.9460000000000002E-2</v>
      </c>
      <c r="W202" s="94" t="b">
        <f t="shared" si="19"/>
        <v>1</v>
      </c>
      <c r="X202" s="153">
        <f t="shared" si="20"/>
        <v>-1.2349759456048437E-2</v>
      </c>
      <c r="Y202" s="50" t="b">
        <f>ABS(X202/10000)&lt;=ABS('General Settings'!$D$32)</f>
        <v>0</v>
      </c>
      <c r="AA202" s="50" t="str">
        <f>_xll.qlSwapIndex(,,O202,SettlementDays,Currency,Calendar,FixedLegTenor,FixedLegBDC,FixedLegDayCounter,Index6M,DiscountingCurve,Permanent,Trigger,ObjectOverwrite)</f>
        <v>obj_00690#0000</v>
      </c>
      <c r="AB202" s="50" t="str">
        <f>_xll.qlVanillaSwapFromSwapIndex(,AA202,R202)</f>
        <v>obj_008ef#0000</v>
      </c>
    </row>
    <row r="203" spans="13:28" x14ac:dyDescent="0.2">
      <c r="M203" s="197" t="s">
        <v>159</v>
      </c>
      <c r="N203" s="197" t="s">
        <v>87</v>
      </c>
      <c r="O203" s="197" t="s">
        <v>96</v>
      </c>
      <c r="P203" s="197" t="str">
        <f t="shared" si="18"/>
        <v>EUR7F30Y_Quote</v>
      </c>
      <c r="Q203" s="162"/>
      <c r="R203" s="198">
        <f>_xll.qlInterestRateIndexFixingDate(AA203,S203)</f>
        <v>44910</v>
      </c>
      <c r="S203" s="198">
        <f>_xll.qlCalendarAdvance(Calendar,SettlementDate,N203,"mf",TRUE,Trigger)</f>
        <v>44914</v>
      </c>
      <c r="T203" s="198">
        <f>_xll.qlInterestRateIndexMaturity(AA203,S203)</f>
        <v>55872</v>
      </c>
      <c r="U203" s="199">
        <f>_xll.qlIndexFixing(AA203,R203,TRUE,_xll.ohTrigger(Trigger,Trigger6M,InterestRatesTrigger))</f>
        <v>1.9010480040654081E-2</v>
      </c>
      <c r="V203" s="199">
        <f>_xll.qlQuoteValue(P203,_xll.ohTrigger(Trigger,Trigger6M,InterestRatesTrigger))</f>
        <v>1.9009999999999999E-2</v>
      </c>
      <c r="W203" s="197" t="b">
        <f t="shared" si="19"/>
        <v>1</v>
      </c>
      <c r="X203" s="200">
        <f t="shared" si="20"/>
        <v>4.8004065408141505E-3</v>
      </c>
      <c r="Y203" s="161" t="b">
        <f>ABS(X203/10000)&lt;=ABS('General Settings'!$D$32)</f>
        <v>0</v>
      </c>
      <c r="AA203" s="50" t="str">
        <f>_xll.qlSwapIndex(,,O203,SettlementDays,Currency,Calendar,FixedLegTenor,FixedLegBDC,FixedLegDayCounter,Index6M,DiscountingCurve,Permanent,Trigger,ObjectOverwrite)</f>
        <v>obj_007b6#0000</v>
      </c>
      <c r="AB203" s="50" t="str">
        <f>_xll.qlVanillaSwapFromSwapIndex(,AA203,R203)</f>
        <v>obj_008a7#0000</v>
      </c>
    </row>
    <row r="204" spans="13:28" x14ac:dyDescent="0.2">
      <c r="M204" s="201" t="s">
        <v>159</v>
      </c>
      <c r="N204" s="201" t="s">
        <v>88</v>
      </c>
      <c r="O204" s="201" t="s">
        <v>33</v>
      </c>
      <c r="P204" s="201" t="str">
        <f t="shared" si="18"/>
        <v>EUR8F1Y_Quote</v>
      </c>
      <c r="Q204" s="166"/>
      <c r="R204" s="202">
        <f>_xll.qlInterestRateIndexFixingDate(AA204,S204)</f>
        <v>45274</v>
      </c>
      <c r="S204" s="202">
        <f>_xll.qlCalendarAdvance(Calendar,SettlementDate,N204,"mf",TRUE,Trigger)</f>
        <v>45278</v>
      </c>
      <c r="T204" s="202">
        <f>_xll.qlInterestRateIndexMaturity(AA204,S204)</f>
        <v>45644</v>
      </c>
      <c r="U204" s="203">
        <f>_xll.qlIndexFixing(AA204,R204,TRUE,_xll.ohTrigger(Trigger,Trigger6M,InterestRatesTrigger))</f>
        <v>1.9921758218356966E-2</v>
      </c>
      <c r="V204" s="203">
        <f>_xll.qlQuoteValue(P204,_xll.ohTrigger(Trigger,Trigger6M,InterestRatesTrigger))</f>
        <v>1.992E-2</v>
      </c>
      <c r="W204" s="201" t="b">
        <f t="shared" si="19"/>
        <v>1</v>
      </c>
      <c r="X204" s="204">
        <f t="shared" si="20"/>
        <v>1.758218356965463E-2</v>
      </c>
      <c r="Y204" s="149" t="b">
        <f>ABS(X204/10000)&lt;=ABS('General Settings'!$D$32)</f>
        <v>0</v>
      </c>
      <c r="AA204" s="50" t="str">
        <f>_xll.qlSwapIndex(,,O204,SettlementDays,Currency,Calendar,FixedLegTenor,FixedLegBDC,FixedLegDayCounter,Index6M,DiscountingCurve,Permanent,Trigger,ObjectOverwrite)</f>
        <v>obj_00721#0000</v>
      </c>
      <c r="AB204" s="50" t="str">
        <f>_xll.qlVanillaSwapFromSwapIndex(,AA204,R204)</f>
        <v>obj_00953#0000</v>
      </c>
    </row>
    <row r="205" spans="13:28" x14ac:dyDescent="0.2">
      <c r="M205" s="94" t="s">
        <v>159</v>
      </c>
      <c r="N205" s="94" t="s">
        <v>88</v>
      </c>
      <c r="O205" s="94" t="s">
        <v>82</v>
      </c>
      <c r="P205" s="94" t="str">
        <f t="shared" si="18"/>
        <v>EUR8F2Y_Quote</v>
      </c>
      <c r="Q205" s="122"/>
      <c r="R205" s="106">
        <f>_xll.qlInterestRateIndexFixingDate(AA205,S205)</f>
        <v>45274</v>
      </c>
      <c r="S205" s="106">
        <f>_xll.qlCalendarAdvance(Calendar,SettlementDate,N205,"mf",TRUE,Trigger)</f>
        <v>45278</v>
      </c>
      <c r="T205" s="106">
        <f>_xll.qlInterestRateIndexMaturity(AA205,S205)</f>
        <v>46009</v>
      </c>
      <c r="U205" s="97">
        <f>_xll.qlIndexFixing(AA205,R205,TRUE,_xll.ohTrigger(Trigger,Trigger6M,InterestRatesTrigger))</f>
        <v>2.0562242933105549E-2</v>
      </c>
      <c r="V205" s="97">
        <f>_xll.qlQuoteValue(P205,_xll.ohTrigger(Trigger,Trigger6M,InterestRatesTrigger))</f>
        <v>2.0560000000000002E-2</v>
      </c>
      <c r="W205" s="94" t="b">
        <f t="shared" si="19"/>
        <v>1</v>
      </c>
      <c r="X205" s="153">
        <f t="shared" si="20"/>
        <v>2.2429331055472124E-2</v>
      </c>
      <c r="Y205" s="50" t="b">
        <f>ABS(X205/10000)&lt;=ABS('General Settings'!$D$32)</f>
        <v>0</v>
      </c>
      <c r="AA205" s="50" t="str">
        <f>_xll.qlSwapIndex(,,O205,SettlementDays,Currency,Calendar,FixedLegTenor,FixedLegBDC,FixedLegDayCounter,Index6M,DiscountingCurve,Permanent,Trigger,ObjectOverwrite)</f>
        <v>obj_00810#0000</v>
      </c>
      <c r="AB205" s="50" t="str">
        <f>_xll.qlVanillaSwapFromSwapIndex(,AA205,R205)</f>
        <v>obj_0098e#0000</v>
      </c>
    </row>
    <row r="206" spans="13:28" x14ac:dyDescent="0.2">
      <c r="M206" s="94" t="s">
        <v>159</v>
      </c>
      <c r="N206" s="94" t="s">
        <v>88</v>
      </c>
      <c r="O206" s="94" t="s">
        <v>83</v>
      </c>
      <c r="P206" s="94" t="str">
        <f t="shared" ref="P206:P269" si="21">Currency&amp;SUBSTITUTE(N206,"Y","F")&amp;O206&amp;QuoteSuffix</f>
        <v>EUR8F3Y_Quote</v>
      </c>
      <c r="Q206" s="122"/>
      <c r="R206" s="106">
        <f>_xll.qlInterestRateIndexFixingDate(AA206,S206)</f>
        <v>45274</v>
      </c>
      <c r="S206" s="106">
        <f>_xll.qlCalendarAdvance(Calendar,SettlementDate,N206,"mf",TRUE,Trigger)</f>
        <v>45278</v>
      </c>
      <c r="T206" s="106">
        <f>_xll.qlInterestRateIndexMaturity(AA206,S206)</f>
        <v>46374</v>
      </c>
      <c r="U206" s="97">
        <f>_xll.qlIndexFixing(AA206,R206,TRUE,_xll.ohTrigger(Trigger,Trigger6M,InterestRatesTrigger))</f>
        <v>2.1078105647926955E-2</v>
      </c>
      <c r="V206" s="97">
        <f>_xll.qlQuoteValue(P206,_xll.ohTrigger(Trigger,Trigger6M,InterestRatesTrigger))</f>
        <v>2.1080000000000002E-2</v>
      </c>
      <c r="W206" s="94" t="b">
        <f t="shared" si="19"/>
        <v>1</v>
      </c>
      <c r="X206" s="153">
        <f t="shared" si="20"/>
        <v>-1.8943520730466124E-2</v>
      </c>
      <c r="Y206" s="50" t="b">
        <f>ABS(X206/10000)&lt;=ABS('General Settings'!$D$32)</f>
        <v>0</v>
      </c>
      <c r="AA206" s="50" t="str">
        <f>_xll.qlSwapIndex(,,O206,SettlementDays,Currency,Calendar,FixedLegTenor,FixedLegBDC,FixedLegDayCounter,Index6M,DiscountingCurve,Permanent,Trigger,ObjectOverwrite)</f>
        <v>obj_00706#0000</v>
      </c>
      <c r="AB206" s="50" t="str">
        <f>_xll.qlVanillaSwapFromSwapIndex(,AA206,R206)</f>
        <v>obj_00959#0000</v>
      </c>
    </row>
    <row r="207" spans="13:28" x14ac:dyDescent="0.2">
      <c r="M207" s="94" t="s">
        <v>159</v>
      </c>
      <c r="N207" s="94" t="s">
        <v>88</v>
      </c>
      <c r="O207" s="94" t="s">
        <v>84</v>
      </c>
      <c r="P207" s="94" t="str">
        <f t="shared" si="21"/>
        <v>EUR8F4Y_Quote</v>
      </c>
      <c r="Q207" s="122"/>
      <c r="R207" s="106">
        <f>_xll.qlInterestRateIndexFixingDate(AA207,S207)</f>
        <v>45274</v>
      </c>
      <c r="S207" s="106">
        <f>_xll.qlCalendarAdvance(Calendar,SettlementDate,N207,"mf",TRUE,Trigger)</f>
        <v>45278</v>
      </c>
      <c r="T207" s="106">
        <f>_xll.qlInterestRateIndexMaturity(AA207,S207)</f>
        <v>46741</v>
      </c>
      <c r="U207" s="97">
        <f>_xll.qlIndexFixing(AA207,R207,TRUE,_xll.ohTrigger(Trigger,Trigger6M,InterestRatesTrigger))</f>
        <v>2.1480634686267729E-2</v>
      </c>
      <c r="V207" s="97">
        <f>_xll.qlQuoteValue(P207,_xll.ohTrigger(Trigger,Trigger6M,InterestRatesTrigger))</f>
        <v>2.1480000000000003E-2</v>
      </c>
      <c r="W207" s="94" t="b">
        <f t="shared" ref="W207:W270" si="22">NOT(ISERROR(V207))</f>
        <v>1</v>
      </c>
      <c r="X207" s="153">
        <f t="shared" ref="X207:X270" si="23">(U207-V207)*10000</f>
        <v>6.3468626772603121E-3</v>
      </c>
      <c r="Y207" s="50" t="b">
        <f>ABS(X207/10000)&lt;=ABS('General Settings'!$D$32)</f>
        <v>0</v>
      </c>
      <c r="AA207" s="50" t="str">
        <f>_xll.qlSwapIndex(,,O207,SettlementDays,Currency,Calendar,FixedLegTenor,FixedLegBDC,FixedLegDayCounter,Index6M,DiscountingCurve,Permanent,Trigger,ObjectOverwrite)</f>
        <v>obj_007bd#0000</v>
      </c>
      <c r="AB207" s="50" t="str">
        <f>_xll.qlVanillaSwapFromSwapIndex(,AA207,R207)</f>
        <v>obj_00861#0000</v>
      </c>
    </row>
    <row r="208" spans="13:28" x14ac:dyDescent="0.2">
      <c r="M208" s="94" t="s">
        <v>159</v>
      </c>
      <c r="N208" s="94" t="s">
        <v>88</v>
      </c>
      <c r="O208" s="94" t="s">
        <v>85</v>
      </c>
      <c r="P208" s="94" t="str">
        <f t="shared" si="21"/>
        <v>EUR8F5Y_Quote</v>
      </c>
      <c r="Q208" s="122"/>
      <c r="R208" s="106">
        <f>_xll.qlInterestRateIndexFixingDate(AA208,S208)</f>
        <v>45274</v>
      </c>
      <c r="S208" s="106">
        <f>_xll.qlCalendarAdvance(Calendar,SettlementDate,N208,"mf",TRUE,Trigger)</f>
        <v>45278</v>
      </c>
      <c r="T208" s="106">
        <f>_xll.qlInterestRateIndexMaturity(AA208,S208)</f>
        <v>47105</v>
      </c>
      <c r="U208" s="97">
        <f>_xll.qlIndexFixing(AA208,R208,TRUE,_xll.ohTrigger(Trigger,Trigger6M,InterestRatesTrigger))</f>
        <v>2.1785924726513941E-2</v>
      </c>
      <c r="V208" s="97">
        <f>_xll.qlQuoteValue(P208,_xll.ohTrigger(Trigger,Trigger6M,InterestRatesTrigger))</f>
        <v>2.1780000000000001E-2</v>
      </c>
      <c r="W208" s="94" t="b">
        <f t="shared" si="22"/>
        <v>1</v>
      </c>
      <c r="X208" s="153">
        <f t="shared" si="23"/>
        <v>5.9247265139401872E-2</v>
      </c>
      <c r="Y208" s="50" t="b">
        <f>ABS(X208/10000)&lt;=ABS('General Settings'!$D$32)</f>
        <v>0</v>
      </c>
      <c r="AA208" s="50" t="str">
        <f>_xll.qlSwapIndex(,,O208,SettlementDays,Currency,Calendar,FixedLegTenor,FixedLegBDC,FixedLegDayCounter,Index6M,DiscountingCurve,Permanent,Trigger,ObjectOverwrite)</f>
        <v>obj_007dc#0000</v>
      </c>
      <c r="AB208" s="50" t="str">
        <f>_xll.qlVanillaSwapFromSwapIndex(,AA208,R208)</f>
        <v>obj_00945#0000</v>
      </c>
    </row>
    <row r="209" spans="13:28" x14ac:dyDescent="0.2">
      <c r="M209" s="94" t="s">
        <v>159</v>
      </c>
      <c r="N209" s="94" t="s">
        <v>88</v>
      </c>
      <c r="O209" s="94" t="s">
        <v>86</v>
      </c>
      <c r="P209" s="94" t="str">
        <f t="shared" si="21"/>
        <v>EUR8F6Y_Quote</v>
      </c>
      <c r="Q209" s="122"/>
      <c r="R209" s="106">
        <f>_xll.qlInterestRateIndexFixingDate(AA209,S209)</f>
        <v>45274</v>
      </c>
      <c r="S209" s="106">
        <f>_xll.qlCalendarAdvance(Calendar,SettlementDate,N209,"mf",TRUE,Trigger)</f>
        <v>45278</v>
      </c>
      <c r="T209" s="106">
        <f>_xll.qlInterestRateIndexMaturity(AA209,S209)</f>
        <v>47470</v>
      </c>
      <c r="U209" s="97">
        <f>_xll.qlIndexFixing(AA209,R209,TRUE,_xll.ohTrigger(Trigger,Trigger6M,InterestRatesTrigger))</f>
        <v>2.198834105824685E-2</v>
      </c>
      <c r="V209" s="97">
        <f>_xll.qlQuoteValue(P209,_xll.ohTrigger(Trigger,Trigger6M,InterestRatesTrigger))</f>
        <v>2.197E-2</v>
      </c>
      <c r="W209" s="94" t="b">
        <f t="shared" si="22"/>
        <v>1</v>
      </c>
      <c r="X209" s="153">
        <f t="shared" si="23"/>
        <v>0.18341058246849895</v>
      </c>
      <c r="Y209" s="50" t="b">
        <f>ABS(X209/10000)&lt;=ABS('General Settings'!$D$32)</f>
        <v>0</v>
      </c>
      <c r="AA209" s="50" t="str">
        <f>_xll.qlSwapIndex(,,O209,SettlementDays,Currency,Calendar,FixedLegTenor,FixedLegBDC,FixedLegDayCounter,Index6M,DiscountingCurve,Permanent,Trigger,ObjectOverwrite)</f>
        <v>obj_0068b#0000</v>
      </c>
      <c r="AB209" s="50" t="str">
        <f>_xll.qlVanillaSwapFromSwapIndex(,AA209,R209)</f>
        <v>obj_00948#0000</v>
      </c>
    </row>
    <row r="210" spans="13:28" x14ac:dyDescent="0.2">
      <c r="M210" s="94" t="s">
        <v>159</v>
      </c>
      <c r="N210" s="94" t="s">
        <v>88</v>
      </c>
      <c r="O210" s="94" t="s">
        <v>87</v>
      </c>
      <c r="P210" s="94" t="str">
        <f t="shared" si="21"/>
        <v>EUR8F7Y_Quote</v>
      </c>
      <c r="Q210" s="122"/>
      <c r="R210" s="106">
        <f>_xll.qlInterestRateIndexFixingDate(AA210,S210)</f>
        <v>45274</v>
      </c>
      <c r="S210" s="106">
        <f>_xll.qlCalendarAdvance(Calendar,SettlementDate,N210,"mf",TRUE,Trigger)</f>
        <v>45278</v>
      </c>
      <c r="T210" s="106">
        <f>_xll.qlInterestRateIndexMaturity(AA210,S210)</f>
        <v>47835</v>
      </c>
      <c r="U210" s="97">
        <f>_xll.qlIndexFixing(AA210,R210,TRUE,_xll.ohTrigger(Trigger,Trigger6M,InterestRatesTrigger))</f>
        <v>2.211519201938867E-2</v>
      </c>
      <c r="V210" s="97">
        <f>_xll.qlQuoteValue(P210,_xll.ohTrigger(Trigger,Trigger6M,InterestRatesTrigger))</f>
        <v>2.2120000000000001E-2</v>
      </c>
      <c r="W210" s="94" t="b">
        <f t="shared" si="22"/>
        <v>1</v>
      </c>
      <c r="X210" s="153">
        <f t="shared" si="23"/>
        <v>-4.8079806113307533E-2</v>
      </c>
      <c r="Y210" s="50" t="b">
        <f>ABS(X210/10000)&lt;=ABS('General Settings'!$D$32)</f>
        <v>0</v>
      </c>
      <c r="AA210" s="50" t="str">
        <f>_xll.qlSwapIndex(,,O210,SettlementDays,Currency,Calendar,FixedLegTenor,FixedLegBDC,FixedLegDayCounter,Index6M,DiscountingCurve,Permanent,Trigger,ObjectOverwrite)</f>
        <v>obj_0067e#0000</v>
      </c>
      <c r="AB210" s="50" t="str">
        <f>_xll.qlVanillaSwapFromSwapIndex(,AA210,R210)</f>
        <v>obj_008da#0000</v>
      </c>
    </row>
    <row r="211" spans="13:28" x14ac:dyDescent="0.2">
      <c r="M211" s="94" t="s">
        <v>159</v>
      </c>
      <c r="N211" s="94" t="s">
        <v>88</v>
      </c>
      <c r="O211" s="94" t="s">
        <v>88</v>
      </c>
      <c r="P211" s="94" t="str">
        <f t="shared" si="21"/>
        <v>EUR8F8Y_Quote</v>
      </c>
      <c r="Q211" s="122"/>
      <c r="R211" s="106">
        <f>_xll.qlInterestRateIndexFixingDate(AA211,S211)</f>
        <v>45274</v>
      </c>
      <c r="S211" s="106">
        <f>_xll.qlCalendarAdvance(Calendar,SettlementDate,N211,"mf",TRUE,Trigger)</f>
        <v>45278</v>
      </c>
      <c r="T211" s="106">
        <f>_xll.qlInterestRateIndexMaturity(AA211,S211)</f>
        <v>48200</v>
      </c>
      <c r="U211" s="97">
        <f>_xll.qlIndexFixing(AA211,R211,TRUE,_xll.ohTrigger(Trigger,Trigger6M,InterestRatesTrigger))</f>
        <v>2.2178256214066563E-2</v>
      </c>
      <c r="V211" s="97">
        <f>_xll.qlQuoteValue(P211,_xll.ohTrigger(Trigger,Trigger6M,InterestRatesTrigger))</f>
        <v>2.2189999999999998E-2</v>
      </c>
      <c r="W211" s="94" t="b">
        <f t="shared" si="22"/>
        <v>1</v>
      </c>
      <c r="X211" s="153">
        <f t="shared" si="23"/>
        <v>-0.11743785933434475</v>
      </c>
      <c r="Y211" s="50" t="b">
        <f>ABS(X211/10000)&lt;=ABS('General Settings'!$D$32)</f>
        <v>0</v>
      </c>
      <c r="AA211" s="50" t="str">
        <f>_xll.qlSwapIndex(,,O211,SettlementDays,Currency,Calendar,FixedLegTenor,FixedLegBDC,FixedLegDayCounter,Index6M,DiscountingCurve,Permanent,Trigger,ObjectOverwrite)</f>
        <v>obj_00698#0000</v>
      </c>
      <c r="AB211" s="50" t="str">
        <f>_xll.qlVanillaSwapFromSwapIndex(,AA211,R211)</f>
        <v>obj_0098c#0000</v>
      </c>
    </row>
    <row r="212" spans="13:28" x14ac:dyDescent="0.2">
      <c r="M212" s="94" t="s">
        <v>159</v>
      </c>
      <c r="N212" s="94" t="s">
        <v>88</v>
      </c>
      <c r="O212" s="94" t="s">
        <v>89</v>
      </c>
      <c r="P212" s="94" t="str">
        <f t="shared" si="21"/>
        <v>EUR8F9Y_Quote</v>
      </c>
      <c r="Q212" s="122"/>
      <c r="R212" s="106">
        <f>_xll.qlInterestRateIndexFixingDate(AA212,S212)</f>
        <v>45274</v>
      </c>
      <c r="S212" s="106">
        <f>_xll.qlCalendarAdvance(Calendar,SettlementDate,N212,"mf",TRUE,Trigger)</f>
        <v>45278</v>
      </c>
      <c r="T212" s="106">
        <f>_xll.qlInterestRateIndexMaturity(AA212,S212)</f>
        <v>48568</v>
      </c>
      <c r="U212" s="97">
        <f>_xll.qlIndexFixing(AA212,R212,TRUE,_xll.ohTrigger(Trigger,Trigger6M,InterestRatesTrigger))</f>
        <v>2.2187904000786456E-2</v>
      </c>
      <c r="V212" s="97">
        <f>_xll.qlQuoteValue(P212,_xll.ohTrigger(Trigger,Trigger6M,InterestRatesTrigger))</f>
        <v>2.2189999999999998E-2</v>
      </c>
      <c r="W212" s="94" t="b">
        <f t="shared" si="22"/>
        <v>1</v>
      </c>
      <c r="X212" s="153">
        <f t="shared" si="23"/>
        <v>-2.0959992135423378E-2</v>
      </c>
      <c r="Y212" s="50" t="b">
        <f>ABS(X212/10000)&lt;=ABS('General Settings'!$D$32)</f>
        <v>0</v>
      </c>
      <c r="AA212" s="50" t="str">
        <f>_xll.qlSwapIndex(,,O212,SettlementDays,Currency,Calendar,FixedLegTenor,FixedLegBDC,FixedLegDayCounter,Index6M,DiscountingCurve,Permanent,Trigger,ObjectOverwrite)</f>
        <v>obj_0072d#0000</v>
      </c>
      <c r="AB212" s="50" t="str">
        <f>_xll.qlVanillaSwapFromSwapIndex(,AA212,R212)</f>
        <v>obj_008fe#0000</v>
      </c>
    </row>
    <row r="213" spans="13:28" x14ac:dyDescent="0.2">
      <c r="M213" s="94" t="s">
        <v>159</v>
      </c>
      <c r="N213" s="94" t="s">
        <v>88</v>
      </c>
      <c r="O213" s="94" t="s">
        <v>90</v>
      </c>
      <c r="P213" s="94" t="str">
        <f t="shared" si="21"/>
        <v>EUR8F10Y_Quote</v>
      </c>
      <c r="Q213" s="122"/>
      <c r="R213" s="106">
        <f>_xll.qlInterestRateIndexFixingDate(AA213,S213)</f>
        <v>45274</v>
      </c>
      <c r="S213" s="106">
        <f>_xll.qlCalendarAdvance(Calendar,SettlementDate,N213,"mf",TRUE,Trigger)</f>
        <v>45278</v>
      </c>
      <c r="T213" s="106">
        <f>_xll.qlInterestRateIndexMaturity(AA213,S213)</f>
        <v>48932</v>
      </c>
      <c r="U213" s="97">
        <f>_xll.qlIndexFixing(AA213,R213,TRUE,_xll.ohTrigger(Trigger,Trigger6M,InterestRatesTrigger))</f>
        <v>2.2134250259618758E-2</v>
      </c>
      <c r="V213" s="97">
        <f>_xll.qlQuoteValue(P213,_xll.ohTrigger(Trigger,Trigger6M,InterestRatesTrigger))</f>
        <v>2.214E-2</v>
      </c>
      <c r="W213" s="94" t="b">
        <f t="shared" si="22"/>
        <v>1</v>
      </c>
      <c r="X213" s="153">
        <f t="shared" si="23"/>
        <v>-5.7497403812417636E-2</v>
      </c>
      <c r="Y213" s="50" t="b">
        <f>ABS(X213/10000)&lt;=ABS('General Settings'!$D$32)</f>
        <v>0</v>
      </c>
      <c r="AA213" s="50" t="str">
        <f>_xll.qlSwapIndex(,,O213,SettlementDays,Currency,Calendar,FixedLegTenor,FixedLegBDC,FixedLegDayCounter,Index6M,DiscountingCurve,Permanent,Trigger,ObjectOverwrite)</f>
        <v>obj_006e1#0000</v>
      </c>
      <c r="AB213" s="50" t="str">
        <f>_xll.qlVanillaSwapFromSwapIndex(,AA213,R213)</f>
        <v>obj_00994#0000</v>
      </c>
    </row>
    <row r="214" spans="13:28" x14ac:dyDescent="0.2">
      <c r="M214" s="94" t="s">
        <v>159</v>
      </c>
      <c r="N214" s="94" t="s">
        <v>88</v>
      </c>
      <c r="O214" s="94" t="s">
        <v>116</v>
      </c>
      <c r="P214" s="94" t="str">
        <f t="shared" si="21"/>
        <v>EUR8F11Y_Quote</v>
      </c>
      <c r="Q214" s="122"/>
      <c r="R214" s="106">
        <f>_xll.qlInterestRateIndexFixingDate(AA214,S214)</f>
        <v>45274</v>
      </c>
      <c r="S214" s="106">
        <f>_xll.qlCalendarAdvance(Calendar,SettlementDate,N214,"mf",TRUE,Trigger)</f>
        <v>45278</v>
      </c>
      <c r="T214" s="106">
        <f>_xll.qlInterestRateIndexMaturity(AA214,S214)</f>
        <v>49296</v>
      </c>
      <c r="U214" s="97">
        <f>_xll.qlIndexFixing(AA214,R214,TRUE,_xll.ohTrigger(Trigger,Trigger6M,InterestRatesTrigger))</f>
        <v>2.202826145527571E-2</v>
      </c>
      <c r="V214" s="97">
        <f>_xll.qlQuoteValue(P214,_xll.ohTrigger(Trigger,Trigger6M,InterestRatesTrigger))</f>
        <v>2.2029999999999998E-2</v>
      </c>
      <c r="W214" s="94" t="b">
        <f t="shared" si="22"/>
        <v>1</v>
      </c>
      <c r="X214" s="153">
        <f t="shared" si="23"/>
        <v>-1.7385447242876384E-2</v>
      </c>
      <c r="Y214" s="50" t="b">
        <f>ABS(X214/10000)&lt;=ABS('General Settings'!$D$32)</f>
        <v>0</v>
      </c>
      <c r="AA214" s="50" t="str">
        <f>_xll.qlSwapIndex(,,O214,SettlementDays,Currency,Calendar,FixedLegTenor,FixedLegBDC,FixedLegDayCounter,Index6M,DiscountingCurve,Permanent,Trigger,ObjectOverwrite)</f>
        <v>obj_0083f#0000</v>
      </c>
      <c r="AB214" s="50" t="str">
        <f>_xll.qlVanillaSwapFromSwapIndex(,AA214,R214)</f>
        <v>obj_00976#0000</v>
      </c>
    </row>
    <row r="215" spans="13:28" x14ac:dyDescent="0.2">
      <c r="M215" s="94" t="s">
        <v>159</v>
      </c>
      <c r="N215" s="94" t="s">
        <v>88</v>
      </c>
      <c r="O215" s="94" t="s">
        <v>91</v>
      </c>
      <c r="P215" s="94" t="str">
        <f t="shared" si="21"/>
        <v>EUR8F12Y_Quote</v>
      </c>
      <c r="Q215" s="122"/>
      <c r="R215" s="106">
        <f>_xll.qlInterestRateIndexFixingDate(AA215,S215)</f>
        <v>45274</v>
      </c>
      <c r="S215" s="106">
        <f>_xll.qlCalendarAdvance(Calendar,SettlementDate,N215,"mf",TRUE,Trigger)</f>
        <v>45278</v>
      </c>
      <c r="T215" s="106">
        <f>_xll.qlInterestRateIndexMaturity(AA215,S215)</f>
        <v>49661</v>
      </c>
      <c r="U215" s="97">
        <f>_xll.qlIndexFixing(AA215,R215,TRUE,_xll.ohTrigger(Trigger,Trigger6M,InterestRatesTrigger))</f>
        <v>2.1873571895709949E-2</v>
      </c>
      <c r="V215" s="97">
        <f>_xll.qlQuoteValue(P215,_xll.ohTrigger(Trigger,Trigger6M,InterestRatesTrigger))</f>
        <v>2.1869999999999997E-2</v>
      </c>
      <c r="W215" s="94" t="b">
        <f t="shared" si="22"/>
        <v>1</v>
      </c>
      <c r="X215" s="153">
        <f t="shared" si="23"/>
        <v>3.5718957099514781E-2</v>
      </c>
      <c r="Y215" s="50" t="b">
        <f>ABS(X215/10000)&lt;=ABS('General Settings'!$D$32)</f>
        <v>0</v>
      </c>
      <c r="AA215" s="50" t="str">
        <f>_xll.qlSwapIndex(,,O215,SettlementDays,Currency,Calendar,FixedLegTenor,FixedLegBDC,FixedLegDayCounter,Index6M,DiscountingCurve,Permanent,Trigger,ObjectOverwrite)</f>
        <v>obj_006a6#0000</v>
      </c>
      <c r="AB215" s="50" t="str">
        <f>_xll.qlVanillaSwapFromSwapIndex(,AA215,R215)</f>
        <v>obj_0089e#0000</v>
      </c>
    </row>
    <row r="216" spans="13:28" x14ac:dyDescent="0.2">
      <c r="M216" s="94" t="s">
        <v>159</v>
      </c>
      <c r="N216" s="94" t="s">
        <v>88</v>
      </c>
      <c r="O216" s="94" t="s">
        <v>117</v>
      </c>
      <c r="P216" s="94" t="str">
        <f t="shared" si="21"/>
        <v>EUR8F13Y_Quote</v>
      </c>
      <c r="Q216" s="122"/>
      <c r="R216" s="106">
        <f>_xll.qlInterestRateIndexFixingDate(AA216,S216)</f>
        <v>45274</v>
      </c>
      <c r="S216" s="106">
        <f>_xll.qlCalendarAdvance(Calendar,SettlementDate,N216,"mf",TRUE,Trigger)</f>
        <v>45278</v>
      </c>
      <c r="T216" s="106">
        <f>_xll.qlInterestRateIndexMaturity(AA216,S216)</f>
        <v>50027</v>
      </c>
      <c r="U216" s="97">
        <f>_xll.qlIndexFixing(AA216,R216,TRUE,_xll.ohTrigger(Trigger,Trigger6M,InterestRatesTrigger))</f>
        <v>2.1680043293217585E-2</v>
      </c>
      <c r="V216" s="97">
        <f>_xll.qlQuoteValue(P216,_xll.ohTrigger(Trigger,Trigger6M,InterestRatesTrigger))</f>
        <v>2.1690000000000001E-2</v>
      </c>
      <c r="W216" s="94" t="b">
        <f t="shared" si="22"/>
        <v>1</v>
      </c>
      <c r="X216" s="153">
        <f t="shared" si="23"/>
        <v>-9.9567067824157807E-2</v>
      </c>
      <c r="Y216" s="50" t="b">
        <f>ABS(X216/10000)&lt;=ABS('General Settings'!$D$32)</f>
        <v>0</v>
      </c>
      <c r="AA216" s="50" t="str">
        <f>_xll.qlSwapIndex(,,O216,SettlementDays,Currency,Calendar,FixedLegTenor,FixedLegBDC,FixedLegDayCounter,Index6M,DiscountingCurve,Permanent,Trigger,ObjectOverwrite)</f>
        <v>obj_00765#0000</v>
      </c>
      <c r="AB216" s="50" t="str">
        <f>_xll.qlVanillaSwapFromSwapIndex(,AA216,R216)</f>
        <v>obj_0091d#0000</v>
      </c>
    </row>
    <row r="217" spans="13:28" x14ac:dyDescent="0.2">
      <c r="M217" s="94" t="s">
        <v>159</v>
      </c>
      <c r="N217" s="94" t="s">
        <v>88</v>
      </c>
      <c r="O217" s="94" t="s">
        <v>118</v>
      </c>
      <c r="P217" s="94" t="str">
        <f t="shared" si="21"/>
        <v>EUR8F14Y_Quote</v>
      </c>
      <c r="Q217" s="122"/>
      <c r="R217" s="106">
        <f>_xll.qlInterestRateIndexFixingDate(AA217,S217)</f>
        <v>45274</v>
      </c>
      <c r="S217" s="106">
        <f>_xll.qlCalendarAdvance(Calendar,SettlementDate,N217,"mf",TRUE,Trigger)</f>
        <v>45278</v>
      </c>
      <c r="T217" s="106">
        <f>_xll.qlInterestRateIndexMaturity(AA217,S217)</f>
        <v>50392</v>
      </c>
      <c r="U217" s="97">
        <f>_xll.qlIndexFixing(AA217,R217,TRUE,_xll.ohTrigger(Trigger,Trigger6M,InterestRatesTrigger))</f>
        <v>2.1453889213413572E-2</v>
      </c>
      <c r="V217" s="97">
        <f>_xll.qlQuoteValue(P217,_xll.ohTrigger(Trigger,Trigger6M,InterestRatesTrigger))</f>
        <v>2.146E-2</v>
      </c>
      <c r="W217" s="94" t="b">
        <f t="shared" si="22"/>
        <v>1</v>
      </c>
      <c r="X217" s="153">
        <f t="shared" si="23"/>
        <v>-6.1107865864280797E-2</v>
      </c>
      <c r="Y217" s="50" t="b">
        <f>ABS(X217/10000)&lt;=ABS('General Settings'!$D$32)</f>
        <v>0</v>
      </c>
      <c r="AA217" s="50" t="str">
        <f>_xll.qlSwapIndex(,,O217,SettlementDays,Currency,Calendar,FixedLegTenor,FixedLegBDC,FixedLegDayCounter,Index6M,DiscountingCurve,Permanent,Trigger,ObjectOverwrite)</f>
        <v>obj_0071d#0000</v>
      </c>
      <c r="AB217" s="50" t="str">
        <f>_xll.qlVanillaSwapFromSwapIndex(,AA217,R217)</f>
        <v>obj_00882#0000</v>
      </c>
    </row>
    <row r="218" spans="13:28" x14ac:dyDescent="0.2">
      <c r="M218" s="94" t="s">
        <v>159</v>
      </c>
      <c r="N218" s="94" t="s">
        <v>88</v>
      </c>
      <c r="O218" s="94" t="s">
        <v>92</v>
      </c>
      <c r="P218" s="94" t="str">
        <f t="shared" si="21"/>
        <v>EUR8F15Y_Quote</v>
      </c>
      <c r="Q218" s="122"/>
      <c r="R218" s="106">
        <f>_xll.qlInterestRateIndexFixingDate(AA218,S218)</f>
        <v>45274</v>
      </c>
      <c r="S218" s="106">
        <f>_xll.qlCalendarAdvance(Calendar,SettlementDate,N218,"mf",TRUE,Trigger)</f>
        <v>45278</v>
      </c>
      <c r="T218" s="106">
        <f>_xll.qlInterestRateIndexMaturity(AA218,S218)</f>
        <v>50759</v>
      </c>
      <c r="U218" s="97">
        <f>_xll.qlIndexFixing(AA218,R218,TRUE,_xll.ohTrigger(Trigger,Trigger6M,InterestRatesTrigger))</f>
        <v>2.1212192778661109E-2</v>
      </c>
      <c r="V218" s="97">
        <f>_xll.qlQuoteValue(P218,_xll.ohTrigger(Trigger,Trigger6M,InterestRatesTrigger))</f>
        <v>2.1230000000000002E-2</v>
      </c>
      <c r="W218" s="94" t="b">
        <f t="shared" si="22"/>
        <v>1</v>
      </c>
      <c r="X218" s="153">
        <f t="shared" si="23"/>
        <v>-0.17807221338893287</v>
      </c>
      <c r="Y218" s="50" t="b">
        <f>ABS(X218/10000)&lt;=ABS('General Settings'!$D$32)</f>
        <v>0</v>
      </c>
      <c r="AA218" s="50" t="str">
        <f>_xll.qlSwapIndex(,,O218,SettlementDays,Currency,Calendar,FixedLegTenor,FixedLegBDC,FixedLegDayCounter,Index6M,DiscountingCurve,Permanent,Trigger,ObjectOverwrite)</f>
        <v>obj_0075a#0000</v>
      </c>
      <c r="AB218" s="50" t="str">
        <f>_xll.qlVanillaSwapFromSwapIndex(,AA218,R218)</f>
        <v>obj_00888#0000</v>
      </c>
    </row>
    <row r="219" spans="13:28" x14ac:dyDescent="0.2">
      <c r="M219" s="94" t="s">
        <v>159</v>
      </c>
      <c r="N219" s="94" t="s">
        <v>88</v>
      </c>
      <c r="O219" s="94" t="s">
        <v>93</v>
      </c>
      <c r="P219" s="94" t="str">
        <f t="shared" si="21"/>
        <v>EUR8F20Y_Quote</v>
      </c>
      <c r="Q219" s="122"/>
      <c r="R219" s="106">
        <f>_xll.qlInterestRateIndexFixingDate(AA219,S219)</f>
        <v>45274</v>
      </c>
      <c r="S219" s="106">
        <f>_xll.qlCalendarAdvance(Calendar,SettlementDate,N219,"mf",TRUE,Trigger)</f>
        <v>45278</v>
      </c>
      <c r="T219" s="106">
        <f>_xll.qlInterestRateIndexMaturity(AA219,S219)</f>
        <v>52583</v>
      </c>
      <c r="U219" s="97">
        <f>_xll.qlIndexFixing(AA219,R219,TRUE,_xll.ohTrigger(Trigger,Trigger6M,InterestRatesTrigger))</f>
        <v>2.0132387538001929E-2</v>
      </c>
      <c r="V219" s="97">
        <f>_xll.qlQuoteValue(P219,_xll.ohTrigger(Trigger,Trigger6M,InterestRatesTrigger))</f>
        <v>2.0119999999999999E-2</v>
      </c>
      <c r="W219" s="94" t="b">
        <f t="shared" si="22"/>
        <v>1</v>
      </c>
      <c r="X219" s="153">
        <f t="shared" si="23"/>
        <v>0.12387538001930321</v>
      </c>
      <c r="Y219" s="50" t="b">
        <f>ABS(X219/10000)&lt;=ABS('General Settings'!$D$32)</f>
        <v>0</v>
      </c>
      <c r="AA219" s="50" t="str">
        <f>_xll.qlSwapIndex(,,O219,SettlementDays,Currency,Calendar,FixedLegTenor,FixedLegBDC,FixedLegDayCounter,Index6M,DiscountingCurve,Permanent,Trigger,ObjectOverwrite)</f>
        <v>obj_00843#0000</v>
      </c>
      <c r="AB219" s="50" t="str">
        <f>_xll.qlVanillaSwapFromSwapIndex(,AA219,R219)</f>
        <v>obj_00988#0000</v>
      </c>
    </row>
    <row r="220" spans="13:28" x14ac:dyDescent="0.2">
      <c r="M220" s="94" t="s">
        <v>159</v>
      </c>
      <c r="N220" s="94" t="s">
        <v>88</v>
      </c>
      <c r="O220" s="94" t="s">
        <v>94</v>
      </c>
      <c r="P220" s="94" t="str">
        <f t="shared" si="21"/>
        <v>EUR8F25Y_Quote</v>
      </c>
      <c r="Q220" s="122"/>
      <c r="R220" s="106">
        <f>_xll.qlInterestRateIndexFixingDate(AA220,S220)</f>
        <v>45274</v>
      </c>
      <c r="S220" s="106">
        <f>_xll.qlCalendarAdvance(Calendar,SettlementDate,N220,"mf",TRUE,Trigger)</f>
        <v>45278</v>
      </c>
      <c r="T220" s="106">
        <f>_xll.qlInterestRateIndexMaturity(AA220,S220)</f>
        <v>54410</v>
      </c>
      <c r="U220" s="97">
        <f>_xll.qlIndexFixing(AA220,R220,TRUE,_xll.ohTrigger(Trigger,Trigger6M,InterestRatesTrigger))</f>
        <v>1.9437309803167366E-2</v>
      </c>
      <c r="V220" s="97">
        <f>_xll.qlQuoteValue(P220,_xll.ohTrigger(Trigger,Trigger6M,InterestRatesTrigger))</f>
        <v>1.9439999999999999E-2</v>
      </c>
      <c r="W220" s="94" t="b">
        <f t="shared" si="22"/>
        <v>1</v>
      </c>
      <c r="X220" s="153">
        <f t="shared" si="23"/>
        <v>-2.6901968326331627E-2</v>
      </c>
      <c r="Y220" s="50" t="b">
        <f>ABS(X220/10000)&lt;=ABS('General Settings'!$D$32)</f>
        <v>0</v>
      </c>
      <c r="AA220" s="50" t="str">
        <f>_xll.qlSwapIndex(,,O220,SettlementDays,Currency,Calendar,FixedLegTenor,FixedLegBDC,FixedLegDayCounter,Index6M,DiscountingCurve,Permanent,Trigger,ObjectOverwrite)</f>
        <v>obj_006af#0000</v>
      </c>
      <c r="AB220" s="50" t="str">
        <f>_xll.qlVanillaSwapFromSwapIndex(,AA220,R220)</f>
        <v>obj_0098b#0000</v>
      </c>
    </row>
    <row r="221" spans="13:28" x14ac:dyDescent="0.2">
      <c r="M221" s="197" t="s">
        <v>159</v>
      </c>
      <c r="N221" s="197" t="s">
        <v>88</v>
      </c>
      <c r="O221" s="197" t="s">
        <v>96</v>
      </c>
      <c r="P221" s="197" t="str">
        <f t="shared" si="21"/>
        <v>EUR8F30Y_Quote</v>
      </c>
      <c r="Q221" s="162"/>
      <c r="R221" s="198">
        <f>_xll.qlInterestRateIndexFixingDate(AA221,S221)</f>
        <v>45274</v>
      </c>
      <c r="S221" s="198">
        <f>_xll.qlCalendarAdvance(Calendar,SettlementDate,N221,"mf",TRUE,Trigger)</f>
        <v>45278</v>
      </c>
      <c r="T221" s="198">
        <f>_xll.qlInterestRateIndexMaturity(AA221,S221)</f>
        <v>56236</v>
      </c>
      <c r="U221" s="199">
        <f>_xll.qlIndexFixing(AA221,R221,TRUE,_xll.ohTrigger(Trigger,Trigger6M,InterestRatesTrigger))</f>
        <v>1.8970042761129034E-2</v>
      </c>
      <c r="V221" s="199">
        <f>_xll.qlQuoteValue(P221,_xll.ohTrigger(Trigger,Trigger6M,InterestRatesTrigger))</f>
        <v>1.8970000000000001E-2</v>
      </c>
      <c r="W221" s="197" t="b">
        <f t="shared" si="22"/>
        <v>1</v>
      </c>
      <c r="X221" s="200">
        <f t="shared" si="23"/>
        <v>4.2761129033508372E-4</v>
      </c>
      <c r="Y221" s="161" t="b">
        <f>ABS(X221/10000)&lt;=ABS('General Settings'!$D$32)</f>
        <v>0</v>
      </c>
      <c r="AA221" s="50" t="str">
        <f>_xll.qlSwapIndex(,,O221,SettlementDays,Currency,Calendar,FixedLegTenor,FixedLegBDC,FixedLegDayCounter,Index6M,DiscountingCurve,Permanent,Trigger,ObjectOverwrite)</f>
        <v>obj_00811#0000</v>
      </c>
      <c r="AB221" s="50" t="str">
        <f>_xll.qlVanillaSwapFromSwapIndex(,AA221,R221)</f>
        <v>obj_00933#0000</v>
      </c>
    </row>
    <row r="222" spans="13:28" x14ac:dyDescent="0.2">
      <c r="M222" s="201" t="s">
        <v>159</v>
      </c>
      <c r="N222" s="201" t="s">
        <v>89</v>
      </c>
      <c r="O222" s="201" t="s">
        <v>33</v>
      </c>
      <c r="P222" s="201" t="str">
        <f t="shared" si="21"/>
        <v>EUR9F1Y_Quote</v>
      </c>
      <c r="Q222" s="166"/>
      <c r="R222" s="202">
        <f>_xll.qlInterestRateIndexFixingDate(AA222,S222)</f>
        <v>45642</v>
      </c>
      <c r="S222" s="202">
        <f>_xll.qlCalendarAdvance(Calendar,SettlementDate,N222,"mf",TRUE,Trigger)</f>
        <v>45644</v>
      </c>
      <c r="T222" s="202">
        <f>_xll.qlInterestRateIndexMaturity(AA222,S222)</f>
        <v>46009</v>
      </c>
      <c r="U222" s="203">
        <f>_xll.qlIndexFixing(AA222,R222,TRUE,_xll.ohTrigger(Trigger,Trigger6M,InterestRatesTrigger))</f>
        <v>2.1215355868292565E-2</v>
      </c>
      <c r="V222" s="203">
        <f>_xll.qlQuoteValue(P222,_xll.ohTrigger(Trigger,Trigger6M,InterestRatesTrigger))</f>
        <v>2.121E-2</v>
      </c>
      <c r="W222" s="201" t="b">
        <f t="shared" si="22"/>
        <v>1</v>
      </c>
      <c r="X222" s="204">
        <f t="shared" si="23"/>
        <v>5.3558682925648748E-2</v>
      </c>
      <c r="Y222" s="149" t="b">
        <f>ABS(X222/10000)&lt;=ABS('General Settings'!$D$32)</f>
        <v>0</v>
      </c>
      <c r="AA222" s="50" t="str">
        <f>_xll.qlSwapIndex(,,O222,SettlementDays,Currency,Calendar,FixedLegTenor,FixedLegBDC,FixedLegDayCounter,Index6M,DiscountingCurve,Permanent,Trigger,ObjectOverwrite)</f>
        <v>obj_0068a#0000</v>
      </c>
      <c r="AB222" s="50" t="str">
        <f>_xll.qlVanillaSwapFromSwapIndex(,AA222,R222)</f>
        <v>obj_0087d#0000</v>
      </c>
    </row>
    <row r="223" spans="13:28" x14ac:dyDescent="0.2">
      <c r="M223" s="94" t="s">
        <v>159</v>
      </c>
      <c r="N223" s="94" t="s">
        <v>89</v>
      </c>
      <c r="O223" s="94" t="s">
        <v>82</v>
      </c>
      <c r="P223" s="94" t="str">
        <f t="shared" si="21"/>
        <v>EUR9F2Y_Quote</v>
      </c>
      <c r="Q223" s="122"/>
      <c r="R223" s="106">
        <f>_xll.qlInterestRateIndexFixingDate(AA223,S223)</f>
        <v>45642</v>
      </c>
      <c r="S223" s="106">
        <f>_xll.qlCalendarAdvance(Calendar,SettlementDate,N223,"mf",TRUE,Trigger)</f>
        <v>45644</v>
      </c>
      <c r="T223" s="106">
        <f>_xll.qlInterestRateIndexMaturity(AA223,S223)</f>
        <v>46374</v>
      </c>
      <c r="U223" s="97">
        <f>_xll.qlIndexFixing(AA223,R223,TRUE,_xll.ohTrigger(Trigger,Trigger6M,InterestRatesTrigger))</f>
        <v>2.1673742508885319E-2</v>
      </c>
      <c r="V223" s="97">
        <f>_xll.qlQuoteValue(P223,_xll.ohTrigger(Trigger,Trigger6M,InterestRatesTrigger))</f>
        <v>2.1680000000000001E-2</v>
      </c>
      <c r="W223" s="94" t="b">
        <f t="shared" si="22"/>
        <v>1</v>
      </c>
      <c r="X223" s="153">
        <f t="shared" si="23"/>
        <v>-6.2574911146827394E-2</v>
      </c>
      <c r="Y223" s="50" t="b">
        <f>ABS(X223/10000)&lt;=ABS('General Settings'!$D$32)</f>
        <v>0</v>
      </c>
      <c r="AA223" s="50" t="str">
        <f>_xll.qlSwapIndex(,,O223,SettlementDays,Currency,Calendar,FixedLegTenor,FixedLegBDC,FixedLegDayCounter,Index6M,DiscountingCurve,Permanent,Trigger,ObjectOverwrite)</f>
        <v>obj_007db#0000</v>
      </c>
      <c r="AB223" s="50" t="str">
        <f>_xll.qlVanillaSwapFromSwapIndex(,AA223,R223)</f>
        <v>obj_00876#0000</v>
      </c>
    </row>
    <row r="224" spans="13:28" x14ac:dyDescent="0.2">
      <c r="M224" s="94" t="s">
        <v>159</v>
      </c>
      <c r="N224" s="94" t="s">
        <v>89</v>
      </c>
      <c r="O224" s="94" t="s">
        <v>83</v>
      </c>
      <c r="P224" s="94" t="str">
        <f t="shared" si="21"/>
        <v>EUR9F3Y_Quote</v>
      </c>
      <c r="Q224" s="122"/>
      <c r="R224" s="106">
        <f>_xll.qlInterestRateIndexFixingDate(AA224,S224)</f>
        <v>45642</v>
      </c>
      <c r="S224" s="106">
        <f>_xll.qlCalendarAdvance(Calendar,SettlementDate,N224,"mf",TRUE,Trigger)</f>
        <v>45644</v>
      </c>
      <c r="T224" s="106">
        <f>_xll.qlInterestRateIndexMaturity(AA224,S224)</f>
        <v>46741</v>
      </c>
      <c r="U224" s="97">
        <f>_xll.qlIndexFixing(AA224,R224,TRUE,_xll.ohTrigger(Trigger,Trigger6M,InterestRatesTrigger))</f>
        <v>2.2020577119857752E-2</v>
      </c>
      <c r="V224" s="97">
        <f>_xll.qlQuoteValue(P224,_xll.ohTrigger(Trigger,Trigger6M,InterestRatesTrigger))</f>
        <v>2.2019999999999998E-2</v>
      </c>
      <c r="W224" s="94" t="b">
        <f t="shared" si="22"/>
        <v>1</v>
      </c>
      <c r="X224" s="153">
        <f t="shared" si="23"/>
        <v>5.7711985775379948E-3</v>
      </c>
      <c r="Y224" s="50" t="b">
        <f>ABS(X224/10000)&lt;=ABS('General Settings'!$D$32)</f>
        <v>0</v>
      </c>
      <c r="AA224" s="50" t="str">
        <f>_xll.qlSwapIndex(,,O224,SettlementDays,Currency,Calendar,FixedLegTenor,FixedLegBDC,FixedLegDayCounter,Index6M,DiscountingCurve,Permanent,Trigger,ObjectOverwrite)</f>
        <v>obj_00736#0000</v>
      </c>
      <c r="AB224" s="50" t="str">
        <f>_xll.qlVanillaSwapFromSwapIndex(,AA224,R224)</f>
        <v>obj_00990#0000</v>
      </c>
    </row>
    <row r="225" spans="13:28" x14ac:dyDescent="0.2">
      <c r="M225" s="94" t="s">
        <v>159</v>
      </c>
      <c r="N225" s="94" t="s">
        <v>89</v>
      </c>
      <c r="O225" s="94" t="s">
        <v>84</v>
      </c>
      <c r="P225" s="94" t="str">
        <f t="shared" si="21"/>
        <v>EUR9F4Y_Quote</v>
      </c>
      <c r="Q225" s="122"/>
      <c r="R225" s="106">
        <f>_xll.qlInterestRateIndexFixingDate(AA225,S225)</f>
        <v>45642</v>
      </c>
      <c r="S225" s="106">
        <f>_xll.qlCalendarAdvance(Calendar,SettlementDate,N225,"mf",TRUE,Trigger)</f>
        <v>45644</v>
      </c>
      <c r="T225" s="106">
        <f>_xll.qlInterestRateIndexMaturity(AA225,S225)</f>
        <v>47105</v>
      </c>
      <c r="U225" s="97">
        <f>_xll.qlIndexFixing(AA225,R225,TRUE,_xll.ohTrigger(Trigger,Trigger6M,InterestRatesTrigger))</f>
        <v>2.2276169538321944E-2</v>
      </c>
      <c r="V225" s="97">
        <f>_xll.qlQuoteValue(P225,_xll.ohTrigger(Trigger,Trigger6M,InterestRatesTrigger))</f>
        <v>2.2259999999999999E-2</v>
      </c>
      <c r="W225" s="94" t="b">
        <f t="shared" si="22"/>
        <v>1</v>
      </c>
      <c r="X225" s="153">
        <f t="shared" si="23"/>
        <v>0.16169538321945953</v>
      </c>
      <c r="Y225" s="50" t="b">
        <f>ABS(X225/10000)&lt;=ABS('General Settings'!$D$32)</f>
        <v>0</v>
      </c>
      <c r="AA225" s="50" t="str">
        <f>_xll.qlSwapIndex(,,O225,SettlementDays,Currency,Calendar,FixedLegTenor,FixedLegBDC,FixedLegDayCounter,Index6M,DiscountingCurve,Permanent,Trigger,ObjectOverwrite)</f>
        <v>obj_0069c#0000</v>
      </c>
      <c r="AB225" s="50" t="str">
        <f>_xll.qlVanillaSwapFromSwapIndex(,AA225,R225)</f>
        <v>obj_008b5#0000</v>
      </c>
    </row>
    <row r="226" spans="13:28" x14ac:dyDescent="0.2">
      <c r="M226" s="94" t="s">
        <v>159</v>
      </c>
      <c r="N226" s="94" t="s">
        <v>89</v>
      </c>
      <c r="O226" s="94" t="s">
        <v>85</v>
      </c>
      <c r="P226" s="94" t="str">
        <f t="shared" si="21"/>
        <v>EUR9F5Y_Quote</v>
      </c>
      <c r="Q226" s="122"/>
      <c r="R226" s="106">
        <f>_xll.qlInterestRateIndexFixingDate(AA226,S226)</f>
        <v>45642</v>
      </c>
      <c r="S226" s="106">
        <f>_xll.qlCalendarAdvance(Calendar,SettlementDate,N226,"mf",TRUE,Trigger)</f>
        <v>45644</v>
      </c>
      <c r="T226" s="106">
        <f>_xll.qlInterestRateIndexMaturity(AA226,S226)</f>
        <v>47470</v>
      </c>
      <c r="U226" s="97">
        <f>_xll.qlIndexFixing(AA226,R226,TRUE,_xll.ohTrigger(Trigger,Trigger6M,InterestRatesTrigger))</f>
        <v>2.2427744291147161E-2</v>
      </c>
      <c r="V226" s="97">
        <f>_xll.qlQuoteValue(P226,_xll.ohTrigger(Trigger,Trigger6M,InterestRatesTrigger))</f>
        <v>2.2409999999999999E-2</v>
      </c>
      <c r="W226" s="94" t="b">
        <f t="shared" si="22"/>
        <v>1</v>
      </c>
      <c r="X226" s="153">
        <f t="shared" si="23"/>
        <v>0.17744291147162028</v>
      </c>
      <c r="Y226" s="50" t="b">
        <f>ABS(X226/10000)&lt;=ABS('General Settings'!$D$32)</f>
        <v>0</v>
      </c>
      <c r="AA226" s="50" t="str">
        <f>_xll.qlSwapIndex(,,O226,SettlementDays,Currency,Calendar,FixedLegTenor,FixedLegBDC,FixedLegDayCounter,Index6M,DiscountingCurve,Permanent,Trigger,ObjectOverwrite)</f>
        <v>obj_0082a#0000</v>
      </c>
      <c r="AB226" s="50" t="str">
        <f>_xll.qlVanillaSwapFromSwapIndex(,AA226,R226)</f>
        <v>obj_0094b#0000</v>
      </c>
    </row>
    <row r="227" spans="13:28" x14ac:dyDescent="0.2">
      <c r="M227" s="94" t="s">
        <v>159</v>
      </c>
      <c r="N227" s="94" t="s">
        <v>89</v>
      </c>
      <c r="O227" s="94" t="s">
        <v>86</v>
      </c>
      <c r="P227" s="94" t="str">
        <f t="shared" si="21"/>
        <v>EUR9F6Y_Quote</v>
      </c>
      <c r="Q227" s="122"/>
      <c r="R227" s="106">
        <f>_xll.qlInterestRateIndexFixingDate(AA227,S227)</f>
        <v>45642</v>
      </c>
      <c r="S227" s="106">
        <f>_xll.qlCalendarAdvance(Calendar,SettlementDate,N227,"mf",TRUE,Trigger)</f>
        <v>45644</v>
      </c>
      <c r="T227" s="106">
        <f>_xll.qlInterestRateIndexMaturity(AA227,S227)</f>
        <v>47835</v>
      </c>
      <c r="U227" s="97">
        <f>_xll.qlIndexFixing(AA227,R227,TRUE,_xll.ohTrigger(Trigger,Trigger6M,InterestRatesTrigger))</f>
        <v>2.2507977234927045E-2</v>
      </c>
      <c r="V227" s="97">
        <f>_xll.qlQuoteValue(P227,_xll.ohTrigger(Trigger,Trigger6M,InterestRatesTrigger))</f>
        <v>2.2509999999999999E-2</v>
      </c>
      <c r="W227" s="94" t="b">
        <f t="shared" si="22"/>
        <v>1</v>
      </c>
      <c r="X227" s="153">
        <f t="shared" si="23"/>
        <v>-2.0227650729537361E-2</v>
      </c>
      <c r="Y227" s="50" t="b">
        <f>ABS(X227/10000)&lt;=ABS('General Settings'!$D$32)</f>
        <v>0</v>
      </c>
      <c r="AA227" s="50" t="str">
        <f>_xll.qlSwapIndex(,,O227,SettlementDays,Currency,Calendar,FixedLegTenor,FixedLegBDC,FixedLegDayCounter,Index6M,DiscountingCurve,Permanent,Trigger,ObjectOverwrite)</f>
        <v>obj_0083b#0000</v>
      </c>
      <c r="AB227" s="50" t="str">
        <f>_xll.qlVanillaSwapFromSwapIndex(,AA227,R227)</f>
        <v>obj_008dc#0000</v>
      </c>
    </row>
    <row r="228" spans="13:28" x14ac:dyDescent="0.2">
      <c r="M228" s="94" t="s">
        <v>159</v>
      </c>
      <c r="N228" s="94" t="s">
        <v>89</v>
      </c>
      <c r="O228" s="94" t="s">
        <v>87</v>
      </c>
      <c r="P228" s="94" t="str">
        <f t="shared" si="21"/>
        <v>EUR9F7Y_Quote</v>
      </c>
      <c r="Q228" s="122"/>
      <c r="R228" s="106">
        <f>_xll.qlInterestRateIndexFixingDate(AA228,S228)</f>
        <v>45642</v>
      </c>
      <c r="S228" s="106">
        <f>_xll.qlCalendarAdvance(Calendar,SettlementDate,N228,"mf",TRUE,Trigger)</f>
        <v>45644</v>
      </c>
      <c r="T228" s="106">
        <f>_xll.qlInterestRateIndexMaturity(AA228,S228)</f>
        <v>48200</v>
      </c>
      <c r="U228" s="97">
        <f>_xll.qlIndexFixing(AA228,R228,TRUE,_xll.ohTrigger(Trigger,Trigger6M,InterestRatesTrigger))</f>
        <v>2.252828808355559E-2</v>
      </c>
      <c r="V228" s="97">
        <f>_xll.qlQuoteValue(P228,_xll.ohTrigger(Trigger,Trigger6M,InterestRatesTrigger))</f>
        <v>2.2540000000000001E-2</v>
      </c>
      <c r="W228" s="94" t="b">
        <f t="shared" si="22"/>
        <v>1</v>
      </c>
      <c r="X228" s="153">
        <f t="shared" si="23"/>
        <v>-0.11711916444410997</v>
      </c>
      <c r="Y228" s="50" t="b">
        <f>ABS(X228/10000)&lt;=ABS('General Settings'!$D$32)</f>
        <v>0</v>
      </c>
      <c r="AA228" s="50" t="str">
        <f>_xll.qlSwapIndex(,,O228,SettlementDays,Currency,Calendar,FixedLegTenor,FixedLegBDC,FixedLegDayCounter,Index6M,DiscountingCurve,Permanent,Trigger,ObjectOverwrite)</f>
        <v>obj_00734#0000</v>
      </c>
      <c r="AB228" s="50" t="str">
        <f>_xll.qlVanillaSwapFromSwapIndex(,AA228,R228)</f>
        <v>obj_0091b#0000</v>
      </c>
    </row>
    <row r="229" spans="13:28" x14ac:dyDescent="0.2">
      <c r="M229" s="94" t="s">
        <v>159</v>
      </c>
      <c r="N229" s="94" t="s">
        <v>89</v>
      </c>
      <c r="O229" s="94" t="s">
        <v>88</v>
      </c>
      <c r="P229" s="94" t="str">
        <f t="shared" si="21"/>
        <v>EUR9F8Y_Quote</v>
      </c>
      <c r="Q229" s="122"/>
      <c r="R229" s="106">
        <f>_xll.qlInterestRateIndexFixingDate(AA229,S229)</f>
        <v>45642</v>
      </c>
      <c r="S229" s="106">
        <f>_xll.qlCalendarAdvance(Calendar,SettlementDate,N229,"mf",TRUE,Trigger)</f>
        <v>45644</v>
      </c>
      <c r="T229" s="106">
        <f>_xll.qlInterestRateIndexMaturity(AA229,S229)</f>
        <v>48568</v>
      </c>
      <c r="U229" s="97">
        <f>_xll.qlIndexFixing(AA229,R229,TRUE,_xll.ohTrigger(Trigger,Trigger6M,InterestRatesTrigger))</f>
        <v>2.2498541477956269E-2</v>
      </c>
      <c r="V229" s="97">
        <f>_xll.qlQuoteValue(P229,_xll.ohTrigger(Trigger,Trigger6M,InterestRatesTrigger))</f>
        <v>2.2509999999999999E-2</v>
      </c>
      <c r="W229" s="94" t="b">
        <f t="shared" si="22"/>
        <v>1</v>
      </c>
      <c r="X229" s="153">
        <f t="shared" si="23"/>
        <v>-0.11458522043730074</v>
      </c>
      <c r="Y229" s="50" t="b">
        <f>ABS(X229/10000)&lt;=ABS('General Settings'!$D$32)</f>
        <v>0</v>
      </c>
      <c r="AA229" s="50" t="str">
        <f>_xll.qlSwapIndex(,,O229,SettlementDays,Currency,Calendar,FixedLegTenor,FixedLegBDC,FixedLegDayCounter,Index6M,DiscountingCurve,Permanent,Trigger,ObjectOverwrite)</f>
        <v>obj_007c3#0000</v>
      </c>
      <c r="AB229" s="50" t="str">
        <f>_xll.qlVanillaSwapFromSwapIndex(,AA229,R229)</f>
        <v>obj_008d7#0000</v>
      </c>
    </row>
    <row r="230" spans="13:28" x14ac:dyDescent="0.2">
      <c r="M230" s="94" t="s">
        <v>159</v>
      </c>
      <c r="N230" s="94" t="s">
        <v>89</v>
      </c>
      <c r="O230" s="94" t="s">
        <v>89</v>
      </c>
      <c r="P230" s="94" t="str">
        <f t="shared" si="21"/>
        <v>EUR9F9Y_Quote</v>
      </c>
      <c r="Q230" s="122"/>
      <c r="R230" s="106">
        <f>_xll.qlInterestRateIndexFixingDate(AA230,S230)</f>
        <v>45642</v>
      </c>
      <c r="S230" s="106">
        <f>_xll.qlCalendarAdvance(Calendar,SettlementDate,N230,"mf",TRUE,Trigger)</f>
        <v>45644</v>
      </c>
      <c r="T230" s="106">
        <f>_xll.qlInterestRateIndexMaturity(AA230,S230)</f>
        <v>48932</v>
      </c>
      <c r="U230" s="97">
        <f>_xll.qlIndexFixing(AA230,R230,TRUE,_xll.ohTrigger(Trigger,Trigger6M,InterestRatesTrigger))</f>
        <v>2.2406742900671059E-2</v>
      </c>
      <c r="V230" s="97">
        <f>_xll.qlQuoteValue(P230,_xll.ohTrigger(Trigger,Trigger6M,InterestRatesTrigger))</f>
        <v>2.2409999999999999E-2</v>
      </c>
      <c r="W230" s="94" t="b">
        <f t="shared" si="22"/>
        <v>1</v>
      </c>
      <c r="X230" s="153">
        <f t="shared" si="23"/>
        <v>-3.2570993289404715E-2</v>
      </c>
      <c r="Y230" s="50" t="b">
        <f>ABS(X230/10000)&lt;=ABS('General Settings'!$D$32)</f>
        <v>0</v>
      </c>
      <c r="AA230" s="50" t="str">
        <f>_xll.qlSwapIndex(,,O230,SettlementDays,Currency,Calendar,FixedLegTenor,FixedLegBDC,FixedLegDayCounter,Index6M,DiscountingCurve,Permanent,Trigger,ObjectOverwrite)</f>
        <v>obj_007b4#0000</v>
      </c>
      <c r="AB230" s="50" t="str">
        <f>_xll.qlVanillaSwapFromSwapIndex(,AA230,R230)</f>
        <v>obj_008c0#0000</v>
      </c>
    </row>
    <row r="231" spans="13:28" x14ac:dyDescent="0.2">
      <c r="M231" s="94" t="s">
        <v>159</v>
      </c>
      <c r="N231" s="94" t="s">
        <v>89</v>
      </c>
      <c r="O231" s="94" t="s">
        <v>90</v>
      </c>
      <c r="P231" s="94" t="str">
        <f t="shared" si="21"/>
        <v>EUR9F10Y_Quote</v>
      </c>
      <c r="Q231" s="122"/>
      <c r="R231" s="106">
        <f>_xll.qlInterestRateIndexFixingDate(AA231,S231)</f>
        <v>45642</v>
      </c>
      <c r="S231" s="106">
        <f>_xll.qlCalendarAdvance(Calendar,SettlementDate,N231,"mf",TRUE,Trigger)</f>
        <v>45644</v>
      </c>
      <c r="T231" s="106">
        <f>_xll.qlInterestRateIndexMaturity(AA231,S231)</f>
        <v>49296</v>
      </c>
      <c r="U231" s="97">
        <f>_xll.qlIndexFixing(AA231,R231,TRUE,_xll.ohTrigger(Trigger,Trigger6M,InterestRatesTrigger))</f>
        <v>2.2264220175302319E-2</v>
      </c>
      <c r="V231" s="97">
        <f>_xll.qlQuoteValue(P231,_xll.ohTrigger(Trigger,Trigger6M,InterestRatesTrigger))</f>
        <v>2.2269999999999998E-2</v>
      </c>
      <c r="W231" s="94" t="b">
        <f t="shared" si="22"/>
        <v>1</v>
      </c>
      <c r="X231" s="153">
        <f t="shared" si="23"/>
        <v>-5.7798246976790979E-2</v>
      </c>
      <c r="Y231" s="50" t="b">
        <f>ABS(X231/10000)&lt;=ABS('General Settings'!$D$32)</f>
        <v>0</v>
      </c>
      <c r="AA231" s="50" t="str">
        <f>_xll.qlSwapIndex(,,O231,SettlementDays,Currency,Calendar,FixedLegTenor,FixedLegBDC,FixedLegDayCounter,Index6M,DiscountingCurve,Permanent,Trigger,ObjectOverwrite)</f>
        <v>obj_00787#0000</v>
      </c>
      <c r="AB231" s="50" t="str">
        <f>_xll.qlVanillaSwapFromSwapIndex(,AA231,R231)</f>
        <v>obj_0090e#0000</v>
      </c>
    </row>
    <row r="232" spans="13:28" x14ac:dyDescent="0.2">
      <c r="M232" s="94" t="s">
        <v>159</v>
      </c>
      <c r="N232" s="94" t="s">
        <v>89</v>
      </c>
      <c r="O232" s="94" t="s">
        <v>116</v>
      </c>
      <c r="P232" s="94" t="str">
        <f t="shared" si="21"/>
        <v>EUR9F11Y_Quote</v>
      </c>
      <c r="Q232" s="122"/>
      <c r="R232" s="106">
        <f>_xll.qlInterestRateIndexFixingDate(AA232,S232)</f>
        <v>45642</v>
      </c>
      <c r="S232" s="106">
        <f>_xll.qlCalendarAdvance(Calendar,SettlementDate,N232,"mf",TRUE,Trigger)</f>
        <v>45644</v>
      </c>
      <c r="T232" s="106">
        <f>_xll.qlInterestRateIndexMaturity(AA232,S232)</f>
        <v>49661</v>
      </c>
      <c r="U232" s="97">
        <f>_xll.qlIndexFixing(AA232,R232,TRUE,_xll.ohTrigger(Trigger,Trigger6M,InterestRatesTrigger))</f>
        <v>2.2074330717345766E-2</v>
      </c>
      <c r="V232" s="97">
        <f>_xll.qlQuoteValue(P232,_xll.ohTrigger(Trigger,Trigger6M,InterestRatesTrigger))</f>
        <v>2.2069999999999999E-2</v>
      </c>
      <c r="W232" s="94" t="b">
        <f t="shared" si="22"/>
        <v>1</v>
      </c>
      <c r="X232" s="153">
        <f t="shared" si="23"/>
        <v>4.3307173457664272E-2</v>
      </c>
      <c r="Y232" s="50" t="b">
        <f>ABS(X232/10000)&lt;=ABS('General Settings'!$D$32)</f>
        <v>0</v>
      </c>
      <c r="AA232" s="50" t="str">
        <f>_xll.qlSwapIndex(,,O232,SettlementDays,Currency,Calendar,FixedLegTenor,FixedLegBDC,FixedLegDayCounter,Index6M,DiscountingCurve,Permanent,Trigger,ObjectOverwrite)</f>
        <v>obj_0067b#0000</v>
      </c>
      <c r="AB232" s="50" t="str">
        <f>_xll.qlVanillaSwapFromSwapIndex(,AA232,R232)</f>
        <v>obj_008f1#0000</v>
      </c>
    </row>
    <row r="233" spans="13:28" x14ac:dyDescent="0.2">
      <c r="M233" s="94" t="s">
        <v>159</v>
      </c>
      <c r="N233" s="94" t="s">
        <v>89</v>
      </c>
      <c r="O233" s="94" t="s">
        <v>91</v>
      </c>
      <c r="P233" s="94" t="str">
        <f t="shared" si="21"/>
        <v>EUR9F12Y_Quote</v>
      </c>
      <c r="Q233" s="122"/>
      <c r="R233" s="106">
        <f>_xll.qlInterestRateIndexFixingDate(AA233,S233)</f>
        <v>45642</v>
      </c>
      <c r="S233" s="106">
        <f>_xll.qlCalendarAdvance(Calendar,SettlementDate,N233,"mf",TRUE,Trigger)</f>
        <v>45644</v>
      </c>
      <c r="T233" s="106">
        <f>_xll.qlInterestRateIndexMaturity(AA233,S233)</f>
        <v>50027</v>
      </c>
      <c r="U233" s="97">
        <f>_xll.qlIndexFixing(AA233,R233,TRUE,_xll.ohTrigger(Trigger,Trigger6M,InterestRatesTrigger))</f>
        <v>2.1847460096402607E-2</v>
      </c>
      <c r="V233" s="97">
        <f>_xll.qlQuoteValue(P233,_xll.ohTrigger(Trigger,Trigger6M,InterestRatesTrigger))</f>
        <v>2.1850000000000001E-2</v>
      </c>
      <c r="W233" s="94" t="b">
        <f t="shared" si="22"/>
        <v>1</v>
      </c>
      <c r="X233" s="153">
        <f t="shared" si="23"/>
        <v>-2.5399035973941442E-2</v>
      </c>
      <c r="Y233" s="50" t="b">
        <f>ABS(X233/10000)&lt;=ABS('General Settings'!$D$32)</f>
        <v>0</v>
      </c>
      <c r="AA233" s="50" t="str">
        <f>_xll.qlSwapIndex(,,O233,SettlementDays,Currency,Calendar,FixedLegTenor,FixedLegBDC,FixedLegDayCounter,Index6M,DiscountingCurve,Permanent,Trigger,ObjectOverwrite)</f>
        <v>obj_006ba#0000</v>
      </c>
      <c r="AB233" s="50" t="str">
        <f>_xll.qlVanillaSwapFromSwapIndex(,AA233,R233)</f>
        <v>obj_00913#0000</v>
      </c>
    </row>
    <row r="234" spans="13:28" x14ac:dyDescent="0.2">
      <c r="M234" s="94" t="s">
        <v>159</v>
      </c>
      <c r="N234" s="94" t="s">
        <v>89</v>
      </c>
      <c r="O234" s="94" t="s">
        <v>117</v>
      </c>
      <c r="P234" s="94" t="str">
        <f t="shared" si="21"/>
        <v>EUR9F13Y_Quote</v>
      </c>
      <c r="Q234" s="122"/>
      <c r="R234" s="106">
        <f>_xll.qlInterestRateIndexFixingDate(AA234,S234)</f>
        <v>45642</v>
      </c>
      <c r="S234" s="106">
        <f>_xll.qlCalendarAdvance(Calendar,SettlementDate,N234,"mf",TRUE,Trigger)</f>
        <v>45644</v>
      </c>
      <c r="T234" s="106">
        <f>_xll.qlInterestRateIndexMaturity(AA234,S234)</f>
        <v>50392</v>
      </c>
      <c r="U234" s="97">
        <f>_xll.qlIndexFixing(AA234,R234,TRUE,_xll.ohTrigger(Trigger,Trigger6M,InterestRatesTrigger))</f>
        <v>2.1589846948112175E-2</v>
      </c>
      <c r="V234" s="97">
        <f>_xll.qlQuoteValue(P234,_xll.ohTrigger(Trigger,Trigger6M,InterestRatesTrigger))</f>
        <v>2.1600000000000001E-2</v>
      </c>
      <c r="W234" s="94" t="b">
        <f t="shared" si="22"/>
        <v>1</v>
      </c>
      <c r="X234" s="153">
        <f t="shared" si="23"/>
        <v>-0.10153051887826225</v>
      </c>
      <c r="Y234" s="50" t="b">
        <f>ABS(X234/10000)&lt;=ABS('General Settings'!$D$32)</f>
        <v>0</v>
      </c>
      <c r="AA234" s="50" t="str">
        <f>_xll.qlSwapIndex(,,O234,SettlementDays,Currency,Calendar,FixedLegTenor,FixedLegBDC,FixedLegDayCounter,Index6M,DiscountingCurve,Permanent,Trigger,ObjectOverwrite)</f>
        <v>obj_007b5#0000</v>
      </c>
      <c r="AB234" s="50" t="str">
        <f>_xll.qlVanillaSwapFromSwapIndex(,AA234,R234)</f>
        <v>obj_008c8#0000</v>
      </c>
    </row>
    <row r="235" spans="13:28" x14ac:dyDescent="0.2">
      <c r="M235" s="94" t="s">
        <v>159</v>
      </c>
      <c r="N235" s="94" t="s">
        <v>89</v>
      </c>
      <c r="O235" s="94" t="s">
        <v>118</v>
      </c>
      <c r="P235" s="94" t="str">
        <f t="shared" si="21"/>
        <v>EUR9F14Y_Quote</v>
      </c>
      <c r="Q235" s="122"/>
      <c r="R235" s="106">
        <f>_xll.qlInterestRateIndexFixingDate(AA235,S235)</f>
        <v>45642</v>
      </c>
      <c r="S235" s="106">
        <f>_xll.qlCalendarAdvance(Calendar,SettlementDate,N235,"mf",TRUE,Trigger)</f>
        <v>45644</v>
      </c>
      <c r="T235" s="106">
        <f>_xll.qlInterestRateIndexMaturity(AA235,S235)</f>
        <v>50759</v>
      </c>
      <c r="U235" s="97">
        <f>_xll.qlIndexFixing(AA235,R235,TRUE,_xll.ohTrigger(Trigger,Trigger6M,InterestRatesTrigger))</f>
        <v>2.131948481334394E-2</v>
      </c>
      <c r="V235" s="97">
        <f>_xll.qlQuoteValue(P235,_xll.ohTrigger(Trigger,Trigger6M,InterestRatesTrigger))</f>
        <v>2.1339999999999998E-2</v>
      </c>
      <c r="W235" s="94" t="b">
        <f t="shared" si="22"/>
        <v>1</v>
      </c>
      <c r="X235" s="153">
        <f t="shared" si="23"/>
        <v>-0.20515186656057394</v>
      </c>
      <c r="Y235" s="50" t="b">
        <f>ABS(X235/10000)&lt;=ABS('General Settings'!$D$32)</f>
        <v>0</v>
      </c>
      <c r="AA235" s="50" t="str">
        <f>_xll.qlSwapIndex(,,O235,SettlementDays,Currency,Calendar,FixedLegTenor,FixedLegBDC,FixedLegDayCounter,Index6M,DiscountingCurve,Permanent,Trigger,ObjectOverwrite)</f>
        <v>obj_007e0#0000</v>
      </c>
      <c r="AB235" s="50" t="str">
        <f>_xll.qlVanillaSwapFromSwapIndex(,AA235,R235)</f>
        <v>obj_00958#0000</v>
      </c>
    </row>
    <row r="236" spans="13:28" x14ac:dyDescent="0.2">
      <c r="M236" s="94" t="s">
        <v>159</v>
      </c>
      <c r="N236" s="94" t="s">
        <v>89</v>
      </c>
      <c r="O236" s="94" t="s">
        <v>92</v>
      </c>
      <c r="P236" s="94" t="str">
        <f t="shared" si="21"/>
        <v>EUR9F15Y_Quote</v>
      </c>
      <c r="Q236" s="122"/>
      <c r="R236" s="106">
        <f>_xll.qlInterestRateIndexFixingDate(AA236,S236)</f>
        <v>45642</v>
      </c>
      <c r="S236" s="106">
        <f>_xll.qlCalendarAdvance(Calendar,SettlementDate,N236,"mf",TRUE,Trigger)</f>
        <v>45644</v>
      </c>
      <c r="T236" s="106">
        <f>_xll.qlInterestRateIndexMaturity(AA236,S236)</f>
        <v>51123</v>
      </c>
      <c r="U236" s="97">
        <f>_xll.qlIndexFixing(AA236,R236,TRUE,_xll.ohTrigger(Trigger,Trigger6M,InterestRatesTrigger))</f>
        <v>2.1054313381610002E-2</v>
      </c>
      <c r="V236" s="97">
        <f>_xll.qlQuoteValue(P236,_xll.ohTrigger(Trigger,Trigger6M,InterestRatesTrigger))</f>
        <v>2.1070000000000002E-2</v>
      </c>
      <c r="W236" s="94" t="b">
        <f t="shared" si="22"/>
        <v>1</v>
      </c>
      <c r="X236" s="153">
        <f t="shared" si="23"/>
        <v>-0.15686618389999796</v>
      </c>
      <c r="Y236" s="50" t="b">
        <f>ABS(X236/10000)&lt;=ABS('General Settings'!$D$32)</f>
        <v>0</v>
      </c>
      <c r="AA236" s="50" t="str">
        <f>_xll.qlSwapIndex(,,O236,SettlementDays,Currency,Calendar,FixedLegTenor,FixedLegBDC,FixedLegDayCounter,Index6M,DiscountingCurve,Permanent,Trigger,ObjectOverwrite)</f>
        <v>obj_00735#0000</v>
      </c>
      <c r="AB236" s="50" t="str">
        <f>_xll.qlVanillaSwapFromSwapIndex(,AA236,R236)</f>
        <v>obj_008f6#0000</v>
      </c>
    </row>
    <row r="237" spans="13:28" x14ac:dyDescent="0.2">
      <c r="M237" s="94" t="s">
        <v>159</v>
      </c>
      <c r="N237" s="94" t="s">
        <v>89</v>
      </c>
      <c r="O237" s="94" t="s">
        <v>93</v>
      </c>
      <c r="P237" s="94" t="str">
        <f t="shared" si="21"/>
        <v>EUR9F20Y_Quote</v>
      </c>
      <c r="Q237" s="122"/>
      <c r="R237" s="106">
        <f>_xll.qlInterestRateIndexFixingDate(AA237,S237)</f>
        <v>45642</v>
      </c>
      <c r="S237" s="106">
        <f>_xll.qlCalendarAdvance(Calendar,SettlementDate,N237,"mf",TRUE,Trigger)</f>
        <v>45644</v>
      </c>
      <c r="T237" s="106">
        <f>_xll.qlInterestRateIndexMaturity(AA237,S237)</f>
        <v>52950</v>
      </c>
      <c r="U237" s="97">
        <f>_xll.qlIndexFixing(AA237,R237,TRUE,_xll.ohTrigger(Trigger,Trigger6M,InterestRatesTrigger))</f>
        <v>1.9958817593706192E-2</v>
      </c>
      <c r="V237" s="97">
        <f>_xll.qlQuoteValue(P237,_xll.ohTrigger(Trigger,Trigger6M,InterestRatesTrigger))</f>
        <v>1.9959999999999999E-2</v>
      </c>
      <c r="W237" s="94" t="b">
        <f t="shared" si="22"/>
        <v>1</v>
      </c>
      <c r="X237" s="153">
        <f t="shared" si="23"/>
        <v>-1.1824062938065039E-2</v>
      </c>
      <c r="Y237" s="50" t="b">
        <f>ABS(X237/10000)&lt;=ABS('General Settings'!$D$32)</f>
        <v>0</v>
      </c>
      <c r="AA237" s="50" t="str">
        <f>_xll.qlSwapIndex(,,O237,SettlementDays,Currency,Calendar,FixedLegTenor,FixedLegBDC,FixedLegDayCounter,Index6M,DiscountingCurve,Permanent,Trigger,ObjectOverwrite)</f>
        <v>obj_0082c#0000</v>
      </c>
      <c r="AB237" s="50" t="str">
        <f>_xll.qlVanillaSwapFromSwapIndex(,AA237,R237)</f>
        <v>obj_0094f#0000</v>
      </c>
    </row>
    <row r="238" spans="13:28" x14ac:dyDescent="0.2">
      <c r="M238" s="94" t="s">
        <v>159</v>
      </c>
      <c r="N238" s="94" t="s">
        <v>89</v>
      </c>
      <c r="O238" s="94" t="s">
        <v>94</v>
      </c>
      <c r="P238" s="94" t="str">
        <f t="shared" si="21"/>
        <v>EUR9F25Y_Quote</v>
      </c>
      <c r="Q238" s="122"/>
      <c r="R238" s="106">
        <f>_xll.qlInterestRateIndexFixingDate(AA238,S238)</f>
        <v>45642</v>
      </c>
      <c r="S238" s="106">
        <f>_xll.qlCalendarAdvance(Calendar,SettlementDate,N238,"mf",TRUE,Trigger)</f>
        <v>45644</v>
      </c>
      <c r="T238" s="106">
        <f>_xll.qlInterestRateIndexMaturity(AA238,S238)</f>
        <v>54777</v>
      </c>
      <c r="U238" s="97">
        <f>_xll.qlIndexFixing(AA238,R238,TRUE,_xll.ohTrigger(Trigger,Trigger6M,InterestRatesTrigger))</f>
        <v>1.9307388270494504E-2</v>
      </c>
      <c r="V238" s="97">
        <f>_xll.qlQuoteValue(P238,_xll.ohTrigger(Trigger,Trigger6M,InterestRatesTrigger))</f>
        <v>1.9310000000000001E-2</v>
      </c>
      <c r="W238" s="94" t="b">
        <f t="shared" si="22"/>
        <v>1</v>
      </c>
      <c r="X238" s="153">
        <f t="shared" si="23"/>
        <v>-2.6117295054972622E-2</v>
      </c>
      <c r="Y238" s="50" t="b">
        <f>ABS(X238/10000)&lt;=ABS('General Settings'!$D$32)</f>
        <v>0</v>
      </c>
      <c r="AA238" s="50" t="str">
        <f>_xll.qlSwapIndex(,,O238,SettlementDays,Currency,Calendar,FixedLegTenor,FixedLegBDC,FixedLegDayCounter,Index6M,DiscountingCurve,Permanent,Trigger,ObjectOverwrite)</f>
        <v>obj_0082d#0000</v>
      </c>
      <c r="AB238" s="50" t="str">
        <f>_xll.qlVanillaSwapFromSwapIndex(,AA238,R238)</f>
        <v>obj_0096d#0000</v>
      </c>
    </row>
    <row r="239" spans="13:28" x14ac:dyDescent="0.2">
      <c r="M239" s="197" t="s">
        <v>159</v>
      </c>
      <c r="N239" s="197" t="s">
        <v>89</v>
      </c>
      <c r="O239" s="197" t="s">
        <v>96</v>
      </c>
      <c r="P239" s="197" t="str">
        <f t="shared" si="21"/>
        <v>EUR9F30Y_Quote</v>
      </c>
      <c r="Q239" s="162"/>
      <c r="R239" s="198">
        <f>_xll.qlInterestRateIndexFixingDate(AA239,S239)</f>
        <v>45642</v>
      </c>
      <c r="S239" s="198">
        <f>_xll.qlCalendarAdvance(Calendar,SettlementDate,N239,"mf",TRUE,Trigger)</f>
        <v>45644</v>
      </c>
      <c r="T239" s="198">
        <f>_xll.qlInterestRateIndexMaturity(AA239,S239)</f>
        <v>56601</v>
      </c>
      <c r="U239" s="199">
        <f>_xll.qlIndexFixing(AA239,R239,TRUE,_xll.ohTrigger(Trigger,Trigger6M,InterestRatesTrigger))</f>
        <v>1.8824507933911563E-2</v>
      </c>
      <c r="V239" s="199">
        <f>_xll.qlQuoteValue(P239,_xll.ohTrigger(Trigger,Trigger6M,InterestRatesTrigger))</f>
        <v>1.882E-2</v>
      </c>
      <c r="W239" s="197" t="b">
        <f t="shared" si="22"/>
        <v>1</v>
      </c>
      <c r="X239" s="200">
        <f t="shared" si="23"/>
        <v>4.5079339115634831E-2</v>
      </c>
      <c r="Y239" s="161" t="b">
        <f>ABS(X239/10000)&lt;=ABS('General Settings'!$D$32)</f>
        <v>0</v>
      </c>
      <c r="AA239" s="50" t="str">
        <f>_xll.qlSwapIndex(,,O239,SettlementDays,Currency,Calendar,FixedLegTenor,FixedLegBDC,FixedLegDayCounter,Index6M,DiscountingCurve,Permanent,Trigger,ObjectOverwrite)</f>
        <v>obj_006f3#0000</v>
      </c>
      <c r="AB239" s="50" t="str">
        <f>_xll.qlVanillaSwapFromSwapIndex(,AA239,R239)</f>
        <v>obj_00930#0000</v>
      </c>
    </row>
    <row r="240" spans="13:28" x14ac:dyDescent="0.2">
      <c r="M240" s="201" t="s">
        <v>159</v>
      </c>
      <c r="N240" s="201" t="s">
        <v>90</v>
      </c>
      <c r="O240" s="201" t="s">
        <v>33</v>
      </c>
      <c r="P240" s="201" t="str">
        <f t="shared" si="21"/>
        <v>EUR10F1Y_Quote</v>
      </c>
      <c r="Q240" s="166"/>
      <c r="R240" s="202">
        <f>_xll.qlInterestRateIndexFixingDate(AA240,S240)</f>
        <v>46007</v>
      </c>
      <c r="S240" s="202">
        <f>_xll.qlCalendarAdvance(Calendar,SettlementDate,N240,"mf",TRUE,Trigger)</f>
        <v>46009</v>
      </c>
      <c r="T240" s="202">
        <f>_xll.qlInterestRateIndexMaturity(AA240,S240)</f>
        <v>46374</v>
      </c>
      <c r="U240" s="203">
        <f>_xll.qlIndexFixing(AA240,R240,TRUE,_xll.ohTrigger(Trigger,Trigger6M,InterestRatesTrigger))</f>
        <v>2.2141655716900188E-2</v>
      </c>
      <c r="V240" s="203">
        <f>_xll.qlQuoteValue(P240,_xll.ohTrigger(Trigger,Trigger6M,InterestRatesTrigger))</f>
        <v>2.2160000000000003E-2</v>
      </c>
      <c r="W240" s="201" t="b">
        <f t="shared" si="22"/>
        <v>1</v>
      </c>
      <c r="X240" s="204">
        <f t="shared" si="23"/>
        <v>-0.18344283099814424</v>
      </c>
      <c r="Y240" s="149" t="b">
        <f>ABS(X240/10000)&lt;=ABS('General Settings'!$D$32)</f>
        <v>0</v>
      </c>
      <c r="AA240" s="50" t="str">
        <f>_xll.qlSwapIndex(,,O240,SettlementDays,Currency,Calendar,FixedLegTenor,FixedLegBDC,FixedLegDayCounter,Index6M,DiscountingCurve,Permanent,Trigger,ObjectOverwrite)</f>
        <v>obj_00732#0000</v>
      </c>
      <c r="AB240" s="50" t="str">
        <f>_xll.qlVanillaSwapFromSwapIndex(,AA240,R240)</f>
        <v>obj_00897#0000</v>
      </c>
    </row>
    <row r="241" spans="13:28" x14ac:dyDescent="0.2">
      <c r="M241" s="94" t="s">
        <v>159</v>
      </c>
      <c r="N241" s="94" t="s">
        <v>90</v>
      </c>
      <c r="O241" s="94" t="s">
        <v>82</v>
      </c>
      <c r="P241" s="94" t="str">
        <f t="shared" si="21"/>
        <v>EUR10F2Y_Quote</v>
      </c>
      <c r="Q241" s="122"/>
      <c r="R241" s="106">
        <f>_xll.qlInterestRateIndexFixingDate(AA241,S241)</f>
        <v>46007</v>
      </c>
      <c r="S241" s="106">
        <f>_xll.qlCalendarAdvance(Calendar,SettlementDate,N241,"mf",TRUE,Trigger)</f>
        <v>46009</v>
      </c>
      <c r="T241" s="106">
        <f>_xll.qlInterestRateIndexMaturity(AA241,S241)</f>
        <v>46741</v>
      </c>
      <c r="U241" s="97">
        <f>_xll.qlIndexFixing(AA241,R241,TRUE,_xll.ohTrigger(Trigger,Trigger6M,InterestRatesTrigger))</f>
        <v>2.2434776986703465E-2</v>
      </c>
      <c r="V241" s="97">
        <f>_xll.qlQuoteValue(P241,_xll.ohTrigger(Trigger,Trigger6M,InterestRatesTrigger))</f>
        <v>2.2439999999999998E-2</v>
      </c>
      <c r="W241" s="94" t="b">
        <f t="shared" si="22"/>
        <v>1</v>
      </c>
      <c r="X241" s="153">
        <f t="shared" si="23"/>
        <v>-5.2230132965326581E-2</v>
      </c>
      <c r="Y241" s="50" t="b">
        <f>ABS(X241/10000)&lt;=ABS('General Settings'!$D$32)</f>
        <v>0</v>
      </c>
      <c r="AA241" s="50" t="str">
        <f>_xll.qlSwapIndex(,,O241,SettlementDays,Currency,Calendar,FixedLegTenor,FixedLegBDC,FixedLegDayCounter,Index6M,DiscountingCurve,Permanent,Trigger,ObjectOverwrite)</f>
        <v>obj_00767#0000</v>
      </c>
      <c r="AB241" s="50" t="str">
        <f>_xll.qlVanillaSwapFromSwapIndex(,AA241,R241)</f>
        <v>obj_00972#0000</v>
      </c>
    </row>
    <row r="242" spans="13:28" x14ac:dyDescent="0.2">
      <c r="M242" s="94" t="s">
        <v>159</v>
      </c>
      <c r="N242" s="94" t="s">
        <v>90</v>
      </c>
      <c r="O242" s="94" t="s">
        <v>83</v>
      </c>
      <c r="P242" s="94" t="str">
        <f t="shared" si="21"/>
        <v>EUR10F3Y_Quote</v>
      </c>
      <c r="Q242" s="122"/>
      <c r="R242" s="106">
        <f>_xll.qlInterestRateIndexFixingDate(AA242,S242)</f>
        <v>46007</v>
      </c>
      <c r="S242" s="106">
        <f>_xll.qlCalendarAdvance(Calendar,SettlementDate,N242,"mf",TRUE,Trigger)</f>
        <v>46009</v>
      </c>
      <c r="T242" s="106">
        <f>_xll.qlInterestRateIndexMaturity(AA242,S242)</f>
        <v>47105</v>
      </c>
      <c r="U242" s="97">
        <f>_xll.qlIndexFixing(AA242,R242,TRUE,_xll.ohTrigger(Trigger,Trigger6M,InterestRatesTrigger))</f>
        <v>2.2644828315788273E-2</v>
      </c>
      <c r="V242" s="97">
        <f>_xll.qlQuoteValue(P242,_xll.ohTrigger(Trigger,Trigger6M,InterestRatesTrigger))</f>
        <v>2.2629999999999997E-2</v>
      </c>
      <c r="W242" s="94" t="b">
        <f t="shared" si="22"/>
        <v>1</v>
      </c>
      <c r="X242" s="153">
        <f t="shared" si="23"/>
        <v>0.14828315788275453</v>
      </c>
      <c r="Y242" s="50" t="b">
        <f>ABS(X242/10000)&lt;=ABS('General Settings'!$D$32)</f>
        <v>0</v>
      </c>
      <c r="AA242" s="50" t="str">
        <f>_xll.qlSwapIndex(,,O242,SettlementDays,Currency,Calendar,FixedLegTenor,FixedLegBDC,FixedLegDayCounter,Index6M,DiscountingCurve,Permanent,Trigger,ObjectOverwrite)</f>
        <v>obj_0078a#0000</v>
      </c>
      <c r="AB242" s="50" t="str">
        <f>_xll.qlVanillaSwapFromSwapIndex(,AA242,R242)</f>
        <v>obj_0085b#0000</v>
      </c>
    </row>
    <row r="243" spans="13:28" x14ac:dyDescent="0.2">
      <c r="M243" s="94" t="s">
        <v>159</v>
      </c>
      <c r="N243" s="94" t="s">
        <v>90</v>
      </c>
      <c r="O243" s="94" t="s">
        <v>84</v>
      </c>
      <c r="P243" s="94" t="str">
        <f t="shared" si="21"/>
        <v>EUR10F4Y_Quote</v>
      </c>
      <c r="Q243" s="122"/>
      <c r="R243" s="106">
        <f>_xll.qlInterestRateIndexFixingDate(AA243,S243)</f>
        <v>46007</v>
      </c>
      <c r="S243" s="106">
        <f>_xll.qlCalendarAdvance(Calendar,SettlementDate,N243,"mf",TRUE,Trigger)</f>
        <v>46009</v>
      </c>
      <c r="T243" s="106">
        <f>_xll.qlInterestRateIndexMaturity(AA243,S243)</f>
        <v>47470</v>
      </c>
      <c r="U243" s="97">
        <f>_xll.qlIndexFixing(AA243,R243,TRUE,_xll.ohTrigger(Trigger,Trigger6M,InterestRatesTrigger))</f>
        <v>2.2747139445021734E-2</v>
      </c>
      <c r="V243" s="97">
        <f>_xll.qlQuoteValue(P243,_xll.ohTrigger(Trigger,Trigger6M,InterestRatesTrigger))</f>
        <v>2.2719999999999997E-2</v>
      </c>
      <c r="W243" s="94" t="b">
        <f t="shared" si="22"/>
        <v>1</v>
      </c>
      <c r="X243" s="153">
        <f t="shared" si="23"/>
        <v>0.27139445021737152</v>
      </c>
      <c r="Y243" s="50" t="b">
        <f>ABS(X243/10000)&lt;=ABS('General Settings'!$D$32)</f>
        <v>0</v>
      </c>
      <c r="AA243" s="50" t="str">
        <f>_xll.qlSwapIndex(,,O243,SettlementDays,Currency,Calendar,FixedLegTenor,FixedLegBDC,FixedLegDayCounter,Index6M,DiscountingCurve,Permanent,Trigger,ObjectOverwrite)</f>
        <v>obj_006e3#0000</v>
      </c>
      <c r="AB243" s="50" t="str">
        <f>_xll.qlVanillaSwapFromSwapIndex(,AA243,R243)</f>
        <v>obj_00952#0000</v>
      </c>
    </row>
    <row r="244" spans="13:28" x14ac:dyDescent="0.2">
      <c r="M244" s="94" t="s">
        <v>159</v>
      </c>
      <c r="N244" s="94" t="s">
        <v>90</v>
      </c>
      <c r="O244" s="94" t="s">
        <v>85</v>
      </c>
      <c r="P244" s="94" t="str">
        <f t="shared" si="21"/>
        <v>EUR10F5Y_Quote</v>
      </c>
      <c r="Q244" s="122"/>
      <c r="R244" s="106">
        <f>_xll.qlInterestRateIndexFixingDate(AA244,S244)</f>
        <v>46007</v>
      </c>
      <c r="S244" s="106">
        <f>_xll.qlCalendarAdvance(Calendar,SettlementDate,N244,"mf",TRUE,Trigger)</f>
        <v>46009</v>
      </c>
      <c r="T244" s="106">
        <f>_xll.qlInterestRateIndexMaturity(AA244,S244)</f>
        <v>47835</v>
      </c>
      <c r="U244" s="97">
        <f>_xll.qlIndexFixing(AA244,R244,TRUE,_xll.ohTrigger(Trigger,Trigger6M,InterestRatesTrigger))</f>
        <v>2.2783330412827183E-2</v>
      </c>
      <c r="V244" s="97">
        <f>_xll.qlQuoteValue(P244,_xll.ohTrigger(Trigger,Trigger6M,InterestRatesTrigger))</f>
        <v>2.2780000000000002E-2</v>
      </c>
      <c r="W244" s="94" t="b">
        <f t="shared" si="22"/>
        <v>1</v>
      </c>
      <c r="X244" s="153">
        <f t="shared" si="23"/>
        <v>3.330412827181467E-2</v>
      </c>
      <c r="Y244" s="50" t="b">
        <f>ABS(X244/10000)&lt;=ABS('General Settings'!$D$32)</f>
        <v>0</v>
      </c>
      <c r="AA244" s="50" t="str">
        <f>_xll.qlSwapIndex(,,O244,SettlementDays,Currency,Calendar,FixedLegTenor,FixedLegBDC,FixedLegDayCounter,Index6M,DiscountingCurve,Permanent,Trigger,ObjectOverwrite)</f>
        <v>obj_007c0#0000</v>
      </c>
      <c r="AB244" s="50" t="str">
        <f>_xll.qlVanillaSwapFromSwapIndex(,AA244,R244)</f>
        <v>obj_00965#0000</v>
      </c>
    </row>
    <row r="245" spans="13:28" x14ac:dyDescent="0.2">
      <c r="M245" s="94" t="s">
        <v>159</v>
      </c>
      <c r="N245" s="94" t="s">
        <v>90</v>
      </c>
      <c r="O245" s="94" t="s">
        <v>86</v>
      </c>
      <c r="P245" s="94" t="str">
        <f t="shared" si="21"/>
        <v>EUR10F6Y_Quote</v>
      </c>
      <c r="Q245" s="122"/>
      <c r="R245" s="106">
        <f>_xll.qlInterestRateIndexFixingDate(AA245,S245)</f>
        <v>46007</v>
      </c>
      <c r="S245" s="106">
        <f>_xll.qlCalendarAdvance(Calendar,SettlementDate,N245,"mf",TRUE,Trigger)</f>
        <v>46009</v>
      </c>
      <c r="T245" s="106">
        <f>_xll.qlInterestRateIndexMaturity(AA245,S245)</f>
        <v>48200</v>
      </c>
      <c r="U245" s="97">
        <f>_xll.qlIndexFixing(AA245,R245,TRUE,_xll.ohTrigger(Trigger,Trigger6M,InterestRatesTrigger))</f>
        <v>2.2763848467780116E-2</v>
      </c>
      <c r="V245" s="97">
        <f>_xll.qlQuoteValue(P245,_xll.ohTrigger(Trigger,Trigger6M,InterestRatesTrigger))</f>
        <v>2.2780000000000002E-2</v>
      </c>
      <c r="W245" s="94" t="b">
        <f t="shared" si="22"/>
        <v>1</v>
      </c>
      <c r="X245" s="153">
        <f t="shared" si="23"/>
        <v>-0.1615153221988519</v>
      </c>
      <c r="Y245" s="50" t="b">
        <f>ABS(X245/10000)&lt;=ABS('General Settings'!$D$32)</f>
        <v>0</v>
      </c>
      <c r="AA245" s="50" t="str">
        <f>_xll.qlSwapIndex(,,O245,SettlementDays,Currency,Calendar,FixedLegTenor,FixedLegBDC,FixedLegDayCounter,Index6M,DiscountingCurve,Permanent,Trigger,ObjectOverwrite)</f>
        <v>obj_0084d#0000</v>
      </c>
      <c r="AB245" s="50" t="str">
        <f>_xll.qlVanillaSwapFromSwapIndex(,AA245,R245)</f>
        <v>obj_00942#0000</v>
      </c>
    </row>
    <row r="246" spans="13:28" x14ac:dyDescent="0.2">
      <c r="M246" s="94" t="s">
        <v>159</v>
      </c>
      <c r="N246" s="94" t="s">
        <v>90</v>
      </c>
      <c r="O246" s="94" t="s">
        <v>87</v>
      </c>
      <c r="P246" s="94" t="str">
        <f t="shared" si="21"/>
        <v>EUR10F7Y_Quote</v>
      </c>
      <c r="Q246" s="122"/>
      <c r="R246" s="106">
        <f>_xll.qlInterestRateIndexFixingDate(AA246,S246)</f>
        <v>46007</v>
      </c>
      <c r="S246" s="106">
        <f>_xll.qlCalendarAdvance(Calendar,SettlementDate,N246,"mf",TRUE,Trigger)</f>
        <v>46009</v>
      </c>
      <c r="T246" s="106">
        <f>_xll.qlInterestRateIndexMaturity(AA246,S246)</f>
        <v>48568</v>
      </c>
      <c r="U246" s="97">
        <f>_xll.qlIndexFixing(AA246,R246,TRUE,_xll.ohTrigger(Trigger,Trigger6M,InterestRatesTrigger))</f>
        <v>2.2697825402437775E-2</v>
      </c>
      <c r="V246" s="97">
        <f>_xll.qlQuoteValue(P246,_xll.ohTrigger(Trigger,Trigger6M,InterestRatesTrigger))</f>
        <v>2.2709999999999998E-2</v>
      </c>
      <c r="W246" s="94" t="b">
        <f t="shared" si="22"/>
        <v>1</v>
      </c>
      <c r="X246" s="153">
        <f t="shared" si="23"/>
        <v>-0.12174597562222139</v>
      </c>
      <c r="Y246" s="50" t="b">
        <f>ABS(X246/10000)&lt;=ABS('General Settings'!$D$32)</f>
        <v>0</v>
      </c>
      <c r="AA246" s="50" t="str">
        <f>_xll.qlSwapIndex(,,O246,SettlementDays,Currency,Calendar,FixedLegTenor,FixedLegBDC,FixedLegDayCounter,Index6M,DiscountingCurve,Permanent,Trigger,ObjectOverwrite)</f>
        <v>obj_006ce#0000</v>
      </c>
      <c r="AB246" s="50" t="str">
        <f>_xll.qlVanillaSwapFromSwapIndex(,AA246,R246)</f>
        <v>obj_00889#0000</v>
      </c>
    </row>
    <row r="247" spans="13:28" x14ac:dyDescent="0.2">
      <c r="M247" s="94" t="s">
        <v>159</v>
      </c>
      <c r="N247" s="94" t="s">
        <v>90</v>
      </c>
      <c r="O247" s="94" t="s">
        <v>88</v>
      </c>
      <c r="P247" s="94" t="str">
        <f t="shared" si="21"/>
        <v>EUR10F8Y_Quote</v>
      </c>
      <c r="Q247" s="122"/>
      <c r="R247" s="106">
        <f>_xll.qlInterestRateIndexFixingDate(AA247,S247)</f>
        <v>46007</v>
      </c>
      <c r="S247" s="106">
        <f>_xll.qlCalendarAdvance(Calendar,SettlementDate,N247,"mf",TRUE,Trigger)</f>
        <v>46009</v>
      </c>
      <c r="T247" s="106">
        <f>_xll.qlInterestRateIndexMaturity(AA247,S247)</f>
        <v>48932</v>
      </c>
      <c r="U247" s="97">
        <f>_xll.qlIndexFixing(AA247,R247,TRUE,_xll.ohTrigger(Trigger,Trigger6M,InterestRatesTrigger))</f>
        <v>2.2570405201500113E-2</v>
      </c>
      <c r="V247" s="97">
        <f>_xll.qlQuoteValue(P247,_xll.ohTrigger(Trigger,Trigger6M,InterestRatesTrigger))</f>
        <v>2.2579999999999999E-2</v>
      </c>
      <c r="W247" s="94" t="b">
        <f t="shared" si="22"/>
        <v>1</v>
      </c>
      <c r="X247" s="153">
        <f t="shared" si="23"/>
        <v>-9.5947984998859259E-2</v>
      </c>
      <c r="Y247" s="50" t="b">
        <f>ABS(X247/10000)&lt;=ABS('General Settings'!$D$32)</f>
        <v>0</v>
      </c>
      <c r="AA247" s="50" t="str">
        <f>_xll.qlSwapIndex(,,O247,SettlementDays,Currency,Calendar,FixedLegTenor,FixedLegBDC,FixedLegDayCounter,Index6M,DiscountingCurve,Permanent,Trigger,ObjectOverwrite)</f>
        <v>obj_00723#0000</v>
      </c>
      <c r="AB247" s="50" t="str">
        <f>_xll.qlVanillaSwapFromSwapIndex(,AA247,R247)</f>
        <v>obj_0095e#0000</v>
      </c>
    </row>
    <row r="248" spans="13:28" x14ac:dyDescent="0.2">
      <c r="M248" s="94" t="s">
        <v>159</v>
      </c>
      <c r="N248" s="94" t="s">
        <v>90</v>
      </c>
      <c r="O248" s="94" t="s">
        <v>89</v>
      </c>
      <c r="P248" s="94" t="str">
        <f t="shared" si="21"/>
        <v>EUR10F9Y_Quote</v>
      </c>
      <c r="Q248" s="122"/>
      <c r="R248" s="106">
        <f>_xll.qlInterestRateIndexFixingDate(AA248,S248)</f>
        <v>46007</v>
      </c>
      <c r="S248" s="106">
        <f>_xll.qlCalendarAdvance(Calendar,SettlementDate,N248,"mf",TRUE,Trigger)</f>
        <v>46009</v>
      </c>
      <c r="T248" s="106">
        <f>_xll.qlInterestRateIndexMaturity(AA248,S248)</f>
        <v>49296</v>
      </c>
      <c r="U248" s="97">
        <f>_xll.qlIndexFixing(AA248,R248,TRUE,_xll.ohTrigger(Trigger,Trigger6M,InterestRatesTrigger))</f>
        <v>2.2393654599262437E-2</v>
      </c>
      <c r="V248" s="97">
        <f>_xll.qlQuoteValue(P248,_xll.ohTrigger(Trigger,Trigger6M,InterestRatesTrigger))</f>
        <v>2.239E-2</v>
      </c>
      <c r="W248" s="94" t="b">
        <f t="shared" si="22"/>
        <v>1</v>
      </c>
      <c r="X248" s="153">
        <f t="shared" si="23"/>
        <v>3.6545992624370527E-2</v>
      </c>
      <c r="Y248" s="50" t="b">
        <f>ABS(X248/10000)&lt;=ABS('General Settings'!$D$32)</f>
        <v>0</v>
      </c>
      <c r="AA248" s="50" t="str">
        <f>_xll.qlSwapIndex(,,O248,SettlementDays,Currency,Calendar,FixedLegTenor,FixedLegBDC,FixedLegDayCounter,Index6M,DiscountingCurve,Permanent,Trigger,ObjectOverwrite)</f>
        <v>obj_00722#0000</v>
      </c>
      <c r="AB248" s="50" t="str">
        <f>_xll.qlVanillaSwapFromSwapIndex(,AA248,R248)</f>
        <v>obj_00956#0000</v>
      </c>
    </row>
    <row r="249" spans="13:28" x14ac:dyDescent="0.2">
      <c r="M249" s="94" t="s">
        <v>159</v>
      </c>
      <c r="N249" s="94" t="s">
        <v>90</v>
      </c>
      <c r="O249" s="94" t="s">
        <v>90</v>
      </c>
      <c r="P249" s="94" t="str">
        <f t="shared" si="21"/>
        <v>EUR10F10Y_Quote</v>
      </c>
      <c r="Q249" s="122"/>
      <c r="R249" s="106">
        <f>_xll.qlInterestRateIndexFixingDate(AA249,S249)</f>
        <v>46007</v>
      </c>
      <c r="S249" s="106">
        <f>_xll.qlCalendarAdvance(Calendar,SettlementDate,N249,"mf",TRUE,Trigger)</f>
        <v>46009</v>
      </c>
      <c r="T249" s="106">
        <f>_xll.qlInterestRateIndexMaturity(AA249,S249)</f>
        <v>49661</v>
      </c>
      <c r="U249" s="97">
        <f>_xll.qlIndexFixing(AA249,R249,TRUE,_xll.ohTrigger(Trigger,Trigger6M,InterestRatesTrigger))</f>
        <v>2.2170694565628056E-2</v>
      </c>
      <c r="V249" s="97">
        <f>_xll.qlQuoteValue(P249,_xll.ohTrigger(Trigger,Trigger6M,InterestRatesTrigger))</f>
        <v>2.2170000000000002E-2</v>
      </c>
      <c r="W249" s="94" t="b">
        <f t="shared" si="22"/>
        <v>1</v>
      </c>
      <c r="X249" s="153">
        <f t="shared" si="23"/>
        <v>6.945656280538115E-3</v>
      </c>
      <c r="Y249" s="50" t="b">
        <f>ABS(X249/10000)&lt;=ABS('General Settings'!$D$32)</f>
        <v>0</v>
      </c>
      <c r="AA249" s="50" t="str">
        <f>_xll.qlSwapIndex(,,O249,SettlementDays,Currency,Calendar,FixedLegTenor,FixedLegBDC,FixedLegDayCounter,Index6M,DiscountingCurve,Permanent,Trigger,ObjectOverwrite)</f>
        <v>obj_0075b#0000</v>
      </c>
      <c r="AB249" s="50" t="str">
        <f>_xll.qlVanillaSwapFromSwapIndex(,AA249,R249)</f>
        <v>obj_00912#0000</v>
      </c>
    </row>
    <row r="250" spans="13:28" x14ac:dyDescent="0.2">
      <c r="M250" s="94" t="s">
        <v>159</v>
      </c>
      <c r="N250" s="94" t="s">
        <v>90</v>
      </c>
      <c r="O250" s="94" t="s">
        <v>116</v>
      </c>
      <c r="P250" s="94" t="str">
        <f t="shared" si="21"/>
        <v>EUR10F11Y_Quote</v>
      </c>
      <c r="Q250" s="122"/>
      <c r="R250" s="106">
        <f>_xll.qlInterestRateIndexFixingDate(AA250,S250)</f>
        <v>46007</v>
      </c>
      <c r="S250" s="106">
        <f>_xll.qlCalendarAdvance(Calendar,SettlementDate,N250,"mf",TRUE,Trigger)</f>
        <v>46009</v>
      </c>
      <c r="T250" s="106">
        <f>_xll.qlInterestRateIndexMaturity(AA250,S250)</f>
        <v>50027</v>
      </c>
      <c r="U250" s="97">
        <f>_xll.qlIndexFixing(AA250,R250,TRUE,_xll.ohTrigger(Trigger,Trigger6M,InterestRatesTrigger))</f>
        <v>2.1912561627980214E-2</v>
      </c>
      <c r="V250" s="97">
        <f>_xll.qlQuoteValue(P250,_xll.ohTrigger(Trigger,Trigger6M,InterestRatesTrigger))</f>
        <v>2.1920000000000002E-2</v>
      </c>
      <c r="W250" s="94" t="b">
        <f t="shared" si="22"/>
        <v>1</v>
      </c>
      <c r="X250" s="153">
        <f t="shared" si="23"/>
        <v>-7.4383720197884751E-2</v>
      </c>
      <c r="Y250" s="50" t="b">
        <f>ABS(X250/10000)&lt;=ABS('General Settings'!$D$32)</f>
        <v>0</v>
      </c>
      <c r="AA250" s="50" t="str">
        <f>_xll.qlSwapIndex(,,O250,SettlementDays,Currency,Calendar,FixedLegTenor,FixedLegBDC,FixedLegDayCounter,Index6M,DiscountingCurve,Permanent,Trigger,ObjectOverwrite)</f>
        <v>obj_0068c#0000</v>
      </c>
      <c r="AB250" s="50" t="str">
        <f>_xll.qlVanillaSwapFromSwapIndex(,AA250,R250)</f>
        <v>obj_00981#0000</v>
      </c>
    </row>
    <row r="251" spans="13:28" x14ac:dyDescent="0.2">
      <c r="M251" s="94" t="s">
        <v>159</v>
      </c>
      <c r="N251" s="94" t="s">
        <v>90</v>
      </c>
      <c r="O251" s="94" t="s">
        <v>91</v>
      </c>
      <c r="P251" s="94" t="str">
        <f t="shared" si="21"/>
        <v>EUR10F12Y_Quote</v>
      </c>
      <c r="Q251" s="122"/>
      <c r="R251" s="106">
        <f>_xll.qlInterestRateIndexFixingDate(AA251,S251)</f>
        <v>46007</v>
      </c>
      <c r="S251" s="106">
        <f>_xll.qlCalendarAdvance(Calendar,SettlementDate,N251,"mf",TRUE,Trigger)</f>
        <v>46009</v>
      </c>
      <c r="T251" s="106">
        <f>_xll.qlInterestRateIndexMaturity(AA251,S251)</f>
        <v>50392</v>
      </c>
      <c r="U251" s="97">
        <f>_xll.qlIndexFixing(AA251,R251,TRUE,_xll.ohTrigger(Trigger,Trigger6M,InterestRatesTrigger))</f>
        <v>2.1625542131539863E-2</v>
      </c>
      <c r="V251" s="97">
        <f>_xll.qlQuoteValue(P251,_xll.ohTrigger(Trigger,Trigger6M,InterestRatesTrigger))</f>
        <v>2.1640000000000003E-2</v>
      </c>
      <c r="W251" s="94" t="b">
        <f t="shared" si="22"/>
        <v>1</v>
      </c>
      <c r="X251" s="153">
        <f t="shared" si="23"/>
        <v>-0.14457868460139578</v>
      </c>
      <c r="Y251" s="50" t="b">
        <f>ABS(X251/10000)&lt;=ABS('General Settings'!$D$32)</f>
        <v>0</v>
      </c>
      <c r="AA251" s="50" t="str">
        <f>_xll.qlSwapIndex(,,O251,SettlementDays,Currency,Calendar,FixedLegTenor,FixedLegBDC,FixedLegDayCounter,Index6M,DiscountingCurve,Permanent,Trigger,ObjectOverwrite)</f>
        <v>obj_007c7#0000</v>
      </c>
      <c r="AB251" s="50" t="str">
        <f>_xll.qlVanillaSwapFromSwapIndex(,AA251,R251)</f>
        <v>obj_008b0#0000</v>
      </c>
    </row>
    <row r="252" spans="13:28" x14ac:dyDescent="0.2">
      <c r="M252" s="94" t="s">
        <v>159</v>
      </c>
      <c r="N252" s="94" t="s">
        <v>90</v>
      </c>
      <c r="O252" s="94" t="s">
        <v>117</v>
      </c>
      <c r="P252" s="94" t="str">
        <f t="shared" si="21"/>
        <v>EUR10F13Y_Quote</v>
      </c>
      <c r="Q252" s="122"/>
      <c r="R252" s="106">
        <f>_xll.qlInterestRateIndexFixingDate(AA252,S252)</f>
        <v>46007</v>
      </c>
      <c r="S252" s="106">
        <f>_xll.qlCalendarAdvance(Calendar,SettlementDate,N252,"mf",TRUE,Trigger)</f>
        <v>46009</v>
      </c>
      <c r="T252" s="106">
        <f>_xll.qlInterestRateIndexMaturity(AA252,S252)</f>
        <v>50759</v>
      </c>
      <c r="U252" s="97">
        <f>_xll.qlIndexFixing(AA252,R252,TRUE,_xll.ohTrigger(Trigger,Trigger6M,InterestRatesTrigger))</f>
        <v>2.1328728847445889E-2</v>
      </c>
      <c r="V252" s="97">
        <f>_xll.qlQuoteValue(P252,_xll.ohTrigger(Trigger,Trigger6M,InterestRatesTrigger))</f>
        <v>2.1349999999999997E-2</v>
      </c>
      <c r="W252" s="94" t="b">
        <f t="shared" si="22"/>
        <v>1</v>
      </c>
      <c r="X252" s="153">
        <f t="shared" si="23"/>
        <v>-0.21271152554108025</v>
      </c>
      <c r="Y252" s="50" t="b">
        <f>ABS(X252/10000)&lt;=ABS('General Settings'!$D$32)</f>
        <v>0</v>
      </c>
      <c r="AA252" s="50" t="str">
        <f>_xll.qlSwapIndex(,,O252,SettlementDays,Currency,Calendar,FixedLegTenor,FixedLegBDC,FixedLegDayCounter,Index6M,DiscountingCurve,Permanent,Trigger,ObjectOverwrite)</f>
        <v>obj_0084a#0000</v>
      </c>
      <c r="AB252" s="50" t="str">
        <f>_xll.qlVanillaSwapFromSwapIndex(,AA252,R252)</f>
        <v>obj_00900#0000</v>
      </c>
    </row>
    <row r="253" spans="13:28" x14ac:dyDescent="0.2">
      <c r="M253" s="94" t="s">
        <v>159</v>
      </c>
      <c r="N253" s="94" t="s">
        <v>90</v>
      </c>
      <c r="O253" s="94" t="s">
        <v>118</v>
      </c>
      <c r="P253" s="94" t="str">
        <f t="shared" si="21"/>
        <v>EUR10F14Y_Quote</v>
      </c>
      <c r="Q253" s="122"/>
      <c r="R253" s="106">
        <f>_xll.qlInterestRateIndexFixingDate(AA253,S253)</f>
        <v>46007</v>
      </c>
      <c r="S253" s="106">
        <f>_xll.qlCalendarAdvance(Calendar,SettlementDate,N253,"mf",TRUE,Trigger)</f>
        <v>46009</v>
      </c>
      <c r="T253" s="106">
        <f>_xll.qlInterestRateIndexMaturity(AA253,S253)</f>
        <v>51123</v>
      </c>
      <c r="U253" s="97">
        <f>_xll.qlIndexFixing(AA253,R253,TRUE,_xll.ohTrigger(Trigger,Trigger6M,InterestRatesTrigger))</f>
        <v>2.1040914306669632E-2</v>
      </c>
      <c r="V253" s="97">
        <f>_xll.qlQuoteValue(P253,_xll.ohTrigger(Trigger,Trigger6M,InterestRatesTrigger))</f>
        <v>2.1059999999999999E-2</v>
      </c>
      <c r="W253" s="94" t="b">
        <f t="shared" si="22"/>
        <v>1</v>
      </c>
      <c r="X253" s="153">
        <f t="shared" si="23"/>
        <v>-0.19085693330367359</v>
      </c>
      <c r="Y253" s="50" t="b">
        <f>ABS(X253/10000)&lt;=ABS('General Settings'!$D$32)</f>
        <v>0</v>
      </c>
      <c r="AA253" s="50" t="str">
        <f>_xll.qlSwapIndex(,,O253,SettlementDays,Currency,Calendar,FixedLegTenor,FixedLegBDC,FixedLegDayCounter,Index6M,DiscountingCurve,Permanent,Trigger,ObjectOverwrite)</f>
        <v>obj_00693#0000</v>
      </c>
      <c r="AB253" s="50" t="str">
        <f>_xll.qlVanillaSwapFromSwapIndex(,AA253,R253)</f>
        <v>obj_008fd#0000</v>
      </c>
    </row>
    <row r="254" spans="13:28" x14ac:dyDescent="0.2">
      <c r="M254" s="94" t="s">
        <v>159</v>
      </c>
      <c r="N254" s="94" t="s">
        <v>90</v>
      </c>
      <c r="O254" s="94" t="s">
        <v>92</v>
      </c>
      <c r="P254" s="94" t="str">
        <f t="shared" si="21"/>
        <v>EUR10F15Y_Quote</v>
      </c>
      <c r="Q254" s="122"/>
      <c r="R254" s="106">
        <f>_xll.qlInterestRateIndexFixingDate(AA254,S254)</f>
        <v>46007</v>
      </c>
      <c r="S254" s="106">
        <f>_xll.qlCalendarAdvance(Calendar,SettlementDate,N254,"mf",TRUE,Trigger)</f>
        <v>46009</v>
      </c>
      <c r="T254" s="106">
        <f>_xll.qlInterestRateIndexMaturity(AA254,S254)</f>
        <v>51488</v>
      </c>
      <c r="U254" s="97">
        <f>_xll.qlIndexFixing(AA254,R254,TRUE,_xll.ohTrigger(Trigger,Trigger6M,InterestRatesTrigger))</f>
        <v>2.0775850255891539E-2</v>
      </c>
      <c r="V254" s="97">
        <f>_xll.qlQuoteValue(P254,_xll.ohTrigger(Trigger,Trigger6M,InterestRatesTrigger))</f>
        <v>2.078E-2</v>
      </c>
      <c r="W254" s="94" t="b">
        <f t="shared" si="22"/>
        <v>1</v>
      </c>
      <c r="X254" s="153">
        <f t="shared" si="23"/>
        <v>-4.1497441084607789E-2</v>
      </c>
      <c r="Y254" s="50" t="b">
        <f>ABS(X254/10000)&lt;=ABS('General Settings'!$D$32)</f>
        <v>0</v>
      </c>
      <c r="AA254" s="50" t="str">
        <f>_xll.qlSwapIndex(,,O254,SettlementDays,Currency,Calendar,FixedLegTenor,FixedLegBDC,FixedLegDayCounter,Index6M,DiscountingCurve,Permanent,Trigger,ObjectOverwrite)</f>
        <v>obj_00718#0000</v>
      </c>
      <c r="AB254" s="50" t="str">
        <f>_xll.qlVanillaSwapFromSwapIndex(,AA254,R254)</f>
        <v>obj_0097e#0000</v>
      </c>
    </row>
    <row r="255" spans="13:28" x14ac:dyDescent="0.2">
      <c r="M255" s="94" t="s">
        <v>159</v>
      </c>
      <c r="N255" s="94" t="s">
        <v>90</v>
      </c>
      <c r="O255" s="94" t="s">
        <v>93</v>
      </c>
      <c r="P255" s="94" t="str">
        <f t="shared" si="21"/>
        <v>EUR10F20Y_Quote</v>
      </c>
      <c r="Q255" s="122"/>
      <c r="R255" s="106">
        <f>_xll.qlInterestRateIndexFixingDate(AA255,S255)</f>
        <v>46007</v>
      </c>
      <c r="S255" s="106">
        <f>_xll.qlCalendarAdvance(Calendar,SettlementDate,N255,"mf",TRUE,Trigger)</f>
        <v>46009</v>
      </c>
      <c r="T255" s="106">
        <f>_xll.qlInterestRateIndexMaturity(AA255,S255)</f>
        <v>53314</v>
      </c>
      <c r="U255" s="97">
        <f>_xll.qlIndexFixing(AA255,R255,TRUE,_xll.ohTrigger(Trigger,Trigger6M,InterestRatesTrigger))</f>
        <v>1.9706255704375637E-2</v>
      </c>
      <c r="V255" s="97">
        <f>_xll.qlQuoteValue(P255,_xll.ohTrigger(Trigger,Trigger6M,InterestRatesTrigger))</f>
        <v>1.9710000000000002E-2</v>
      </c>
      <c r="W255" s="94" t="b">
        <f t="shared" si="22"/>
        <v>1</v>
      </c>
      <c r="X255" s="153">
        <f t="shared" si="23"/>
        <v>-3.7442956243652348E-2</v>
      </c>
      <c r="Y255" s="50" t="b">
        <f>ABS(X255/10000)&lt;=ABS('General Settings'!$D$32)</f>
        <v>0</v>
      </c>
      <c r="AA255" s="50" t="str">
        <f>_xll.qlSwapIndex(,,O255,SettlementDays,Currency,Calendar,FixedLegTenor,FixedLegBDC,FixedLegDayCounter,Index6M,DiscountingCurve,Permanent,Trigger,ObjectOverwrite)</f>
        <v>obj_007f1#0000</v>
      </c>
      <c r="AB255" s="50" t="str">
        <f>_xll.qlVanillaSwapFromSwapIndex(,AA255,R255)</f>
        <v>obj_0091c#0000</v>
      </c>
    </row>
    <row r="256" spans="13:28" x14ac:dyDescent="0.2">
      <c r="M256" s="94" t="s">
        <v>159</v>
      </c>
      <c r="N256" s="94" t="s">
        <v>90</v>
      </c>
      <c r="O256" s="94" t="s">
        <v>94</v>
      </c>
      <c r="P256" s="94" t="str">
        <f t="shared" si="21"/>
        <v>EUR10F25Y_Quote</v>
      </c>
      <c r="Q256" s="122"/>
      <c r="R256" s="106">
        <f>_xll.qlInterestRateIndexFixingDate(AA256,S256)</f>
        <v>46007</v>
      </c>
      <c r="S256" s="106">
        <f>_xll.qlCalendarAdvance(Calendar,SettlementDate,N256,"mf",TRUE,Trigger)</f>
        <v>46009</v>
      </c>
      <c r="T256" s="106">
        <f>_xll.qlInterestRateIndexMaturity(AA256,S256)</f>
        <v>55141</v>
      </c>
      <c r="U256" s="97">
        <f>_xll.qlIndexFixing(AA256,R256,TRUE,_xll.ohTrigger(Trigger,Trigger6M,InterestRatesTrigger))</f>
        <v>1.9108006941136572E-2</v>
      </c>
      <c r="V256" s="97">
        <f>_xll.qlQuoteValue(P256,_xll.ohTrigger(Trigger,Trigger6M,InterestRatesTrigger))</f>
        <v>1.9110000000000002E-2</v>
      </c>
      <c r="W256" s="94" t="b">
        <f t="shared" si="22"/>
        <v>1</v>
      </c>
      <c r="X256" s="153">
        <f t="shared" si="23"/>
        <v>-1.993058863430236E-2</v>
      </c>
      <c r="Y256" s="50" t="b">
        <f>ABS(X256/10000)&lt;=ABS('General Settings'!$D$32)</f>
        <v>0</v>
      </c>
      <c r="AA256" s="50" t="str">
        <f>_xll.qlSwapIndex(,,O256,SettlementDays,Currency,Calendar,FixedLegTenor,FixedLegBDC,FixedLegDayCounter,Index6M,DiscountingCurve,Permanent,Trigger,ObjectOverwrite)</f>
        <v>obj_007c9#0000</v>
      </c>
      <c r="AB256" s="50" t="str">
        <f>_xll.qlVanillaSwapFromSwapIndex(,AA256,R256)</f>
        <v>obj_00865#0000</v>
      </c>
    </row>
    <row r="257" spans="13:28" x14ac:dyDescent="0.2">
      <c r="M257" s="197" t="s">
        <v>159</v>
      </c>
      <c r="N257" s="197" t="s">
        <v>90</v>
      </c>
      <c r="O257" s="197" t="s">
        <v>96</v>
      </c>
      <c r="P257" s="197" t="str">
        <f t="shared" si="21"/>
        <v>EUR10F30Y_Quote</v>
      </c>
      <c r="Q257" s="162"/>
      <c r="R257" s="198">
        <f>_xll.qlInterestRateIndexFixingDate(AA257,S257)</f>
        <v>46007</v>
      </c>
      <c r="S257" s="198">
        <f>_xll.qlCalendarAdvance(Calendar,SettlementDate,N257,"mf",TRUE,Trigger)</f>
        <v>46009</v>
      </c>
      <c r="T257" s="198">
        <f>_xll.qlInterestRateIndexMaturity(AA257,S257)</f>
        <v>56968</v>
      </c>
      <c r="U257" s="199">
        <f>_xll.qlIndexFixing(AA257,R257,TRUE,_xll.ohTrigger(Trigger,Trigger6M,InterestRatesTrigger))</f>
        <v>1.8602904612991446E-2</v>
      </c>
      <c r="V257" s="199">
        <f>_xll.qlQuoteValue(P257,_xll.ohTrigger(Trigger,Trigger6M,InterestRatesTrigger))</f>
        <v>1.8599999999999998E-2</v>
      </c>
      <c r="W257" s="197" t="b">
        <f t="shared" si="22"/>
        <v>1</v>
      </c>
      <c r="X257" s="200">
        <f t="shared" si="23"/>
        <v>2.9046129914472862E-2</v>
      </c>
      <c r="Y257" s="161" t="b">
        <f>ABS(X257/10000)&lt;=ABS('General Settings'!$D$32)</f>
        <v>0</v>
      </c>
      <c r="AA257" s="50" t="str">
        <f>_xll.qlSwapIndex(,,O257,SettlementDays,Currency,Calendar,FixedLegTenor,FixedLegBDC,FixedLegDayCounter,Index6M,DiscountingCurve,Permanent,Trigger,ObjectOverwrite)</f>
        <v>obj_007a4#0000</v>
      </c>
      <c r="AB257" s="50" t="str">
        <f>_xll.qlVanillaSwapFromSwapIndex(,AA257,R257)</f>
        <v>obj_008a2#0000</v>
      </c>
    </row>
    <row r="258" spans="13:28" x14ac:dyDescent="0.2">
      <c r="M258" s="201" t="s">
        <v>159</v>
      </c>
      <c r="N258" s="201" t="s">
        <v>116</v>
      </c>
      <c r="O258" s="201" t="s">
        <v>33</v>
      </c>
      <c r="P258" s="201" t="str">
        <f t="shared" si="21"/>
        <v>EUR11F1Y_Quote</v>
      </c>
      <c r="Q258" s="166"/>
      <c r="R258" s="202">
        <f>_xll.qlInterestRateIndexFixingDate(AA258,S258)</f>
        <v>46372</v>
      </c>
      <c r="S258" s="202">
        <f>_xll.qlCalendarAdvance(Calendar,SettlementDate,N258,"mf",TRUE,Trigger)</f>
        <v>46374</v>
      </c>
      <c r="T258" s="202">
        <f>_xll.qlInterestRateIndexMaturity(AA258,S258)</f>
        <v>46741</v>
      </c>
      <c r="U258" s="203">
        <f>_xll.qlIndexFixing(AA258,R258,TRUE,_xll.ohTrigger(Trigger,Trigger6M,InterestRatesTrigger))</f>
        <v>2.2732530410691898E-2</v>
      </c>
      <c r="V258" s="203">
        <f>_xll.qlQuoteValue(P258,_xll.ohTrigger(Trigger,Trigger6M,InterestRatesTrigger))</f>
        <v>2.2719999999999997E-2</v>
      </c>
      <c r="W258" s="201" t="b">
        <f t="shared" si="22"/>
        <v>1</v>
      </c>
      <c r="X258" s="204">
        <f t="shared" si="23"/>
        <v>0.12530410691900806</v>
      </c>
      <c r="Y258" s="149" t="b">
        <f>ABS(X258/10000)&lt;=ABS('General Settings'!$D$32)</f>
        <v>0</v>
      </c>
      <c r="AA258" s="50" t="str">
        <f>_xll.qlSwapIndex(,,O258,SettlementDays,Currency,Calendar,FixedLegTenor,FixedLegBDC,FixedLegDayCounter,Index6M,DiscountingCurve,Permanent,Trigger,ObjectOverwrite)</f>
        <v>obj_00849#0000</v>
      </c>
      <c r="AB258" s="50" t="str">
        <f>_xll.qlVanillaSwapFromSwapIndex(,AA258,R258)</f>
        <v>obj_008d9#0000</v>
      </c>
    </row>
    <row r="259" spans="13:28" x14ac:dyDescent="0.2">
      <c r="M259" s="94" t="s">
        <v>159</v>
      </c>
      <c r="N259" s="94" t="s">
        <v>116</v>
      </c>
      <c r="O259" s="94" t="s">
        <v>82</v>
      </c>
      <c r="P259" s="94" t="str">
        <f t="shared" si="21"/>
        <v>EUR11F2Y_Quote</v>
      </c>
      <c r="Q259" s="122"/>
      <c r="R259" s="106">
        <f>_xll.qlInterestRateIndexFixingDate(AA259,S259)</f>
        <v>46372</v>
      </c>
      <c r="S259" s="106">
        <f>_xll.qlCalendarAdvance(Calendar,SettlementDate,N259,"mf",TRUE,Trigger)</f>
        <v>46374</v>
      </c>
      <c r="T259" s="106">
        <f>_xll.qlInterestRateIndexMaturity(AA259,S259)</f>
        <v>47105</v>
      </c>
      <c r="U259" s="97">
        <f>_xll.qlIndexFixing(AA259,R259,TRUE,_xll.ohTrigger(Trigger,Trigger6M,InterestRatesTrigger))</f>
        <v>2.2904557497266616E-2</v>
      </c>
      <c r="V259" s="97">
        <f>_xll.qlQuoteValue(P259,_xll.ohTrigger(Trigger,Trigger6M,InterestRatesTrigger))</f>
        <v>2.2869999999999998E-2</v>
      </c>
      <c r="W259" s="94" t="b">
        <f t="shared" si="22"/>
        <v>1</v>
      </c>
      <c r="X259" s="153">
        <f t="shared" si="23"/>
        <v>0.34557497266617804</v>
      </c>
      <c r="Y259" s="50" t="b">
        <f>ABS(X259/10000)&lt;=ABS('General Settings'!$D$32)</f>
        <v>0</v>
      </c>
      <c r="AA259" s="50" t="str">
        <f>_xll.qlSwapIndex(,,O259,SettlementDays,Currency,Calendar,FixedLegTenor,FixedLegBDC,FixedLegDayCounter,Index6M,DiscountingCurve,Permanent,Trigger,ObjectOverwrite)</f>
        <v>obj_007aa#0000</v>
      </c>
      <c r="AB259" s="50" t="str">
        <f>_xll.qlVanillaSwapFromSwapIndex(,AA259,R259)</f>
        <v>obj_0086c#0000</v>
      </c>
    </row>
    <row r="260" spans="13:28" x14ac:dyDescent="0.2">
      <c r="M260" s="94" t="s">
        <v>159</v>
      </c>
      <c r="N260" s="94" t="s">
        <v>116</v>
      </c>
      <c r="O260" s="94" t="s">
        <v>83</v>
      </c>
      <c r="P260" s="94" t="str">
        <f t="shared" si="21"/>
        <v>EUR11F3Y_Quote</v>
      </c>
      <c r="Q260" s="122"/>
      <c r="R260" s="106">
        <f>_xll.qlInterestRateIndexFixingDate(AA260,S260)</f>
        <v>46372</v>
      </c>
      <c r="S260" s="106">
        <f>_xll.qlCalendarAdvance(Calendar,SettlementDate,N260,"mf",TRUE,Trigger)</f>
        <v>46374</v>
      </c>
      <c r="T260" s="106">
        <f>_xll.qlInterestRateIndexMaturity(AA260,S260)</f>
        <v>47470</v>
      </c>
      <c r="U260" s="97">
        <f>_xll.qlIndexFixing(AA260,R260,TRUE,_xll.ohTrigger(Trigger,Trigger6M,InterestRatesTrigger))</f>
        <v>2.2957758753840499E-2</v>
      </c>
      <c r="V260" s="97">
        <f>_xll.qlQuoteValue(P260,_xll.ohTrigger(Trigger,Trigger6M,InterestRatesTrigger))</f>
        <v>2.2919999999999999E-2</v>
      </c>
      <c r="W260" s="94" t="b">
        <f t="shared" si="22"/>
        <v>1</v>
      </c>
      <c r="X260" s="153">
        <f t="shared" si="23"/>
        <v>0.37758753840499287</v>
      </c>
      <c r="Y260" s="50" t="b">
        <f>ABS(X260/10000)&lt;=ABS('General Settings'!$D$32)</f>
        <v>0</v>
      </c>
      <c r="AA260" s="50" t="str">
        <f>_xll.qlSwapIndex(,,O260,SettlementDays,Currency,Calendar,FixedLegTenor,FixedLegBDC,FixedLegDayCounter,Index6M,DiscountingCurve,Permanent,Trigger,ObjectOverwrite)</f>
        <v>obj_0068e#0000</v>
      </c>
      <c r="AB260" s="50" t="str">
        <f>_xll.qlVanillaSwapFromSwapIndex(,AA260,R260)</f>
        <v>obj_0086b#0000</v>
      </c>
    </row>
    <row r="261" spans="13:28" x14ac:dyDescent="0.2">
      <c r="M261" s="94" t="s">
        <v>159</v>
      </c>
      <c r="N261" s="94" t="s">
        <v>116</v>
      </c>
      <c r="O261" s="94" t="s">
        <v>84</v>
      </c>
      <c r="P261" s="94" t="str">
        <f t="shared" si="21"/>
        <v>EUR11F4Y_Quote</v>
      </c>
      <c r="Q261" s="122"/>
      <c r="R261" s="106">
        <f>_xll.qlInterestRateIndexFixingDate(AA261,S261)</f>
        <v>46372</v>
      </c>
      <c r="S261" s="106">
        <f>_xll.qlCalendarAdvance(Calendar,SettlementDate,N261,"mf",TRUE,Trigger)</f>
        <v>46374</v>
      </c>
      <c r="T261" s="106">
        <f>_xll.qlInterestRateIndexMaturity(AA261,S261)</f>
        <v>47835</v>
      </c>
      <c r="U261" s="97">
        <f>_xll.qlIndexFixing(AA261,R261,TRUE,_xll.ohTrigger(Trigger,Trigger6M,InterestRatesTrigger))</f>
        <v>2.2952549516262299E-2</v>
      </c>
      <c r="V261" s="97">
        <f>_xll.qlQuoteValue(P261,_xll.ohTrigger(Trigger,Trigger6M,InterestRatesTrigger))</f>
        <v>2.2949999999999998E-2</v>
      </c>
      <c r="W261" s="94" t="b">
        <f t="shared" si="22"/>
        <v>1</v>
      </c>
      <c r="X261" s="153">
        <f t="shared" si="23"/>
        <v>2.5495162623012657E-2</v>
      </c>
      <c r="Y261" s="50" t="b">
        <f>ABS(X261/10000)&lt;=ABS('General Settings'!$D$32)</f>
        <v>0</v>
      </c>
      <c r="AA261" s="50" t="str">
        <f>_xll.qlSwapIndex(,,O261,SettlementDays,Currency,Calendar,FixedLegTenor,FixedLegBDC,FixedLegDayCounter,Index6M,DiscountingCurve,Permanent,Trigger,ObjectOverwrite)</f>
        <v>obj_006a7#0000</v>
      </c>
      <c r="AB261" s="50" t="str">
        <f>_xll.qlVanillaSwapFromSwapIndex(,AA261,R261)</f>
        <v>obj_00914#0000</v>
      </c>
    </row>
    <row r="262" spans="13:28" x14ac:dyDescent="0.2">
      <c r="M262" s="94" t="s">
        <v>159</v>
      </c>
      <c r="N262" s="94" t="s">
        <v>116</v>
      </c>
      <c r="O262" s="94" t="s">
        <v>85</v>
      </c>
      <c r="P262" s="94" t="str">
        <f t="shared" si="21"/>
        <v>EUR11F5Y_Quote</v>
      </c>
      <c r="Q262" s="122"/>
      <c r="R262" s="106">
        <f>_xll.qlInterestRateIndexFixingDate(AA262,S262)</f>
        <v>46372</v>
      </c>
      <c r="S262" s="106">
        <f>_xll.qlCalendarAdvance(Calendar,SettlementDate,N262,"mf",TRUE,Trigger)</f>
        <v>46374</v>
      </c>
      <c r="T262" s="106">
        <f>_xll.qlInterestRateIndexMaturity(AA262,S262)</f>
        <v>48200</v>
      </c>
      <c r="U262" s="97">
        <f>_xll.qlIndexFixing(AA262,R262,TRUE,_xll.ohTrigger(Trigger,Trigger6M,InterestRatesTrigger))</f>
        <v>2.2896526571014486E-2</v>
      </c>
      <c r="V262" s="97">
        <f>_xll.qlQuoteValue(P262,_xll.ohTrigger(Trigger,Trigger6M,InterestRatesTrigger))</f>
        <v>2.291E-2</v>
      </c>
      <c r="W262" s="94" t="b">
        <f t="shared" si="22"/>
        <v>1</v>
      </c>
      <c r="X262" s="153">
        <f t="shared" si="23"/>
        <v>-0.13473428985513736</v>
      </c>
      <c r="Y262" s="50" t="b">
        <f>ABS(X262/10000)&lt;=ABS('General Settings'!$D$32)</f>
        <v>0</v>
      </c>
      <c r="AA262" s="50" t="str">
        <f>_xll.qlSwapIndex(,,O262,SettlementDays,Currency,Calendar,FixedLegTenor,FixedLegBDC,FixedLegDayCounter,Index6M,DiscountingCurve,Permanent,Trigger,ObjectOverwrite)</f>
        <v>obj_0071a#0000</v>
      </c>
      <c r="AB262" s="50" t="str">
        <f>_xll.qlVanillaSwapFromSwapIndex(,AA262,R262)</f>
        <v>obj_008b4#0000</v>
      </c>
    </row>
    <row r="263" spans="13:28" x14ac:dyDescent="0.2">
      <c r="M263" s="94" t="s">
        <v>159</v>
      </c>
      <c r="N263" s="94" t="s">
        <v>116</v>
      </c>
      <c r="O263" s="94" t="s">
        <v>86</v>
      </c>
      <c r="P263" s="94" t="str">
        <f t="shared" si="21"/>
        <v>EUR11F6Y_Quote</v>
      </c>
      <c r="Q263" s="122"/>
      <c r="R263" s="106">
        <f>_xll.qlInterestRateIndexFixingDate(AA263,S263)</f>
        <v>46372</v>
      </c>
      <c r="S263" s="106">
        <f>_xll.qlCalendarAdvance(Calendar,SettlementDate,N263,"mf",TRUE,Trigger)</f>
        <v>46374</v>
      </c>
      <c r="T263" s="106">
        <f>_xll.qlInterestRateIndexMaturity(AA263,S263)</f>
        <v>48568</v>
      </c>
      <c r="U263" s="97">
        <f>_xll.qlIndexFixing(AA263,R263,TRUE,_xll.ohTrigger(Trigger,Trigger6M,InterestRatesTrigger))</f>
        <v>2.27976261240601E-2</v>
      </c>
      <c r="V263" s="97">
        <f>_xll.qlQuoteValue(P263,_xll.ohTrigger(Trigger,Trigger6M,InterestRatesTrigger))</f>
        <v>2.281E-2</v>
      </c>
      <c r="W263" s="94" t="b">
        <f t="shared" si="22"/>
        <v>1</v>
      </c>
      <c r="X263" s="153">
        <f t="shared" si="23"/>
        <v>-0.12373875939900025</v>
      </c>
      <c r="Y263" s="50" t="b">
        <f>ABS(X263/10000)&lt;=ABS('General Settings'!$D$32)</f>
        <v>0</v>
      </c>
      <c r="AA263" s="50" t="str">
        <f>_xll.qlSwapIndex(,,O263,SettlementDays,Currency,Calendar,FixedLegTenor,FixedLegBDC,FixedLegDayCounter,Index6M,DiscountingCurve,Permanent,Trigger,ObjectOverwrite)</f>
        <v>obj_007b0#0000</v>
      </c>
      <c r="AB263" s="50" t="str">
        <f>_xll.qlVanillaSwapFromSwapIndex(,AA263,R263)</f>
        <v>obj_008c4#0000</v>
      </c>
    </row>
    <row r="264" spans="13:28" x14ac:dyDescent="0.2">
      <c r="M264" s="94" t="s">
        <v>159</v>
      </c>
      <c r="N264" s="94" t="s">
        <v>116</v>
      </c>
      <c r="O264" s="94" t="s">
        <v>87</v>
      </c>
      <c r="P264" s="94" t="str">
        <f t="shared" si="21"/>
        <v>EUR11F7Y_Quote</v>
      </c>
      <c r="Q264" s="122"/>
      <c r="R264" s="106">
        <f>_xll.qlInterestRateIndexFixingDate(AA264,S264)</f>
        <v>46372</v>
      </c>
      <c r="S264" s="106">
        <f>_xll.qlCalendarAdvance(Calendar,SettlementDate,N264,"mf",TRUE,Trigger)</f>
        <v>46374</v>
      </c>
      <c r="T264" s="106">
        <f>_xll.qlInterestRateIndexMaturity(AA264,S264)</f>
        <v>48932</v>
      </c>
      <c r="U264" s="97">
        <f>_xll.qlIndexFixing(AA264,R264,TRUE,_xll.ohTrigger(Trigger,Trigger6M,InterestRatesTrigger))</f>
        <v>2.2637076098925044E-2</v>
      </c>
      <c r="V264" s="97">
        <f>_xll.qlQuoteValue(P264,_xll.ohTrigger(Trigger,Trigger6M,InterestRatesTrigger))</f>
        <v>2.2640000000000004E-2</v>
      </c>
      <c r="W264" s="94" t="b">
        <f t="shared" si="22"/>
        <v>1</v>
      </c>
      <c r="X264" s="153">
        <f t="shared" si="23"/>
        <v>-2.9239010749596006E-2</v>
      </c>
      <c r="Y264" s="50" t="b">
        <f>ABS(X264/10000)&lt;=ABS('General Settings'!$D$32)</f>
        <v>0</v>
      </c>
      <c r="AA264" s="50" t="str">
        <f>_xll.qlSwapIndex(,,O264,SettlementDays,Currency,Calendar,FixedLegTenor,FixedLegBDC,FixedLegDayCounter,Index6M,DiscountingCurve,Permanent,Trigger,ObjectOverwrite)</f>
        <v>obj_007f3#0000</v>
      </c>
      <c r="AB264" s="50" t="str">
        <f>_xll.qlVanillaSwapFromSwapIndex(,AA264,R264)</f>
        <v>obj_00991#0000</v>
      </c>
    </row>
    <row r="265" spans="13:28" x14ac:dyDescent="0.2">
      <c r="M265" s="94" t="s">
        <v>159</v>
      </c>
      <c r="N265" s="94" t="s">
        <v>116</v>
      </c>
      <c r="O265" s="94" t="s">
        <v>88</v>
      </c>
      <c r="P265" s="94" t="str">
        <f t="shared" si="21"/>
        <v>EUR11F8Y_Quote</v>
      </c>
      <c r="Q265" s="122"/>
      <c r="R265" s="106">
        <f>_xll.qlInterestRateIndexFixingDate(AA265,S265)</f>
        <v>46372</v>
      </c>
      <c r="S265" s="106">
        <f>_xll.qlCalendarAdvance(Calendar,SettlementDate,N265,"mf",TRUE,Trigger)</f>
        <v>46374</v>
      </c>
      <c r="T265" s="106">
        <f>_xll.qlInterestRateIndexMaturity(AA265,S265)</f>
        <v>49296</v>
      </c>
      <c r="U265" s="97">
        <f>_xll.qlIndexFixing(AA265,R265,TRUE,_xll.ohTrigger(Trigger,Trigger6M,InterestRatesTrigger))</f>
        <v>2.2428308606357743E-2</v>
      </c>
      <c r="V265" s="97">
        <f>_xll.qlQuoteValue(P265,_xll.ohTrigger(Trigger,Trigger6M,InterestRatesTrigger))</f>
        <v>2.2429999999999999E-2</v>
      </c>
      <c r="W265" s="94" t="b">
        <f t="shared" si="22"/>
        <v>1</v>
      </c>
      <c r="X265" s="153">
        <f t="shared" si="23"/>
        <v>-1.6913936422557896E-2</v>
      </c>
      <c r="Y265" s="50" t="b">
        <f>ABS(X265/10000)&lt;=ABS('General Settings'!$D$32)</f>
        <v>0</v>
      </c>
      <c r="AA265" s="50" t="str">
        <f>_xll.qlSwapIndex(,,O265,SettlementDays,Currency,Calendar,FixedLegTenor,FixedLegBDC,FixedLegDayCounter,Index6M,DiscountingCurve,Permanent,Trigger,ObjectOverwrite)</f>
        <v>obj_00748#0000</v>
      </c>
      <c r="AB265" s="50" t="str">
        <f>_xll.qlVanillaSwapFromSwapIndex(,AA265,R265)</f>
        <v>obj_00949#0000</v>
      </c>
    </row>
    <row r="266" spans="13:28" x14ac:dyDescent="0.2">
      <c r="M266" s="94" t="s">
        <v>159</v>
      </c>
      <c r="N266" s="94" t="s">
        <v>116</v>
      </c>
      <c r="O266" s="94" t="s">
        <v>89</v>
      </c>
      <c r="P266" s="94" t="str">
        <f t="shared" si="21"/>
        <v>EUR11F9Y_Quote</v>
      </c>
      <c r="Q266" s="122"/>
      <c r="R266" s="106">
        <f>_xll.qlInterestRateIndexFixingDate(AA266,S266)</f>
        <v>46372</v>
      </c>
      <c r="S266" s="106">
        <f>_xll.qlCalendarAdvance(Calendar,SettlementDate,N266,"mf",TRUE,Trigger)</f>
        <v>46374</v>
      </c>
      <c r="T266" s="106">
        <f>_xll.qlInterestRateIndexMaturity(AA266,S266)</f>
        <v>49661</v>
      </c>
      <c r="U266" s="97">
        <f>_xll.qlIndexFixing(AA266,R266,TRUE,_xll.ohTrigger(Trigger,Trigger6M,InterestRatesTrigger))</f>
        <v>2.2174279995681494E-2</v>
      </c>
      <c r="V266" s="97">
        <f>_xll.qlQuoteValue(P266,_xll.ohTrigger(Trigger,Trigger6M,InterestRatesTrigger))</f>
        <v>2.2170000000000002E-2</v>
      </c>
      <c r="W266" s="94" t="b">
        <f t="shared" si="22"/>
        <v>1</v>
      </c>
      <c r="X266" s="153">
        <f t="shared" si="23"/>
        <v>4.2799956814915108E-2</v>
      </c>
      <c r="Y266" s="50" t="b">
        <f>ABS(X266/10000)&lt;=ABS('General Settings'!$D$32)</f>
        <v>0</v>
      </c>
      <c r="AA266" s="50" t="str">
        <f>_xll.qlSwapIndex(,,O266,SettlementDays,Currency,Calendar,FixedLegTenor,FixedLegBDC,FixedLegDayCounter,Index6M,DiscountingCurve,Permanent,Trigger,ObjectOverwrite)</f>
        <v>obj_007fd#0000</v>
      </c>
      <c r="AB266" s="50" t="str">
        <f>_xll.qlVanillaSwapFromSwapIndex(,AA266,R266)</f>
        <v>obj_00937#0000</v>
      </c>
    </row>
    <row r="267" spans="13:28" x14ac:dyDescent="0.2">
      <c r="M267" s="94" t="s">
        <v>159</v>
      </c>
      <c r="N267" s="94" t="s">
        <v>116</v>
      </c>
      <c r="O267" s="94" t="s">
        <v>90</v>
      </c>
      <c r="P267" s="94" t="str">
        <f t="shared" si="21"/>
        <v>EUR11F10Y_Quote</v>
      </c>
      <c r="Q267" s="122"/>
      <c r="R267" s="106">
        <f>_xll.qlInterestRateIndexFixingDate(AA267,S267)</f>
        <v>46372</v>
      </c>
      <c r="S267" s="106">
        <f>_xll.qlCalendarAdvance(Calendar,SettlementDate,N267,"mf",TRUE,Trigger)</f>
        <v>46374</v>
      </c>
      <c r="T267" s="106">
        <f>_xll.qlInterestRateIndexMaturity(AA267,S267)</f>
        <v>50027</v>
      </c>
      <c r="U267" s="97">
        <f>_xll.qlIndexFixing(AA267,R267,TRUE,_xll.ohTrigger(Trigger,Trigger6M,InterestRatesTrigger))</f>
        <v>2.1886853374442728E-2</v>
      </c>
      <c r="V267" s="97">
        <f>_xll.qlQuoteValue(P267,_xll.ohTrigger(Trigger,Trigger6M,InterestRatesTrigger))</f>
        <v>2.189E-2</v>
      </c>
      <c r="W267" s="94" t="b">
        <f t="shared" si="22"/>
        <v>1</v>
      </c>
      <c r="X267" s="153">
        <f t="shared" si="23"/>
        <v>-3.1466255572716595E-2</v>
      </c>
      <c r="Y267" s="50" t="b">
        <f>ABS(X267/10000)&lt;=ABS('General Settings'!$D$32)</f>
        <v>0</v>
      </c>
      <c r="AA267" s="50" t="str">
        <f>_xll.qlSwapIndex(,,O267,SettlementDays,Currency,Calendar,FixedLegTenor,FixedLegBDC,FixedLegDayCounter,Index6M,DiscountingCurve,Permanent,Trigger,ObjectOverwrite)</f>
        <v>obj_00804#0000</v>
      </c>
      <c r="AB267" s="50" t="str">
        <f>_xll.qlVanillaSwapFromSwapIndex(,AA267,R267)</f>
        <v>obj_00992#0000</v>
      </c>
    </row>
    <row r="268" spans="13:28" x14ac:dyDescent="0.2">
      <c r="M268" s="94" t="s">
        <v>159</v>
      </c>
      <c r="N268" s="94" t="s">
        <v>116</v>
      </c>
      <c r="O268" s="94" t="s">
        <v>116</v>
      </c>
      <c r="P268" s="94" t="str">
        <f t="shared" si="21"/>
        <v>EUR11F11Y_Quote</v>
      </c>
      <c r="Q268" s="122"/>
      <c r="R268" s="106">
        <f>_xll.qlInterestRateIndexFixingDate(AA268,S268)</f>
        <v>46372</v>
      </c>
      <c r="S268" s="106">
        <f>_xll.qlCalendarAdvance(Calendar,SettlementDate,N268,"mf",TRUE,Trigger)</f>
        <v>46374</v>
      </c>
      <c r="T268" s="106">
        <f>_xll.qlInterestRateIndexMaturity(AA268,S268)</f>
        <v>50392</v>
      </c>
      <c r="U268" s="97">
        <f>_xll.qlIndexFixing(AA268,R268,TRUE,_xll.ohTrigger(Trigger,Trigger6M,InterestRatesTrigger))</f>
        <v>2.1572386067220992E-2</v>
      </c>
      <c r="V268" s="97">
        <f>_xll.qlQuoteValue(P268,_xll.ohTrigger(Trigger,Trigger6M,InterestRatesTrigger))</f>
        <v>2.1579999999999998E-2</v>
      </c>
      <c r="W268" s="94" t="b">
        <f t="shared" si="22"/>
        <v>1</v>
      </c>
      <c r="X268" s="153">
        <f t="shared" si="23"/>
        <v>-7.6139327790068767E-2</v>
      </c>
      <c r="Y268" s="50" t="b">
        <f>ABS(X268/10000)&lt;=ABS('General Settings'!$D$32)</f>
        <v>0</v>
      </c>
      <c r="AA268" s="50" t="str">
        <f>_xll.qlSwapIndex(,,O268,SettlementDays,Currency,Calendar,FixedLegTenor,FixedLegBDC,FixedLegDayCounter,Index6M,DiscountingCurve,Permanent,Trigger,ObjectOverwrite)</f>
        <v>obj_00695#0000</v>
      </c>
      <c r="AB268" s="50" t="str">
        <f>_xll.qlVanillaSwapFromSwapIndex(,AA268,R268)</f>
        <v>obj_0093b#0000</v>
      </c>
    </row>
    <row r="269" spans="13:28" x14ac:dyDescent="0.2">
      <c r="M269" s="94" t="s">
        <v>159</v>
      </c>
      <c r="N269" s="94" t="s">
        <v>116</v>
      </c>
      <c r="O269" s="94" t="s">
        <v>91</v>
      </c>
      <c r="P269" s="94" t="str">
        <f t="shared" si="21"/>
        <v>EUR11F12Y_Quote</v>
      </c>
      <c r="Q269" s="122"/>
      <c r="R269" s="106">
        <f>_xll.qlInterestRateIndexFixingDate(AA269,S269)</f>
        <v>46372</v>
      </c>
      <c r="S269" s="106">
        <f>_xll.qlCalendarAdvance(Calendar,SettlementDate,N269,"mf",TRUE,Trigger)</f>
        <v>46374</v>
      </c>
      <c r="T269" s="106">
        <f>_xll.qlInterestRateIndexMaturity(AA269,S269)</f>
        <v>50759</v>
      </c>
      <c r="U269" s="97">
        <f>_xll.qlIndexFixing(AA269,R269,TRUE,_xll.ohTrigger(Trigger,Trigger6M,InterestRatesTrigger))</f>
        <v>2.1251296587642167E-2</v>
      </c>
      <c r="V269" s="97">
        <f>_xll.qlQuoteValue(P269,_xll.ohTrigger(Trigger,Trigger6M,InterestRatesTrigger))</f>
        <v>2.1269999999999997E-2</v>
      </c>
      <c r="W269" s="94" t="b">
        <f t="shared" si="22"/>
        <v>1</v>
      </c>
      <c r="X269" s="153">
        <f t="shared" si="23"/>
        <v>-0.18703412357830296</v>
      </c>
      <c r="Y269" s="50" t="b">
        <f>ABS(X269/10000)&lt;=ABS('General Settings'!$D$32)</f>
        <v>0</v>
      </c>
      <c r="AA269" s="50" t="str">
        <f>_xll.qlSwapIndex(,,O269,SettlementDays,Currency,Calendar,FixedLegTenor,FixedLegBDC,FixedLegDayCounter,Index6M,DiscountingCurve,Permanent,Trigger,ObjectOverwrite)</f>
        <v>obj_00719#0000</v>
      </c>
      <c r="AB269" s="50" t="str">
        <f>_xll.qlVanillaSwapFromSwapIndex(,AA269,R269)</f>
        <v>obj_00871#0000</v>
      </c>
    </row>
    <row r="270" spans="13:28" x14ac:dyDescent="0.2">
      <c r="M270" s="94" t="s">
        <v>159</v>
      </c>
      <c r="N270" s="94" t="s">
        <v>116</v>
      </c>
      <c r="O270" s="94" t="s">
        <v>117</v>
      </c>
      <c r="P270" s="94" t="str">
        <f t="shared" ref="P270:P333" si="24">Currency&amp;SUBSTITUTE(N270,"Y","F")&amp;O270&amp;QuoteSuffix</f>
        <v>EUR11F13Y_Quote</v>
      </c>
      <c r="Q270" s="122"/>
      <c r="R270" s="106">
        <f>_xll.qlInterestRateIndexFixingDate(AA270,S270)</f>
        <v>46372</v>
      </c>
      <c r="S270" s="106">
        <f>_xll.qlCalendarAdvance(Calendar,SettlementDate,N270,"mf",TRUE,Trigger)</f>
        <v>46374</v>
      </c>
      <c r="T270" s="106">
        <f>_xll.qlInterestRateIndexMaturity(AA270,S270)</f>
        <v>51123</v>
      </c>
      <c r="U270" s="97">
        <f>_xll.qlIndexFixing(AA270,R270,TRUE,_xll.ohTrigger(Trigger,Trigger6M,InterestRatesTrigger))</f>
        <v>2.0943233105799437E-2</v>
      </c>
      <c r="V270" s="97">
        <f>_xll.qlQuoteValue(P270,_xll.ohTrigger(Trigger,Trigger6M,InterestRatesTrigger))</f>
        <v>2.0959999999999999E-2</v>
      </c>
      <c r="W270" s="94" t="b">
        <f t="shared" si="22"/>
        <v>1</v>
      </c>
      <c r="X270" s="153">
        <f t="shared" si="23"/>
        <v>-0.1676689420056221</v>
      </c>
      <c r="Y270" s="50" t="b">
        <f>ABS(X270/10000)&lt;=ABS('General Settings'!$D$32)</f>
        <v>0</v>
      </c>
      <c r="AA270" s="50" t="str">
        <f>_xll.qlSwapIndex(,,O270,SettlementDays,Currency,Calendar,FixedLegTenor,FixedLegBDC,FixedLegDayCounter,Index6M,DiscountingCurve,Permanent,Trigger,ObjectOverwrite)</f>
        <v>obj_0080a#0000</v>
      </c>
      <c r="AB270" s="50" t="str">
        <f>_xll.qlVanillaSwapFromSwapIndex(,AA270,R270)</f>
        <v>obj_00999#0000</v>
      </c>
    </row>
    <row r="271" spans="13:28" x14ac:dyDescent="0.2">
      <c r="M271" s="94" t="s">
        <v>159</v>
      </c>
      <c r="N271" s="94" t="s">
        <v>116</v>
      </c>
      <c r="O271" s="94" t="s">
        <v>118</v>
      </c>
      <c r="P271" s="94" t="str">
        <f t="shared" si="24"/>
        <v>EUR11F14Y_Quote</v>
      </c>
      <c r="Q271" s="122"/>
      <c r="R271" s="106">
        <f>_xll.qlInterestRateIndexFixingDate(AA271,S271)</f>
        <v>46372</v>
      </c>
      <c r="S271" s="106">
        <f>_xll.qlCalendarAdvance(Calendar,SettlementDate,N271,"mf",TRUE,Trigger)</f>
        <v>46374</v>
      </c>
      <c r="T271" s="106">
        <f>_xll.qlInterestRateIndexMaturity(AA271,S271)</f>
        <v>51488</v>
      </c>
      <c r="U271" s="97">
        <f>_xll.qlIndexFixing(AA271,R271,TRUE,_xll.ohTrigger(Trigger,Trigger6M,InterestRatesTrigger))</f>
        <v>2.0662287809015936E-2</v>
      </c>
      <c r="V271" s="97">
        <f>_xll.qlQuoteValue(P271,_xll.ohTrigger(Trigger,Trigger6M,InterestRatesTrigger))</f>
        <v>2.0659999999999998E-2</v>
      </c>
      <c r="W271" s="94" t="b">
        <f t="shared" ref="W271:W334" si="25">NOT(ISERROR(V271))</f>
        <v>1</v>
      </c>
      <c r="X271" s="153">
        <f t="shared" ref="X271:X334" si="26">(U271-V271)*10000</f>
        <v>2.2878090159376974E-2</v>
      </c>
      <c r="Y271" s="50" t="b">
        <f>ABS(X271/10000)&lt;=ABS('General Settings'!$D$32)</f>
        <v>0</v>
      </c>
      <c r="AA271" s="50" t="str">
        <f>_xll.qlSwapIndex(,,O271,SettlementDays,Currency,Calendar,FixedLegTenor,FixedLegBDC,FixedLegDayCounter,Index6M,DiscountingCurve,Permanent,Trigger,ObjectOverwrite)</f>
        <v>obj_0080b#0000</v>
      </c>
      <c r="AB271" s="50" t="str">
        <f>_xll.qlVanillaSwapFromSwapIndex(,AA271,R271)</f>
        <v>obj_00940#0000</v>
      </c>
    </row>
    <row r="272" spans="13:28" x14ac:dyDescent="0.2">
      <c r="M272" s="94" t="s">
        <v>159</v>
      </c>
      <c r="N272" s="94" t="s">
        <v>116</v>
      </c>
      <c r="O272" s="94" t="s">
        <v>92</v>
      </c>
      <c r="P272" s="94" t="str">
        <f t="shared" si="24"/>
        <v>EUR11F15Y_Quote</v>
      </c>
      <c r="Q272" s="122"/>
      <c r="R272" s="106">
        <f>_xll.qlInterestRateIndexFixingDate(AA272,S272)</f>
        <v>46372</v>
      </c>
      <c r="S272" s="106">
        <f>_xll.qlCalendarAdvance(Calendar,SettlementDate,N272,"mf",TRUE,Trigger)</f>
        <v>46374</v>
      </c>
      <c r="T272" s="106">
        <f>_xll.qlInterestRateIndexMaturity(AA272,S272)</f>
        <v>51853</v>
      </c>
      <c r="U272" s="97">
        <f>_xll.qlIndexFixing(AA272,R272,TRUE,_xll.ohTrigger(Trigger,Trigger6M,InterestRatesTrigger))</f>
        <v>2.0400928392571259E-2</v>
      </c>
      <c r="V272" s="97">
        <f>_xll.qlQuoteValue(P272,_xll.ohTrigger(Trigger,Trigger6M,InterestRatesTrigger))</f>
        <v>2.0379999999999999E-2</v>
      </c>
      <c r="W272" s="94" t="b">
        <f t="shared" si="25"/>
        <v>1</v>
      </c>
      <c r="X272" s="153">
        <f t="shared" si="26"/>
        <v>0.2092839257126014</v>
      </c>
      <c r="Y272" s="50" t="b">
        <f>ABS(X272/10000)&lt;=ABS('General Settings'!$D$32)</f>
        <v>0</v>
      </c>
      <c r="AA272" s="50" t="str">
        <f>_xll.qlSwapIndex(,,O272,SettlementDays,Currency,Calendar,FixedLegTenor,FixedLegBDC,FixedLegDayCounter,Index6M,DiscountingCurve,Permanent,Trigger,ObjectOverwrite)</f>
        <v>obj_007ac#0000</v>
      </c>
      <c r="AB272" s="50" t="str">
        <f>_xll.qlVanillaSwapFromSwapIndex(,AA272,R272)</f>
        <v>obj_00934#0000</v>
      </c>
    </row>
    <row r="273" spans="13:28" x14ac:dyDescent="0.2">
      <c r="M273" s="94" t="s">
        <v>159</v>
      </c>
      <c r="N273" s="94" t="s">
        <v>116</v>
      </c>
      <c r="O273" s="94" t="s">
        <v>93</v>
      </c>
      <c r="P273" s="94" t="str">
        <f t="shared" si="24"/>
        <v>EUR11F20Y_Quote</v>
      </c>
      <c r="Q273" s="122"/>
      <c r="R273" s="106">
        <f>_xll.qlInterestRateIndexFixingDate(AA273,S273)</f>
        <v>46372</v>
      </c>
      <c r="S273" s="106">
        <f>_xll.qlCalendarAdvance(Calendar,SettlementDate,N273,"mf",TRUE,Trigger)</f>
        <v>46374</v>
      </c>
      <c r="T273" s="106">
        <f>_xll.qlInterestRateIndexMaturity(AA273,S273)</f>
        <v>53679</v>
      </c>
      <c r="U273" s="97">
        <f>_xll.qlIndexFixing(AA273,R273,TRUE,_xll.ohTrigger(Trigger,Trigger6M,InterestRatesTrigger))</f>
        <v>1.9399851221487747E-2</v>
      </c>
      <c r="V273" s="97">
        <f>_xll.qlQuoteValue(P273,_xll.ohTrigger(Trigger,Trigger6M,InterestRatesTrigger))</f>
        <v>1.9400000000000001E-2</v>
      </c>
      <c r="W273" s="94" t="b">
        <f t="shared" si="25"/>
        <v>1</v>
      </c>
      <c r="X273" s="153">
        <f t="shared" si="26"/>
        <v>-1.4877851225308936E-3</v>
      </c>
      <c r="Y273" s="50" t="b">
        <f>ABS(X273/10000)&lt;=ABS('General Settings'!$D$32)</f>
        <v>0</v>
      </c>
      <c r="AA273" s="50" t="str">
        <f>_xll.qlSwapIndex(,,O273,SettlementDays,Currency,Calendar,FixedLegTenor,FixedLegBDC,FixedLegDayCounter,Index6M,DiscountingCurve,Permanent,Trigger,ObjectOverwrite)</f>
        <v>obj_00704#0000</v>
      </c>
      <c r="AB273" s="50" t="str">
        <f>_xll.qlVanillaSwapFromSwapIndex(,AA273,R273)</f>
        <v>obj_008b6#0000</v>
      </c>
    </row>
    <row r="274" spans="13:28" x14ac:dyDescent="0.2">
      <c r="M274" s="94" t="s">
        <v>159</v>
      </c>
      <c r="N274" s="94" t="s">
        <v>116</v>
      </c>
      <c r="O274" s="94" t="s">
        <v>94</v>
      </c>
      <c r="P274" s="94" t="str">
        <f t="shared" si="24"/>
        <v>EUR11F25Y_Quote</v>
      </c>
      <c r="Q274" s="122"/>
      <c r="R274" s="106">
        <f>_xll.qlInterestRateIndexFixingDate(AA274,S274)</f>
        <v>46372</v>
      </c>
      <c r="S274" s="106">
        <f>_xll.qlCalendarAdvance(Calendar,SettlementDate,N274,"mf",TRUE,Trigger)</f>
        <v>46374</v>
      </c>
      <c r="T274" s="106">
        <f>_xll.qlInterestRateIndexMaturity(AA274,S274)</f>
        <v>55505</v>
      </c>
      <c r="U274" s="97">
        <f>_xll.qlIndexFixing(AA274,R274,TRUE,_xll.ohTrigger(Trigger,Trigger6M,InterestRatesTrigger))</f>
        <v>1.8853514313831692E-2</v>
      </c>
      <c r="V274" s="97">
        <f>_xll.qlQuoteValue(P274,_xll.ohTrigger(Trigger,Trigger6M,InterestRatesTrigger))</f>
        <v>1.8849999999999999E-2</v>
      </c>
      <c r="W274" s="94" t="b">
        <f t="shared" si="25"/>
        <v>1</v>
      </c>
      <c r="X274" s="153">
        <f t="shared" si="26"/>
        <v>3.5143138316928724E-2</v>
      </c>
      <c r="Y274" s="50" t="b">
        <f>ABS(X274/10000)&lt;=ABS('General Settings'!$D$32)</f>
        <v>0</v>
      </c>
      <c r="AA274" s="50" t="str">
        <f>_xll.qlSwapIndex(,,O274,SettlementDays,Currency,Calendar,FixedLegTenor,FixedLegBDC,FixedLegDayCounter,Index6M,DiscountingCurve,Permanent,Trigger,ObjectOverwrite)</f>
        <v>obj_006dc#0000</v>
      </c>
      <c r="AB274" s="50" t="str">
        <f>_xll.qlVanillaSwapFromSwapIndex(,AA274,R274)</f>
        <v>obj_00938#0000</v>
      </c>
    </row>
    <row r="275" spans="13:28" x14ac:dyDescent="0.2">
      <c r="M275" s="197" t="s">
        <v>159</v>
      </c>
      <c r="N275" s="197" t="s">
        <v>116</v>
      </c>
      <c r="O275" s="197" t="s">
        <v>96</v>
      </c>
      <c r="P275" s="197" t="str">
        <f t="shared" si="24"/>
        <v>EUR11F30Y_Quote</v>
      </c>
      <c r="Q275" s="162"/>
      <c r="R275" s="198">
        <f>_xll.qlInterestRateIndexFixingDate(AA275,S275)</f>
        <v>46372</v>
      </c>
      <c r="S275" s="198">
        <f>_xll.qlCalendarAdvance(Calendar,SettlementDate,N275,"mf",TRUE,Trigger)</f>
        <v>46374</v>
      </c>
      <c r="T275" s="198">
        <f>_xll.qlInterestRateIndexMaturity(AA275,S275)</f>
        <v>57332</v>
      </c>
      <c r="U275" s="199">
        <f>_xll.qlIndexFixing(AA275,R275,TRUE,_xll.ohTrigger(Trigger,Trigger6M,InterestRatesTrigger))</f>
        <v>1.8320803613036396E-2</v>
      </c>
      <c r="V275" s="199">
        <f>_xll.qlQuoteValue(P275,_xll.ohTrigger(Trigger,Trigger6M,InterestRatesTrigger))</f>
        <v>1.8319999999999999E-2</v>
      </c>
      <c r="W275" s="197" t="b">
        <f t="shared" si="25"/>
        <v>1</v>
      </c>
      <c r="X275" s="200">
        <f t="shared" si="26"/>
        <v>8.0361303639656101E-3</v>
      </c>
      <c r="Y275" s="161" t="b">
        <f>ABS(X275/10000)&lt;=ABS('General Settings'!$D$32)</f>
        <v>0</v>
      </c>
      <c r="AA275" s="50" t="str">
        <f>_xll.qlSwapIndex(,,O275,SettlementDays,Currency,Calendar,FixedLegTenor,FixedLegBDC,FixedLegDayCounter,Index6M,DiscountingCurve,Permanent,Trigger,ObjectOverwrite)</f>
        <v>obj_00720#0000</v>
      </c>
      <c r="AB275" s="50" t="str">
        <f>_xll.qlVanillaSwapFromSwapIndex(,AA275,R275)</f>
        <v>obj_0085d#0000</v>
      </c>
    </row>
    <row r="276" spans="13:28" x14ac:dyDescent="0.2">
      <c r="M276" s="201" t="s">
        <v>159</v>
      </c>
      <c r="N276" s="201" t="s">
        <v>91</v>
      </c>
      <c r="O276" s="201" t="s">
        <v>33</v>
      </c>
      <c r="P276" s="201" t="str">
        <f t="shared" si="24"/>
        <v>EUR12F1Y_Quote</v>
      </c>
      <c r="Q276" s="166"/>
      <c r="R276" s="202">
        <f>_xll.qlInterestRateIndexFixingDate(AA276,S276)</f>
        <v>46737</v>
      </c>
      <c r="S276" s="202">
        <f>_xll.qlCalendarAdvance(Calendar,SettlementDate,N276,"mf",TRUE,Trigger)</f>
        <v>46741</v>
      </c>
      <c r="T276" s="202">
        <f>_xll.qlInterestRateIndexMaturity(AA276,S276)</f>
        <v>47107</v>
      </c>
      <c r="U276" s="203">
        <f>_xll.qlIndexFixing(AA276,R276,TRUE,_xll.ohTrigger(Trigger,Trigger6M,InterestRatesTrigger))</f>
        <v>2.308190721077559E-2</v>
      </c>
      <c r="V276" s="203">
        <f>_xll.qlQuoteValue(P276,_xll.ohTrigger(Trigger,Trigger6M,InterestRatesTrigger))</f>
        <v>2.3029999999999998E-2</v>
      </c>
      <c r="W276" s="201" t="b">
        <f t="shared" si="25"/>
        <v>1</v>
      </c>
      <c r="X276" s="204">
        <f t="shared" si="26"/>
        <v>0.51907210775591772</v>
      </c>
      <c r="Y276" s="149" t="b">
        <f>ABS(X276/10000)&lt;=ABS('General Settings'!$D$32)</f>
        <v>0</v>
      </c>
      <c r="AA276" s="50" t="str">
        <f>_xll.qlSwapIndex(,,O276,SettlementDays,Currency,Calendar,FixedLegTenor,FixedLegBDC,FixedLegDayCounter,Index6M,DiscountingCurve,Permanent,Trigger,ObjectOverwrite)</f>
        <v>obj_007b2#0000</v>
      </c>
      <c r="AB276" s="50" t="str">
        <f>_xll.qlVanillaSwapFromSwapIndex(,AA276,R276)</f>
        <v>obj_00855#0000</v>
      </c>
    </row>
    <row r="277" spans="13:28" x14ac:dyDescent="0.2">
      <c r="M277" s="94" t="s">
        <v>159</v>
      </c>
      <c r="N277" s="94" t="s">
        <v>91</v>
      </c>
      <c r="O277" s="94" t="s">
        <v>82</v>
      </c>
      <c r="P277" s="94" t="str">
        <f t="shared" si="24"/>
        <v>EUR12F2Y_Quote</v>
      </c>
      <c r="Q277" s="122"/>
      <c r="R277" s="106">
        <f>_xll.qlInterestRateIndexFixingDate(AA277,S277)</f>
        <v>46737</v>
      </c>
      <c r="S277" s="106">
        <f>_xll.qlCalendarAdvance(Calendar,SettlementDate,N277,"mf",TRUE,Trigger)</f>
        <v>46741</v>
      </c>
      <c r="T277" s="106">
        <f>_xll.qlInterestRateIndexMaturity(AA277,S277)</f>
        <v>47472</v>
      </c>
      <c r="U277" s="97">
        <f>_xll.qlIndexFixing(AA277,R277,TRUE,_xll.ohTrigger(Trigger,Trigger6M,InterestRatesTrigger))</f>
        <v>2.3074748983453609E-2</v>
      </c>
      <c r="V277" s="97">
        <f>_xll.qlQuoteValue(P277,_xll.ohTrigger(Trigger,Trigger6M,InterestRatesTrigger))</f>
        <v>2.3029999999999998E-2</v>
      </c>
      <c r="W277" s="94" t="b">
        <f t="shared" si="25"/>
        <v>1</v>
      </c>
      <c r="X277" s="153">
        <f t="shared" si="26"/>
        <v>0.44748983453610919</v>
      </c>
      <c r="Y277" s="50" t="b">
        <f>ABS(X277/10000)&lt;=ABS('General Settings'!$D$32)</f>
        <v>0</v>
      </c>
      <c r="AA277" s="50" t="str">
        <f>_xll.qlSwapIndex(,,O277,SettlementDays,Currency,Calendar,FixedLegTenor,FixedLegBDC,FixedLegDayCounter,Index6M,DiscountingCurve,Permanent,Trigger,ObjectOverwrite)</f>
        <v>obj_0074a#0000</v>
      </c>
      <c r="AB277" s="50" t="str">
        <f>_xll.qlVanillaSwapFromSwapIndex(,AA277,R277)</f>
        <v>obj_008e7#0000</v>
      </c>
    </row>
    <row r="278" spans="13:28" x14ac:dyDescent="0.2">
      <c r="M278" s="94" t="s">
        <v>159</v>
      </c>
      <c r="N278" s="94" t="s">
        <v>91</v>
      </c>
      <c r="O278" s="94" t="s">
        <v>83</v>
      </c>
      <c r="P278" s="94" t="str">
        <f t="shared" si="24"/>
        <v>EUR12F3Y_Quote</v>
      </c>
      <c r="Q278" s="122"/>
      <c r="R278" s="106">
        <f>_xll.qlInterestRateIndexFixingDate(AA278,S278)</f>
        <v>46737</v>
      </c>
      <c r="S278" s="106">
        <f>_xll.qlCalendarAdvance(Calendar,SettlementDate,N278,"mf",TRUE,Trigger)</f>
        <v>46741</v>
      </c>
      <c r="T278" s="106">
        <f>_xll.qlInterestRateIndexMaturity(AA278,S278)</f>
        <v>47837</v>
      </c>
      <c r="U278" s="97">
        <f>_xll.qlIndexFixing(AA278,R278,TRUE,_xll.ohTrigger(Trigger,Trigger6M,InterestRatesTrigger))</f>
        <v>2.3029207730077092E-2</v>
      </c>
      <c r="V278" s="97">
        <f>_xll.qlQuoteValue(P278,_xll.ohTrigger(Trigger,Trigger6M,InterestRatesTrigger))</f>
        <v>2.3029999999999998E-2</v>
      </c>
      <c r="W278" s="94" t="b">
        <f t="shared" si="25"/>
        <v>1</v>
      </c>
      <c r="X278" s="153">
        <f t="shared" si="26"/>
        <v>-7.922699229064023E-3</v>
      </c>
      <c r="Y278" s="50" t="b">
        <f>ABS(X278/10000)&lt;=ABS('General Settings'!$D$32)</f>
        <v>0</v>
      </c>
      <c r="AA278" s="50" t="str">
        <f>_xll.qlSwapIndex(,,O278,SettlementDays,Currency,Calendar,FixedLegTenor,FixedLegBDC,FixedLegDayCounter,Index6M,DiscountingCurve,Permanent,Trigger,ObjectOverwrite)</f>
        <v>obj_00713#0000</v>
      </c>
      <c r="AB278" s="50" t="str">
        <f>_xll.qlVanillaSwapFromSwapIndex(,AA278,R278)</f>
        <v>obj_00975#0000</v>
      </c>
    </row>
    <row r="279" spans="13:28" x14ac:dyDescent="0.2">
      <c r="M279" s="94" t="s">
        <v>159</v>
      </c>
      <c r="N279" s="94" t="s">
        <v>91</v>
      </c>
      <c r="O279" s="94" t="s">
        <v>84</v>
      </c>
      <c r="P279" s="94" t="str">
        <f t="shared" si="24"/>
        <v>EUR12F4Y_Quote</v>
      </c>
      <c r="Q279" s="122"/>
      <c r="R279" s="106">
        <f>_xll.qlInterestRateIndexFixingDate(AA279,S279)</f>
        <v>46737</v>
      </c>
      <c r="S279" s="106">
        <f>_xll.qlCalendarAdvance(Calendar,SettlementDate,N279,"mf",TRUE,Trigger)</f>
        <v>46741</v>
      </c>
      <c r="T279" s="106">
        <f>_xll.qlInterestRateIndexMaturity(AA279,S279)</f>
        <v>48204</v>
      </c>
      <c r="U279" s="97">
        <f>_xll.qlIndexFixing(AA279,R279,TRUE,_xll.ohTrigger(Trigger,Trigger6M,InterestRatesTrigger))</f>
        <v>2.2938677615598445E-2</v>
      </c>
      <c r="V279" s="97">
        <f>_xll.qlQuoteValue(P279,_xll.ohTrigger(Trigger,Trigger6M,InterestRatesTrigger))</f>
        <v>2.2959999999999998E-2</v>
      </c>
      <c r="W279" s="94" t="b">
        <f t="shared" si="25"/>
        <v>1</v>
      </c>
      <c r="X279" s="153">
        <f t="shared" si="26"/>
        <v>-0.21322384401552957</v>
      </c>
      <c r="Y279" s="50" t="b">
        <f>ABS(X279/10000)&lt;=ABS('General Settings'!$D$32)</f>
        <v>0</v>
      </c>
      <c r="AA279" s="50" t="str">
        <f>_xll.qlSwapIndex(,,O279,SettlementDays,Currency,Calendar,FixedLegTenor,FixedLegBDC,FixedLegDayCounter,Index6M,DiscountingCurve,Permanent,Trigger,ObjectOverwrite)</f>
        <v>obj_00764#0000</v>
      </c>
      <c r="AB279" s="50" t="str">
        <f>_xll.qlVanillaSwapFromSwapIndex(,AA279,R279)</f>
        <v>obj_008a4#0000</v>
      </c>
    </row>
    <row r="280" spans="13:28" x14ac:dyDescent="0.2">
      <c r="M280" s="94" t="s">
        <v>159</v>
      </c>
      <c r="N280" s="94" t="s">
        <v>91</v>
      </c>
      <c r="O280" s="94" t="s">
        <v>85</v>
      </c>
      <c r="P280" s="94" t="str">
        <f t="shared" si="24"/>
        <v>EUR12F5Y_Quote</v>
      </c>
      <c r="Q280" s="122"/>
      <c r="R280" s="106">
        <f>_xll.qlInterestRateIndexFixingDate(AA280,S280)</f>
        <v>46737</v>
      </c>
      <c r="S280" s="106">
        <f>_xll.qlCalendarAdvance(Calendar,SettlementDate,N280,"mf",TRUE,Trigger)</f>
        <v>46741</v>
      </c>
      <c r="T280" s="106">
        <f>_xll.qlInterestRateIndexMaturity(AA280,S280)</f>
        <v>48568</v>
      </c>
      <c r="U280" s="97">
        <f>_xll.qlIndexFixing(AA280,R280,TRUE,_xll.ohTrigger(Trigger,Trigger6M,InterestRatesTrigger))</f>
        <v>2.2811597629983492E-2</v>
      </c>
      <c r="V280" s="97">
        <f>_xll.qlQuoteValue(P280,_xll.ohTrigger(Trigger,Trigger6M,InterestRatesTrigger))</f>
        <v>2.282E-2</v>
      </c>
      <c r="W280" s="94" t="b">
        <f t="shared" si="25"/>
        <v>1</v>
      </c>
      <c r="X280" s="153">
        <f t="shared" si="26"/>
        <v>-8.4023700165081205E-2</v>
      </c>
      <c r="Y280" s="50" t="b">
        <f>ABS(X280/10000)&lt;=ABS('General Settings'!$D$32)</f>
        <v>0</v>
      </c>
      <c r="AA280" s="50" t="str">
        <f>_xll.qlSwapIndex(,,O280,SettlementDays,Currency,Calendar,FixedLegTenor,FixedLegBDC,FixedLegDayCounter,Index6M,DiscountingCurve,Permanent,Trigger,ObjectOverwrite)</f>
        <v>obj_00762#0000</v>
      </c>
      <c r="AB280" s="50" t="str">
        <f>_xll.qlVanillaSwapFromSwapIndex(,AA280,R280)</f>
        <v>obj_008e0#0000</v>
      </c>
    </row>
    <row r="281" spans="13:28" x14ac:dyDescent="0.2">
      <c r="M281" s="94" t="s">
        <v>159</v>
      </c>
      <c r="N281" s="94" t="s">
        <v>91</v>
      </c>
      <c r="O281" s="94" t="s">
        <v>86</v>
      </c>
      <c r="P281" s="94" t="str">
        <f t="shared" si="24"/>
        <v>EUR12F6Y_Quote</v>
      </c>
      <c r="Q281" s="122"/>
      <c r="R281" s="106">
        <f>_xll.qlInterestRateIndexFixingDate(AA281,S281)</f>
        <v>46737</v>
      </c>
      <c r="S281" s="106">
        <f>_xll.qlCalendarAdvance(Calendar,SettlementDate,N281,"mf",TRUE,Trigger)</f>
        <v>46741</v>
      </c>
      <c r="T281" s="106">
        <f>_xll.qlInterestRateIndexMaturity(AA281,S281)</f>
        <v>48933</v>
      </c>
      <c r="U281" s="97">
        <f>_xll.qlIndexFixing(AA281,R281,TRUE,_xll.ohTrigger(Trigger,Trigger6M,InterestRatesTrigger))</f>
        <v>2.2619199262820938E-2</v>
      </c>
      <c r="V281" s="97">
        <f>_xll.qlQuoteValue(P281,_xll.ohTrigger(Trigger,Trigger6M,InterestRatesTrigger))</f>
        <v>2.2629999999999997E-2</v>
      </c>
      <c r="W281" s="94" t="b">
        <f t="shared" si="25"/>
        <v>1</v>
      </c>
      <c r="X281" s="153">
        <f t="shared" si="26"/>
        <v>-0.10800737179059161</v>
      </c>
      <c r="Y281" s="50" t="b">
        <f>ABS(X281/10000)&lt;=ABS('General Settings'!$D$32)</f>
        <v>0</v>
      </c>
      <c r="AA281" s="50" t="str">
        <f>_xll.qlSwapIndex(,,O281,SettlementDays,Currency,Calendar,FixedLegTenor,FixedLegBDC,FixedLegDayCounter,Index6M,DiscountingCurve,Permanent,Trigger,ObjectOverwrite)</f>
        <v>obj_00744#0000</v>
      </c>
      <c r="AB281" s="50" t="str">
        <f>_xll.qlVanillaSwapFromSwapIndex(,AA281,R281)</f>
        <v>obj_008fb#0000</v>
      </c>
    </row>
    <row r="282" spans="13:28" x14ac:dyDescent="0.2">
      <c r="M282" s="94" t="s">
        <v>159</v>
      </c>
      <c r="N282" s="94" t="s">
        <v>91</v>
      </c>
      <c r="O282" s="94" t="s">
        <v>87</v>
      </c>
      <c r="P282" s="94" t="str">
        <f t="shared" si="24"/>
        <v>EUR12F7Y_Quote</v>
      </c>
      <c r="Q282" s="122"/>
      <c r="R282" s="106">
        <f>_xll.qlInterestRateIndexFixingDate(AA282,S282)</f>
        <v>46737</v>
      </c>
      <c r="S282" s="106">
        <f>_xll.qlCalendarAdvance(Calendar,SettlementDate,N282,"mf",TRUE,Trigger)</f>
        <v>46741</v>
      </c>
      <c r="T282" s="106">
        <f>_xll.qlInterestRateIndexMaturity(AA282,S282)</f>
        <v>49298</v>
      </c>
      <c r="U282" s="97">
        <f>_xll.qlIndexFixing(AA282,R282,TRUE,_xll.ohTrigger(Trigger,Trigger6M,InterestRatesTrigger))</f>
        <v>2.2379180009419925E-2</v>
      </c>
      <c r="V282" s="97">
        <f>_xll.qlQuoteValue(P282,_xll.ohTrigger(Trigger,Trigger6M,InterestRatesTrigger))</f>
        <v>2.2380000000000001E-2</v>
      </c>
      <c r="W282" s="94" t="b">
        <f t="shared" si="25"/>
        <v>1</v>
      </c>
      <c r="X282" s="153">
        <f t="shared" si="26"/>
        <v>-8.199905800754248E-3</v>
      </c>
      <c r="Y282" s="50" t="b">
        <f>ABS(X282/10000)&lt;=ABS('General Settings'!$D$32)</f>
        <v>0</v>
      </c>
      <c r="AA282" s="50" t="str">
        <f>_xll.qlSwapIndex(,,O282,SettlementDays,Currency,Calendar,FixedLegTenor,FixedLegBDC,FixedLegDayCounter,Index6M,DiscountingCurve,Permanent,Trigger,ObjectOverwrite)</f>
        <v>obj_00818#0000</v>
      </c>
      <c r="AB282" s="50" t="str">
        <f>_xll.qlVanillaSwapFromSwapIndex(,AA282,R282)</f>
        <v>obj_0097f#0000</v>
      </c>
    </row>
    <row r="283" spans="13:28" x14ac:dyDescent="0.2">
      <c r="M283" s="94" t="s">
        <v>159</v>
      </c>
      <c r="N283" s="94" t="s">
        <v>91</v>
      </c>
      <c r="O283" s="94" t="s">
        <v>88</v>
      </c>
      <c r="P283" s="94" t="str">
        <f t="shared" si="24"/>
        <v>EUR12F8Y_Quote</v>
      </c>
      <c r="Q283" s="122"/>
      <c r="R283" s="106">
        <f>_xll.qlInterestRateIndexFixingDate(AA283,S283)</f>
        <v>46737</v>
      </c>
      <c r="S283" s="106">
        <f>_xll.qlCalendarAdvance(Calendar,SettlementDate,N283,"mf",TRUE,Trigger)</f>
        <v>46741</v>
      </c>
      <c r="T283" s="106">
        <f>_xll.qlInterestRateIndexMaturity(AA283,S283)</f>
        <v>49663</v>
      </c>
      <c r="U283" s="97">
        <f>_xll.qlIndexFixing(AA283,R283,TRUE,_xll.ohTrigger(Trigger,Trigger6M,InterestRatesTrigger))</f>
        <v>2.2095319293188243E-2</v>
      </c>
      <c r="V283" s="97">
        <f>_xll.qlQuoteValue(P283,_xll.ohTrigger(Trigger,Trigger6M,InterestRatesTrigger))</f>
        <v>2.2099999999999998E-2</v>
      </c>
      <c r="W283" s="94" t="b">
        <f t="shared" si="25"/>
        <v>1</v>
      </c>
      <c r="X283" s="153">
        <f t="shared" si="26"/>
        <v>-4.68070681175492E-2</v>
      </c>
      <c r="Y283" s="50" t="b">
        <f>ABS(X283/10000)&lt;=ABS('General Settings'!$D$32)</f>
        <v>0</v>
      </c>
      <c r="AA283" s="50" t="str">
        <f>_xll.qlSwapIndex(,,O283,SettlementDays,Currency,Calendar,FixedLegTenor,FixedLegBDC,FixedLegDayCounter,Index6M,DiscountingCurve,Permanent,Trigger,ObjectOverwrite)</f>
        <v>obj_006bd#0000</v>
      </c>
      <c r="AB283" s="50" t="str">
        <f>_xll.qlVanillaSwapFromSwapIndex(,AA283,R283)</f>
        <v>obj_0089f#0000</v>
      </c>
    </row>
    <row r="284" spans="13:28" x14ac:dyDescent="0.2">
      <c r="M284" s="94" t="s">
        <v>159</v>
      </c>
      <c r="N284" s="94" t="s">
        <v>91</v>
      </c>
      <c r="O284" s="94" t="s">
        <v>89</v>
      </c>
      <c r="P284" s="94" t="str">
        <f t="shared" si="24"/>
        <v>EUR12F9Y_Quote</v>
      </c>
      <c r="Q284" s="122"/>
      <c r="R284" s="106">
        <f>_xll.qlInterestRateIndexFixingDate(AA284,S284)</f>
        <v>46737</v>
      </c>
      <c r="S284" s="106">
        <f>_xll.qlCalendarAdvance(Calendar,SettlementDate,N284,"mf",TRUE,Trigger)</f>
        <v>46741</v>
      </c>
      <c r="T284" s="106">
        <f>_xll.qlInterestRateIndexMaturity(AA284,S284)</f>
        <v>50031</v>
      </c>
      <c r="U284" s="97">
        <f>_xll.qlIndexFixing(AA284,R284,TRUE,_xll.ohTrigger(Trigger,Trigger6M,InterestRatesTrigger))</f>
        <v>2.1778064483877427E-2</v>
      </c>
      <c r="V284" s="97">
        <f>_xll.qlQuoteValue(P284,_xll.ohTrigger(Trigger,Trigger6M,InterestRatesTrigger))</f>
        <v>2.1789999999999997E-2</v>
      </c>
      <c r="W284" s="94" t="b">
        <f t="shared" si="25"/>
        <v>1</v>
      </c>
      <c r="X284" s="153">
        <f t="shared" si="26"/>
        <v>-0.11935516122569406</v>
      </c>
      <c r="Y284" s="50" t="b">
        <f>ABS(X284/10000)&lt;=ABS('General Settings'!$D$32)</f>
        <v>0</v>
      </c>
      <c r="AA284" s="50" t="str">
        <f>_xll.qlSwapIndex(,,O284,SettlementDays,Currency,Calendar,FixedLegTenor,FixedLegBDC,FixedLegDayCounter,Index6M,DiscountingCurve,Permanent,Trigger,ObjectOverwrite)</f>
        <v>obj_00806#0000</v>
      </c>
      <c r="AB284" s="50" t="str">
        <f>_xll.qlVanillaSwapFromSwapIndex(,AA284,R284)</f>
        <v>obj_008ab#0000</v>
      </c>
    </row>
    <row r="285" spans="13:28" x14ac:dyDescent="0.2">
      <c r="M285" s="94" t="s">
        <v>159</v>
      </c>
      <c r="N285" s="94" t="s">
        <v>91</v>
      </c>
      <c r="O285" s="94" t="s">
        <v>90</v>
      </c>
      <c r="P285" s="94" t="str">
        <f t="shared" si="24"/>
        <v>EUR12F10Y_Quote</v>
      </c>
      <c r="Q285" s="122"/>
      <c r="R285" s="106">
        <f>_xll.qlInterestRateIndexFixingDate(AA285,S285)</f>
        <v>46737</v>
      </c>
      <c r="S285" s="106">
        <f>_xll.qlCalendarAdvance(Calendar,SettlementDate,N285,"mf",TRUE,Trigger)</f>
        <v>46741</v>
      </c>
      <c r="T285" s="106">
        <f>_xll.qlInterestRateIndexMaturity(AA285,S285)</f>
        <v>50395</v>
      </c>
      <c r="U285" s="97">
        <f>_xll.qlIndexFixing(AA285,R285,TRUE,_xll.ohTrigger(Trigger,Trigger6M,InterestRatesTrigger))</f>
        <v>2.1438598076749308E-2</v>
      </c>
      <c r="V285" s="97">
        <f>_xll.qlQuoteValue(P285,_xll.ohTrigger(Trigger,Trigger6M,InterestRatesTrigger))</f>
        <v>2.145E-2</v>
      </c>
      <c r="W285" s="94" t="b">
        <f t="shared" si="25"/>
        <v>1</v>
      </c>
      <c r="X285" s="153">
        <f t="shared" si="26"/>
        <v>-0.11401923250692336</v>
      </c>
      <c r="Y285" s="50" t="b">
        <f>ABS(X285/10000)&lt;=ABS('General Settings'!$D$32)</f>
        <v>0</v>
      </c>
      <c r="AA285" s="50" t="str">
        <f>_xll.qlSwapIndex(,,O285,SettlementDays,Currency,Calendar,FixedLegTenor,FixedLegBDC,FixedLegDayCounter,Index6M,DiscountingCurve,Permanent,Trigger,ObjectOverwrite)</f>
        <v>obj_00683#0000</v>
      </c>
      <c r="AB285" s="50" t="str">
        <f>_xll.qlVanillaSwapFromSwapIndex(,AA285,R285)</f>
        <v>obj_008ad#0000</v>
      </c>
    </row>
    <row r="286" spans="13:28" x14ac:dyDescent="0.2">
      <c r="M286" s="94" t="s">
        <v>159</v>
      </c>
      <c r="N286" s="94" t="s">
        <v>91</v>
      </c>
      <c r="O286" s="94" t="s">
        <v>116</v>
      </c>
      <c r="P286" s="94" t="str">
        <f t="shared" si="24"/>
        <v>EUR12F11Y_Quote</v>
      </c>
      <c r="Q286" s="122"/>
      <c r="R286" s="106">
        <f>_xll.qlInterestRateIndexFixingDate(AA286,S286)</f>
        <v>46737</v>
      </c>
      <c r="S286" s="106">
        <f>_xll.qlCalendarAdvance(Calendar,SettlementDate,N286,"mf",TRUE,Trigger)</f>
        <v>46741</v>
      </c>
      <c r="T286" s="106">
        <f>_xll.qlInterestRateIndexMaturity(AA286,S286)</f>
        <v>50759</v>
      </c>
      <c r="U286" s="97">
        <f>_xll.qlIndexFixing(AA286,R286,TRUE,_xll.ohTrigger(Trigger,Trigger6M,InterestRatesTrigger))</f>
        <v>2.1098052415376566E-2</v>
      </c>
      <c r="V286" s="97">
        <f>_xll.qlQuoteValue(P286,_xll.ohTrigger(Trigger,Trigger6M,InterestRatesTrigger))</f>
        <v>2.112E-2</v>
      </c>
      <c r="W286" s="94" t="b">
        <f t="shared" si="25"/>
        <v>1</v>
      </c>
      <c r="X286" s="153">
        <f t="shared" si="26"/>
        <v>-0.21947584623434324</v>
      </c>
      <c r="Y286" s="50" t="b">
        <f>ABS(X286/10000)&lt;=ABS('General Settings'!$D$32)</f>
        <v>0</v>
      </c>
      <c r="AA286" s="50" t="str">
        <f>_xll.qlSwapIndex(,,O286,SettlementDays,Currency,Calendar,FixedLegTenor,FixedLegBDC,FixedLegDayCounter,Index6M,DiscountingCurve,Permanent,Trigger,ObjectOverwrite)</f>
        <v>obj_0070d#0000</v>
      </c>
      <c r="AB286" s="50" t="str">
        <f>_xll.qlVanillaSwapFromSwapIndex(,AA286,R286)</f>
        <v>obj_008bd#0000</v>
      </c>
    </row>
    <row r="287" spans="13:28" x14ac:dyDescent="0.2">
      <c r="M287" s="94" t="s">
        <v>159</v>
      </c>
      <c r="N287" s="94" t="s">
        <v>91</v>
      </c>
      <c r="O287" s="94" t="s">
        <v>91</v>
      </c>
      <c r="P287" s="94" t="str">
        <f t="shared" si="24"/>
        <v>EUR12F12Y_Quote</v>
      </c>
      <c r="Q287" s="122"/>
      <c r="R287" s="106">
        <f>_xll.qlInterestRateIndexFixingDate(AA287,S287)</f>
        <v>46737</v>
      </c>
      <c r="S287" s="106">
        <f>_xll.qlCalendarAdvance(Calendar,SettlementDate,N287,"mf",TRUE,Trigger)</f>
        <v>46741</v>
      </c>
      <c r="T287" s="106">
        <f>_xll.qlInterestRateIndexMaturity(AA287,S287)</f>
        <v>51124</v>
      </c>
      <c r="U287" s="97">
        <f>_xll.qlIndexFixing(AA287,R287,TRUE,_xll.ohTrigger(Trigger,Trigger6M,InterestRatesTrigger))</f>
        <v>2.0771088330225899E-2</v>
      </c>
      <c r="V287" s="97">
        <f>_xll.qlQuoteValue(P287,_xll.ohTrigger(Trigger,Trigger6M,InterestRatesTrigger))</f>
        <v>2.0790000000000003E-2</v>
      </c>
      <c r="W287" s="94" t="b">
        <f t="shared" si="25"/>
        <v>1</v>
      </c>
      <c r="X287" s="153">
        <f t="shared" si="26"/>
        <v>-0.18911669774104162</v>
      </c>
      <c r="Y287" s="50" t="b">
        <f>ABS(X287/10000)&lt;=ABS('General Settings'!$D$32)</f>
        <v>0</v>
      </c>
      <c r="AA287" s="50" t="str">
        <f>_xll.qlSwapIndex(,,O287,SettlementDays,Currency,Calendar,FixedLegTenor,FixedLegBDC,FixedLegDayCounter,Index6M,DiscountingCurve,Permanent,Trigger,ObjectOverwrite)</f>
        <v>obj_0067a#0000</v>
      </c>
      <c r="AB287" s="50" t="str">
        <f>_xll.qlVanillaSwapFromSwapIndex(,AA287,R287)</f>
        <v>obj_00962#0000</v>
      </c>
    </row>
    <row r="288" spans="13:28" x14ac:dyDescent="0.2">
      <c r="M288" s="94" t="s">
        <v>159</v>
      </c>
      <c r="N288" s="94" t="s">
        <v>91</v>
      </c>
      <c r="O288" s="94" t="s">
        <v>117</v>
      </c>
      <c r="P288" s="94" t="str">
        <f t="shared" si="24"/>
        <v>EUR12F13Y_Quote</v>
      </c>
      <c r="Q288" s="122"/>
      <c r="R288" s="106">
        <f>_xll.qlInterestRateIndexFixingDate(AA288,S288)</f>
        <v>46737</v>
      </c>
      <c r="S288" s="106">
        <f>_xll.qlCalendarAdvance(Calendar,SettlementDate,N288,"mf",TRUE,Trigger)</f>
        <v>46741</v>
      </c>
      <c r="T288" s="106">
        <f>_xll.qlInterestRateIndexMaturity(AA288,S288)</f>
        <v>51490</v>
      </c>
      <c r="U288" s="97">
        <f>_xll.qlIndexFixing(AA288,R288,TRUE,_xll.ohTrigger(Trigger,Trigger6M,InterestRatesTrigger))</f>
        <v>2.04761654414632E-2</v>
      </c>
      <c r="V288" s="97">
        <f>_xll.qlQuoteValue(P288,_xll.ohTrigger(Trigger,Trigger6M,InterestRatesTrigger))</f>
        <v>2.0480000000000002E-2</v>
      </c>
      <c r="W288" s="94" t="b">
        <f t="shared" si="25"/>
        <v>1</v>
      </c>
      <c r="X288" s="153">
        <f t="shared" si="26"/>
        <v>-3.8345585368013135E-2</v>
      </c>
      <c r="Y288" s="50" t="b">
        <f>ABS(X288/10000)&lt;=ABS('General Settings'!$D$32)</f>
        <v>0</v>
      </c>
      <c r="AA288" s="50" t="str">
        <f>_xll.qlSwapIndex(,,O288,SettlementDays,Currency,Calendar,FixedLegTenor,FixedLegBDC,FixedLegDayCounter,Index6M,DiscountingCurve,Permanent,Trigger,ObjectOverwrite)</f>
        <v>obj_00697#0000</v>
      </c>
      <c r="AB288" s="50" t="str">
        <f>_xll.qlVanillaSwapFromSwapIndex(,AA288,R288)</f>
        <v>obj_008c9#0000</v>
      </c>
    </row>
    <row r="289" spans="13:28" x14ac:dyDescent="0.2">
      <c r="M289" s="94" t="s">
        <v>159</v>
      </c>
      <c r="N289" s="94" t="s">
        <v>91</v>
      </c>
      <c r="O289" s="94" t="s">
        <v>118</v>
      </c>
      <c r="P289" s="94" t="str">
        <f t="shared" si="24"/>
        <v>EUR12F14Y_Quote</v>
      </c>
      <c r="Q289" s="122"/>
      <c r="R289" s="106">
        <f>_xll.qlInterestRateIndexFixingDate(AA289,S289)</f>
        <v>46737</v>
      </c>
      <c r="S289" s="106">
        <f>_xll.qlCalendarAdvance(Calendar,SettlementDate,N289,"mf",TRUE,Trigger)</f>
        <v>46741</v>
      </c>
      <c r="T289" s="106">
        <f>_xll.qlInterestRateIndexMaturity(AA289,S289)</f>
        <v>51855</v>
      </c>
      <c r="U289" s="97">
        <f>_xll.qlIndexFixing(AA289,R289,TRUE,_xll.ohTrigger(Trigger,Trigger6M,InterestRatesTrigger))</f>
        <v>2.0204796841461616E-2</v>
      </c>
      <c r="V289" s="97">
        <f>_xll.qlQuoteValue(P289,_xll.ohTrigger(Trigger,Trigger6M,InterestRatesTrigger))</f>
        <v>2.019E-2</v>
      </c>
      <c r="W289" s="94" t="b">
        <f t="shared" si="25"/>
        <v>1</v>
      </c>
      <c r="X289" s="153">
        <f t="shared" si="26"/>
        <v>0.14796841461616611</v>
      </c>
      <c r="Y289" s="50" t="b">
        <f>ABS(X289/10000)&lt;=ABS('General Settings'!$D$32)</f>
        <v>0</v>
      </c>
      <c r="AA289" s="50" t="str">
        <f>_xll.qlSwapIndex(,,O289,SettlementDays,Currency,Calendar,FixedLegTenor,FixedLegBDC,FixedLegDayCounter,Index6M,DiscountingCurve,Permanent,Trigger,ObjectOverwrite)</f>
        <v>obj_00750#0000</v>
      </c>
      <c r="AB289" s="50" t="str">
        <f>_xll.qlVanillaSwapFromSwapIndex(,AA289,R289)</f>
        <v>obj_008e3#0000</v>
      </c>
    </row>
    <row r="290" spans="13:28" x14ac:dyDescent="0.2">
      <c r="M290" s="94" t="s">
        <v>159</v>
      </c>
      <c r="N290" s="94" t="s">
        <v>91</v>
      </c>
      <c r="O290" s="94" t="s">
        <v>92</v>
      </c>
      <c r="P290" s="94" t="str">
        <f t="shared" si="24"/>
        <v>EUR12F15Y_Quote</v>
      </c>
      <c r="Q290" s="122"/>
      <c r="R290" s="106">
        <f>_xll.qlInterestRateIndexFixingDate(AA290,S290)</f>
        <v>46737</v>
      </c>
      <c r="S290" s="106">
        <f>_xll.qlCalendarAdvance(Calendar,SettlementDate,N290,"mf",TRUE,Trigger)</f>
        <v>46741</v>
      </c>
      <c r="T290" s="106">
        <f>_xll.qlInterestRateIndexMaturity(AA290,S290)</f>
        <v>52222</v>
      </c>
      <c r="U290" s="97">
        <f>_xll.qlIndexFixing(AA290,R290,TRUE,_xll.ohTrigger(Trigger,Trigger6M,InterestRatesTrigger))</f>
        <v>1.9950137893665034E-2</v>
      </c>
      <c r="V290" s="97">
        <f>_xll.qlQuoteValue(P290,_xll.ohTrigger(Trigger,Trigger6M,InterestRatesTrigger))</f>
        <v>1.993E-2</v>
      </c>
      <c r="W290" s="94" t="b">
        <f t="shared" si="25"/>
        <v>1</v>
      </c>
      <c r="X290" s="153">
        <f t="shared" si="26"/>
        <v>0.20137893665034268</v>
      </c>
      <c r="Y290" s="50" t="b">
        <f>ABS(X290/10000)&lt;=ABS('General Settings'!$D$32)</f>
        <v>0</v>
      </c>
      <c r="AA290" s="50" t="str">
        <f>_xll.qlSwapIndex(,,O290,SettlementDays,Currency,Calendar,FixedLegTenor,FixedLegBDC,FixedLegDayCounter,Index6M,DiscountingCurve,Permanent,Trigger,ObjectOverwrite)</f>
        <v>obj_007f6#0000</v>
      </c>
      <c r="AB290" s="50" t="str">
        <f>_xll.qlVanillaSwapFromSwapIndex(,AA290,R290)</f>
        <v>obj_00878#0000</v>
      </c>
    </row>
    <row r="291" spans="13:28" x14ac:dyDescent="0.2">
      <c r="M291" s="94" t="s">
        <v>159</v>
      </c>
      <c r="N291" s="94" t="s">
        <v>91</v>
      </c>
      <c r="O291" s="94" t="s">
        <v>93</v>
      </c>
      <c r="P291" s="94" t="str">
        <f t="shared" si="24"/>
        <v>EUR12F20Y_Quote</v>
      </c>
      <c r="Q291" s="122"/>
      <c r="R291" s="106">
        <f>_xll.qlInterestRateIndexFixingDate(AA291,S291)</f>
        <v>46737</v>
      </c>
      <c r="S291" s="106">
        <f>_xll.qlCalendarAdvance(Calendar,SettlementDate,N291,"mf",TRUE,Trigger)</f>
        <v>46741</v>
      </c>
      <c r="T291" s="106">
        <f>_xll.qlInterestRateIndexMaturity(AA291,S291)</f>
        <v>54046</v>
      </c>
      <c r="U291" s="97">
        <f>_xll.qlIndexFixing(AA291,R291,TRUE,_xll.ohTrigger(Trigger,Trigger6M,InterestRatesTrigger))</f>
        <v>1.9055320341774127E-2</v>
      </c>
      <c r="V291" s="97">
        <f>_xll.qlQuoteValue(P291,_xll.ohTrigger(Trigger,Trigger6M,InterestRatesTrigger))</f>
        <v>1.9060000000000001E-2</v>
      </c>
      <c r="W291" s="94" t="b">
        <f t="shared" si="25"/>
        <v>1</v>
      </c>
      <c r="X291" s="153">
        <f t="shared" si="26"/>
        <v>-4.6796582258736008E-2</v>
      </c>
      <c r="Y291" s="50" t="b">
        <f>ABS(X291/10000)&lt;=ABS('General Settings'!$D$32)</f>
        <v>0</v>
      </c>
      <c r="AA291" s="50" t="str">
        <f>_xll.qlSwapIndex(,,O291,SettlementDays,Currency,Calendar,FixedLegTenor,FixedLegBDC,FixedLegDayCounter,Index6M,DiscountingCurve,Permanent,Trigger,ObjectOverwrite)</f>
        <v>obj_007de#0000</v>
      </c>
      <c r="AB291" s="50" t="str">
        <f>_xll.qlVanillaSwapFromSwapIndex(,AA291,R291)</f>
        <v>obj_008cf#0000</v>
      </c>
    </row>
    <row r="292" spans="13:28" x14ac:dyDescent="0.2">
      <c r="M292" s="94" t="s">
        <v>159</v>
      </c>
      <c r="N292" s="94" t="s">
        <v>91</v>
      </c>
      <c r="O292" s="94" t="s">
        <v>94</v>
      </c>
      <c r="P292" s="94" t="str">
        <f t="shared" si="24"/>
        <v>EUR12F25Y_Quote</v>
      </c>
      <c r="Q292" s="122"/>
      <c r="R292" s="106">
        <f>_xll.qlInterestRateIndexFixingDate(AA292,S292)</f>
        <v>46737</v>
      </c>
      <c r="S292" s="106">
        <f>_xll.qlCalendarAdvance(Calendar,SettlementDate,N292,"mf",TRUE,Trigger)</f>
        <v>46741</v>
      </c>
      <c r="T292" s="106">
        <f>_xll.qlInterestRateIndexMaturity(AA292,S292)</f>
        <v>55873</v>
      </c>
      <c r="U292" s="97">
        <f>_xll.qlIndexFixing(AA292,R292,TRUE,_xll.ohTrigger(Trigger,Trigger6M,InterestRatesTrigger))</f>
        <v>1.855665900030987E-2</v>
      </c>
      <c r="V292" s="97">
        <f>_xll.qlQuoteValue(P292,_xll.ohTrigger(Trigger,Trigger6M,InterestRatesTrigger))</f>
        <v>1.856E-2</v>
      </c>
      <c r="W292" s="94" t="b">
        <f t="shared" si="25"/>
        <v>1</v>
      </c>
      <c r="X292" s="153">
        <f t="shared" si="26"/>
        <v>-3.3409996901302697E-2</v>
      </c>
      <c r="Y292" s="50" t="b">
        <f>ABS(X292/10000)&lt;=ABS('General Settings'!$D$32)</f>
        <v>0</v>
      </c>
      <c r="AA292" s="50" t="str">
        <f>_xll.qlSwapIndex(,,O292,SettlementDays,Currency,Calendar,FixedLegTenor,FixedLegBDC,FixedLegDayCounter,Index6M,DiscountingCurve,Permanent,Trigger,ObjectOverwrite)</f>
        <v>obj_0080d#0000</v>
      </c>
      <c r="AB292" s="50" t="str">
        <f>_xll.qlVanillaSwapFromSwapIndex(,AA292,R292)</f>
        <v>obj_00903#0000</v>
      </c>
    </row>
    <row r="293" spans="13:28" x14ac:dyDescent="0.2">
      <c r="M293" s="197" t="s">
        <v>159</v>
      </c>
      <c r="N293" s="197" t="s">
        <v>91</v>
      </c>
      <c r="O293" s="197" t="s">
        <v>96</v>
      </c>
      <c r="P293" s="197" t="str">
        <f t="shared" si="24"/>
        <v>EUR12F30Y_Quote</v>
      </c>
      <c r="Q293" s="162"/>
      <c r="R293" s="198">
        <f>_xll.qlInterestRateIndexFixingDate(AA293,S293)</f>
        <v>46737</v>
      </c>
      <c r="S293" s="198">
        <f>_xll.qlCalendarAdvance(Calendar,SettlementDate,N293,"mf",TRUE,Trigger)</f>
        <v>46741</v>
      </c>
      <c r="T293" s="198">
        <f>_xll.qlInterestRateIndexMaturity(AA293,S293)</f>
        <v>57699</v>
      </c>
      <c r="U293" s="199">
        <f>_xll.qlIndexFixing(AA293,R293,TRUE,_xll.ohTrigger(Trigger,Trigger6M,InterestRatesTrigger))</f>
        <v>1.7988404769952837E-2</v>
      </c>
      <c r="V293" s="199">
        <f>_xll.qlQuoteValue(P293,_xll.ohTrigger(Trigger,Trigger6M,InterestRatesTrigger))</f>
        <v>1.7989999999999999E-2</v>
      </c>
      <c r="W293" s="197" t="b">
        <f t="shared" si="25"/>
        <v>1</v>
      </c>
      <c r="X293" s="200">
        <f t="shared" si="26"/>
        <v>-1.5952300471619441E-2</v>
      </c>
      <c r="Y293" s="161" t="b">
        <f>ABS(X293/10000)&lt;=ABS('General Settings'!$D$32)</f>
        <v>0</v>
      </c>
      <c r="AA293" s="50" t="str">
        <f>_xll.qlSwapIndex(,,O293,SettlementDays,Currency,Calendar,FixedLegTenor,FixedLegBDC,FixedLegDayCounter,Index6M,DiscountingCurve,Permanent,Trigger,ObjectOverwrite)</f>
        <v>obj_006d2#0000</v>
      </c>
      <c r="AB293" s="50" t="str">
        <f>_xll.qlVanillaSwapFromSwapIndex(,AA293,R293)</f>
        <v>obj_00970#0000</v>
      </c>
    </row>
    <row r="294" spans="13:28" x14ac:dyDescent="0.2">
      <c r="M294" s="201" t="s">
        <v>159</v>
      </c>
      <c r="N294" s="201" t="s">
        <v>117</v>
      </c>
      <c r="O294" s="201" t="s">
        <v>33</v>
      </c>
      <c r="P294" s="201" t="str">
        <f t="shared" si="24"/>
        <v>EUR13F1Y_Quote</v>
      </c>
      <c r="Q294" s="166"/>
      <c r="R294" s="202">
        <f>_xll.qlInterestRateIndexFixingDate(AA294,S294)</f>
        <v>47101</v>
      </c>
      <c r="S294" s="202">
        <f>_xll.qlCalendarAdvance(Calendar,SettlementDate,N294,"mf",TRUE,Trigger)</f>
        <v>47105</v>
      </c>
      <c r="T294" s="202">
        <f>_xll.qlInterestRateIndexMaturity(AA294,S294)</f>
        <v>47470</v>
      </c>
      <c r="U294" s="203">
        <f>_xll.qlIndexFixing(AA294,R294,TRUE,_xll.ohTrigger(Trigger,Trigger6M,InterestRatesTrigger))</f>
        <v>2.3067698764182937E-2</v>
      </c>
      <c r="V294" s="203">
        <f>_xll.qlQuoteValue(P294,_xll.ohTrigger(Trigger,Trigger6M,InterestRatesTrigger))</f>
        <v>2.3019999999999999E-2</v>
      </c>
      <c r="W294" s="201" t="b">
        <f t="shared" si="25"/>
        <v>1</v>
      </c>
      <c r="X294" s="204">
        <f t="shared" si="26"/>
        <v>0.47698764182937947</v>
      </c>
      <c r="Y294" s="149" t="b">
        <f>ABS(X294/10000)&lt;=ABS('General Settings'!$D$32)</f>
        <v>0</v>
      </c>
      <c r="AA294" s="50" t="str">
        <f>_xll.qlSwapIndex(,,O294,SettlementDays,Currency,Calendar,FixedLegTenor,FixedLegBDC,FixedLegDayCounter,Index6M,DiscountingCurve,Permanent,Trigger,ObjectOverwrite)</f>
        <v>obj_00808#0000</v>
      </c>
      <c r="AB294" s="50" t="str">
        <f>_xll.qlVanillaSwapFromSwapIndex(,AA294,R294)</f>
        <v>obj_008af#0000</v>
      </c>
    </row>
    <row r="295" spans="13:28" x14ac:dyDescent="0.2">
      <c r="M295" s="94" t="s">
        <v>159</v>
      </c>
      <c r="N295" s="94" t="s">
        <v>117</v>
      </c>
      <c r="O295" s="94" t="s">
        <v>82</v>
      </c>
      <c r="P295" s="94" t="str">
        <f t="shared" si="24"/>
        <v>EUR13F2Y_Quote</v>
      </c>
      <c r="Q295" s="122"/>
      <c r="R295" s="106">
        <f>_xll.qlInterestRateIndexFixingDate(AA295,S295)</f>
        <v>47101</v>
      </c>
      <c r="S295" s="106">
        <f>_xll.qlCalendarAdvance(Calendar,SettlementDate,N295,"mf",TRUE,Trigger)</f>
        <v>47105</v>
      </c>
      <c r="T295" s="106">
        <f>_xll.qlInterestRateIndexMaturity(AA295,S295)</f>
        <v>47835</v>
      </c>
      <c r="U295" s="97">
        <f>_xll.qlIndexFixing(AA295,R295,TRUE,_xll.ohTrigger(Trigger,Trigger6M,InterestRatesTrigger))</f>
        <v>2.3002679394354644E-2</v>
      </c>
      <c r="V295" s="97">
        <f>_xll.qlQuoteValue(P295,_xll.ohTrigger(Trigger,Trigger6M,InterestRatesTrigger))</f>
        <v>2.3029999999999998E-2</v>
      </c>
      <c r="W295" s="94" t="b">
        <f t="shared" si="25"/>
        <v>1</v>
      </c>
      <c r="X295" s="153">
        <f t="shared" si="26"/>
        <v>-0.27320605645354129</v>
      </c>
      <c r="Y295" s="50" t="b">
        <f>ABS(X295/10000)&lt;=ABS('General Settings'!$D$32)</f>
        <v>0</v>
      </c>
      <c r="AA295" s="50" t="str">
        <f>_xll.qlSwapIndex(,,O295,SettlementDays,Currency,Calendar,FixedLegTenor,FixedLegBDC,FixedLegDayCounter,Index6M,DiscountingCurve,Permanent,Trigger,ObjectOverwrite)</f>
        <v>obj_007df#0000</v>
      </c>
      <c r="AB295" s="50" t="str">
        <f>_xll.qlVanillaSwapFromSwapIndex(,AA295,R295)</f>
        <v>obj_008ec#0000</v>
      </c>
    </row>
    <row r="296" spans="13:28" x14ac:dyDescent="0.2">
      <c r="M296" s="94" t="s">
        <v>159</v>
      </c>
      <c r="N296" s="94" t="s">
        <v>117</v>
      </c>
      <c r="O296" s="94" t="s">
        <v>83</v>
      </c>
      <c r="P296" s="94" t="str">
        <f t="shared" si="24"/>
        <v>EUR13F3Y_Quote</v>
      </c>
      <c r="Q296" s="122"/>
      <c r="R296" s="106">
        <f>_xll.qlInterestRateIndexFixingDate(AA296,S296)</f>
        <v>47101</v>
      </c>
      <c r="S296" s="106">
        <f>_xll.qlCalendarAdvance(Calendar,SettlementDate,N296,"mf",TRUE,Trigger)</f>
        <v>47105</v>
      </c>
      <c r="T296" s="106">
        <f>_xll.qlInterestRateIndexMaturity(AA296,S296)</f>
        <v>48200</v>
      </c>
      <c r="U296" s="97">
        <f>_xll.qlIndexFixing(AA296,R296,TRUE,_xll.ohTrigger(Trigger,Trigger6M,InterestRatesTrigger))</f>
        <v>2.2890873520384086E-2</v>
      </c>
      <c r="V296" s="97">
        <f>_xll.qlQuoteValue(P296,_xll.ohTrigger(Trigger,Trigger6M,InterestRatesTrigger))</f>
        <v>2.2930000000000002E-2</v>
      </c>
      <c r="W296" s="94" t="b">
        <f t="shared" si="25"/>
        <v>1</v>
      </c>
      <c r="X296" s="153">
        <f t="shared" si="26"/>
        <v>-0.39126479615916865</v>
      </c>
      <c r="Y296" s="50" t="b">
        <f>ABS(X296/10000)&lt;=ABS('General Settings'!$D$32)</f>
        <v>0</v>
      </c>
      <c r="AA296" s="50" t="str">
        <f>_xll.qlSwapIndex(,,O296,SettlementDays,Currency,Calendar,FixedLegTenor,FixedLegBDC,FixedLegDayCounter,Index6M,DiscountingCurve,Permanent,Trigger,ObjectOverwrite)</f>
        <v>obj_00786#0000</v>
      </c>
      <c r="AB296" s="50" t="str">
        <f>_xll.qlVanillaSwapFromSwapIndex(,AA296,R296)</f>
        <v>obj_0089d#0000</v>
      </c>
    </row>
    <row r="297" spans="13:28" x14ac:dyDescent="0.2">
      <c r="M297" s="94" t="s">
        <v>159</v>
      </c>
      <c r="N297" s="94" t="s">
        <v>117</v>
      </c>
      <c r="O297" s="94" t="s">
        <v>84</v>
      </c>
      <c r="P297" s="94" t="str">
        <f t="shared" si="24"/>
        <v>EUR13F4Y_Quote</v>
      </c>
      <c r="Q297" s="122"/>
      <c r="R297" s="106">
        <f>_xll.qlInterestRateIndexFixingDate(AA297,S297)</f>
        <v>47101</v>
      </c>
      <c r="S297" s="106">
        <f>_xll.qlCalendarAdvance(Calendar,SettlementDate,N297,"mf",TRUE,Trigger)</f>
        <v>47105</v>
      </c>
      <c r="T297" s="106">
        <f>_xll.qlInterestRateIndexMaturity(AA297,S297)</f>
        <v>48568</v>
      </c>
      <c r="U297" s="97">
        <f>_xll.qlIndexFixing(AA297,R297,TRUE,_xll.ohTrigger(Trigger,Trigger6M,InterestRatesTrigger))</f>
        <v>2.2740644264180165E-2</v>
      </c>
      <c r="V297" s="97">
        <f>_xll.qlQuoteValue(P297,_xll.ohTrigger(Trigger,Trigger6M,InterestRatesTrigger))</f>
        <v>2.2770000000000002E-2</v>
      </c>
      <c r="W297" s="94" t="b">
        <f t="shared" si="25"/>
        <v>1</v>
      </c>
      <c r="X297" s="153">
        <f t="shared" si="26"/>
        <v>-0.29355735819837359</v>
      </c>
      <c r="Y297" s="50" t="b">
        <f>ABS(X297/10000)&lt;=ABS('General Settings'!$D$32)</f>
        <v>0</v>
      </c>
      <c r="AA297" s="50" t="str">
        <f>_xll.qlSwapIndex(,,O297,SettlementDays,Currency,Calendar,FixedLegTenor,FixedLegBDC,FixedLegDayCounter,Index6M,DiscountingCurve,Permanent,Trigger,ObjectOverwrite)</f>
        <v>obj_007f7#0000</v>
      </c>
      <c r="AB297" s="50" t="str">
        <f>_xll.qlVanillaSwapFromSwapIndex(,AA297,R297)</f>
        <v>obj_00885#0000</v>
      </c>
    </row>
    <row r="298" spans="13:28" x14ac:dyDescent="0.2">
      <c r="M298" s="94" t="s">
        <v>159</v>
      </c>
      <c r="N298" s="94" t="s">
        <v>117</v>
      </c>
      <c r="O298" s="94" t="s">
        <v>85</v>
      </c>
      <c r="P298" s="94" t="str">
        <f t="shared" si="24"/>
        <v>EUR13F5Y_Quote</v>
      </c>
      <c r="Q298" s="122"/>
      <c r="R298" s="106">
        <f>_xll.qlInterestRateIndexFixingDate(AA298,S298)</f>
        <v>47101</v>
      </c>
      <c r="S298" s="106">
        <f>_xll.qlCalendarAdvance(Calendar,SettlementDate,N298,"mf",TRUE,Trigger)</f>
        <v>47105</v>
      </c>
      <c r="T298" s="106">
        <f>_xll.qlInterestRateIndexMaturity(AA298,S298)</f>
        <v>48932</v>
      </c>
      <c r="U298" s="97">
        <f>_xll.qlIndexFixing(AA298,R298,TRUE,_xll.ohTrigger(Trigger,Trigger6M,InterestRatesTrigger))</f>
        <v>2.25217569319828E-2</v>
      </c>
      <c r="V298" s="97">
        <f>_xll.qlQuoteValue(P298,_xll.ohTrigger(Trigger,Trigger6M,InterestRatesTrigger))</f>
        <v>2.2550000000000001E-2</v>
      </c>
      <c r="W298" s="94" t="b">
        <f t="shared" si="25"/>
        <v>1</v>
      </c>
      <c r="X298" s="153">
        <f t="shared" si="26"/>
        <v>-0.28243068017200224</v>
      </c>
      <c r="Y298" s="50" t="b">
        <f>ABS(X298/10000)&lt;=ABS('General Settings'!$D$32)</f>
        <v>0</v>
      </c>
      <c r="AA298" s="50" t="str">
        <f>_xll.qlSwapIndex(,,O298,SettlementDays,Currency,Calendar,FixedLegTenor,FixedLegBDC,FixedLegDayCounter,Index6M,DiscountingCurve,Permanent,Trigger,ObjectOverwrite)</f>
        <v>obj_006cd#0000</v>
      </c>
      <c r="AB298" s="50" t="str">
        <f>_xll.qlVanillaSwapFromSwapIndex(,AA298,R298)</f>
        <v>obj_008a5#0000</v>
      </c>
    </row>
    <row r="299" spans="13:28" x14ac:dyDescent="0.2">
      <c r="M299" s="94" t="s">
        <v>159</v>
      </c>
      <c r="N299" s="94" t="s">
        <v>117</v>
      </c>
      <c r="O299" s="94" t="s">
        <v>86</v>
      </c>
      <c r="P299" s="94" t="str">
        <f t="shared" si="24"/>
        <v>EUR13F6Y_Quote</v>
      </c>
      <c r="Q299" s="122"/>
      <c r="R299" s="106">
        <f>_xll.qlInterestRateIndexFixingDate(AA299,S299)</f>
        <v>47101</v>
      </c>
      <c r="S299" s="106">
        <f>_xll.qlCalendarAdvance(Calendar,SettlementDate,N299,"mf",TRUE,Trigger)</f>
        <v>47105</v>
      </c>
      <c r="T299" s="106">
        <f>_xll.qlInterestRateIndexMaturity(AA299,S299)</f>
        <v>49296</v>
      </c>
      <c r="U299" s="97">
        <f>_xll.qlIndexFixing(AA299,R299,TRUE,_xll.ohTrigger(Trigger,Trigger6M,InterestRatesTrigger))</f>
        <v>2.225535410922546E-2</v>
      </c>
      <c r="V299" s="97">
        <f>_xll.qlQuoteValue(P299,_xll.ohTrigger(Trigger,Trigger6M,InterestRatesTrigger))</f>
        <v>2.2269999999999998E-2</v>
      </c>
      <c r="W299" s="94" t="b">
        <f t="shared" si="25"/>
        <v>1</v>
      </c>
      <c r="X299" s="153">
        <f t="shared" si="26"/>
        <v>-0.14645890774538095</v>
      </c>
      <c r="Y299" s="50" t="b">
        <f>ABS(X299/10000)&lt;=ABS('General Settings'!$D$32)</f>
        <v>0</v>
      </c>
      <c r="AA299" s="50" t="str">
        <f>_xll.qlSwapIndex(,,O299,SettlementDays,Currency,Calendar,FixedLegTenor,FixedLegBDC,FixedLegDayCounter,Index6M,DiscountingCurve,Permanent,Trigger,ObjectOverwrite)</f>
        <v>obj_0068d#0000</v>
      </c>
      <c r="AB299" s="50" t="str">
        <f>_xll.qlVanillaSwapFromSwapIndex(,AA299,R299)</f>
        <v>obj_00873#0000</v>
      </c>
    </row>
    <row r="300" spans="13:28" x14ac:dyDescent="0.2">
      <c r="M300" s="94" t="s">
        <v>159</v>
      </c>
      <c r="N300" s="94" t="s">
        <v>117</v>
      </c>
      <c r="O300" s="94" t="s">
        <v>87</v>
      </c>
      <c r="P300" s="94" t="str">
        <f t="shared" si="24"/>
        <v>EUR13F7Y_Quote</v>
      </c>
      <c r="Q300" s="122"/>
      <c r="R300" s="106">
        <f>_xll.qlInterestRateIndexFixingDate(AA300,S300)</f>
        <v>47101</v>
      </c>
      <c r="S300" s="106">
        <f>_xll.qlCalendarAdvance(Calendar,SettlementDate,N300,"mf",TRUE,Trigger)</f>
        <v>47105</v>
      </c>
      <c r="T300" s="106">
        <f>_xll.qlInterestRateIndexMaturity(AA300,S300)</f>
        <v>49661</v>
      </c>
      <c r="U300" s="97">
        <f>_xll.qlIndexFixing(AA300,R300,TRUE,_xll.ohTrigger(Trigger,Trigger6M,InterestRatesTrigger))</f>
        <v>2.1944678588675475E-2</v>
      </c>
      <c r="V300" s="97">
        <f>_xll.qlQuoteValue(P300,_xll.ohTrigger(Trigger,Trigger6M,InterestRatesTrigger))</f>
        <v>2.1949999999999997E-2</v>
      </c>
      <c r="W300" s="94" t="b">
        <f t="shared" si="25"/>
        <v>1</v>
      </c>
      <c r="X300" s="153">
        <f t="shared" si="26"/>
        <v>-5.3214113245221573E-2</v>
      </c>
      <c r="Y300" s="50" t="b">
        <f>ABS(X300/10000)&lt;=ABS('General Settings'!$D$32)</f>
        <v>0</v>
      </c>
      <c r="AA300" s="50" t="str">
        <f>_xll.qlSwapIndex(,,O300,SettlementDays,Currency,Calendar,FixedLegTenor,FixedLegBDC,FixedLegDayCounter,Index6M,DiscountingCurve,Permanent,Trigger,ObjectOverwrite)</f>
        <v>obj_00816#0000</v>
      </c>
      <c r="AB300" s="50" t="str">
        <f>_xll.qlVanillaSwapFromSwapIndex(,AA300,R300)</f>
        <v>obj_00919#0000</v>
      </c>
    </row>
    <row r="301" spans="13:28" x14ac:dyDescent="0.2">
      <c r="M301" s="94" t="s">
        <v>159</v>
      </c>
      <c r="N301" s="94" t="s">
        <v>117</v>
      </c>
      <c r="O301" s="94" t="s">
        <v>88</v>
      </c>
      <c r="P301" s="94" t="str">
        <f t="shared" si="24"/>
        <v>EUR13F8Y_Quote</v>
      </c>
      <c r="Q301" s="122"/>
      <c r="R301" s="106">
        <f>_xll.qlInterestRateIndexFixingDate(AA301,S301)</f>
        <v>47101</v>
      </c>
      <c r="S301" s="106">
        <f>_xll.qlCalendarAdvance(Calendar,SettlementDate,N301,"mf",TRUE,Trigger)</f>
        <v>47105</v>
      </c>
      <c r="T301" s="106">
        <f>_xll.qlInterestRateIndexMaturity(AA301,S301)</f>
        <v>50027</v>
      </c>
      <c r="U301" s="97">
        <f>_xll.qlIndexFixing(AA301,R301,TRUE,_xll.ohTrigger(Trigger,Trigger6M,InterestRatesTrigger))</f>
        <v>2.1604147172882667E-2</v>
      </c>
      <c r="V301" s="97">
        <f>_xll.qlQuoteValue(P301,_xll.ohTrigger(Trigger,Trigger6M,InterestRatesTrigger))</f>
        <v>2.162E-2</v>
      </c>
      <c r="W301" s="94" t="b">
        <f t="shared" si="25"/>
        <v>1</v>
      </c>
      <c r="X301" s="153">
        <f t="shared" si="26"/>
        <v>-0.15852827117333185</v>
      </c>
      <c r="Y301" s="50" t="b">
        <f>ABS(X301/10000)&lt;=ABS('General Settings'!$D$32)</f>
        <v>0</v>
      </c>
      <c r="AA301" s="50" t="str">
        <f>_xll.qlSwapIndex(,,O301,SettlementDays,Currency,Calendar,FixedLegTenor,FixedLegBDC,FixedLegDayCounter,Index6M,DiscountingCurve,Permanent,Trigger,ObjectOverwrite)</f>
        <v>obj_00689#0000</v>
      </c>
      <c r="AB301" s="50" t="str">
        <f>_xll.qlVanillaSwapFromSwapIndex(,AA301,R301)</f>
        <v>obj_0089b#0000</v>
      </c>
    </row>
    <row r="302" spans="13:28" x14ac:dyDescent="0.2">
      <c r="M302" s="94" t="s">
        <v>159</v>
      </c>
      <c r="N302" s="94" t="s">
        <v>117</v>
      </c>
      <c r="O302" s="94" t="s">
        <v>89</v>
      </c>
      <c r="P302" s="94" t="str">
        <f t="shared" si="24"/>
        <v>EUR13F9Y_Quote</v>
      </c>
      <c r="Q302" s="122"/>
      <c r="R302" s="106">
        <f>_xll.qlInterestRateIndexFixingDate(AA302,S302)</f>
        <v>47101</v>
      </c>
      <c r="S302" s="106">
        <f>_xll.qlCalendarAdvance(Calendar,SettlementDate,N302,"mf",TRUE,Trigger)</f>
        <v>47105</v>
      </c>
      <c r="T302" s="106">
        <f>_xll.qlInterestRateIndexMaturity(AA302,S302)</f>
        <v>50392</v>
      </c>
      <c r="U302" s="97">
        <f>_xll.qlIndexFixing(AA302,R302,TRUE,_xll.ohTrigger(Trigger,Trigger6M,InterestRatesTrigger))</f>
        <v>2.1240325189002856E-2</v>
      </c>
      <c r="V302" s="97">
        <f>_xll.qlQuoteValue(P302,_xll.ohTrigger(Trigger,Trigger6M,InterestRatesTrigger))</f>
        <v>2.1259999999999998E-2</v>
      </c>
      <c r="W302" s="94" t="b">
        <f t="shared" si="25"/>
        <v>1</v>
      </c>
      <c r="X302" s="153">
        <f t="shared" si="26"/>
        <v>-0.19674810997141745</v>
      </c>
      <c r="Y302" s="50" t="b">
        <f>ABS(X302/10000)&lt;=ABS('General Settings'!$D$32)</f>
        <v>0</v>
      </c>
      <c r="AA302" s="50" t="str">
        <f>_xll.qlSwapIndex(,,O302,SettlementDays,Currency,Calendar,FixedLegTenor,FixedLegBDC,FixedLegDayCounter,Index6M,DiscountingCurve,Permanent,Trigger,ObjectOverwrite)</f>
        <v>obj_00728#0000</v>
      </c>
      <c r="AB302" s="50" t="str">
        <f>_xll.qlVanillaSwapFromSwapIndex(,AA302,R302)</f>
        <v>obj_00910#0000</v>
      </c>
    </row>
    <row r="303" spans="13:28" x14ac:dyDescent="0.2">
      <c r="M303" s="94" t="s">
        <v>159</v>
      </c>
      <c r="N303" s="94" t="s">
        <v>117</v>
      </c>
      <c r="O303" s="94" t="s">
        <v>90</v>
      </c>
      <c r="P303" s="94" t="str">
        <f t="shared" si="24"/>
        <v>EUR13F10Y_Quote</v>
      </c>
      <c r="Q303" s="122"/>
      <c r="R303" s="106">
        <f>_xll.qlInterestRateIndexFixingDate(AA303,S303)</f>
        <v>47101</v>
      </c>
      <c r="S303" s="106">
        <f>_xll.qlCalendarAdvance(Calendar,SettlementDate,N303,"mf",TRUE,Trigger)</f>
        <v>47105</v>
      </c>
      <c r="T303" s="106">
        <f>_xll.qlInterestRateIndexMaturity(AA303,S303)</f>
        <v>50759</v>
      </c>
      <c r="U303" s="97">
        <f>_xll.qlIndexFixing(AA303,R303,TRUE,_xll.ohTrigger(Trigger,Trigger6M,InterestRatesTrigger))</f>
        <v>2.0877185969594377E-2</v>
      </c>
      <c r="V303" s="97">
        <f>_xll.qlQuoteValue(P303,_xll.ohTrigger(Trigger,Trigger6M,InterestRatesTrigger))</f>
        <v>2.0910000000000002E-2</v>
      </c>
      <c r="W303" s="94" t="b">
        <f t="shared" si="25"/>
        <v>1</v>
      </c>
      <c r="X303" s="153">
        <f t="shared" si="26"/>
        <v>-0.32814030405625</v>
      </c>
      <c r="Y303" s="50" t="b">
        <f>ABS(X303/10000)&lt;=ABS('General Settings'!$D$32)</f>
        <v>0</v>
      </c>
      <c r="AA303" s="50" t="str">
        <f>_xll.qlSwapIndex(,,O303,SettlementDays,Currency,Calendar,FixedLegTenor,FixedLegBDC,FixedLegDayCounter,Index6M,DiscountingCurve,Permanent,Trigger,ObjectOverwrite)</f>
        <v>obj_00694#0000</v>
      </c>
      <c r="AB303" s="50" t="str">
        <f>_xll.qlVanillaSwapFromSwapIndex(,AA303,R303)</f>
        <v>obj_00870#0000</v>
      </c>
    </row>
    <row r="304" spans="13:28" x14ac:dyDescent="0.2">
      <c r="M304" s="94" t="s">
        <v>159</v>
      </c>
      <c r="N304" s="94" t="s">
        <v>117</v>
      </c>
      <c r="O304" s="94" t="s">
        <v>116</v>
      </c>
      <c r="P304" s="94" t="str">
        <f t="shared" si="24"/>
        <v>EUR13F11Y_Quote</v>
      </c>
      <c r="Q304" s="122"/>
      <c r="R304" s="106">
        <f>_xll.qlInterestRateIndexFixingDate(AA304,S304)</f>
        <v>47101</v>
      </c>
      <c r="S304" s="106">
        <f>_xll.qlCalendarAdvance(Calendar,SettlementDate,N304,"mf",TRUE,Trigger)</f>
        <v>47105</v>
      </c>
      <c r="T304" s="106">
        <f>_xll.qlInterestRateIndexMaturity(AA304,S304)</f>
        <v>51123</v>
      </c>
      <c r="U304" s="97">
        <f>_xll.qlIndexFixing(AA304,R304,TRUE,_xll.ohTrigger(Trigger,Trigger6M,InterestRatesTrigger))</f>
        <v>2.0536042148955106E-2</v>
      </c>
      <c r="V304" s="97">
        <f>_xll.qlQuoteValue(P304,_xll.ohTrigger(Trigger,Trigger6M,InterestRatesTrigger))</f>
        <v>2.0569999999999998E-2</v>
      </c>
      <c r="W304" s="94" t="b">
        <f t="shared" si="25"/>
        <v>1</v>
      </c>
      <c r="X304" s="153">
        <f t="shared" si="26"/>
        <v>-0.33957851044891935</v>
      </c>
      <c r="Y304" s="50" t="b">
        <f>ABS(X304/10000)&lt;=ABS('General Settings'!$D$32)</f>
        <v>0</v>
      </c>
      <c r="AA304" s="50" t="str">
        <f>_xll.qlSwapIndex(,,O304,SettlementDays,Currency,Calendar,FixedLegTenor,FixedLegBDC,FixedLegDayCounter,Index6M,DiscountingCurve,Permanent,Trigger,ObjectOverwrite)</f>
        <v>obj_00707#0000</v>
      </c>
      <c r="AB304" s="50" t="str">
        <f>_xll.qlVanillaSwapFromSwapIndex(,AA304,R304)</f>
        <v>obj_00941#0000</v>
      </c>
    </row>
    <row r="305" spans="13:28" x14ac:dyDescent="0.2">
      <c r="M305" s="94" t="s">
        <v>159</v>
      </c>
      <c r="N305" s="94" t="s">
        <v>117</v>
      </c>
      <c r="O305" s="94" t="s">
        <v>91</v>
      </c>
      <c r="P305" s="94" t="str">
        <f t="shared" si="24"/>
        <v>EUR13F12Y_Quote</v>
      </c>
      <c r="Q305" s="122"/>
      <c r="R305" s="106">
        <f>_xll.qlInterestRateIndexFixingDate(AA305,S305)</f>
        <v>47101</v>
      </c>
      <c r="S305" s="106">
        <f>_xll.qlCalendarAdvance(Calendar,SettlementDate,N305,"mf",TRUE,Trigger)</f>
        <v>47105</v>
      </c>
      <c r="T305" s="106">
        <f>_xll.qlInterestRateIndexMaturity(AA305,S305)</f>
        <v>51488</v>
      </c>
      <c r="U305" s="97">
        <f>_xll.qlIndexFixing(AA305,R305,TRUE,_xll.ohTrigger(Trigger,Trigger6M,InterestRatesTrigger))</f>
        <v>2.0231751752390906E-2</v>
      </c>
      <c r="V305" s="97">
        <f>_xll.qlQuoteValue(P305,_xll.ohTrigger(Trigger,Trigger6M,InterestRatesTrigger))</f>
        <v>2.0240000000000001E-2</v>
      </c>
      <c r="W305" s="94" t="b">
        <f t="shared" si="25"/>
        <v>1</v>
      </c>
      <c r="X305" s="153">
        <f t="shared" si="26"/>
        <v>-8.2482476090953161E-2</v>
      </c>
      <c r="Y305" s="50" t="b">
        <f>ABS(X305/10000)&lt;=ABS('General Settings'!$D$32)</f>
        <v>0</v>
      </c>
      <c r="AA305" s="50" t="str">
        <f>_xll.qlSwapIndex(,,O305,SettlementDays,Currency,Calendar,FixedLegTenor,FixedLegBDC,FixedLegDayCounter,Index6M,DiscountingCurve,Permanent,Trigger,ObjectOverwrite)</f>
        <v>obj_007b7#0000</v>
      </c>
      <c r="AB305" s="50" t="str">
        <f>_xll.qlVanillaSwapFromSwapIndex(,AA305,R305)</f>
        <v>obj_0096a#0000</v>
      </c>
    </row>
    <row r="306" spans="13:28" x14ac:dyDescent="0.2">
      <c r="M306" s="94" t="s">
        <v>159</v>
      </c>
      <c r="N306" s="94" t="s">
        <v>117</v>
      </c>
      <c r="O306" s="94" t="s">
        <v>117</v>
      </c>
      <c r="P306" s="94" t="str">
        <f t="shared" si="24"/>
        <v>EUR13F13Y_Quote</v>
      </c>
      <c r="Q306" s="122"/>
      <c r="R306" s="106">
        <f>_xll.qlInterestRateIndexFixingDate(AA306,S306)</f>
        <v>47101</v>
      </c>
      <c r="S306" s="106">
        <f>_xll.qlCalendarAdvance(Calendar,SettlementDate,N306,"mf",TRUE,Trigger)</f>
        <v>47105</v>
      </c>
      <c r="T306" s="106">
        <f>_xll.qlInterestRateIndexMaturity(AA306,S306)</f>
        <v>51853</v>
      </c>
      <c r="U306" s="97">
        <f>_xll.qlIndexFixing(AA306,R306,TRUE,_xll.ohTrigger(Trigger,Trigger6M,InterestRatesTrigger))</f>
        <v>1.9953415887815792E-2</v>
      </c>
      <c r="V306" s="97">
        <f>_xll.qlQuoteValue(P306,_xll.ohTrigger(Trigger,Trigger6M,InterestRatesTrigger))</f>
        <v>1.9939999999999999E-2</v>
      </c>
      <c r="W306" s="94" t="b">
        <f t="shared" si="25"/>
        <v>1</v>
      </c>
      <c r="X306" s="153">
        <f t="shared" si="26"/>
        <v>0.13415887815792366</v>
      </c>
      <c r="Y306" s="50" t="b">
        <f>ABS(X306/10000)&lt;=ABS('General Settings'!$D$32)</f>
        <v>0</v>
      </c>
      <c r="AA306" s="50" t="str">
        <f>_xll.qlSwapIndex(,,O306,SettlementDays,Currency,Calendar,FixedLegTenor,FixedLegBDC,FixedLegDayCounter,Index6M,DiscountingCurve,Permanent,Trigger,ObjectOverwrite)</f>
        <v>obj_00792#0000</v>
      </c>
      <c r="AB306" s="50" t="str">
        <f>_xll.qlVanillaSwapFromSwapIndex(,AA306,R306)</f>
        <v>obj_00971#0000</v>
      </c>
    </row>
    <row r="307" spans="13:28" x14ac:dyDescent="0.2">
      <c r="M307" s="94" t="s">
        <v>159</v>
      </c>
      <c r="N307" s="94" t="s">
        <v>117</v>
      </c>
      <c r="O307" s="94" t="s">
        <v>118</v>
      </c>
      <c r="P307" s="94" t="str">
        <f t="shared" si="24"/>
        <v>EUR13F14Y_Quote</v>
      </c>
      <c r="Q307" s="122"/>
      <c r="R307" s="106">
        <f>_xll.qlInterestRateIndexFixingDate(AA307,S307)</f>
        <v>47101</v>
      </c>
      <c r="S307" s="106">
        <f>_xll.qlCalendarAdvance(Calendar,SettlementDate,N307,"mf",TRUE,Trigger)</f>
        <v>47105</v>
      </c>
      <c r="T307" s="106">
        <f>_xll.qlInterestRateIndexMaturity(AA307,S307)</f>
        <v>52218</v>
      </c>
      <c r="U307" s="97">
        <f>_xll.qlIndexFixing(AA307,R307,TRUE,_xll.ohTrigger(Trigger,Trigger6M,InterestRatesTrigger))</f>
        <v>1.9695266185108192E-2</v>
      </c>
      <c r="V307" s="97">
        <f>_xll.qlQuoteValue(P307,_xll.ohTrigger(Trigger,Trigger6M,InterestRatesTrigger))</f>
        <v>1.968E-2</v>
      </c>
      <c r="W307" s="94" t="b">
        <f t="shared" si="25"/>
        <v>1</v>
      </c>
      <c r="X307" s="153">
        <f t="shared" si="26"/>
        <v>0.15266185108192554</v>
      </c>
      <c r="Y307" s="50" t="b">
        <f>ABS(X307/10000)&lt;=ABS('General Settings'!$D$32)</f>
        <v>0</v>
      </c>
      <c r="AA307" s="50" t="str">
        <f>_xll.qlSwapIndex(,,O307,SettlementDays,Currency,Calendar,FixedLegTenor,FixedLegBDC,FixedLegDayCounter,Index6M,DiscountingCurve,Permanent,Trigger,ObjectOverwrite)</f>
        <v>obj_00761#0000</v>
      </c>
      <c r="AB307" s="50" t="str">
        <f>_xll.qlVanillaSwapFromSwapIndex(,AA307,R307)</f>
        <v>obj_0092a#0000</v>
      </c>
    </row>
    <row r="308" spans="13:28" x14ac:dyDescent="0.2">
      <c r="M308" s="94" t="s">
        <v>159</v>
      </c>
      <c r="N308" s="94" t="s">
        <v>117</v>
      </c>
      <c r="O308" s="94" t="s">
        <v>92</v>
      </c>
      <c r="P308" s="94" t="str">
        <f t="shared" si="24"/>
        <v>EUR13F15Y_Quote</v>
      </c>
      <c r="Q308" s="122"/>
      <c r="R308" s="106">
        <f>_xll.qlInterestRateIndexFixingDate(AA308,S308)</f>
        <v>47101</v>
      </c>
      <c r="S308" s="106">
        <f>_xll.qlCalendarAdvance(Calendar,SettlementDate,N308,"mf",TRUE,Trigger)</f>
        <v>47105</v>
      </c>
      <c r="T308" s="106">
        <f>_xll.qlInterestRateIndexMaturity(AA308,S308)</f>
        <v>52583</v>
      </c>
      <c r="U308" s="97">
        <f>_xll.qlIndexFixing(AA308,R308,TRUE,_xll.ohTrigger(Trigger,Trigger6M,InterestRatesTrigger))</f>
        <v>1.9460456413537355E-2</v>
      </c>
      <c r="V308" s="97">
        <f>_xll.qlQuoteValue(P308,_xll.ohTrigger(Trigger,Trigger6M,InterestRatesTrigger))</f>
        <v>1.9449999999999999E-2</v>
      </c>
      <c r="W308" s="94" t="b">
        <f t="shared" si="25"/>
        <v>1</v>
      </c>
      <c r="X308" s="153">
        <f t="shared" si="26"/>
        <v>0.10456413537356102</v>
      </c>
      <c r="Y308" s="50" t="b">
        <f>ABS(X308/10000)&lt;=ABS('General Settings'!$D$32)</f>
        <v>0</v>
      </c>
      <c r="AA308" s="50" t="str">
        <f>_xll.qlSwapIndex(,,O308,SettlementDays,Currency,Calendar,FixedLegTenor,FixedLegBDC,FixedLegDayCounter,Index6M,DiscountingCurve,Permanent,Trigger,ObjectOverwrite)</f>
        <v>obj_006cb#0000</v>
      </c>
      <c r="AB308" s="50" t="str">
        <f>_xll.qlVanillaSwapFromSwapIndex(,AA308,R308)</f>
        <v>obj_0096e#0000</v>
      </c>
    </row>
    <row r="309" spans="13:28" x14ac:dyDescent="0.2">
      <c r="M309" s="94" t="s">
        <v>159</v>
      </c>
      <c r="N309" s="94" t="s">
        <v>117</v>
      </c>
      <c r="O309" s="94" t="s">
        <v>93</v>
      </c>
      <c r="P309" s="94" t="str">
        <f t="shared" si="24"/>
        <v>EUR13F20Y_Quote</v>
      </c>
      <c r="Q309" s="122"/>
      <c r="R309" s="106">
        <f>_xll.qlInterestRateIndexFixingDate(AA309,S309)</f>
        <v>47101</v>
      </c>
      <c r="S309" s="106">
        <f>_xll.qlCalendarAdvance(Calendar,SettlementDate,N309,"mf",TRUE,Trigger)</f>
        <v>47105</v>
      </c>
      <c r="T309" s="106">
        <f>_xll.qlInterestRateIndexMaturity(AA309,S309)</f>
        <v>54410</v>
      </c>
      <c r="U309" s="97">
        <f>_xll.qlIndexFixing(AA309,R309,TRUE,_xll.ohTrigger(Trigger,Trigger6M,InterestRatesTrigger))</f>
        <v>1.8692829222128823E-2</v>
      </c>
      <c r="V309" s="97">
        <f>_xll.qlQuoteValue(P309,_xll.ohTrigger(Trigger,Trigger6M,InterestRatesTrigger))</f>
        <v>1.8699999999999998E-2</v>
      </c>
      <c r="W309" s="94" t="b">
        <f t="shared" si="25"/>
        <v>1</v>
      </c>
      <c r="X309" s="153">
        <f t="shared" si="26"/>
        <v>-7.1707778711745107E-2</v>
      </c>
      <c r="Y309" s="50" t="b">
        <f>ABS(X309/10000)&lt;=ABS('General Settings'!$D$32)</f>
        <v>0</v>
      </c>
      <c r="AA309" s="50" t="str">
        <f>_xll.qlSwapIndex(,,O309,SettlementDays,Currency,Calendar,FixedLegTenor,FixedLegBDC,FixedLegDayCounter,Index6M,DiscountingCurve,Permanent,Trigger,ObjectOverwrite)</f>
        <v>obj_006d8#0000</v>
      </c>
      <c r="AB309" s="50" t="str">
        <f>_xll.qlVanillaSwapFromSwapIndex(,AA309,R309)</f>
        <v>obj_0099c#0000</v>
      </c>
    </row>
    <row r="310" spans="13:28" x14ac:dyDescent="0.2">
      <c r="M310" s="94" t="s">
        <v>159</v>
      </c>
      <c r="N310" s="94" t="s">
        <v>117</v>
      </c>
      <c r="O310" s="94" t="s">
        <v>94</v>
      </c>
      <c r="P310" s="94" t="str">
        <f t="shared" si="24"/>
        <v>EUR13F25Y_Quote</v>
      </c>
      <c r="Q310" s="122"/>
      <c r="R310" s="106">
        <f>_xll.qlInterestRateIndexFixingDate(AA310,S310)</f>
        <v>47101</v>
      </c>
      <c r="S310" s="106">
        <f>_xll.qlCalendarAdvance(Calendar,SettlementDate,N310,"mf",TRUE,Trigger)</f>
        <v>47105</v>
      </c>
      <c r="T310" s="106">
        <f>_xll.qlInterestRateIndexMaturity(AA310,S310)</f>
        <v>56236</v>
      </c>
      <c r="U310" s="97">
        <f>_xll.qlIndexFixing(AA310,R310,TRUE,_xll.ohTrigger(Trigger,Trigger6M,InterestRatesTrigger))</f>
        <v>1.8228324737113725E-2</v>
      </c>
      <c r="V310" s="97">
        <f>_xll.qlQuoteValue(P310,_xll.ohTrigger(Trigger,Trigger6M,InterestRatesTrigger))</f>
        <v>1.823E-2</v>
      </c>
      <c r="W310" s="94" t="b">
        <f t="shared" si="25"/>
        <v>1</v>
      </c>
      <c r="X310" s="153">
        <f t="shared" si="26"/>
        <v>-1.675262886274842E-2</v>
      </c>
      <c r="Y310" s="50" t="b">
        <f>ABS(X310/10000)&lt;=ABS('General Settings'!$D$32)</f>
        <v>0</v>
      </c>
      <c r="AA310" s="50" t="str">
        <f>_xll.qlSwapIndex(,,O310,SettlementDays,Currency,Calendar,FixedLegTenor,FixedLegBDC,FixedLegDayCounter,Index6M,DiscountingCurve,Permanent,Trigger,ObjectOverwrite)</f>
        <v>obj_007fc#0000</v>
      </c>
      <c r="AB310" s="50" t="str">
        <f>_xll.qlVanillaSwapFromSwapIndex(,AA310,R310)</f>
        <v>obj_008a8#0000</v>
      </c>
    </row>
    <row r="311" spans="13:28" x14ac:dyDescent="0.2">
      <c r="M311" s="197" t="s">
        <v>159</v>
      </c>
      <c r="N311" s="197" t="s">
        <v>117</v>
      </c>
      <c r="O311" s="197" t="s">
        <v>96</v>
      </c>
      <c r="P311" s="197" t="str">
        <f t="shared" si="24"/>
        <v>EUR13F30Y_Quote</v>
      </c>
      <c r="Q311" s="162"/>
      <c r="R311" s="198">
        <f>_xll.qlInterestRateIndexFixingDate(AA311,S311)</f>
        <v>47101</v>
      </c>
      <c r="S311" s="198">
        <f>_xll.qlCalendarAdvance(Calendar,SettlementDate,N311,"mf",TRUE,Trigger)</f>
        <v>47105</v>
      </c>
      <c r="T311" s="198">
        <f>_xll.qlInterestRateIndexMaturity(AA311,S311)</f>
        <v>58062</v>
      </c>
      <c r="U311" s="199">
        <f>_xll.qlIndexFixing(AA311,R311,TRUE,_xll.ohTrigger(Trigger,Trigger6M,InterestRatesTrigger))</f>
        <v>1.7626865909308058E-2</v>
      </c>
      <c r="V311" s="199">
        <f>_xll.qlQuoteValue(P311,_xll.ohTrigger(Trigger,Trigger6M,InterestRatesTrigger))</f>
        <v>1.763E-2</v>
      </c>
      <c r="W311" s="197" t="b">
        <f t="shared" si="25"/>
        <v>1</v>
      </c>
      <c r="X311" s="200">
        <f t="shared" si="26"/>
        <v>-3.1340906919419265E-2</v>
      </c>
      <c r="Y311" s="161" t="b">
        <f>ABS(X311/10000)&lt;=ABS('General Settings'!$D$32)</f>
        <v>0</v>
      </c>
      <c r="AA311" s="50" t="str">
        <f>_xll.qlSwapIndex(,,O311,SettlementDays,Currency,Calendar,FixedLegTenor,FixedLegBDC,FixedLegDayCounter,Index6M,DiscountingCurve,Permanent,Trigger,ObjectOverwrite)</f>
        <v>obj_006b3#0000</v>
      </c>
      <c r="AB311" s="50" t="str">
        <f>_xll.qlVanillaSwapFromSwapIndex(,AA311,R311)</f>
        <v>obj_00905#0000</v>
      </c>
    </row>
    <row r="312" spans="13:28" x14ac:dyDescent="0.2">
      <c r="M312" s="201" t="s">
        <v>159</v>
      </c>
      <c r="N312" s="201" t="s">
        <v>118</v>
      </c>
      <c r="O312" s="201" t="s">
        <v>33</v>
      </c>
      <c r="P312" s="201" t="str">
        <f t="shared" si="24"/>
        <v>EUR14F1Y_Quote</v>
      </c>
      <c r="Q312" s="166"/>
      <c r="R312" s="202">
        <f>_xll.qlInterestRateIndexFixingDate(AA312,S312)</f>
        <v>47466</v>
      </c>
      <c r="S312" s="202">
        <f>_xll.qlCalendarAdvance(Calendar,SettlementDate,N312,"mf",TRUE,Trigger)</f>
        <v>47470</v>
      </c>
      <c r="T312" s="202">
        <f>_xll.qlInterestRateIndexMaturity(AA312,S312)</f>
        <v>47835</v>
      </c>
      <c r="U312" s="203">
        <f>_xll.qlIndexFixing(AA312,R312,TRUE,_xll.ohTrigger(Trigger,Trigger6M,InterestRatesTrigger))</f>
        <v>2.2936222172752083E-2</v>
      </c>
      <c r="V312" s="203">
        <f>_xll.qlQuoteValue(P312,_xll.ohTrigger(Trigger,Trigger6M,InterestRatesTrigger))</f>
        <v>2.3039999999999998E-2</v>
      </c>
      <c r="W312" s="201" t="b">
        <f t="shared" si="25"/>
        <v>1</v>
      </c>
      <c r="X312" s="204">
        <f t="shared" si="26"/>
        <v>-1.0377782724791533</v>
      </c>
      <c r="Y312" s="149" t="b">
        <f>ABS(X312/10000)&lt;=ABS('General Settings'!$D$32)</f>
        <v>0</v>
      </c>
      <c r="AA312" s="50" t="str">
        <f>_xll.qlSwapIndex(,,O312,SettlementDays,Currency,Calendar,FixedLegTenor,FixedLegBDC,FixedLegDayCounter,Index6M,DiscountingCurve,Permanent,Trigger,ObjectOverwrite)</f>
        <v>obj_007e3#0000</v>
      </c>
      <c r="AB312" s="50" t="str">
        <f>_xll.qlVanillaSwapFromSwapIndex(,AA312,R312)</f>
        <v>obj_00957#0000</v>
      </c>
    </row>
    <row r="313" spans="13:28" x14ac:dyDescent="0.2">
      <c r="M313" s="94" t="s">
        <v>159</v>
      </c>
      <c r="N313" s="94" t="s">
        <v>118</v>
      </c>
      <c r="O313" s="94" t="s">
        <v>82</v>
      </c>
      <c r="P313" s="94" t="str">
        <f t="shared" si="24"/>
        <v>EUR14F2Y_Quote</v>
      </c>
      <c r="Q313" s="122"/>
      <c r="R313" s="106">
        <f>_xll.qlInterestRateIndexFixingDate(AA313,S313)</f>
        <v>47466</v>
      </c>
      <c r="S313" s="106">
        <f>_xll.qlCalendarAdvance(Calendar,SettlementDate,N313,"mf",TRUE,Trigger)</f>
        <v>47470</v>
      </c>
      <c r="T313" s="106">
        <f>_xll.qlInterestRateIndexMaturity(AA313,S313)</f>
        <v>48200</v>
      </c>
      <c r="U313" s="97">
        <f>_xll.qlIndexFixing(AA313,R313,TRUE,_xll.ohTrigger(Trigger,Trigger6M,InterestRatesTrigger))</f>
        <v>2.2799525598226192E-2</v>
      </c>
      <c r="V313" s="97">
        <f>_xll.qlQuoteValue(P313,_xll.ohTrigger(Trigger,Trigger6M,InterestRatesTrigger))</f>
        <v>2.2890000000000001E-2</v>
      </c>
      <c r="W313" s="94" t="b">
        <f t="shared" si="25"/>
        <v>1</v>
      </c>
      <c r="X313" s="153">
        <f t="shared" si="26"/>
        <v>-0.90474401773808777</v>
      </c>
      <c r="Y313" s="50" t="b">
        <f>ABS(X313/10000)&lt;=ABS('General Settings'!$D$32)</f>
        <v>0</v>
      </c>
      <c r="AA313" s="50" t="str">
        <f>_xll.qlSwapIndex(,,O313,SettlementDays,Currency,Calendar,FixedLegTenor,FixedLegBDC,FixedLegDayCounter,Index6M,DiscountingCurve,Permanent,Trigger,ObjectOverwrite)</f>
        <v>obj_00717#0000</v>
      </c>
      <c r="AB313" s="50" t="str">
        <f>_xll.qlVanillaSwapFromSwapIndex(,AA313,R313)</f>
        <v>obj_0088e#0000</v>
      </c>
    </row>
    <row r="314" spans="13:28" x14ac:dyDescent="0.2">
      <c r="M314" s="94" t="s">
        <v>159</v>
      </c>
      <c r="N314" s="94" t="s">
        <v>118</v>
      </c>
      <c r="O314" s="94" t="s">
        <v>83</v>
      </c>
      <c r="P314" s="94" t="str">
        <f t="shared" si="24"/>
        <v>EUR14F3Y_Quote</v>
      </c>
      <c r="Q314" s="122"/>
      <c r="R314" s="106">
        <f>_xll.qlInterestRateIndexFixingDate(AA314,S314)</f>
        <v>47466</v>
      </c>
      <c r="S314" s="106">
        <f>_xll.qlCalendarAdvance(Calendar,SettlementDate,N314,"mf",TRUE,Trigger)</f>
        <v>47470</v>
      </c>
      <c r="T314" s="106">
        <f>_xll.qlInterestRateIndexMaturity(AA314,S314)</f>
        <v>48568</v>
      </c>
      <c r="U314" s="97">
        <f>_xll.qlIndexFixing(AA314,R314,TRUE,_xll.ohTrigger(Trigger,Trigger6M,InterestRatesTrigger))</f>
        <v>2.2627002854386687E-2</v>
      </c>
      <c r="V314" s="97">
        <f>_xll.qlQuoteValue(P314,_xll.ohTrigger(Trigger,Trigger6M,InterestRatesTrigger))</f>
        <v>2.2679999999999999E-2</v>
      </c>
      <c r="W314" s="94" t="b">
        <f t="shared" si="25"/>
        <v>1</v>
      </c>
      <c r="X314" s="153">
        <f t="shared" si="26"/>
        <v>-0.52997145613312147</v>
      </c>
      <c r="Y314" s="50" t="b">
        <f>ABS(X314/10000)&lt;=ABS('General Settings'!$D$32)</f>
        <v>0</v>
      </c>
      <c r="AA314" s="50" t="str">
        <f>_xll.qlSwapIndex(,,O314,SettlementDays,Currency,Calendar,FixedLegTenor,FixedLegBDC,FixedLegDayCounter,Index6M,DiscountingCurve,Permanent,Trigger,ObjectOverwrite)</f>
        <v>obj_007fb#0000</v>
      </c>
      <c r="AB314" s="50" t="str">
        <f>_xll.qlVanillaSwapFromSwapIndex(,AA314,R314)</f>
        <v>obj_00858#0000</v>
      </c>
    </row>
    <row r="315" spans="13:28" x14ac:dyDescent="0.2">
      <c r="M315" s="94" t="s">
        <v>159</v>
      </c>
      <c r="N315" s="94" t="s">
        <v>118</v>
      </c>
      <c r="O315" s="94" t="s">
        <v>84</v>
      </c>
      <c r="P315" s="94" t="str">
        <f t="shared" si="24"/>
        <v>EUR14F4Y_Quote</v>
      </c>
      <c r="Q315" s="122"/>
      <c r="R315" s="106">
        <f>_xll.qlInterestRateIndexFixingDate(AA315,S315)</f>
        <v>47466</v>
      </c>
      <c r="S315" s="106">
        <f>_xll.qlCalendarAdvance(Calendar,SettlementDate,N315,"mf",TRUE,Trigger)</f>
        <v>47470</v>
      </c>
      <c r="T315" s="106">
        <f>_xll.qlInterestRateIndexMaturity(AA315,S315)</f>
        <v>48932</v>
      </c>
      <c r="U315" s="97">
        <f>_xll.qlIndexFixing(AA315,R315,TRUE,_xll.ohTrigger(Trigger,Trigger6M,InterestRatesTrigger))</f>
        <v>2.2377830652570516E-2</v>
      </c>
      <c r="V315" s="97">
        <f>_xll.qlQuoteValue(P315,_xll.ohTrigger(Trigger,Trigger6M,InterestRatesTrigger))</f>
        <v>2.2419999999999999E-2</v>
      </c>
      <c r="W315" s="94" t="b">
        <f t="shared" si="25"/>
        <v>1</v>
      </c>
      <c r="X315" s="153">
        <f t="shared" si="26"/>
        <v>-0.4216934742948264</v>
      </c>
      <c r="Y315" s="50" t="b">
        <f>ABS(X315/10000)&lt;=ABS('General Settings'!$D$32)</f>
        <v>0</v>
      </c>
      <c r="AA315" s="50" t="str">
        <f>_xll.qlSwapIndex(,,O315,SettlementDays,Currency,Calendar,FixedLegTenor,FixedLegBDC,FixedLegDayCounter,Index6M,DiscountingCurve,Permanent,Trigger,ObjectOverwrite)</f>
        <v>obj_00815#0000</v>
      </c>
      <c r="AB315" s="50" t="str">
        <f>_xll.qlVanillaSwapFromSwapIndex(,AA315,R315)</f>
        <v>obj_00960#0000</v>
      </c>
    </row>
    <row r="316" spans="13:28" x14ac:dyDescent="0.2">
      <c r="M316" s="94" t="s">
        <v>159</v>
      </c>
      <c r="N316" s="94" t="s">
        <v>118</v>
      </c>
      <c r="O316" s="94" t="s">
        <v>85</v>
      </c>
      <c r="P316" s="94" t="str">
        <f t="shared" si="24"/>
        <v>EUR14F5Y_Quote</v>
      </c>
      <c r="Q316" s="122"/>
      <c r="R316" s="106">
        <f>_xll.qlInterestRateIndexFixingDate(AA316,S316)</f>
        <v>47466</v>
      </c>
      <c r="S316" s="106">
        <f>_xll.qlCalendarAdvance(Calendar,SettlementDate,N316,"mf",TRUE,Trigger)</f>
        <v>47470</v>
      </c>
      <c r="T316" s="106">
        <f>_xll.qlInterestRateIndexMaturity(AA316,S316)</f>
        <v>49296</v>
      </c>
      <c r="U316" s="97">
        <f>_xll.qlIndexFixing(AA316,R316,TRUE,_xll.ohTrigger(Trigger,Trigger6M,InterestRatesTrigger))</f>
        <v>2.2082157777867425E-2</v>
      </c>
      <c r="V316" s="97">
        <f>_xll.qlQuoteValue(P316,_xll.ohTrigger(Trigger,Trigger6M,InterestRatesTrigger))</f>
        <v>2.2109999999999998E-2</v>
      </c>
      <c r="W316" s="94" t="b">
        <f t="shared" si="25"/>
        <v>1</v>
      </c>
      <c r="X316" s="153">
        <f t="shared" si="26"/>
        <v>-0.27842222132572897</v>
      </c>
      <c r="Y316" s="50" t="b">
        <f>ABS(X316/10000)&lt;=ABS('General Settings'!$D$32)</f>
        <v>0</v>
      </c>
      <c r="AA316" s="50" t="str">
        <f>_xll.qlSwapIndex(,,O316,SettlementDays,Currency,Calendar,FixedLegTenor,FixedLegBDC,FixedLegDayCounter,Index6M,DiscountingCurve,Permanent,Trigger,ObjectOverwrite)</f>
        <v>obj_007f9#0000</v>
      </c>
      <c r="AB316" s="50" t="str">
        <f>_xll.qlVanillaSwapFromSwapIndex(,AA316,R316)</f>
        <v>obj_008bc#0000</v>
      </c>
    </row>
    <row r="317" spans="13:28" x14ac:dyDescent="0.2">
      <c r="M317" s="94" t="s">
        <v>159</v>
      </c>
      <c r="N317" s="94" t="s">
        <v>118</v>
      </c>
      <c r="O317" s="94" t="s">
        <v>86</v>
      </c>
      <c r="P317" s="94" t="str">
        <f t="shared" si="24"/>
        <v>EUR14F6Y_Quote</v>
      </c>
      <c r="Q317" s="122"/>
      <c r="R317" s="106">
        <f>_xll.qlInterestRateIndexFixingDate(AA317,S317)</f>
        <v>47466</v>
      </c>
      <c r="S317" s="106">
        <f>_xll.qlCalendarAdvance(Calendar,SettlementDate,N317,"mf",TRUE,Trigger)</f>
        <v>47470</v>
      </c>
      <c r="T317" s="106">
        <f>_xll.qlInterestRateIndexMaturity(AA317,S317)</f>
        <v>49661</v>
      </c>
      <c r="U317" s="97">
        <f>_xll.qlIndexFixing(AA317,R317,TRUE,_xll.ohTrigger(Trigger,Trigger6M,InterestRatesTrigger))</f>
        <v>2.1743158740886677E-2</v>
      </c>
      <c r="V317" s="97">
        <f>_xll.qlQuoteValue(P317,_xll.ohTrigger(Trigger,Trigger6M,InterestRatesTrigger))</f>
        <v>2.1760000000000002E-2</v>
      </c>
      <c r="W317" s="94" t="b">
        <f t="shared" si="25"/>
        <v>1</v>
      </c>
      <c r="X317" s="153">
        <f t="shared" si="26"/>
        <v>-0.16841259113324625</v>
      </c>
      <c r="Y317" s="50" t="b">
        <f>ABS(X317/10000)&lt;=ABS('General Settings'!$D$32)</f>
        <v>0</v>
      </c>
      <c r="AA317" s="50" t="str">
        <f>_xll.qlSwapIndex(,,O317,SettlementDays,Currency,Calendar,FixedLegTenor,FixedLegBDC,FixedLegDayCounter,Index6M,DiscountingCurve,Permanent,Trigger,ObjectOverwrite)</f>
        <v>obj_007be#0000</v>
      </c>
      <c r="AB317" s="50" t="str">
        <f>_xll.qlVanillaSwapFromSwapIndex(,AA317,R317)</f>
        <v>obj_00923#0000</v>
      </c>
    </row>
    <row r="318" spans="13:28" x14ac:dyDescent="0.2">
      <c r="M318" s="94" t="s">
        <v>159</v>
      </c>
      <c r="N318" s="94" t="s">
        <v>118</v>
      </c>
      <c r="O318" s="94" t="s">
        <v>87</v>
      </c>
      <c r="P318" s="94" t="str">
        <f t="shared" si="24"/>
        <v>EUR14F7Y_Quote</v>
      </c>
      <c r="Q318" s="122"/>
      <c r="R318" s="106">
        <f>_xll.qlInterestRateIndexFixingDate(AA318,S318)</f>
        <v>47466</v>
      </c>
      <c r="S318" s="106">
        <f>_xll.qlCalendarAdvance(Calendar,SettlementDate,N318,"mf",TRUE,Trigger)</f>
        <v>47470</v>
      </c>
      <c r="T318" s="106">
        <f>_xll.qlInterestRateIndexMaturity(AA318,S318)</f>
        <v>50027</v>
      </c>
      <c r="U318" s="97">
        <f>_xll.qlIndexFixing(AA318,R318,TRUE,_xll.ohTrigger(Trigger,Trigger6M,InterestRatesTrigger))</f>
        <v>2.1376855654268986E-2</v>
      </c>
      <c r="V318" s="97">
        <f>_xll.qlQuoteValue(P318,_xll.ohTrigger(Trigger,Trigger6M,InterestRatesTrigger))</f>
        <v>2.1400000000000002E-2</v>
      </c>
      <c r="W318" s="94" t="b">
        <f t="shared" si="25"/>
        <v>1</v>
      </c>
      <c r="X318" s="153">
        <f t="shared" si="26"/>
        <v>-0.23144345731015981</v>
      </c>
      <c r="Y318" s="50" t="b">
        <f>ABS(X318/10000)&lt;=ABS('General Settings'!$D$32)</f>
        <v>0</v>
      </c>
      <c r="AA318" s="50" t="str">
        <f>_xll.qlSwapIndex(,,O318,SettlementDays,Currency,Calendar,FixedLegTenor,FixedLegBDC,FixedLegDayCounter,Index6M,DiscountingCurve,Permanent,Trigger,ObjectOverwrite)</f>
        <v>obj_007af#0000</v>
      </c>
      <c r="AB318" s="50" t="str">
        <f>_xll.qlVanillaSwapFromSwapIndex(,AA318,R318)</f>
        <v>obj_008b9#0000</v>
      </c>
    </row>
    <row r="319" spans="13:28" x14ac:dyDescent="0.2">
      <c r="M319" s="94" t="s">
        <v>159</v>
      </c>
      <c r="N319" s="94" t="s">
        <v>118</v>
      </c>
      <c r="O319" s="94" t="s">
        <v>88</v>
      </c>
      <c r="P319" s="94" t="str">
        <f t="shared" si="24"/>
        <v>EUR14F8Y_Quote</v>
      </c>
      <c r="Q319" s="122"/>
      <c r="R319" s="106">
        <f>_xll.qlInterestRateIndexFixingDate(AA319,S319)</f>
        <v>47466</v>
      </c>
      <c r="S319" s="106">
        <f>_xll.qlCalendarAdvance(Calendar,SettlementDate,N319,"mf",TRUE,Trigger)</f>
        <v>47470</v>
      </c>
      <c r="T319" s="106">
        <f>_xll.qlInterestRateIndexMaturity(AA319,S319)</f>
        <v>50392</v>
      </c>
      <c r="U319" s="97">
        <f>_xll.qlIndexFixing(AA319,R319,TRUE,_xll.ohTrigger(Trigger,Trigger6M,InterestRatesTrigger))</f>
        <v>2.0989670939571079E-2</v>
      </c>
      <c r="V319" s="97">
        <f>_xll.qlQuoteValue(P319,_xll.ohTrigger(Trigger,Trigger6M,InterestRatesTrigger))</f>
        <v>2.1019999999999997E-2</v>
      </c>
      <c r="W319" s="94" t="b">
        <f t="shared" si="25"/>
        <v>1</v>
      </c>
      <c r="X319" s="153">
        <f t="shared" si="26"/>
        <v>-0.30329060428917892</v>
      </c>
      <c r="Y319" s="50" t="b">
        <f>ABS(X319/10000)&lt;=ABS('General Settings'!$D$32)</f>
        <v>0</v>
      </c>
      <c r="AA319" s="50" t="str">
        <f>_xll.qlSwapIndex(,,O319,SettlementDays,Currency,Calendar,FixedLegTenor,FixedLegBDC,FixedLegDayCounter,Index6M,DiscountingCurve,Permanent,Trigger,ObjectOverwrite)</f>
        <v>obj_006ca#0000</v>
      </c>
      <c r="AB319" s="50" t="str">
        <f>_xll.qlVanillaSwapFromSwapIndex(,AA319,R319)</f>
        <v>obj_0091f#0000</v>
      </c>
    </row>
    <row r="320" spans="13:28" x14ac:dyDescent="0.2">
      <c r="M320" s="94" t="s">
        <v>159</v>
      </c>
      <c r="N320" s="94" t="s">
        <v>118</v>
      </c>
      <c r="O320" s="94" t="s">
        <v>89</v>
      </c>
      <c r="P320" s="94" t="str">
        <f t="shared" si="24"/>
        <v>EUR14F9Y_Quote</v>
      </c>
      <c r="Q320" s="122"/>
      <c r="R320" s="106">
        <f>_xll.qlInterestRateIndexFixingDate(AA320,S320)</f>
        <v>47466</v>
      </c>
      <c r="S320" s="106">
        <f>_xll.qlCalendarAdvance(Calendar,SettlementDate,N320,"mf",TRUE,Trigger)</f>
        <v>47470</v>
      </c>
      <c r="T320" s="106">
        <f>_xll.qlInterestRateIndexMaturity(AA320,S320)</f>
        <v>50759</v>
      </c>
      <c r="U320" s="97">
        <f>_xll.qlIndexFixing(AA320,R320,TRUE,_xll.ohTrigger(Trigger,Trigger6M,InterestRatesTrigger))</f>
        <v>2.060782297469026E-2</v>
      </c>
      <c r="V320" s="97">
        <f>_xll.qlQuoteValue(P320,_xll.ohTrigger(Trigger,Trigger6M,InterestRatesTrigger))</f>
        <v>2.0649999999999998E-2</v>
      </c>
      <c r="W320" s="94" t="b">
        <f t="shared" si="25"/>
        <v>1</v>
      </c>
      <c r="X320" s="153">
        <f t="shared" si="26"/>
        <v>-0.42177025309737826</v>
      </c>
      <c r="Y320" s="50" t="b">
        <f>ABS(X320/10000)&lt;=ABS('General Settings'!$D$32)</f>
        <v>0</v>
      </c>
      <c r="AA320" s="50" t="str">
        <f>_xll.qlSwapIndex(,,O320,SettlementDays,Currency,Calendar,FixedLegTenor,FixedLegBDC,FixedLegDayCounter,Index6M,DiscountingCurve,Permanent,Trigger,ObjectOverwrite)</f>
        <v>obj_0067c#0000</v>
      </c>
      <c r="AB320" s="50" t="str">
        <f>_xll.qlVanillaSwapFromSwapIndex(,AA320,R320)</f>
        <v>obj_00955#0000</v>
      </c>
    </row>
    <row r="321" spans="13:28" x14ac:dyDescent="0.2">
      <c r="M321" s="94" t="s">
        <v>159</v>
      </c>
      <c r="N321" s="94" t="s">
        <v>118</v>
      </c>
      <c r="O321" s="94" t="s">
        <v>90</v>
      </c>
      <c r="P321" s="94" t="str">
        <f t="shared" si="24"/>
        <v>EUR14F10Y_Quote</v>
      </c>
      <c r="Q321" s="122"/>
      <c r="R321" s="106">
        <f>_xll.qlInterestRateIndexFixingDate(AA321,S321)</f>
        <v>47466</v>
      </c>
      <c r="S321" s="106">
        <f>_xll.qlCalendarAdvance(Calendar,SettlementDate,N321,"mf",TRUE,Trigger)</f>
        <v>47470</v>
      </c>
      <c r="T321" s="106">
        <f>_xll.qlInterestRateIndexMaturity(AA321,S321)</f>
        <v>51123</v>
      </c>
      <c r="U321" s="97">
        <f>_xll.qlIndexFixing(AA321,R321,TRUE,_xll.ohTrigger(Trigger,Trigger6M,InterestRatesTrigger))</f>
        <v>2.0253292843077971E-2</v>
      </c>
      <c r="V321" s="97">
        <f>_xll.qlQuoteValue(P321,_xll.ohTrigger(Trigger,Trigger6M,InterestRatesTrigger))</f>
        <v>2.0289999999999999E-2</v>
      </c>
      <c r="W321" s="94" t="b">
        <f t="shared" si="25"/>
        <v>1</v>
      </c>
      <c r="X321" s="153">
        <f t="shared" si="26"/>
        <v>-0.36707156922027862</v>
      </c>
      <c r="Y321" s="50" t="b">
        <f>ABS(X321/10000)&lt;=ABS('General Settings'!$D$32)</f>
        <v>0</v>
      </c>
      <c r="AA321" s="50" t="str">
        <f>_xll.qlSwapIndex(,,O321,SettlementDays,Currency,Calendar,FixedLegTenor,FixedLegBDC,FixedLegDayCounter,Index6M,DiscountingCurve,Permanent,Trigger,ObjectOverwrite)</f>
        <v>obj_0069a#0000</v>
      </c>
      <c r="AB321" s="50" t="str">
        <f>_xll.qlVanillaSwapFromSwapIndex(,AA321,R321)</f>
        <v>obj_008ea#0000</v>
      </c>
    </row>
    <row r="322" spans="13:28" x14ac:dyDescent="0.2">
      <c r="M322" s="94" t="s">
        <v>159</v>
      </c>
      <c r="N322" s="94" t="s">
        <v>118</v>
      </c>
      <c r="O322" s="94" t="s">
        <v>116</v>
      </c>
      <c r="P322" s="94" t="str">
        <f t="shared" si="24"/>
        <v>EUR14F11Y_Quote</v>
      </c>
      <c r="Q322" s="122"/>
      <c r="R322" s="106">
        <f>_xll.qlInterestRateIndexFixingDate(AA322,S322)</f>
        <v>47466</v>
      </c>
      <c r="S322" s="106">
        <f>_xll.qlCalendarAdvance(Calendar,SettlementDate,N322,"mf",TRUE,Trigger)</f>
        <v>47470</v>
      </c>
      <c r="T322" s="106">
        <f>_xll.qlInterestRateIndexMaturity(AA322,S322)</f>
        <v>51488</v>
      </c>
      <c r="U322" s="97">
        <f>_xll.qlIndexFixing(AA322,R322,TRUE,_xll.ohTrigger(Trigger,Trigger6M,InterestRatesTrigger))</f>
        <v>1.9941257109632987E-2</v>
      </c>
      <c r="V322" s="97">
        <f>_xll.qlQuoteValue(P322,_xll.ohTrigger(Trigger,Trigger6M,InterestRatesTrigger))</f>
        <v>1.9949999999999999E-2</v>
      </c>
      <c r="W322" s="94" t="b">
        <f t="shared" si="25"/>
        <v>1</v>
      </c>
      <c r="X322" s="153">
        <f t="shared" si="26"/>
        <v>-8.7428903670118407E-2</v>
      </c>
      <c r="Y322" s="50" t="b">
        <f>ABS(X322/10000)&lt;=ABS('General Settings'!$D$32)</f>
        <v>0</v>
      </c>
      <c r="AA322" s="50" t="str">
        <f>_xll.qlSwapIndex(,,O322,SettlementDays,Currency,Calendar,FixedLegTenor,FixedLegBDC,FixedLegDayCounter,Index6M,DiscountingCurve,Permanent,Trigger,ObjectOverwrite)</f>
        <v>obj_007a9#0000</v>
      </c>
      <c r="AB322" s="50" t="str">
        <f>_xll.qlVanillaSwapFromSwapIndex(,AA322,R322)</f>
        <v>obj_00860#0000</v>
      </c>
    </row>
    <row r="323" spans="13:28" x14ac:dyDescent="0.2">
      <c r="M323" s="94" t="s">
        <v>159</v>
      </c>
      <c r="N323" s="94" t="s">
        <v>118</v>
      </c>
      <c r="O323" s="94" t="s">
        <v>91</v>
      </c>
      <c r="P323" s="94" t="str">
        <f t="shared" si="24"/>
        <v>EUR14F12Y_Quote</v>
      </c>
      <c r="Q323" s="122"/>
      <c r="R323" s="106">
        <f>_xll.qlInterestRateIndexFixingDate(AA323,S323)</f>
        <v>47466</v>
      </c>
      <c r="S323" s="106">
        <f>_xll.qlCalendarAdvance(Calendar,SettlementDate,N323,"mf",TRUE,Trigger)</f>
        <v>47470</v>
      </c>
      <c r="T323" s="106">
        <f>_xll.qlInterestRateIndexMaturity(AA323,S323)</f>
        <v>51853</v>
      </c>
      <c r="U323" s="97">
        <f>_xll.qlIndexFixing(AA323,R323,TRUE,_xll.ohTrigger(Trigger,Trigger6M,InterestRatesTrigger))</f>
        <v>1.9658533113138716E-2</v>
      </c>
      <c r="V323" s="97">
        <f>_xll.qlQuoteValue(P323,_xll.ohTrigger(Trigger,Trigger6M,InterestRatesTrigger))</f>
        <v>1.9640000000000001E-2</v>
      </c>
      <c r="W323" s="94" t="b">
        <f t="shared" si="25"/>
        <v>1</v>
      </c>
      <c r="X323" s="153">
        <f t="shared" si="26"/>
        <v>0.18533113138714807</v>
      </c>
      <c r="Y323" s="50" t="b">
        <f>ABS(X323/10000)&lt;=ABS('General Settings'!$D$32)</f>
        <v>0</v>
      </c>
      <c r="AA323" s="50" t="str">
        <f>_xll.qlSwapIndex(,,O323,SettlementDays,Currency,Calendar,FixedLegTenor,FixedLegBDC,FixedLegDayCounter,Index6M,DiscountingCurve,Permanent,Trigger,ObjectOverwrite)</f>
        <v>obj_007f8#0000</v>
      </c>
      <c r="AB323" s="50" t="str">
        <f>_xll.qlVanillaSwapFromSwapIndex(,AA323,R323)</f>
        <v>obj_00909#0000</v>
      </c>
    </row>
    <row r="324" spans="13:28" x14ac:dyDescent="0.2">
      <c r="M324" s="94" t="s">
        <v>159</v>
      </c>
      <c r="N324" s="94" t="s">
        <v>118</v>
      </c>
      <c r="O324" s="94" t="s">
        <v>117</v>
      </c>
      <c r="P324" s="94" t="str">
        <f t="shared" si="24"/>
        <v>EUR14F13Y_Quote</v>
      </c>
      <c r="Q324" s="122"/>
      <c r="R324" s="106">
        <f>_xll.qlInterestRateIndexFixingDate(AA324,S324)</f>
        <v>47466</v>
      </c>
      <c r="S324" s="106">
        <f>_xll.qlCalendarAdvance(Calendar,SettlementDate,N324,"mf",TRUE,Trigger)</f>
        <v>47470</v>
      </c>
      <c r="T324" s="106">
        <f>_xll.qlInterestRateIndexMaturity(AA324,S324)</f>
        <v>52218</v>
      </c>
      <c r="U324" s="97">
        <f>_xll.qlIndexFixing(AA324,R324,TRUE,_xll.ohTrigger(Trigger,Trigger6M,InterestRatesTrigger))</f>
        <v>1.939807283847263E-2</v>
      </c>
      <c r="V324" s="97">
        <f>_xll.qlQuoteValue(P324,_xll.ohTrigger(Trigger,Trigger6M,InterestRatesTrigger))</f>
        <v>1.9380000000000001E-2</v>
      </c>
      <c r="W324" s="94" t="b">
        <f t="shared" si="25"/>
        <v>1</v>
      </c>
      <c r="X324" s="153">
        <f t="shared" si="26"/>
        <v>0.18072838472629055</v>
      </c>
      <c r="Y324" s="50" t="b">
        <f>ABS(X324/10000)&lt;=ABS('General Settings'!$D$32)</f>
        <v>0</v>
      </c>
      <c r="AA324" s="50" t="str">
        <f>_xll.qlSwapIndex(,,O324,SettlementDays,Currency,Calendar,FixedLegTenor,FixedLegBDC,FixedLegDayCounter,Index6M,DiscountingCurve,Permanent,Trigger,ObjectOverwrite)</f>
        <v>obj_007ff#0000</v>
      </c>
      <c r="AB324" s="50" t="str">
        <f>_xll.qlVanillaSwapFromSwapIndex(,AA324,R324)</f>
        <v>obj_008de#0000</v>
      </c>
    </row>
    <row r="325" spans="13:28" x14ac:dyDescent="0.2">
      <c r="M325" s="94" t="s">
        <v>159</v>
      </c>
      <c r="N325" s="94" t="s">
        <v>118</v>
      </c>
      <c r="O325" s="94" t="s">
        <v>118</v>
      </c>
      <c r="P325" s="94" t="str">
        <f t="shared" si="24"/>
        <v>EUR14F14Y_Quote</v>
      </c>
      <c r="Q325" s="122"/>
      <c r="R325" s="106">
        <f>_xll.qlInterestRateIndexFixingDate(AA325,S325)</f>
        <v>47466</v>
      </c>
      <c r="S325" s="106">
        <f>_xll.qlCalendarAdvance(Calendar,SettlementDate,N325,"mf",TRUE,Trigger)</f>
        <v>47470</v>
      </c>
      <c r="T325" s="106">
        <f>_xll.qlInterestRateIndexMaturity(AA325,S325)</f>
        <v>52583</v>
      </c>
      <c r="U325" s="97">
        <f>_xll.qlIndexFixing(AA325,R325,TRUE,_xll.ohTrigger(Trigger,Trigger6M,InterestRatesTrigger))</f>
        <v>1.9162884953343198E-2</v>
      </c>
      <c r="V325" s="97">
        <f>_xll.qlQuoteValue(P325,_xll.ohTrigger(Trigger,Trigger6M,InterestRatesTrigger))</f>
        <v>1.916E-2</v>
      </c>
      <c r="W325" s="94" t="b">
        <f t="shared" si="25"/>
        <v>1</v>
      </c>
      <c r="X325" s="153">
        <f t="shared" si="26"/>
        <v>2.8849533431976604E-2</v>
      </c>
      <c r="Y325" s="50" t="b">
        <f>ABS(X325/10000)&lt;=ABS('General Settings'!$D$32)</f>
        <v>0</v>
      </c>
      <c r="AA325" s="50" t="str">
        <f>_xll.qlSwapIndex(,,O325,SettlementDays,Currency,Calendar,FixedLegTenor,FixedLegBDC,FixedLegDayCounter,Index6M,DiscountingCurve,Permanent,Trigger,ObjectOverwrite)</f>
        <v>obj_00757#0000</v>
      </c>
      <c r="AB325" s="50" t="str">
        <f>_xll.qlVanillaSwapFromSwapIndex(,AA325,R325)</f>
        <v>obj_00915#0000</v>
      </c>
    </row>
    <row r="326" spans="13:28" x14ac:dyDescent="0.2">
      <c r="M326" s="94" t="s">
        <v>159</v>
      </c>
      <c r="N326" s="94" t="s">
        <v>118</v>
      </c>
      <c r="O326" s="94" t="s">
        <v>92</v>
      </c>
      <c r="P326" s="94" t="str">
        <f t="shared" si="24"/>
        <v>EUR14F15Y_Quote</v>
      </c>
      <c r="Q326" s="122"/>
      <c r="R326" s="106">
        <f>_xll.qlInterestRateIndexFixingDate(AA326,S326)</f>
        <v>47466</v>
      </c>
      <c r="S326" s="106">
        <f>_xll.qlCalendarAdvance(Calendar,SettlementDate,N326,"mf",TRUE,Trigger)</f>
        <v>47470</v>
      </c>
      <c r="T326" s="106">
        <f>_xll.qlInterestRateIndexMaturity(AA326,S326)</f>
        <v>52950</v>
      </c>
      <c r="U326" s="97">
        <f>_xll.qlIndexFixing(AA326,R326,TRUE,_xll.ohTrigger(Trigger,Trigger6M,InterestRatesTrigger))</f>
        <v>1.895839044162204E-2</v>
      </c>
      <c r="V326" s="97">
        <f>_xll.qlQuoteValue(P326,_xll.ohTrigger(Trigger,Trigger6M,InterestRatesTrigger))</f>
        <v>1.8960000000000001E-2</v>
      </c>
      <c r="W326" s="94" t="b">
        <f t="shared" si="25"/>
        <v>1</v>
      </c>
      <c r="X326" s="153">
        <f t="shared" si="26"/>
        <v>-1.6095583779615619E-2</v>
      </c>
      <c r="Y326" s="50" t="b">
        <f>ABS(X326/10000)&lt;=ABS('General Settings'!$D$32)</f>
        <v>0</v>
      </c>
      <c r="AA326" s="50" t="str">
        <f>_xll.qlSwapIndex(,,O326,SettlementDays,Currency,Calendar,FixedLegTenor,FixedLegBDC,FixedLegDayCounter,Index6M,DiscountingCurve,Permanent,Trigger,ObjectOverwrite)</f>
        <v>obj_0080e#0000</v>
      </c>
      <c r="AB326" s="50" t="str">
        <f>_xll.qlVanillaSwapFromSwapIndex(,AA326,R326)</f>
        <v>obj_00906#0000</v>
      </c>
    </row>
    <row r="327" spans="13:28" x14ac:dyDescent="0.2">
      <c r="M327" s="94" t="s">
        <v>159</v>
      </c>
      <c r="N327" s="94" t="s">
        <v>118</v>
      </c>
      <c r="O327" s="94" t="s">
        <v>93</v>
      </c>
      <c r="P327" s="94" t="str">
        <f t="shared" si="24"/>
        <v>EUR14F20Y_Quote</v>
      </c>
      <c r="Q327" s="122"/>
      <c r="R327" s="106">
        <f>_xll.qlInterestRateIndexFixingDate(AA327,S327)</f>
        <v>47466</v>
      </c>
      <c r="S327" s="106">
        <f>_xll.qlCalendarAdvance(Calendar,SettlementDate,N327,"mf",TRUE,Trigger)</f>
        <v>47470</v>
      </c>
      <c r="T327" s="106">
        <f>_xll.qlInterestRateIndexMaturity(AA327,S327)</f>
        <v>54777</v>
      </c>
      <c r="U327" s="97">
        <f>_xll.qlIndexFixing(AA327,R327,TRUE,_xll.ohTrigger(Trigger,Trigger6M,InterestRatesTrigger))</f>
        <v>1.8321732694426697E-2</v>
      </c>
      <c r="V327" s="97">
        <f>_xll.qlQuoteValue(P327,_xll.ohTrigger(Trigger,Trigger6M,InterestRatesTrigger))</f>
        <v>1.8329999999999999E-2</v>
      </c>
      <c r="W327" s="94" t="b">
        <f t="shared" si="25"/>
        <v>1</v>
      </c>
      <c r="X327" s="153">
        <f t="shared" si="26"/>
        <v>-8.2673055733020751E-2</v>
      </c>
      <c r="Y327" s="50" t="b">
        <f>ABS(X327/10000)&lt;=ABS('General Settings'!$D$32)</f>
        <v>0</v>
      </c>
      <c r="AA327" s="50" t="str">
        <f>_xll.qlSwapIndex(,,O327,SettlementDays,Currency,Calendar,FixedLegTenor,FixedLegBDC,FixedLegDayCounter,Index6M,DiscountingCurve,Permanent,Trigger,ObjectOverwrite)</f>
        <v>obj_007fe#0000</v>
      </c>
      <c r="AB327" s="50" t="str">
        <f>_xll.qlVanillaSwapFromSwapIndex(,AA327,R327)</f>
        <v>obj_008bb#0000</v>
      </c>
    </row>
    <row r="328" spans="13:28" x14ac:dyDescent="0.2">
      <c r="M328" s="94" t="s">
        <v>159</v>
      </c>
      <c r="N328" s="94" t="s">
        <v>118</v>
      </c>
      <c r="O328" s="94" t="s">
        <v>94</v>
      </c>
      <c r="P328" s="94" t="str">
        <f t="shared" si="24"/>
        <v>EUR14F25Y_Quote</v>
      </c>
      <c r="Q328" s="122"/>
      <c r="R328" s="106">
        <f>_xll.qlInterestRateIndexFixingDate(AA328,S328)</f>
        <v>47466</v>
      </c>
      <c r="S328" s="106">
        <f>_xll.qlCalendarAdvance(Calendar,SettlementDate,N328,"mf",TRUE,Trigger)</f>
        <v>47470</v>
      </c>
      <c r="T328" s="106">
        <f>_xll.qlInterestRateIndexMaturity(AA328,S328)</f>
        <v>56601</v>
      </c>
      <c r="U328" s="97">
        <f>_xll.qlIndexFixing(AA328,R328,TRUE,_xll.ohTrigger(Trigger,Trigger6M,InterestRatesTrigger))</f>
        <v>1.7878858057952678E-2</v>
      </c>
      <c r="V328" s="97">
        <f>_xll.qlQuoteValue(P328,_xll.ohTrigger(Trigger,Trigger6M,InterestRatesTrigger))</f>
        <v>1.788E-2</v>
      </c>
      <c r="W328" s="94" t="b">
        <f t="shared" si="25"/>
        <v>1</v>
      </c>
      <c r="X328" s="153">
        <f t="shared" si="26"/>
        <v>-1.1419420473217368E-2</v>
      </c>
      <c r="Y328" s="50" t="b">
        <f>ABS(X328/10000)&lt;=ABS('General Settings'!$D$32)</f>
        <v>0</v>
      </c>
      <c r="AA328" s="50" t="str">
        <f>_xll.qlSwapIndex(,,O328,SettlementDays,Currency,Calendar,FixedLegTenor,FixedLegBDC,FixedLegDayCounter,Index6M,DiscountingCurve,Permanent,Trigger,ObjectOverwrite)</f>
        <v>obj_006b8#0000</v>
      </c>
      <c r="AB328" s="50" t="str">
        <f>_xll.qlVanillaSwapFromSwapIndex(,AA328,R328)</f>
        <v>obj_008e5#0000</v>
      </c>
    </row>
    <row r="329" spans="13:28" x14ac:dyDescent="0.2">
      <c r="M329" s="197" t="s">
        <v>159</v>
      </c>
      <c r="N329" s="197" t="s">
        <v>118</v>
      </c>
      <c r="O329" s="197" t="s">
        <v>96</v>
      </c>
      <c r="P329" s="197" t="str">
        <f t="shared" si="24"/>
        <v>EUR14F30Y_Quote</v>
      </c>
      <c r="Q329" s="162"/>
      <c r="R329" s="198">
        <f>_xll.qlInterestRateIndexFixingDate(AA329,S329)</f>
        <v>47466</v>
      </c>
      <c r="S329" s="198">
        <f>_xll.qlCalendarAdvance(Calendar,SettlementDate,N329,"mf",TRUE,Trigger)</f>
        <v>47470</v>
      </c>
      <c r="T329" s="198">
        <f>_xll.qlInterestRateIndexMaturity(AA329,S329)</f>
        <v>58427</v>
      </c>
      <c r="U329" s="199">
        <f>_xll.qlIndexFixing(AA329,R329,TRUE,_xll.ohTrigger(Trigger,Trigger6M,InterestRatesTrigger))</f>
        <v>1.7250127270771194E-2</v>
      </c>
      <c r="V329" s="199">
        <f>_xll.qlQuoteValue(P329,_xll.ohTrigger(Trigger,Trigger6M,InterestRatesTrigger))</f>
        <v>1.7250000000000001E-2</v>
      </c>
      <c r="W329" s="197" t="b">
        <f t="shared" si="25"/>
        <v>1</v>
      </c>
      <c r="X329" s="200">
        <f t="shared" si="26"/>
        <v>1.2727077119273345E-3</v>
      </c>
      <c r="Y329" s="161" t="b">
        <f>ABS(X329/10000)&lt;=ABS('General Settings'!$D$32)</f>
        <v>0</v>
      </c>
      <c r="AA329" s="50" t="str">
        <f>_xll.qlSwapIndex(,,O329,SettlementDays,Currency,Calendar,FixedLegTenor,FixedLegBDC,FixedLegDayCounter,Index6M,DiscountingCurve,Permanent,Trigger,ObjectOverwrite)</f>
        <v>obj_006d5#0000</v>
      </c>
      <c r="AB329" s="50" t="str">
        <f>_xll.qlVanillaSwapFromSwapIndex(,AA329,R329)</f>
        <v>obj_0086a#0000</v>
      </c>
    </row>
    <row r="330" spans="13:28" x14ac:dyDescent="0.2">
      <c r="M330" s="201" t="s">
        <v>159</v>
      </c>
      <c r="N330" s="201" t="s">
        <v>92</v>
      </c>
      <c r="O330" s="201" t="s">
        <v>33</v>
      </c>
      <c r="P330" s="201" t="str">
        <f t="shared" si="24"/>
        <v>EUR15F1Y_Quote</v>
      </c>
      <c r="Q330" s="166"/>
      <c r="R330" s="202">
        <f>_xll.qlInterestRateIndexFixingDate(AA330,S330)</f>
        <v>47833</v>
      </c>
      <c r="S330" s="202">
        <f>_xll.qlCalendarAdvance(Calendar,SettlementDate,N330,"mf",TRUE,Trigger)</f>
        <v>47835</v>
      </c>
      <c r="T330" s="202">
        <f>_xll.qlInterestRateIndexMaturity(AA330,S330)</f>
        <v>48200</v>
      </c>
      <c r="U330" s="203">
        <f>_xll.qlIndexFixing(AA330,R330,TRUE,_xll.ohTrigger(Trigger,Trigger6M,InterestRatesTrigger))</f>
        <v>2.2659831300067414E-2</v>
      </c>
      <c r="V330" s="203">
        <f>_xll.qlQuoteValue(P330,_xll.ohTrigger(Trigger,Trigger6M,InterestRatesTrigger))</f>
        <v>2.274E-2</v>
      </c>
      <c r="W330" s="201" t="b">
        <f t="shared" si="25"/>
        <v>1</v>
      </c>
      <c r="X330" s="204">
        <f t="shared" si="26"/>
        <v>-0.80168699932586107</v>
      </c>
      <c r="Y330" s="149" t="b">
        <f>ABS(X330/10000)&lt;=ABS('General Settings'!$D$32)</f>
        <v>0</v>
      </c>
      <c r="AA330" s="50" t="str">
        <f>_xll.qlSwapIndex(,,O330,SettlementDays,Currency,Calendar,FixedLegTenor,FixedLegBDC,FixedLegDayCounter,Index6M,DiscountingCurve,Permanent,Trigger,ObjectOverwrite)</f>
        <v>obj_00801#0000</v>
      </c>
      <c r="AB330" s="50" t="str">
        <f>_xll.qlVanillaSwapFromSwapIndex(,AA330,R330)</f>
        <v>obj_0089c#0000</v>
      </c>
    </row>
    <row r="331" spans="13:28" x14ac:dyDescent="0.2">
      <c r="M331" s="94" t="s">
        <v>159</v>
      </c>
      <c r="N331" s="94" t="s">
        <v>92</v>
      </c>
      <c r="O331" s="94" t="s">
        <v>82</v>
      </c>
      <c r="P331" s="94" t="str">
        <f t="shared" si="24"/>
        <v>EUR15F2Y_Quote</v>
      </c>
      <c r="Q331" s="122"/>
      <c r="R331" s="106">
        <f>_xll.qlInterestRateIndexFixingDate(AA331,S331)</f>
        <v>47833</v>
      </c>
      <c r="S331" s="106">
        <f>_xll.qlCalendarAdvance(Calendar,SettlementDate,N331,"mf",TRUE,Trigger)</f>
        <v>47835</v>
      </c>
      <c r="T331" s="106">
        <f>_xll.qlInterestRateIndexMaturity(AA331,S331)</f>
        <v>48568</v>
      </c>
      <c r="U331" s="97">
        <f>_xll.qlIndexFixing(AA331,R331,TRUE,_xll.ohTrigger(Trigger,Trigger6M,InterestRatesTrigger))</f>
        <v>2.2467742426131847E-2</v>
      </c>
      <c r="V331" s="97">
        <f>_xll.qlQuoteValue(P331,_xll.ohTrigger(Trigger,Trigger6M,InterestRatesTrigger))</f>
        <v>2.2499999999999999E-2</v>
      </c>
      <c r="W331" s="94" t="b">
        <f t="shared" si="25"/>
        <v>1</v>
      </c>
      <c r="X331" s="153">
        <f t="shared" si="26"/>
        <v>-0.32257573868151729</v>
      </c>
      <c r="Y331" s="50" t="b">
        <f>ABS(X331/10000)&lt;=ABS('General Settings'!$D$32)</f>
        <v>0</v>
      </c>
      <c r="AA331" s="50" t="str">
        <f>_xll.qlSwapIndex(,,O331,SettlementDays,Currency,Calendar,FixedLegTenor,FixedLegBDC,FixedLegDayCounter,Index6M,DiscountingCurve,Permanent,Trigger,ObjectOverwrite)</f>
        <v>obj_006dd#0000</v>
      </c>
      <c r="AB331" s="50" t="str">
        <f>_xll.qlVanillaSwapFromSwapIndex(,AA331,R331)</f>
        <v>obj_0085a#0000</v>
      </c>
    </row>
    <row r="332" spans="13:28" x14ac:dyDescent="0.2">
      <c r="M332" s="94" t="s">
        <v>159</v>
      </c>
      <c r="N332" s="94" t="s">
        <v>92</v>
      </c>
      <c r="O332" s="94" t="s">
        <v>83</v>
      </c>
      <c r="P332" s="94" t="str">
        <f t="shared" si="24"/>
        <v>EUR15F3Y_Quote</v>
      </c>
      <c r="Q332" s="122"/>
      <c r="R332" s="106">
        <f>_xll.qlInterestRateIndexFixingDate(AA332,S332)</f>
        <v>47833</v>
      </c>
      <c r="S332" s="106">
        <f>_xll.qlCalendarAdvance(Calendar,SettlementDate,N332,"mf",TRUE,Trigger)</f>
        <v>47835</v>
      </c>
      <c r="T332" s="106">
        <f>_xll.qlInterestRateIndexMaturity(AA332,S332)</f>
        <v>48932</v>
      </c>
      <c r="U332" s="97">
        <f>_xll.qlIndexFixing(AA332,R332,TRUE,_xll.ohTrigger(Trigger,Trigger6M,InterestRatesTrigger))</f>
        <v>2.2183748493712536E-2</v>
      </c>
      <c r="V332" s="97">
        <f>_xll.qlQuoteValue(P332,_xll.ohTrigger(Trigger,Trigger6M,InterestRatesTrigger))</f>
        <v>2.2200000000000001E-2</v>
      </c>
      <c r="W332" s="94" t="b">
        <f t="shared" si="25"/>
        <v>1</v>
      </c>
      <c r="X332" s="153">
        <f t="shared" si="26"/>
        <v>-0.16251506287465189</v>
      </c>
      <c r="Y332" s="50" t="b">
        <f>ABS(X332/10000)&lt;=ABS('General Settings'!$D$32)</f>
        <v>0</v>
      </c>
      <c r="AA332" s="50" t="str">
        <f>_xll.qlSwapIndex(,,O332,SettlementDays,Currency,Calendar,FixedLegTenor,FixedLegBDC,FixedLegDayCounter,Index6M,DiscountingCurve,Permanent,Trigger,ObjectOverwrite)</f>
        <v>obj_006bc#0000</v>
      </c>
      <c r="AB332" s="50" t="str">
        <f>_xll.qlVanillaSwapFromSwapIndex(,AA332,R332)</f>
        <v>obj_008eb#0000</v>
      </c>
    </row>
    <row r="333" spans="13:28" x14ac:dyDescent="0.2">
      <c r="M333" s="94" t="s">
        <v>159</v>
      </c>
      <c r="N333" s="94" t="s">
        <v>92</v>
      </c>
      <c r="O333" s="94" t="s">
        <v>84</v>
      </c>
      <c r="P333" s="94" t="str">
        <f t="shared" si="24"/>
        <v>EUR15F4Y_Quote</v>
      </c>
      <c r="Q333" s="122"/>
      <c r="R333" s="106">
        <f>_xll.qlInterestRateIndexFixingDate(AA333,S333)</f>
        <v>47833</v>
      </c>
      <c r="S333" s="106">
        <f>_xll.qlCalendarAdvance(Calendar,SettlementDate,N333,"mf",TRUE,Trigger)</f>
        <v>47835</v>
      </c>
      <c r="T333" s="106">
        <f>_xll.qlInterestRateIndexMaturity(AA333,S333)</f>
        <v>49296</v>
      </c>
      <c r="U333" s="97">
        <f>_xll.qlIndexFixing(AA333,R333,TRUE,_xll.ohTrigger(Trigger,Trigger6M,InterestRatesTrigger))</f>
        <v>2.1857050541020245E-2</v>
      </c>
      <c r="V333" s="97">
        <f>_xll.qlQuoteValue(P333,_xll.ohTrigger(Trigger,Trigger6M,InterestRatesTrigger))</f>
        <v>2.1860000000000001E-2</v>
      </c>
      <c r="W333" s="94" t="b">
        <f t="shared" si="25"/>
        <v>1</v>
      </c>
      <c r="X333" s="153">
        <f t="shared" si="26"/>
        <v>-2.9494589797555981E-2</v>
      </c>
      <c r="Y333" s="50" t="b">
        <f>ABS(X333/10000)&lt;=ABS('General Settings'!$D$32)</f>
        <v>0</v>
      </c>
      <c r="AA333" s="50" t="str">
        <f>_xll.qlSwapIndex(,,O333,SettlementDays,Currency,Calendar,FixedLegTenor,FixedLegBDC,FixedLegDayCounter,Index6M,DiscountingCurve,Permanent,Trigger,ObjectOverwrite)</f>
        <v>obj_00781#0000</v>
      </c>
      <c r="AB333" s="50" t="str">
        <f>_xll.qlVanillaSwapFromSwapIndex(,AA333,R333)</f>
        <v>obj_008b2#0000</v>
      </c>
    </row>
    <row r="334" spans="13:28" x14ac:dyDescent="0.2">
      <c r="M334" s="94" t="s">
        <v>159</v>
      </c>
      <c r="N334" s="94" t="s">
        <v>92</v>
      </c>
      <c r="O334" s="94" t="s">
        <v>85</v>
      </c>
      <c r="P334" s="94" t="str">
        <f t="shared" ref="P334:P397" si="27">Currency&amp;SUBSTITUTE(N334,"Y","F")&amp;O334&amp;QuoteSuffix</f>
        <v>EUR15F5Y_Quote</v>
      </c>
      <c r="Q334" s="122"/>
      <c r="R334" s="106">
        <f>_xll.qlInterestRateIndexFixingDate(AA334,S334)</f>
        <v>47833</v>
      </c>
      <c r="S334" s="106">
        <f>_xll.qlCalendarAdvance(Calendar,SettlementDate,N334,"mf",TRUE,Trigger)</f>
        <v>47835</v>
      </c>
      <c r="T334" s="106">
        <f>_xll.qlInterestRateIndexMaturity(AA334,S334)</f>
        <v>49661</v>
      </c>
      <c r="U334" s="97">
        <f>_xll.qlIndexFixing(AA334,R334,TRUE,_xll.ohTrigger(Trigger,Trigger6M,InterestRatesTrigger))</f>
        <v>2.1489098652103765E-2</v>
      </c>
      <c r="V334" s="97">
        <f>_xll.qlQuoteValue(P334,_xll.ohTrigger(Trigger,Trigger6M,InterestRatesTrigger))</f>
        <v>2.1489999999999999E-2</v>
      </c>
      <c r="W334" s="94" t="b">
        <f t="shared" si="25"/>
        <v>1</v>
      </c>
      <c r="X334" s="153">
        <f t="shared" si="26"/>
        <v>-9.0134789623372291E-3</v>
      </c>
      <c r="Y334" s="50" t="b">
        <f>ABS(X334/10000)&lt;=ABS('General Settings'!$D$32)</f>
        <v>0</v>
      </c>
      <c r="AA334" s="50" t="str">
        <f>_xll.qlSwapIndex(,,O334,SettlementDays,Currency,Calendar,FixedLegTenor,FixedLegBDC,FixedLegDayCounter,Index6M,DiscountingCurve,Permanent,Trigger,ObjectOverwrite)</f>
        <v>obj_006f0#0000</v>
      </c>
      <c r="AB334" s="50" t="str">
        <f>_xll.qlVanillaSwapFromSwapIndex(,AA334,R334)</f>
        <v>obj_008c5#0000</v>
      </c>
    </row>
    <row r="335" spans="13:28" x14ac:dyDescent="0.2">
      <c r="M335" s="94" t="s">
        <v>159</v>
      </c>
      <c r="N335" s="94" t="s">
        <v>92</v>
      </c>
      <c r="O335" s="94" t="s">
        <v>86</v>
      </c>
      <c r="P335" s="94" t="str">
        <f t="shared" si="27"/>
        <v>EUR15F6Y_Quote</v>
      </c>
      <c r="Q335" s="122"/>
      <c r="R335" s="106">
        <f>_xll.qlInterestRateIndexFixingDate(AA335,S335)</f>
        <v>47833</v>
      </c>
      <c r="S335" s="106">
        <f>_xll.qlCalendarAdvance(Calendar,SettlementDate,N335,"mf",TRUE,Trigger)</f>
        <v>47835</v>
      </c>
      <c r="T335" s="106">
        <f>_xll.qlInterestRateIndexMaturity(AA335,S335)</f>
        <v>50027</v>
      </c>
      <c r="U335" s="97">
        <f>_xll.qlIndexFixing(AA335,R335,TRUE,_xll.ohTrigger(Trigger,Trigger6M,InterestRatesTrigger))</f>
        <v>2.1097473894556368E-2</v>
      </c>
      <c r="V335" s="97">
        <f>_xll.qlQuoteValue(P335,_xll.ohTrigger(Trigger,Trigger6M,InterestRatesTrigger))</f>
        <v>2.1110000000000004E-2</v>
      </c>
      <c r="W335" s="94" t="b">
        <f t="shared" ref="W335:W398" si="28">NOT(ISERROR(V335))</f>
        <v>1</v>
      </c>
      <c r="X335" s="153">
        <f t="shared" ref="X335:X398" si="29">(U335-V335)*10000</f>
        <v>-0.12526105443635277</v>
      </c>
      <c r="Y335" s="50" t="b">
        <f>ABS(X335/10000)&lt;=ABS('General Settings'!$D$32)</f>
        <v>0</v>
      </c>
      <c r="AA335" s="50" t="str">
        <f>_xll.qlSwapIndex(,,O335,SettlementDays,Currency,Calendar,FixedLegTenor,FixedLegBDC,FixedLegDayCounter,Index6M,DiscountingCurve,Permanent,Trigger,ObjectOverwrite)</f>
        <v>obj_006e2#0000</v>
      </c>
      <c r="AB335" s="50" t="str">
        <f>_xll.qlVanillaSwapFromSwapIndex(,AA335,R335)</f>
        <v>obj_0092e#0000</v>
      </c>
    </row>
    <row r="336" spans="13:28" x14ac:dyDescent="0.2">
      <c r="M336" s="94" t="s">
        <v>159</v>
      </c>
      <c r="N336" s="94" t="s">
        <v>92</v>
      </c>
      <c r="O336" s="94" t="s">
        <v>87</v>
      </c>
      <c r="P336" s="94" t="str">
        <f t="shared" si="27"/>
        <v>EUR15F7Y_Quote</v>
      </c>
      <c r="Q336" s="122"/>
      <c r="R336" s="106">
        <f>_xll.qlInterestRateIndexFixingDate(AA336,S336)</f>
        <v>47833</v>
      </c>
      <c r="S336" s="106">
        <f>_xll.qlCalendarAdvance(Calendar,SettlementDate,N336,"mf",TRUE,Trigger)</f>
        <v>47835</v>
      </c>
      <c r="T336" s="106">
        <f>_xll.qlInterestRateIndexMaturity(AA336,S336)</f>
        <v>50392</v>
      </c>
      <c r="U336" s="97">
        <f>_xll.qlIndexFixing(AA336,R336,TRUE,_xll.ohTrigger(Trigger,Trigger6M,InterestRatesTrigger))</f>
        <v>2.0687956627681119E-2</v>
      </c>
      <c r="V336" s="97">
        <f>_xll.qlQuoteValue(P336,_xll.ohTrigger(Trigger,Trigger6M,InterestRatesTrigger))</f>
        <v>2.0710000000000003E-2</v>
      </c>
      <c r="W336" s="94" t="b">
        <f t="shared" si="28"/>
        <v>1</v>
      </c>
      <c r="X336" s="153">
        <f t="shared" si="29"/>
        <v>-0.22043372318883425</v>
      </c>
      <c r="Y336" s="50" t="b">
        <f>ABS(X336/10000)&lt;=ABS('General Settings'!$D$32)</f>
        <v>0</v>
      </c>
      <c r="AA336" s="50" t="str">
        <f>_xll.qlSwapIndex(,,O336,SettlementDays,Currency,Calendar,FixedLegTenor,FixedLegBDC,FixedLegDayCounter,Index6M,DiscountingCurve,Permanent,Trigger,ObjectOverwrite)</f>
        <v>obj_006de#0000</v>
      </c>
      <c r="AB336" s="50" t="str">
        <f>_xll.qlVanillaSwapFromSwapIndex(,AA336,R336)</f>
        <v>obj_00946#0000</v>
      </c>
    </row>
    <row r="337" spans="13:28" x14ac:dyDescent="0.2">
      <c r="M337" s="94" t="s">
        <v>159</v>
      </c>
      <c r="N337" s="94" t="s">
        <v>92</v>
      </c>
      <c r="O337" s="94" t="s">
        <v>88</v>
      </c>
      <c r="P337" s="94" t="str">
        <f t="shared" si="27"/>
        <v>EUR15F8Y_Quote</v>
      </c>
      <c r="Q337" s="122"/>
      <c r="R337" s="106">
        <f>_xll.qlInterestRateIndexFixingDate(AA337,S337)</f>
        <v>47833</v>
      </c>
      <c r="S337" s="106">
        <f>_xll.qlCalendarAdvance(Calendar,SettlementDate,N337,"mf",TRUE,Trigger)</f>
        <v>47835</v>
      </c>
      <c r="T337" s="106">
        <f>_xll.qlInterestRateIndexMaturity(AA337,S337)</f>
        <v>50759</v>
      </c>
      <c r="U337" s="97">
        <f>_xll.qlIndexFixing(AA337,R337,TRUE,_xll.ohTrigger(Trigger,Trigger6M,InterestRatesTrigger))</f>
        <v>2.0289389096259734E-2</v>
      </c>
      <c r="V337" s="97">
        <f>_xll.qlQuoteValue(P337,_xll.ohTrigger(Trigger,Trigger6M,InterestRatesTrigger))</f>
        <v>2.0330000000000001E-2</v>
      </c>
      <c r="W337" s="94" t="b">
        <f t="shared" si="28"/>
        <v>1</v>
      </c>
      <c r="X337" s="153">
        <f t="shared" si="29"/>
        <v>-0.40610903740266602</v>
      </c>
      <c r="Y337" s="50" t="b">
        <f>ABS(X337/10000)&lt;=ABS('General Settings'!$D$32)</f>
        <v>0</v>
      </c>
      <c r="AA337" s="50" t="str">
        <f>_xll.qlSwapIndex(,,O337,SettlementDays,Currency,Calendar,FixedLegTenor,FixedLegBDC,FixedLegDayCounter,Index6M,DiscountingCurve,Permanent,Trigger,ObjectOverwrite)</f>
        <v>obj_00699#0000</v>
      </c>
      <c r="AB337" s="50" t="str">
        <f>_xll.qlVanillaSwapFromSwapIndex(,AA337,R337)</f>
        <v>obj_0094c#0000</v>
      </c>
    </row>
    <row r="338" spans="13:28" x14ac:dyDescent="0.2">
      <c r="M338" s="94" t="s">
        <v>159</v>
      </c>
      <c r="N338" s="94" t="s">
        <v>92</v>
      </c>
      <c r="O338" s="94" t="s">
        <v>89</v>
      </c>
      <c r="P338" s="94" t="str">
        <f t="shared" si="27"/>
        <v>EUR15F9Y_Quote</v>
      </c>
      <c r="Q338" s="122"/>
      <c r="R338" s="106">
        <f>_xll.qlInterestRateIndexFixingDate(AA338,S338)</f>
        <v>47833</v>
      </c>
      <c r="S338" s="106">
        <f>_xll.qlCalendarAdvance(Calendar,SettlementDate,N338,"mf",TRUE,Trigger)</f>
        <v>47835</v>
      </c>
      <c r="T338" s="106">
        <f>_xll.qlInterestRateIndexMaturity(AA338,S338)</f>
        <v>51123</v>
      </c>
      <c r="U338" s="97">
        <f>_xll.qlIndexFixing(AA338,R338,TRUE,_xll.ohTrigger(Trigger,Trigger6M,InterestRatesTrigger))</f>
        <v>1.9924168478959475E-2</v>
      </c>
      <c r="V338" s="97">
        <f>_xll.qlQuoteValue(P338,_xll.ohTrigger(Trigger,Trigger6M,InterestRatesTrigger))</f>
        <v>1.9959999999999999E-2</v>
      </c>
      <c r="W338" s="94" t="b">
        <f t="shared" si="28"/>
        <v>1</v>
      </c>
      <c r="X338" s="153">
        <f t="shared" si="29"/>
        <v>-0.35831521040523284</v>
      </c>
      <c r="Y338" s="50" t="b">
        <f>ABS(X338/10000)&lt;=ABS('General Settings'!$D$32)</f>
        <v>0</v>
      </c>
      <c r="AA338" s="50" t="str">
        <f>_xll.qlSwapIndex(,,O338,SettlementDays,Currency,Calendar,FixedLegTenor,FixedLegBDC,FixedLegDayCounter,Index6M,DiscountingCurve,Permanent,Trigger,ObjectOverwrite)</f>
        <v>obj_0078d#0000</v>
      </c>
      <c r="AB338" s="50" t="str">
        <f>_xll.qlVanillaSwapFromSwapIndex(,AA338,R338)</f>
        <v>obj_008bf#0000</v>
      </c>
    </row>
    <row r="339" spans="13:28" x14ac:dyDescent="0.2">
      <c r="M339" s="94" t="s">
        <v>159</v>
      </c>
      <c r="N339" s="94" t="s">
        <v>92</v>
      </c>
      <c r="O339" s="94" t="s">
        <v>90</v>
      </c>
      <c r="P339" s="94" t="str">
        <f t="shared" si="27"/>
        <v>EUR15F10Y_Quote</v>
      </c>
      <c r="Q339" s="122"/>
      <c r="R339" s="106">
        <f>_xll.qlInterestRateIndexFixingDate(AA339,S339)</f>
        <v>47833</v>
      </c>
      <c r="S339" s="106">
        <f>_xll.qlCalendarAdvance(Calendar,SettlementDate,N339,"mf",TRUE,Trigger)</f>
        <v>47835</v>
      </c>
      <c r="T339" s="106">
        <f>_xll.qlInterestRateIndexMaturity(AA339,S339)</f>
        <v>51488</v>
      </c>
      <c r="U339" s="97">
        <f>_xll.qlIndexFixing(AA339,R339,TRUE,_xll.ohTrigger(Trigger,Trigger6M,InterestRatesTrigger))</f>
        <v>1.960768135430202E-2</v>
      </c>
      <c r="V339" s="97">
        <f>_xll.qlQuoteValue(P339,_xll.ohTrigger(Trigger,Trigger6M,InterestRatesTrigger))</f>
        <v>1.9609999999999999E-2</v>
      </c>
      <c r="W339" s="94" t="b">
        <f t="shared" si="28"/>
        <v>1</v>
      </c>
      <c r="X339" s="153">
        <f t="shared" si="29"/>
        <v>-2.3186456979788772E-2</v>
      </c>
      <c r="Y339" s="50" t="b">
        <f>ABS(X339/10000)&lt;=ABS('General Settings'!$D$32)</f>
        <v>0</v>
      </c>
      <c r="AA339" s="50" t="str">
        <f>_xll.qlSwapIndex(,,O339,SettlementDays,Currency,Calendar,FixedLegTenor,FixedLegBDC,FixedLegDayCounter,Index6M,DiscountingCurve,Permanent,Trigger,ObjectOverwrite)</f>
        <v>obj_006b2#0000</v>
      </c>
      <c r="AB339" s="50" t="str">
        <f>_xll.qlVanillaSwapFromSwapIndex(,AA339,R339)</f>
        <v>obj_00895#0000</v>
      </c>
    </row>
    <row r="340" spans="13:28" x14ac:dyDescent="0.2">
      <c r="M340" s="94" t="s">
        <v>159</v>
      </c>
      <c r="N340" s="94" t="s">
        <v>92</v>
      </c>
      <c r="O340" s="94" t="s">
        <v>116</v>
      </c>
      <c r="P340" s="94" t="str">
        <f t="shared" si="27"/>
        <v>EUR15F11Y_Quote</v>
      </c>
      <c r="Q340" s="122"/>
      <c r="R340" s="106">
        <f>_xll.qlInterestRateIndexFixingDate(AA340,S340)</f>
        <v>47833</v>
      </c>
      <c r="S340" s="106">
        <f>_xll.qlCalendarAdvance(Calendar,SettlementDate,N340,"mf",TRUE,Trigger)</f>
        <v>47835</v>
      </c>
      <c r="T340" s="106">
        <f>_xll.qlInterestRateIndexMaturity(AA340,S340)</f>
        <v>51853</v>
      </c>
      <c r="U340" s="97">
        <f>_xll.qlIndexFixing(AA340,R340,TRUE,_xll.ohTrigger(Trigger,Trigger6M,InterestRatesTrigger))</f>
        <v>1.9323891945378906E-2</v>
      </c>
      <c r="V340" s="97">
        <f>_xll.qlQuoteValue(P340,_xll.ohTrigger(Trigger,Trigger6M,InterestRatesTrigger))</f>
        <v>1.9300000000000001E-2</v>
      </c>
      <c r="W340" s="94" t="b">
        <f t="shared" si="28"/>
        <v>1</v>
      </c>
      <c r="X340" s="153">
        <f t="shared" si="29"/>
        <v>0.23891945378905211</v>
      </c>
      <c r="Y340" s="50" t="b">
        <f>ABS(X340/10000)&lt;=ABS('General Settings'!$D$32)</f>
        <v>0</v>
      </c>
      <c r="AA340" s="50" t="str">
        <f>_xll.qlSwapIndex(,,O340,SettlementDays,Currency,Calendar,FixedLegTenor,FixedLegBDC,FixedLegDayCounter,Index6M,DiscountingCurve,Permanent,Trigger,ObjectOverwrite)</f>
        <v>obj_00733#0000</v>
      </c>
      <c r="AB340" s="50" t="str">
        <f>_xll.qlVanillaSwapFromSwapIndex(,AA340,R340)</f>
        <v>obj_00968#0000</v>
      </c>
    </row>
    <row r="341" spans="13:28" x14ac:dyDescent="0.2">
      <c r="M341" s="94" t="s">
        <v>159</v>
      </c>
      <c r="N341" s="94" t="s">
        <v>92</v>
      </c>
      <c r="O341" s="94" t="s">
        <v>91</v>
      </c>
      <c r="P341" s="94" t="str">
        <f t="shared" si="27"/>
        <v>EUR15F12Y_Quote</v>
      </c>
      <c r="Q341" s="122"/>
      <c r="R341" s="106">
        <f>_xll.qlInterestRateIndexFixingDate(AA341,S341)</f>
        <v>47833</v>
      </c>
      <c r="S341" s="106">
        <f>_xll.qlCalendarAdvance(Calendar,SettlementDate,N341,"mf",TRUE,Trigger)</f>
        <v>47835</v>
      </c>
      <c r="T341" s="106">
        <f>_xll.qlInterestRateIndexMaturity(AA341,S341)</f>
        <v>52218</v>
      </c>
      <c r="U341" s="97">
        <f>_xll.qlIndexFixing(AA341,R341,TRUE,_xll.ohTrigger(Trigger,Trigger6M,InterestRatesTrigger))</f>
        <v>1.9064239431619438E-2</v>
      </c>
      <c r="V341" s="97">
        <f>_xll.qlQuoteValue(P341,_xll.ohTrigger(Trigger,Trigger6M,InterestRatesTrigger))</f>
        <v>1.9039999999999998E-2</v>
      </c>
      <c r="W341" s="94" t="b">
        <f t="shared" si="28"/>
        <v>1</v>
      </c>
      <c r="X341" s="153">
        <f t="shared" si="29"/>
        <v>0.24239431619440394</v>
      </c>
      <c r="Y341" s="50" t="b">
        <f>ABS(X341/10000)&lt;=ABS('General Settings'!$D$32)</f>
        <v>0</v>
      </c>
      <c r="AA341" s="50" t="str">
        <f>_xll.qlSwapIndex(,,O341,SettlementDays,Currency,Calendar,FixedLegTenor,FixedLegBDC,FixedLegDayCounter,Index6M,DiscountingCurve,Permanent,Trigger,ObjectOverwrite)</f>
        <v>obj_0075e#0000</v>
      </c>
      <c r="AB341" s="50" t="str">
        <f>_xll.qlVanillaSwapFromSwapIndex(,AA341,R341)</f>
        <v>obj_0098a#0000</v>
      </c>
    </row>
    <row r="342" spans="13:28" x14ac:dyDescent="0.2">
      <c r="M342" s="94" t="s">
        <v>159</v>
      </c>
      <c r="N342" s="94" t="s">
        <v>92</v>
      </c>
      <c r="O342" s="94" t="s">
        <v>117</v>
      </c>
      <c r="P342" s="94" t="str">
        <f t="shared" si="27"/>
        <v>EUR15F13Y_Quote</v>
      </c>
      <c r="Q342" s="122"/>
      <c r="R342" s="106">
        <f>_xll.qlInterestRateIndexFixingDate(AA342,S342)</f>
        <v>47833</v>
      </c>
      <c r="S342" s="106">
        <f>_xll.qlCalendarAdvance(Calendar,SettlementDate,N342,"mf",TRUE,Trigger)</f>
        <v>47835</v>
      </c>
      <c r="T342" s="106">
        <f>_xll.qlInterestRateIndexMaturity(AA342,S342)</f>
        <v>52583</v>
      </c>
      <c r="U342" s="97">
        <f>_xll.qlIndexFixing(AA342,R342,TRUE,_xll.ohTrigger(Trigger,Trigger6M,InterestRatesTrigger))</f>
        <v>1.8831609952240008E-2</v>
      </c>
      <c r="V342" s="97">
        <f>_xll.qlQuoteValue(P342,_xll.ohTrigger(Trigger,Trigger6M,InterestRatesTrigger))</f>
        <v>1.882E-2</v>
      </c>
      <c r="W342" s="94" t="b">
        <f t="shared" si="28"/>
        <v>1</v>
      </c>
      <c r="X342" s="153">
        <f t="shared" si="29"/>
        <v>0.11609952240008298</v>
      </c>
      <c r="Y342" s="50" t="b">
        <f>ABS(X342/10000)&lt;=ABS('General Settings'!$D$32)</f>
        <v>0</v>
      </c>
      <c r="AA342" s="50" t="str">
        <f>_xll.qlSwapIndex(,,O342,SettlementDays,Currency,Calendar,FixedLegTenor,FixedLegBDC,FixedLegDayCounter,Index6M,DiscountingCurve,Permanent,Trigger,ObjectOverwrite)</f>
        <v>obj_00754#0000</v>
      </c>
      <c r="AB342" s="50" t="str">
        <f>_xll.qlVanillaSwapFromSwapIndex(,AA342,R342)</f>
        <v>obj_0091e#0000</v>
      </c>
    </row>
    <row r="343" spans="13:28" x14ac:dyDescent="0.2">
      <c r="M343" s="94" t="s">
        <v>159</v>
      </c>
      <c r="N343" s="94" t="s">
        <v>92</v>
      </c>
      <c r="O343" s="94" t="s">
        <v>118</v>
      </c>
      <c r="P343" s="94" t="str">
        <f t="shared" si="27"/>
        <v>EUR15F14Y_Quote</v>
      </c>
      <c r="Q343" s="122"/>
      <c r="R343" s="106">
        <f>_xll.qlInterestRateIndexFixingDate(AA343,S343)</f>
        <v>47833</v>
      </c>
      <c r="S343" s="106">
        <f>_xll.qlCalendarAdvance(Calendar,SettlementDate,N343,"mf",TRUE,Trigger)</f>
        <v>47835</v>
      </c>
      <c r="T343" s="106">
        <f>_xll.qlInterestRateIndexMaturity(AA343,S343)</f>
        <v>52950</v>
      </c>
      <c r="U343" s="97">
        <f>_xll.qlIndexFixing(AA343,R343,TRUE,_xll.ohTrigger(Trigger,Trigger6M,InterestRatesTrigger))</f>
        <v>1.8631597185544756E-2</v>
      </c>
      <c r="V343" s="97">
        <f>_xll.qlQuoteValue(P343,_xll.ohTrigger(Trigger,Trigger6M,InterestRatesTrigger))</f>
        <v>1.8630000000000001E-2</v>
      </c>
      <c r="W343" s="94" t="b">
        <f t="shared" si="28"/>
        <v>1</v>
      </c>
      <c r="X343" s="153">
        <f t="shared" si="29"/>
        <v>1.5971855447556582E-2</v>
      </c>
      <c r="Y343" s="50" t="b">
        <f>ABS(X343/10000)&lt;=ABS('General Settings'!$D$32)</f>
        <v>0</v>
      </c>
      <c r="AA343" s="50" t="str">
        <f>_xll.qlSwapIndex(,,O343,SettlementDays,Currency,Calendar,FixedLegTenor,FixedLegBDC,FixedLegDayCounter,Index6M,DiscountingCurve,Permanent,Trigger,ObjectOverwrite)</f>
        <v>obj_007c5#0000</v>
      </c>
      <c r="AB343" s="50" t="str">
        <f>_xll.qlVanillaSwapFromSwapIndex(,AA343,R343)</f>
        <v>obj_0087b#0000</v>
      </c>
    </row>
    <row r="344" spans="13:28" x14ac:dyDescent="0.2">
      <c r="M344" s="94" t="s">
        <v>159</v>
      </c>
      <c r="N344" s="94" t="s">
        <v>92</v>
      </c>
      <c r="O344" s="94" t="s">
        <v>92</v>
      </c>
      <c r="P344" s="94" t="str">
        <f t="shared" si="27"/>
        <v>EUR15F15Y_Quote</v>
      </c>
      <c r="Q344" s="122"/>
      <c r="R344" s="106">
        <f>_xll.qlInterestRateIndexFixingDate(AA344,S344)</f>
        <v>47833</v>
      </c>
      <c r="S344" s="106">
        <f>_xll.qlCalendarAdvance(Calendar,SettlementDate,N344,"mf",TRUE,Trigger)</f>
        <v>47835</v>
      </c>
      <c r="T344" s="106">
        <f>_xll.qlInterestRateIndexMaturity(AA344,S344)</f>
        <v>53314</v>
      </c>
      <c r="U344" s="97">
        <f>_xll.qlIndexFixing(AA344,R344,TRUE,_xll.ohTrigger(Trigger,Trigger6M,InterestRatesTrigger))</f>
        <v>1.8463700352984377E-2</v>
      </c>
      <c r="V344" s="97">
        <f>_xll.qlQuoteValue(P344,_xll.ohTrigger(Trigger,Trigger6M,InterestRatesTrigger))</f>
        <v>1.8460000000000001E-2</v>
      </c>
      <c r="W344" s="94" t="b">
        <f t="shared" si="28"/>
        <v>1</v>
      </c>
      <c r="X344" s="153">
        <f t="shared" si="29"/>
        <v>3.7003529843766814E-2</v>
      </c>
      <c r="Y344" s="50" t="b">
        <f>ABS(X344/10000)&lt;=ABS('General Settings'!$D$32)</f>
        <v>0</v>
      </c>
      <c r="AA344" s="50" t="str">
        <f>_xll.qlSwapIndex(,,O344,SettlementDays,Currency,Calendar,FixedLegTenor,FixedLegBDC,FixedLegDayCounter,Index6M,DiscountingCurve,Permanent,Trigger,ObjectOverwrite)</f>
        <v>obj_006a4#0000</v>
      </c>
      <c r="AB344" s="50" t="str">
        <f>_xll.qlVanillaSwapFromSwapIndex(,AA344,R344)</f>
        <v>obj_008d2#0000</v>
      </c>
    </row>
    <row r="345" spans="13:28" x14ac:dyDescent="0.2">
      <c r="M345" s="94" t="s">
        <v>159</v>
      </c>
      <c r="N345" s="94" t="s">
        <v>92</v>
      </c>
      <c r="O345" s="94" t="s">
        <v>93</v>
      </c>
      <c r="P345" s="94" t="str">
        <f t="shared" si="27"/>
        <v>EUR15F20Y_Quote</v>
      </c>
      <c r="Q345" s="122"/>
      <c r="R345" s="106">
        <f>_xll.qlInterestRateIndexFixingDate(AA345,S345)</f>
        <v>47833</v>
      </c>
      <c r="S345" s="106">
        <f>_xll.qlCalendarAdvance(Calendar,SettlementDate,N345,"mf",TRUE,Trigger)</f>
        <v>47835</v>
      </c>
      <c r="T345" s="106">
        <f>_xll.qlInterestRateIndexMaturity(AA345,S345)</f>
        <v>55141</v>
      </c>
      <c r="U345" s="97">
        <f>_xll.qlIndexFixing(AA345,R345,TRUE,_xll.ohTrigger(Trigger,Trigger6M,InterestRatesTrigger))</f>
        <v>1.795164668695216E-2</v>
      </c>
      <c r="V345" s="97">
        <f>_xll.qlQuoteValue(P345,_xll.ohTrigger(Trigger,Trigger6M,InterestRatesTrigger))</f>
        <v>1.7950000000000001E-2</v>
      </c>
      <c r="W345" s="94" t="b">
        <f t="shared" si="28"/>
        <v>1</v>
      </c>
      <c r="X345" s="153">
        <f t="shared" si="29"/>
        <v>1.6466869521593319E-2</v>
      </c>
      <c r="Y345" s="50" t="b">
        <f>ABS(X345/10000)&lt;=ABS('General Settings'!$D$32)</f>
        <v>0</v>
      </c>
      <c r="AA345" s="50" t="str">
        <f>_xll.qlSwapIndex(,,O345,SettlementDays,Currency,Calendar,FixedLegTenor,FixedLegBDC,FixedLegDayCounter,Index6M,DiscountingCurve,Permanent,Trigger,ObjectOverwrite)</f>
        <v>obj_00783#0000</v>
      </c>
      <c r="AB345" s="50" t="str">
        <f>_xll.qlVanillaSwapFromSwapIndex(,AA345,R345)</f>
        <v>obj_0093e#0000</v>
      </c>
    </row>
    <row r="346" spans="13:28" x14ac:dyDescent="0.2">
      <c r="M346" s="94" t="s">
        <v>159</v>
      </c>
      <c r="N346" s="94" t="s">
        <v>92</v>
      </c>
      <c r="O346" s="94" t="s">
        <v>94</v>
      </c>
      <c r="P346" s="94" t="str">
        <f t="shared" si="27"/>
        <v>EUR15F25Y_Quote</v>
      </c>
      <c r="Q346" s="122"/>
      <c r="R346" s="106">
        <f>_xll.qlInterestRateIndexFixingDate(AA346,S346)</f>
        <v>47833</v>
      </c>
      <c r="S346" s="106">
        <f>_xll.qlCalendarAdvance(Calendar,SettlementDate,N346,"mf",TRUE,Trigger)</f>
        <v>47835</v>
      </c>
      <c r="T346" s="106">
        <f>_xll.qlInterestRateIndexMaturity(AA346,S346)</f>
        <v>56968</v>
      </c>
      <c r="U346" s="97">
        <f>_xll.qlIndexFixing(AA346,R346,TRUE,_xll.ohTrigger(Trigger,Trigger6M,InterestRatesTrigger))</f>
        <v>1.7510854177854005E-2</v>
      </c>
      <c r="V346" s="97">
        <f>_xll.qlQuoteValue(P346,_xll.ohTrigger(Trigger,Trigger6M,InterestRatesTrigger))</f>
        <v>1.7509999999999998E-2</v>
      </c>
      <c r="W346" s="94" t="b">
        <f t="shared" si="28"/>
        <v>1</v>
      </c>
      <c r="X346" s="153">
        <f t="shared" si="29"/>
        <v>8.5417785400734858E-3</v>
      </c>
      <c r="Y346" s="50" t="b">
        <f>ABS(X346/10000)&lt;=ABS('General Settings'!$D$32)</f>
        <v>0</v>
      </c>
      <c r="AA346" s="50" t="str">
        <f>_xll.qlSwapIndex(,,O346,SettlementDays,Currency,Calendar,FixedLegTenor,FixedLegBDC,FixedLegDayCounter,Index6M,DiscountingCurve,Permanent,Trigger,ObjectOverwrite)</f>
        <v>obj_00844#0000</v>
      </c>
      <c r="AB346" s="50" t="str">
        <f>_xll.qlVanillaSwapFromSwapIndex(,AA346,R346)</f>
        <v>obj_0085e#0000</v>
      </c>
    </row>
    <row r="347" spans="13:28" x14ac:dyDescent="0.2">
      <c r="M347" s="206" t="s">
        <v>159</v>
      </c>
      <c r="N347" s="206" t="s">
        <v>92</v>
      </c>
      <c r="O347" s="206" t="s">
        <v>96</v>
      </c>
      <c r="P347" s="206" t="str">
        <f t="shared" si="27"/>
        <v>EUR15F30Y_Quote</v>
      </c>
      <c r="Q347" s="205"/>
      <c r="R347" s="207">
        <f>_xll.qlInterestRateIndexFixingDate(AA347,S347)</f>
        <v>47833</v>
      </c>
      <c r="S347" s="207">
        <f>_xll.qlCalendarAdvance(Calendar,SettlementDate,N347,"mf",TRUE,Trigger)</f>
        <v>47835</v>
      </c>
      <c r="T347" s="207">
        <f>_xll.qlInterestRateIndexMaturity(AA347,S347)</f>
        <v>58795</v>
      </c>
      <c r="U347" s="208">
        <f>_xll.qlIndexFixing(AA347,R347,TRUE,_xll.ohTrigger(Trigger,Trigger6M,InterestRatesTrigger))</f>
        <v>1.6870015119859475E-2</v>
      </c>
      <c r="V347" s="208">
        <f>_xll.qlQuoteValue(P347,_xll.ohTrigger(Trigger,Trigger6M,InterestRatesTrigger))</f>
        <v>1.687E-2</v>
      </c>
      <c r="W347" s="206" t="b">
        <f t="shared" si="28"/>
        <v>1</v>
      </c>
      <c r="X347" s="209">
        <f t="shared" si="29"/>
        <v>1.5119859475554165E-4</v>
      </c>
      <c r="Y347" s="161" t="b">
        <f>ABS(X347/10000)&lt;=ABS('General Settings'!$D$32)</f>
        <v>0</v>
      </c>
      <c r="AA347" s="50" t="str">
        <f>_xll.qlSwapIndex(,,O347,SettlementDays,Currency,Calendar,FixedLegTenor,FixedLegBDC,FixedLegDayCounter,Index6M,DiscountingCurve,Permanent,Trigger,ObjectOverwrite)</f>
        <v>obj_0069e#0000</v>
      </c>
      <c r="AB347" s="50" t="str">
        <f>_xll.qlVanillaSwapFromSwapIndex(,AA347,R347)</f>
        <v>obj_008a6#0000</v>
      </c>
    </row>
    <row r="348" spans="13:28" x14ac:dyDescent="0.2">
      <c r="M348" s="201" t="s">
        <v>159</v>
      </c>
      <c r="N348" s="201" t="s">
        <v>93</v>
      </c>
      <c r="O348" s="201" t="s">
        <v>33</v>
      </c>
      <c r="P348" s="201" t="str">
        <f t="shared" si="27"/>
        <v>EUR20F1Y_Quote</v>
      </c>
      <c r="Q348" s="166"/>
      <c r="R348" s="202">
        <f>_xll.qlInterestRateIndexFixingDate(AA348,S348)</f>
        <v>49657</v>
      </c>
      <c r="S348" s="202">
        <f>_xll.qlCalendarAdvance(Calendar,SettlementDate,N348,"mf",TRUE,Trigger)</f>
        <v>49661</v>
      </c>
      <c r="T348" s="202">
        <f>_xll.qlInterestRateIndexMaturity(AA348,S348)</f>
        <v>50027</v>
      </c>
      <c r="U348" s="203">
        <f>_xll.qlIndexFixing(AA348,R348,TRUE,_xll.ohTrigger(Trigger,Trigger6M,InterestRatesTrigger))</f>
        <v>1.9020609065064756E-2</v>
      </c>
      <c r="V348" s="203">
        <f>_xll.qlQuoteValue(P348,_xll.ohTrigger(Trigger,Trigger6M,InterestRatesTrigger))</f>
        <v>1.9119999999999998E-2</v>
      </c>
      <c r="W348" s="201" t="b">
        <f t="shared" si="28"/>
        <v>1</v>
      </c>
      <c r="X348" s="204">
        <f t="shared" si="29"/>
        <v>-0.99390934935241626</v>
      </c>
      <c r="Y348" s="149" t="b">
        <f>ABS(X348/10000)&lt;=ABS('General Settings'!$D$32)</f>
        <v>0</v>
      </c>
      <c r="AA348" s="50" t="str">
        <f>_xll.qlSwapIndex(,,O348,SettlementDays,Currency,Calendar,FixedLegTenor,FixedLegBDC,FixedLegDayCounter,Index6M,DiscountingCurve,Permanent,Trigger,ObjectOverwrite)</f>
        <v>obj_0068f#0000</v>
      </c>
      <c r="AB348" s="50" t="str">
        <f>_xll.qlVanillaSwapFromSwapIndex(,AA348,R348)</f>
        <v>obj_0095a#0000</v>
      </c>
    </row>
    <row r="349" spans="13:28" x14ac:dyDescent="0.2">
      <c r="M349" s="94" t="s">
        <v>159</v>
      </c>
      <c r="N349" s="94" t="s">
        <v>93</v>
      </c>
      <c r="O349" s="94" t="s">
        <v>82</v>
      </c>
      <c r="P349" s="94" t="str">
        <f t="shared" si="27"/>
        <v>EUR20F2Y_Quote</v>
      </c>
      <c r="Q349" s="122"/>
      <c r="R349" s="106">
        <f>_xll.qlInterestRateIndexFixingDate(AA349,S349)</f>
        <v>49657</v>
      </c>
      <c r="S349" s="106">
        <f>_xll.qlCalendarAdvance(Calendar,SettlementDate,N349,"mf",TRUE,Trigger)</f>
        <v>49661</v>
      </c>
      <c r="T349" s="106">
        <f>_xll.qlInterestRateIndexMaturity(AA349,S349)</f>
        <v>50392</v>
      </c>
      <c r="U349" s="97">
        <f>_xll.qlIndexFixing(AA349,R349,TRUE,_xll.ohTrigger(Trigger,Trigger6M,InterestRatesTrigger))</f>
        <v>1.8545070011900939E-2</v>
      </c>
      <c r="V349" s="97">
        <f>_xll.qlQuoteValue(P349,_xll.ohTrigger(Trigger,Trigger6M,InterestRatesTrigger))</f>
        <v>1.8619999999999998E-2</v>
      </c>
      <c r="W349" s="94" t="b">
        <f t="shared" si="28"/>
        <v>1</v>
      </c>
      <c r="X349" s="153">
        <f t="shared" si="29"/>
        <v>-0.74929988099058797</v>
      </c>
      <c r="Y349" s="50" t="b">
        <f>ABS(X349/10000)&lt;=ABS('General Settings'!$D$32)</f>
        <v>0</v>
      </c>
      <c r="AA349" s="50" t="str">
        <f>_xll.qlSwapIndex(,,O349,SettlementDays,Currency,Calendar,FixedLegTenor,FixedLegBDC,FixedLegDayCounter,Index6M,DiscountingCurve,Permanent,Trigger,ObjectOverwrite)</f>
        <v>obj_0082e#0000</v>
      </c>
      <c r="AB349" s="50" t="str">
        <f>_xll.qlVanillaSwapFromSwapIndex(,AA349,R349)</f>
        <v>obj_0092c#0000</v>
      </c>
    </row>
    <row r="350" spans="13:28" x14ac:dyDescent="0.2">
      <c r="M350" s="94" t="s">
        <v>159</v>
      </c>
      <c r="N350" s="94" t="s">
        <v>93</v>
      </c>
      <c r="O350" s="94" t="s">
        <v>83</v>
      </c>
      <c r="P350" s="94" t="str">
        <f t="shared" si="27"/>
        <v>EUR20F3Y_Quote</v>
      </c>
      <c r="Q350" s="122"/>
      <c r="R350" s="106">
        <f>_xll.qlInterestRateIndexFixingDate(AA350,S350)</f>
        <v>49657</v>
      </c>
      <c r="S350" s="106">
        <f>_xll.qlCalendarAdvance(Calendar,SettlementDate,N350,"mf",TRUE,Trigger)</f>
        <v>49661</v>
      </c>
      <c r="T350" s="106">
        <f>_xll.qlInterestRateIndexMaturity(AA350,S350)</f>
        <v>50759</v>
      </c>
      <c r="U350" s="97">
        <f>_xll.qlIndexFixing(AA350,R350,TRUE,_xll.ohTrigger(Trigger,Trigger6M,InterestRatesTrigger))</f>
        <v>1.8135823491877912E-2</v>
      </c>
      <c r="V350" s="97">
        <f>_xll.qlQuoteValue(P350,_xll.ohTrigger(Trigger,Trigger6M,InterestRatesTrigger))</f>
        <v>1.8239999999999999E-2</v>
      </c>
      <c r="W350" s="94" t="b">
        <f t="shared" si="28"/>
        <v>1</v>
      </c>
      <c r="X350" s="153">
        <f t="shared" si="29"/>
        <v>-1.0417650812208703</v>
      </c>
      <c r="Y350" s="50" t="b">
        <f>ABS(X350/10000)&lt;=ABS('General Settings'!$D$32)</f>
        <v>0</v>
      </c>
      <c r="AA350" s="50" t="str">
        <f>_xll.qlSwapIndex(,,O350,SettlementDays,Currency,Calendar,FixedLegTenor,FixedLegBDC,FixedLegDayCounter,Index6M,DiscountingCurve,Permanent,Trigger,ObjectOverwrite)</f>
        <v>obj_0071f#0000</v>
      </c>
      <c r="AB350" s="50" t="str">
        <f>_xll.qlVanillaSwapFromSwapIndex(,AA350,R350)</f>
        <v>obj_00932#0000</v>
      </c>
    </row>
    <row r="351" spans="13:28" x14ac:dyDescent="0.2">
      <c r="M351" s="94" t="s">
        <v>159</v>
      </c>
      <c r="N351" s="94" t="s">
        <v>93</v>
      </c>
      <c r="O351" s="94" t="s">
        <v>84</v>
      </c>
      <c r="P351" s="94" t="str">
        <f t="shared" si="27"/>
        <v>EUR20F4Y_Quote</v>
      </c>
      <c r="Q351" s="122"/>
      <c r="R351" s="106">
        <f>_xll.qlInterestRateIndexFixingDate(AA351,S351)</f>
        <v>49657</v>
      </c>
      <c r="S351" s="106">
        <f>_xll.qlCalendarAdvance(Calendar,SettlementDate,N351,"mf",TRUE,Trigger)</f>
        <v>49661</v>
      </c>
      <c r="T351" s="106">
        <f>_xll.qlInterestRateIndexMaturity(AA351,S351)</f>
        <v>51123</v>
      </c>
      <c r="U351" s="97">
        <f>_xll.qlIndexFixing(AA351,R351,TRUE,_xll.ohTrigger(Trigger,Trigger6M,InterestRatesTrigger))</f>
        <v>1.7797585783885884E-2</v>
      </c>
      <c r="V351" s="97">
        <f>_xll.qlQuoteValue(P351,_xll.ohTrigger(Trigger,Trigger6M,InterestRatesTrigger))</f>
        <v>1.787E-2</v>
      </c>
      <c r="W351" s="94" t="b">
        <f t="shared" si="28"/>
        <v>1</v>
      </c>
      <c r="X351" s="153">
        <f t="shared" si="29"/>
        <v>-0.72414216114116003</v>
      </c>
      <c r="Y351" s="50" t="b">
        <f>ABS(X351/10000)&lt;=ABS('General Settings'!$D$32)</f>
        <v>0</v>
      </c>
      <c r="AA351" s="50" t="str">
        <f>_xll.qlSwapIndex(,,O351,SettlementDays,Currency,Calendar,FixedLegTenor,FixedLegBDC,FixedLegDayCounter,Index6M,DiscountingCurve,Permanent,Trigger,ObjectOverwrite)</f>
        <v>obj_00702#0000</v>
      </c>
      <c r="AB351" s="50" t="str">
        <f>_xll.qlVanillaSwapFromSwapIndex(,AA351,R351)</f>
        <v>obj_008e6#0000</v>
      </c>
    </row>
    <row r="352" spans="13:28" x14ac:dyDescent="0.2">
      <c r="M352" s="94" t="s">
        <v>159</v>
      </c>
      <c r="N352" s="94" t="s">
        <v>93</v>
      </c>
      <c r="O352" s="94" t="s">
        <v>85</v>
      </c>
      <c r="P352" s="94" t="str">
        <f t="shared" si="27"/>
        <v>EUR20F5Y_Quote</v>
      </c>
      <c r="Q352" s="122"/>
      <c r="R352" s="106">
        <f>_xll.qlInterestRateIndexFixingDate(AA352,S352)</f>
        <v>49657</v>
      </c>
      <c r="S352" s="106">
        <f>_xll.qlCalendarAdvance(Calendar,SettlementDate,N352,"mf",TRUE,Trigger)</f>
        <v>49661</v>
      </c>
      <c r="T352" s="106">
        <f>_xll.qlInterestRateIndexMaturity(AA352,S352)</f>
        <v>51488</v>
      </c>
      <c r="U352" s="97">
        <f>_xll.qlIndexFixing(AA352,R352,TRUE,_xll.ohTrigger(Trigger,Trigger6M,InterestRatesTrigger))</f>
        <v>1.7544547567658667E-2</v>
      </c>
      <c r="V352" s="97">
        <f>_xll.qlQuoteValue(P352,_xll.ohTrigger(Trigger,Trigger6M,InterestRatesTrigger))</f>
        <v>1.754E-2</v>
      </c>
      <c r="W352" s="94" t="b">
        <f t="shared" si="28"/>
        <v>1</v>
      </c>
      <c r="X352" s="153">
        <f t="shared" si="29"/>
        <v>4.5475676586671787E-2</v>
      </c>
      <c r="Y352" s="50" t="b">
        <f>ABS(X352/10000)&lt;=ABS('General Settings'!$D$32)</f>
        <v>0</v>
      </c>
      <c r="AA352" s="50" t="str">
        <f>_xll.qlSwapIndex(,,O352,SettlementDays,Currency,Calendar,FixedLegTenor,FixedLegBDC,FixedLegDayCounter,Index6M,DiscountingCurve,Permanent,Trigger,ObjectOverwrite)</f>
        <v>obj_0078c#0000</v>
      </c>
      <c r="AB352" s="50" t="str">
        <f>_xll.qlVanillaSwapFromSwapIndex(,AA352,R352)</f>
        <v>obj_00931#0000</v>
      </c>
    </row>
    <row r="353" spans="13:28" x14ac:dyDescent="0.2">
      <c r="M353" s="94" t="s">
        <v>159</v>
      </c>
      <c r="N353" s="94" t="s">
        <v>93</v>
      </c>
      <c r="O353" s="94" t="s">
        <v>86</v>
      </c>
      <c r="P353" s="94" t="str">
        <f t="shared" si="27"/>
        <v>EUR20F6Y_Quote</v>
      </c>
      <c r="Q353" s="122"/>
      <c r="R353" s="106">
        <f>_xll.qlInterestRateIndexFixingDate(AA353,S353)</f>
        <v>49657</v>
      </c>
      <c r="S353" s="106">
        <f>_xll.qlCalendarAdvance(Calendar,SettlementDate,N353,"mf",TRUE,Trigger)</f>
        <v>49661</v>
      </c>
      <c r="T353" s="106">
        <f>_xll.qlInterestRateIndexMaturity(AA353,S353)</f>
        <v>51853</v>
      </c>
      <c r="U353" s="97">
        <f>_xll.qlIndexFixing(AA353,R353,TRUE,_xll.ohTrigger(Trigger,Trigger6M,InterestRatesTrigger))</f>
        <v>1.7329679768985525E-2</v>
      </c>
      <c r="V353" s="97">
        <f>_xll.qlQuoteValue(P353,_xll.ohTrigger(Trigger,Trigger6M,InterestRatesTrigger))</f>
        <v>1.728E-2</v>
      </c>
      <c r="W353" s="94" t="b">
        <f t="shared" si="28"/>
        <v>1</v>
      </c>
      <c r="X353" s="153">
        <f t="shared" si="29"/>
        <v>0.49679768985524952</v>
      </c>
      <c r="Y353" s="50" t="b">
        <f>ABS(X353/10000)&lt;=ABS('General Settings'!$D$32)</f>
        <v>0</v>
      </c>
      <c r="AA353" s="50" t="str">
        <f>_xll.qlSwapIndex(,,O353,SettlementDays,Currency,Calendar,FixedLegTenor,FixedLegBDC,FixedLegDayCounter,Index6M,DiscountingCurve,Permanent,Trigger,ObjectOverwrite)</f>
        <v>obj_007e2#0000</v>
      </c>
      <c r="AB353" s="50" t="str">
        <f>_xll.qlVanillaSwapFromSwapIndex(,AA353,R353)</f>
        <v>obj_0099b#0000</v>
      </c>
    </row>
    <row r="354" spans="13:28" x14ac:dyDescent="0.2">
      <c r="M354" s="94" t="s">
        <v>159</v>
      </c>
      <c r="N354" s="94" t="s">
        <v>93</v>
      </c>
      <c r="O354" s="94" t="s">
        <v>87</v>
      </c>
      <c r="P354" s="94" t="str">
        <f t="shared" si="27"/>
        <v>EUR20F7Y_Quote</v>
      </c>
      <c r="Q354" s="122"/>
      <c r="R354" s="106">
        <f>_xll.qlInterestRateIndexFixingDate(AA354,S354)</f>
        <v>49657</v>
      </c>
      <c r="S354" s="106">
        <f>_xll.qlCalendarAdvance(Calendar,SettlementDate,N354,"mf",TRUE,Trigger)</f>
        <v>49661</v>
      </c>
      <c r="T354" s="106">
        <f>_xll.qlInterestRateIndexMaturity(AA354,S354)</f>
        <v>52218</v>
      </c>
      <c r="U354" s="97">
        <f>_xll.qlIndexFixing(AA354,R354,TRUE,_xll.ohTrigger(Trigger,Trigger6M,InterestRatesTrigger))</f>
        <v>1.7135056957034822E-2</v>
      </c>
      <c r="V354" s="97">
        <f>_xll.qlQuoteValue(P354,_xll.ohTrigger(Trigger,Trigger6M,InterestRatesTrigger))</f>
        <v>1.7079999999999998E-2</v>
      </c>
      <c r="W354" s="94" t="b">
        <f t="shared" si="28"/>
        <v>1</v>
      </c>
      <c r="X354" s="153">
        <f t="shared" si="29"/>
        <v>0.55056957034824161</v>
      </c>
      <c r="Y354" s="50" t="b">
        <f>ABS(X354/10000)&lt;=ABS('General Settings'!$D$32)</f>
        <v>0</v>
      </c>
      <c r="AA354" s="50" t="str">
        <f>_xll.qlSwapIndex(,,O354,SettlementDays,Currency,Calendar,FixedLegTenor,FixedLegBDC,FixedLegDayCounter,Index6M,DiscountingCurve,Permanent,Trigger,ObjectOverwrite)</f>
        <v>obj_00691#0000</v>
      </c>
      <c r="AB354" s="50" t="str">
        <f>_xll.qlVanillaSwapFromSwapIndex(,AA354,R354)</f>
        <v>obj_0099a#0000</v>
      </c>
    </row>
    <row r="355" spans="13:28" x14ac:dyDescent="0.2">
      <c r="M355" s="94" t="s">
        <v>159</v>
      </c>
      <c r="N355" s="94" t="s">
        <v>93</v>
      </c>
      <c r="O355" s="94" t="s">
        <v>88</v>
      </c>
      <c r="P355" s="94" t="str">
        <f t="shared" si="27"/>
        <v>EUR20F8Y_Quote</v>
      </c>
      <c r="Q355" s="122"/>
      <c r="R355" s="106">
        <f>_xll.qlInterestRateIndexFixingDate(AA355,S355)</f>
        <v>49657</v>
      </c>
      <c r="S355" s="106">
        <f>_xll.qlCalendarAdvance(Calendar,SettlementDate,N355,"mf",TRUE,Trigger)</f>
        <v>49661</v>
      </c>
      <c r="T355" s="106">
        <f>_xll.qlInterestRateIndexMaturity(AA355,S355)</f>
        <v>52583</v>
      </c>
      <c r="U355" s="97">
        <f>_xll.qlIndexFixing(AA355,R355,TRUE,_xll.ohTrigger(Trigger,Trigger6M,InterestRatesTrigger))</f>
        <v>1.6967422443875699E-2</v>
      </c>
      <c r="V355" s="97">
        <f>_xll.qlQuoteValue(P355,_xll.ohTrigger(Trigger,Trigger6M,InterestRatesTrigger))</f>
        <v>1.694E-2</v>
      </c>
      <c r="W355" s="94" t="b">
        <f t="shared" si="28"/>
        <v>1</v>
      </c>
      <c r="X355" s="153">
        <f t="shared" si="29"/>
        <v>0.27422443875699254</v>
      </c>
      <c r="Y355" s="50" t="b">
        <f>ABS(X355/10000)&lt;=ABS('General Settings'!$D$32)</f>
        <v>0</v>
      </c>
      <c r="AA355" s="50" t="str">
        <f>_xll.qlSwapIndex(,,O355,SettlementDays,Currency,Calendar,FixedLegTenor,FixedLegBDC,FixedLegDayCounter,Index6M,DiscountingCurve,Permanent,Trigger,ObjectOverwrite)</f>
        <v>obj_00681#0000</v>
      </c>
      <c r="AB355" s="50" t="str">
        <f>_xll.qlVanillaSwapFromSwapIndex(,AA355,R355)</f>
        <v>obj_008ae#0000</v>
      </c>
    </row>
    <row r="356" spans="13:28" x14ac:dyDescent="0.2">
      <c r="M356" s="94" t="s">
        <v>159</v>
      </c>
      <c r="N356" s="94" t="s">
        <v>93</v>
      </c>
      <c r="O356" s="94" t="s">
        <v>89</v>
      </c>
      <c r="P356" s="94" t="str">
        <f t="shared" si="27"/>
        <v>EUR20F9Y_Quote</v>
      </c>
      <c r="Q356" s="122"/>
      <c r="R356" s="106">
        <f>_xll.qlInterestRateIndexFixingDate(AA356,S356)</f>
        <v>49657</v>
      </c>
      <c r="S356" s="106">
        <f>_xll.qlCalendarAdvance(Calendar,SettlementDate,N356,"mf",TRUE,Trigger)</f>
        <v>49661</v>
      </c>
      <c r="T356" s="106">
        <f>_xll.qlInterestRateIndexMaturity(AA356,S356)</f>
        <v>52950</v>
      </c>
      <c r="U356" s="97">
        <f>_xll.qlIndexFixing(AA356,R356,TRUE,_xll.ohTrigger(Trigger,Trigger6M,InterestRatesTrigger))</f>
        <v>1.6836759809261061E-2</v>
      </c>
      <c r="V356" s="97">
        <f>_xll.qlQuoteValue(P356,_xll.ohTrigger(Trigger,Trigger6M,InterestRatesTrigger))</f>
        <v>1.6830000000000001E-2</v>
      </c>
      <c r="W356" s="94" t="b">
        <f t="shared" si="28"/>
        <v>1</v>
      </c>
      <c r="X356" s="153">
        <f t="shared" si="29"/>
        <v>6.7598092610594851E-2</v>
      </c>
      <c r="Y356" s="50" t="b">
        <f>ABS(X356/10000)&lt;=ABS('General Settings'!$D$32)</f>
        <v>0</v>
      </c>
      <c r="AA356" s="50" t="str">
        <f>_xll.qlSwapIndex(,,O356,SettlementDays,Currency,Calendar,FixedLegTenor,FixedLegBDC,FixedLegDayCounter,Index6M,DiscountingCurve,Permanent,Trigger,ObjectOverwrite)</f>
        <v>obj_00696#0000</v>
      </c>
      <c r="AB356" s="50" t="str">
        <f>_xll.qlVanillaSwapFromSwapIndex(,AA356,R356)</f>
        <v>obj_008b7#0000</v>
      </c>
    </row>
    <row r="357" spans="13:28" x14ac:dyDescent="0.2">
      <c r="M357" s="94" t="s">
        <v>159</v>
      </c>
      <c r="N357" s="94" t="s">
        <v>93</v>
      </c>
      <c r="O357" s="94" t="s">
        <v>90</v>
      </c>
      <c r="P357" s="94" t="str">
        <f t="shared" si="27"/>
        <v>EUR20F10Y_Quote</v>
      </c>
      <c r="Q357" s="122"/>
      <c r="R357" s="106">
        <f>_xll.qlInterestRateIndexFixingDate(AA357,S357)</f>
        <v>49657</v>
      </c>
      <c r="S357" s="106">
        <f>_xll.qlCalendarAdvance(Calendar,SettlementDate,N357,"mf",TRUE,Trigger)</f>
        <v>49661</v>
      </c>
      <c r="T357" s="106">
        <f>_xll.qlInterestRateIndexMaturity(AA357,S357)</f>
        <v>53314</v>
      </c>
      <c r="U357" s="97">
        <f>_xll.qlIndexFixing(AA357,R357,TRUE,_xll.ohTrigger(Trigger,Trigger6M,InterestRatesTrigger))</f>
        <v>1.6739984105051123E-2</v>
      </c>
      <c r="V357" s="97">
        <f>_xll.qlQuoteValue(P357,_xll.ohTrigger(Trigger,Trigger6M,InterestRatesTrigger))</f>
        <v>1.6739999999999998E-2</v>
      </c>
      <c r="W357" s="94" t="b">
        <f t="shared" si="28"/>
        <v>1</v>
      </c>
      <c r="X357" s="153">
        <f t="shared" si="29"/>
        <v>-1.5894948874467518E-4</v>
      </c>
      <c r="Y357" s="50" t="b">
        <f>ABS(X357/10000)&lt;=ABS('General Settings'!$D$32)</f>
        <v>0</v>
      </c>
      <c r="AA357" s="50" t="str">
        <f>_xll.qlSwapIndex(,,O357,SettlementDays,Currency,Calendar,FixedLegTenor,FixedLegBDC,FixedLegDayCounter,Index6M,DiscountingCurve,Permanent,Trigger,ObjectOverwrite)</f>
        <v>obj_007c6#0000</v>
      </c>
      <c r="AB357" s="50" t="str">
        <f>_xll.qlVanillaSwapFromSwapIndex(,AA357,R357)</f>
        <v>obj_008f7#0000</v>
      </c>
    </row>
    <row r="358" spans="13:28" x14ac:dyDescent="0.2">
      <c r="M358" s="94" t="s">
        <v>159</v>
      </c>
      <c r="N358" s="94" t="s">
        <v>93</v>
      </c>
      <c r="O358" s="94" t="s">
        <v>116</v>
      </c>
      <c r="P358" s="94" t="str">
        <f t="shared" si="27"/>
        <v>EUR20F11Y_Quote</v>
      </c>
      <c r="Q358" s="122"/>
      <c r="R358" s="106">
        <f>_xll.qlInterestRateIndexFixingDate(AA358,S358)</f>
        <v>49657</v>
      </c>
      <c r="S358" s="106">
        <f>_xll.qlCalendarAdvance(Calendar,SettlementDate,N358,"mf",TRUE,Trigger)</f>
        <v>49661</v>
      </c>
      <c r="T358" s="106">
        <f>_xll.qlInterestRateIndexMaturity(AA358,S358)</f>
        <v>53679</v>
      </c>
      <c r="U358" s="97">
        <f>_xll.qlIndexFixing(AA358,R358,TRUE,_xll.ohTrigger(Trigger,Trigger6M,InterestRatesTrigger))</f>
        <v>1.6677271584348258E-2</v>
      </c>
      <c r="V358" s="97">
        <f>_xll.qlQuoteValue(P358,_xll.ohTrigger(Trigger,Trigger6M,InterestRatesTrigger))</f>
        <v>1.668E-2</v>
      </c>
      <c r="W358" s="94" t="b">
        <f t="shared" si="28"/>
        <v>1</v>
      </c>
      <c r="X358" s="153">
        <f t="shared" si="29"/>
        <v>-2.7284156517426439E-2</v>
      </c>
      <c r="Y358" s="50" t="b">
        <f>ABS(X358/10000)&lt;=ABS('General Settings'!$D$32)</f>
        <v>0</v>
      </c>
      <c r="AA358" s="50" t="str">
        <f>_xll.qlSwapIndex(,,O358,SettlementDays,Currency,Calendar,FixedLegTenor,FixedLegBDC,FixedLegDayCounter,Index6M,DiscountingCurve,Permanent,Trigger,ObjectOverwrite)</f>
        <v>obj_00790#0000</v>
      </c>
      <c r="AB358" s="50" t="str">
        <f>_xll.qlVanillaSwapFromSwapIndex(,AA358,R358)</f>
        <v>obj_0098d#0000</v>
      </c>
    </row>
    <row r="359" spans="13:28" x14ac:dyDescent="0.2">
      <c r="M359" s="94" t="s">
        <v>159</v>
      </c>
      <c r="N359" s="94" t="s">
        <v>93</v>
      </c>
      <c r="O359" s="94" t="s">
        <v>91</v>
      </c>
      <c r="P359" s="94" t="str">
        <f t="shared" si="27"/>
        <v>EUR20F12Y_Quote</v>
      </c>
      <c r="Q359" s="122"/>
      <c r="R359" s="106">
        <f>_xll.qlInterestRateIndexFixingDate(AA359,S359)</f>
        <v>49657</v>
      </c>
      <c r="S359" s="106">
        <f>_xll.qlCalendarAdvance(Calendar,SettlementDate,N359,"mf",TRUE,Trigger)</f>
        <v>49661</v>
      </c>
      <c r="T359" s="106">
        <f>_xll.qlInterestRateIndexMaturity(AA359,S359)</f>
        <v>54044</v>
      </c>
      <c r="U359" s="97">
        <f>_xll.qlIndexFixing(AA359,R359,TRUE,_xll.ohTrigger(Trigger,Trigger6M,InterestRatesTrigger))</f>
        <v>1.6634862415636224E-2</v>
      </c>
      <c r="V359" s="97">
        <f>_xll.qlQuoteValue(P359,_xll.ohTrigger(Trigger,Trigger6M,InterestRatesTrigger))</f>
        <v>1.6629999999999999E-2</v>
      </c>
      <c r="W359" s="94" t="b">
        <f t="shared" si="28"/>
        <v>1</v>
      </c>
      <c r="X359" s="153">
        <f t="shared" si="29"/>
        <v>4.8624156362246651E-2</v>
      </c>
      <c r="Y359" s="50" t="b">
        <f>ABS(X359/10000)&lt;=ABS('General Settings'!$D$32)</f>
        <v>0</v>
      </c>
      <c r="AA359" s="50" t="str">
        <f>_xll.qlSwapIndex(,,O359,SettlementDays,Currency,Calendar,FixedLegTenor,FixedLegBDC,FixedLegDayCounter,Index6M,DiscountingCurve,Permanent,Trigger,ObjectOverwrite)</f>
        <v>obj_00687#0000</v>
      </c>
      <c r="AB359" s="50" t="str">
        <f>_xll.qlVanillaSwapFromSwapIndex(,AA359,R359)</f>
        <v>obj_008cb#0000</v>
      </c>
    </row>
    <row r="360" spans="13:28" x14ac:dyDescent="0.2">
      <c r="M360" s="94" t="s">
        <v>159</v>
      </c>
      <c r="N360" s="94" t="s">
        <v>93</v>
      </c>
      <c r="O360" s="94" t="s">
        <v>117</v>
      </c>
      <c r="P360" s="94" t="str">
        <f t="shared" si="27"/>
        <v>EUR20F13Y_Quote</v>
      </c>
      <c r="Q360" s="122"/>
      <c r="R360" s="106">
        <f>_xll.qlInterestRateIndexFixingDate(AA360,S360)</f>
        <v>49657</v>
      </c>
      <c r="S360" s="106">
        <f>_xll.qlCalendarAdvance(Calendar,SettlementDate,N360,"mf",TRUE,Trigger)</f>
        <v>49661</v>
      </c>
      <c r="T360" s="106">
        <f>_xll.qlInterestRateIndexMaturity(AA360,S360)</f>
        <v>54410</v>
      </c>
      <c r="U360" s="97">
        <f>_xll.qlIndexFixing(AA360,R360,TRUE,_xll.ohTrigger(Trigger,Trigger6M,InterestRatesTrigger))</f>
        <v>1.6607452107401884E-2</v>
      </c>
      <c r="V360" s="97">
        <f>_xll.qlQuoteValue(P360,_xll.ohTrigger(Trigger,Trigger6M,InterestRatesTrigger))</f>
        <v>1.661E-2</v>
      </c>
      <c r="W360" s="94" t="b">
        <f t="shared" si="28"/>
        <v>1</v>
      </c>
      <c r="X360" s="153">
        <f t="shared" si="29"/>
        <v>-2.5478925981155254E-2</v>
      </c>
      <c r="Y360" s="50" t="b">
        <f>ABS(X360/10000)&lt;=ABS('General Settings'!$D$32)</f>
        <v>0</v>
      </c>
      <c r="AA360" s="50" t="str">
        <f>_xll.qlSwapIndex(,,O360,SettlementDays,Currency,Calendar,FixedLegTenor,FixedLegBDC,FixedLegDayCounter,Index6M,DiscountingCurve,Permanent,Trigger,ObjectOverwrite)</f>
        <v>obj_006cf#0000</v>
      </c>
      <c r="AB360" s="50" t="str">
        <f>_xll.qlVanillaSwapFromSwapIndex(,AA360,R360)</f>
        <v>obj_00884#0000</v>
      </c>
    </row>
    <row r="361" spans="13:28" x14ac:dyDescent="0.2">
      <c r="M361" s="94" t="s">
        <v>159</v>
      </c>
      <c r="N361" s="94" t="s">
        <v>93</v>
      </c>
      <c r="O361" s="94" t="s">
        <v>118</v>
      </c>
      <c r="P361" s="94" t="str">
        <f t="shared" si="27"/>
        <v>EUR20F14Y_Quote</v>
      </c>
      <c r="Q361" s="122"/>
      <c r="R361" s="106">
        <f>_xll.qlInterestRateIndexFixingDate(AA361,S361)</f>
        <v>49657</v>
      </c>
      <c r="S361" s="106">
        <f>_xll.qlCalendarAdvance(Calendar,SettlementDate,N361,"mf",TRUE,Trigger)</f>
        <v>49661</v>
      </c>
      <c r="T361" s="106">
        <f>_xll.qlInterestRateIndexMaturity(AA361,S361)</f>
        <v>54777</v>
      </c>
      <c r="U361" s="97">
        <f>_xll.qlIndexFixing(AA361,R361,TRUE,_xll.ohTrigger(Trigger,Trigger6M,InterestRatesTrigger))</f>
        <v>1.6581907104396026E-2</v>
      </c>
      <c r="V361" s="97">
        <f>_xll.qlQuoteValue(P361,_xll.ohTrigger(Trigger,Trigger6M,InterestRatesTrigger))</f>
        <v>1.6579999999999998E-2</v>
      </c>
      <c r="W361" s="94" t="b">
        <f t="shared" si="28"/>
        <v>1</v>
      </c>
      <c r="X361" s="153">
        <f t="shared" si="29"/>
        <v>1.9071043960289247E-2</v>
      </c>
      <c r="Y361" s="50" t="b">
        <f>ABS(X361/10000)&lt;=ABS('General Settings'!$D$32)</f>
        <v>0</v>
      </c>
      <c r="AA361" s="50" t="str">
        <f>_xll.qlSwapIndex(,,O361,SettlementDays,Currency,Calendar,FixedLegTenor,FixedLegBDC,FixedLegDayCounter,Index6M,DiscountingCurve,Permanent,Trigger,ObjectOverwrite)</f>
        <v>obj_006ed#0000</v>
      </c>
      <c r="AB361" s="50" t="str">
        <f>_xll.qlVanillaSwapFromSwapIndex(,AA361,R361)</f>
        <v>obj_0097a#0000</v>
      </c>
    </row>
    <row r="362" spans="13:28" x14ac:dyDescent="0.2">
      <c r="M362" s="94" t="s">
        <v>159</v>
      </c>
      <c r="N362" s="94" t="s">
        <v>93</v>
      </c>
      <c r="O362" s="94" t="s">
        <v>92</v>
      </c>
      <c r="P362" s="94" t="str">
        <f t="shared" si="27"/>
        <v>EUR20F15Y_Quote</v>
      </c>
      <c r="Q362" s="122"/>
      <c r="R362" s="106">
        <f>_xll.qlInterestRateIndexFixingDate(AA362,S362)</f>
        <v>49657</v>
      </c>
      <c r="S362" s="106">
        <f>_xll.qlCalendarAdvance(Calendar,SettlementDate,N362,"mf",TRUE,Trigger)</f>
        <v>49661</v>
      </c>
      <c r="T362" s="106">
        <f>_xll.qlInterestRateIndexMaturity(AA362,S362)</f>
        <v>55141</v>
      </c>
      <c r="U362" s="97">
        <f>_xll.qlIndexFixing(AA362,R362,TRUE,_xll.ohTrigger(Trigger,Trigger6M,InterestRatesTrigger))</f>
        <v>1.6556818337650998E-2</v>
      </c>
      <c r="V362" s="97">
        <f>_xll.qlQuoteValue(P362,_xll.ohTrigger(Trigger,Trigger6M,InterestRatesTrigger))</f>
        <v>1.6559999999999998E-2</v>
      </c>
      <c r="W362" s="94" t="b">
        <f t="shared" si="28"/>
        <v>1</v>
      </c>
      <c r="X362" s="153">
        <f t="shared" si="29"/>
        <v>-3.1816623489999696E-2</v>
      </c>
      <c r="Y362" s="50" t="b">
        <f>ABS(X362/10000)&lt;=ABS('General Settings'!$D$32)</f>
        <v>0</v>
      </c>
      <c r="AA362" s="50" t="str">
        <f>_xll.qlSwapIndex(,,O362,SettlementDays,Currency,Calendar,FixedLegTenor,FixedLegBDC,FixedLegDayCounter,Index6M,DiscountingCurve,Permanent,Trigger,ObjectOverwrite)</f>
        <v>obj_006e0#0000</v>
      </c>
      <c r="AB362" s="50" t="str">
        <f>_xll.qlVanillaSwapFromSwapIndex(,AA362,R362)</f>
        <v>obj_00997#0000</v>
      </c>
    </row>
    <row r="363" spans="13:28" x14ac:dyDescent="0.2">
      <c r="M363" s="94" t="s">
        <v>159</v>
      </c>
      <c r="N363" s="94" t="s">
        <v>93</v>
      </c>
      <c r="O363" s="94" t="s">
        <v>93</v>
      </c>
      <c r="P363" s="94" t="str">
        <f t="shared" si="27"/>
        <v>EUR20F20Y_Quote</v>
      </c>
      <c r="Q363" s="122"/>
      <c r="R363" s="106">
        <f>_xll.qlInterestRateIndexFixingDate(AA363,S363)</f>
        <v>49657</v>
      </c>
      <c r="S363" s="106">
        <f>_xll.qlCalendarAdvance(Calendar,SettlementDate,N363,"mf",TRUE,Trigger)</f>
        <v>49661</v>
      </c>
      <c r="T363" s="106">
        <f>_xll.qlInterestRateIndexMaturity(AA363,S363)</f>
        <v>56968</v>
      </c>
      <c r="U363" s="97">
        <f>_xll.qlIndexFixing(AA363,R363,TRUE,_xll.ohTrigger(Trigger,Trigger6M,InterestRatesTrigger))</f>
        <v>1.629014007784859E-2</v>
      </c>
      <c r="V363" s="97">
        <f>_xll.qlQuoteValue(P363,_xll.ohTrigger(Trigger,Trigger6M,InterestRatesTrigger))</f>
        <v>1.6289999999999999E-2</v>
      </c>
      <c r="W363" s="94" t="b">
        <f t="shared" si="28"/>
        <v>1</v>
      </c>
      <c r="X363" s="153">
        <f t="shared" si="29"/>
        <v>1.4007784859132455E-3</v>
      </c>
      <c r="Y363" s="50" t="b">
        <f>ABS(X363/10000)&lt;=ABS('General Settings'!$D$32)</f>
        <v>0</v>
      </c>
      <c r="AA363" s="50" t="str">
        <f>_xll.qlSwapIndex(,,O363,SettlementDays,Currency,Calendar,FixedLegTenor,FixedLegBDC,FixedLegDayCounter,Index6M,DiscountingCurve,Permanent,Trigger,ObjectOverwrite)</f>
        <v>obj_00715#0000</v>
      </c>
      <c r="AB363" s="50" t="str">
        <f>_xll.qlVanillaSwapFromSwapIndex(,AA363,R363)</f>
        <v>obj_00881#0000</v>
      </c>
    </row>
    <row r="364" spans="13:28" x14ac:dyDescent="0.2">
      <c r="M364" s="94" t="s">
        <v>159</v>
      </c>
      <c r="N364" s="94" t="s">
        <v>93</v>
      </c>
      <c r="O364" s="94" t="s">
        <v>94</v>
      </c>
      <c r="P364" s="94" t="str">
        <f t="shared" si="27"/>
        <v>EUR20F25Y_Quote</v>
      </c>
      <c r="Q364" s="122"/>
      <c r="R364" s="106">
        <f>_xll.qlInterestRateIndexFixingDate(AA364,S364)</f>
        <v>49657</v>
      </c>
      <c r="S364" s="106">
        <f>_xll.qlCalendarAdvance(Calendar,SettlementDate,N364,"mf",TRUE,Trigger)</f>
        <v>49661</v>
      </c>
      <c r="T364" s="106">
        <f>_xll.qlInterestRateIndexMaturity(AA364,S364)</f>
        <v>58795</v>
      </c>
      <c r="U364" s="97">
        <f>_xll.qlIndexFixing(AA364,R364,TRUE,_xll.ohTrigger(Trigger,Trigger6M,InterestRatesTrigger))</f>
        <v>1.5695717004135058E-2</v>
      </c>
      <c r="V364" s="97">
        <f>_xll.qlQuoteValue(P364,_xll.ohTrigger(Trigger,Trigger6M,InterestRatesTrigger))</f>
        <v>1.5689999999999999E-2</v>
      </c>
      <c r="W364" s="94" t="b">
        <f t="shared" si="28"/>
        <v>1</v>
      </c>
      <c r="X364" s="153">
        <f t="shared" si="29"/>
        <v>5.7170041350591838E-2</v>
      </c>
      <c r="Y364" s="50" t="b">
        <f>ABS(X364/10000)&lt;=ABS('General Settings'!$D$32)</f>
        <v>0</v>
      </c>
      <c r="AA364" s="50" t="str">
        <f>_xll.qlSwapIndex(,,O364,SettlementDays,Currency,Calendar,FixedLegTenor,FixedLegBDC,FixedLegDayCounter,Index6M,DiscountingCurve,Permanent,Trigger,ObjectOverwrite)</f>
        <v>obj_00813#0000</v>
      </c>
      <c r="AB364" s="50" t="str">
        <f>_xll.qlVanillaSwapFromSwapIndex(,AA364,R364)</f>
        <v>obj_0090d#0000</v>
      </c>
    </row>
    <row r="365" spans="13:28" x14ac:dyDescent="0.2">
      <c r="M365" s="197" t="s">
        <v>159</v>
      </c>
      <c r="N365" s="197" t="s">
        <v>93</v>
      </c>
      <c r="O365" s="197" t="s">
        <v>96</v>
      </c>
      <c r="P365" s="197" t="str">
        <f t="shared" si="27"/>
        <v>EUR20F30Y_Quote</v>
      </c>
      <c r="Q365" s="162"/>
      <c r="R365" s="198">
        <f>_xll.qlInterestRateIndexFixingDate(AA365,S365)</f>
        <v>49657</v>
      </c>
      <c r="S365" s="198">
        <f>_xll.qlCalendarAdvance(Calendar,SettlementDate,N365,"mf",TRUE,Trigger)</f>
        <v>49661</v>
      </c>
      <c r="T365" s="198">
        <f>_xll.qlInterestRateIndexMaturity(AA365,S365)</f>
        <v>60619</v>
      </c>
      <c r="U365" s="199">
        <f>_xll.qlIndexFixing(AA365,R365,TRUE,_xll.ohTrigger(Trigger,Trigger6M,InterestRatesTrigger))</f>
        <v>1.5238039577621845E-2</v>
      </c>
      <c r="V365" s="199">
        <f>_xll.qlQuoteValue(P365,_xll.ohTrigger(Trigger,Trigger6M,InterestRatesTrigger))</f>
        <v>1.524E-2</v>
      </c>
      <c r="W365" s="197" t="b">
        <f t="shared" si="28"/>
        <v>1</v>
      </c>
      <c r="X365" s="200">
        <f t="shared" si="29"/>
        <v>-1.9604223781555241E-2</v>
      </c>
      <c r="Y365" s="161" t="b">
        <f>ABS(X365/10000)&lt;=ABS('General Settings'!$D$32)</f>
        <v>0</v>
      </c>
      <c r="AA365" s="50" t="str">
        <f>_xll.qlSwapIndex(,,O365,SettlementDays,Currency,Calendar,FixedLegTenor,FixedLegBDC,FixedLegDayCounter,Index6M,DiscountingCurve,Permanent,Trigger,ObjectOverwrite)</f>
        <v>obj_007e1#0000</v>
      </c>
      <c r="AB365" s="50" t="str">
        <f>_xll.qlVanillaSwapFromSwapIndex(,AA365,R365)</f>
        <v>obj_00875#0000</v>
      </c>
    </row>
    <row r="366" spans="13:28" x14ac:dyDescent="0.2">
      <c r="M366" s="201" t="s">
        <v>159</v>
      </c>
      <c r="N366" s="201" t="s">
        <v>94</v>
      </c>
      <c r="O366" s="201" t="s">
        <v>33</v>
      </c>
      <c r="P366" s="201" t="str">
        <f t="shared" si="27"/>
        <v>EUR25F1Y_Quote</v>
      </c>
      <c r="Q366" s="166"/>
      <c r="R366" s="202">
        <f>_xll.qlInterestRateIndexFixingDate(AA366,S366)</f>
        <v>51484</v>
      </c>
      <c r="S366" s="202">
        <f>_xll.qlCalendarAdvance(Calendar,SettlementDate,N366,"mf",TRUE,Trigger)</f>
        <v>51488</v>
      </c>
      <c r="T366" s="202">
        <f>_xll.qlInterestRateIndexMaturity(AA366,S366)</f>
        <v>51853</v>
      </c>
      <c r="U366" s="203">
        <f>_xll.qlIndexFixing(AA366,R366,TRUE,_xll.ohTrigger(Trigger,Trigger6M,InterestRatesTrigger))</f>
        <v>1.6202427608879542E-2</v>
      </c>
      <c r="V366" s="203">
        <f>_xll.qlQuoteValue(P366,_xll.ohTrigger(Trigger,Trigger6M,InterestRatesTrigger))</f>
        <v>1.5869999999999999E-2</v>
      </c>
      <c r="W366" s="201" t="b">
        <f t="shared" si="28"/>
        <v>1</v>
      </c>
      <c r="X366" s="204">
        <f t="shared" si="29"/>
        <v>3.3242760887954375</v>
      </c>
      <c r="Y366" s="149" t="b">
        <f>ABS(X366/10000)&lt;=ABS('General Settings'!$D$32)</f>
        <v>0</v>
      </c>
      <c r="AA366" s="50" t="str">
        <f>_xll.qlSwapIndex(,,O366,SettlementDays,Currency,Calendar,FixedLegTenor,FixedLegBDC,FixedLegDayCounter,Index6M,DiscountingCurve,Permanent,Trigger,ObjectOverwrite)</f>
        <v>obj_006e9#0000</v>
      </c>
      <c r="AB366" s="50" t="str">
        <f>_xll.qlVanillaSwapFromSwapIndex(,AA366,R366)</f>
        <v>obj_008c2#0000</v>
      </c>
    </row>
    <row r="367" spans="13:28" x14ac:dyDescent="0.2">
      <c r="M367" s="94" t="s">
        <v>159</v>
      </c>
      <c r="N367" s="94" t="s">
        <v>94</v>
      </c>
      <c r="O367" s="94" t="s">
        <v>82</v>
      </c>
      <c r="P367" s="94" t="str">
        <f t="shared" si="27"/>
        <v>EUR25F2Y_Quote</v>
      </c>
      <c r="Q367" s="122"/>
      <c r="R367" s="106">
        <f>_xll.qlInterestRateIndexFixingDate(AA367,S367)</f>
        <v>51484</v>
      </c>
      <c r="S367" s="106">
        <f>_xll.qlCalendarAdvance(Calendar,SettlementDate,N367,"mf",TRUE,Trigger)</f>
        <v>51488</v>
      </c>
      <c r="T367" s="106">
        <f>_xll.qlInterestRateIndexMaturity(AA367,S367)</f>
        <v>52218</v>
      </c>
      <c r="U367" s="97">
        <f>_xll.qlIndexFixing(AA367,R367,TRUE,_xll.ohTrigger(Trigger,Trigger6M,InterestRatesTrigger))</f>
        <v>1.605271401029899E-2</v>
      </c>
      <c r="V367" s="97">
        <f>_xll.qlQuoteValue(P367,_xll.ohTrigger(Trigger,Trigger6M,InterestRatesTrigger))</f>
        <v>1.5869999999999999E-2</v>
      </c>
      <c r="W367" s="94" t="b">
        <f t="shared" si="28"/>
        <v>1</v>
      </c>
      <c r="X367" s="153">
        <f t="shared" si="29"/>
        <v>1.827140102989913</v>
      </c>
      <c r="Y367" s="50" t="b">
        <f>ABS(X367/10000)&lt;=ABS('General Settings'!$D$32)</f>
        <v>0</v>
      </c>
      <c r="AA367" s="50" t="str">
        <f>_xll.qlSwapIndex(,,O367,SettlementDays,Currency,Calendar,FixedLegTenor,FixedLegBDC,FixedLegDayCounter,Index6M,DiscountingCurve,Permanent,Trigger,ObjectOverwrite)</f>
        <v>obj_0071c#0000</v>
      </c>
      <c r="AB367" s="50" t="str">
        <f>_xll.qlVanillaSwapFromSwapIndex(,AA367,R367)</f>
        <v>obj_00862#0000</v>
      </c>
    </row>
    <row r="368" spans="13:28" x14ac:dyDescent="0.2">
      <c r="M368" s="94" t="s">
        <v>159</v>
      </c>
      <c r="N368" s="94" t="s">
        <v>94</v>
      </c>
      <c r="O368" s="94" t="s">
        <v>83</v>
      </c>
      <c r="P368" s="94" t="str">
        <f t="shared" si="27"/>
        <v>EUR25F3Y_Quote</v>
      </c>
      <c r="Q368" s="122"/>
      <c r="R368" s="106">
        <f>_xll.qlInterestRateIndexFixingDate(AA368,S368)</f>
        <v>51484</v>
      </c>
      <c r="S368" s="106">
        <f>_xll.qlCalendarAdvance(Calendar,SettlementDate,N368,"mf",TRUE,Trigger)</f>
        <v>51488</v>
      </c>
      <c r="T368" s="106">
        <f>_xll.qlInterestRateIndexMaturity(AA368,S368)</f>
        <v>52583</v>
      </c>
      <c r="U368" s="97">
        <f>_xll.qlIndexFixing(AA368,R368,TRUE,_xll.ohTrigger(Trigger,Trigger6M,InterestRatesTrigger))</f>
        <v>1.5942759946068016E-2</v>
      </c>
      <c r="V368" s="97">
        <f>_xll.qlQuoteValue(P368,_xll.ohTrigger(Trigger,Trigger6M,InterestRatesTrigger))</f>
        <v>1.5869999999999999E-2</v>
      </c>
      <c r="W368" s="94" t="b">
        <f t="shared" si="28"/>
        <v>1</v>
      </c>
      <c r="X368" s="153">
        <f t="shared" si="29"/>
        <v>0.727599460680177</v>
      </c>
      <c r="Y368" s="50" t="b">
        <f>ABS(X368/10000)&lt;=ABS('General Settings'!$D$32)</f>
        <v>0</v>
      </c>
      <c r="AA368" s="50" t="str">
        <f>_xll.qlSwapIndex(,,O368,SettlementDays,Currency,Calendar,FixedLegTenor,FixedLegBDC,FixedLegDayCounter,Index6M,DiscountingCurve,Permanent,Trigger,ObjectOverwrite)</f>
        <v>obj_00788#0000</v>
      </c>
      <c r="AB368" s="50" t="str">
        <f>_xll.qlVanillaSwapFromSwapIndex(,AA368,R368)</f>
        <v>obj_00924#0000</v>
      </c>
    </row>
    <row r="369" spans="13:28" x14ac:dyDescent="0.2">
      <c r="M369" s="94" t="s">
        <v>159</v>
      </c>
      <c r="N369" s="94" t="s">
        <v>94</v>
      </c>
      <c r="O369" s="94" t="s">
        <v>84</v>
      </c>
      <c r="P369" s="94" t="str">
        <f t="shared" si="27"/>
        <v>EUR25F4Y_Quote</v>
      </c>
      <c r="Q369" s="122"/>
      <c r="R369" s="106">
        <f>_xll.qlInterestRateIndexFixingDate(AA369,S369)</f>
        <v>51484</v>
      </c>
      <c r="S369" s="106">
        <f>_xll.qlCalendarAdvance(Calendar,SettlementDate,N369,"mf",TRUE,Trigger)</f>
        <v>51488</v>
      </c>
      <c r="T369" s="106">
        <f>_xll.qlInterestRateIndexMaturity(AA369,S369)</f>
        <v>52950</v>
      </c>
      <c r="U369" s="97">
        <f>_xll.qlIndexFixing(AA369,R369,TRUE,_xll.ohTrigger(Trigger,Trigger6M,InterestRatesTrigger))</f>
        <v>1.5887774904493192E-2</v>
      </c>
      <c r="V369" s="97">
        <f>_xll.qlQuoteValue(P369,_xll.ohTrigger(Trigger,Trigger6M,InterestRatesTrigger))</f>
        <v>1.5869999999999999E-2</v>
      </c>
      <c r="W369" s="94" t="b">
        <f t="shared" si="28"/>
        <v>1</v>
      </c>
      <c r="X369" s="153">
        <f t="shared" si="29"/>
        <v>0.17774904493193799</v>
      </c>
      <c r="Y369" s="50" t="b">
        <f>ABS(X369/10000)&lt;=ABS('General Settings'!$D$32)</f>
        <v>0</v>
      </c>
      <c r="AA369" s="50" t="str">
        <f>_xll.qlSwapIndex(,,O369,SettlementDays,Currency,Calendar,FixedLegTenor,FixedLegBDC,FixedLegDayCounter,Index6M,DiscountingCurve,Permanent,Trigger,ObjectOverwrite)</f>
        <v>obj_0070b#0000</v>
      </c>
      <c r="AB369" s="50" t="str">
        <f>_xll.qlVanillaSwapFromSwapIndex(,AA369,R369)</f>
        <v>obj_0099e#0000</v>
      </c>
    </row>
    <row r="370" spans="13:28" x14ac:dyDescent="0.2">
      <c r="M370" s="94" t="s">
        <v>159</v>
      </c>
      <c r="N370" s="94" t="s">
        <v>94</v>
      </c>
      <c r="O370" s="94" t="s">
        <v>85</v>
      </c>
      <c r="P370" s="94" t="str">
        <f t="shared" si="27"/>
        <v>EUR25F5Y_Quote</v>
      </c>
      <c r="Q370" s="122"/>
      <c r="R370" s="106">
        <f>_xll.qlInterestRateIndexFixingDate(AA370,S370)</f>
        <v>51484</v>
      </c>
      <c r="S370" s="106">
        <f>_xll.qlCalendarAdvance(Calendar,SettlementDate,N370,"mf",TRUE,Trigger)</f>
        <v>51488</v>
      </c>
      <c r="T370" s="106">
        <f>_xll.qlInterestRateIndexMaturity(AA370,S370)</f>
        <v>53314</v>
      </c>
      <c r="U370" s="97">
        <f>_xll.qlIndexFixing(AA370,R370,TRUE,_xll.ohTrigger(Trigger,Trigger6M,InterestRatesTrigger))</f>
        <v>1.5869886879345318E-2</v>
      </c>
      <c r="V370" s="97">
        <f>_xll.qlQuoteValue(P370,_xll.ohTrigger(Trigger,Trigger6M,InterestRatesTrigger))</f>
        <v>1.5869999999999999E-2</v>
      </c>
      <c r="W370" s="94" t="b">
        <f t="shared" si="28"/>
        <v>1</v>
      </c>
      <c r="X370" s="153">
        <f t="shared" si="29"/>
        <v>-1.1312065468019328E-3</v>
      </c>
      <c r="Y370" s="50" t="b">
        <f>ABS(X370/10000)&lt;=ABS('General Settings'!$D$32)</f>
        <v>0</v>
      </c>
      <c r="AA370" s="50" t="str">
        <f>_xll.qlSwapIndex(,,O370,SettlementDays,Currency,Calendar,FixedLegTenor,FixedLegBDC,FixedLegDayCounter,Index6M,DiscountingCurve,Permanent,Trigger,ObjectOverwrite)</f>
        <v>obj_0076a#0000</v>
      </c>
      <c r="AB370" s="50" t="str">
        <f>_xll.qlVanillaSwapFromSwapIndex(,AA370,R370)</f>
        <v>obj_0088b#0000</v>
      </c>
    </row>
    <row r="371" spans="13:28" x14ac:dyDescent="0.2">
      <c r="M371" s="94" t="s">
        <v>159</v>
      </c>
      <c r="N371" s="94" t="s">
        <v>94</v>
      </c>
      <c r="O371" s="94" t="s">
        <v>86</v>
      </c>
      <c r="P371" s="94" t="str">
        <f t="shared" si="27"/>
        <v>EUR25F6Y_Quote</v>
      </c>
      <c r="Q371" s="122"/>
      <c r="R371" s="106">
        <f>_xll.qlInterestRateIndexFixingDate(AA371,S371)</f>
        <v>51484</v>
      </c>
      <c r="S371" s="106">
        <f>_xll.qlCalendarAdvance(Calendar,SettlementDate,N371,"mf",TRUE,Trigger)</f>
        <v>51488</v>
      </c>
      <c r="T371" s="106">
        <f>_xll.qlInterestRateIndexMaturity(AA371,S371)</f>
        <v>53679</v>
      </c>
      <c r="U371" s="97">
        <f>_xll.qlIndexFixing(AA371,R371,TRUE,_xll.ohTrigger(Trigger,Trigger6M,InterestRatesTrigger))</f>
        <v>1.5889753326640683E-2</v>
      </c>
      <c r="V371" s="97">
        <f>_xll.qlQuoteValue(P371,_xll.ohTrigger(Trigger,Trigger6M,InterestRatesTrigger))</f>
        <v>1.5890000000000001E-2</v>
      </c>
      <c r="W371" s="94" t="b">
        <f t="shared" si="28"/>
        <v>1</v>
      </c>
      <c r="X371" s="153">
        <f t="shared" si="29"/>
        <v>-2.466733593185777E-3</v>
      </c>
      <c r="Y371" s="50" t="b">
        <f>ABS(X371/10000)&lt;=ABS('General Settings'!$D$32)</f>
        <v>0</v>
      </c>
      <c r="AA371" s="50" t="str">
        <f>_xll.qlSwapIndex(,,O371,SettlementDays,Currency,Calendar,FixedLegTenor,FixedLegBDC,FixedLegDayCounter,Index6M,DiscountingCurve,Permanent,Trigger,ObjectOverwrite)</f>
        <v>obj_007c2#0000</v>
      </c>
      <c r="AB371" s="50" t="str">
        <f>_xll.qlVanillaSwapFromSwapIndex(,AA371,R371)</f>
        <v>obj_0095d#0000</v>
      </c>
    </row>
    <row r="372" spans="13:28" x14ac:dyDescent="0.2">
      <c r="M372" s="94" t="s">
        <v>159</v>
      </c>
      <c r="N372" s="94" t="s">
        <v>94</v>
      </c>
      <c r="O372" s="94" t="s">
        <v>87</v>
      </c>
      <c r="P372" s="94" t="str">
        <f t="shared" si="27"/>
        <v>EUR25F7Y_Quote</v>
      </c>
      <c r="Q372" s="122"/>
      <c r="R372" s="106">
        <f>_xll.qlInterestRateIndexFixingDate(AA372,S372)</f>
        <v>51484</v>
      </c>
      <c r="S372" s="106">
        <f>_xll.qlCalendarAdvance(Calendar,SettlementDate,N372,"mf",TRUE,Trigger)</f>
        <v>51488</v>
      </c>
      <c r="T372" s="106">
        <f>_xll.qlInterestRateIndexMaturity(AA372,S372)</f>
        <v>54044</v>
      </c>
      <c r="U372" s="97">
        <f>_xll.qlIndexFixing(AA372,R372,TRUE,_xll.ohTrigger(Trigger,Trigger6M,InterestRatesTrigger))</f>
        <v>1.5921462200526329E-2</v>
      </c>
      <c r="V372" s="97">
        <f>_xll.qlQuoteValue(P372,_xll.ohTrigger(Trigger,Trigger6M,InterestRatesTrigger))</f>
        <v>1.592E-2</v>
      </c>
      <c r="W372" s="94" t="b">
        <f t="shared" si="28"/>
        <v>1</v>
      </c>
      <c r="X372" s="153">
        <f t="shared" si="29"/>
        <v>1.4622005263288662E-2</v>
      </c>
      <c r="Y372" s="50" t="b">
        <f>ABS(X372/10000)&lt;=ABS('General Settings'!$D$32)</f>
        <v>0</v>
      </c>
      <c r="AA372" s="50" t="str">
        <f>_xll.qlSwapIndex(,,O372,SettlementDays,Currency,Calendar,FixedLegTenor,FixedLegBDC,FixedLegDayCounter,Index6M,DiscountingCurve,Permanent,Trigger,ObjectOverwrite)</f>
        <v>obj_00726#0000</v>
      </c>
      <c r="AB372" s="50" t="str">
        <f>_xll.qlVanillaSwapFromSwapIndex(,AA372,R372)</f>
        <v>obj_00879#0000</v>
      </c>
    </row>
    <row r="373" spans="13:28" x14ac:dyDescent="0.2">
      <c r="M373" s="94" t="s">
        <v>159</v>
      </c>
      <c r="N373" s="94" t="s">
        <v>94</v>
      </c>
      <c r="O373" s="94" t="s">
        <v>88</v>
      </c>
      <c r="P373" s="94" t="str">
        <f t="shared" si="27"/>
        <v>EUR25F8Y_Quote</v>
      </c>
      <c r="Q373" s="122"/>
      <c r="R373" s="106">
        <f>_xll.qlInterestRateIndexFixingDate(AA373,S373)</f>
        <v>51484</v>
      </c>
      <c r="S373" s="106">
        <f>_xll.qlCalendarAdvance(Calendar,SettlementDate,N373,"mf",TRUE,Trigger)</f>
        <v>51488</v>
      </c>
      <c r="T373" s="106">
        <f>_xll.qlInterestRateIndexMaturity(AA373,S373)</f>
        <v>54410</v>
      </c>
      <c r="U373" s="97">
        <f>_xll.qlIndexFixing(AA373,R373,TRUE,_xll.ohTrigger(Trigger,Trigger6M,InterestRatesTrigger))</f>
        <v>1.5959520887110463E-2</v>
      </c>
      <c r="V373" s="97">
        <f>_xll.qlQuoteValue(P373,_xll.ohTrigger(Trigger,Trigger6M,InterestRatesTrigger))</f>
        <v>1.5960000000000002E-2</v>
      </c>
      <c r="W373" s="94" t="b">
        <f t="shared" si="28"/>
        <v>1</v>
      </c>
      <c r="X373" s="153">
        <f t="shared" si="29"/>
        <v>-4.7911288953914055E-3</v>
      </c>
      <c r="Y373" s="50" t="b">
        <f>ABS(X373/10000)&lt;=ABS('General Settings'!$D$32)</f>
        <v>0</v>
      </c>
      <c r="AA373" s="50" t="str">
        <f>_xll.qlSwapIndex(,,O373,SettlementDays,Currency,Calendar,FixedLegTenor,FixedLegBDC,FixedLegDayCounter,Index6M,DiscountingCurve,Permanent,Trigger,ObjectOverwrite)</f>
        <v>obj_00802#0000</v>
      </c>
      <c r="AB373" s="50" t="str">
        <f>_xll.qlVanillaSwapFromSwapIndex(,AA373,R373)</f>
        <v>obj_00969#0000</v>
      </c>
    </row>
    <row r="374" spans="13:28" x14ac:dyDescent="0.2">
      <c r="M374" s="94" t="s">
        <v>159</v>
      </c>
      <c r="N374" s="94" t="s">
        <v>94</v>
      </c>
      <c r="O374" s="94" t="s">
        <v>89</v>
      </c>
      <c r="P374" s="94" t="str">
        <f t="shared" si="27"/>
        <v>EUR25F9Y_Quote</v>
      </c>
      <c r="Q374" s="122"/>
      <c r="R374" s="106">
        <f>_xll.qlInterestRateIndexFixingDate(AA374,S374)</f>
        <v>51484</v>
      </c>
      <c r="S374" s="106">
        <f>_xll.qlCalendarAdvance(Calendar,SettlementDate,N374,"mf",TRUE,Trigger)</f>
        <v>51488</v>
      </c>
      <c r="T374" s="106">
        <f>_xll.qlInterestRateIndexMaturity(AA374,S374)</f>
        <v>54777</v>
      </c>
      <c r="U374" s="97">
        <f>_xll.qlIndexFixing(AA374,R374,TRUE,_xll.ohTrigger(Trigger,Trigger6M,InterestRatesTrigger))</f>
        <v>1.5986098337234994E-2</v>
      </c>
      <c r="V374" s="97">
        <f>_xll.qlQuoteValue(P374,_xll.ohTrigger(Trigger,Trigger6M,InterestRatesTrigger))</f>
        <v>1.5990000000000001E-2</v>
      </c>
      <c r="W374" s="94" t="b">
        <f t="shared" si="28"/>
        <v>1</v>
      </c>
      <c r="X374" s="153">
        <f t="shared" si="29"/>
        <v>-3.9016627650066693E-2</v>
      </c>
      <c r="Y374" s="50" t="b">
        <f>ABS(X374/10000)&lt;=ABS('General Settings'!$D$32)</f>
        <v>0</v>
      </c>
      <c r="AA374" s="50" t="str">
        <f>_xll.qlSwapIndex(,,O374,SettlementDays,Currency,Calendar,FixedLegTenor,FixedLegBDC,FixedLegDayCounter,Index6M,DiscountingCurve,Permanent,Trigger,ObjectOverwrite)</f>
        <v>obj_00807#0000</v>
      </c>
      <c r="AB374" s="50" t="str">
        <f>_xll.qlVanillaSwapFromSwapIndex(,AA374,R374)</f>
        <v>obj_00911#0000</v>
      </c>
    </row>
    <row r="375" spans="13:28" x14ac:dyDescent="0.2">
      <c r="M375" s="94" t="s">
        <v>159</v>
      </c>
      <c r="N375" s="94" t="s">
        <v>94</v>
      </c>
      <c r="O375" s="94" t="s">
        <v>90</v>
      </c>
      <c r="P375" s="94" t="str">
        <f t="shared" si="27"/>
        <v>EUR25F10Y_Quote</v>
      </c>
      <c r="Q375" s="122"/>
      <c r="R375" s="106">
        <f>_xll.qlInterestRateIndexFixingDate(AA375,S375)</f>
        <v>51484</v>
      </c>
      <c r="S375" s="106">
        <f>_xll.qlCalendarAdvance(Calendar,SettlementDate,N375,"mf",TRUE,Trigger)</f>
        <v>51488</v>
      </c>
      <c r="T375" s="106">
        <f>_xll.qlInterestRateIndexMaturity(AA375,S375)</f>
        <v>55141</v>
      </c>
      <c r="U375" s="97">
        <f>_xll.qlIndexFixing(AA375,R375,TRUE,_xll.ohTrigger(Trigger,Trigger6M,InterestRatesTrigger))</f>
        <v>1.6002247888752253E-2</v>
      </c>
      <c r="V375" s="97">
        <f>_xll.qlQuoteValue(P375,_xll.ohTrigger(Trigger,Trigger6M,InterestRatesTrigger))</f>
        <v>1.6E-2</v>
      </c>
      <c r="W375" s="94" t="b">
        <f t="shared" si="28"/>
        <v>1</v>
      </c>
      <c r="X375" s="153">
        <f t="shared" si="29"/>
        <v>2.247888752252708E-2</v>
      </c>
      <c r="Y375" s="50" t="b">
        <f>ABS(X375/10000)&lt;=ABS('General Settings'!$D$32)</f>
        <v>0</v>
      </c>
      <c r="AA375" s="50" t="str">
        <f>_xll.qlSwapIndex(,,O375,SettlementDays,Currency,Calendar,FixedLegTenor,FixedLegBDC,FixedLegDayCounter,Index6M,DiscountingCurve,Permanent,Trigger,ObjectOverwrite)</f>
        <v>obj_006f4#0000</v>
      </c>
      <c r="AB375" s="50" t="str">
        <f>_xll.qlVanillaSwapFromSwapIndex(,AA375,R375)</f>
        <v>obj_00939#0000</v>
      </c>
    </row>
    <row r="376" spans="13:28" x14ac:dyDescent="0.2">
      <c r="M376" s="94" t="s">
        <v>159</v>
      </c>
      <c r="N376" s="94" t="s">
        <v>94</v>
      </c>
      <c r="O376" s="94" t="s">
        <v>116</v>
      </c>
      <c r="P376" s="94" t="str">
        <f t="shared" si="27"/>
        <v>EUR25F11Y_Quote</v>
      </c>
      <c r="Q376" s="122"/>
      <c r="R376" s="106">
        <f>_xll.qlInterestRateIndexFixingDate(AA376,S376)</f>
        <v>51484</v>
      </c>
      <c r="S376" s="106">
        <f>_xll.qlCalendarAdvance(Calendar,SettlementDate,N376,"mf",TRUE,Trigger)</f>
        <v>51488</v>
      </c>
      <c r="T376" s="106">
        <f>_xll.qlInterestRateIndexMaturity(AA376,S376)</f>
        <v>55505</v>
      </c>
      <c r="U376" s="97">
        <f>_xll.qlIndexFixing(AA376,R376,TRUE,_xll.ohTrigger(Trigger,Trigger6M,InterestRatesTrigger))</f>
        <v>1.6004356205431582E-2</v>
      </c>
      <c r="V376" s="97">
        <f>_xll.qlQuoteValue(P376,_xll.ohTrigger(Trigger,Trigger6M,InterestRatesTrigger))</f>
        <v>1.6E-2</v>
      </c>
      <c r="W376" s="94" t="b">
        <f t="shared" si="28"/>
        <v>1</v>
      </c>
      <c r="X376" s="153">
        <f t="shared" si="29"/>
        <v>4.3562054315819665E-2</v>
      </c>
      <c r="Y376" s="50" t="b">
        <f>ABS(X376/10000)&lt;=ABS('General Settings'!$D$32)</f>
        <v>0</v>
      </c>
      <c r="AA376" s="50" t="str">
        <f>_xll.qlSwapIndex(,,O376,SettlementDays,Currency,Calendar,FixedLegTenor,FixedLegBDC,FixedLegDayCounter,Index6M,DiscountingCurve,Permanent,Trigger,ObjectOverwrite)</f>
        <v>obj_006b1#0000</v>
      </c>
      <c r="AB376" s="50" t="str">
        <f>_xll.qlVanillaSwapFromSwapIndex(,AA376,R376)</f>
        <v>obj_0099f#0000</v>
      </c>
    </row>
    <row r="377" spans="13:28" x14ac:dyDescent="0.2">
      <c r="M377" s="94" t="s">
        <v>159</v>
      </c>
      <c r="N377" s="94" t="s">
        <v>94</v>
      </c>
      <c r="O377" s="94" t="s">
        <v>91</v>
      </c>
      <c r="P377" s="94" t="str">
        <f t="shared" si="27"/>
        <v>EUR25F12Y_Quote</v>
      </c>
      <c r="Q377" s="122"/>
      <c r="R377" s="106">
        <f>_xll.qlInterestRateIndexFixingDate(AA377,S377)</f>
        <v>51484</v>
      </c>
      <c r="S377" s="106">
        <f>_xll.qlCalendarAdvance(Calendar,SettlementDate,N377,"mf",TRUE,Trigger)</f>
        <v>51488</v>
      </c>
      <c r="T377" s="106">
        <f>_xll.qlInterestRateIndexMaturity(AA377,S377)</f>
        <v>55871</v>
      </c>
      <c r="U377" s="97">
        <f>_xll.qlIndexFixing(AA377,R377,TRUE,_xll.ohTrigger(Trigger,Trigger6M,InterestRatesTrigger))</f>
        <v>1.5991793811237952E-2</v>
      </c>
      <c r="V377" s="97">
        <f>_xll.qlQuoteValue(P377,_xll.ohTrigger(Trigger,Trigger6M,InterestRatesTrigger))</f>
        <v>1.5990000000000001E-2</v>
      </c>
      <c r="W377" s="94" t="b">
        <f t="shared" si="28"/>
        <v>1</v>
      </c>
      <c r="X377" s="153">
        <f t="shared" si="29"/>
        <v>1.7938112379517479E-2</v>
      </c>
      <c r="Y377" s="50" t="b">
        <f>ABS(X377/10000)&lt;=ABS('General Settings'!$D$32)</f>
        <v>0</v>
      </c>
      <c r="AA377" s="50" t="str">
        <f>_xll.qlSwapIndex(,,O377,SettlementDays,Currency,Calendar,FixedLegTenor,FixedLegBDC,FixedLegDayCounter,Index6M,DiscountingCurve,Permanent,Trigger,ObjectOverwrite)</f>
        <v>obj_00795#0000</v>
      </c>
      <c r="AB377" s="50" t="str">
        <f>_xll.qlVanillaSwapFromSwapIndex(,AA377,R377)</f>
        <v>obj_008b1#0000</v>
      </c>
    </row>
    <row r="378" spans="13:28" x14ac:dyDescent="0.2">
      <c r="M378" s="94" t="s">
        <v>159</v>
      </c>
      <c r="N378" s="94" t="s">
        <v>94</v>
      </c>
      <c r="O378" s="94" t="s">
        <v>117</v>
      </c>
      <c r="P378" s="94" t="str">
        <f t="shared" si="27"/>
        <v>EUR25F13Y_Quote</v>
      </c>
      <c r="Q378" s="122"/>
      <c r="R378" s="106">
        <f>_xll.qlInterestRateIndexFixingDate(AA378,S378)</f>
        <v>51484</v>
      </c>
      <c r="S378" s="106">
        <f>_xll.qlCalendarAdvance(Calendar,SettlementDate,N378,"mf",TRUE,Trigger)</f>
        <v>51488</v>
      </c>
      <c r="T378" s="106">
        <f>_xll.qlInterestRateIndexMaturity(AA378,S378)</f>
        <v>56236</v>
      </c>
      <c r="U378" s="97">
        <f>_xll.qlIndexFixing(AA378,R378,TRUE,_xll.ohTrigger(Trigger,Trigger6M,InterestRatesTrigger))</f>
        <v>1.5954225368144344E-2</v>
      </c>
      <c r="V378" s="97">
        <f>_xll.qlQuoteValue(P378,_xll.ohTrigger(Trigger,Trigger6M,InterestRatesTrigger))</f>
        <v>1.5949999999999999E-2</v>
      </c>
      <c r="W378" s="94" t="b">
        <f t="shared" si="28"/>
        <v>1</v>
      </c>
      <c r="X378" s="153">
        <f t="shared" si="29"/>
        <v>4.225368144344932E-2</v>
      </c>
      <c r="Y378" s="50" t="b">
        <f>ABS(X378/10000)&lt;=ABS('General Settings'!$D$32)</f>
        <v>0</v>
      </c>
      <c r="AA378" s="50" t="str">
        <f>_xll.qlSwapIndex(,,O378,SettlementDays,Currency,Calendar,FixedLegTenor,FixedLegBDC,FixedLegDayCounter,Index6M,DiscountingCurve,Permanent,Trigger,ObjectOverwrite)</f>
        <v>obj_006f2#0000</v>
      </c>
      <c r="AB378" s="50" t="str">
        <f>_xll.qlVanillaSwapFromSwapIndex(,AA378,R378)</f>
        <v>obj_0090a#0000</v>
      </c>
    </row>
    <row r="379" spans="13:28" x14ac:dyDescent="0.2">
      <c r="M379" s="94" t="s">
        <v>159</v>
      </c>
      <c r="N379" s="94" t="s">
        <v>94</v>
      </c>
      <c r="O379" s="94" t="s">
        <v>118</v>
      </c>
      <c r="P379" s="94" t="str">
        <f t="shared" si="27"/>
        <v>EUR25F14Y_Quote</v>
      </c>
      <c r="Q379" s="122"/>
      <c r="R379" s="106">
        <f>_xll.qlInterestRateIndexFixingDate(AA379,S379)</f>
        <v>51484</v>
      </c>
      <c r="S379" s="106">
        <f>_xll.qlCalendarAdvance(Calendar,SettlementDate,N379,"mf",TRUE,Trigger)</f>
        <v>51488</v>
      </c>
      <c r="T379" s="106">
        <f>_xll.qlInterestRateIndexMaturity(AA379,S379)</f>
        <v>56601</v>
      </c>
      <c r="U379" s="97">
        <f>_xll.qlIndexFixing(AA379,R379,TRUE,_xll.ohTrigger(Trigger,Trigger6M,InterestRatesTrigger))</f>
        <v>1.5892305106959055E-2</v>
      </c>
      <c r="V379" s="97">
        <f>_xll.qlQuoteValue(P379,_xll.ohTrigger(Trigger,Trigger6M,InterestRatesTrigger))</f>
        <v>1.5890000000000001E-2</v>
      </c>
      <c r="W379" s="94" t="b">
        <f t="shared" si="28"/>
        <v>1</v>
      </c>
      <c r="X379" s="153">
        <f t="shared" si="29"/>
        <v>2.305106959053782E-2</v>
      </c>
      <c r="Y379" s="50" t="b">
        <f>ABS(X379/10000)&lt;=ABS('General Settings'!$D$32)</f>
        <v>0</v>
      </c>
      <c r="AA379" s="50" t="str">
        <f>_xll.qlSwapIndex(,,O379,SettlementDays,Currency,Calendar,FixedLegTenor,FixedLegBDC,FixedLegDayCounter,Index6M,DiscountingCurve,Permanent,Trigger,ObjectOverwrite)</f>
        <v>obj_006e4#0000</v>
      </c>
      <c r="AB379" s="50" t="str">
        <f>_xll.qlVanillaSwapFromSwapIndex(,AA379,R379)</f>
        <v>obj_00927#0000</v>
      </c>
    </row>
    <row r="380" spans="13:28" x14ac:dyDescent="0.2">
      <c r="M380" s="94" t="s">
        <v>159</v>
      </c>
      <c r="N380" s="94" t="s">
        <v>94</v>
      </c>
      <c r="O380" s="94" t="s">
        <v>92</v>
      </c>
      <c r="P380" s="94" t="str">
        <f t="shared" si="27"/>
        <v>EUR25F15Y_Quote</v>
      </c>
      <c r="Q380" s="122"/>
      <c r="R380" s="106">
        <f>_xll.qlInterestRateIndexFixingDate(AA380,S380)</f>
        <v>51484</v>
      </c>
      <c r="S380" s="106">
        <f>_xll.qlCalendarAdvance(Calendar,SettlementDate,N380,"mf",TRUE,Trigger)</f>
        <v>51488</v>
      </c>
      <c r="T380" s="106">
        <f>_xll.qlInterestRateIndexMaturity(AA380,S380)</f>
        <v>56968</v>
      </c>
      <c r="U380" s="97">
        <f>_xll.qlIndexFixing(AA380,R380,TRUE,_xll.ohTrigger(Trigger,Trigger6M,InterestRatesTrigger))</f>
        <v>1.5802748083067392E-2</v>
      </c>
      <c r="V380" s="97">
        <f>_xll.qlQuoteValue(P380,_xll.ohTrigger(Trigger,Trigger6M,InterestRatesTrigger))</f>
        <v>1.5800000000000002E-2</v>
      </c>
      <c r="W380" s="94" t="b">
        <f t="shared" si="28"/>
        <v>1</v>
      </c>
      <c r="X380" s="153">
        <f t="shared" si="29"/>
        <v>2.7480830673901058E-2</v>
      </c>
      <c r="Y380" s="50" t="b">
        <f>ABS(X380/10000)&lt;=ABS('General Settings'!$D$32)</f>
        <v>0</v>
      </c>
      <c r="AA380" s="50" t="str">
        <f>_xll.qlSwapIndex(,,O380,SettlementDays,Currency,Calendar,FixedLegTenor,FixedLegBDC,FixedLegDayCounter,Index6M,DiscountingCurve,Permanent,Trigger,ObjectOverwrite)</f>
        <v>obj_00823#0000</v>
      </c>
      <c r="AB380" s="50" t="str">
        <f>_xll.qlVanillaSwapFromSwapIndex(,AA380,R380)</f>
        <v>obj_00993#0000</v>
      </c>
    </row>
    <row r="381" spans="13:28" x14ac:dyDescent="0.2">
      <c r="M381" s="94" t="s">
        <v>159</v>
      </c>
      <c r="N381" s="94" t="s">
        <v>94</v>
      </c>
      <c r="O381" s="94" t="s">
        <v>93</v>
      </c>
      <c r="P381" s="94" t="str">
        <f t="shared" si="27"/>
        <v>EUR25F20Y_Quote</v>
      </c>
      <c r="Q381" s="122"/>
      <c r="R381" s="106">
        <f>_xll.qlInterestRateIndexFixingDate(AA381,S381)</f>
        <v>51484</v>
      </c>
      <c r="S381" s="106">
        <f>_xll.qlCalendarAdvance(Calendar,SettlementDate,N381,"mf",TRUE,Trigger)</f>
        <v>51488</v>
      </c>
      <c r="T381" s="106">
        <f>_xll.qlInterestRateIndexMaturity(AA381,S381)</f>
        <v>58795</v>
      </c>
      <c r="U381" s="97">
        <f>_xll.qlIndexFixing(AA381,R381,TRUE,_xll.ohTrigger(Trigger,Trigger6M,InterestRatesTrigger))</f>
        <v>1.51377310404829E-2</v>
      </c>
      <c r="V381" s="97">
        <f>_xll.qlQuoteValue(P381,_xll.ohTrigger(Trigger,Trigger6M,InterestRatesTrigger))</f>
        <v>1.5129999999999999E-2</v>
      </c>
      <c r="W381" s="94" t="b">
        <f t="shared" si="28"/>
        <v>1</v>
      </c>
      <c r="X381" s="153">
        <f t="shared" si="29"/>
        <v>7.7310404829004226E-2</v>
      </c>
      <c r="Y381" s="50" t="b">
        <f>ABS(X381/10000)&lt;=ABS('General Settings'!$D$32)</f>
        <v>0</v>
      </c>
      <c r="AA381" s="50" t="str">
        <f>_xll.qlSwapIndex(,,O381,SettlementDays,Currency,Calendar,FixedLegTenor,FixedLegBDC,FixedLegDayCounter,Index6M,DiscountingCurve,Permanent,Trigger,ObjectOverwrite)</f>
        <v>obj_00685#0000</v>
      </c>
      <c r="AB381" s="50" t="str">
        <f>_xll.qlVanillaSwapFromSwapIndex(,AA381,R381)</f>
        <v>obj_00908#0000</v>
      </c>
    </row>
    <row r="382" spans="13:28" x14ac:dyDescent="0.2">
      <c r="M382" s="94" t="s">
        <v>159</v>
      </c>
      <c r="N382" s="94" t="s">
        <v>94</v>
      </c>
      <c r="O382" s="94" t="s">
        <v>94</v>
      </c>
      <c r="P382" s="94" t="str">
        <f t="shared" si="27"/>
        <v>EUR25F25Y_Quote</v>
      </c>
      <c r="Q382" s="122"/>
      <c r="R382" s="106">
        <f>_xll.qlInterestRateIndexFixingDate(AA382,S382)</f>
        <v>51484</v>
      </c>
      <c r="S382" s="106">
        <f>_xll.qlCalendarAdvance(Calendar,SettlementDate,N382,"mf",TRUE,Trigger)</f>
        <v>51488</v>
      </c>
      <c r="T382" s="106">
        <f>_xll.qlInterestRateIndexMaturity(AA382,S382)</f>
        <v>60619</v>
      </c>
      <c r="U382" s="97">
        <f>_xll.qlIndexFixing(AA382,R382,TRUE,_xll.ohTrigger(Trigger,Trigger6M,InterestRatesTrigger))</f>
        <v>1.4662760592059919E-2</v>
      </c>
      <c r="V382" s="97">
        <f>_xll.qlQuoteValue(P382,_xll.ohTrigger(Trigger,Trigger6M,InterestRatesTrigger))</f>
        <v>1.4659999999999999E-2</v>
      </c>
      <c r="W382" s="94" t="b">
        <f t="shared" si="28"/>
        <v>1</v>
      </c>
      <c r="X382" s="153">
        <f t="shared" si="29"/>
        <v>2.7605920599194089E-2</v>
      </c>
      <c r="Y382" s="50" t="b">
        <f>ABS(X382/10000)&lt;=ABS('General Settings'!$D$32)</f>
        <v>0</v>
      </c>
      <c r="AA382" s="50" t="str">
        <f>_xll.qlSwapIndex(,,O382,SettlementDays,Currency,Calendar,FixedLegTenor,FixedLegBDC,FixedLegDayCounter,Index6M,DiscountingCurve,Permanent,Trigger,ObjectOverwrite)</f>
        <v>obj_007f5#0000</v>
      </c>
      <c r="AB382" s="50" t="str">
        <f>_xll.qlVanillaSwapFromSwapIndex(,AA382,R382)</f>
        <v>obj_00899#0000</v>
      </c>
    </row>
    <row r="383" spans="13:28" x14ac:dyDescent="0.2">
      <c r="M383" s="206" t="s">
        <v>159</v>
      </c>
      <c r="N383" s="206" t="s">
        <v>94</v>
      </c>
      <c r="O383" s="206" t="s">
        <v>96</v>
      </c>
      <c r="P383" s="206" t="str">
        <f t="shared" si="27"/>
        <v>EUR25F30Y_Quote</v>
      </c>
      <c r="Q383" s="205"/>
      <c r="R383" s="207">
        <f>_xll.qlInterestRateIndexFixingDate(AA383,S383)</f>
        <v>51484</v>
      </c>
      <c r="S383" s="207">
        <f>_xll.qlCalendarAdvance(Calendar,SettlementDate,N383,"mf",TRUE,Trigger)</f>
        <v>51488</v>
      </c>
      <c r="T383" s="207">
        <f>_xll.qlInterestRateIndexMaturity(AA383,S383)</f>
        <v>62445</v>
      </c>
      <c r="U383" s="208">
        <f>_xll.qlIndexFixing(AA383,R383,TRUE,_xll.ohTrigger(Trigger,Trigger6M,InterestRatesTrigger))</f>
        <v>1.4469968021610781E-2</v>
      </c>
      <c r="V383" s="208">
        <f>_xll.qlQuoteValue(P383,_xll.ohTrigger(Trigger,Trigger6M,InterestRatesTrigger))</f>
        <v>1.447E-2</v>
      </c>
      <c r="W383" s="206" t="b">
        <f t="shared" si="28"/>
        <v>1</v>
      </c>
      <c r="X383" s="209">
        <f t="shared" si="29"/>
        <v>-3.1978389219630698E-4</v>
      </c>
      <c r="Y383" s="161" t="b">
        <f>ABS(X383/10000)&lt;=ABS('General Settings'!$D$32)</f>
        <v>0</v>
      </c>
      <c r="AA383" s="50" t="str">
        <f>_xll.qlSwapIndex(,,O383,SettlementDays,Currency,Calendar,FixedLegTenor,FixedLegBDC,FixedLegDayCounter,Index6M,DiscountingCurve,Permanent,Trigger,ObjectOverwrite)</f>
        <v>obj_00743#0000</v>
      </c>
      <c r="AB383" s="50" t="str">
        <f>_xll.qlVanillaSwapFromSwapIndex(,AA383,R383)</f>
        <v>obj_00877#0000</v>
      </c>
    </row>
    <row r="384" spans="13:28" x14ac:dyDescent="0.2">
      <c r="M384" s="94" t="s">
        <v>159</v>
      </c>
      <c r="N384" s="94" t="s">
        <v>96</v>
      </c>
      <c r="O384" s="94" t="s">
        <v>33</v>
      </c>
      <c r="P384" s="94" t="str">
        <f t="shared" si="27"/>
        <v>EUR30F1Y_Quote</v>
      </c>
      <c r="Q384" s="122"/>
      <c r="R384" s="106">
        <f>_xll.qlInterestRateIndexFixingDate(AA384,S384)</f>
        <v>53310</v>
      </c>
      <c r="S384" s="106">
        <f>_xll.qlCalendarAdvance(Calendar,SettlementDate,N384,"mf",TRUE,Trigger)</f>
        <v>53314</v>
      </c>
      <c r="T384" s="106">
        <f>_xll.qlInterestRateIndexMaturity(AA384,S384)</f>
        <v>53679</v>
      </c>
      <c r="U384" s="97">
        <f>_xll.qlIndexFixing(AA384,R384,TRUE,_xll.ohTrigger(Trigger,Trigger6M,InterestRatesTrigger))</f>
        <v>1.5993777483242804E-2</v>
      </c>
      <c r="V384" s="97">
        <f>_xll.qlQuoteValue(P384,_xll.ohTrigger(Trigger,Trigger6M,InterestRatesTrigger))</f>
        <v>1.5990000000000001E-2</v>
      </c>
      <c r="W384" s="94" t="b">
        <f t="shared" si="28"/>
        <v>1</v>
      </c>
      <c r="X384" s="153">
        <f t="shared" si="29"/>
        <v>3.7774832428033589E-2</v>
      </c>
      <c r="Y384" s="50" t="b">
        <f>ABS(X384/10000)&lt;=ABS('General Settings'!$D$32)</f>
        <v>0</v>
      </c>
      <c r="AA384" s="50" t="str">
        <f>_xll.qlSwapIndex(,,O384,SettlementDays,Currency,Calendar,FixedLegTenor,FixedLegBDC,FixedLegDayCounter,Index6M,DiscountingCurve,Permanent,Trigger,ObjectOverwrite)</f>
        <v>obj_0077f#0000</v>
      </c>
      <c r="AB384" s="50" t="str">
        <f>_xll.qlVanillaSwapFromSwapIndex(,AA384,R384)</f>
        <v>obj_00950#0000</v>
      </c>
    </row>
    <row r="385" spans="13:28" x14ac:dyDescent="0.2">
      <c r="M385" s="94" t="s">
        <v>159</v>
      </c>
      <c r="N385" s="94" t="s">
        <v>96</v>
      </c>
      <c r="O385" s="94" t="s">
        <v>82</v>
      </c>
      <c r="P385" s="94" t="str">
        <f t="shared" si="27"/>
        <v>EUR30F2Y_Quote</v>
      </c>
      <c r="Q385" s="122"/>
      <c r="R385" s="106">
        <f>_xll.qlInterestRateIndexFixingDate(AA385,S385)</f>
        <v>53310</v>
      </c>
      <c r="S385" s="106">
        <f>_xll.qlCalendarAdvance(Calendar,SettlementDate,N385,"mf",TRUE,Trigger)</f>
        <v>53314</v>
      </c>
      <c r="T385" s="106">
        <f>_xll.qlInterestRateIndexMaturity(AA385,S385)</f>
        <v>54044</v>
      </c>
      <c r="U385" s="97">
        <f>_xll.qlIndexFixing(AA385,R385,TRUE,_xll.ohTrigger(Trigger,Trigger6M,InterestRatesTrigger))</f>
        <v>1.6057543608867669E-2</v>
      </c>
      <c r="V385" s="97">
        <f>_xll.qlQuoteValue(P385,_xll.ohTrigger(Trigger,Trigger6M,InterestRatesTrigger))</f>
        <v>1.6059999999999998E-2</v>
      </c>
      <c r="W385" s="94" t="b">
        <f t="shared" si="28"/>
        <v>1</v>
      </c>
      <c r="X385" s="153">
        <f t="shared" si="29"/>
        <v>-2.4563911323292886E-2</v>
      </c>
      <c r="Y385" s="50" t="b">
        <f>ABS(X385/10000)&lt;=ABS('General Settings'!$D$32)</f>
        <v>0</v>
      </c>
      <c r="AA385" s="50" t="str">
        <f>_xll.qlSwapIndex(,,O385,SettlementDays,Currency,Calendar,FixedLegTenor,FixedLegBDC,FixedLegDayCounter,Index6M,DiscountingCurve,Permanent,Trigger,ObjectOverwrite)</f>
        <v>obj_0075f#0000</v>
      </c>
      <c r="AB385" s="50" t="str">
        <f>_xll.qlVanillaSwapFromSwapIndex(,AA385,R385)</f>
        <v>obj_00964#0000</v>
      </c>
    </row>
    <row r="386" spans="13:28" x14ac:dyDescent="0.2">
      <c r="M386" s="94" t="s">
        <v>159</v>
      </c>
      <c r="N386" s="94" t="s">
        <v>96</v>
      </c>
      <c r="O386" s="94" t="s">
        <v>83</v>
      </c>
      <c r="P386" s="94" t="str">
        <f t="shared" si="27"/>
        <v>EUR30F3Y_Quote</v>
      </c>
      <c r="Q386" s="122"/>
      <c r="R386" s="106">
        <f>_xll.qlInterestRateIndexFixingDate(AA386,S386)</f>
        <v>53310</v>
      </c>
      <c r="S386" s="106">
        <f>_xll.qlCalendarAdvance(Calendar,SettlementDate,N386,"mf",TRUE,Trigger)</f>
        <v>53314</v>
      </c>
      <c r="T386" s="106">
        <f>_xll.qlInterestRateIndexMaturity(AA386,S386)</f>
        <v>54410</v>
      </c>
      <c r="U386" s="97">
        <f>_xll.qlIndexFixing(AA386,R386,TRUE,_xll.ohTrigger(Trigger,Trigger6M,InterestRatesTrigger))</f>
        <v>1.6118420401184577E-2</v>
      </c>
      <c r="V386" s="97">
        <f>_xll.qlQuoteValue(P386,_xll.ohTrigger(Trigger,Trigger6M,InterestRatesTrigger))</f>
        <v>1.6120000000000002E-2</v>
      </c>
      <c r="W386" s="94" t="b">
        <f t="shared" si="28"/>
        <v>1</v>
      </c>
      <c r="X386" s="153">
        <f t="shared" si="29"/>
        <v>-1.5795988154258811E-2</v>
      </c>
      <c r="Y386" s="50" t="b">
        <f>ABS(X386/10000)&lt;=ABS('General Settings'!$D$32)</f>
        <v>0</v>
      </c>
      <c r="AA386" s="50" t="str">
        <f>_xll.qlSwapIndex(,,O386,SettlementDays,Currency,Calendar,FixedLegTenor,FixedLegBDC,FixedLegDayCounter,Index6M,DiscountingCurve,Permanent,Trigger,ObjectOverwrite)</f>
        <v>obj_006db#0000</v>
      </c>
      <c r="AB386" s="50" t="str">
        <f>_xll.qlVanillaSwapFromSwapIndex(,AA386,R386)</f>
        <v>obj_00892#0000</v>
      </c>
    </row>
    <row r="387" spans="13:28" x14ac:dyDescent="0.2">
      <c r="M387" s="94" t="s">
        <v>159</v>
      </c>
      <c r="N387" s="94" t="s">
        <v>96</v>
      </c>
      <c r="O387" s="94" t="s">
        <v>84</v>
      </c>
      <c r="P387" s="94" t="str">
        <f t="shared" si="27"/>
        <v>EUR30F4Y_Quote</v>
      </c>
      <c r="Q387" s="122"/>
      <c r="R387" s="106">
        <f>_xll.qlInterestRateIndexFixingDate(AA387,S387)</f>
        <v>53310</v>
      </c>
      <c r="S387" s="106">
        <f>_xll.qlCalendarAdvance(Calendar,SettlementDate,N387,"mf",TRUE,Trigger)</f>
        <v>53314</v>
      </c>
      <c r="T387" s="106">
        <f>_xll.qlInterestRateIndexMaturity(AA387,S387)</f>
        <v>54777</v>
      </c>
      <c r="U387" s="97">
        <f>_xll.qlIndexFixing(AA387,R387,TRUE,_xll.ohTrigger(Trigger,Trigger6M,InterestRatesTrigger))</f>
        <v>1.6141609102265982E-2</v>
      </c>
      <c r="V387" s="97">
        <f>_xll.qlQuoteValue(P387,_xll.ohTrigger(Trigger,Trigger6M,InterestRatesTrigger))</f>
        <v>1.6139999999999998E-2</v>
      </c>
      <c r="W387" s="94" t="b">
        <f t="shared" si="28"/>
        <v>1</v>
      </c>
      <c r="X387" s="153">
        <f t="shared" si="29"/>
        <v>1.6091022659835141E-2</v>
      </c>
      <c r="Y387" s="50" t="b">
        <f>ABS(X387/10000)&lt;=ABS('General Settings'!$D$32)</f>
        <v>0</v>
      </c>
      <c r="AA387" s="50" t="str">
        <f>_xll.qlSwapIndex(,,O387,SettlementDays,Currency,Calendar,FixedLegTenor,FixedLegBDC,FixedLegDayCounter,Index6M,DiscountingCurve,Permanent,Trigger,ObjectOverwrite)</f>
        <v>obj_006d1#0000</v>
      </c>
      <c r="AB387" s="50" t="str">
        <f>_xll.qlVanillaSwapFromSwapIndex(,AA387,R387)</f>
        <v>obj_0086f#0000</v>
      </c>
    </row>
    <row r="388" spans="13:28" x14ac:dyDescent="0.2">
      <c r="M388" s="94" t="s">
        <v>159</v>
      </c>
      <c r="N388" s="94" t="s">
        <v>96</v>
      </c>
      <c r="O388" s="94" t="s">
        <v>85</v>
      </c>
      <c r="P388" s="94" t="str">
        <f t="shared" si="27"/>
        <v>EUR30F5Y_Quote</v>
      </c>
      <c r="Q388" s="122"/>
      <c r="R388" s="106">
        <f>_xll.qlInterestRateIndexFixingDate(AA388,S388)</f>
        <v>53310</v>
      </c>
      <c r="S388" s="106">
        <f>_xll.qlCalendarAdvance(Calendar,SettlementDate,N388,"mf",TRUE,Trigger)</f>
        <v>53314</v>
      </c>
      <c r="T388" s="106">
        <f>_xll.qlInterestRateIndexMaturity(AA388,S388)</f>
        <v>55141</v>
      </c>
      <c r="U388" s="97">
        <f>_xll.qlIndexFixing(AA388,R388,TRUE,_xll.ohTrigger(Trigger,Trigger6M,InterestRatesTrigger))</f>
        <v>1.6145164182395911E-2</v>
      </c>
      <c r="V388" s="97">
        <f>_xll.qlQuoteValue(P388,_xll.ohTrigger(Trigger,Trigger6M,InterestRatesTrigger))</f>
        <v>1.6150000000000001E-2</v>
      </c>
      <c r="W388" s="94" t="b">
        <f t="shared" si="28"/>
        <v>1</v>
      </c>
      <c r="X388" s="153">
        <f t="shared" si="29"/>
        <v>-4.8358176040902423E-2</v>
      </c>
      <c r="Y388" s="50" t="b">
        <f>ABS(X388/10000)&lt;=ABS('General Settings'!$D$32)</f>
        <v>0</v>
      </c>
      <c r="AA388" s="50" t="str">
        <f>_xll.qlSwapIndex(,,O388,SettlementDays,Currency,Calendar,FixedLegTenor,FixedLegBDC,FixedLegDayCounter,Index6M,DiscountingCurve,Permanent,Trigger,ObjectOverwrite)</f>
        <v>obj_00817#0000</v>
      </c>
      <c r="AB388" s="50" t="str">
        <f>_xll.qlVanillaSwapFromSwapIndex(,AA388,R388)</f>
        <v>obj_0095f#0000</v>
      </c>
    </row>
    <row r="389" spans="13:28" x14ac:dyDescent="0.2">
      <c r="M389" s="94" t="s">
        <v>159</v>
      </c>
      <c r="N389" s="94" t="s">
        <v>96</v>
      </c>
      <c r="O389" s="94" t="s">
        <v>86</v>
      </c>
      <c r="P389" s="94" t="str">
        <f t="shared" si="27"/>
        <v>EUR30F6Y_Quote</v>
      </c>
      <c r="Q389" s="122"/>
      <c r="R389" s="106">
        <f>_xll.qlInterestRateIndexFixingDate(AA389,S389)</f>
        <v>53310</v>
      </c>
      <c r="S389" s="106">
        <f>_xll.qlCalendarAdvance(Calendar,SettlementDate,N389,"mf",TRUE,Trigger)</f>
        <v>53314</v>
      </c>
      <c r="T389" s="106">
        <f>_xll.qlInterestRateIndexMaturity(AA389,S389)</f>
        <v>55505</v>
      </c>
      <c r="U389" s="97">
        <f>_xll.qlIndexFixing(AA389,R389,TRUE,_xll.ohTrigger(Trigger,Trigger6M,InterestRatesTrigger))</f>
        <v>1.6126353066832532E-2</v>
      </c>
      <c r="V389" s="97">
        <f>_xll.qlQuoteValue(P389,_xll.ohTrigger(Trigger,Trigger6M,InterestRatesTrigger))</f>
        <v>1.6129999999999999E-2</v>
      </c>
      <c r="W389" s="94" t="b">
        <f t="shared" si="28"/>
        <v>1</v>
      </c>
      <c r="X389" s="153">
        <f t="shared" si="29"/>
        <v>-3.6469331674664207E-2</v>
      </c>
      <c r="Y389" s="50" t="b">
        <f>ABS(X389/10000)&lt;=ABS('General Settings'!$D$32)</f>
        <v>0</v>
      </c>
      <c r="AA389" s="50" t="str">
        <f>_xll.qlSwapIndex(,,O389,SettlementDays,Currency,Calendar,FixedLegTenor,FixedLegBDC,FixedLegDayCounter,Index6M,DiscountingCurve,Permanent,Trigger,ObjectOverwrite)</f>
        <v>obj_00729#0000</v>
      </c>
      <c r="AB389" s="50" t="str">
        <f>_xll.qlVanillaSwapFromSwapIndex(,AA389,R389)</f>
        <v>obj_00864#0000</v>
      </c>
    </row>
    <row r="390" spans="13:28" x14ac:dyDescent="0.2">
      <c r="M390" s="94" t="s">
        <v>159</v>
      </c>
      <c r="N390" s="94" t="s">
        <v>96</v>
      </c>
      <c r="O390" s="94" t="s">
        <v>87</v>
      </c>
      <c r="P390" s="94" t="str">
        <f t="shared" si="27"/>
        <v>EUR30F7Y_Quote</v>
      </c>
      <c r="Q390" s="122"/>
      <c r="R390" s="106">
        <f>_xll.qlInterestRateIndexFixingDate(AA390,S390)</f>
        <v>53310</v>
      </c>
      <c r="S390" s="106">
        <f>_xll.qlCalendarAdvance(Calendar,SettlementDate,N390,"mf",TRUE,Trigger)</f>
        <v>53314</v>
      </c>
      <c r="T390" s="106">
        <f>_xll.qlInterestRateIndexMaturity(AA390,S390)</f>
        <v>55871</v>
      </c>
      <c r="U390" s="97">
        <f>_xll.qlIndexFixing(AA390,R390,TRUE,_xll.ohTrigger(Trigger,Trigger6M,InterestRatesTrigger))</f>
        <v>1.6087324095137304E-2</v>
      </c>
      <c r="V390" s="97">
        <f>_xll.qlQuoteValue(P390,_xll.ohTrigger(Trigger,Trigger6M,InterestRatesTrigger))</f>
        <v>1.609E-2</v>
      </c>
      <c r="W390" s="94" t="b">
        <f t="shared" si="28"/>
        <v>1</v>
      </c>
      <c r="X390" s="153">
        <f t="shared" si="29"/>
        <v>-2.6759048626957826E-2</v>
      </c>
      <c r="Y390" s="50" t="b">
        <f>ABS(X390/10000)&lt;=ABS('General Settings'!$D$32)</f>
        <v>0</v>
      </c>
      <c r="AA390" s="50" t="str">
        <f>_xll.qlSwapIndex(,,O390,SettlementDays,Currency,Calendar,FixedLegTenor,FixedLegBDC,FixedLegDayCounter,Index6M,DiscountingCurve,Permanent,Trigger,ObjectOverwrite)</f>
        <v>obj_006d4#0000</v>
      </c>
      <c r="AB390" s="50" t="str">
        <f>_xll.qlVanillaSwapFromSwapIndex(,AA390,R390)</f>
        <v>obj_00977#0000</v>
      </c>
    </row>
    <row r="391" spans="13:28" x14ac:dyDescent="0.2">
      <c r="M391" s="94" t="s">
        <v>159</v>
      </c>
      <c r="N391" s="94" t="s">
        <v>96</v>
      </c>
      <c r="O391" s="94" t="s">
        <v>88</v>
      </c>
      <c r="P391" s="94" t="str">
        <f t="shared" si="27"/>
        <v>EUR30F8Y_Quote</v>
      </c>
      <c r="Q391" s="122"/>
      <c r="R391" s="106">
        <f>_xll.qlInterestRateIndexFixingDate(AA391,S391)</f>
        <v>53310</v>
      </c>
      <c r="S391" s="106">
        <f>_xll.qlCalendarAdvance(Calendar,SettlementDate,N391,"mf",TRUE,Trigger)</f>
        <v>53314</v>
      </c>
      <c r="T391" s="106">
        <f>_xll.qlInterestRateIndexMaturity(AA391,S391)</f>
        <v>56236</v>
      </c>
      <c r="U391" s="97">
        <f>_xll.qlIndexFixing(AA391,R391,TRUE,_xll.ohTrigger(Trigger,Trigger6M,InterestRatesTrigger))</f>
        <v>1.6012495821634193E-2</v>
      </c>
      <c r="V391" s="97">
        <f>_xll.qlQuoteValue(P391,_xll.ohTrigger(Trigger,Trigger6M,InterestRatesTrigger))</f>
        <v>1.601E-2</v>
      </c>
      <c r="W391" s="94" t="b">
        <f t="shared" si="28"/>
        <v>1</v>
      </c>
      <c r="X391" s="153">
        <f t="shared" si="29"/>
        <v>2.4958216341929018E-2</v>
      </c>
      <c r="Y391" s="50" t="b">
        <f>ABS(X391/10000)&lt;=ABS('General Settings'!$D$32)</f>
        <v>0</v>
      </c>
      <c r="AA391" s="50" t="str">
        <f>_xll.qlSwapIndex(,,O391,SettlementDays,Currency,Calendar,FixedLegTenor,FixedLegBDC,FixedLegDayCounter,Index6M,DiscountingCurve,Permanent,Trigger,ObjectOverwrite)</f>
        <v>obj_006d7#0000</v>
      </c>
      <c r="AB391" s="50" t="str">
        <f>_xll.qlVanillaSwapFromSwapIndex(,AA391,R391)</f>
        <v>obj_00890#0000</v>
      </c>
    </row>
    <row r="392" spans="13:28" x14ac:dyDescent="0.2">
      <c r="M392" s="94" t="s">
        <v>159</v>
      </c>
      <c r="N392" s="94" t="s">
        <v>96</v>
      </c>
      <c r="O392" s="94" t="s">
        <v>89</v>
      </c>
      <c r="P392" s="94" t="str">
        <f t="shared" si="27"/>
        <v>EUR30F9Y_Quote</v>
      </c>
      <c r="Q392" s="122"/>
      <c r="R392" s="106">
        <f>_xll.qlInterestRateIndexFixingDate(AA392,S392)</f>
        <v>53310</v>
      </c>
      <c r="S392" s="106">
        <f>_xll.qlCalendarAdvance(Calendar,SettlementDate,N392,"mf",TRUE,Trigger)</f>
        <v>53314</v>
      </c>
      <c r="T392" s="106">
        <f>_xll.qlInterestRateIndexMaturity(AA392,S392)</f>
        <v>56601</v>
      </c>
      <c r="U392" s="97">
        <f>_xll.qlIndexFixing(AA392,R392,TRUE,_xll.ohTrigger(Trigger,Trigger6M,InterestRatesTrigger))</f>
        <v>1.5906176900176164E-2</v>
      </c>
      <c r="V392" s="97">
        <f>_xll.qlQuoteValue(P392,_xll.ohTrigger(Trigger,Trigger6M,InterestRatesTrigger))</f>
        <v>1.5910000000000001E-2</v>
      </c>
      <c r="W392" s="94" t="b">
        <f t="shared" si="28"/>
        <v>1</v>
      </c>
      <c r="X392" s="153">
        <f t="shared" si="29"/>
        <v>-3.8230998238367175E-2</v>
      </c>
      <c r="Y392" s="50" t="b">
        <f>ABS(X392/10000)&lt;=ABS('General Settings'!$D$32)</f>
        <v>0</v>
      </c>
      <c r="AA392" s="50" t="str">
        <f>_xll.qlSwapIndex(,,O392,SettlementDays,Currency,Calendar,FixedLegTenor,FixedLegBDC,FixedLegDayCounter,Index6M,DiscountingCurve,Permanent,Trigger,ObjectOverwrite)</f>
        <v>obj_00703#0000</v>
      </c>
      <c r="AB392" s="50" t="str">
        <f>_xll.qlVanillaSwapFromSwapIndex(,AA392,R392)</f>
        <v>obj_00995#0000</v>
      </c>
    </row>
    <row r="393" spans="13:28" x14ac:dyDescent="0.2">
      <c r="M393" s="94" t="s">
        <v>159</v>
      </c>
      <c r="N393" s="94" t="s">
        <v>96</v>
      </c>
      <c r="O393" s="94" t="s">
        <v>90</v>
      </c>
      <c r="P393" s="94" t="str">
        <f t="shared" si="27"/>
        <v>EUR30F10Y_Quote</v>
      </c>
      <c r="Q393" s="122"/>
      <c r="R393" s="106">
        <f>_xll.qlInterestRateIndexFixingDate(AA393,S393)</f>
        <v>53310</v>
      </c>
      <c r="S393" s="106">
        <f>_xll.qlCalendarAdvance(Calendar,SettlementDate,N393,"mf",TRUE,Trigger)</f>
        <v>53314</v>
      </c>
      <c r="T393" s="106">
        <f>_xll.qlInterestRateIndexMaturity(AA393,S393)</f>
        <v>56968</v>
      </c>
      <c r="U393" s="97">
        <f>_xll.qlIndexFixing(AA393,R393,TRUE,_xll.ohTrigger(Trigger,Trigger6M,InterestRatesTrigger))</f>
        <v>1.5765100498647662E-2</v>
      </c>
      <c r="V393" s="97">
        <f>_xll.qlQuoteValue(P393,_xll.ohTrigger(Trigger,Trigger6M,InterestRatesTrigger))</f>
        <v>1.5769999999999999E-2</v>
      </c>
      <c r="W393" s="94" t="b">
        <f t="shared" si="28"/>
        <v>1</v>
      </c>
      <c r="X393" s="153">
        <f t="shared" si="29"/>
        <v>-4.8995013523372988E-2</v>
      </c>
      <c r="Y393" s="50" t="b">
        <f>ABS(X393/10000)&lt;=ABS('General Settings'!$D$32)</f>
        <v>0</v>
      </c>
      <c r="AA393" s="50" t="str">
        <f>_xll.qlSwapIndex(,,O393,SettlementDays,Currency,Calendar,FixedLegTenor,FixedLegBDC,FixedLegDayCounter,Index6M,DiscountingCurve,Permanent,Trigger,ObjectOverwrite)</f>
        <v>obj_0070c#0000</v>
      </c>
      <c r="AB393" s="50" t="str">
        <f>_xll.qlVanillaSwapFromSwapIndex(,AA393,R393)</f>
        <v>obj_00935#0000</v>
      </c>
    </row>
    <row r="394" spans="13:28" x14ac:dyDescent="0.2">
      <c r="M394" s="94" t="s">
        <v>159</v>
      </c>
      <c r="N394" s="94" t="s">
        <v>96</v>
      </c>
      <c r="O394" s="94" t="s">
        <v>116</v>
      </c>
      <c r="P394" s="94" t="str">
        <f t="shared" si="27"/>
        <v>EUR30F11Y_Quote</v>
      </c>
      <c r="Q394" s="122"/>
      <c r="R394" s="106">
        <f>_xll.qlInterestRateIndexFixingDate(AA394,S394)</f>
        <v>53310</v>
      </c>
      <c r="S394" s="106">
        <f>_xll.qlCalendarAdvance(Calendar,SettlementDate,N394,"mf",TRUE,Trigger)</f>
        <v>53314</v>
      </c>
      <c r="T394" s="106">
        <f>_xll.qlInterestRateIndexMaturity(AA394,S394)</f>
        <v>57332</v>
      </c>
      <c r="U394" s="97">
        <f>_xll.qlIndexFixing(AA394,R394,TRUE,_xll.ohTrigger(Trigger,Trigger6M,InterestRatesTrigger))</f>
        <v>1.5596574913917019E-2</v>
      </c>
      <c r="V394" s="97">
        <f>_xll.qlQuoteValue(P394,_xll.ohTrigger(Trigger,Trigger6M,InterestRatesTrigger))</f>
        <v>1.5600000000000001E-2</v>
      </c>
      <c r="W394" s="94" t="b">
        <f t="shared" si="28"/>
        <v>1</v>
      </c>
      <c r="X394" s="153">
        <f t="shared" si="29"/>
        <v>-3.4250860829823648E-2</v>
      </c>
      <c r="Y394" s="50" t="b">
        <f>ABS(X394/10000)&lt;=ABS('General Settings'!$D$32)</f>
        <v>0</v>
      </c>
      <c r="AA394" s="50" t="str">
        <f>_xll.qlSwapIndex(,,O394,SettlementDays,Currency,Calendar,FixedLegTenor,FixedLegBDC,FixedLegDayCounter,Index6M,DiscountingCurve,Permanent,Trigger,ObjectOverwrite)</f>
        <v>obj_00848#0000</v>
      </c>
      <c r="AB394" s="50" t="str">
        <f>_xll.qlVanillaSwapFromSwapIndex(,AA394,R394)</f>
        <v>obj_008fc#0000</v>
      </c>
    </row>
    <row r="395" spans="13:28" x14ac:dyDescent="0.2">
      <c r="M395" s="94" t="s">
        <v>159</v>
      </c>
      <c r="N395" s="94" t="s">
        <v>96</v>
      </c>
      <c r="O395" s="94" t="s">
        <v>91</v>
      </c>
      <c r="P395" s="94" t="str">
        <f t="shared" si="27"/>
        <v>EUR30F12Y_Quote</v>
      </c>
      <c r="Q395" s="122"/>
      <c r="R395" s="106">
        <f>_xll.qlInterestRateIndexFixingDate(AA395,S395)</f>
        <v>53310</v>
      </c>
      <c r="S395" s="106">
        <f>_xll.qlCalendarAdvance(Calendar,SettlementDate,N395,"mf",TRUE,Trigger)</f>
        <v>53314</v>
      </c>
      <c r="T395" s="106">
        <f>_xll.qlInterestRateIndexMaturity(AA395,S395)</f>
        <v>57697</v>
      </c>
      <c r="U395" s="97">
        <f>_xll.qlIndexFixing(AA395,R395,TRUE,_xll.ohTrigger(Trigger,Trigger6M,InterestRatesTrigger))</f>
        <v>1.5405760520301697E-2</v>
      </c>
      <c r="V395" s="97">
        <f>_xll.qlQuoteValue(P395,_xll.ohTrigger(Trigger,Trigger6M,InterestRatesTrigger))</f>
        <v>1.54E-2</v>
      </c>
      <c r="W395" s="94" t="b">
        <f t="shared" si="28"/>
        <v>1</v>
      </c>
      <c r="X395" s="153">
        <f t="shared" si="29"/>
        <v>5.7605203016963119E-2</v>
      </c>
      <c r="Y395" s="50" t="b">
        <f>ABS(X395/10000)&lt;=ABS('General Settings'!$D$32)</f>
        <v>0</v>
      </c>
      <c r="AA395" s="50" t="str">
        <f>_xll.qlSwapIndex(,,O395,SettlementDays,Currency,Calendar,FixedLegTenor,FixedLegBDC,FixedLegDayCounter,Index6M,DiscountingCurve,Permanent,Trigger,ObjectOverwrite)</f>
        <v>obj_00756#0000</v>
      </c>
      <c r="AB395" s="50" t="str">
        <f>_xll.qlVanillaSwapFromSwapIndex(,AA395,R395)</f>
        <v>obj_00859#0000</v>
      </c>
    </row>
    <row r="396" spans="13:28" x14ac:dyDescent="0.2">
      <c r="M396" s="94" t="s">
        <v>159</v>
      </c>
      <c r="N396" s="94" t="s">
        <v>96</v>
      </c>
      <c r="O396" s="94" t="s">
        <v>117</v>
      </c>
      <c r="P396" s="94" t="str">
        <f t="shared" si="27"/>
        <v>EUR30F13Y_Quote</v>
      </c>
      <c r="Q396" s="122"/>
      <c r="R396" s="106">
        <f>_xll.qlInterestRateIndexFixingDate(AA396,S396)</f>
        <v>53310</v>
      </c>
      <c r="S396" s="106">
        <f>_xll.qlCalendarAdvance(Calendar,SettlementDate,N396,"mf",TRUE,Trigger)</f>
        <v>53314</v>
      </c>
      <c r="T396" s="106">
        <f>_xll.qlInterestRateIndexMaturity(AA396,S396)</f>
        <v>58062</v>
      </c>
      <c r="U396" s="97">
        <f>_xll.qlIndexFixing(AA396,R396,TRUE,_xll.ohTrigger(Trigger,Trigger6M,InterestRatesTrigger))</f>
        <v>1.5211249968133103E-2</v>
      </c>
      <c r="V396" s="97">
        <f>_xll.qlQuoteValue(P396,_xll.ohTrigger(Trigger,Trigger6M,InterestRatesTrigger))</f>
        <v>1.521E-2</v>
      </c>
      <c r="W396" s="94" t="b">
        <f t="shared" si="28"/>
        <v>1</v>
      </c>
      <c r="X396" s="153">
        <f t="shared" si="29"/>
        <v>1.2499681331032408E-2</v>
      </c>
      <c r="Y396" s="50" t="b">
        <f>ABS(X396/10000)&lt;=ABS('General Settings'!$D$32)</f>
        <v>0</v>
      </c>
      <c r="AA396" s="50" t="str">
        <f>_xll.qlSwapIndex(,,O396,SettlementDays,Currency,Calendar,FixedLegTenor,FixedLegBDC,FixedLegDayCounter,Index6M,DiscountingCurve,Permanent,Trigger,ObjectOverwrite)</f>
        <v>obj_00709#0000</v>
      </c>
      <c r="AB396" s="50" t="str">
        <f>_xll.qlVanillaSwapFromSwapIndex(,AA396,R396)</f>
        <v>obj_00901#0000</v>
      </c>
    </row>
    <row r="397" spans="13:28" x14ac:dyDescent="0.2">
      <c r="M397" s="94" t="s">
        <v>159</v>
      </c>
      <c r="N397" s="94" t="s">
        <v>96</v>
      </c>
      <c r="O397" s="94" t="s">
        <v>118</v>
      </c>
      <c r="P397" s="94" t="str">
        <f t="shared" si="27"/>
        <v>EUR30F14Y_Quote</v>
      </c>
      <c r="Q397" s="122"/>
      <c r="R397" s="106">
        <f>_xll.qlInterestRateIndexFixingDate(AA397,S397)</f>
        <v>53310</v>
      </c>
      <c r="S397" s="106">
        <f>_xll.qlCalendarAdvance(Calendar,SettlementDate,N397,"mf",TRUE,Trigger)</f>
        <v>53314</v>
      </c>
      <c r="T397" s="106">
        <f>_xll.qlInterestRateIndexMaturity(AA397,S397)</f>
        <v>58427</v>
      </c>
      <c r="U397" s="97">
        <f>_xll.qlIndexFixing(AA397,R397,TRUE,_xll.ohTrigger(Trigger,Trigger6M,InterestRatesTrigger))</f>
        <v>1.5024067609945123E-2</v>
      </c>
      <c r="V397" s="97">
        <f>_xll.qlQuoteValue(P397,_xll.ohTrigger(Trigger,Trigger6M,InterestRatesTrigger))</f>
        <v>1.502E-2</v>
      </c>
      <c r="W397" s="94" t="b">
        <f t="shared" si="28"/>
        <v>1</v>
      </c>
      <c r="X397" s="153">
        <f t="shared" si="29"/>
        <v>4.067609945122147E-2</v>
      </c>
      <c r="Y397" s="50" t="b">
        <f>ABS(X397/10000)&lt;=ABS('General Settings'!$D$32)</f>
        <v>0</v>
      </c>
      <c r="AA397" s="50" t="str">
        <f>_xll.qlSwapIndex(,,O397,SettlementDays,Currency,Calendar,FixedLegTenor,FixedLegBDC,FixedLegDayCounter,Index6M,DiscountingCurve,Permanent,Trigger,ObjectOverwrite)</f>
        <v>obj_0074d#0000</v>
      </c>
      <c r="AB397" s="50" t="str">
        <f>_xll.qlVanillaSwapFromSwapIndex(,AA397,R397)</f>
        <v>obj_00980#0000</v>
      </c>
    </row>
    <row r="398" spans="13:28" x14ac:dyDescent="0.2">
      <c r="M398" s="94" t="s">
        <v>159</v>
      </c>
      <c r="N398" s="94" t="s">
        <v>96</v>
      </c>
      <c r="O398" s="94" t="s">
        <v>92</v>
      </c>
      <c r="P398" s="94" t="str">
        <f t="shared" ref="P398:P401" si="30">Currency&amp;SUBSTITUTE(N398,"Y","F")&amp;O398&amp;QuoteSuffix</f>
        <v>EUR30F15Y_Quote</v>
      </c>
      <c r="Q398" s="122"/>
      <c r="R398" s="106">
        <f>_xll.qlInterestRateIndexFixingDate(AA398,S398)</f>
        <v>53310</v>
      </c>
      <c r="S398" s="106">
        <f>_xll.qlCalendarAdvance(Calendar,SettlementDate,N398,"mf",TRUE,Trigger)</f>
        <v>53314</v>
      </c>
      <c r="T398" s="106">
        <f>_xll.qlInterestRateIndexMaturity(AA398,S398)</f>
        <v>58795</v>
      </c>
      <c r="U398" s="97">
        <f>_xll.qlIndexFixing(AA398,R398,TRUE,_xll.ohTrigger(Trigger,Trigger6M,InterestRatesTrigger))</f>
        <v>1.4854310541654743E-2</v>
      </c>
      <c r="V398" s="97">
        <f>_xll.qlQuoteValue(P398,_xll.ohTrigger(Trigger,Trigger6M,InterestRatesTrigger))</f>
        <v>1.4849999999999999E-2</v>
      </c>
      <c r="W398" s="94" t="b">
        <f t="shared" si="28"/>
        <v>1</v>
      </c>
      <c r="X398" s="153">
        <f t="shared" si="29"/>
        <v>4.3105416547440517E-2</v>
      </c>
      <c r="Y398" s="50" t="b">
        <f>ABS(X398/10000)&lt;=ABS('General Settings'!$D$32)</f>
        <v>0</v>
      </c>
      <c r="AA398" s="50" t="str">
        <f>_xll.qlSwapIndex(,,O398,SettlementDays,Currency,Calendar,FixedLegTenor,FixedLegBDC,FixedLegDayCounter,Index6M,DiscountingCurve,Permanent,Trigger,ObjectOverwrite)</f>
        <v>obj_00842#0000</v>
      </c>
      <c r="AB398" s="50" t="str">
        <f>_xll.qlVanillaSwapFromSwapIndex(,AA398,R398)</f>
        <v>obj_008b8#0000</v>
      </c>
    </row>
    <row r="399" spans="13:28" x14ac:dyDescent="0.2">
      <c r="M399" s="94" t="s">
        <v>159</v>
      </c>
      <c r="N399" s="94" t="s">
        <v>96</v>
      </c>
      <c r="O399" s="94" t="s">
        <v>93</v>
      </c>
      <c r="P399" s="94" t="str">
        <f t="shared" si="30"/>
        <v>EUR30F20Y_Quote</v>
      </c>
      <c r="Q399" s="122"/>
      <c r="R399" s="106">
        <f>_xll.qlInterestRateIndexFixingDate(AA399,S399)</f>
        <v>53310</v>
      </c>
      <c r="S399" s="106">
        <f>_xll.qlCalendarAdvance(Calendar,SettlementDate,N399,"mf",TRUE,Trigger)</f>
        <v>53314</v>
      </c>
      <c r="T399" s="106">
        <f>_xll.qlInterestRateIndexMaturity(AA399,S399)</f>
        <v>60619</v>
      </c>
      <c r="U399" s="97">
        <f>_xll.qlIndexFixing(AA399,R399,TRUE,_xll.ohTrigger(Trigger,Trigger6M,InterestRatesTrigger))</f>
        <v>1.4300906399098128E-2</v>
      </c>
      <c r="V399" s="97">
        <f>_xll.qlQuoteValue(P399,_xll.ohTrigger(Trigger,Trigger6M,InterestRatesTrigger))</f>
        <v>1.43E-2</v>
      </c>
      <c r="W399" s="94" t="b">
        <f t="shared" ref="W399:W401" si="31">NOT(ISERROR(V399))</f>
        <v>1</v>
      </c>
      <c r="X399" s="153">
        <f t="shared" ref="X399:X401" si="32">(U399-V399)*10000</f>
        <v>9.0639909812798014E-3</v>
      </c>
      <c r="Y399" s="50" t="b">
        <f>ABS(X399/10000)&lt;=ABS('General Settings'!$D$32)</f>
        <v>0</v>
      </c>
      <c r="AA399" s="50" t="str">
        <f>_xll.qlSwapIndex(,,O399,SettlementDays,Currency,Calendar,FixedLegTenor,FixedLegBDC,FixedLegDayCounter,Index6M,DiscountingCurve,Permanent,Trigger,ObjectOverwrite)</f>
        <v>obj_0075d#0000</v>
      </c>
      <c r="AB399" s="50" t="str">
        <f>_xll.qlVanillaSwapFromSwapIndex(,AA399,R399)</f>
        <v>obj_0097d#0000</v>
      </c>
    </row>
    <row r="400" spans="13:28" x14ac:dyDescent="0.2">
      <c r="M400" s="94" t="s">
        <v>159</v>
      </c>
      <c r="N400" s="94" t="s">
        <v>96</v>
      </c>
      <c r="O400" s="94" t="s">
        <v>94</v>
      </c>
      <c r="P400" s="94" t="str">
        <f t="shared" si="30"/>
        <v>EUR30F25Y_Quote</v>
      </c>
      <c r="Q400" s="122"/>
      <c r="R400" s="106">
        <f>_xll.qlInterestRateIndexFixingDate(AA400,S400)</f>
        <v>53310</v>
      </c>
      <c r="S400" s="106">
        <f>_xll.qlCalendarAdvance(Calendar,SettlementDate,N400,"mf",TRUE,Trigger)</f>
        <v>53314</v>
      </c>
      <c r="T400" s="106">
        <f>_xll.qlInterestRateIndexMaturity(AA400,S400)</f>
        <v>62445</v>
      </c>
      <c r="U400" s="97">
        <f>_xll.qlIndexFixing(AA400,R400,TRUE,_xll.ohTrigger(Trigger,Trigger6M,InterestRatesTrigger))</f>
        <v>1.4123665531734154E-2</v>
      </c>
      <c r="V400" s="97">
        <f>_xll.qlQuoteValue(P400,_xll.ohTrigger(Trigger,Trigger6M,InterestRatesTrigger))</f>
        <v>1.4119999999999999E-2</v>
      </c>
      <c r="W400" s="94" t="b">
        <f t="shared" si="31"/>
        <v>1</v>
      </c>
      <c r="X400" s="153">
        <f t="shared" si="32"/>
        <v>3.6655317341548893E-2</v>
      </c>
      <c r="Y400" s="50" t="b">
        <f>ABS(X400/10000)&lt;=ABS('General Settings'!$D$32)</f>
        <v>0</v>
      </c>
      <c r="AA400" s="50" t="str">
        <f>_xll.qlSwapIndex(,,O400,SettlementDays,Currency,Calendar,FixedLegTenor,FixedLegBDC,FixedLegDayCounter,Index6M,DiscountingCurve,Permanent,Trigger,ObjectOverwrite)</f>
        <v>obj_006cc#0000</v>
      </c>
      <c r="AB400" s="50" t="str">
        <f>_xll.qlVanillaSwapFromSwapIndex(,AA400,R400)</f>
        <v>obj_008d0#0000</v>
      </c>
    </row>
    <row r="401" spans="13:28" x14ac:dyDescent="0.2">
      <c r="M401" s="95" t="s">
        <v>159</v>
      </c>
      <c r="N401" s="95" t="s">
        <v>96</v>
      </c>
      <c r="O401" s="95" t="s">
        <v>96</v>
      </c>
      <c r="P401" s="95" t="str">
        <f t="shared" si="30"/>
        <v>EUR30F30Y_Quote</v>
      </c>
      <c r="Q401" s="124"/>
      <c r="R401" s="107">
        <f>_xll.qlInterestRateIndexFixingDate(AA401,S401)</f>
        <v>53310</v>
      </c>
      <c r="S401" s="107">
        <f>_xll.qlCalendarAdvance(Calendar,SettlementDate,N401,"mf",TRUE,Trigger)</f>
        <v>53314</v>
      </c>
      <c r="T401" s="107">
        <f>_xll.qlInterestRateIndexMaturity(AA401,S401)</f>
        <v>64271</v>
      </c>
      <c r="U401" s="98">
        <f>_xll.qlIndexFixing(AA401,R401,TRUE,_xll.ohTrigger(Trigger,Trigger6M,InterestRatesTrigger))</f>
        <v>1.4225636305277359E-2</v>
      </c>
      <c r="V401" s="98">
        <f>_xll.qlQuoteValue(P401,_xll.ohTrigger(Trigger,Trigger6M,InterestRatesTrigger))</f>
        <v>1.423E-2</v>
      </c>
      <c r="W401" s="95" t="b">
        <f t="shared" si="31"/>
        <v>1</v>
      </c>
      <c r="X401" s="196">
        <f t="shared" si="32"/>
        <v>-4.3636947226408096E-2</v>
      </c>
      <c r="Y401" s="51" t="b">
        <f>ABS(X401/10000)&lt;=ABS('General Settings'!$D$32)</f>
        <v>0</v>
      </c>
      <c r="AA401" s="51" t="str">
        <f>_xll.qlSwapIndex(,,O401,SettlementDays,Currency,Calendar,FixedLegTenor,FixedLegBDC,FixedLegDayCounter,Index6M,DiscountingCurve,Permanent,Trigger,ObjectOverwrite)</f>
        <v>obj_0067f#0000</v>
      </c>
      <c r="AB401" s="51" t="str">
        <f>_xll.qlVanillaSwapFromSwapIndex(,AA401,R401)</f>
        <v>obj_0085f#0000</v>
      </c>
    </row>
    <row r="402" spans="13:28" x14ac:dyDescent="0.2">
      <c r="W402" s="62"/>
      <c r="X402" s="63"/>
    </row>
    <row r="403" spans="13:28" x14ac:dyDescent="0.2">
      <c r="W403" s="62"/>
      <c r="X403" s="63"/>
    </row>
    <row r="404" spans="13:28" x14ac:dyDescent="0.2">
      <c r="W404" s="62"/>
      <c r="X404" s="63"/>
    </row>
    <row r="405" spans="13:28" x14ac:dyDescent="0.2">
      <c r="W405" s="62"/>
      <c r="X405" s="63"/>
    </row>
    <row r="406" spans="13:28" x14ac:dyDescent="0.2">
      <c r="W406" s="62"/>
      <c r="X406" s="63"/>
    </row>
    <row r="407" spans="13:28" x14ac:dyDescent="0.2">
      <c r="W407" s="62"/>
      <c r="X407" s="63"/>
    </row>
    <row r="408" spans="13:28" x14ac:dyDescent="0.2">
      <c r="W408" s="62"/>
      <c r="X408" s="63"/>
    </row>
    <row r="409" spans="13:28" x14ac:dyDescent="0.2">
      <c r="W409" s="62"/>
      <c r="X409" s="63"/>
    </row>
    <row r="410" spans="13:28" x14ac:dyDescent="0.2">
      <c r="W410" s="62"/>
      <c r="X410" s="63"/>
    </row>
    <row r="411" spans="13:28" x14ac:dyDescent="0.2">
      <c r="W411" s="62"/>
      <c r="X411" s="63"/>
    </row>
    <row r="412" spans="13:28" x14ac:dyDescent="0.2">
      <c r="W412" s="62"/>
      <c r="X412" s="63"/>
    </row>
    <row r="413" spans="13:28" x14ac:dyDescent="0.2">
      <c r="W413" s="62"/>
      <c r="X413" s="63"/>
    </row>
    <row r="414" spans="13:28" x14ac:dyDescent="0.2">
      <c r="W414" s="62"/>
      <c r="X414" s="63"/>
    </row>
    <row r="415" spans="13:28" x14ac:dyDescent="0.2">
      <c r="W415" s="62"/>
      <c r="X415" s="63"/>
    </row>
    <row r="416" spans="13:28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4" priority="5" operator="equal">
      <formula>FALSE</formula>
    </cfRule>
  </conditionalFormatting>
  <conditionalFormatting sqref="Y23:Y40">
    <cfRule type="cellIs" dxfId="3" priority="4" operator="equal">
      <formula>FALSE</formula>
    </cfRule>
  </conditionalFormatting>
  <conditionalFormatting sqref="Y79:Y401">
    <cfRule type="cellIs" dxfId="2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42722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4.2373769102245479E-4</v>
      </c>
      <c r="H3" s="53">
        <f>IF(G3&gt;=0,ROUNDDOWN(G3*10,2)/10,ROUNDUP(G3*10,2)/10)</f>
        <v>0</v>
      </c>
      <c r="I3" s="82">
        <f>MAX(_xll.ohPack(Data!$M$4:INDEX(Fwd1Y,MATCH(E3+1,SettlementDates,1),1)))</f>
        <v>8.5999999811859566E-4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43087</v>
      </c>
      <c r="F4" s="77">
        <f t="shared" si="1"/>
        <v>3</v>
      </c>
      <c r="G4" s="83">
        <f>MIN(_xll.ohPack(Data!$M$4:INDEX(Fwd1Y,MATCH(E4+1,SettlementDates,1),1)))</f>
        <v>4.2373769102245479E-4</v>
      </c>
      <c r="H4" s="54">
        <f t="shared" ref="H4:H16" si="4">IF(G4&gt;=0,ROUNDDOWN(G4*10,2)/10,ROUNDUP(G4*10,2)/10)</f>
        <v>0</v>
      </c>
      <c r="I4" s="83">
        <f>MAX(_xll.ohPack(Data!$M$4:INDEX(Fwd1Y,MATCH(E4+1,SettlementDates,1),1)))</f>
        <v>3.1421966272968094E-3</v>
      </c>
      <c r="J4" s="54">
        <f t="shared" si="2"/>
        <v>4.0000000000000001E-3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44183</v>
      </c>
      <c r="F5" s="77">
        <f t="shared" si="1"/>
        <v>6</v>
      </c>
      <c r="G5" s="83">
        <f>MIN(_xll.ohPack(Data!$M$4:INDEX(Fwd1Y,MATCH(E5+1,SettlementDates,1),1)))</f>
        <v>4.2373769102245479E-4</v>
      </c>
      <c r="H5" s="54">
        <f t="shared" si="4"/>
        <v>0</v>
      </c>
      <c r="I5" s="83">
        <f>MAX(_xll.ohPack(Data!$M$4:INDEX(Fwd1Y,MATCH(E5+1,SettlementDates,1),1)))</f>
        <v>1.3072106441497991E-2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46009</v>
      </c>
      <c r="F6" s="77">
        <f t="shared" si="1"/>
        <v>6</v>
      </c>
      <c r="G6" s="83">
        <f>MIN(_xll.ohPack(Data!$M$4:INDEX(Fwd1Y,MATCH(E6+1,SettlementDates,1),1)))</f>
        <v>4.2373769102245479E-4</v>
      </c>
      <c r="H6" s="54">
        <f t="shared" si="4"/>
        <v>0</v>
      </c>
      <c r="I6" s="83">
        <f>MAX(_xll.ohPack(Data!$M$4:INDEX(Fwd1Y,MATCH(E6+1,SettlementDates,1),1)))</f>
        <v>2.2244635317926816E-2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49661</v>
      </c>
      <c r="F7" s="77">
        <f t="shared" si="1"/>
        <v>12</v>
      </c>
      <c r="G7" s="83">
        <f>MIN(_xll.ohPack(Data!$M$4:INDEX(Fwd1Y,MATCH(E7+1,SettlementDates,1),1)))</f>
        <v>4.2373769102245479E-4</v>
      </c>
      <c r="H7" s="54">
        <f t="shared" si="4"/>
        <v>0</v>
      </c>
      <c r="I7" s="83">
        <f>MAX(_xll.ohPack(Data!$M$4:INDEX(Fwd1Y,MATCH(E7+1,SettlementDates,1),1)))</f>
        <v>2.3074826758563326E-2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53314</v>
      </c>
      <c r="F8" s="77">
        <f t="shared" si="1"/>
        <v>36</v>
      </c>
      <c r="G8" s="83">
        <f>MIN(_xll.ohPack(Data!$M$4:INDEX(Fwd1Y,MATCH(E8+1,SettlementDates,1),1)))</f>
        <v>4.2373769102245479E-4</v>
      </c>
      <c r="H8" s="54">
        <f t="shared" si="4"/>
        <v>0</v>
      </c>
      <c r="I8" s="83">
        <f>MAX(_xll.ohPack(Data!$M$4:INDEX(Fwd1Y,MATCH(E8+1,SettlementDates,1),1)))</f>
        <v>2.3074826758563326E-2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64271</v>
      </c>
      <c r="F9" s="77">
        <f t="shared" si="1"/>
        <v>60</v>
      </c>
      <c r="G9" s="84">
        <f>MIN(_xll.ohPack(Data!$M$4:INDEX(Fwd1Y,MATCH(E9+1,SettlementDates,1),1)))</f>
        <v>4.2373769102245479E-4</v>
      </c>
      <c r="H9" s="55">
        <f t="shared" si="4"/>
        <v>0</v>
      </c>
      <c r="I9" s="84">
        <f>MAX(_xll.ohPack(Data!$M$4:INDEX(Fwd1Y,MATCH(E9+1,SettlementDates,1),1)))</f>
        <v>2.3074826758563326E-2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42722</v>
      </c>
      <c r="F10" s="78">
        <f t="shared" si="1"/>
        <v>1</v>
      </c>
      <c r="G10" s="83">
        <f>MIN(_xll.ohPack(Data!$Q$4:INDEX(ONFwd1Y,MATCH(E10+1,SettlementDates,1),1)))</f>
        <v>9.5380026117197758E-5</v>
      </c>
      <c r="H10" s="53">
        <f t="shared" si="4"/>
        <v>0</v>
      </c>
      <c r="I10" s="82">
        <f>MAX(_xll.ohPack(Data!$Q$4:INDEX(ONFwd1Y,MATCH(E10+1,SettlementDates,1),1)))</f>
        <v>1.1508399502369038E-3</v>
      </c>
      <c r="J10" s="53">
        <f t="shared" si="2"/>
        <v>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43087</v>
      </c>
      <c r="F11" s="77">
        <f t="shared" si="1"/>
        <v>3</v>
      </c>
      <c r="G11" s="83">
        <f>MIN(_xll.ohPack(Data!$Q$4:INDEX(ONFwd1Y,MATCH(E11+1,SettlementDates,1),1)))</f>
        <v>9.4969981239145795E-5</v>
      </c>
      <c r="H11" s="54">
        <f t="shared" si="4"/>
        <v>0</v>
      </c>
      <c r="I11" s="83">
        <f>MAX(_xll.ohPack(Data!$Q$4:INDEX(ONFwd1Y,MATCH(E11+1,SettlementDates,1),1)))</f>
        <v>1.3681794580477913E-3</v>
      </c>
      <c r="J11" s="54">
        <f t="shared" si="2"/>
        <v>2E-3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44183</v>
      </c>
      <c r="F12" s="77">
        <f t="shared" si="1"/>
        <v>6</v>
      </c>
      <c r="G12" s="83">
        <f>MIN(_xll.ohPack(Data!$Q$4:INDEX(ONFwd1Y,MATCH(E12+1,SettlementDates,1),1)))</f>
        <v>9.4969981239145795E-5</v>
      </c>
      <c r="H12" s="54">
        <f t="shared" si="4"/>
        <v>0</v>
      </c>
      <c r="I12" s="83">
        <f>MAX(_xll.ohPack(Data!$Q$4:INDEX(ONFwd1Y,MATCH(E12+1,SettlementDates,1),1)))</f>
        <v>1.1698035283567165E-2</v>
      </c>
      <c r="J12" s="54">
        <f t="shared" si="2"/>
        <v>1.4999999999999999E-2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46009</v>
      </c>
      <c r="F13" s="77">
        <f t="shared" si="1"/>
        <v>6</v>
      </c>
      <c r="G13" s="83">
        <f>MIN(_xll.ohPack(Data!$Q$4:INDEX(ONFwd1Y,MATCH(E13+1,SettlementDates,1),1)))</f>
        <v>9.4969981239145795E-5</v>
      </c>
      <c r="H13" s="54">
        <f t="shared" si="4"/>
        <v>0</v>
      </c>
      <c r="I13" s="83">
        <f>MAX(_xll.ohPack(Data!$Q$4:INDEX(ONFwd1Y,MATCH(E13+1,SettlementDates,1),1)))</f>
        <v>2.1638652732995922E-2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49661</v>
      </c>
      <c r="F14" s="77">
        <f t="shared" si="1"/>
        <v>12</v>
      </c>
      <c r="G14" s="83">
        <f>MIN(_xll.ohPack(Data!$Q$4:INDEX(ONFwd1Y,MATCH(E14+1,SettlementDates,1),1)))</f>
        <v>9.4969981239145795E-5</v>
      </c>
      <c r="H14" s="54">
        <f t="shared" si="4"/>
        <v>0</v>
      </c>
      <c r="I14" s="83">
        <f>MAX(_xll.ohPack(Data!$Q$4:INDEX(ONFwd1Y,MATCH(E14+1,SettlementDates,1),1)))</f>
        <v>2.2816944251831117E-2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53314</v>
      </c>
      <c r="F15" s="77">
        <f t="shared" si="1"/>
        <v>36</v>
      </c>
      <c r="G15" s="83">
        <f>MIN(_xll.ohPack(Data!$Q$4:INDEX(ONFwd1Y,MATCH(E15+1,SettlementDates,1),1)))</f>
        <v>9.4969981239145795E-5</v>
      </c>
      <c r="H15" s="54">
        <f t="shared" si="4"/>
        <v>0</v>
      </c>
      <c r="I15" s="83">
        <f>MAX(_xll.ohPack(Data!$Q$4:INDEX(ONFwd1Y,MATCH(E15+1,SettlementDates,1),1)))</f>
        <v>2.2816944251831117E-2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64271</v>
      </c>
      <c r="F16" s="81">
        <f t="shared" si="1"/>
        <v>60</v>
      </c>
      <c r="G16" s="84">
        <f>MIN(_xll.ohPack(Data!$Q$4:INDEX(ONFwd1Y,MATCH(E16+1,SettlementDates,1),1)))</f>
        <v>9.4969981239145795E-5</v>
      </c>
      <c r="H16" s="55">
        <f t="shared" si="4"/>
        <v>0</v>
      </c>
      <c r="I16" s="84">
        <f>MAX(_xll.ohPack(Data!$Q$4:INDEX(ONFwd1Y,MATCH(E16+1,SettlementDates,1),1)))</f>
        <v>2.2816944251831117E-2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147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142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157</v>
      </c>
      <c r="Y22" s="102" t="s">
        <v>59</v>
      </c>
    </row>
    <row r="23" spans="3:27" x14ac:dyDescent="0.2">
      <c r="J23" s="62"/>
      <c r="K23" s="62"/>
      <c r="L23" s="62"/>
      <c r="M23" s="117" t="s">
        <v>150</v>
      </c>
      <c r="N23" s="117" t="s">
        <v>30</v>
      </c>
      <c r="O23" s="117" t="str">
        <f t="shared" ref="O23:O46" si="6">LEFT(N23,LEN(N23)-1)+12&amp;"M"</f>
        <v>13M</v>
      </c>
      <c r="P23" s="117" t="str">
        <f t="shared" ref="P23:P46" si="7">Currency&amp;LEFT(N23,LEN(N23)-1)&amp;"x"&amp;LEFT(O23,LEN(O23)-1)&amp;"F"&amp;QuoteSuffix</f>
        <v>EUR1x13F_Quote</v>
      </c>
      <c r="Q23" s="142"/>
      <c r="R23" s="118">
        <f>_xll.qlInterestRateIndexFixingDate(Index1Y,S23)</f>
        <v>42383</v>
      </c>
      <c r="S23" s="118">
        <f>_xll.qlCalendarAdvance(Calendar,SettlementDate,N23,"mf",TRUE)</f>
        <v>42387</v>
      </c>
      <c r="T23" s="118">
        <f>_xll.qlCalendarAdvance(Calendar,SettlementDate,O23,"mf",TRUE)</f>
        <v>42753</v>
      </c>
      <c r="U23" s="119">
        <f>_xll.qlIndexFixing(Index1Y,R23,TRUE,_xll.ohTrigger(Trigger,Trigger1Y,InterestRatesTrigger))</f>
        <v>5.1000000000008688E-4</v>
      </c>
      <c r="V23" s="119">
        <f>_xll.qlQuoteValue(P23,_xll.ohTrigger(Trigger,Trigger1Y,InterestRatesTrigger))</f>
        <v>5.1000000000000004E-4</v>
      </c>
      <c r="W23" s="117" t="b">
        <f>NOT(ISERROR(V23))</f>
        <v>1</v>
      </c>
      <c r="X23" s="145">
        <f>(U23-V23)/10000</f>
        <v>8.684459401608891E-21</v>
      </c>
      <c r="Y23" s="171" t="b">
        <f>ABS(X23/10000)&lt;=ABS('General Settings'!$D$33)</f>
        <v>1</v>
      </c>
      <c r="AA23" s="62" t="e">
        <f t="array" ref="AA23:AA46">NA()</f>
        <v>#N/A</v>
      </c>
    </row>
    <row r="24" spans="3:27" x14ac:dyDescent="0.2">
      <c r="M24" s="110" t="s">
        <v>150</v>
      </c>
      <c r="N24" s="110" t="s">
        <v>63</v>
      </c>
      <c r="O24" s="110" t="str">
        <f t="shared" si="6"/>
        <v>14M</v>
      </c>
      <c r="P24" s="110" t="str">
        <f t="shared" si="7"/>
        <v>EUR2x14F_Quote</v>
      </c>
      <c r="Q24" s="142"/>
      <c r="R24" s="111">
        <f>_xll.qlInterestRateIndexFixingDate(Index1Y,S24)</f>
        <v>42416</v>
      </c>
      <c r="S24" s="111">
        <f>_xll.qlCalendarAdvance(Calendar,SettlementDate,N24,"mf",TRUE)</f>
        <v>42418</v>
      </c>
      <c r="T24" s="111">
        <f>_xll.qlCalendarAdvance(Calendar,SettlementDate,O24,"mf",TRUE)</f>
        <v>42786</v>
      </c>
      <c r="U24" s="112">
        <f>_xll.qlIndexFixing(Index1Y,R24,TRUE,_xll.ohTrigger(Trigger,Trigger1Y,InterestRatesTrigger))</f>
        <v>4.6999999999995114E-4</v>
      </c>
      <c r="V24" s="112">
        <f>_xll.qlQuoteValue(P24,_xll.ohTrigger(Trigger,Trigger1Y,InterestRatesTrigger))</f>
        <v>4.6999999999999999E-4</v>
      </c>
      <c r="W24" s="110" t="b">
        <f t="shared" ref="W24:W46" si="8">NOT(ISERROR(V24))</f>
        <v>1</v>
      </c>
      <c r="X24" s="146">
        <f t="shared" ref="X24:X46" si="9">(U24-V24)/10000</f>
        <v>-4.8843307870471974E-21</v>
      </c>
      <c r="Y24" s="171" t="b">
        <f>ABS(X24/10000)&lt;=ABS('General Settings'!$D$33)</f>
        <v>1</v>
      </c>
      <c r="AA24" s="62" t="e">
        <v>#N/A</v>
      </c>
    </row>
    <row r="25" spans="3:27" x14ac:dyDescent="0.2">
      <c r="M25" s="110" t="s">
        <v>150</v>
      </c>
      <c r="N25" s="110" t="s">
        <v>31</v>
      </c>
      <c r="O25" s="110" t="str">
        <f t="shared" si="6"/>
        <v>15M</v>
      </c>
      <c r="P25" s="110" t="str">
        <f t="shared" si="7"/>
        <v>EUR3x15F_Quote</v>
      </c>
      <c r="Q25" s="142"/>
      <c r="R25" s="111">
        <f>_xll.qlInterestRateIndexFixingDate(Index1Y,S25)</f>
        <v>42445</v>
      </c>
      <c r="S25" s="111">
        <f>_xll.qlCalendarAdvance(Calendar,SettlementDate,N25,"mf",TRUE)</f>
        <v>42447</v>
      </c>
      <c r="T25" s="111">
        <f>_xll.qlCalendarAdvance(Calendar,SettlementDate,O25,"mf",TRUE)</f>
        <v>42814</v>
      </c>
      <c r="U25" s="112">
        <f>_xll.qlIndexFixing(Index1Y,R25,TRUE,_xll.ohTrigger(Trigger,Trigger1Y,InterestRatesTrigger))</f>
        <v>4.2999999999984397E-4</v>
      </c>
      <c r="V25" s="112">
        <f>_xll.qlQuoteValue(P25,_xll.ohTrigger(Trigger,Trigger1Y,InterestRatesTrigger))</f>
        <v>4.2999999999999999E-4</v>
      </c>
      <c r="W25" s="110" t="b">
        <f t="shared" si="8"/>
        <v>1</v>
      </c>
      <c r="X25" s="146">
        <f t="shared" si="9"/>
        <v>-1.5601669262066409E-20</v>
      </c>
      <c r="Y25" s="171" t="b">
        <f>ABS(X25/10000)&lt;=ABS('General Settings'!$D$33)</f>
        <v>1</v>
      </c>
      <c r="AA25" s="62" t="e">
        <v>#N/A</v>
      </c>
    </row>
    <row r="26" spans="3:27" x14ac:dyDescent="0.2">
      <c r="M26" s="110" t="s">
        <v>150</v>
      </c>
      <c r="N26" s="110" t="s">
        <v>64</v>
      </c>
      <c r="O26" s="110" t="str">
        <f t="shared" si="6"/>
        <v>16M</v>
      </c>
      <c r="P26" s="110" t="str">
        <f t="shared" si="7"/>
        <v>EUR4x16F_Quote</v>
      </c>
      <c r="Q26" s="142"/>
      <c r="R26" s="111">
        <f>_xll.qlInterestRateIndexFixingDate(Index1Y,S26)</f>
        <v>42474</v>
      </c>
      <c r="S26" s="111">
        <f>_xll.qlCalendarAdvance(Calendar,SettlementDate,N26,"mf",TRUE)</f>
        <v>42478</v>
      </c>
      <c r="T26" s="111">
        <f>_xll.qlCalendarAdvance(Calendar,SettlementDate,O26,"mf",TRUE)</f>
        <v>42843</v>
      </c>
      <c r="U26" s="112">
        <f>_xll.qlIndexFixing(Index1Y,R26,TRUE,_xll.ohTrigger(Trigger,Trigger1Y,InterestRatesTrigger))</f>
        <v>4.4000000040606691E-4</v>
      </c>
      <c r="V26" s="112">
        <f>_xll.qlQuoteValue(P26,_xll.ohTrigger(Trigger,Trigger1Y,InterestRatesTrigger))</f>
        <v>4.4000000000000007E-4</v>
      </c>
      <c r="W26" s="110" t="b">
        <f t="shared" si="8"/>
        <v>1</v>
      </c>
      <c r="X26" s="146">
        <f t="shared" si="9"/>
        <v>4.0606683597219085E-17</v>
      </c>
      <c r="Y26" s="171" t="b">
        <f>ABS(X26/10000)&lt;=ABS('General Settings'!$D$33)</f>
        <v>1</v>
      </c>
      <c r="AA26" s="62" t="e">
        <v>#N/A</v>
      </c>
    </row>
    <row r="27" spans="3:27" x14ac:dyDescent="0.2">
      <c r="M27" s="110" t="s">
        <v>150</v>
      </c>
      <c r="N27" s="110" t="s">
        <v>65</v>
      </c>
      <c r="O27" s="110" t="str">
        <f t="shared" si="6"/>
        <v>17M</v>
      </c>
      <c r="P27" s="110" t="str">
        <f t="shared" si="7"/>
        <v>EUR5x17F_Quote</v>
      </c>
      <c r="Q27" s="142"/>
      <c r="R27" s="111">
        <f>_xll.qlInterestRateIndexFixingDate(Index1Y,S27)</f>
        <v>42506</v>
      </c>
      <c r="S27" s="111">
        <f>_xll.qlCalendarAdvance(Calendar,SettlementDate,N27,"mf",TRUE)</f>
        <v>42508</v>
      </c>
      <c r="T27" s="111">
        <f>_xll.qlCalendarAdvance(Calendar,SettlementDate,O27,"mf",TRUE)</f>
        <v>42873</v>
      </c>
      <c r="U27" s="112">
        <f>_xll.qlIndexFixing(Index1Y,R27,TRUE,_xll.ohTrigger(Trigger,Trigger1Y,InterestRatesTrigger))</f>
        <v>4.5000000102870288E-4</v>
      </c>
      <c r="V27" s="112">
        <f>_xll.qlQuoteValue(P27,_xll.ohTrigger(Trigger,Trigger1Y,InterestRatesTrigger))</f>
        <v>4.4999999999999999E-4</v>
      </c>
      <c r="W27" s="110" t="b">
        <f t="shared" si="8"/>
        <v>1</v>
      </c>
      <c r="X27" s="146">
        <f t="shared" si="9"/>
        <v>1.0287028932680354E-16</v>
      </c>
      <c r="Y27" s="171" t="b">
        <f>ABS(X27/10000)&lt;=ABS('General Settings'!$D$33)</f>
        <v>1</v>
      </c>
      <c r="AA27" s="62" t="e">
        <v>#N/A</v>
      </c>
    </row>
    <row r="28" spans="3:27" x14ac:dyDescent="0.2">
      <c r="M28" s="110" t="s">
        <v>150</v>
      </c>
      <c r="N28" s="110" t="s">
        <v>32</v>
      </c>
      <c r="O28" s="110" t="str">
        <f t="shared" si="6"/>
        <v>18M</v>
      </c>
      <c r="P28" s="110" t="str">
        <f t="shared" si="7"/>
        <v>EUR6x18F_Quote</v>
      </c>
      <c r="Q28" s="142"/>
      <c r="R28" s="111">
        <f>_xll.qlInterestRateIndexFixingDate(Index1Y,S28)</f>
        <v>42537</v>
      </c>
      <c r="S28" s="111">
        <f>_xll.qlCalendarAdvance(Calendar,SettlementDate,N28,"mf",TRUE)</f>
        <v>42541</v>
      </c>
      <c r="T28" s="111">
        <f>_xll.qlCalendarAdvance(Calendar,SettlementDate,O28,"mf",TRUE)</f>
        <v>42905</v>
      </c>
      <c r="U28" s="112">
        <f>_xll.qlIndexFixing(Index1Y,R28,TRUE,_xll.ohTrigger(Trigger,Trigger1Y,InterestRatesTrigger))</f>
        <v>4.6999999949198107E-4</v>
      </c>
      <c r="V28" s="112">
        <f>_xll.qlQuoteValue(P28,_xll.ohTrigger(Trigger,Trigger1Y,InterestRatesTrigger))</f>
        <v>4.6999999999999999E-4</v>
      </c>
      <c r="W28" s="110" t="b">
        <f t="shared" si="8"/>
        <v>1</v>
      </c>
      <c r="X28" s="146">
        <f t="shared" si="9"/>
        <v>-5.0801891990012727E-17</v>
      </c>
      <c r="Y28" s="171" t="b">
        <f>ABS(X28/10000)&lt;=ABS('General Settings'!$D$33)</f>
        <v>1</v>
      </c>
      <c r="AA28" s="62" t="e">
        <v>#N/A</v>
      </c>
    </row>
    <row r="29" spans="3:27" x14ac:dyDescent="0.2">
      <c r="M29" s="110" t="s">
        <v>150</v>
      </c>
      <c r="N29" s="110" t="s">
        <v>66</v>
      </c>
      <c r="O29" s="110" t="str">
        <f t="shared" si="6"/>
        <v>19M</v>
      </c>
      <c r="P29" s="110" t="str">
        <f t="shared" si="7"/>
        <v>EUR7x19F_Quote</v>
      </c>
      <c r="Q29" s="142"/>
      <c r="R29" s="111">
        <f>_xll.qlInterestRateIndexFixingDate(Index1Y,S29)</f>
        <v>42565</v>
      </c>
      <c r="S29" s="111">
        <f>_xll.qlCalendarAdvance(Calendar,SettlementDate,N29,"mf",TRUE)</f>
        <v>42569</v>
      </c>
      <c r="T29" s="111">
        <f>_xll.qlCalendarAdvance(Calendar,SettlementDate,O29,"mf",TRUE)</f>
        <v>42934</v>
      </c>
      <c r="U29" s="112">
        <f>_xll.qlIndexFixing(Index1Y,R29,TRUE,_xll.ohTrigger(Trigger,Trigger1Y,InterestRatesTrigger))</f>
        <v>5.0999999849862701E-4</v>
      </c>
      <c r="V29" s="112">
        <f>_xll.qlQuoteValue(P29,_xll.ohTrigger(Trigger,Trigger1Y,InterestRatesTrigger))</f>
        <v>5.1000000000000004E-4</v>
      </c>
      <c r="W29" s="110" t="b">
        <f t="shared" si="8"/>
        <v>1</v>
      </c>
      <c r="X29" s="146">
        <f t="shared" si="9"/>
        <v>-1.5013730276375316E-16</v>
      </c>
      <c r="Y29" s="171" t="b">
        <f>ABS(X29/10000)&lt;=ABS('General Settings'!$D$33)</f>
        <v>1</v>
      </c>
      <c r="AA29" s="62" t="e">
        <v>#N/A</v>
      </c>
    </row>
    <row r="30" spans="3:27" x14ac:dyDescent="0.2">
      <c r="M30" s="110" t="s">
        <v>150</v>
      </c>
      <c r="N30" s="110" t="s">
        <v>67</v>
      </c>
      <c r="O30" s="110" t="str">
        <f t="shared" si="6"/>
        <v>20M</v>
      </c>
      <c r="P30" s="110" t="str">
        <f t="shared" si="7"/>
        <v>EUR8x20F_Quote</v>
      </c>
      <c r="Q30" s="142"/>
      <c r="R30" s="111">
        <f>_xll.qlInterestRateIndexFixingDate(Index1Y,S30)</f>
        <v>42598</v>
      </c>
      <c r="S30" s="111">
        <f>_xll.qlCalendarAdvance(Calendar,SettlementDate,N30,"mf",TRUE)</f>
        <v>42600</v>
      </c>
      <c r="T30" s="111">
        <f>_xll.qlCalendarAdvance(Calendar,SettlementDate,O30,"mf",TRUE)</f>
        <v>42965</v>
      </c>
      <c r="U30" s="112">
        <f>_xll.qlIndexFixing(Index1Y,R30,TRUE,_xll.ohTrigger(Trigger,Trigger1Y,InterestRatesTrigger))</f>
        <v>5.4999999952842164E-4</v>
      </c>
      <c r="V30" s="112">
        <f>_xll.qlQuoteValue(P30,_xll.ohTrigger(Trigger,Trigger1Y,InterestRatesTrigger))</f>
        <v>5.5000000000000003E-4</v>
      </c>
      <c r="W30" s="110" t="b">
        <f t="shared" si="8"/>
        <v>1</v>
      </c>
      <c r="X30" s="146">
        <f t="shared" si="9"/>
        <v>-4.7157839699191183E-17</v>
      </c>
      <c r="Y30" s="171" t="b">
        <f>ABS(X30/10000)&lt;=ABS('General Settings'!$D$33)</f>
        <v>1</v>
      </c>
      <c r="AA30" s="62" t="e">
        <v>#N/A</v>
      </c>
    </row>
    <row r="31" spans="3:27" x14ac:dyDescent="0.2">
      <c r="M31" s="110" t="s">
        <v>150</v>
      </c>
      <c r="N31" s="110" t="s">
        <v>68</v>
      </c>
      <c r="O31" s="110" t="str">
        <f t="shared" si="6"/>
        <v>21M</v>
      </c>
      <c r="P31" s="110" t="str">
        <f t="shared" si="7"/>
        <v>EUR9x21F_Quote</v>
      </c>
      <c r="Q31" s="142"/>
      <c r="R31" s="111">
        <f>_xll.qlInterestRateIndexFixingDate(Index1Y,S31)</f>
        <v>42628</v>
      </c>
      <c r="S31" s="111">
        <f>_xll.qlCalendarAdvance(Calendar,SettlementDate,N31,"mf",TRUE)</f>
        <v>42632</v>
      </c>
      <c r="T31" s="111">
        <f>_xll.qlCalendarAdvance(Calendar,SettlementDate,O31,"mf",TRUE)</f>
        <v>42996</v>
      </c>
      <c r="U31" s="112">
        <f>_xll.qlIndexFixing(Index1Y,R31,TRUE,_xll.ohTrigger(Trigger,Trigger1Y,InterestRatesTrigger))</f>
        <v>5.9999999999779869E-4</v>
      </c>
      <c r="V31" s="112">
        <f>_xll.qlQuoteValue(P31,_xll.ohTrigger(Trigger,Trigger1Y,InterestRatesTrigger))</f>
        <v>5.9999999999999995E-4</v>
      </c>
      <c r="W31" s="110" t="b">
        <f t="shared" si="8"/>
        <v>1</v>
      </c>
      <c r="X31" s="146">
        <f t="shared" si="9"/>
        <v>-2.2012556707973196E-19</v>
      </c>
      <c r="Y31" s="171" t="b">
        <f>ABS(X31/10000)&lt;=ABS('General Settings'!$D$33)</f>
        <v>1</v>
      </c>
      <c r="AA31" s="62" t="e">
        <v>#N/A</v>
      </c>
    </row>
    <row r="32" spans="3:27" x14ac:dyDescent="0.2">
      <c r="M32" s="110" t="s">
        <v>150</v>
      </c>
      <c r="N32" s="110" t="s">
        <v>69</v>
      </c>
      <c r="O32" s="110" t="str">
        <f t="shared" si="6"/>
        <v>22M</v>
      </c>
      <c r="P32" s="110" t="str">
        <f t="shared" si="7"/>
        <v>EUR10x22F_Quote</v>
      </c>
      <c r="Q32" s="142"/>
      <c r="R32" s="111">
        <f>_xll.qlInterestRateIndexFixingDate(Index1Y,S32)</f>
        <v>42657</v>
      </c>
      <c r="S32" s="111">
        <f>_xll.qlCalendarAdvance(Calendar,SettlementDate,N32,"mf",TRUE)</f>
        <v>42661</v>
      </c>
      <c r="T32" s="111">
        <f>_xll.qlCalendarAdvance(Calendar,SettlementDate,O32,"mf",TRUE)</f>
        <v>43026</v>
      </c>
      <c r="U32" s="112">
        <f>_xll.qlIndexFixing(Index1Y,R32,TRUE,_xll.ohTrigger(Trigger,Trigger1Y,InterestRatesTrigger))</f>
        <v>6.7000000013124682E-4</v>
      </c>
      <c r="V32" s="112">
        <f>_xll.qlQuoteValue(P32,_xll.ohTrigger(Trigger,Trigger1Y,InterestRatesTrigger))</f>
        <v>6.7000000000000002E-4</v>
      </c>
      <c r="W32" s="110" t="b">
        <f t="shared" si="8"/>
        <v>1</v>
      </c>
      <c r="X32" s="146">
        <f t="shared" si="9"/>
        <v>1.3124679294762575E-17</v>
      </c>
      <c r="Y32" s="171" t="b">
        <f>ABS(X32/10000)&lt;=ABS('General Settings'!$D$33)</f>
        <v>1</v>
      </c>
      <c r="AA32" s="62" t="e">
        <v>#N/A</v>
      </c>
    </row>
    <row r="33" spans="13:27" x14ac:dyDescent="0.2">
      <c r="M33" s="110" t="s">
        <v>150</v>
      </c>
      <c r="N33" s="110" t="s">
        <v>70</v>
      </c>
      <c r="O33" s="110" t="str">
        <f t="shared" si="6"/>
        <v>23M</v>
      </c>
      <c r="P33" s="110" t="str">
        <f t="shared" si="7"/>
        <v>EUR11x23F_Quote</v>
      </c>
      <c r="Q33" s="142"/>
      <c r="R33" s="111">
        <f>_xll.qlInterestRateIndexFixingDate(Index1Y,S33)</f>
        <v>42690</v>
      </c>
      <c r="S33" s="111">
        <f>_xll.qlCalendarAdvance(Calendar,SettlementDate,N33,"mf",TRUE)</f>
        <v>42692</v>
      </c>
      <c r="T33" s="111">
        <f>_xll.qlCalendarAdvance(Calendar,SettlementDate,O33,"mf",TRUE)</f>
        <v>43059</v>
      </c>
      <c r="U33" s="112">
        <f>_xll.qlIndexFixing(Index1Y,R33,TRUE,_xll.ohTrigger(Trigger,Trigger1Y,InterestRatesTrigger))</f>
        <v>7.6000000022239636E-4</v>
      </c>
      <c r="V33" s="112">
        <f>_xll.qlQuoteValue(P33,_xll.ohTrigger(Trigger,Trigger1Y,InterestRatesTrigger))</f>
        <v>7.6000000000000015E-4</v>
      </c>
      <c r="W33" s="110" t="b">
        <f t="shared" si="8"/>
        <v>1</v>
      </c>
      <c r="X33" s="146">
        <f t="shared" si="9"/>
        <v>2.2239621168956836E-17</v>
      </c>
      <c r="Y33" s="171" t="b">
        <f>ABS(X33/10000)&lt;=ABS('General Settings'!$D$33)</f>
        <v>1</v>
      </c>
      <c r="AA33" s="62" t="e">
        <v>#N/A</v>
      </c>
    </row>
    <row r="34" spans="13:27" x14ac:dyDescent="0.2">
      <c r="M34" s="110" t="s">
        <v>150</v>
      </c>
      <c r="N34" s="110" t="s">
        <v>106</v>
      </c>
      <c r="O34" s="110" t="str">
        <f t="shared" si="6"/>
        <v>24M</v>
      </c>
      <c r="P34" s="110" t="str">
        <f t="shared" si="7"/>
        <v>EUR12x24F_Quote</v>
      </c>
      <c r="Q34" s="142"/>
      <c r="R34" s="111">
        <f>_xll.qlInterestRateIndexFixingDate(Index1Y,S34)</f>
        <v>42719</v>
      </c>
      <c r="S34" s="111">
        <f>_xll.qlCalendarAdvance(Calendar,SettlementDate,N34,"mf",TRUE)</f>
        <v>42723</v>
      </c>
      <c r="T34" s="111">
        <f>_xll.qlCalendarAdvance(Calendar,SettlementDate,O34,"mf",TRUE)</f>
        <v>43087</v>
      </c>
      <c r="U34" s="112">
        <f>_xll.qlIndexFixing(Index1Y,R34,TRUE,_xll.ohTrigger(Trigger,Trigger1Y,InterestRatesTrigger))</f>
        <v>8.4000000015376798E-4</v>
      </c>
      <c r="V34" s="112">
        <f>_xll.qlQuoteValue(P34,_xll.ohTrigger(Trigger,Trigger1Y,InterestRatesTrigger))</f>
        <v>8.4000000000000014E-4</v>
      </c>
      <c r="W34" s="110" t="b">
        <f t="shared" si="8"/>
        <v>1</v>
      </c>
      <c r="X34" s="146">
        <f t="shared" si="9"/>
        <v>1.5376784047449464E-17</v>
      </c>
      <c r="Y34" s="171" t="b">
        <f>ABS(X34/10000)&lt;=ABS('General Settings'!$D$33)</f>
        <v>1</v>
      </c>
      <c r="AA34" s="62" t="e">
        <v>#N/A</v>
      </c>
    </row>
    <row r="35" spans="13:27" x14ac:dyDescent="0.2">
      <c r="M35" s="50" t="s">
        <v>150</v>
      </c>
      <c r="N35" s="50" t="s">
        <v>71</v>
      </c>
      <c r="O35" s="50" t="str">
        <f t="shared" si="6"/>
        <v>25M</v>
      </c>
      <c r="P35" s="50" t="str">
        <f t="shared" si="7"/>
        <v>EUR13x25F_Quote</v>
      </c>
      <c r="Q35" s="142"/>
      <c r="R35" s="120">
        <f>_xll.qlInterestRateIndexFixingDate(Index1Y,S35)</f>
        <v>42751</v>
      </c>
      <c r="S35" s="120">
        <f>_xll.qlCalendarAdvance(Calendar,SettlementDate,N35,"mf",TRUE)</f>
        <v>42753</v>
      </c>
      <c r="T35" s="120">
        <f>_xll.qlCalendarAdvance(Calendar,SettlementDate,O35,"mf",TRUE)</f>
        <v>43118</v>
      </c>
      <c r="U35" s="125">
        <f>_xll.qlIndexFixing(Index1Y,R35,TRUE,_xll.ohTrigger(Trigger,Trigger1Y,InterestRatesTrigger))</f>
        <v>9.3221170128361132E-4</v>
      </c>
      <c r="V35" s="125" t="e">
        <f>_xll.qlQuoteValue(P35,_xll.ohTrigger(Trigger,Trigger1Y,InterestRatesTrigger))</f>
        <v>#NUM!</v>
      </c>
      <c r="W35" s="50" t="b">
        <f t="shared" si="8"/>
        <v>0</v>
      </c>
      <c r="X35" s="144" t="e">
        <f t="shared" si="9"/>
        <v>#NUM!</v>
      </c>
      <c r="Y35" s="171" t="e">
        <f>ABS(X35/10000)&lt;=ABS('General Settings'!$D$33)</f>
        <v>#NUM!</v>
      </c>
      <c r="AA35" s="62" t="e">
        <v>#N/A</v>
      </c>
    </row>
    <row r="36" spans="13:27" x14ac:dyDescent="0.2">
      <c r="M36" s="50" t="s">
        <v>150</v>
      </c>
      <c r="N36" s="50" t="s">
        <v>72</v>
      </c>
      <c r="O36" s="50" t="str">
        <f t="shared" si="6"/>
        <v>26M</v>
      </c>
      <c r="P36" s="50" t="str">
        <f t="shared" si="7"/>
        <v>EUR14x26F_Quote</v>
      </c>
      <c r="Q36" s="142"/>
      <c r="R36" s="120">
        <f>_xll.qlInterestRateIndexFixingDate(Index1Y,S36)</f>
        <v>42782</v>
      </c>
      <c r="S36" s="120">
        <f>_xll.qlCalendarAdvance(Calendar,SettlementDate,N36,"mf",TRUE)</f>
        <v>42786</v>
      </c>
      <c r="T36" s="120">
        <f>_xll.qlCalendarAdvance(Calendar,SettlementDate,O36,"mf",TRUE)</f>
        <v>43150</v>
      </c>
      <c r="U36" s="125">
        <f>_xll.qlIndexFixing(Index1Y,R36,TRUE,_xll.ohTrigger(Trigger,Trigger1Y,InterestRatesTrigger))</f>
        <v>1.0216255195304889E-3</v>
      </c>
      <c r="V36" s="125" t="e">
        <f>_xll.qlQuoteValue(P36,_xll.ohTrigger(Trigger,Trigger1Y,InterestRatesTrigger))</f>
        <v>#NUM!</v>
      </c>
      <c r="W36" s="50" t="b">
        <f t="shared" si="8"/>
        <v>0</v>
      </c>
      <c r="X36" s="144" t="e">
        <f t="shared" si="9"/>
        <v>#NUM!</v>
      </c>
      <c r="Y36" s="171" t="e">
        <f>ABS(X36/10000)&lt;=ABS('General Settings'!$D$33)</f>
        <v>#NUM!</v>
      </c>
      <c r="AA36" s="62" t="e">
        <v>#N/A</v>
      </c>
    </row>
    <row r="37" spans="13:27" x14ac:dyDescent="0.2">
      <c r="M37" s="50" t="s">
        <v>150</v>
      </c>
      <c r="N37" s="50" t="s">
        <v>73</v>
      </c>
      <c r="O37" s="50" t="str">
        <f t="shared" si="6"/>
        <v>27M</v>
      </c>
      <c r="P37" s="50" t="str">
        <f t="shared" si="7"/>
        <v>EUR15x27F_Quote</v>
      </c>
      <c r="Q37" s="142"/>
      <c r="R37" s="120">
        <f>_xll.qlInterestRateIndexFixingDate(Index1Y,S37)</f>
        <v>42810</v>
      </c>
      <c r="S37" s="120">
        <f>_xll.qlCalendarAdvance(Calendar,SettlementDate,N37,"mf",TRUE)</f>
        <v>42814</v>
      </c>
      <c r="T37" s="120">
        <f>_xll.qlCalendarAdvance(Calendar,SettlementDate,O37,"mf",TRUE)</f>
        <v>43178</v>
      </c>
      <c r="U37" s="125">
        <f>_xll.qlIndexFixing(Index1Y,R37,TRUE,_xll.ohTrigger(Trigger,Trigger1Y,InterestRatesTrigger))</f>
        <v>1.1246113445713987E-3</v>
      </c>
      <c r="V37" s="125" t="e">
        <f>_xll.qlQuoteValue(P37,_xll.ohTrigger(Trigger,Trigger1Y,InterestRatesTrigger))</f>
        <v>#NUM!</v>
      </c>
      <c r="W37" s="50" t="b">
        <f t="shared" si="8"/>
        <v>0</v>
      </c>
      <c r="X37" s="144" t="e">
        <f t="shared" si="9"/>
        <v>#NUM!</v>
      </c>
      <c r="Y37" s="171" t="e">
        <f>ABS(X37/10000)&lt;=ABS('General Settings'!$D$33)</f>
        <v>#NUM!</v>
      </c>
      <c r="AA37" s="62" t="e">
        <v>#N/A</v>
      </c>
    </row>
    <row r="38" spans="13:27" x14ac:dyDescent="0.2">
      <c r="M38" s="50" t="s">
        <v>150</v>
      </c>
      <c r="N38" s="50" t="s">
        <v>74</v>
      </c>
      <c r="O38" s="50" t="str">
        <f t="shared" si="6"/>
        <v>28M</v>
      </c>
      <c r="P38" s="50" t="str">
        <f t="shared" si="7"/>
        <v>EUR16x28F_Quote</v>
      </c>
      <c r="Q38" s="142"/>
      <c r="R38" s="120">
        <f>_xll.qlInterestRateIndexFixingDate(Index1Y,S38)</f>
        <v>42837</v>
      </c>
      <c r="S38" s="120">
        <f>_xll.qlCalendarAdvance(Calendar,SettlementDate,N38,"mf",TRUE)</f>
        <v>42843</v>
      </c>
      <c r="T38" s="120">
        <f>_xll.qlCalendarAdvance(Calendar,SettlementDate,O38,"mf",TRUE)</f>
        <v>43208</v>
      </c>
      <c r="U38" s="125">
        <f>_xll.qlIndexFixing(Index1Y,R38,TRUE,_xll.ohTrigger(Trigger,Trigger1Y,InterestRatesTrigger))</f>
        <v>1.220022238868061E-3</v>
      </c>
      <c r="V38" s="125" t="e">
        <f>_xll.qlQuoteValue(P38,_xll.ohTrigger(Trigger,Trigger1Y,InterestRatesTrigger))</f>
        <v>#NUM!</v>
      </c>
      <c r="W38" s="50" t="b">
        <f t="shared" si="8"/>
        <v>0</v>
      </c>
      <c r="X38" s="144" t="e">
        <f t="shared" si="9"/>
        <v>#NUM!</v>
      </c>
      <c r="Y38" s="171" t="e">
        <f>ABS(X38/10000)&lt;=ABS('General Settings'!$D$33)</f>
        <v>#NUM!</v>
      </c>
      <c r="AA38" s="62" t="e">
        <v>#N/A</v>
      </c>
    </row>
    <row r="39" spans="13:27" x14ac:dyDescent="0.2">
      <c r="M39" s="50" t="s">
        <v>150</v>
      </c>
      <c r="N39" s="50" t="s">
        <v>75</v>
      </c>
      <c r="O39" s="50" t="str">
        <f t="shared" si="6"/>
        <v>29M</v>
      </c>
      <c r="P39" s="50" t="str">
        <f t="shared" si="7"/>
        <v>EUR17x29F_Quote</v>
      </c>
      <c r="Q39" s="142"/>
      <c r="R39" s="120">
        <f>_xll.qlInterestRateIndexFixingDate(Index1Y,S39)</f>
        <v>42871</v>
      </c>
      <c r="S39" s="120">
        <f>_xll.qlCalendarAdvance(Calendar,SettlementDate,N39,"mf",TRUE)</f>
        <v>42873</v>
      </c>
      <c r="T39" s="120">
        <f>_xll.qlCalendarAdvance(Calendar,SettlementDate,O39,"mf",TRUE)</f>
        <v>43238</v>
      </c>
      <c r="U39" s="125">
        <f>_xll.qlIndexFixing(Index1Y,R39,TRUE,_xll.ohTrigger(Trigger,Trigger1Y,InterestRatesTrigger))</f>
        <v>1.3819489873596177E-3</v>
      </c>
      <c r="V39" s="125" t="e">
        <f>_xll.qlQuoteValue(P39,_xll.ohTrigger(Trigger,Trigger1Y,InterestRatesTrigger))</f>
        <v>#NUM!</v>
      </c>
      <c r="W39" s="50" t="b">
        <f t="shared" si="8"/>
        <v>0</v>
      </c>
      <c r="X39" s="144" t="e">
        <f t="shared" si="9"/>
        <v>#NUM!</v>
      </c>
      <c r="Y39" s="171" t="e">
        <f>ABS(X39/10000)&lt;=ABS('General Settings'!$D$33)</f>
        <v>#NUM!</v>
      </c>
      <c r="AA39" s="62" t="e">
        <v>#N/A</v>
      </c>
    </row>
    <row r="40" spans="13:27" x14ac:dyDescent="0.2">
      <c r="M40" s="50" t="s">
        <v>150</v>
      </c>
      <c r="N40" s="50" t="s">
        <v>76</v>
      </c>
      <c r="O40" s="50" t="str">
        <f t="shared" si="6"/>
        <v>30M</v>
      </c>
      <c r="P40" s="50" t="str">
        <f t="shared" si="7"/>
        <v>EUR18x30F_Quote</v>
      </c>
      <c r="Q40" s="142"/>
      <c r="R40" s="120">
        <f>_xll.qlInterestRateIndexFixingDate(Index1Y,S40)</f>
        <v>42901</v>
      </c>
      <c r="S40" s="120">
        <f>_xll.qlCalendarAdvance(Calendar,SettlementDate,N40,"mf",TRUE)</f>
        <v>42905</v>
      </c>
      <c r="T40" s="120">
        <f>_xll.qlCalendarAdvance(Calendar,SettlementDate,O40,"mf",TRUE)</f>
        <v>43269</v>
      </c>
      <c r="U40" s="125">
        <f>_xll.qlIndexFixing(Index1Y,R40,TRUE,_xll.ohTrigger(Trigger,Trigger1Y,InterestRatesTrigger))</f>
        <v>1.5965385479090937E-3</v>
      </c>
      <c r="V40" s="125" t="e">
        <f>_xll.qlQuoteValue(P40,_xll.ohTrigger(Trigger,Trigger1Y,InterestRatesTrigger))</f>
        <v>#NUM!</v>
      </c>
      <c r="W40" s="50" t="b">
        <f t="shared" si="8"/>
        <v>0</v>
      </c>
      <c r="X40" s="144" t="e">
        <f t="shared" si="9"/>
        <v>#NUM!</v>
      </c>
      <c r="Y40" s="171" t="e">
        <f>ABS(X40/10000)&lt;=ABS('General Settings'!$D$33)</f>
        <v>#NUM!</v>
      </c>
      <c r="AA40" s="62" t="e">
        <v>#N/A</v>
      </c>
    </row>
    <row r="41" spans="13:27" x14ac:dyDescent="0.2">
      <c r="M41" s="50" t="s">
        <v>150</v>
      </c>
      <c r="N41" s="50" t="s">
        <v>77</v>
      </c>
      <c r="O41" s="50" t="str">
        <f t="shared" si="6"/>
        <v>31M</v>
      </c>
      <c r="P41" s="50" t="str">
        <f t="shared" si="7"/>
        <v>EUR19x31F_Quote</v>
      </c>
      <c r="Q41" s="142"/>
      <c r="R41" s="120">
        <f>_xll.qlInterestRateIndexFixingDate(Index1Y,S41)</f>
        <v>42930</v>
      </c>
      <c r="S41" s="120">
        <f>_xll.qlCalendarAdvance(Calendar,SettlementDate,N41,"mf",TRUE)</f>
        <v>42934</v>
      </c>
      <c r="T41" s="120">
        <f>_xll.qlCalendarAdvance(Calendar,SettlementDate,O41,"mf",TRUE)</f>
        <v>43299</v>
      </c>
      <c r="U41" s="125">
        <f>_xll.qlIndexFixing(Index1Y,R41,TRUE,_xll.ohTrigger(Trigger,Trigger1Y,InterestRatesTrigger))</f>
        <v>1.7925675826636974E-3</v>
      </c>
      <c r="V41" s="125" t="e">
        <f>_xll.qlQuoteValue(P41,_xll.ohTrigger(Trigger,Trigger1Y,InterestRatesTrigger))</f>
        <v>#NUM!</v>
      </c>
      <c r="W41" s="50" t="b">
        <f t="shared" si="8"/>
        <v>0</v>
      </c>
      <c r="X41" s="144" t="e">
        <f t="shared" si="9"/>
        <v>#NUM!</v>
      </c>
      <c r="Y41" s="171" t="e">
        <f>ABS(X41/10000)&lt;=ABS('General Settings'!$D$33)</f>
        <v>#NUM!</v>
      </c>
      <c r="AA41" s="62" t="e">
        <v>#N/A</v>
      </c>
    </row>
    <row r="42" spans="13:27" x14ac:dyDescent="0.2">
      <c r="M42" s="50" t="s">
        <v>150</v>
      </c>
      <c r="N42" s="50" t="s">
        <v>78</v>
      </c>
      <c r="O42" s="50" t="str">
        <f t="shared" si="6"/>
        <v>32M</v>
      </c>
      <c r="P42" s="50" t="str">
        <f t="shared" si="7"/>
        <v>EUR20x32F_Quote</v>
      </c>
      <c r="Q42" s="142"/>
      <c r="R42" s="120">
        <f>_xll.qlInterestRateIndexFixingDate(Index1Y,S42)</f>
        <v>42963</v>
      </c>
      <c r="S42" s="120">
        <f>_xll.qlCalendarAdvance(Calendar,SettlementDate,N42,"mf",TRUE)</f>
        <v>42965</v>
      </c>
      <c r="T42" s="120">
        <f>_xll.qlCalendarAdvance(Calendar,SettlementDate,O42,"mf",TRUE)</f>
        <v>43332</v>
      </c>
      <c r="U42" s="125">
        <f>_xll.qlIndexFixing(Index1Y,R42,TRUE,_xll.ohTrigger(Trigger,Trigger1Y,InterestRatesTrigger))</f>
        <v>2.0431049787201657E-3</v>
      </c>
      <c r="V42" s="125" t="e">
        <f>_xll.qlQuoteValue(P42,_xll.ohTrigger(Trigger,Trigger1Y,InterestRatesTrigger))</f>
        <v>#NUM!</v>
      </c>
      <c r="W42" s="50" t="b">
        <f t="shared" si="8"/>
        <v>0</v>
      </c>
      <c r="X42" s="144" t="e">
        <f t="shared" si="9"/>
        <v>#NUM!</v>
      </c>
      <c r="Y42" s="171" t="e">
        <f>ABS(X42/10000)&lt;=ABS('General Settings'!$D$33)</f>
        <v>#NUM!</v>
      </c>
      <c r="AA42" s="62" t="e">
        <v>#N/A</v>
      </c>
    </row>
    <row r="43" spans="13:27" x14ac:dyDescent="0.2">
      <c r="M43" s="50" t="s">
        <v>150</v>
      </c>
      <c r="N43" s="50" t="s">
        <v>79</v>
      </c>
      <c r="O43" s="50" t="str">
        <f t="shared" si="6"/>
        <v>33M</v>
      </c>
      <c r="P43" s="50" t="str">
        <f t="shared" si="7"/>
        <v>EUR21x33F_Quote</v>
      </c>
      <c r="Q43" s="142"/>
      <c r="R43" s="120">
        <f>_xll.qlInterestRateIndexFixingDate(Index1Y,S43)</f>
        <v>42992</v>
      </c>
      <c r="S43" s="120">
        <f>_xll.qlCalendarAdvance(Calendar,SettlementDate,N43,"mf",TRUE)</f>
        <v>42996</v>
      </c>
      <c r="T43" s="120">
        <f>_xll.qlCalendarAdvance(Calendar,SettlementDate,O43,"mf",TRUE)</f>
        <v>43361</v>
      </c>
      <c r="U43" s="125">
        <f>_xll.qlIndexFixing(Index1Y,R43,TRUE,_xll.ohTrigger(Trigger,Trigger1Y,InterestRatesTrigger))</f>
        <v>2.2950067506686878E-3</v>
      </c>
      <c r="V43" s="125" t="e">
        <f>_xll.qlQuoteValue(P43,_xll.ohTrigger(Trigger,Trigger1Y,InterestRatesTrigger))</f>
        <v>#NUM!</v>
      </c>
      <c r="W43" s="50" t="b">
        <f t="shared" si="8"/>
        <v>0</v>
      </c>
      <c r="X43" s="144" t="e">
        <f t="shared" si="9"/>
        <v>#NUM!</v>
      </c>
      <c r="Y43" s="171" t="e">
        <f>ABS(X43/10000)&lt;=ABS('General Settings'!$D$33)</f>
        <v>#NUM!</v>
      </c>
      <c r="AA43" s="62" t="e">
        <v>#N/A</v>
      </c>
    </row>
    <row r="44" spans="13:27" x14ac:dyDescent="0.2">
      <c r="M44" s="50" t="s">
        <v>150</v>
      </c>
      <c r="N44" s="50" t="s">
        <v>80</v>
      </c>
      <c r="O44" s="50" t="str">
        <f t="shared" si="6"/>
        <v>34M</v>
      </c>
      <c r="P44" s="50" t="str">
        <f t="shared" si="7"/>
        <v>EUR22x34F_Quote</v>
      </c>
      <c r="Q44" s="142"/>
      <c r="R44" s="120">
        <f>_xll.qlInterestRateIndexFixingDate(Index1Y,S44)</f>
        <v>43024</v>
      </c>
      <c r="S44" s="120">
        <f>_xll.qlCalendarAdvance(Calendar,SettlementDate,N44,"mf",TRUE)</f>
        <v>43026</v>
      </c>
      <c r="T44" s="120">
        <f>_xll.qlCalendarAdvance(Calendar,SettlementDate,O44,"mf",TRUE)</f>
        <v>43391</v>
      </c>
      <c r="U44" s="125">
        <f>_xll.qlIndexFixing(Index1Y,R44,TRUE,_xll.ohTrigger(Trigger,Trigger1Y,InterestRatesTrigger))</f>
        <v>2.5538848711367901E-3</v>
      </c>
      <c r="V44" s="125" t="e">
        <f>_xll.qlQuoteValue(P44,_xll.ohTrigger(Trigger,Trigger1Y,InterestRatesTrigger))</f>
        <v>#NUM!</v>
      </c>
      <c r="W44" s="50" t="b">
        <f t="shared" si="8"/>
        <v>0</v>
      </c>
      <c r="X44" s="144" t="e">
        <f t="shared" si="9"/>
        <v>#NUM!</v>
      </c>
      <c r="Y44" s="171" t="e">
        <f>ABS(X44/10000)&lt;=ABS('General Settings'!$D$33)</f>
        <v>#NUM!</v>
      </c>
      <c r="AA44" s="62" t="e">
        <v>#N/A</v>
      </c>
    </row>
    <row r="45" spans="13:27" x14ac:dyDescent="0.2">
      <c r="M45" s="50" t="s">
        <v>150</v>
      </c>
      <c r="N45" s="50" t="s">
        <v>81</v>
      </c>
      <c r="O45" s="50" t="str">
        <f t="shared" si="6"/>
        <v>35M</v>
      </c>
      <c r="P45" s="50" t="str">
        <f t="shared" si="7"/>
        <v>EUR23x35F_Quote</v>
      </c>
      <c r="Q45" s="142"/>
      <c r="R45" s="120">
        <f>_xll.qlInterestRateIndexFixingDate(Index1Y,S45)</f>
        <v>43055</v>
      </c>
      <c r="S45" s="120">
        <f>_xll.qlCalendarAdvance(Calendar,SettlementDate,N45,"mf",TRUE)</f>
        <v>43059</v>
      </c>
      <c r="T45" s="120">
        <f>_xll.qlCalendarAdvance(Calendar,SettlementDate,O45,"mf",TRUE)</f>
        <v>43423</v>
      </c>
      <c r="U45" s="125">
        <f>_xll.qlIndexFixing(Index1Y,R45,TRUE,_xll.ohTrigger(Trigger,Trigger1Y,InterestRatesTrigger))</f>
        <v>2.8597736866440111E-3</v>
      </c>
      <c r="V45" s="125" t="e">
        <f>_xll.qlQuoteValue(P45,_xll.ohTrigger(Trigger,Trigger1Y,InterestRatesTrigger))</f>
        <v>#NUM!</v>
      </c>
      <c r="W45" s="50" t="b">
        <f t="shared" si="8"/>
        <v>0</v>
      </c>
      <c r="X45" s="144" t="e">
        <f t="shared" si="9"/>
        <v>#NUM!</v>
      </c>
      <c r="Y45" s="171" t="e">
        <f>ABS(X45/10000)&lt;=ABS('General Settings'!$D$33)</f>
        <v>#NUM!</v>
      </c>
      <c r="AA45" s="62" t="e">
        <v>#N/A</v>
      </c>
    </row>
    <row r="46" spans="13:27" x14ac:dyDescent="0.2">
      <c r="M46" s="114" t="s">
        <v>150</v>
      </c>
      <c r="N46" s="114" t="s">
        <v>107</v>
      </c>
      <c r="O46" s="114" t="str">
        <f t="shared" si="6"/>
        <v>36M</v>
      </c>
      <c r="P46" s="114" t="str">
        <f t="shared" si="7"/>
        <v>EUR24x36F_Quote</v>
      </c>
      <c r="Q46" s="143"/>
      <c r="R46" s="115">
        <f>_xll.qlInterestRateIndexFixingDate(Index1Y,S46)</f>
        <v>43083</v>
      </c>
      <c r="S46" s="115">
        <f>_xll.qlCalendarAdvance(Calendar,SettlementDate,N46,"mf",TRUE)</f>
        <v>43087</v>
      </c>
      <c r="T46" s="115">
        <f>_xll.qlCalendarAdvance(Calendar,SettlementDate,O46,"mf",TRUE)</f>
        <v>43452</v>
      </c>
      <c r="U46" s="116">
        <f>_xll.qlIndexFixing(Index1Y,R46,TRUE,_xll.ohTrigger(Trigger,Trigger1Y,InterestRatesTrigger))</f>
        <v>3.1520988871430963E-3</v>
      </c>
      <c r="V46" s="116">
        <f>_xll.qlQuoteValue(P46,_xll.ohTrigger(Trigger,Trigger1Y,InterestRatesTrigger))</f>
        <v>3.1000000000000003E-3</v>
      </c>
      <c r="W46" s="114" t="b">
        <f t="shared" si="8"/>
        <v>1</v>
      </c>
      <c r="X46" s="158">
        <f t="shared" si="9"/>
        <v>5.2098887143095952E-9</v>
      </c>
      <c r="Y46" s="172" t="b">
        <f>ABS(X46/10000)&lt;=ABS('General Settings'!$D$33)</f>
        <v>1</v>
      </c>
      <c r="AA46" s="62" t="e">
        <v>#N/A</v>
      </c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6">
    <cfRule type="cellIs" dxfId="1" priority="1" operator="equal">
      <formula>FALSE</formula>
    </cfRule>
  </conditionalFormatting>
  <conditionalFormatting sqref="Y23:Y46">
    <cfRule type="cellIs" dxfId="0" priority="2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92" t="str">
        <f>Currency&amp;"ON"</f>
        <v>EURON</v>
      </c>
      <c r="J2" s="179" t="s">
        <v>39</v>
      </c>
      <c r="K2" s="180"/>
      <c r="L2" s="180"/>
      <c r="M2" s="181"/>
      <c r="N2" s="179" t="s">
        <v>40</v>
      </c>
      <c r="O2" s="180"/>
      <c r="P2" s="180"/>
      <c r="Q2" s="181"/>
    </row>
    <row r="3" spans="2:17" s="174" customFormat="1" ht="22.5" customHeight="1" thickBot="1" x14ac:dyDescent="0.3">
      <c r="B3" s="173" t="s">
        <v>41</v>
      </c>
      <c r="D3" s="173" t="s">
        <v>44</v>
      </c>
      <c r="E3" s="175" t="s">
        <v>45</v>
      </c>
      <c r="F3" s="195" t="s">
        <v>39</v>
      </c>
      <c r="H3" s="173" t="s">
        <v>44</v>
      </c>
      <c r="I3" s="175" t="s">
        <v>45</v>
      </c>
      <c r="J3" s="187" t="s">
        <v>30</v>
      </c>
      <c r="K3" s="188" t="s">
        <v>31</v>
      </c>
      <c r="L3" s="188" t="s">
        <v>32</v>
      </c>
      <c r="M3" s="189" t="s">
        <v>33</v>
      </c>
      <c r="N3" s="187" t="s">
        <v>30</v>
      </c>
      <c r="O3" s="190" t="s">
        <v>31</v>
      </c>
      <c r="P3" s="190" t="s">
        <v>32</v>
      </c>
      <c r="Q3" s="191" t="s">
        <v>33</v>
      </c>
    </row>
    <row r="4" spans="2:17" x14ac:dyDescent="0.2">
      <c r="B4" s="38"/>
      <c r="D4" s="41">
        <f>EvaluationDate</f>
        <v>42354</v>
      </c>
      <c r="E4" s="176">
        <f>_xll.qlInterestRateIndexValueDate(IndexON,D4)</f>
        <v>42354</v>
      </c>
      <c r="F4" s="193">
        <f>IFERROR(_xll.qlIndexFixing(IndexON,D4,TRUE,_xll.ohTrigger(RecalcTrigger,TriggerON)),NA())</f>
        <v>-2.49999999997641E-3</v>
      </c>
      <c r="H4" s="41">
        <f>EvaluationDate</f>
        <v>42354</v>
      </c>
      <c r="I4" s="176">
        <f>_xll.qlInterestRateIndexValueDate(Index1M,$H4)</f>
        <v>42356</v>
      </c>
      <c r="J4" s="182">
        <f>IFERROR(_xll.qlIndexFixing(Index1M,$H4,TRUE,_xll.ohTrigger(_xll.ohTrigger(RecalcTrigger,Trigger1M),Trigger1M)),NA())</f>
        <v>-1.9599999999989162E-3</v>
      </c>
      <c r="K4" s="44" t="e">
        <f>IFERROR(_xll.qlIndexFixing(Index3M,H4,TRUE,_xll.ohTrigger(RecalcTrigger,Trigger3M)),NA())</f>
        <v>#N/A</v>
      </c>
      <c r="L4" s="44">
        <f>IFERROR(_xll.qlIndexFixing(Index6M,$H4,TRUE,_xll.ohTrigger(RecalcTrigger,Trigger6M)),NA())</f>
        <v>-3.8300000000010027E-4</v>
      </c>
      <c r="M4" s="183">
        <f>IFERROR(_xll.qlIndexFixing(Index1Y,$H4,TRUE,_xll.ohTrigger(RecalcTrigger,Trigger1Y)),NA())</f>
        <v>5.8999999999766856E-4</v>
      </c>
      <c r="N4" s="182">
        <f>IFERROR(_xll.qlIndexFixing(ONIndex1M,I4,TRUE,_xll.ohTrigger(RecalcTrigger,Trigger1M)),NA())</f>
        <v>-2.0980550221150196E-3</v>
      </c>
      <c r="O4" s="44" t="e">
        <f>IFERROR(_xll.qlIndexFixing(ONIndex3M,I4,TRUE,_xll.ohTrigger(RecalcTrigger,Trigger3M)),NA())</f>
        <v>#N/A</v>
      </c>
      <c r="P4" s="44">
        <f>IFERROR(_xll.qlIndexFixing(ONIndex6M,I4,TRUE,_xll.ohTrigger(RecalcTrigger,Trigger6M)),NA())</f>
        <v>-1.2161349891126605E-4</v>
      </c>
      <c r="Q4" s="183">
        <f>IFERROR(_xll.qlIndexFixing(ONIndex1Y,I4,TRUE,_xll.ohTrigger(RecalcTrigger,Trigger1Y)),NA())</f>
        <v>1.1508344318311714E-3</v>
      </c>
    </row>
    <row r="5" spans="2:17" x14ac:dyDescent="0.2">
      <c r="B5" s="39" t="s">
        <v>17</v>
      </c>
      <c r="D5" s="42">
        <f>_xll.qlCalendarAdvance(Calendar,$D4,B5,"f",FALSE)</f>
        <v>42355</v>
      </c>
      <c r="E5" s="177">
        <f>_xll.qlInterestRateIndexValueDate(IndexON,D5)</f>
        <v>42355</v>
      </c>
      <c r="F5" s="193">
        <f>IFERROR(_xll.qlIndexFixing(IndexON,D5,TRUE,_xll.ohTrigger(RecalcTrigger,TriggerON)),NA())</f>
        <v>-2.500000000016378E-3</v>
      </c>
      <c r="H5" s="42">
        <f>_xll.qlCalendarAdvance(Calendar,$H4,B5,"f",FALSE)</f>
        <v>42355</v>
      </c>
      <c r="I5" s="177">
        <f>_xll.qlInterestRateIndexValueDate(Index1M,$H5)</f>
        <v>42359</v>
      </c>
      <c r="J5" s="182">
        <f>IFERROR(_xll.qlIndexFixing(Index1M,$H5,TRUE,_xll.ohTrigger(RecalcTrigger,Trigger1M)),NA())</f>
        <v>-1.9486648299859774E-3</v>
      </c>
      <c r="K5" s="44" t="e">
        <f>IFERROR(_xll.qlIndexFixing(Index3M,H5,TRUE,_xll.ohTrigger(RecalcTrigger,Trigger3M)),NA())</f>
        <v>#N/A</v>
      </c>
      <c r="L5" s="44">
        <f>IFERROR(_xll.qlIndexFixing(Index6M,$H5,TRUE,_xll.ohTrigger(RecalcTrigger,Trigger6M)),NA())</f>
        <v>-3.8918733892421144E-4</v>
      </c>
      <c r="M5" s="183">
        <f>IFERROR(_xll.qlIndexFixing(Index1Y,$H5,TRUE,_xll.ohTrigger(RecalcTrigger,Trigger1Y)),NA())</f>
        <v>5.8270782936733275E-4</v>
      </c>
      <c r="N5" s="182">
        <f>IFERROR(_xll.qlIndexFixing(ONIndex1M,I5,TRUE,_xll.ohTrigger(RecalcTrigger,Trigger1M)),NA())</f>
        <v>-2.0980550221150196E-3</v>
      </c>
      <c r="O5" s="44" t="e">
        <f>IFERROR(_xll.qlIndexFixing(ONIndex3M,I5,TRUE,_xll.ohTrigger(RecalcTrigger,Trigger3M)),NA())</f>
        <v>#N/A</v>
      </c>
      <c r="P5" s="44">
        <f>IFERROR(_xll.qlIndexFixing(ONIndex6M,I5,TRUE,_xll.ohTrigger(RecalcTrigger,Trigger6M)),NA())</f>
        <v>-1.2161349891126605E-4</v>
      </c>
      <c r="Q5" s="183">
        <f>IFERROR(_xll.qlIndexFixing(ONIndex1Y,I5,TRUE,_xll.ohTrigger(RecalcTrigger,Trigger1Y)),NA())</f>
        <v>1.1508344318311714E-3</v>
      </c>
    </row>
    <row r="6" spans="2:17" x14ac:dyDescent="0.2">
      <c r="B6" s="39" t="s">
        <v>17</v>
      </c>
      <c r="D6" s="42">
        <f>_xll.qlCalendarAdvance(Calendar,$D5,B6,"f",FALSE)</f>
        <v>42356</v>
      </c>
      <c r="E6" s="177">
        <f>_xll.qlInterestRateIndexValueDate(IndexON,D6)</f>
        <v>42356</v>
      </c>
      <c r="F6" s="193">
        <f>IFERROR(_xll.qlIndexFixing(IndexON,D6,TRUE,_xll.ohTrigger(RecalcTrigger,TriggerON)),NA())</f>
        <v>-2.443549938964118E-3</v>
      </c>
      <c r="H6" s="42">
        <f>_xll.qlCalendarAdvance(Calendar,$H5,B6,"f",FALSE)</f>
        <v>42356</v>
      </c>
      <c r="I6" s="177">
        <f>_xll.qlInterestRateIndexValueDate(Index1M,$H6)</f>
        <v>42360</v>
      </c>
      <c r="J6" s="182">
        <f>IFERROR(_xll.qlIndexFixing(Index1M,$H6,TRUE,_xll.ohTrigger(RecalcTrigger,Trigger1M)),NA())</f>
        <v>-1.9455551712064686E-3</v>
      </c>
      <c r="K6" s="44" t="e">
        <f>IFERROR(_xll.qlIndexFixing(Index3M,H6,TRUE,_xll.ohTrigger(RecalcTrigger,Trigger3M)),NA())</f>
        <v>#N/A</v>
      </c>
      <c r="L6" s="44">
        <f>IFERROR(_xll.qlIndexFixing(Index6M,$H6,TRUE,_xll.ohTrigger(RecalcTrigger,Trigger6M)),NA())</f>
        <v>-3.9254876539580852E-4</v>
      </c>
      <c r="M6" s="183">
        <f>IFERROR(_xll.qlIndexFixing(Index1Y,$H6,TRUE,_xll.ohTrigger(RecalcTrigger,Trigger1Y)),NA())</f>
        <v>5.7982237499157091E-4</v>
      </c>
      <c r="N6" s="182">
        <f>IFERROR(_xll.qlIndexFixing(ONIndex1M,I6,TRUE,_xll.ohTrigger(RecalcTrigger,Trigger1M)),NA())</f>
        <v>-2.0980366811562678E-3</v>
      </c>
      <c r="O6" s="44" t="e">
        <f>IFERROR(_xll.qlIndexFixing(ONIndex3M,I6,TRUE,_xll.ohTrigger(RecalcTrigger,Trigger3M)),NA())</f>
        <v>#N/A</v>
      </c>
      <c r="P6" s="44">
        <f>IFERROR(_xll.qlIndexFixing(ONIndex6M,I6,TRUE,_xll.ohTrigger(RecalcTrigger,Trigger6M)),NA())</f>
        <v>-1.2161343724059748E-4</v>
      </c>
      <c r="Q6" s="183">
        <f>IFERROR(_xll.qlIndexFixing(ONIndex1Y,I6,TRUE,_xll.ohTrigger(RecalcTrigger,Trigger1Y)),NA())</f>
        <v>1.1508399502369038E-3</v>
      </c>
    </row>
    <row r="7" spans="2:17" x14ac:dyDescent="0.2">
      <c r="B7" s="39" t="s">
        <v>17</v>
      </c>
      <c r="D7" s="42">
        <f>_xll.qlCalendarAdvance(Calendar,$D6,B7,"f",FALSE)</f>
        <v>42359</v>
      </c>
      <c r="E7" s="177">
        <f>_xll.qlInterestRateIndexValueDate(IndexON,D7)</f>
        <v>42359</v>
      </c>
      <c r="F7" s="193">
        <f>IFERROR(_xll.qlIndexFixing(IndexON,D7,TRUE,_xll.ohTrigger(RecalcTrigger,TriggerON)),NA())</f>
        <v>-2.335729977791523E-3</v>
      </c>
      <c r="H7" s="42">
        <f>_xll.qlCalendarAdvance(Calendar,$H6,B7,"f",FALSE)</f>
        <v>42359</v>
      </c>
      <c r="I7" s="177">
        <f>_xll.qlInterestRateIndexValueDate(Index1M,$H7)</f>
        <v>42361</v>
      </c>
      <c r="J7" s="182">
        <f>IFERROR(_xll.qlIndexFixing(Index1M,$H7,TRUE,_xll.ohTrigger(RecalcTrigger,Trigger1M)),NA())</f>
        <v>-1.9480144712562138E-3</v>
      </c>
      <c r="K7" s="44" t="e">
        <f>IFERROR(_xll.qlIndexFixing(Index3M,H7,TRUE,_xll.ohTrigger(RecalcTrigger,Trigger3M)),NA())</f>
        <v>#N/A</v>
      </c>
      <c r="L7" s="44">
        <f>IFERROR(_xll.qlIndexFixing(Index6M,$H7,TRUE,_xll.ohTrigger(RecalcTrigger,Trigger6M)),NA())</f>
        <v>-3.9594037905458184E-4</v>
      </c>
      <c r="M7" s="183">
        <f>IFERROR(_xll.qlIndexFixing(Index1Y,$H7,TRUE,_xll.ohTrigger(RecalcTrigger,Trigger1Y)),NA())</f>
        <v>5.7693580807733247E-4</v>
      </c>
      <c r="N7" s="182">
        <f>IFERROR(_xll.qlIndexFixing(ONIndex1M,I7,TRUE,_xll.ohTrigger(RecalcTrigger,Trigger1M)),NA())</f>
        <v>-1.9719685903396567E-3</v>
      </c>
      <c r="O7" s="44" t="e">
        <f>IFERROR(_xll.qlIndexFixing(ONIndex3M,I7,TRUE,_xll.ohTrigger(RecalcTrigger,Trigger3M)),NA())</f>
        <v>#N/A</v>
      </c>
      <c r="P7" s="44">
        <f>IFERROR(_xll.qlIndexFixing(ONIndex6M,I7,TRUE,_xll.ohTrigger(RecalcTrigger,Trigger6M)),NA())</f>
        <v>-1.2161349883132999E-4</v>
      </c>
      <c r="Q7" s="183">
        <f>IFERROR(_xll.qlIndexFixing(ONIndex1Y,I7,TRUE,_xll.ohTrigger(RecalcTrigger,Trigger1Y)),NA())</f>
        <v>1.1508344318311714E-3</v>
      </c>
    </row>
    <row r="8" spans="2:17" x14ac:dyDescent="0.2">
      <c r="B8" s="39" t="s">
        <v>17</v>
      </c>
      <c r="D8" s="42">
        <f>_xll.qlCalendarAdvance(Calendar,$D7,B8,"f",FALSE)</f>
        <v>42360</v>
      </c>
      <c r="E8" s="177">
        <f>_xll.qlInterestRateIndexValueDate(IndexON,D8)</f>
        <v>42360</v>
      </c>
      <c r="F8" s="193">
        <f>IFERROR(_xll.qlIndexFixing(IndexON,D8,TRUE,_xll.ohTrigger(RecalcTrigger,TriggerON)),NA())</f>
        <v>-2.2758187456561885E-3</v>
      </c>
      <c r="H8" s="42">
        <f>_xll.qlCalendarAdvance(Calendar,$H7,B8,"f",FALSE)</f>
        <v>42360</v>
      </c>
      <c r="I8" s="177">
        <f>_xll.qlInterestRateIndexValueDate(Index1M,$H8)</f>
        <v>42362</v>
      </c>
      <c r="J8" s="182">
        <f>IFERROR(_xll.qlIndexFixing(Index1M,$H8,TRUE,_xll.ohTrigger(RecalcTrigger,Trigger1M)),NA())</f>
        <v>-1.9433370296760566E-3</v>
      </c>
      <c r="K8" s="44" t="e">
        <f>IFERROR(_xll.qlIndexFixing(Index3M,H8,TRUE,_xll.ohTrigger(RecalcTrigger,Trigger3M)),NA())</f>
        <v>#N/A</v>
      </c>
      <c r="L8" s="44">
        <f>IFERROR(_xll.qlIndexFixing(Index6M,$H8,TRUE,_xll.ohTrigger(RecalcTrigger,Trigger6M)),NA())</f>
        <v>-3.9936131349085506E-4</v>
      </c>
      <c r="M8" s="183">
        <f>IFERROR(_xll.qlIndexFixing(Index1Y,$H8,TRUE,_xll.ohTrigger(RecalcTrigger,Trigger1Y)),NA())</f>
        <v>5.7019233555513301E-4</v>
      </c>
      <c r="N8" s="182">
        <f>IFERROR(_xll.qlIndexFixing(ONIndex1M,I8,TRUE,_xll.ohTrigger(RecalcTrigger,Trigger1M)),NA())</f>
        <v>-1.72907754925955E-3</v>
      </c>
      <c r="O8" s="44" t="e">
        <f>IFERROR(_xll.qlIndexFixing(ONIndex3M,I8,TRUE,_xll.ohTrigger(RecalcTrigger,Trigger3M)),NA())</f>
        <v>#N/A</v>
      </c>
      <c r="P8" s="44">
        <f>IFERROR(_xll.qlIndexFixing(ONIndex6M,I8,TRUE,_xll.ohTrigger(RecalcTrigger,Trigger6M)),NA())</f>
        <v>-1.2161349891126605E-4</v>
      </c>
      <c r="Q8" s="183">
        <f>IFERROR(_xll.qlIndexFixing(ONIndex1Y,I8,TRUE,_xll.ohTrigger(RecalcTrigger,Trigger1Y)),NA())</f>
        <v>1.1508344318311714E-3</v>
      </c>
    </row>
    <row r="9" spans="2:17" x14ac:dyDescent="0.2">
      <c r="B9" s="39" t="s">
        <v>17</v>
      </c>
      <c r="D9" s="42">
        <f>_xll.qlCalendarAdvance(Calendar,$D8,B9,"f",FALSE)</f>
        <v>42361</v>
      </c>
      <c r="E9" s="177">
        <f>_xll.qlInterestRateIndexValueDate(IndexON,D9)</f>
        <v>42361</v>
      </c>
      <c r="F9" s="193">
        <f>IFERROR(_xll.qlIndexFixing(IndexON,D9,TRUE,_xll.ohTrigger(RecalcTrigger,TriggerON)),NA())</f>
        <v>-2.2226631736721458E-3</v>
      </c>
      <c r="H9" s="42">
        <f>_xll.qlCalendarAdvance(Calendar,$H8,B9,"f",FALSE)</f>
        <v>42361</v>
      </c>
      <c r="I9" s="177">
        <f>_xll.qlInterestRateIndexValueDate(Index1M,$H9)</f>
        <v>42366</v>
      </c>
      <c r="J9" s="182">
        <f>IFERROR(_xll.qlIndexFixing(Index1M,$H9,TRUE,_xll.ohTrigger(RecalcTrigger,Trigger1M)),NA())</f>
        <v>-1.9344536828030765E-3</v>
      </c>
      <c r="K9" s="44" t="e">
        <f>IFERROR(_xll.qlIndexFixing(Index3M,H9,TRUE,_xll.ohTrigger(RecalcTrigger,Trigger3M)),NA())</f>
        <v>#N/A</v>
      </c>
      <c r="L9" s="44">
        <f>IFERROR(_xll.qlIndexFixing(Index6M,$H9,TRUE,_xll.ohTrigger(RecalcTrigger,Trigger6M)),NA())</f>
        <v>-4.1332015879803419E-4</v>
      </c>
      <c r="M9" s="183">
        <f>IFERROR(_xll.qlIndexFixing(Index1Y,$H9,TRUE,_xll.ohTrigger(RecalcTrigger,Trigger1Y)),NA())</f>
        <v>5.6257244570790212E-4</v>
      </c>
      <c r="N9" s="182">
        <f>IFERROR(_xll.qlIndexFixing(ONIndex1M,I9,TRUE,_xll.ohTrigger(RecalcTrigger,Trigger1M)),NA())</f>
        <v>-1.5207836504105288E-3</v>
      </c>
      <c r="O9" s="44" t="e">
        <f>IFERROR(_xll.qlIndexFixing(ONIndex3M,I9,TRUE,_xll.ohTrigger(RecalcTrigger,Trigger3M)),NA())</f>
        <v>#N/A</v>
      </c>
      <c r="P9" s="44">
        <f>IFERROR(_xll.qlIndexFixing(ONIndex6M,I9,TRUE,_xll.ohTrigger(RecalcTrigger,Trigger6M)),NA())</f>
        <v>-1.2161349883132999E-4</v>
      </c>
      <c r="Q9" s="183">
        <f>IFERROR(_xll.qlIndexFixing(ONIndex1Y,I9,TRUE,_xll.ohTrigger(RecalcTrigger,Trigger1Y)),NA())</f>
        <v>1.1508344318311714E-3</v>
      </c>
    </row>
    <row r="10" spans="2:17" x14ac:dyDescent="0.2">
      <c r="B10" s="39" t="s">
        <v>17</v>
      </c>
      <c r="D10" s="42">
        <f>_xll.qlCalendarAdvance(Calendar,$D9,B10,"f",FALSE)</f>
        <v>42362</v>
      </c>
      <c r="E10" s="177">
        <f>_xll.qlInterestRateIndexValueDate(IndexON,D10)</f>
        <v>42362</v>
      </c>
      <c r="F10" s="193">
        <f>IFERROR(_xll.qlIndexFixing(IndexON,D10,TRUE,_xll.ohTrigger(RecalcTrigger,TriggerON)),NA())</f>
        <v>-2.183916100382266E-3</v>
      </c>
      <c r="H10" s="42">
        <f>_xll.qlCalendarAdvance(Calendar,$H9,B10,"f",FALSE)</f>
        <v>42362</v>
      </c>
      <c r="I10" s="177">
        <f>_xll.qlInterestRateIndexValueDate(Index1M,$H10)</f>
        <v>42367</v>
      </c>
      <c r="J10" s="182">
        <f>IFERROR(_xll.qlIndexFixing(Index1M,$H10,TRUE,_xll.ohTrigger(RecalcTrigger,Trigger1M)),NA())</f>
        <v>-1.9379566100300701E-3</v>
      </c>
      <c r="K10" s="44" t="e">
        <f>IFERROR(_xll.qlIndexFixing(Index3M,H10,TRUE,_xll.ohTrigger(RecalcTrigger,Trigger3M)),NA())</f>
        <v>#N/A</v>
      </c>
      <c r="L10" s="44">
        <f>IFERROR(_xll.qlIndexFixing(Index6M,$H10,TRUE,_xll.ohTrigger(RecalcTrigger,Trigger6M)),NA())</f>
        <v>-4.1687392896754021E-4</v>
      </c>
      <c r="M10" s="183">
        <f>IFERROR(_xll.qlIndexFixing(Index1Y,$H10,TRUE,_xll.ohTrigger(RecalcTrigger,Trigger1Y)),NA())</f>
        <v>5.5973125856311401E-4</v>
      </c>
      <c r="N10" s="182">
        <f>IFERROR(_xll.qlIndexFixing(ONIndex1M,I10,TRUE,_xll.ohTrigger(RecalcTrigger,Trigger1M)),NA())</f>
        <v>-1.4142278380568918E-3</v>
      </c>
      <c r="O10" s="44" t="e">
        <f>IFERROR(_xll.qlIndexFixing(ONIndex3M,I10,TRUE,_xll.ohTrigger(RecalcTrigger,Trigger3M)),NA())</f>
        <v>#N/A</v>
      </c>
      <c r="P10" s="44">
        <f>IFERROR(_xll.qlIndexFixing(ONIndex6M,I10,TRUE,_xll.ohTrigger(RecalcTrigger,Trigger6M)),NA())</f>
        <v>8.0539485834529856E-4</v>
      </c>
      <c r="Q10" s="183">
        <f>IFERROR(_xll.qlIndexFixing(ONIndex1Y,I10,TRUE,_xll.ohTrigger(RecalcTrigger,Trigger1Y)),NA())</f>
        <v>1.1508399502369038E-3</v>
      </c>
    </row>
    <row r="11" spans="2:17" x14ac:dyDescent="0.2">
      <c r="B11" s="39" t="s">
        <v>17</v>
      </c>
      <c r="D11" s="42">
        <f>_xll.qlCalendarAdvance(Calendar,$D10,B11,"f",FALSE)</f>
        <v>42366</v>
      </c>
      <c r="E11" s="177">
        <f>_xll.qlInterestRateIndexValueDate(IndexON,D11)</f>
        <v>42366</v>
      </c>
      <c r="F11" s="193">
        <f>IFERROR(_xll.qlIndexFixing(IndexON,D11,TRUE,_xll.ohTrigger(RecalcTrigger,TriggerON)),NA())</f>
        <v>-2.2550264693155242E-3</v>
      </c>
      <c r="H11" s="42">
        <f>_xll.qlCalendarAdvance(Calendar,$H10,B11,"f",FALSE)</f>
        <v>42366</v>
      </c>
      <c r="I11" s="177">
        <f>_xll.qlInterestRateIndexValueDate(Index1M,$H11)</f>
        <v>42368</v>
      </c>
      <c r="J11" s="182">
        <f>IFERROR(_xll.qlIndexFixing(Index1M,$H11,TRUE,_xll.ohTrigger(RecalcTrigger,Trigger1M)),NA())</f>
        <v>-1.9449285868686772E-3</v>
      </c>
      <c r="K11" s="44" t="e">
        <f>IFERROR(_xll.qlIndexFixing(Index3M,H11,TRUE,_xll.ohTrigger(RecalcTrigger,Trigger3M)),NA())</f>
        <v>#N/A</v>
      </c>
      <c r="L11" s="44">
        <f>IFERROR(_xll.qlIndexFixing(Index6M,$H11,TRUE,_xll.ohTrigger(RecalcTrigger,Trigger6M)),NA())</f>
        <v>-4.2045135825804732E-4</v>
      </c>
      <c r="M11" s="183">
        <f>IFERROR(_xll.qlIndexFixing(Index1Y,$H11,TRUE,_xll.ohTrigger(RecalcTrigger,Trigger1Y)),NA())</f>
        <v>5.5690654976728456E-4</v>
      </c>
      <c r="N11" s="182">
        <f>IFERROR(_xll.qlIndexFixing(ONIndex1M,I11,TRUE,_xll.ohTrigger(RecalcTrigger,Trigger1M)),NA())</f>
        <v>-1.8580883126118053E-3</v>
      </c>
      <c r="O11" s="44" t="e">
        <f>IFERROR(_xll.qlIndexFixing(ONIndex3M,I11,TRUE,_xll.ohTrigger(RecalcTrigger,Trigger3M)),NA())</f>
        <v>#N/A</v>
      </c>
      <c r="P11" s="44">
        <f>IFERROR(_xll.qlIndexFixing(ONIndex6M,I11,TRUE,_xll.ohTrigger(RecalcTrigger,Trigger6M)),NA())</f>
        <v>-1.2161349899120211E-4</v>
      </c>
      <c r="Q11" s="183">
        <f>IFERROR(_xll.qlIndexFixing(ONIndex1Y,I11,TRUE,_xll.ohTrigger(RecalcTrigger,Trigger1Y)),NA())</f>
        <v>1.1508344318311714E-3</v>
      </c>
    </row>
    <row r="12" spans="2:17" x14ac:dyDescent="0.2">
      <c r="B12" s="39" t="s">
        <v>17</v>
      </c>
      <c r="D12" s="42">
        <f>_xll.qlCalendarAdvance(Calendar,$D11,B12,"f",FALSE)</f>
        <v>42367</v>
      </c>
      <c r="E12" s="177">
        <f>_xll.qlInterestRateIndexValueDate(IndexON,D12)</f>
        <v>42367</v>
      </c>
      <c r="F12" s="193">
        <f>IFERROR(_xll.qlIndexFixing(IndexON,D12,TRUE,_xll.ohTrigger(RecalcTrigger,TriggerON)),NA())</f>
        <v>-2.2656303719514881E-3</v>
      </c>
      <c r="H12" s="42">
        <f>_xll.qlCalendarAdvance(Calendar,$H11,B12,"f",FALSE)</f>
        <v>42367</v>
      </c>
      <c r="I12" s="177">
        <f>_xll.qlInterestRateIndexValueDate(Index1M,$H12)</f>
        <v>42369</v>
      </c>
      <c r="J12" s="182">
        <f>IFERROR(_xll.qlIndexFixing(Index1M,$H12,TRUE,_xll.ohTrigger(RecalcTrigger,Trigger1M)),NA())</f>
        <v>-1.9595625523069191E-3</v>
      </c>
      <c r="K12" s="44" t="e">
        <f>IFERROR(_xll.qlIndexFixing(Index3M,H12,TRUE,_xll.ohTrigger(RecalcTrigger,Trigger3M)),NA())</f>
        <v>#N/A</v>
      </c>
      <c r="L12" s="44">
        <f>IFERROR(_xll.qlIndexFixing(Index6M,$H12,TRUE,_xll.ohTrigger(RecalcTrigger,Trigger6M)),NA())</f>
        <v>-4.2209346710831E-4</v>
      </c>
      <c r="M12" s="183">
        <f>IFERROR(_xll.qlIndexFixing(Index1Y,$H12,TRUE,_xll.ohTrigger(RecalcTrigger,Trigger1Y)),NA())</f>
        <v>5.5527757499985683E-4</v>
      </c>
      <c r="N12" s="182">
        <f>IFERROR(_xll.qlIndexFixing(ONIndex1M,I12,TRUE,_xll.ohTrigger(RecalcTrigger,Trigger1M)),NA())</f>
        <v>-2.0533993834082054E-3</v>
      </c>
      <c r="O12" s="44" t="e">
        <f>IFERROR(_xll.qlIndexFixing(ONIndex3M,I12,TRUE,_xll.ohTrigger(RecalcTrigger,Trigger3M)),NA())</f>
        <v>#N/A</v>
      </c>
      <c r="P12" s="44">
        <f>IFERROR(_xll.qlIndexFixing(ONIndex6M,I12,TRUE,_xll.ohTrigger(RecalcTrigger,Trigger6M)),NA())</f>
        <v>-1.2161349887129802E-4</v>
      </c>
      <c r="Q12" s="183">
        <f>IFERROR(_xll.qlIndexFixing(ONIndex1Y,I12,TRUE,_xll.ohTrigger(RecalcTrigger,Trigger1Y)),NA())</f>
        <v>1.1508344318311714E-3</v>
      </c>
    </row>
    <row r="13" spans="2:17" x14ac:dyDescent="0.2">
      <c r="B13" s="39" t="s">
        <v>17</v>
      </c>
      <c r="D13" s="42">
        <f>_xll.qlCalendarAdvance(Calendar,$D12,B13,"f",FALSE)</f>
        <v>42368</v>
      </c>
      <c r="E13" s="177">
        <f>_xll.qlInterestRateIndexValueDate(IndexON,D13)</f>
        <v>42368</v>
      </c>
      <c r="F13" s="193">
        <f>IFERROR(_xll.qlIndexFixing(IndexON,D13,TRUE,_xll.ohTrigger(RecalcTrigger,TriggerON)),NA())</f>
        <v>-2.2769977552261622E-3</v>
      </c>
      <c r="H13" s="42">
        <f>_xll.qlCalendarAdvance(Calendar,$H12,B13,"f",FALSE)</f>
        <v>42368</v>
      </c>
      <c r="I13" s="177">
        <f>_xll.qlInterestRateIndexValueDate(Index1M,$H13)</f>
        <v>42373</v>
      </c>
      <c r="J13" s="182">
        <f>IFERROR(_xll.qlIndexFixing(Index1M,$H13,TRUE,_xll.ohTrigger(RecalcTrigger,Trigger1M)),NA())</f>
        <v>-2.0607484220980603E-3</v>
      </c>
      <c r="K13" s="44" t="e">
        <f>IFERROR(_xll.qlIndexFixing(Index3M,H13,TRUE,_xll.ohTrigger(RecalcTrigger,Trigger3M)),NA())</f>
        <v>#N/A</v>
      </c>
      <c r="L13" s="44">
        <f>IFERROR(_xll.qlIndexFixing(Index6M,$H13,TRUE,_xll.ohTrigger(RecalcTrigger,Trigger6M)),NA())</f>
        <v>-4.5706797264593235E-4</v>
      </c>
      <c r="M13" s="183">
        <f>IFERROR(_xll.qlIndexFixing(Index1Y,$H13,TRUE,_xll.ohTrigger(RecalcTrigger,Trigger1Y)),NA())</f>
        <v>5.4312262082106366E-4</v>
      </c>
      <c r="N13" s="182">
        <f>IFERROR(_xll.qlIndexFixing(ONIndex1M,I13,TRUE,_xll.ohTrigger(RecalcTrigger,Trigger1M)),NA())</f>
        <v>-2.1815228035615419E-3</v>
      </c>
      <c r="O13" s="44" t="e">
        <f>IFERROR(_xll.qlIndexFixing(ONIndex3M,I13,TRUE,_xll.ohTrigger(RecalcTrigger,Trigger3M)),NA())</f>
        <v>#N/A</v>
      </c>
      <c r="P13" s="44">
        <f>IFERROR(_xll.qlIndexFixing(ONIndex6M,I13,TRUE,_xll.ohTrigger(RecalcTrigger,Trigger6M)),NA())</f>
        <v>-1.2161349879136196E-4</v>
      </c>
      <c r="Q13" s="183">
        <f>IFERROR(_xll.qlIndexFixing(ONIndex1Y,I13,TRUE,_xll.ohTrigger(RecalcTrigger,Trigger1Y)),NA())</f>
        <v>1.1508344318311714E-3</v>
      </c>
    </row>
    <row r="14" spans="2:17" x14ac:dyDescent="0.2">
      <c r="B14" s="39" t="s">
        <v>17</v>
      </c>
      <c r="D14" s="42">
        <f>_xll.qlCalendarAdvance(Calendar,$D13,B14,"f",FALSE)</f>
        <v>42369</v>
      </c>
      <c r="E14" s="177">
        <f>_xll.qlInterestRateIndexValueDate(IndexON,D14)</f>
        <v>42369</v>
      </c>
      <c r="F14" s="193">
        <f>IFERROR(_xll.qlIndexFixing(IndexON,D14,TRUE,_xll.ohTrigger(RecalcTrigger,TriggerON)),NA())</f>
        <v>-1.3733184365505302E-3</v>
      </c>
      <c r="H14" s="42">
        <f>_xll.qlCalendarAdvance(Calendar,$H13,B14,"f",FALSE)</f>
        <v>42369</v>
      </c>
      <c r="I14" s="177">
        <f>_xll.qlInterestRateIndexValueDate(Index1M,$H14)</f>
        <v>42374</v>
      </c>
      <c r="J14" s="182">
        <f>IFERROR(_xll.qlIndexFixing(Index1M,$H14,TRUE,_xll.ohTrigger(RecalcTrigger,Trigger1M)),NA())</f>
        <v>-2.0703172330352191E-3</v>
      </c>
      <c r="K14" s="44" t="e">
        <f>IFERROR(_xll.qlIndexFixing(Index3M,H14,TRUE,_xll.ohTrigger(RecalcTrigger,Trigger3M)),NA())</f>
        <v>#N/A</v>
      </c>
      <c r="L14" s="44">
        <f>IFERROR(_xll.qlIndexFixing(Index6M,$H14,TRUE,_xll.ohTrigger(RecalcTrigger,Trigger6M)),NA())</f>
        <v>-4.6076812713291559E-4</v>
      </c>
      <c r="M14" s="183">
        <f>IFERROR(_xll.qlIndexFixing(Index1Y,$H14,TRUE,_xll.ohTrigger(RecalcTrigger,Trigger1Y)),NA())</f>
        <v>5.4045260483243194E-4</v>
      </c>
      <c r="N14" s="182">
        <f>IFERROR(_xll.qlIndexFixing(ONIndex1M,I14,TRUE,_xll.ohTrigger(RecalcTrigger,Trigger1M)),NA())</f>
        <v>-2.2227973186872418E-3</v>
      </c>
      <c r="O14" s="44" t="e">
        <f>IFERROR(_xll.qlIndexFixing(ONIndex3M,I14,TRUE,_xll.ohTrigger(RecalcTrigger,Trigger3M)),NA())</f>
        <v>#N/A</v>
      </c>
      <c r="P14" s="44">
        <f>IFERROR(_xll.qlIndexFixing(ONIndex6M,I14,TRUE,_xll.ohTrigger(RecalcTrigger,Trigger6M)),NA())</f>
        <v>-1.2161349891126605E-4</v>
      </c>
      <c r="Q14" s="183">
        <f>IFERROR(_xll.qlIndexFixing(ONIndex1Y,I14,TRUE,_xll.ohTrigger(RecalcTrigger,Trigger1Y)),NA())</f>
        <v>1.1508344318311714E-3</v>
      </c>
    </row>
    <row r="15" spans="2:17" x14ac:dyDescent="0.2">
      <c r="B15" s="39" t="s">
        <v>17</v>
      </c>
      <c r="D15" s="42">
        <f>_xll.qlCalendarAdvance(Calendar,$D14,B15,"f",FALSE)</f>
        <v>42373</v>
      </c>
      <c r="E15" s="177">
        <f>_xll.qlInterestRateIndexValueDate(IndexON,D15)</f>
        <v>42373</v>
      </c>
      <c r="F15" s="193">
        <f>IFERROR(_xll.qlIndexFixing(IndexON,D15,TRUE,_xll.ohTrigger(RecalcTrigger,TriggerON)),NA())</f>
        <v>-2.301667455388845E-3</v>
      </c>
      <c r="H15" s="42">
        <f>_xll.qlCalendarAdvance(Calendar,$H14,B15,"f",FALSE)</f>
        <v>42373</v>
      </c>
      <c r="I15" s="177">
        <f>_xll.qlInterestRateIndexValueDate(Index1M,$H15)</f>
        <v>42375</v>
      </c>
      <c r="J15" s="182">
        <f>IFERROR(_xll.qlIndexFixing(Index1M,$H15,TRUE,_xll.ohTrigger(RecalcTrigger,Trigger1M)),NA())</f>
        <v>-2.080080697185965E-3</v>
      </c>
      <c r="K15" s="44" t="e">
        <f>IFERROR(_xll.qlIndexFixing(Index3M,H15,TRUE,_xll.ohTrigger(RecalcTrigger,Trigger3M)),NA())</f>
        <v>#N/A</v>
      </c>
      <c r="L15" s="44">
        <f>IFERROR(_xll.qlIndexFixing(Index6M,$H15,TRUE,_xll.ohTrigger(RecalcTrigger,Trigger6M)),NA())</f>
        <v>-4.6448557944395115E-4</v>
      </c>
      <c r="M15" s="183">
        <f>IFERROR(_xll.qlIndexFixing(Index1Y,$H15,TRUE,_xll.ohTrigger(RecalcTrigger,Trigger1Y)),NA())</f>
        <v>5.3781791398945032E-4</v>
      </c>
      <c r="N15" s="182">
        <f>IFERROR(_xll.qlIndexFixing(ONIndex1M,I15,TRUE,_xll.ohTrigger(RecalcTrigger,Trigger1M)),NA())</f>
        <v>-2.1594626543608442E-3</v>
      </c>
      <c r="O15" s="44" t="e">
        <f>IFERROR(_xll.qlIndexFixing(ONIndex3M,I15,TRUE,_xll.ohTrigger(RecalcTrigger,Trigger3M)),NA())</f>
        <v>#N/A</v>
      </c>
      <c r="P15" s="44">
        <f>IFERROR(_xll.qlIndexFixing(ONIndex6M,I15,TRUE,_xll.ohTrigger(RecalcTrigger,Trigger6M)),NA())</f>
        <v>-1.21613457797487E-4</v>
      </c>
      <c r="Q15" s="183">
        <f>IFERROR(_xll.qlIndexFixing(ONIndex1Y,I15,TRUE,_xll.ohTrigger(RecalcTrigger,Trigger1Y)),NA())</f>
        <v>1.1508381107550036E-3</v>
      </c>
    </row>
    <row r="16" spans="2:17" x14ac:dyDescent="0.2">
      <c r="B16" s="39" t="s">
        <v>17</v>
      </c>
      <c r="D16" s="42">
        <f>_xll.qlCalendarAdvance(Calendar,$D15,B16,"f",FALSE)</f>
        <v>42374</v>
      </c>
      <c r="E16" s="177">
        <f>_xll.qlInterestRateIndexValueDate(IndexON,D16)</f>
        <v>42374</v>
      </c>
      <c r="F16" s="193">
        <f>IFERROR(_xll.qlIndexFixing(IndexON,D16,TRUE,_xll.ohTrigger(RecalcTrigger,TriggerON)),NA())</f>
        <v>-2.2853865216676539E-3</v>
      </c>
      <c r="H16" s="42">
        <f>_xll.qlCalendarAdvance(Calendar,$H15,B16,"f",FALSE)</f>
        <v>42374</v>
      </c>
      <c r="I16" s="177">
        <f>_xll.qlInterestRateIndexValueDate(Index1M,$H16)</f>
        <v>42376</v>
      </c>
      <c r="J16" s="182">
        <f>IFERROR(_xll.qlIndexFixing(Index1M,$H16,TRUE,_xll.ohTrigger(RecalcTrigger,Trigger1M)),NA())</f>
        <v>-2.0769232170717022E-3</v>
      </c>
      <c r="K16" s="44" t="e">
        <f>IFERROR(_xll.qlIndexFixing(Index3M,H16,TRUE,_xll.ohTrigger(RecalcTrigger,Trigger3M)),NA())</f>
        <v>#N/A</v>
      </c>
      <c r="L16" s="44">
        <f>IFERROR(_xll.qlIndexFixing(Index6M,$H16,TRUE,_xll.ohTrigger(RecalcTrigger,Trigger6M)),NA())</f>
        <v>-4.682191701232109E-4</v>
      </c>
      <c r="M16" s="183">
        <f>IFERROR(_xll.qlIndexFixing(Index1Y,$H16,TRUE,_xll.ohTrigger(RecalcTrigger,Trigger1Y)),NA())</f>
        <v>5.335305148353478E-4</v>
      </c>
      <c r="N16" s="182">
        <f>IFERROR(_xll.qlIndexFixing(ONIndex1M,I16,TRUE,_xll.ohTrigger(RecalcTrigger,Trigger1M)),NA())</f>
        <v>-2.0917291713118402E-3</v>
      </c>
      <c r="O16" s="44" t="e">
        <f>IFERROR(_xll.qlIndexFixing(ONIndex3M,I16,TRUE,_xll.ohTrigger(RecalcTrigger,Trigger3M)),NA())</f>
        <v>#N/A</v>
      </c>
      <c r="P16" s="44">
        <f>IFERROR(_xll.qlIndexFixing(ONIndex6M,I16,TRUE,_xll.ohTrigger(RecalcTrigger,Trigger6M)),NA())</f>
        <v>-1.2161349879136196E-4</v>
      </c>
      <c r="Q16" s="183">
        <f>IFERROR(_xll.qlIndexFixing(ONIndex1Y,I16,TRUE,_xll.ohTrigger(RecalcTrigger,Trigger1Y)),NA())</f>
        <v>1.1508344318311714E-3</v>
      </c>
    </row>
    <row r="17" spans="2:17" x14ac:dyDescent="0.2">
      <c r="B17" s="39" t="s">
        <v>17</v>
      </c>
      <c r="D17" s="42">
        <f>_xll.qlCalendarAdvance(Calendar,$D16,B17,"f",FALSE)</f>
        <v>42375</v>
      </c>
      <c r="E17" s="177">
        <f>_xll.qlInterestRateIndexValueDate(IndexON,D17)</f>
        <v>42375</v>
      </c>
      <c r="F17" s="193">
        <f>IFERROR(_xll.qlIndexFixing(IndexON,D17,TRUE,_xll.ohTrigger(RecalcTrigger,TriggerON)),NA())</f>
        <v>-2.2718780852981624E-3</v>
      </c>
      <c r="H17" s="42">
        <f>_xll.qlCalendarAdvance(Calendar,$H16,B17,"f",FALSE)</f>
        <v>42375</v>
      </c>
      <c r="I17" s="177">
        <f>_xll.qlInterestRateIndexValueDate(Index1M,$H17)</f>
        <v>42377</v>
      </c>
      <c r="J17" s="182">
        <f>IFERROR(_xll.qlIndexFixing(Index1M,$H17,TRUE,_xll.ohTrigger(RecalcTrigger,Trigger1M)),NA())</f>
        <v>-2.0722303957460535E-3</v>
      </c>
      <c r="K17" s="44" t="e">
        <f>IFERROR(_xll.qlIndexFixing(Index3M,H17,TRUE,_xll.ohTrigger(RecalcTrigger,Trigger3M)),NA())</f>
        <v>#N/A</v>
      </c>
      <c r="L17" s="44">
        <f>IFERROR(_xll.qlIndexFixing(Index6M,$H17,TRUE,_xll.ohTrigger(RecalcTrigger,Trigger6M)),NA())</f>
        <v>-4.7196771754139496E-4</v>
      </c>
      <c r="M17" s="183">
        <f>IFERROR(_xll.qlIndexFixing(Index1Y,$H17,TRUE,_xll.ohTrigger(RecalcTrigger,Trigger1Y)),NA())</f>
        <v>5.3184678762566834E-4</v>
      </c>
      <c r="N17" s="182">
        <f>IFERROR(_xll.qlIndexFixing(ONIndex1M,I17,TRUE,_xll.ohTrigger(RecalcTrigger,Trigger1M)),NA())</f>
        <v>-2.0597081017159624E-3</v>
      </c>
      <c r="O17" s="44" t="e">
        <f>IFERROR(_xll.qlIndexFixing(ONIndex3M,I17,TRUE,_xll.ohTrigger(RecalcTrigger,Trigger3M)),NA())</f>
        <v>#N/A</v>
      </c>
      <c r="P17" s="44">
        <f>IFERROR(_xll.qlIndexFixing(ONIndex6M,I17,TRUE,_xll.ohTrigger(RecalcTrigger,Trigger6M)),NA())</f>
        <v>-1.2161349891126605E-4</v>
      </c>
      <c r="Q17" s="183">
        <f>IFERROR(_xll.qlIndexFixing(ONIndex1Y,I17,TRUE,_xll.ohTrigger(RecalcTrigger,Trigger1Y)),NA())</f>
        <v>1.1508344318311714E-3</v>
      </c>
    </row>
    <row r="18" spans="2:17" x14ac:dyDescent="0.2">
      <c r="B18" s="39" t="s">
        <v>17</v>
      </c>
      <c r="D18" s="42">
        <f>_xll.qlCalendarAdvance(Calendar,$D17,B18,"f",FALSE)</f>
        <v>42376</v>
      </c>
      <c r="E18" s="177">
        <f>_xll.qlInterestRateIndexValueDate(IndexON,D18)</f>
        <v>42376</v>
      </c>
      <c r="F18" s="193">
        <f>IFERROR(_xll.qlIndexFixing(IndexON,D18,TRUE,_xll.ohTrigger(RecalcTrigger,TriggerON)),NA())</f>
        <v>-2.2620461618227949E-3</v>
      </c>
      <c r="H18" s="42">
        <f>_xll.qlCalendarAdvance(Calendar,$H17,B18,"f",FALSE)</f>
        <v>42376</v>
      </c>
      <c r="I18" s="177">
        <f>_xll.qlInterestRateIndexValueDate(Index1M,$H18)</f>
        <v>42380</v>
      </c>
      <c r="J18" s="182">
        <f>IFERROR(_xll.qlIndexFixing(Index1M,$H18,TRUE,_xll.ohTrigger(RecalcTrigger,Trigger1M)),NA())</f>
        <v>-2.0756172309983039E-3</v>
      </c>
      <c r="K18" s="44" t="e">
        <f>IFERROR(_xll.qlIndexFixing(Index3M,H18,TRUE,_xll.ohTrigger(RecalcTrigger,Trigger3M)),NA())</f>
        <v>#N/A</v>
      </c>
      <c r="L18" s="44">
        <f>IFERROR(_xll.qlIndexFixing(Index6M,$H18,TRUE,_xll.ohTrigger(RecalcTrigger,Trigger6M)),NA())</f>
        <v>-4.8329095133024363E-4</v>
      </c>
      <c r="M18" s="183">
        <f>IFERROR(_xll.qlIndexFixing(Index1Y,$H18,TRUE,_xll.ohTrigger(RecalcTrigger,Trigger1Y)),NA())</f>
        <v>5.2527305661556937E-4</v>
      </c>
      <c r="N18" s="182">
        <f>IFERROR(_xll.qlIndexFixing(ONIndex1M,I18,TRUE,_xll.ohTrigger(RecalcTrigger,Trigger1M)),NA())</f>
        <v>-2.0305613565385627E-3</v>
      </c>
      <c r="O18" s="44" t="e">
        <f>IFERROR(_xll.qlIndexFixing(ONIndex3M,I18,TRUE,_xll.ohTrigger(RecalcTrigger,Trigger3M)),NA())</f>
        <v>#N/A</v>
      </c>
      <c r="P18" s="44">
        <f>IFERROR(_xll.qlIndexFixing(ONIndex6M,I18,TRUE,_xll.ohTrigger(RecalcTrigger,Trigger6M)),NA())</f>
        <v>-1.2161349891126605E-4</v>
      </c>
      <c r="Q18" s="183">
        <f>IFERROR(_xll.qlIndexFixing(ONIndex1Y,I18,TRUE,_xll.ohTrigger(RecalcTrigger,Trigger1Y)),NA())</f>
        <v>1.1508344318311714E-3</v>
      </c>
    </row>
    <row r="19" spans="2:17" x14ac:dyDescent="0.2">
      <c r="B19" s="39" t="s">
        <v>17</v>
      </c>
      <c r="D19" s="42">
        <f>_xll.qlCalendarAdvance(Calendar,$D18,B19,"f",FALSE)</f>
        <v>42377</v>
      </c>
      <c r="E19" s="177">
        <f>_xll.qlInterestRateIndexValueDate(IndexON,D19)</f>
        <v>42377</v>
      </c>
      <c r="F19" s="193">
        <f>IFERROR(_xll.qlIndexFixing(IndexON,D19,TRUE,_xll.ohTrigger(RecalcTrigger,TriggerON)),NA())</f>
        <v>-2.2597505235166793E-3</v>
      </c>
      <c r="H19" s="42">
        <f>_xll.qlCalendarAdvance(Calendar,$H18,B19,"f",FALSE)</f>
        <v>42377</v>
      </c>
      <c r="I19" s="177">
        <f>_xll.qlInterestRateIndexValueDate(Index1M,$H19)</f>
        <v>42381</v>
      </c>
      <c r="J19" s="182">
        <f>IFERROR(_xll.qlIndexFixing(Index1M,$H19,TRUE,_xll.ohTrigger(RecalcTrigger,Trigger1M)),NA())</f>
        <v>-2.0793001065331647E-3</v>
      </c>
      <c r="K19" s="44" t="e">
        <f>IFERROR(_xll.qlIndexFixing(Index3M,H19,TRUE,_xll.ohTrigger(RecalcTrigger,Trigger3M)),NA())</f>
        <v>#N/A</v>
      </c>
      <c r="L19" s="44">
        <f>IFERROR(_xll.qlIndexFixing(Index6M,$H19,TRUE,_xll.ohTrigger(RecalcTrigger,Trigger6M)),NA())</f>
        <v>-4.8708706593993199E-4</v>
      </c>
      <c r="M19" s="183">
        <f>IFERROR(_xll.qlIndexFixing(Index1Y,$H19,TRUE,_xll.ohTrigger(RecalcTrigger,Trigger1Y)),NA())</f>
        <v>5.2290990733035148E-4</v>
      </c>
      <c r="N19" s="182">
        <f>IFERROR(_xll.qlIndexFixing(ONIndex1M,I19,TRUE,_xll.ohTrigger(RecalcTrigger,Trigger1M)),NA())</f>
        <v>-2.0054642931910394E-3</v>
      </c>
      <c r="O19" s="44" t="e">
        <f>IFERROR(_xll.qlIndexFixing(ONIndex3M,I19,TRUE,_xll.ohTrigger(RecalcTrigger,Trigger3M)),NA())</f>
        <v>#N/A</v>
      </c>
      <c r="P19" s="44">
        <f>IFERROR(_xll.qlIndexFixing(ONIndex6M,I19,TRUE,_xll.ohTrigger(RecalcTrigger,Trigger6M)),NA())</f>
        <v>-1.2161349883132999E-4</v>
      </c>
      <c r="Q19" s="183">
        <f>IFERROR(_xll.qlIndexFixing(ONIndex1Y,I19,TRUE,_xll.ohTrigger(RecalcTrigger,Trigger1Y)),NA())</f>
        <v>1.1508344318311714E-3</v>
      </c>
    </row>
    <row r="20" spans="2:17" x14ac:dyDescent="0.2">
      <c r="B20" s="39" t="s">
        <v>17</v>
      </c>
      <c r="D20" s="42">
        <f>_xll.qlCalendarAdvance(Calendar,$D19,B20,"f",FALSE)</f>
        <v>42380</v>
      </c>
      <c r="E20" s="177">
        <f>_xll.qlInterestRateIndexValueDate(IndexON,D20)</f>
        <v>42380</v>
      </c>
      <c r="F20" s="193">
        <f>IFERROR(_xll.qlIndexFixing(IndexON,D20,TRUE,_xll.ohTrigger(RecalcTrigger,TriggerON)),NA())</f>
        <v>-2.2621401456834889E-3</v>
      </c>
      <c r="H20" s="42">
        <f>_xll.qlCalendarAdvance(Calendar,$H19,B20,"f",FALSE)</f>
        <v>42380</v>
      </c>
      <c r="I20" s="177">
        <f>_xll.qlInterestRateIndexValueDate(Index1M,$H20)</f>
        <v>42382</v>
      </c>
      <c r="J20" s="182">
        <f>IFERROR(_xll.qlIndexFixing(Index1M,$H20,TRUE,_xll.ohTrigger(RecalcTrigger,Trigger1M)),NA())</f>
        <v>-2.0920610602390903E-3</v>
      </c>
      <c r="K20" s="44" t="e">
        <f>IFERROR(_xll.qlIndexFixing(Index3M,H20,TRUE,_xll.ohTrigger(RecalcTrigger,Trigger3M)),NA())</f>
        <v>#N/A</v>
      </c>
      <c r="L20" s="44">
        <f>IFERROR(_xll.qlIndexFixing(Index6M,$H20,TRUE,_xll.ohTrigger(RecalcTrigger,Trigger6M)),NA())</f>
        <v>-4.9089189653952819E-4</v>
      </c>
      <c r="M20" s="183">
        <f>IFERROR(_xll.qlIndexFixing(Index1Y,$H20,TRUE,_xll.ohTrigger(RecalcTrigger,Trigger1Y)),NA())</f>
        <v>5.2060218602078558E-4</v>
      </c>
      <c r="N20" s="182">
        <f>IFERROR(_xll.qlIndexFixing(ONIndex1M,I20,TRUE,_xll.ohTrigger(RecalcTrigger,Trigger1M)),NA())</f>
        <v>-1.974635064501129E-3</v>
      </c>
      <c r="O20" s="44" t="e">
        <f>IFERROR(_xll.qlIndexFixing(ONIndex3M,I20,TRUE,_xll.ohTrigger(RecalcTrigger,Trigger3M)),NA())</f>
        <v>#N/A</v>
      </c>
      <c r="P20" s="44">
        <f>IFERROR(_xll.qlIndexFixing(ONIndex6M,I20,TRUE,_xll.ohTrigger(RecalcTrigger,Trigger6M)),NA())</f>
        <v>-1.21613457797487E-4</v>
      </c>
      <c r="Q20" s="183">
        <f>IFERROR(_xll.qlIndexFixing(ONIndex1Y,I20,TRUE,_xll.ohTrigger(RecalcTrigger,Trigger1Y)),NA())</f>
        <v>1.1508381107550036E-3</v>
      </c>
    </row>
    <row r="21" spans="2:17" x14ac:dyDescent="0.2">
      <c r="B21" s="39" t="s">
        <v>17</v>
      </c>
      <c r="D21" s="42">
        <f>_xll.qlCalendarAdvance(Calendar,$D20,B21,"f",FALSE)</f>
        <v>42381</v>
      </c>
      <c r="E21" s="177">
        <f>_xll.qlInterestRateIndexValueDate(IndexON,D21)</f>
        <v>42381</v>
      </c>
      <c r="F21" s="193">
        <f>IFERROR(_xll.qlIndexFixing(IndexON,D21,TRUE,_xll.ohTrigger(RecalcTrigger,TriggerON)),NA())</f>
        <v>-2.2637464670394181E-3</v>
      </c>
      <c r="H21" s="42">
        <f>_xll.qlCalendarAdvance(Calendar,$H20,B21,"f",FALSE)</f>
        <v>42381</v>
      </c>
      <c r="I21" s="177">
        <f>_xll.qlInterestRateIndexValueDate(Index1M,$H21)</f>
        <v>42383</v>
      </c>
      <c r="J21" s="182">
        <f>IFERROR(_xll.qlIndexFixing(Index1M,$H21,TRUE,_xll.ohTrigger(RecalcTrigger,Trigger1M)),NA())</f>
        <v>-2.0939947370481049E-3</v>
      </c>
      <c r="K21" s="44" t="e">
        <f>IFERROR(_xll.qlIndexFixing(Index3M,H21,TRUE,_xll.ohTrigger(RecalcTrigger,Trigger3M)),NA())</f>
        <v>#N/A</v>
      </c>
      <c r="L21" s="44">
        <f>IFERROR(_xll.qlIndexFixing(Index6M,$H21,TRUE,_xll.ohTrigger(RecalcTrigger,Trigger6M)),NA())</f>
        <v>-4.9470412846131699E-4</v>
      </c>
      <c r="M21" s="183">
        <f>IFERROR(_xll.qlIndexFixing(Index1Y,$H21,TRUE,_xll.ohTrigger(RecalcTrigger,Trigger1Y)),NA())</f>
        <v>5.1750557202154149E-4</v>
      </c>
      <c r="N21" s="182">
        <f>IFERROR(_xll.qlIndexFixing(ONIndex1M,I21,TRUE,_xll.ohTrigger(RecalcTrigger,Trigger1M)),NA())</f>
        <v>-1.9708957969255536E-3</v>
      </c>
      <c r="O21" s="44" t="e">
        <f>IFERROR(_xll.qlIndexFixing(ONIndex3M,I21,TRUE,_xll.ohTrigger(RecalcTrigger,Trigger3M)),NA())</f>
        <v>#N/A</v>
      </c>
      <c r="P21" s="44">
        <f>IFERROR(_xll.qlIndexFixing(ONIndex6M,I21,TRUE,_xll.ohTrigger(RecalcTrigger,Trigger6M)),NA())</f>
        <v>-1.2291879746051393E-4</v>
      </c>
      <c r="Q21" s="183">
        <f>IFERROR(_xll.qlIndexFixing(ONIndex1Y,I21,TRUE,_xll.ohTrigger(RecalcTrigger,Trigger1Y)),NA())</f>
        <v>1.1508344318311714E-3</v>
      </c>
    </row>
    <row r="22" spans="2:17" x14ac:dyDescent="0.2">
      <c r="B22" s="39" t="s">
        <v>17</v>
      </c>
      <c r="D22" s="42">
        <f>_xll.qlCalendarAdvance(Calendar,$D21,B22,"f",FALSE)</f>
        <v>42382</v>
      </c>
      <c r="E22" s="177">
        <f>_xll.qlInterestRateIndexValueDate(IndexON,D22)</f>
        <v>42382</v>
      </c>
      <c r="F22" s="193">
        <f>IFERROR(_xll.qlIndexFixing(IndexON,D22,TRUE,_xll.ohTrigger(RecalcTrigger,TriggerON)),NA())</f>
        <v>-2.2655461970844115E-3</v>
      </c>
      <c r="H22" s="42">
        <f>_xll.qlCalendarAdvance(Calendar,$H21,B22,"f",FALSE)</f>
        <v>42382</v>
      </c>
      <c r="I22" s="177">
        <f>_xll.qlInterestRateIndexValueDate(Index1M,$H22)</f>
        <v>42384</v>
      </c>
      <c r="J22" s="182">
        <f>IFERROR(_xll.qlIndexFixing(Index1M,$H22,TRUE,_xll.ohTrigger(RecalcTrigger,Trigger1M)),NA())</f>
        <v>-2.0968622388802564E-3</v>
      </c>
      <c r="K22" s="44" t="e">
        <f>IFERROR(_xll.qlIndexFixing(Index3M,H22,TRUE,_xll.ohTrigger(RecalcTrigger,Trigger3M)),NA())</f>
        <v>#N/A</v>
      </c>
      <c r="L22" s="44">
        <f>IFERROR(_xll.qlIndexFixing(Index6M,$H22,TRUE,_xll.ohTrigger(RecalcTrigger,Trigger6M)),NA())</f>
        <v>-4.9852242486696588E-4</v>
      </c>
      <c r="M22" s="183">
        <f>IFERROR(_xll.qlIndexFixing(Index1Y,$H22,TRUE,_xll.ohTrigger(RecalcTrigger,Trigger1Y)),NA())</f>
        <v>5.1577823148506717E-4</v>
      </c>
      <c r="N22" s="182">
        <f>IFERROR(_xll.qlIndexFixing(ONIndex1M,I22,TRUE,_xll.ohTrigger(RecalcTrigger,Trigger1M)),NA())</f>
        <v>-1.9807779945857362E-3</v>
      </c>
      <c r="O22" s="44" t="e">
        <f>IFERROR(_xll.qlIndexFixing(ONIndex3M,I22,TRUE,_xll.ohTrigger(RecalcTrigger,Trigger3M)),NA())</f>
        <v>#N/A</v>
      </c>
      <c r="P22" s="44">
        <f>IFERROR(_xll.qlIndexFixing(ONIndex6M,I22,TRUE,_xll.ohTrigger(RecalcTrigger,Trigger6M)),NA())</f>
        <v>-1.256192727838723E-4</v>
      </c>
      <c r="Q22" s="183">
        <f>IFERROR(_xll.qlIndexFixing(ONIndex1Y,I22,TRUE,_xll.ohTrigger(RecalcTrigger,Trigger1Y)),NA())</f>
        <v>1.1508344318311714E-3</v>
      </c>
    </row>
    <row r="23" spans="2:17" x14ac:dyDescent="0.2">
      <c r="B23" s="39" t="s">
        <v>17</v>
      </c>
      <c r="D23" s="42">
        <f>_xll.qlCalendarAdvance(Calendar,$D22,B23,"f",FALSE)</f>
        <v>42383</v>
      </c>
      <c r="E23" s="177">
        <f>_xll.qlInterestRateIndexValueDate(IndexON,D23)</f>
        <v>42383</v>
      </c>
      <c r="F23" s="193">
        <f>IFERROR(_xll.qlIndexFixing(IndexON,D23,TRUE,_xll.ohTrigger(RecalcTrigger,TriggerON)),NA())</f>
        <v>-2.2675008344963388E-3</v>
      </c>
      <c r="H23" s="42">
        <f>_xll.qlCalendarAdvance(Calendar,$H22,B23,"f",FALSE)</f>
        <v>42383</v>
      </c>
      <c r="I23" s="177">
        <f>_xll.qlInterestRateIndexValueDate(Index1M,$H23)</f>
        <v>42387</v>
      </c>
      <c r="J23" s="182">
        <f>IFERROR(_xll.qlIndexFixing(Index1M,$H23,TRUE,_xll.ohTrigger(RecalcTrigger,Trigger1M)),NA())</f>
        <v>-2.1203916373137691E-3</v>
      </c>
      <c r="K23" s="44" t="e">
        <f>IFERROR(_xll.qlIndexFixing(Index3M,H23,TRUE,_xll.ohTrigger(RecalcTrigger,Trigger3M)),NA())</f>
        <v>#N/A</v>
      </c>
      <c r="L23" s="44">
        <f>IFERROR(_xll.qlIndexFixing(Index6M,$H23,TRUE,_xll.ohTrigger(RecalcTrigger,Trigger6M)),NA())</f>
        <v>-5.1000000000013491E-4</v>
      </c>
      <c r="M23" s="183">
        <f>IFERROR(_xll.qlIndexFixing(Index1Y,$H23,TRUE,_xll.ohTrigger(RecalcTrigger,Trigger1Y)),NA())</f>
        <v>5.1000000000008688E-4</v>
      </c>
      <c r="N23" s="182">
        <f>IFERROR(_xll.qlIndexFixing(ONIndex1M,I23,TRUE,_xll.ohTrigger(RecalcTrigger,Trigger1M)),NA())</f>
        <v>-1.9910438497516836E-3</v>
      </c>
      <c r="O23" s="44" t="e">
        <f>IFERROR(_xll.qlIndexFixing(ONIndex3M,I23,TRUE,_xll.ohTrigger(RecalcTrigger,Trigger3M)),NA())</f>
        <v>#N/A</v>
      </c>
      <c r="P23" s="44">
        <f>IFERROR(_xll.qlIndexFixing(ONIndex6M,I23,TRUE,_xll.ohTrigger(RecalcTrigger,Trigger6M)),NA())</f>
        <v>-1.2844457245808627E-4</v>
      </c>
      <c r="Q23" s="183">
        <f>IFERROR(_xll.qlIndexFixing(ONIndex1Y,I23,TRUE,_xll.ohTrigger(RecalcTrigger,Trigger1Y)),NA())</f>
        <v>1.1508344318311714E-3</v>
      </c>
    </row>
    <row r="24" spans="2:17" x14ac:dyDescent="0.2">
      <c r="B24" s="39" t="s">
        <v>17</v>
      </c>
      <c r="D24" s="42">
        <f>_xll.qlCalendarAdvance(Calendar,$D23,B24,"f",FALSE)</f>
        <v>42384</v>
      </c>
      <c r="E24" s="177">
        <f>_xll.qlInterestRateIndexValueDate(IndexON,D24)</f>
        <v>42384</v>
      </c>
      <c r="F24" s="193">
        <f>IFERROR(_xll.qlIndexFixing(IndexON,D24,TRUE,_xll.ohTrigger(RecalcTrigger,TriggerON)),NA())</f>
        <v>-2.2717196220689573E-3</v>
      </c>
      <c r="H24" s="42">
        <f>_xll.qlCalendarAdvance(Calendar,$H23,B24,"f",FALSE)</f>
        <v>42384</v>
      </c>
      <c r="I24" s="177">
        <f>_xll.qlInterestRateIndexValueDate(Index1M,$H24)</f>
        <v>42388</v>
      </c>
      <c r="J24" s="182">
        <f>IFERROR(_xll.qlIndexFixing(Index1M,$H24,TRUE,_xll.ohTrigger(RecalcTrigger,Trigger1M)),NA())</f>
        <v>-2.1282941893987425E-3</v>
      </c>
      <c r="K24" s="44" t="e">
        <f>IFERROR(_xll.qlIndexFixing(Index3M,H24,TRUE,_xll.ohTrigger(RecalcTrigger,Trigger3M)),NA())</f>
        <v>#N/A</v>
      </c>
      <c r="L24" s="44">
        <f>IFERROR(_xll.qlIndexFixing(Index6M,$H24,TRUE,_xll.ohTrigger(RecalcTrigger,Trigger6M)),NA())</f>
        <v>-5.1382177716190669E-4</v>
      </c>
      <c r="M24" s="183">
        <f>IFERROR(_xll.qlIndexFixing(Index1Y,$H24,TRUE,_xll.ohTrigger(RecalcTrigger,Trigger1Y)),NA())</f>
        <v>5.0808719036983508E-4</v>
      </c>
      <c r="N24" s="182">
        <f>IFERROR(_xll.qlIndexFixing(ONIndex1M,I24,TRUE,_xll.ohTrigger(RecalcTrigger,Trigger1M)),NA())</f>
        <v>-2.0016399831224163E-3</v>
      </c>
      <c r="O24" s="44" t="e">
        <f>IFERROR(_xll.qlIndexFixing(ONIndex3M,I24,TRUE,_xll.ohTrigger(RecalcTrigger,Trigger3M)),NA())</f>
        <v>#N/A</v>
      </c>
      <c r="P24" s="44">
        <f>IFERROR(_xll.qlIndexFixing(ONIndex6M,I24,TRUE,_xll.ohTrigger(RecalcTrigger,Trigger6M)),NA())</f>
        <v>-1.3138137186174959E-4</v>
      </c>
      <c r="Q24" s="183">
        <f>IFERROR(_xll.qlIndexFixing(ONIndex1Y,I24,TRUE,_xll.ohTrigger(RecalcTrigger,Trigger1Y)),NA())</f>
        <v>1.1508344317512353E-3</v>
      </c>
    </row>
    <row r="25" spans="2:17" x14ac:dyDescent="0.2">
      <c r="B25" s="39" t="s">
        <v>17</v>
      </c>
      <c r="D25" s="42">
        <f>_xll.qlCalendarAdvance(Calendar,$D24,B25,"f",FALSE)</f>
        <v>42387</v>
      </c>
      <c r="E25" s="177">
        <f>_xll.qlInterestRateIndexValueDate(IndexON,D25)</f>
        <v>42387</v>
      </c>
      <c r="F25" s="193">
        <f>IFERROR(_xll.qlIndexFixing(IndexON,D25,TRUE,_xll.ohTrigger(RecalcTrigger,TriggerON)),NA())</f>
        <v>-2.2761329137876984E-3</v>
      </c>
      <c r="H25" s="42">
        <f>_xll.qlCalendarAdvance(Calendar,$H24,B25,"f",FALSE)</f>
        <v>42387</v>
      </c>
      <c r="I25" s="177">
        <f>_xll.qlInterestRateIndexValueDate(Index1M,$H25)</f>
        <v>42389</v>
      </c>
      <c r="J25" s="182">
        <f>IFERROR(_xll.qlIndexFixing(Index1M,$H25,TRUE,_xll.ohTrigger(RecalcTrigger,Trigger1M)),NA())</f>
        <v>-2.1404035095687591E-3</v>
      </c>
      <c r="K25" s="44" t="e">
        <f>IFERROR(_xll.qlIndexFixing(Index3M,H25,TRUE,_xll.ohTrigger(RecalcTrigger,Trigger3M)),NA())</f>
        <v>#N/A</v>
      </c>
      <c r="L25" s="44">
        <f>IFERROR(_xll.qlIndexFixing(Index6M,$H25,TRUE,_xll.ohTrigger(RecalcTrigger,Trigger6M)),NA())</f>
        <v>-5.1762900444193947E-4</v>
      </c>
      <c r="M25" s="183">
        <f>IFERROR(_xll.qlIndexFixing(Index1Y,$H25,TRUE,_xll.ohTrigger(RecalcTrigger,Trigger1Y)),NA())</f>
        <v>5.0624505317011393E-4</v>
      </c>
      <c r="N25" s="182">
        <f>IFERROR(_xll.qlIndexFixing(ONIndex1M,I25,TRUE,_xll.ohTrigger(RecalcTrigger,Trigger1M)),NA())</f>
        <v>-2.0236549043950447E-3</v>
      </c>
      <c r="O25" s="44" t="e">
        <f>IFERROR(_xll.qlIndexFixing(ONIndex3M,I25,TRUE,_xll.ohTrigger(RecalcTrigger,Trigger3M)),NA())</f>
        <v>#N/A</v>
      </c>
      <c r="P25" s="44">
        <f>IFERROR(_xll.qlIndexFixing(ONIndex6M,I25,TRUE,_xll.ohTrigger(RecalcTrigger,Trigger6M)),NA())</f>
        <v>-1.3755996234099399E-4</v>
      </c>
      <c r="Q25" s="183">
        <f>IFERROR(_xll.qlIndexFixing(ONIndex1Y,I25,TRUE,_xll.ohTrigger(RecalcTrigger,Trigger1Y)),NA())</f>
        <v>1.1508381107550036E-3</v>
      </c>
    </row>
    <row r="26" spans="2:17" x14ac:dyDescent="0.2">
      <c r="B26" s="39" t="s">
        <v>17</v>
      </c>
      <c r="D26" s="42">
        <f>_xll.qlCalendarAdvance(Calendar,$D25,B26,"f",FALSE)</f>
        <v>42388</v>
      </c>
      <c r="E26" s="177">
        <f>_xll.qlInterestRateIndexValueDate(IndexON,D26)</f>
        <v>42388</v>
      </c>
      <c r="F26" s="193">
        <f>IFERROR(_xll.qlIndexFixing(IndexON,D26,TRUE,_xll.ohTrigger(RecalcTrigger,TriggerON)),NA())</f>
        <v>-2.2784996390434742E-3</v>
      </c>
      <c r="H26" s="42">
        <f>_xll.qlCalendarAdvance(Calendar,$H25,B26,"f",FALSE)</f>
        <v>42388</v>
      </c>
      <c r="I26" s="177">
        <f>_xll.qlInterestRateIndexValueDate(Index1M,$H26)</f>
        <v>42390</v>
      </c>
      <c r="J26" s="182">
        <f>IFERROR(_xll.qlIndexFixing(Index1M,$H26,TRUE,_xll.ohTrigger(RecalcTrigger,Trigger1M)),NA())</f>
        <v>-2.1450828626980167E-3</v>
      </c>
      <c r="K26" s="44" t="e">
        <f>IFERROR(_xll.qlIndexFixing(Index3M,H26,TRUE,_xll.ohTrigger(RecalcTrigger,Trigger3M)),NA())</f>
        <v>#N/A</v>
      </c>
      <c r="L26" s="44">
        <f>IFERROR(_xll.qlIndexFixing(Index6M,$H26,TRUE,_xll.ohTrigger(RecalcTrigger,Trigger6M)),NA())</f>
        <v>-5.2142078371053069E-4</v>
      </c>
      <c r="M26" s="183">
        <f>IFERROR(_xll.qlIndexFixing(Index1Y,$H26,TRUE,_xll.ohTrigger(RecalcTrigger,Trigger1Y)),NA())</f>
        <v>5.0464662372341827E-4</v>
      </c>
      <c r="N26" s="182">
        <f>IFERROR(_xll.qlIndexFixing(ONIndex1M,I26,TRUE,_xll.ohTrigger(RecalcTrigger,Trigger1M)),NA())</f>
        <v>-2.0462597093162671E-3</v>
      </c>
      <c r="O26" s="44" t="e">
        <f>IFERROR(_xll.qlIndexFixing(ONIndex3M,I26,TRUE,_xll.ohTrigger(RecalcTrigger,Trigger3M)),NA())</f>
        <v>#N/A</v>
      </c>
      <c r="P26" s="44">
        <f>IFERROR(_xll.qlIndexFixing(ONIndex6M,I26,TRUE,_xll.ohTrigger(RecalcTrigger,Trigger6M)),NA())</f>
        <v>-1.439770801381357E-4</v>
      </c>
      <c r="Q26" s="183">
        <f>IFERROR(_xll.qlIndexFixing(ONIndex1Y,I26,TRUE,_xll.ohTrigger(RecalcTrigger,Trigger1Y)),NA())</f>
        <v>1.1508344318311714E-3</v>
      </c>
    </row>
    <row r="27" spans="2:17" x14ac:dyDescent="0.2">
      <c r="B27" s="39" t="s">
        <v>17</v>
      </c>
      <c r="D27" s="42">
        <f>_xll.qlCalendarAdvance(Calendar,$D26,B27,"f",FALSE)</f>
        <v>42389</v>
      </c>
      <c r="E27" s="177">
        <f>_xll.qlInterestRateIndexValueDate(IndexON,D27)</f>
        <v>42389</v>
      </c>
      <c r="F27" s="193">
        <f>IFERROR(_xll.qlIndexFixing(IndexON,D27,TRUE,_xll.ohTrigger(RecalcTrigger,TriggerON)),NA())</f>
        <v>-2.2810276589169121E-3</v>
      </c>
      <c r="H27" s="42">
        <f>_xll.qlCalendarAdvance(Calendar,$H26,B27,"f",FALSE)</f>
        <v>42389</v>
      </c>
      <c r="I27" s="177">
        <f>_xll.qlInterestRateIndexValueDate(Index1M,$H27)</f>
        <v>42391</v>
      </c>
      <c r="J27" s="182">
        <f>IFERROR(_xll.qlIndexFixing(Index1M,$H27,TRUE,_xll.ohTrigger(RecalcTrigger,Trigger1M)),NA())</f>
        <v>-2.1497220050560638E-3</v>
      </c>
      <c r="K27" s="44" t="e">
        <f>IFERROR(_xll.qlIndexFixing(Index3M,H27,TRUE,_xll.ohTrigger(RecalcTrigger,Trigger3M)),NA())</f>
        <v>#N/A</v>
      </c>
      <c r="L27" s="44">
        <f>IFERROR(_xll.qlIndexFixing(Index6M,$H27,TRUE,_xll.ohTrigger(RecalcTrigger,Trigger6M)),NA())</f>
        <v>-5.2519629082385048E-4</v>
      </c>
      <c r="M27" s="183">
        <f>IFERROR(_xll.qlIndexFixing(Index1Y,$H27,TRUE,_xll.ohTrigger(RecalcTrigger,Trigger1Y)),NA())</f>
        <v>5.0288428639959045E-4</v>
      </c>
      <c r="N27" s="182">
        <f>IFERROR(_xll.qlIndexFixing(ONIndex1M,I27,TRUE,_xll.ohTrigger(RecalcTrigger,Trigger1M)),NA())</f>
        <v>-2.0577065415983142E-3</v>
      </c>
      <c r="O27" s="44" t="e">
        <f>IFERROR(_xll.qlIndexFixing(ONIndex3M,I27,TRUE,_xll.ohTrigger(RecalcTrigger,Trigger3M)),NA())</f>
        <v>#N/A</v>
      </c>
      <c r="P27" s="44">
        <f>IFERROR(_xll.qlIndexFixing(ONIndex6M,I27,TRUE,_xll.ohTrigger(RecalcTrigger,Trigger6M)),NA())</f>
        <v>-1.4727151326443533E-4</v>
      </c>
      <c r="Q27" s="183">
        <f>IFERROR(_xll.qlIndexFixing(ONIndex1Y,I27,TRUE,_xll.ohTrigger(RecalcTrigger,Trigger1Y)),NA())</f>
        <v>1.1508344317512353E-3</v>
      </c>
    </row>
    <row r="28" spans="2:17" x14ac:dyDescent="0.2">
      <c r="B28" s="39" t="s">
        <v>17</v>
      </c>
      <c r="D28" s="42">
        <f>_xll.qlCalendarAdvance(Calendar,$D27,B28,"f",FALSE)</f>
        <v>42390</v>
      </c>
      <c r="E28" s="177">
        <f>_xll.qlInterestRateIndexValueDate(IndexON,D28)</f>
        <v>42390</v>
      </c>
      <c r="F28" s="193">
        <f>IFERROR(_xll.qlIndexFixing(IndexON,D28,TRUE,_xll.ohTrigger(RecalcTrigger,TriggerON)),NA())</f>
        <v>-2.283702820209399E-3</v>
      </c>
      <c r="H28" s="42">
        <f>_xll.qlCalendarAdvance(Calendar,$H27,B28,"f",FALSE)</f>
        <v>42390</v>
      </c>
      <c r="I28" s="177">
        <f>_xll.qlInterestRateIndexValueDate(Index1M,$H28)</f>
        <v>42394</v>
      </c>
      <c r="J28" s="182">
        <f>IFERROR(_xll.qlIndexFixing(Index1M,$H28,TRUE,_xll.ohTrigger(RecalcTrigger,Trigger1M)),NA())</f>
        <v>-2.1676314352723288E-3</v>
      </c>
      <c r="K28" s="44" t="e">
        <f>IFERROR(_xll.qlIndexFixing(Index3M,H28,TRUE,_xll.ohTrigger(RecalcTrigger,Trigger3M)),NA())</f>
        <v>#N/A</v>
      </c>
      <c r="L28" s="44">
        <f>IFERROR(_xll.qlIndexFixing(Index6M,$H28,TRUE,_xll.ohTrigger(RecalcTrigger,Trigger6M)),NA())</f>
        <v>-5.3641804746579387E-4</v>
      </c>
      <c r="M28" s="183">
        <f>IFERROR(_xll.qlIndexFixing(Index1Y,$H28,TRUE,_xll.ohTrigger(RecalcTrigger,Trigger1Y)),NA())</f>
        <v>4.9798761590369813E-4</v>
      </c>
      <c r="N28" s="182">
        <f>IFERROR(_xll.qlIndexFixing(ONIndex1M,I28,TRUE,_xll.ohTrigger(RecalcTrigger,Trigger1M)),NA())</f>
        <v>-2.069163375559846E-3</v>
      </c>
      <c r="O28" s="44" t="e">
        <f>IFERROR(_xll.qlIndexFixing(ONIndex3M,I28,TRUE,_xll.ohTrigger(RecalcTrigger,Trigger3M)),NA())</f>
        <v>#N/A</v>
      </c>
      <c r="P28" s="44">
        <f>IFERROR(_xll.qlIndexFixing(ONIndex6M,I28,TRUE,_xll.ohTrigger(RecalcTrigger,Trigger6M)),NA())</f>
        <v>-1.5059749983059589E-4</v>
      </c>
      <c r="Q28" s="183">
        <f>IFERROR(_xll.qlIndexFixing(ONIndex1Y,I28,TRUE,_xll.ohTrigger(RecalcTrigger,Trigger1Y)),NA())</f>
        <v>1.1508344318311714E-3</v>
      </c>
    </row>
    <row r="29" spans="2:17" x14ac:dyDescent="0.2">
      <c r="B29" s="39" t="s">
        <v>17</v>
      </c>
      <c r="D29" s="42">
        <f>_xll.qlCalendarAdvance(Calendar,$D28,B29,"f",FALSE)</f>
        <v>42391</v>
      </c>
      <c r="E29" s="177">
        <f>_xll.qlInterestRateIndexValueDate(IndexON,D29)</f>
        <v>42391</v>
      </c>
      <c r="F29" s="193">
        <f>IFERROR(_xll.qlIndexFixing(IndexON,D29,TRUE,_xll.ohTrigger(RecalcTrigger,TriggerON)),NA())</f>
        <v>-2.2894582878452141E-3</v>
      </c>
      <c r="H29" s="42">
        <f>_xll.qlCalendarAdvance(Calendar,$H28,B29,"f",FALSE)</f>
        <v>42391</v>
      </c>
      <c r="I29" s="177">
        <f>_xll.qlInterestRateIndexValueDate(Index1M,$H29)</f>
        <v>42395</v>
      </c>
      <c r="J29" s="182">
        <f>IFERROR(_xll.qlIndexFixing(Index1M,$H29,TRUE,_xll.ohTrigger(RecalcTrigger,Trigger1M)),NA())</f>
        <v>-2.1728220206557718E-3</v>
      </c>
      <c r="K29" s="44" t="e">
        <f>IFERROR(_xll.qlIndexFixing(Index3M,H29,TRUE,_xll.ohTrigger(RecalcTrigger,Trigger3M)),NA())</f>
        <v>#N/A</v>
      </c>
      <c r="L29" s="44">
        <f>IFERROR(_xll.qlIndexFixing(Index6M,$H29,TRUE,_xll.ohTrigger(RecalcTrigger,Trigger6M)),NA())</f>
        <v>-5.4012170408740347E-4</v>
      </c>
      <c r="M29" s="183">
        <f>IFERROR(_xll.qlIndexFixing(Index1Y,$H29,TRUE,_xll.ohTrigger(RecalcTrigger,Trigger1Y)),NA())</f>
        <v>4.9650491284194921E-4</v>
      </c>
      <c r="N29" s="182">
        <f>IFERROR(_xll.qlIndexFixing(ONIndex1M,I29,TRUE,_xll.ohTrigger(RecalcTrigger,Trigger1M)),NA())</f>
        <v>-2.0805768313003625E-3</v>
      </c>
      <c r="O29" s="44" t="e">
        <f>IFERROR(_xll.qlIndexFixing(ONIndex3M,I29,TRUE,_xll.ohTrigger(RecalcTrigger,Trigger3M)),NA())</f>
        <v>#N/A</v>
      </c>
      <c r="P29" s="44">
        <f>IFERROR(_xll.qlIndexFixing(ONIndex6M,I29,TRUE,_xll.ohTrigger(RecalcTrigger,Trigger6M)),NA())</f>
        <v>-1.5394171553495539E-4</v>
      </c>
      <c r="Q29" s="183">
        <f>IFERROR(_xll.qlIndexFixing(ONIndex1Y,I29,TRUE,_xll.ohTrigger(RecalcTrigger,Trigger1Y)),NA())</f>
        <v>1.1508344318311714E-3</v>
      </c>
    </row>
    <row r="30" spans="2:17" x14ac:dyDescent="0.2">
      <c r="B30" s="39" t="s">
        <v>17</v>
      </c>
      <c r="D30" s="42">
        <f>_xll.qlCalendarAdvance(Calendar,$D29,B30,"f",FALSE)</f>
        <v>42394</v>
      </c>
      <c r="E30" s="177">
        <f>_xll.qlInterestRateIndexValueDate(IndexON,D30)</f>
        <v>42394</v>
      </c>
      <c r="F30" s="193">
        <f>IFERROR(_xll.qlIndexFixing(IndexON,D30,TRUE,_xll.ohTrigger(RecalcTrigger,TriggerON)),NA())</f>
        <v>-2.2955918147582466E-3</v>
      </c>
      <c r="H30" s="42">
        <f>_xll.qlCalendarAdvance(Calendar,$H29,B30,"f",FALSE)</f>
        <v>42394</v>
      </c>
      <c r="I30" s="177">
        <f>_xll.qlInterestRateIndexValueDate(Index1M,$H30)</f>
        <v>42396</v>
      </c>
      <c r="J30" s="182">
        <f>IFERROR(_xll.qlIndexFixing(Index1M,$H30,TRUE,_xll.ohTrigger(RecalcTrigger,Trigger1M)),NA())</f>
        <v>-2.179387459979587E-3</v>
      </c>
      <c r="K30" s="44" t="e">
        <f>IFERROR(_xll.qlIndexFixing(Index3M,H30,TRUE,_xll.ohTrigger(RecalcTrigger,Trigger3M)),NA())</f>
        <v>#N/A</v>
      </c>
      <c r="L30" s="44">
        <f>IFERROR(_xll.qlIndexFixing(Index6M,$H30,TRUE,_xll.ohTrigger(RecalcTrigger,Trigger6M)),NA())</f>
        <v>-5.4380607751001932E-4</v>
      </c>
      <c r="M30" s="183">
        <f>IFERROR(_xll.qlIndexFixing(Index1Y,$H30,TRUE,_xll.ohTrigger(RecalcTrigger,Trigger1Y)),NA())</f>
        <v>4.9507101684219878E-4</v>
      </c>
      <c r="N30" s="182">
        <f>IFERROR(_xll.qlIndexFixing(ONIndex1M,I30,TRUE,_xll.ohTrigger(RecalcTrigger,Trigger1M)),NA())</f>
        <v>-2.1029799679395111E-3</v>
      </c>
      <c r="O30" s="44" t="e">
        <f>IFERROR(_xll.qlIndexFixing(ONIndex3M,I30,TRUE,_xll.ohTrigger(RecalcTrigger,Trigger3M)),NA())</f>
        <v>#N/A</v>
      </c>
      <c r="P30" s="44">
        <f>IFERROR(_xll.qlIndexFixing(ONIndex6M,I30,TRUE,_xll.ohTrigger(RecalcTrigger,Trigger6M)),NA())</f>
        <v>-1.6062421797968796E-4</v>
      </c>
      <c r="Q30" s="183">
        <f>IFERROR(_xll.qlIndexFixing(ONIndex1Y,I30,TRUE,_xll.ohTrigger(RecalcTrigger,Trigger1Y)),NA())</f>
        <v>1.1508381107550036E-3</v>
      </c>
    </row>
    <row r="31" spans="2:17" x14ac:dyDescent="0.2">
      <c r="B31" s="39" t="s">
        <v>17</v>
      </c>
      <c r="D31" s="42">
        <f>_xll.qlCalendarAdvance(Calendar,$D30,B31,"f",FALSE)</f>
        <v>42395</v>
      </c>
      <c r="E31" s="177">
        <f>_xll.qlInterestRateIndexValueDate(IndexON,D31)</f>
        <v>42395</v>
      </c>
      <c r="F31" s="193">
        <f>IFERROR(_xll.qlIndexFixing(IndexON,D31,TRUE,_xll.ohTrigger(RecalcTrigger,TriggerON)),NA())</f>
        <v>-2.2987903845672619E-3</v>
      </c>
      <c r="H31" s="42">
        <f>_xll.qlCalendarAdvance(Calendar,$H30,B31,"f",FALSE)</f>
        <v>42395</v>
      </c>
      <c r="I31" s="177">
        <f>_xll.qlInterestRateIndexValueDate(Index1M,$H31)</f>
        <v>42397</v>
      </c>
      <c r="J31" s="182">
        <f>IFERROR(_xll.qlIndexFixing(Index1M,$H31,TRUE,_xll.ohTrigger(RecalcTrigger,Trigger1M)),NA())</f>
        <v>-2.1828445089004667E-3</v>
      </c>
      <c r="K31" s="44" t="e">
        <f>IFERROR(_xll.qlIndexFixing(Index3M,H31,TRUE,_xll.ohTrigger(RecalcTrigger,Trigger3M)),NA())</f>
        <v>#N/A</v>
      </c>
      <c r="L31" s="44">
        <f>IFERROR(_xll.qlIndexFixing(Index6M,$H31,TRUE,_xll.ohTrigger(RecalcTrigger,Trigger6M)),NA())</f>
        <v>-5.4747078745761115E-4</v>
      </c>
      <c r="M31" s="183">
        <f>IFERROR(_xll.qlIndexFixing(Index1Y,$H31,TRUE,_xll.ohTrigger(RecalcTrigger,Trigger1Y)),NA())</f>
        <v>4.9461836429533766E-4</v>
      </c>
      <c r="N31" s="182">
        <f>IFERROR(_xll.qlIndexFixing(ONIndex1M,I31,TRUE,_xll.ohTrigger(RecalcTrigger,Trigger1M)),NA())</f>
        <v>-2.1247292866721779E-3</v>
      </c>
      <c r="O31" s="44" t="e">
        <f>IFERROR(_xll.qlIndexFixing(ONIndex3M,I31,TRUE,_xll.ohTrigger(RecalcTrigger,Trigger3M)),NA())</f>
        <v>#N/A</v>
      </c>
      <c r="P31" s="44">
        <f>IFERROR(_xll.qlIndexFixing(ONIndex6M,I31,TRUE,_xll.ohTrigger(RecalcTrigger,Trigger6M)),NA())</f>
        <v>-1.6723438422072689E-4</v>
      </c>
      <c r="Q31" s="183">
        <f>IFERROR(_xll.qlIndexFixing(ONIndex1Y,I31,TRUE,_xll.ohTrigger(RecalcTrigger,Trigger1Y)),NA())</f>
        <v>1.1508344317512353E-3</v>
      </c>
    </row>
    <row r="32" spans="2:17" x14ac:dyDescent="0.2">
      <c r="B32" s="39" t="s">
        <v>17</v>
      </c>
      <c r="D32" s="42">
        <f>_xll.qlCalendarAdvance(Calendar,$D31,B32,"f",FALSE)</f>
        <v>42396</v>
      </c>
      <c r="E32" s="177">
        <f>_xll.qlInterestRateIndexValueDate(IndexON,D32)</f>
        <v>42396</v>
      </c>
      <c r="F32" s="193">
        <f>IFERROR(_xll.qlIndexFixing(IndexON,D32,TRUE,_xll.ohTrigger(RecalcTrigger,TriggerON)),NA())</f>
        <v>-2.3020511762039675E-3</v>
      </c>
      <c r="H32" s="42">
        <f>_xll.qlCalendarAdvance(Calendar,$H31,B32,"f",FALSE)</f>
        <v>42396</v>
      </c>
      <c r="I32" s="177">
        <f>_xll.qlInterestRateIndexValueDate(Index1M,$H32)</f>
        <v>42398</v>
      </c>
      <c r="J32" s="182">
        <f>IFERROR(_xll.qlIndexFixing(Index1M,$H32,TRUE,_xll.ohTrigger(RecalcTrigger,Trigger1M)),NA())</f>
        <v>-2.1861561008699433E-3</v>
      </c>
      <c r="K32" s="44" t="e">
        <f>IFERROR(_xll.qlIndexFixing(Index3M,H32,TRUE,_xll.ohTrigger(RecalcTrigger,Trigger3M)),NA())</f>
        <v>#N/A</v>
      </c>
      <c r="L32" s="44">
        <f>IFERROR(_xll.qlIndexFixing(Index6M,$H32,TRUE,_xll.ohTrigger(RecalcTrigger,Trigger6M)),NA())</f>
        <v>-5.5111552762904064E-4</v>
      </c>
      <c r="M32" s="183">
        <f>IFERROR(_xll.qlIndexFixing(Index1Y,$H32,TRUE,_xll.ohTrigger(RecalcTrigger,Trigger1Y)),NA())</f>
        <v>4.9335358540458785E-4</v>
      </c>
      <c r="N32" s="182">
        <f>IFERROR(_xll.qlIndexFixing(ONIndex1M,I32,TRUE,_xll.ohTrigger(RecalcTrigger,Trigger1M)),NA())</f>
        <v>-2.1351251614332156E-3</v>
      </c>
      <c r="O32" s="44" t="e">
        <f>IFERROR(_xll.qlIndexFixing(ONIndex3M,I32,TRUE,_xll.ohTrigger(RecalcTrigger,Trigger3M)),NA())</f>
        <v>#N/A</v>
      </c>
      <c r="P32" s="44">
        <f>IFERROR(_xll.qlIndexFixing(ONIndex6M,I32,TRUE,_xll.ohTrigger(RecalcTrigger,Trigger6M)),NA())</f>
        <v>-1.7046988077140668E-4</v>
      </c>
      <c r="Q32" s="183">
        <f>IFERROR(_xll.qlIndexFixing(ONIndex1Y,I32,TRUE,_xll.ohTrigger(RecalcTrigger,Trigger1Y)),NA())</f>
        <v>1.1508344318311714E-3</v>
      </c>
    </row>
    <row r="33" spans="2:17" x14ac:dyDescent="0.2">
      <c r="B33" s="39" t="s">
        <v>17</v>
      </c>
      <c r="D33" s="42">
        <f>_xll.qlCalendarAdvance(Calendar,$D32,B33,"f",FALSE)</f>
        <v>42397</v>
      </c>
      <c r="E33" s="177">
        <f>_xll.qlInterestRateIndexValueDate(IndexON,D33)</f>
        <v>42397</v>
      </c>
      <c r="F33" s="193">
        <f>IFERROR(_xll.qlIndexFixing(IndexON,D33,TRUE,_xll.ohTrigger(RecalcTrigger,TriggerON)),NA())</f>
        <v>-2.3053600368294624E-3</v>
      </c>
      <c r="H33" s="42">
        <f>_xll.qlCalendarAdvance(Calendar,$H32,B33,"f",FALSE)</f>
        <v>42397</v>
      </c>
      <c r="I33" s="177">
        <f>_xll.qlInterestRateIndexValueDate(Index1M,$H33)</f>
        <v>42401</v>
      </c>
      <c r="J33" s="182">
        <f>IFERROR(_xll.qlIndexFixing(Index1M,$H33,TRUE,_xll.ohTrigger(RecalcTrigger,Trigger1M)),NA())</f>
        <v>-2.1955330598283935E-3</v>
      </c>
      <c r="K33" s="44" t="e">
        <f>IFERROR(_xll.qlIndexFixing(Index3M,H33,TRUE,_xll.ohTrigger(RecalcTrigger,Trigger3M)),NA())</f>
        <v>#N/A</v>
      </c>
      <c r="L33" s="44">
        <f>IFERROR(_xll.qlIndexFixing(Index6M,$H33,TRUE,_xll.ohTrigger(RecalcTrigger,Trigger6M)),NA())</f>
        <v>-5.6192797609593849E-4</v>
      </c>
      <c r="M33" s="183">
        <f>IFERROR(_xll.qlIndexFixing(Index1Y,$H33,TRUE,_xll.ohTrigger(RecalcTrigger,Trigger1Y)),NA())</f>
        <v>4.8851809247928266E-4</v>
      </c>
      <c r="N33" s="182">
        <f>IFERROR(_xll.qlIndexFixing(ONIndex1M,I33,TRUE,_xll.ohTrigger(RecalcTrigger,Trigger1M)),NA())</f>
        <v>-2.1451573816877456E-3</v>
      </c>
      <c r="O33" s="44" t="e">
        <f>IFERROR(_xll.qlIndexFixing(ONIndex3M,I33,TRUE,_xll.ohTrigger(RecalcTrigger,Trigger3M)),NA())</f>
        <v>#N/A</v>
      </c>
      <c r="P33" s="44">
        <f>IFERROR(_xll.qlIndexFixing(ONIndex6M,I33,TRUE,_xll.ohTrigger(RecalcTrigger,Trigger6M)),NA())</f>
        <v>-1.7364366049044122E-4</v>
      </c>
      <c r="Q33" s="183">
        <f>IFERROR(_xll.qlIndexFixing(ONIndex1Y,I33,TRUE,_xll.ohTrigger(RecalcTrigger,Trigger1Y)),NA())</f>
        <v>1.1508344318311714E-3</v>
      </c>
    </row>
    <row r="34" spans="2:17" x14ac:dyDescent="0.2">
      <c r="B34" s="39" t="s">
        <v>17</v>
      </c>
      <c r="D34" s="42">
        <f>_xll.qlCalendarAdvance(Calendar,$D33,B34,"f",FALSE)</f>
        <v>42398</v>
      </c>
      <c r="E34" s="177">
        <f>_xll.qlInterestRateIndexValueDate(IndexON,D34)</f>
        <v>42398</v>
      </c>
      <c r="F34" s="193">
        <f>IFERROR(_xll.qlIndexFixing(IndexON,D34,TRUE,_xll.ohTrigger(RecalcTrigger,TriggerON)),NA())</f>
        <v>-2.3120523715292052E-3</v>
      </c>
      <c r="H34" s="42">
        <f>_xll.qlCalendarAdvance(Calendar,$H33,B34,"f",FALSE)</f>
        <v>42398</v>
      </c>
      <c r="I34" s="177">
        <f>_xll.qlInterestRateIndexValueDate(Index1M,$H34)</f>
        <v>42402</v>
      </c>
      <c r="J34" s="182">
        <f>IFERROR(_xll.qlIndexFixing(Index1M,$H34,TRUE,_xll.ohTrigger(RecalcTrigger,Trigger1M)),NA())</f>
        <v>-2.1984366726461638E-3</v>
      </c>
      <c r="K34" s="44" t="e">
        <f>IFERROR(_xll.qlIndexFixing(Index3M,H34,TRUE,_xll.ohTrigger(RecalcTrigger,Trigger3M)),NA())</f>
        <v>#N/A</v>
      </c>
      <c r="L34" s="44">
        <f>IFERROR(_xll.qlIndexFixing(Index6M,$H34,TRUE,_xll.ohTrigger(RecalcTrigger,Trigger6M)),NA())</f>
        <v>-5.654912536417118E-4</v>
      </c>
      <c r="M34" s="183">
        <f>IFERROR(_xll.qlIndexFixing(Index1Y,$H34,TRUE,_xll.ohTrigger(RecalcTrigger,Trigger1Y)),NA())</f>
        <v>4.8730721072769362E-4</v>
      </c>
      <c r="N34" s="182">
        <f>IFERROR(_xll.qlIndexFixing(ONIndex1M,I34,TRUE,_xll.ohTrigger(RecalcTrigger,Trigger1M)),NA())</f>
        <v>-2.1547725682546925E-3</v>
      </c>
      <c r="O34" s="44" t="e">
        <f>IFERROR(_xll.qlIndexFixing(ONIndex3M,I34,TRUE,_xll.ohTrigger(RecalcTrigger,Trigger3M)),NA())</f>
        <v>#N/A</v>
      </c>
      <c r="P34" s="44">
        <f>IFERROR(_xll.qlIndexFixing(ONIndex6M,I34,TRUE,_xll.ohTrigger(RecalcTrigger,Trigger6M)),NA())</f>
        <v>-1.7674239891629639E-4</v>
      </c>
      <c r="Q34" s="183">
        <f>IFERROR(_xll.qlIndexFixing(ONIndex1Y,I34,TRUE,_xll.ohTrigger(RecalcTrigger,Trigger1Y)),NA())</f>
        <v>1.1508344318311714E-3</v>
      </c>
    </row>
    <row r="35" spans="2:17" x14ac:dyDescent="0.2">
      <c r="B35" s="39" t="s">
        <v>17</v>
      </c>
      <c r="D35" s="42">
        <f>_xll.qlCalendarAdvance(Calendar,$D34,B35,"f",FALSE)</f>
        <v>42401</v>
      </c>
      <c r="E35" s="177">
        <f>_xll.qlInterestRateIndexValueDate(IndexON,D35)</f>
        <v>42401</v>
      </c>
      <c r="F35" s="193">
        <f>IFERROR(_xll.qlIndexFixing(IndexON,D35,TRUE,_xll.ohTrigger(RecalcTrigger,TriggerON)),NA())</f>
        <v>-2.3187931010903995E-3</v>
      </c>
      <c r="H35" s="42">
        <f>_xll.qlCalendarAdvance(Calendar,$H34,B35,"f",FALSE)</f>
        <v>42401</v>
      </c>
      <c r="I35" s="177">
        <f>_xll.qlInterestRateIndexValueDate(Index1M,$H35)</f>
        <v>42403</v>
      </c>
      <c r="J35" s="182">
        <f>IFERROR(_xll.qlIndexFixing(Index1M,$H35,TRUE,_xll.ohTrigger(RecalcTrigger,Trigger1M)),NA())</f>
        <v>-2.2010340977721811E-3</v>
      </c>
      <c r="K35" s="44" t="e">
        <f>IFERROR(_xll.qlIndexFixing(Index3M,H35,TRUE,_xll.ohTrigger(RecalcTrigger,Trigger3M)),NA())</f>
        <v>#N/A</v>
      </c>
      <c r="L35" s="44">
        <f>IFERROR(_xll.qlIndexFixing(Index6M,$H35,TRUE,_xll.ohTrigger(RecalcTrigger,Trigger6M)),NA())</f>
        <v>-5.6903413951605686E-4</v>
      </c>
      <c r="M35" s="183">
        <f>IFERROR(_xll.qlIndexFixing(Index1Y,$H35,TRUE,_xll.ohTrigger(RecalcTrigger,Trigger1Y)),NA())</f>
        <v>4.8612152802310669E-4</v>
      </c>
      <c r="N35" s="182">
        <f>IFERROR(_xll.qlIndexFixing(ONIndex1M,I35,TRUE,_xll.ohTrigger(RecalcTrigger,Trigger1M)),NA())</f>
        <v>-2.172332823131562E-3</v>
      </c>
      <c r="O35" s="44" t="e">
        <f>IFERROR(_xll.qlIndexFixing(ONIndex3M,I35,TRUE,_xll.ohTrigger(RecalcTrigger,Trigger3M)),NA())</f>
        <v>#N/A</v>
      </c>
      <c r="P35" s="44">
        <f>IFERROR(_xll.qlIndexFixing(ONIndex6M,I35,TRUE,_xll.ohTrigger(RecalcTrigger,Trigger6M)),NA())</f>
        <v>-1.8262302373006634E-4</v>
      </c>
      <c r="Q35" s="183">
        <f>IFERROR(_xll.qlIndexFixing(ONIndex1Y,I35,TRUE,_xll.ohTrigger(RecalcTrigger,Trigger1Y)),NA())</f>
        <v>1.1508381107550036E-3</v>
      </c>
    </row>
    <row r="36" spans="2:17" x14ac:dyDescent="0.2">
      <c r="B36" s="39" t="s">
        <v>17</v>
      </c>
      <c r="D36" s="42">
        <f>_xll.qlCalendarAdvance(Calendar,$D35,B36,"f",FALSE)</f>
        <v>42402</v>
      </c>
      <c r="E36" s="177">
        <f>_xll.qlInterestRateIndexValueDate(IndexON,D36)</f>
        <v>42402</v>
      </c>
      <c r="F36" s="193">
        <f>IFERROR(_xll.qlIndexFixing(IndexON,D36,TRUE,_xll.ohTrigger(RecalcTrigger,TriggerON)),NA())</f>
        <v>-2.3221300066023076E-3</v>
      </c>
      <c r="H36" s="42">
        <f>_xll.qlCalendarAdvance(Calendar,$H35,B36,"f",FALSE)</f>
        <v>42402</v>
      </c>
      <c r="I36" s="177">
        <f>_xll.qlInterestRateIndexValueDate(Index1M,$H36)</f>
        <v>42404</v>
      </c>
      <c r="J36" s="182">
        <f>IFERROR(_xll.qlIndexFixing(Index1M,$H36,TRUE,_xll.ohTrigger(RecalcTrigger,Trigger1M)),NA())</f>
        <v>-2.2033535255144652E-3</v>
      </c>
      <c r="K36" s="44" t="e">
        <f>IFERROR(_xll.qlIndexFixing(Index3M,H36,TRUE,_xll.ohTrigger(RecalcTrigger,Trigger3M)),NA())</f>
        <v>#N/A</v>
      </c>
      <c r="L36" s="44">
        <f>IFERROR(_xll.qlIndexFixing(Index6M,$H36,TRUE,_xll.ohTrigger(RecalcTrigger,Trigger6M)),NA())</f>
        <v>-5.7255677125928235E-4</v>
      </c>
      <c r="M36" s="183">
        <f>IFERROR(_xll.qlIndexFixing(Index1Y,$H36,TRUE,_xll.ohTrigger(RecalcTrigger,Trigger1Y)),NA())</f>
        <v>4.8631469924564913E-4</v>
      </c>
      <c r="N36" s="182">
        <f>IFERROR(_xll.qlIndexFixing(ONIndex1M,I36,TRUE,_xll.ohTrigger(RecalcTrigger,Trigger1M)),NA())</f>
        <v>-2.1879953884296199E-3</v>
      </c>
      <c r="O36" s="44" t="e">
        <f>IFERROR(_xll.qlIndexFixing(ONIndex3M,I36,TRUE,_xll.ohTrigger(RecalcTrigger,Trigger3M)),NA())</f>
        <v>#N/A</v>
      </c>
      <c r="P36" s="44">
        <f>IFERROR(_xll.qlIndexFixing(ONIndex6M,I36,TRUE,_xll.ohTrigger(RecalcTrigger,Trigger6M)),NA())</f>
        <v>-1.8812045249561038E-4</v>
      </c>
      <c r="Q36" s="183">
        <f>IFERROR(_xll.qlIndexFixing(ONIndex1Y,I36,TRUE,_xll.ohTrigger(RecalcTrigger,Trigger1Y)),NA())</f>
        <v>1.1508344318311714E-3</v>
      </c>
    </row>
    <row r="37" spans="2:17" x14ac:dyDescent="0.2">
      <c r="B37" s="39" t="s">
        <v>17</v>
      </c>
      <c r="D37" s="42">
        <f>_xll.qlCalendarAdvance(Calendar,$D36,B37,"f",FALSE)</f>
        <v>42403</v>
      </c>
      <c r="E37" s="177">
        <f>_xll.qlInterestRateIndexValueDate(IndexON,D37)</f>
        <v>42403</v>
      </c>
      <c r="F37" s="193">
        <f>IFERROR(_xll.qlIndexFixing(IndexON,D37,TRUE,_xll.ohTrigger(RecalcTrigger,TriggerON)),NA())</f>
        <v>-2.3254300613118062E-3</v>
      </c>
      <c r="H37" s="42">
        <f>_xll.qlCalendarAdvance(Calendar,$H36,B37,"f",FALSE)</f>
        <v>42403</v>
      </c>
      <c r="I37" s="177">
        <f>_xll.qlInterestRateIndexValueDate(Index1M,$H37)</f>
        <v>42405</v>
      </c>
      <c r="J37" s="182">
        <f>IFERROR(_xll.qlIndexFixing(Index1M,$H37,TRUE,_xll.ohTrigger(RecalcTrigger,Trigger1M)),NA())</f>
        <v>-2.2063142079193337E-3</v>
      </c>
      <c r="K37" s="44" t="e">
        <f>IFERROR(_xll.qlIndexFixing(Index3M,H37,TRUE,_xll.ohTrigger(RecalcTrigger,Trigger3M)),NA())</f>
        <v>#N/A</v>
      </c>
      <c r="L37" s="44">
        <f>IFERROR(_xll.qlIndexFixing(Index6M,$H37,TRUE,_xll.ohTrigger(RecalcTrigger,Trigger6M)),NA())</f>
        <v>-5.7605936037846391E-4</v>
      </c>
      <c r="M37" s="183">
        <f>IFERROR(_xll.qlIndexFixing(Index1Y,$H37,TRUE,_xll.ohTrigger(RecalcTrigger,Trigger1Y)),NA())</f>
        <v>4.845024699362937E-4</v>
      </c>
      <c r="N37" s="182">
        <f>IFERROR(_xll.qlIndexFixing(ONIndex1M,I37,TRUE,_xll.ohTrigger(RecalcTrigger,Trigger1M)),NA())</f>
        <v>-2.1947247151654636E-3</v>
      </c>
      <c r="O37" s="44" t="e">
        <f>IFERROR(_xll.qlIndexFixing(ONIndex3M,I37,TRUE,_xll.ohTrigger(RecalcTrigger,Trigger3M)),NA())</f>
        <v>#N/A</v>
      </c>
      <c r="P37" s="44">
        <f>IFERROR(_xll.qlIndexFixing(ONIndex6M,I37,TRUE,_xll.ohTrigger(RecalcTrigger,Trigger6M)),NA())</f>
        <v>-1.9064411917124602E-4</v>
      </c>
      <c r="Q37" s="183">
        <f>IFERROR(_xll.qlIndexFixing(ONIndex1Y,I37,TRUE,_xll.ohTrigger(RecalcTrigger,Trigger1Y)),NA())</f>
        <v>1.1508344318311714E-3</v>
      </c>
    </row>
    <row r="38" spans="2:17" x14ac:dyDescent="0.2">
      <c r="B38" s="39" t="s">
        <v>17</v>
      </c>
      <c r="D38" s="42">
        <f>_xll.qlCalendarAdvance(Calendar,$D37,B38,"f",FALSE)</f>
        <v>42404</v>
      </c>
      <c r="E38" s="177">
        <f>_xll.qlInterestRateIndexValueDate(IndexON,D38)</f>
        <v>42404</v>
      </c>
      <c r="F38" s="193">
        <f>IFERROR(_xll.qlIndexFixing(IndexON,D38,TRUE,_xll.ohTrigger(RecalcTrigger,TriggerON)),NA())</f>
        <v>-2.3286791123400263E-3</v>
      </c>
      <c r="H38" s="42">
        <f>_xll.qlCalendarAdvance(Calendar,$H37,B38,"f",FALSE)</f>
        <v>42404</v>
      </c>
      <c r="I38" s="177">
        <f>_xll.qlInterestRateIndexValueDate(Index1M,$H38)</f>
        <v>42408</v>
      </c>
      <c r="J38" s="182">
        <f>IFERROR(_xll.qlIndexFixing(Index1M,$H38,TRUE,_xll.ohTrigger(RecalcTrigger,Trigger1M)),NA())</f>
        <v>-2.2105135024375437E-3</v>
      </c>
      <c r="K38" s="44" t="e">
        <f>IFERROR(_xll.qlIndexFixing(Index3M,H38,TRUE,_xll.ohTrigger(RecalcTrigger,Trigger3M)),NA())</f>
        <v>#N/A</v>
      </c>
      <c r="L38" s="44">
        <f>IFERROR(_xll.qlIndexFixing(Index6M,$H38,TRUE,_xll.ohTrigger(RecalcTrigger,Trigger6M)),NA())</f>
        <v>-5.8645009663647202E-4</v>
      </c>
      <c r="M38" s="183">
        <f>IFERROR(_xll.qlIndexFixing(Index1Y,$H38,TRUE,_xll.ohTrigger(RecalcTrigger,Trigger1Y)),NA())</f>
        <v>4.8044683528116898E-4</v>
      </c>
      <c r="N38" s="182">
        <f>IFERROR(_xll.qlIndexFixing(ONIndex1M,I38,TRUE,_xll.ohTrigger(RecalcTrigger,Trigger1M)),NA())</f>
        <v>-2.2007167318083276E-3</v>
      </c>
      <c r="O38" s="44" t="e">
        <f>IFERROR(_xll.qlIndexFixing(ONIndex3M,I38,TRUE,_xll.ohTrigger(RecalcTrigger,Trigger3M)),NA())</f>
        <v>#N/A</v>
      </c>
      <c r="P38" s="44">
        <f>IFERROR(_xll.qlIndexFixing(ONIndex6M,I38,TRUE,_xll.ohTrigger(RecalcTrigger,Trigger6M)),NA())</f>
        <v>-1.9301279834404994E-4</v>
      </c>
      <c r="Q38" s="183">
        <f>IFERROR(_xll.qlIndexFixing(ONIndex1Y,I38,TRUE,_xll.ohTrigger(RecalcTrigger,Trigger1Y)),NA())</f>
        <v>1.1508344318311714E-3</v>
      </c>
    </row>
    <row r="39" spans="2:17" x14ac:dyDescent="0.2">
      <c r="B39" s="39" t="s">
        <v>17</v>
      </c>
      <c r="D39" s="42">
        <f>_xll.qlCalendarAdvance(Calendar,$D38,B39,"f",FALSE)</f>
        <v>42405</v>
      </c>
      <c r="E39" s="177">
        <f>_xll.qlInterestRateIndexValueDate(IndexON,D39)</f>
        <v>42405</v>
      </c>
      <c r="F39" s="193">
        <f>IFERROR(_xll.qlIndexFixing(IndexON,D39,TRUE,_xll.ohTrigger(RecalcTrigger,TriggerON)),NA())</f>
        <v>-2.3349212905277028E-3</v>
      </c>
      <c r="H39" s="42">
        <f>_xll.qlCalendarAdvance(Calendar,$H38,B39,"f",FALSE)</f>
        <v>42405</v>
      </c>
      <c r="I39" s="177">
        <f>_xll.qlInterestRateIndexValueDate(Index1M,$H39)</f>
        <v>42409</v>
      </c>
      <c r="J39" s="182">
        <f>IFERROR(_xll.qlIndexFixing(Index1M,$H39,TRUE,_xll.ohTrigger(RecalcTrigger,Trigger1M)),NA())</f>
        <v>-2.2119642315523128E-3</v>
      </c>
      <c r="K39" s="44" t="e">
        <f>IFERROR(_xll.qlIndexFixing(Index3M,H39,TRUE,_xll.ohTrigger(RecalcTrigger,Trigger3M)),NA())</f>
        <v>#N/A</v>
      </c>
      <c r="L39" s="44">
        <f>IFERROR(_xll.qlIndexFixing(Index6M,$H39,TRUE,_xll.ohTrigger(RecalcTrigger,Trigger6M)),NA())</f>
        <v>-5.8987610974901893E-4</v>
      </c>
      <c r="M39" s="183">
        <f>IFERROR(_xll.qlIndexFixing(Index1Y,$H39,TRUE,_xll.ohTrigger(RecalcTrigger,Trigger1Y)),NA())</f>
        <v>4.7933728988200412E-4</v>
      </c>
      <c r="N39" s="182">
        <f>IFERROR(_xll.qlIndexFixing(ONIndex1M,I39,TRUE,_xll.ohTrigger(RecalcTrigger,Trigger1M)),NA())</f>
        <v>-2.2059180589373284E-3</v>
      </c>
      <c r="O39" s="44" t="e">
        <f>IFERROR(_xll.qlIndexFixing(ONIndex3M,I39,TRUE,_xll.ohTrigger(RecalcTrigger,Trigger3M)),NA())</f>
        <v>#N/A</v>
      </c>
      <c r="P39" s="44">
        <f>IFERROR(_xll.qlIndexFixing(ONIndex6M,I39,TRUE,_xll.ohTrigger(RecalcTrigger,Trigger6M)),NA())</f>
        <v>-1.9521316567239211E-4</v>
      </c>
      <c r="Q39" s="183">
        <f>IFERROR(_xll.qlIndexFixing(ONIndex1Y,I39,TRUE,_xll.ohTrigger(RecalcTrigger,Trigger1Y)),NA())</f>
        <v>1.1508344318311714E-3</v>
      </c>
    </row>
    <row r="40" spans="2:17" x14ac:dyDescent="0.2">
      <c r="B40" s="39" t="s">
        <v>17</v>
      </c>
      <c r="D40" s="42">
        <f>_xll.qlCalendarAdvance(Calendar,$D39,B40,"f",FALSE)</f>
        <v>42408</v>
      </c>
      <c r="E40" s="177">
        <f>_xll.qlInterestRateIndexValueDate(IndexON,D40)</f>
        <v>42408</v>
      </c>
      <c r="F40" s="193">
        <f>IFERROR(_xll.qlIndexFixing(IndexON,D40,TRUE,_xll.ohTrigger(RecalcTrigger,TriggerON)),NA())</f>
        <v>-2.3408822117110262E-3</v>
      </c>
      <c r="H40" s="42">
        <f>_xll.qlCalendarAdvance(Calendar,$H39,B40,"f",FALSE)</f>
        <v>42408</v>
      </c>
      <c r="I40" s="177">
        <f>_xll.qlInterestRateIndexValueDate(Index1M,$H40)</f>
        <v>42410</v>
      </c>
      <c r="J40" s="182">
        <f>IFERROR(_xll.qlIndexFixing(Index1M,$H40,TRUE,_xll.ohTrigger(RecalcTrigger,Trigger1M)),NA())</f>
        <v>-2.2133651653695415E-3</v>
      </c>
      <c r="K40" s="44" t="e">
        <f>IFERROR(_xll.qlIndexFixing(Index3M,H40,TRUE,_xll.ohTrigger(RecalcTrigger,Trigger3M)),NA())</f>
        <v>#N/A</v>
      </c>
      <c r="L40" s="44">
        <f>IFERROR(_xll.qlIndexFixing(Index6M,$H40,TRUE,_xll.ohTrigger(RecalcTrigger,Trigger6M)),NA())</f>
        <v>-5.9328424732469102E-4</v>
      </c>
      <c r="M40" s="183">
        <f>IFERROR(_xll.qlIndexFixing(Index1Y,$H40,TRUE,_xll.ohTrigger(RecalcTrigger,Trigger1Y)),NA())</f>
        <v>4.7822759252089895E-4</v>
      </c>
      <c r="N40" s="182">
        <f>IFERROR(_xll.qlIndexFixing(ONIndex1M,I40,TRUE,_xll.ohTrigger(RecalcTrigger,Trigger1M)),NA())</f>
        <v>-2.2134045760102694E-3</v>
      </c>
      <c r="O40" s="44" t="e">
        <f>IFERROR(_xll.qlIndexFixing(ONIndex3M,I40,TRUE,_xll.ohTrigger(RecalcTrigger,Trigger3M)),NA())</f>
        <v>#N/A</v>
      </c>
      <c r="P40" s="44">
        <f>IFERROR(_xll.qlIndexFixing(ONIndex6M,I40,TRUE,_xll.ohTrigger(RecalcTrigger,Trigger6M)),NA())</f>
        <v>-1.9898612922730763E-4</v>
      </c>
      <c r="Q40" s="183">
        <f>IFERROR(_xll.qlIndexFixing(ONIndex1Y,I40,TRUE,_xll.ohTrigger(RecalcTrigger,Trigger1Y)),NA())</f>
        <v>1.1508381107550036E-3</v>
      </c>
    </row>
    <row r="41" spans="2:17" x14ac:dyDescent="0.2">
      <c r="B41" s="39" t="s">
        <v>17</v>
      </c>
      <c r="D41" s="42">
        <f>_xll.qlCalendarAdvance(Calendar,$D40,B41,"f",FALSE)</f>
        <v>42409</v>
      </c>
      <c r="E41" s="177">
        <f>_xll.qlInterestRateIndexValueDate(IndexON,D41)</f>
        <v>42409</v>
      </c>
      <c r="F41" s="193">
        <f>IFERROR(_xll.qlIndexFixing(IndexON,D41,TRUE,_xll.ohTrigger(RecalcTrigger,TriggerON)),NA())</f>
        <v>-2.3436639444351925E-3</v>
      </c>
      <c r="H41" s="42">
        <f>_xll.qlCalendarAdvance(Calendar,$H40,B41,"f",FALSE)</f>
        <v>42409</v>
      </c>
      <c r="I41" s="177">
        <f>_xll.qlInterestRateIndexValueDate(Index1M,$H41)</f>
        <v>42411</v>
      </c>
      <c r="J41" s="182">
        <f>IFERROR(_xll.qlIndexFixing(Index1M,$H41,TRUE,_xll.ohTrigger(RecalcTrigger,Trigger1M)),NA())</f>
        <v>-2.2147641809722174E-3</v>
      </c>
      <c r="K41" s="44" t="e">
        <f>IFERROR(_xll.qlIndexFixing(Index3M,H41,TRUE,_xll.ohTrigger(RecalcTrigger,Trigger3M)),NA())</f>
        <v>#N/A</v>
      </c>
      <c r="L41" s="44">
        <f>IFERROR(_xll.qlIndexFixing(Index6M,$H41,TRUE,_xll.ohTrigger(RecalcTrigger,Trigger6M)),NA())</f>
        <v>-5.9667516468412123E-4</v>
      </c>
      <c r="M41" s="183">
        <f>IFERROR(_xll.qlIndexFixing(Index1Y,$H41,TRUE,_xll.ohTrigger(RecalcTrigger,Trigger1Y)),NA())</f>
        <v>4.7853657698611633E-4</v>
      </c>
      <c r="N41" s="182">
        <f>IFERROR(_xll.qlIndexFixing(ONIndex1M,I41,TRUE,_xll.ohTrigger(RecalcTrigger,Trigger1M)),NA())</f>
        <v>-2.2177488854957517E-3</v>
      </c>
      <c r="O41" s="44" t="e">
        <f>IFERROR(_xll.qlIndexFixing(ONIndex3M,I41,TRUE,_xll.ohTrigger(RecalcTrigger,Trigger3M)),NA())</f>
        <v>#N/A</v>
      </c>
      <c r="P41" s="44">
        <f>IFERROR(_xll.qlIndexFixing(ONIndex6M,I41,TRUE,_xll.ohTrigger(RecalcTrigger,Trigger6M)),NA())</f>
        <v>-2.0206502982844654E-4</v>
      </c>
      <c r="Q41" s="183">
        <f>IFERROR(_xll.qlIndexFixing(ONIndex1Y,I41,TRUE,_xll.ohTrigger(RecalcTrigger,Trigger1Y)),NA())</f>
        <v>1.1508344318311714E-3</v>
      </c>
    </row>
    <row r="42" spans="2:17" x14ac:dyDescent="0.2">
      <c r="B42" s="39" t="s">
        <v>17</v>
      </c>
      <c r="D42" s="42">
        <f>_xll.qlCalendarAdvance(Calendar,$D41,B42,"f",FALSE)</f>
        <v>42410</v>
      </c>
      <c r="E42" s="177">
        <f>_xll.qlInterestRateIndexValueDate(IndexON,D42)</f>
        <v>42410</v>
      </c>
      <c r="F42" s="193">
        <f>IFERROR(_xll.qlIndexFixing(IndexON,D42,TRUE,_xll.ohTrigger(RecalcTrigger,TriggerON)),NA())</f>
        <v>-2.3463097537668176E-3</v>
      </c>
      <c r="H42" s="42">
        <f>_xll.qlCalendarAdvance(Calendar,$H41,B42,"f",FALSE)</f>
        <v>42410</v>
      </c>
      <c r="I42" s="177">
        <f>_xll.qlInterestRateIndexValueDate(Index1M,$H42)</f>
        <v>42412</v>
      </c>
      <c r="J42" s="182">
        <f>IFERROR(_xll.qlIndexFixing(Index1M,$H42,TRUE,_xll.ohTrigger(RecalcTrigger,Trigger1M)),NA())</f>
        <v>-2.2189630796074574E-3</v>
      </c>
      <c r="K42" s="44" t="e">
        <f>IFERROR(_xll.qlIndexFixing(Index3M,H42,TRUE,_xll.ohTrigger(RecalcTrigger,Trigger3M)),NA())</f>
        <v>#N/A</v>
      </c>
      <c r="L42" s="44">
        <f>IFERROR(_xll.qlIndexFixing(Index6M,$H42,TRUE,_xll.ohTrigger(RecalcTrigger,Trigger6M)),NA())</f>
        <v>-6.0004959111668551E-4</v>
      </c>
      <c r="M42" s="183">
        <f>IFERROR(_xll.qlIndexFixing(Index1Y,$H42,TRUE,_xll.ohTrigger(RecalcTrigger,Trigger1Y)),NA())</f>
        <v>4.7670317881556493E-4</v>
      </c>
      <c r="N42" s="182">
        <f>IFERROR(_xll.qlIndexFixing(ONIndex1M,I42,TRUE,_xll.ohTrigger(RecalcTrigger,Trigger1M)),NA())</f>
        <v>-2.2181960746614493E-3</v>
      </c>
      <c r="O42" s="44" t="e">
        <f>IFERROR(_xll.qlIndexFixing(ONIndex3M,I42,TRUE,_xll.ohTrigger(RecalcTrigger,Trigger3M)),NA())</f>
        <v>#N/A</v>
      </c>
      <c r="P42" s="44">
        <f>IFERROR(_xll.qlIndexFixing(ONIndex6M,I42,TRUE,_xll.ohTrigger(RecalcTrigger,Trigger6M)),NA())</f>
        <v>-2.0322397277006132E-4</v>
      </c>
      <c r="Q42" s="183">
        <f>IFERROR(_xll.qlIndexFixing(ONIndex1Y,I42,TRUE,_xll.ohTrigger(RecalcTrigger,Trigger1Y)),NA())</f>
        <v>1.1508344318311714E-3</v>
      </c>
    </row>
    <row r="43" spans="2:17" x14ac:dyDescent="0.2">
      <c r="B43" s="39" t="s">
        <v>17</v>
      </c>
      <c r="D43" s="42">
        <f>_xll.qlCalendarAdvance(Calendar,$D42,B43,"f",FALSE)</f>
        <v>42411</v>
      </c>
      <c r="E43" s="177">
        <f>_xll.qlInterestRateIndexValueDate(IndexON,D43)</f>
        <v>42411</v>
      </c>
      <c r="F43" s="193">
        <f>IFERROR(_xll.qlIndexFixing(IndexON,D43,TRUE,_xll.ohTrigger(RecalcTrigger,TriggerON)),NA())</f>
        <v>-2.3488054865072883E-3</v>
      </c>
      <c r="H43" s="42">
        <f>_xll.qlCalendarAdvance(Calendar,$H42,B43,"f",FALSE)</f>
        <v>42411</v>
      </c>
      <c r="I43" s="177">
        <f>_xll.qlInterestRateIndexValueDate(Index1M,$H43)</f>
        <v>42415</v>
      </c>
      <c r="J43" s="182">
        <f>IFERROR(_xll.qlIndexFixing(Index1M,$H43,TRUE,_xll.ohTrigger(RecalcTrigger,Trigger1M)),NA())</f>
        <v>-2.2213970368533081E-3</v>
      </c>
      <c r="K43" s="44" t="e">
        <f>IFERROR(_xll.qlIndexFixing(Index3M,H43,TRUE,_xll.ohTrigger(RecalcTrigger,Trigger3M)),NA())</f>
        <v>#N/A</v>
      </c>
      <c r="L43" s="44">
        <f>IFERROR(_xll.qlIndexFixing(Index6M,$H43,TRUE,_xll.ohTrigger(RecalcTrigger,Trigger6M)),NA())</f>
        <v>-6.1008232721352935E-4</v>
      </c>
      <c r="M43" s="183">
        <f>IFERROR(_xll.qlIndexFixing(Index1Y,$H43,TRUE,_xll.ohTrigger(RecalcTrigger,Trigger1Y)),NA())</f>
        <v>4.7254384589738238E-4</v>
      </c>
      <c r="N43" s="182">
        <f>IFERROR(_xll.qlIndexFixing(ONIndex1M,I43,TRUE,_xll.ohTrigger(RecalcTrigger,Trigger1M)),NA())</f>
        <v>-2.2175322980277912E-3</v>
      </c>
      <c r="O43" s="44" t="e">
        <f>IFERROR(_xll.qlIndexFixing(ONIndex3M,I43,TRUE,_xll.ohTrigger(RecalcTrigger,Trigger3M)),NA())</f>
        <v>#N/A</v>
      </c>
      <c r="P43" s="44">
        <f>IFERROR(_xll.qlIndexFixing(ONIndex6M,I43,TRUE,_xll.ohTrigger(RecalcTrigger,Trigger6M)),NA())</f>
        <v>-2.0413465789737018E-4</v>
      </c>
      <c r="Q43" s="183">
        <f>IFERROR(_xll.qlIndexFixing(ONIndex1Y,I43,TRUE,_xll.ohTrigger(RecalcTrigger,Trigger1Y)),NA())</f>
        <v>1.1508344318311714E-3</v>
      </c>
    </row>
    <row r="44" spans="2:17" x14ac:dyDescent="0.2">
      <c r="B44" s="39" t="s">
        <v>17</v>
      </c>
      <c r="D44" s="42">
        <f>_xll.qlCalendarAdvance(Calendar,$D43,B44,"f",FALSE)</f>
        <v>42412</v>
      </c>
      <c r="E44" s="177">
        <f>_xll.qlInterestRateIndexValueDate(IndexON,D44)</f>
        <v>42412</v>
      </c>
      <c r="F44" s="193">
        <f>IFERROR(_xll.qlIndexFixing(IndexON,D44,TRUE,_xll.ohTrigger(RecalcTrigger,TriggerON)),NA())</f>
        <v>-2.3532105482093613E-3</v>
      </c>
      <c r="H44" s="42">
        <f>_xll.qlCalendarAdvance(Calendar,$H43,B44,"f",FALSE)</f>
        <v>42412</v>
      </c>
      <c r="I44" s="177">
        <f>_xll.qlInterestRateIndexValueDate(Index1M,$H44)</f>
        <v>42416</v>
      </c>
      <c r="J44" s="182">
        <f>IFERROR(_xll.qlIndexFixing(Index1M,$H44,TRUE,_xll.ohTrigger(RecalcTrigger,Trigger1M)),NA())</f>
        <v>-2.2236030515221765E-3</v>
      </c>
      <c r="K44" s="44" t="e">
        <f>IFERROR(_xll.qlIndexFixing(Index3M,H44,TRUE,_xll.ohTrigger(RecalcTrigger,Trigger3M)),NA())</f>
        <v>#N/A</v>
      </c>
      <c r="L44" s="44">
        <f>IFERROR(_xll.qlIndexFixing(Index6M,$H44,TRUE,_xll.ohTrigger(RecalcTrigger,Trigger6M)),NA())</f>
        <v>-6.1339956212666134E-4</v>
      </c>
      <c r="M44" s="183">
        <f>IFERROR(_xll.qlIndexFixing(Index1Y,$H44,TRUE,_xll.ohTrigger(RecalcTrigger,Trigger1Y)),NA())</f>
        <v>4.7135295051900554E-4</v>
      </c>
      <c r="N44" s="182">
        <f>IFERROR(_xll.qlIndexFixing(ONIndex1M,I44,TRUE,_xll.ohTrigger(RecalcTrigger,Trigger1M)),NA())</f>
        <v>-2.2159183088055201E-3</v>
      </c>
      <c r="O44" s="44" t="e">
        <f>IFERROR(_xll.qlIndexFixing(ONIndex3M,I44,TRUE,_xll.ohTrigger(RecalcTrigger,Trigger3M)),NA())</f>
        <v>#N/A</v>
      </c>
      <c r="P44" s="44">
        <f>IFERROR(_xll.qlIndexFixing(ONIndex6M,I44,TRUE,_xll.ohTrigger(RecalcTrigger,Trigger6M)),NA())</f>
        <v>-2.0559250885732183E-4</v>
      </c>
      <c r="Q44" s="183">
        <f>IFERROR(_xll.qlIndexFixing(ONIndex1Y,I44,TRUE,_xll.ohTrigger(RecalcTrigger,Trigger1Y)),NA())</f>
        <v>1.1508344318311714E-3</v>
      </c>
    </row>
    <row r="45" spans="2:17" x14ac:dyDescent="0.2">
      <c r="B45" s="39" t="s">
        <v>17</v>
      </c>
      <c r="D45" s="42">
        <f>_xll.qlCalendarAdvance(Calendar,$D44,B45,"f",FALSE)</f>
        <v>42415</v>
      </c>
      <c r="E45" s="177">
        <f>_xll.qlInterestRateIndexValueDate(IndexON,D45)</f>
        <v>42415</v>
      </c>
      <c r="F45" s="193">
        <f>IFERROR(_xll.qlIndexFixing(IndexON,D45,TRUE,_xll.ohTrigger(RecalcTrigger,TriggerON)),NA())</f>
        <v>-2.3570045870657808E-3</v>
      </c>
      <c r="H45" s="42">
        <f>_xll.qlCalendarAdvance(Calendar,$H44,B45,"f",FALSE)</f>
        <v>42415</v>
      </c>
      <c r="I45" s="177">
        <f>_xll.qlInterestRateIndexValueDate(Index1M,$H45)</f>
        <v>42417</v>
      </c>
      <c r="J45" s="182">
        <f>IFERROR(_xll.qlIndexFixing(Index1M,$H45,TRUE,_xll.ohTrigger(RecalcTrigger,Trigger1M)),NA())</f>
        <v>-2.226153470722146E-3</v>
      </c>
      <c r="K45" s="44" t="e">
        <f>IFERROR(_xll.qlIndexFixing(Index3M,H45,TRUE,_xll.ohTrigger(RecalcTrigger,Trigger3M)),NA())</f>
        <v>#N/A</v>
      </c>
      <c r="L45" s="44">
        <f>IFERROR(_xll.qlIndexFixing(Index6M,$H45,TRUE,_xll.ohTrigger(RecalcTrigger,Trigger6M)),NA())</f>
        <v>-6.1670506203056509E-4</v>
      </c>
      <c r="M45" s="183">
        <f>IFERROR(_xll.qlIndexFixing(Index1Y,$H45,TRUE,_xll.ohTrigger(RecalcTrigger,Trigger1Y)),NA())</f>
        <v>4.7013480909433529E-4</v>
      </c>
      <c r="N45" s="182">
        <f>IFERROR(_xll.qlIndexFixing(ONIndex1M,I45,TRUE,_xll.ohTrigger(RecalcTrigger,Trigger1M)),NA())</f>
        <v>-2.212600603854753E-3</v>
      </c>
      <c r="O45" s="44" t="e">
        <f>IFERROR(_xll.qlIndexFixing(ONIndex3M,I45,TRUE,_xll.ohTrigger(RecalcTrigger,Trigger3M)),NA())</f>
        <v>#N/A</v>
      </c>
      <c r="P45" s="44">
        <f>IFERROR(_xll.qlIndexFixing(ONIndex6M,I45,TRUE,_xll.ohTrigger(RecalcTrigger,Trigger6M)),NA())</f>
        <v>-2.1047397722018246E-4</v>
      </c>
      <c r="Q45" s="183">
        <f>IFERROR(_xll.qlIndexFixing(ONIndex1Y,I45,TRUE,_xll.ohTrigger(RecalcTrigger,Trigger1Y)),NA())</f>
        <v>1.1508381107550036E-3</v>
      </c>
    </row>
    <row r="46" spans="2:17" x14ac:dyDescent="0.2">
      <c r="B46" s="39" t="s">
        <v>17</v>
      </c>
      <c r="D46" s="42">
        <f>_xll.qlCalendarAdvance(Calendar,$D45,B46,"f",FALSE)</f>
        <v>42416</v>
      </c>
      <c r="E46" s="177">
        <f>_xll.qlInterestRateIndexValueDate(IndexON,D46)</f>
        <v>42416</v>
      </c>
      <c r="F46" s="193">
        <f>IFERROR(_xll.qlIndexFixing(IndexON,D46,TRUE,_xll.ohTrigger(RecalcTrigger,TriggerON)),NA())</f>
        <v>-2.3585376384716028E-3</v>
      </c>
      <c r="H46" s="42">
        <f>_xll.qlCalendarAdvance(Calendar,$H45,B46,"f",FALSE)</f>
        <v>42416</v>
      </c>
      <c r="I46" s="177">
        <f>_xll.qlInterestRateIndexValueDate(Index1M,$H46)</f>
        <v>42418</v>
      </c>
      <c r="J46" s="182">
        <f>IFERROR(_xll.qlIndexFixing(Index1M,$H46,TRUE,_xll.ohTrigger(RecalcTrigger,Trigger1M)),NA())</f>
        <v>-2.2291158582022942E-3</v>
      </c>
      <c r="K46" s="44" t="e">
        <f>IFERROR(_xll.qlIndexFixing(Index3M,H46,TRUE,_xll.ohTrigger(RecalcTrigger,Trigger3M)),NA())</f>
        <v>#N/A</v>
      </c>
      <c r="L46" s="44">
        <f>IFERROR(_xll.qlIndexFixing(Index6M,$H46,TRUE,_xll.ohTrigger(RecalcTrigger,Trigger6M)),NA())</f>
        <v>-6.2000000000072381E-4</v>
      </c>
      <c r="M46" s="183">
        <f>IFERROR(_xll.qlIndexFixing(Index1Y,$H46,TRUE,_xll.ohTrigger(RecalcTrigger,Trigger1Y)),NA())</f>
        <v>4.6999999999995114E-4</v>
      </c>
      <c r="N46" s="182">
        <f>IFERROR(_xll.qlIndexFixing(ONIndex1M,I46,TRUE,_xll.ohTrigger(RecalcTrigger,Trigger1M)),NA())</f>
        <v>-2.2097896136541451E-3</v>
      </c>
      <c r="O46" s="44" t="e">
        <f>IFERROR(_xll.qlIndexFixing(ONIndex3M,I46,TRUE,_xll.ohTrigger(RecalcTrigger,Trigger3M)),NA())</f>
        <v>#N/A</v>
      </c>
      <c r="P46" s="44">
        <f>IFERROR(_xll.qlIndexFixing(ONIndex6M,I46,TRUE,_xll.ohTrigger(RecalcTrigger,Trigger6M)),NA())</f>
        <v>-2.1606162151410757E-4</v>
      </c>
      <c r="Q46" s="183">
        <f>IFERROR(_xll.qlIndexFixing(ONIndex1Y,I46,TRUE,_xll.ohTrigger(RecalcTrigger,Trigger1Y)),NA())</f>
        <v>1.1508344318311714E-3</v>
      </c>
    </row>
    <row r="47" spans="2:17" x14ac:dyDescent="0.2">
      <c r="B47" s="39" t="s">
        <v>17</v>
      </c>
      <c r="D47" s="42">
        <f>_xll.qlCalendarAdvance(Calendar,$D46,B47,"f",FALSE)</f>
        <v>42417</v>
      </c>
      <c r="E47" s="177">
        <f>_xll.qlInterestRateIndexValueDate(IndexON,D47)</f>
        <v>42417</v>
      </c>
      <c r="F47" s="193">
        <f>IFERROR(_xll.qlIndexFixing(IndexON,D47,TRUE,_xll.ohTrigger(RecalcTrigger,TriggerON)),NA())</f>
        <v>-2.3598356939746878E-3</v>
      </c>
      <c r="H47" s="42">
        <f>_xll.qlCalendarAdvance(Calendar,$H46,B47,"f",FALSE)</f>
        <v>42417</v>
      </c>
      <c r="I47" s="177">
        <f>_xll.qlInterestRateIndexValueDate(Index1M,$H47)</f>
        <v>42419</v>
      </c>
      <c r="J47" s="182">
        <f>IFERROR(_xll.qlIndexFixing(Index1M,$H47,TRUE,_xll.ohTrigger(RecalcTrigger,Trigger1M)),NA())</f>
        <v>-2.2390259846531476E-3</v>
      </c>
      <c r="K47" s="44" t="e">
        <f>IFERROR(_xll.qlIndexFixing(Index3M,H47,TRUE,_xll.ohTrigger(RecalcTrigger,Trigger3M)),NA())</f>
        <v>#N/A</v>
      </c>
      <c r="L47" s="44">
        <f>IFERROR(_xll.qlIndexFixing(Index6M,$H47,TRUE,_xll.ohTrigger(RecalcTrigger,Trigger6M)),NA())</f>
        <v>-6.2328127432440439E-4</v>
      </c>
      <c r="M47" s="183">
        <f>IFERROR(_xll.qlIndexFixing(Index1Y,$H47,TRUE,_xll.ohTrigger(RecalcTrigger,Trigger1Y)),NA())</f>
        <v>4.6814336876525999E-4</v>
      </c>
      <c r="N47" s="182">
        <f>IFERROR(_xll.qlIndexFixing(ONIndex1M,I47,TRUE,_xll.ohTrigger(RecalcTrigger,Trigger1M)),NA())</f>
        <v>-2.2086875647620019E-3</v>
      </c>
      <c r="O47" s="44" t="e">
        <f>IFERROR(_xll.qlIndexFixing(ONIndex3M,I47,TRUE,_xll.ohTrigger(RecalcTrigger,Trigger3M)),NA())</f>
        <v>#N/A</v>
      </c>
      <c r="P47" s="44">
        <f>IFERROR(_xll.qlIndexFixing(ONIndex6M,I47,TRUE,_xll.ohTrigger(RecalcTrigger,Trigger6M)),NA())</f>
        <v>-2.1923648848343191E-4</v>
      </c>
      <c r="Q47" s="183">
        <f>IFERROR(_xll.qlIndexFixing(ONIndex1Y,I47,TRUE,_xll.ohTrigger(RecalcTrigger,Trigger1Y)),NA())</f>
        <v>1.1508344318311714E-3</v>
      </c>
    </row>
    <row r="48" spans="2:17" x14ac:dyDescent="0.2">
      <c r="B48" s="39" t="s">
        <v>17</v>
      </c>
      <c r="D48" s="42">
        <f>_xll.qlCalendarAdvance(Calendar,$D47,B48,"f",FALSE)</f>
        <v>42418</v>
      </c>
      <c r="E48" s="177">
        <f>_xll.qlInterestRateIndexValueDate(IndexON,D48)</f>
        <v>42418</v>
      </c>
      <c r="F48" s="193">
        <f>IFERROR(_xll.qlIndexFixing(IndexON,D48,TRUE,_xll.ohTrigger(RecalcTrigger,TriggerON)),NA())</f>
        <v>-2.3609619814779492E-3</v>
      </c>
      <c r="H48" s="42">
        <f>_xll.qlCalendarAdvance(Calendar,$H47,B48,"f",FALSE)</f>
        <v>42418</v>
      </c>
      <c r="I48" s="177">
        <f>_xll.qlInterestRateIndexValueDate(Index1M,$H48)</f>
        <v>42422</v>
      </c>
      <c r="J48" s="182">
        <f>IFERROR(_xll.qlIndexFixing(Index1M,$H48,TRUE,_xll.ohTrigger(RecalcTrigger,Trigger1M)),NA())</f>
        <v>-2.2456469902310747E-3</v>
      </c>
      <c r="K48" s="44" t="e">
        <f>IFERROR(_xll.qlIndexFixing(Index3M,H48,TRUE,_xll.ohTrigger(RecalcTrigger,Trigger3M)),NA())</f>
        <v>#N/A</v>
      </c>
      <c r="L48" s="44">
        <f>IFERROR(_xll.qlIndexFixing(Index6M,$H48,TRUE,_xll.ohTrigger(RecalcTrigger,Trigger6M)),NA())</f>
        <v>-6.330139586736244E-4</v>
      </c>
      <c r="M48" s="183">
        <f>IFERROR(_xll.qlIndexFixing(Index1Y,$H48,TRUE,_xll.ohTrigger(RecalcTrigger,Trigger1Y)),NA())</f>
        <v>4.6352216699072128E-4</v>
      </c>
      <c r="N48" s="182">
        <f>IFERROR(_xll.qlIndexFixing(ONIndex1M,I48,TRUE,_xll.ohTrigger(RecalcTrigger,Trigger1M)),NA())</f>
        <v>-2.2078139557768495E-3</v>
      </c>
      <c r="O48" s="44" t="e">
        <f>IFERROR(_xll.qlIndexFixing(ONIndex3M,I48,TRUE,_xll.ohTrigger(RecalcTrigger,Trigger3M)),NA())</f>
        <v>#N/A</v>
      </c>
      <c r="P48" s="44">
        <f>IFERROR(_xll.qlIndexFixing(ONIndex6M,I48,TRUE,_xll.ohTrigger(RecalcTrigger,Trigger6M)),NA())</f>
        <v>-2.2265690391432003E-4</v>
      </c>
      <c r="Q48" s="183">
        <f>IFERROR(_xll.qlIndexFixing(ONIndex1Y,I48,TRUE,_xll.ohTrigger(RecalcTrigger,Trigger1Y)),NA())</f>
        <v>1.1508344318311714E-3</v>
      </c>
    </row>
    <row r="49" spans="2:17" x14ac:dyDescent="0.2">
      <c r="B49" s="39" t="s">
        <v>17</v>
      </c>
      <c r="D49" s="42">
        <f>_xll.qlCalendarAdvance(Calendar,$D48,B49,"f",FALSE)</f>
        <v>42419</v>
      </c>
      <c r="E49" s="177">
        <f>_xll.qlInterestRateIndexValueDate(IndexON,D49)</f>
        <v>42419</v>
      </c>
      <c r="F49" s="193">
        <f>IFERROR(_xll.qlIndexFixing(IndexON,D49,TRUE,_xll.ohTrigger(RecalcTrigger,TriggerON)),NA())</f>
        <v>-2.3637668289788749E-3</v>
      </c>
      <c r="H49" s="42">
        <f>_xll.qlCalendarAdvance(Calendar,$H48,B49,"f",FALSE)</f>
        <v>42419</v>
      </c>
      <c r="I49" s="177">
        <f>_xll.qlInterestRateIndexValueDate(Index1M,$H49)</f>
        <v>42423</v>
      </c>
      <c r="J49" s="182">
        <f>IFERROR(_xll.qlIndexFixing(Index1M,$H49,TRUE,_xll.ohTrigger(RecalcTrigger,Trigger1M)),NA())</f>
        <v>-2.2509121918588694E-3</v>
      </c>
      <c r="K49" s="44" t="e">
        <f>IFERROR(_xll.qlIndexFixing(Index3M,H49,TRUE,_xll.ohTrigger(RecalcTrigger,Trigger3M)),NA())</f>
        <v>#N/A</v>
      </c>
      <c r="L49" s="44">
        <f>IFERROR(_xll.qlIndexFixing(Index6M,$H49,TRUE,_xll.ohTrigger(RecalcTrigger,Trigger6M)),NA())</f>
        <v>-6.362185776326118E-4</v>
      </c>
      <c r="M49" s="183">
        <f>IFERROR(_xll.qlIndexFixing(Index1Y,$H49,TRUE,_xll.ohTrigger(RecalcTrigger,Trigger1Y)),NA())</f>
        <v>4.6210185328778816E-4</v>
      </c>
      <c r="N49" s="182">
        <f>IFERROR(_xll.qlIndexFixing(ONIndex1M,I49,TRUE,_xll.ohTrigger(RecalcTrigger,Trigger1M)),NA())</f>
        <v>-2.2071969816650494E-3</v>
      </c>
      <c r="O49" s="44" t="e">
        <f>IFERROR(_xll.qlIndexFixing(ONIndex3M,I49,TRUE,_xll.ohTrigger(RecalcTrigger,Trigger3M)),NA())</f>
        <v>#N/A</v>
      </c>
      <c r="P49" s="44">
        <f>IFERROR(_xll.qlIndexFixing(ONIndex6M,I49,TRUE,_xll.ohTrigger(RecalcTrigger,Trigger6M)),NA())</f>
        <v>-2.2633412456229962E-4</v>
      </c>
      <c r="Q49" s="183">
        <f>IFERROR(_xll.qlIndexFixing(ONIndex1Y,I49,TRUE,_xll.ohTrigger(RecalcTrigger,Trigger1Y)),NA())</f>
        <v>1.1508344318311714E-3</v>
      </c>
    </row>
    <row r="50" spans="2:17" x14ac:dyDescent="0.2">
      <c r="B50" s="39" t="s">
        <v>17</v>
      </c>
      <c r="D50" s="42">
        <f>_xll.qlCalendarAdvance(Calendar,$D49,B50,"f",FALSE)</f>
        <v>42422</v>
      </c>
      <c r="E50" s="177">
        <f>_xll.qlInterestRateIndexValueDate(IndexON,D50)</f>
        <v>42422</v>
      </c>
      <c r="F50" s="193">
        <f>IFERROR(_xll.qlIndexFixing(IndexON,D50,TRUE,_xll.ohTrigger(RecalcTrigger,TriggerON)),NA())</f>
        <v>-2.367392603552787E-3</v>
      </c>
      <c r="H50" s="42">
        <f>_xll.qlCalendarAdvance(Calendar,$H49,B50,"f",FALSE)</f>
        <v>42422</v>
      </c>
      <c r="I50" s="177">
        <f>_xll.qlInterestRateIndexValueDate(Index1M,$H50)</f>
        <v>42424</v>
      </c>
      <c r="J50" s="182">
        <f>IFERROR(_xll.qlIndexFixing(Index1M,$H50,TRUE,_xll.ohTrigger(RecalcTrigger,Trigger1M)),NA())</f>
        <v>-2.2566045577244384E-3</v>
      </c>
      <c r="K50" s="44" t="e">
        <f>IFERROR(_xll.qlIndexFixing(Index3M,H50,TRUE,_xll.ohTrigger(RecalcTrigger,Trigger3M)),NA())</f>
        <v>#N/A</v>
      </c>
      <c r="L50" s="44">
        <f>IFERROR(_xll.qlIndexFixing(Index6M,$H50,TRUE,_xll.ohTrigger(RecalcTrigger,Trigger6M)),NA())</f>
        <v>-6.3940198083585367E-4</v>
      </c>
      <c r="M50" s="183">
        <f>IFERROR(_xll.qlIndexFixing(Index1Y,$H50,TRUE,_xll.ohTrigger(RecalcTrigger,Trigger1Y)),NA())</f>
        <v>4.6065728166524766E-4</v>
      </c>
      <c r="N50" s="182">
        <f>IFERROR(_xll.qlIndexFixing(ONIndex1M,I50,TRUE,_xll.ohTrigger(RecalcTrigger,Trigger1M)),NA())</f>
        <v>-2.2069459279405734E-3</v>
      </c>
      <c r="O50" s="44" t="e">
        <f>IFERROR(_xll.qlIndexFixing(ONIndex3M,I50,TRUE,_xll.ohTrigger(RecalcTrigger,Trigger3M)),NA())</f>
        <v>#N/A</v>
      </c>
      <c r="P50" s="44">
        <f>IFERROR(_xll.qlIndexFixing(ONIndex6M,I50,TRUE,_xll.ohTrigger(RecalcTrigger,Trigger6M)),NA())</f>
        <v>-2.3460071197689558E-4</v>
      </c>
      <c r="Q50" s="183">
        <f>IFERROR(_xll.qlIndexFixing(ONIndex1Y,I50,TRUE,_xll.ohTrigger(RecalcTrigger,Trigger1Y)),NA())</f>
        <v>1.1508381107550036E-3</v>
      </c>
    </row>
    <row r="51" spans="2:17" x14ac:dyDescent="0.2">
      <c r="B51" s="39" t="s">
        <v>17</v>
      </c>
      <c r="D51" s="42">
        <f>_xll.qlCalendarAdvance(Calendar,$D50,B51,"f",FALSE)</f>
        <v>42423</v>
      </c>
      <c r="E51" s="177">
        <f>_xll.qlInterestRateIndexValueDate(IndexON,D51)</f>
        <v>42423</v>
      </c>
      <c r="F51" s="193">
        <f>IFERROR(_xll.qlIndexFixing(IndexON,D51,TRUE,_xll.ohTrigger(RecalcTrigger,TriggerON)),NA())</f>
        <v>-2.369628719325334E-3</v>
      </c>
      <c r="H51" s="42">
        <f>_xll.qlCalendarAdvance(Calendar,$H50,B51,"f",FALSE)</f>
        <v>42423</v>
      </c>
      <c r="I51" s="177">
        <f>_xll.qlInterestRateIndexValueDate(Index1M,$H51)</f>
        <v>42425</v>
      </c>
      <c r="J51" s="182">
        <f>IFERROR(_xll.qlIndexFixing(Index1M,$H51,TRUE,_xll.ohTrigger(RecalcTrigger,Trigger1M)),NA())</f>
        <v>-2.2806570723724307E-3</v>
      </c>
      <c r="K51" s="44" t="e">
        <f>IFERROR(_xll.qlIndexFixing(Index3M,H51,TRUE,_xll.ohTrigger(RecalcTrigger,Trigger3M)),NA())</f>
        <v>#N/A</v>
      </c>
      <c r="L51" s="44">
        <f>IFERROR(_xll.qlIndexFixing(Index6M,$H51,TRUE,_xll.ohTrigger(RecalcTrigger,Trigger6M)),NA())</f>
        <v>-6.4256324375871728E-4</v>
      </c>
      <c r="M51" s="183">
        <f>IFERROR(_xll.qlIndexFixing(Index1Y,$H51,TRUE,_xll.ohTrigger(RecalcTrigger,Trigger1Y)),NA())</f>
        <v>4.5999017178842362E-4</v>
      </c>
      <c r="N51" s="182">
        <f>IFERROR(_xll.qlIndexFixing(ONIndex1M,I51,TRUE,_xll.ohTrigger(RecalcTrigger,Trigger1M)),NA())</f>
        <v>-2.207859332359341E-3</v>
      </c>
      <c r="O51" s="44" t="e">
        <f>IFERROR(_xll.qlIndexFixing(ONIndex3M,I51,TRUE,_xll.ohTrigger(RecalcTrigger,Trigger3M)),NA())</f>
        <v>#N/A</v>
      </c>
      <c r="P51" s="44">
        <f>IFERROR(_xll.qlIndexFixing(ONIndex6M,I51,TRUE,_xll.ohTrigger(RecalcTrigger,Trigger6M)),NA())</f>
        <v>5.4816501865673217E-4</v>
      </c>
      <c r="Q51" s="183">
        <f>IFERROR(_xll.qlIndexFixing(ONIndex1Y,I51,TRUE,_xll.ohTrigger(RecalcTrigger,Trigger1Y)),NA())</f>
        <v>1.1508344318311714E-3</v>
      </c>
    </row>
    <row r="52" spans="2:17" x14ac:dyDescent="0.2">
      <c r="B52" s="39" t="s">
        <v>17</v>
      </c>
      <c r="D52" s="42">
        <f>_xll.qlCalendarAdvance(Calendar,$D51,B52,"f",FALSE)</f>
        <v>42424</v>
      </c>
      <c r="E52" s="177">
        <f>_xll.qlInterestRateIndexValueDate(IndexON,D52)</f>
        <v>42424</v>
      </c>
      <c r="F52" s="193">
        <f>IFERROR(_xll.qlIndexFixing(IndexON,D52,TRUE,_xll.ohTrigger(RecalcTrigger,TriggerON)),NA())</f>
        <v>-2.3721450557845358E-3</v>
      </c>
      <c r="H52" s="42">
        <f>_xll.qlCalendarAdvance(Calendar,$H51,B52,"f",FALSE)</f>
        <v>42424</v>
      </c>
      <c r="I52" s="177">
        <f>_xll.qlInterestRateIndexValueDate(Index1M,$H52)</f>
        <v>42426</v>
      </c>
      <c r="J52" s="182">
        <f>IFERROR(_xll.qlIndexFixing(Index1M,$H52,TRUE,_xll.ohTrigger(RecalcTrigger,Trigger1M)),NA())</f>
        <v>-2.2829666973092633E-3</v>
      </c>
      <c r="K52" s="44" t="e">
        <f>IFERROR(_xll.qlIndexFixing(Index3M,H52,TRUE,_xll.ohTrigger(RecalcTrigger,Trigger3M)),NA())</f>
        <v>#N/A</v>
      </c>
      <c r="L52" s="44">
        <f>IFERROR(_xll.qlIndexFixing(Index6M,$H52,TRUE,_xll.ohTrigger(RecalcTrigger,Trigger6M)),NA())</f>
        <v>-6.4570138999631155E-4</v>
      </c>
      <c r="M52" s="183">
        <f>IFERROR(_xll.qlIndexFixing(Index1Y,$H52,TRUE,_xll.ohTrigger(RecalcTrigger,Trigger1Y)),NA())</f>
        <v>4.5810629790383838E-4</v>
      </c>
      <c r="N52" s="182">
        <f>IFERROR(_xll.qlIndexFixing(ONIndex1M,I52,TRUE,_xll.ohTrigger(RecalcTrigger,Trigger1M)),NA())</f>
        <v>-2.208948456630111E-3</v>
      </c>
      <c r="O52" s="44" t="e">
        <f>IFERROR(_xll.qlIndexFixing(ONIndex3M,I52,TRUE,_xll.ohTrigger(RecalcTrigger,Trigger3M)),NA())</f>
        <v>#N/A</v>
      </c>
      <c r="P52" s="44">
        <f>IFERROR(_xll.qlIndexFixing(ONIndex6M,I52,TRUE,_xll.ohTrigger(RecalcTrigger,Trigger6M)),NA())</f>
        <v>-2.4896628067150317E-4</v>
      </c>
      <c r="Q52" s="183">
        <f>IFERROR(_xll.qlIndexFixing(ONIndex1Y,I52,TRUE,_xll.ohTrigger(RecalcTrigger,Trigger1Y)),NA())</f>
        <v>1.1508344318311714E-3</v>
      </c>
    </row>
    <row r="53" spans="2:17" x14ac:dyDescent="0.2">
      <c r="B53" s="39" t="s">
        <v>17</v>
      </c>
      <c r="D53" s="42">
        <f>_xll.qlCalendarAdvance(Calendar,$D52,B53,"f",FALSE)</f>
        <v>42425</v>
      </c>
      <c r="E53" s="177">
        <f>_xll.qlInterestRateIndexValueDate(IndexON,D53)</f>
        <v>42425</v>
      </c>
      <c r="F53" s="193">
        <f>IFERROR(_xll.qlIndexFixing(IndexON,D53,TRUE,_xll.ohTrigger(RecalcTrigger,TriggerON)),NA())</f>
        <v>-2.3749560314367812E-3</v>
      </c>
      <c r="H53" s="42">
        <f>_xll.qlCalendarAdvance(Calendar,$H52,B53,"f",FALSE)</f>
        <v>42425</v>
      </c>
      <c r="I53" s="177">
        <f>_xll.qlInterestRateIndexValueDate(Index1M,$H53)</f>
        <v>42429</v>
      </c>
      <c r="J53" s="182">
        <f>IFERROR(_xll.qlIndexFixing(Index1M,$H53,TRUE,_xll.ohTrigger(RecalcTrigger,Trigger1M)),NA())</f>
        <v>-2.3005228607194781E-3</v>
      </c>
      <c r="K53" s="44" t="e">
        <f>IFERROR(_xll.qlIndexFixing(Index3M,H53,TRUE,_xll.ohTrigger(RecalcTrigger,Trigger3M)),NA())</f>
        <v>#N/A</v>
      </c>
      <c r="L53" s="44">
        <f>IFERROR(_xll.qlIndexFixing(Index6M,$H53,TRUE,_xll.ohTrigger(RecalcTrigger,Trigger6M)),NA())</f>
        <v>-6.5650007872561735E-4</v>
      </c>
      <c r="M53" s="183">
        <f>IFERROR(_xll.qlIndexFixing(Index1Y,$H53,TRUE,_xll.ohTrigger(RecalcTrigger,Trigger1Y)),NA())</f>
        <v>4.527961688699709E-4</v>
      </c>
      <c r="N53" s="182">
        <f>IFERROR(_xll.qlIndexFixing(ONIndex1M,I53,TRUE,_xll.ohTrigger(RecalcTrigger,Trigger1M)),NA())</f>
        <v>-2.2104633854125311E-3</v>
      </c>
      <c r="O53" s="44" t="e">
        <f>IFERROR(_xll.qlIndexFixing(ONIndex3M,I53,TRUE,_xll.ohTrigger(RecalcTrigger,Trigger3M)),NA())</f>
        <v>#N/A</v>
      </c>
      <c r="P53" s="44">
        <f>IFERROR(_xll.qlIndexFixing(ONIndex6M,I53,TRUE,_xll.ohTrigger(RecalcTrigger,Trigger6M)),NA())</f>
        <v>-2.5442071845294123E-4</v>
      </c>
      <c r="Q53" s="183">
        <f>IFERROR(_xll.qlIndexFixing(ONIndex1Y,I53,TRUE,_xll.ohTrigger(RecalcTrigger,Trigger1Y)),NA())</f>
        <v>1.1508344318311714E-3</v>
      </c>
    </row>
    <row r="54" spans="2:17" x14ac:dyDescent="0.2">
      <c r="B54" s="39" t="s">
        <v>17</v>
      </c>
      <c r="D54" s="42">
        <f>_xll.qlCalendarAdvance(Calendar,$D53,B54,"f",FALSE)</f>
        <v>42426</v>
      </c>
      <c r="E54" s="177">
        <f>_xll.qlInterestRateIndexValueDate(IndexON,D54)</f>
        <v>42426</v>
      </c>
      <c r="F54" s="193">
        <f>IFERROR(_xll.qlIndexFixing(IndexON,D54,TRUE,_xll.ohTrigger(RecalcTrigger,TriggerON)),NA())</f>
        <v>-2.3816164490941816E-3</v>
      </c>
      <c r="H54" s="42">
        <f>_xll.qlCalendarAdvance(Calendar,$H53,B54,"f",FALSE)</f>
        <v>42426</v>
      </c>
      <c r="I54" s="177">
        <f>_xll.qlInterestRateIndexValueDate(Index1M,$H54)</f>
        <v>42430</v>
      </c>
      <c r="J54" s="182">
        <f>IFERROR(_xll.qlIndexFixing(Index1M,$H54,TRUE,_xll.ohTrigger(RecalcTrigger,Trigger1M)),NA())</f>
        <v>-2.3084809808294714E-3</v>
      </c>
      <c r="K54" s="44" t="e">
        <f>IFERROR(_xll.qlIndexFixing(Index3M,H54,TRUE,_xll.ohTrigger(RecalcTrigger,Trigger3M)),NA())</f>
        <v>#N/A</v>
      </c>
      <c r="L54" s="44">
        <f>IFERROR(_xll.qlIndexFixing(Index6M,$H54,TRUE,_xll.ohTrigger(RecalcTrigger,Trigger6M)),NA())</f>
        <v>-6.6380416508700661E-4</v>
      </c>
      <c r="M54" s="183">
        <f>IFERROR(_xll.qlIndexFixing(Index1Y,$H54,TRUE,_xll.ohTrigger(RecalcTrigger,Trigger1Y)),NA())</f>
        <v>4.5127775437095875E-4</v>
      </c>
      <c r="N54" s="182">
        <f>IFERROR(_xll.qlIndexFixing(ONIndex1M,I54,TRUE,_xll.ohTrigger(RecalcTrigger,Trigger1M)),NA())</f>
        <v>-2.2124323136329949E-3</v>
      </c>
      <c r="O54" s="44" t="e">
        <f>IFERROR(_xll.qlIndexFixing(ONIndex3M,I54,TRUE,_xll.ohTrigger(RecalcTrigger,Trigger3M)),NA())</f>
        <v>#N/A</v>
      </c>
      <c r="P54" s="44">
        <f>IFERROR(_xll.qlIndexFixing(ONIndex6M,I54,TRUE,_xll.ohTrigger(RecalcTrigger,Trigger6M)),NA())</f>
        <v>-2.6021075662185922E-4</v>
      </c>
      <c r="Q54" s="183">
        <f>IFERROR(_xll.qlIndexFixing(ONIndex1Y,I54,TRUE,_xll.ohTrigger(RecalcTrigger,Trigger1Y)),NA())</f>
        <v>1.1508344318311714E-3</v>
      </c>
    </row>
    <row r="55" spans="2:17" x14ac:dyDescent="0.2">
      <c r="B55" s="39" t="s">
        <v>17</v>
      </c>
      <c r="D55" s="42">
        <f>_xll.qlCalendarAdvance(Calendar,$D54,B55,"f",FALSE)</f>
        <v>42429</v>
      </c>
      <c r="E55" s="177">
        <f>_xll.qlInterestRateIndexValueDate(IndexON,D55)</f>
        <v>42429</v>
      </c>
      <c r="F55" s="193">
        <f>IFERROR(_xll.qlIndexFixing(IndexON,D55,TRUE,_xll.ohTrigger(RecalcTrigger,TriggerON)),NA())</f>
        <v>-1.597438207192603E-3</v>
      </c>
      <c r="H55" s="42">
        <f>_xll.qlCalendarAdvance(Calendar,$H54,B55,"f",FALSE)</f>
        <v>42429</v>
      </c>
      <c r="I55" s="177">
        <f>_xll.qlInterestRateIndexValueDate(Index1M,$H55)</f>
        <v>42431</v>
      </c>
      <c r="J55" s="182">
        <f>IFERROR(_xll.qlIndexFixing(Index1M,$H55,TRUE,_xll.ohTrigger(RecalcTrigger,Trigger1M)),NA())</f>
        <v>-2.3262786916559849E-3</v>
      </c>
      <c r="K55" s="44" t="e">
        <f>IFERROR(_xll.qlIndexFixing(Index3M,H55,TRUE,_xll.ohTrigger(RecalcTrigger,Trigger3M)),NA())</f>
        <v>#N/A</v>
      </c>
      <c r="L55" s="44">
        <f>IFERROR(_xll.qlIndexFixing(Index6M,$H55,TRUE,_xll.ohTrigger(RecalcTrigger,Trigger6M)),NA())</f>
        <v>-6.667778705282438E-4</v>
      </c>
      <c r="M55" s="183">
        <f>IFERROR(_xll.qlIndexFixing(Index1Y,$H55,TRUE,_xll.ohTrigger(RecalcTrigger,Trigger1Y)),NA())</f>
        <v>4.4975593845865853E-4</v>
      </c>
      <c r="N55" s="182">
        <f>IFERROR(_xll.qlIndexFixing(ONIndex1M,I55,TRUE,_xll.ohTrigger(RecalcTrigger,Trigger1M)),NA())</f>
        <v>-2.218010810843829E-3</v>
      </c>
      <c r="O55" s="44" t="e">
        <f>IFERROR(_xll.qlIndexFixing(ONIndex3M,I55,TRUE,_xll.ohTrigger(RecalcTrigger,Trigger3M)),NA())</f>
        <v>#N/A</v>
      </c>
      <c r="P55" s="44">
        <f>IFERROR(_xll.qlIndexFixing(ONIndex6M,I55,TRUE,_xll.ohTrigger(RecalcTrigger,Trigger6M)),NA())</f>
        <v>-2.7296557758127449E-4</v>
      </c>
      <c r="Q55" s="183">
        <f>IFERROR(_xll.qlIndexFixing(ONIndex1Y,I55,TRUE,_xll.ohTrigger(RecalcTrigger,Trigger1Y)),NA())</f>
        <v>1.1508381107550036E-3</v>
      </c>
    </row>
    <row r="56" spans="2:17" x14ac:dyDescent="0.2">
      <c r="B56" s="39" t="s">
        <v>17</v>
      </c>
      <c r="D56" s="42">
        <f>_xll.qlCalendarAdvance(Calendar,$D55,B56,"f",FALSE)</f>
        <v>42430</v>
      </c>
      <c r="E56" s="177">
        <f>_xll.qlInterestRateIndexValueDate(IndexON,D56)</f>
        <v>42430</v>
      </c>
      <c r="F56" s="193">
        <f>IFERROR(_xll.qlIndexFixing(IndexON,D56,TRUE,_xll.ohTrigger(RecalcTrigger,TriggerON)),NA())</f>
        <v>-2.3939351395219077E-3</v>
      </c>
      <c r="H56" s="42">
        <f>_xll.qlCalendarAdvance(Calendar,$H55,B56,"f",FALSE)</f>
        <v>42430</v>
      </c>
      <c r="I56" s="177">
        <f>_xll.qlInterestRateIndexValueDate(Index1M,$H56)</f>
        <v>42432</v>
      </c>
      <c r="J56" s="182">
        <f>IFERROR(_xll.qlIndexFixing(Index1M,$H56,TRUE,_xll.ohTrigger(RecalcTrigger,Trigger1M)),NA())</f>
        <v>-2.3299122260474203E-3</v>
      </c>
      <c r="K56" s="44" t="e">
        <f>IFERROR(_xll.qlIndexFixing(Index3M,H56,TRUE,_xll.ohTrigger(RecalcTrigger,Trigger3M)),NA())</f>
        <v>#N/A</v>
      </c>
      <c r="L56" s="44">
        <f>IFERROR(_xll.qlIndexFixing(Index6M,$H56,TRUE,_xll.ohTrigger(RecalcTrigger,Trigger6M)),NA())</f>
        <v>-6.7108763643270787E-4</v>
      </c>
      <c r="M56" s="183">
        <f>IFERROR(_xll.qlIndexFixing(Index1Y,$H56,TRUE,_xll.ohTrigger(RecalcTrigger,Trigger1Y)),NA())</f>
        <v>4.4823432337639586E-4</v>
      </c>
      <c r="N56" s="182">
        <f>IFERROR(_xll.qlIndexFixing(ONIndex1M,I56,TRUE,_xll.ohTrigger(RecalcTrigger,Trigger1M)),NA())</f>
        <v>-2.2254119202225198E-3</v>
      </c>
      <c r="O56" s="44" t="e">
        <f>IFERROR(_xll.qlIndexFixing(ONIndex3M,I56,TRUE,_xll.ohTrigger(RecalcTrigger,Trigger3M)),NA())</f>
        <v>#N/A</v>
      </c>
      <c r="P56" s="44">
        <f>IFERROR(_xll.qlIndexFixing(ONIndex6M,I56,TRUE,_xll.ohTrigger(RecalcTrigger,Trigger6M)),NA())</f>
        <v>-2.8695204620454717E-4</v>
      </c>
      <c r="Q56" s="183">
        <f>IFERROR(_xll.qlIndexFixing(ONIndex1Y,I56,TRUE,_xll.ohTrigger(RecalcTrigger,Trigger1Y)),NA())</f>
        <v>1.1508344318311714E-3</v>
      </c>
    </row>
    <row r="57" spans="2:17" x14ac:dyDescent="0.2">
      <c r="B57" s="39" t="s">
        <v>17</v>
      </c>
      <c r="D57" s="42">
        <f>_xll.qlCalendarAdvance(Calendar,$D56,B57,"f",FALSE)</f>
        <v>42431</v>
      </c>
      <c r="E57" s="177">
        <f>_xll.qlInterestRateIndexValueDate(IndexON,D57)</f>
        <v>42431</v>
      </c>
      <c r="F57" s="193">
        <f>IFERROR(_xll.qlIndexFixing(IndexON,D57,TRUE,_xll.ohTrigger(RecalcTrigger,TriggerON)),NA())</f>
        <v>-2.3988167356892021E-3</v>
      </c>
      <c r="H57" s="42">
        <f>_xll.qlCalendarAdvance(Calendar,$H56,B57,"f",FALSE)</f>
        <v>42431</v>
      </c>
      <c r="I57" s="177">
        <f>_xll.qlInterestRateIndexValueDate(Index1M,$H57)</f>
        <v>42433</v>
      </c>
      <c r="J57" s="182">
        <f>IFERROR(_xll.qlIndexFixing(Index1M,$H57,TRUE,_xll.ohTrigger(RecalcTrigger,Trigger1M)),NA())</f>
        <v>-2.3337162428346734E-3</v>
      </c>
      <c r="K57" s="44" t="e">
        <f>IFERROR(_xll.qlIndexFixing(Index3M,H57,TRUE,_xll.ohTrigger(RecalcTrigger,Trigger3M)),NA())</f>
        <v>#N/A</v>
      </c>
      <c r="L57" s="44">
        <f>IFERROR(_xll.qlIndexFixing(Index6M,$H57,TRUE,_xll.ohTrigger(RecalcTrigger,Trigger6M)),NA())</f>
        <v>-6.7330907921276588E-4</v>
      </c>
      <c r="M57" s="183">
        <f>IFERROR(_xll.qlIndexFixing(Index1Y,$H57,TRUE,_xll.ohTrigger(RecalcTrigger,Trigger1Y)),NA())</f>
        <v>4.4756358460615737E-4</v>
      </c>
      <c r="N57" s="182">
        <f>IFERROR(_xll.qlIndexFixing(ONIndex1M,I57,TRUE,_xll.ohTrigger(RecalcTrigger,Trigger1M)),NA())</f>
        <v>-2.2300737699287865E-3</v>
      </c>
      <c r="O57" s="44" t="e">
        <f>IFERROR(_xll.qlIndexFixing(ONIndex3M,I57,TRUE,_xll.ohTrigger(RecalcTrigger,Trigger3M)),NA())</f>
        <v>#N/A</v>
      </c>
      <c r="P57" s="44">
        <f>IFERROR(_xll.qlIndexFixing(ONIndex6M,I57,TRUE,_xll.ohTrigger(RecalcTrigger,Trigger6M)),NA())</f>
        <v>-2.9458893532563479E-4</v>
      </c>
      <c r="Q57" s="183">
        <f>IFERROR(_xll.qlIndexFixing(ONIndex1Y,I57,TRUE,_xll.ohTrigger(RecalcTrigger,Trigger1Y)),NA())</f>
        <v>1.1508344318311714E-3</v>
      </c>
    </row>
    <row r="58" spans="2:17" x14ac:dyDescent="0.2">
      <c r="B58" s="39" t="s">
        <v>17</v>
      </c>
      <c r="D58" s="42">
        <f>_xll.qlCalendarAdvance(Calendar,$D57,B58,"f",FALSE)</f>
        <v>42432</v>
      </c>
      <c r="E58" s="177">
        <f>_xll.qlInterestRateIndexValueDate(IndexON,D58)</f>
        <v>42432</v>
      </c>
      <c r="F58" s="193">
        <f>IFERROR(_xll.qlIndexFixing(IndexON,D58,TRUE,_xll.ohTrigger(RecalcTrigger,TriggerON)),NA())</f>
        <v>-2.4040938992353489E-3</v>
      </c>
      <c r="H58" s="42">
        <f>_xll.qlCalendarAdvance(Calendar,$H57,B58,"f",FALSE)</f>
        <v>42432</v>
      </c>
      <c r="I58" s="177">
        <f>_xll.qlInterestRateIndexValueDate(Index1M,$H58)</f>
        <v>42436</v>
      </c>
      <c r="J58" s="182">
        <f>IFERROR(_xll.qlIndexFixing(Index1M,$H58,TRUE,_xll.ohTrigger(RecalcTrigger,Trigger1M)),NA())</f>
        <v>-2.3604044504024488E-3</v>
      </c>
      <c r="K58" s="44" t="e">
        <f>IFERROR(_xll.qlIndexFixing(Index3M,H58,TRUE,_xll.ohTrigger(RecalcTrigger,Trigger3M)),NA())</f>
        <v>#N/A</v>
      </c>
      <c r="L58" s="44">
        <f>IFERROR(_xll.qlIndexFixing(Index6M,$H58,TRUE,_xll.ohTrigger(RecalcTrigger,Trigger6M)),NA())</f>
        <v>-6.8118855074476067E-4</v>
      </c>
      <c r="M58" s="183">
        <f>IFERROR(_xll.qlIndexFixing(Index1Y,$H58,TRUE,_xll.ohTrigger(RecalcTrigger,Trigger1Y)),NA())</f>
        <v>4.4222306710446391E-4</v>
      </c>
      <c r="N58" s="182">
        <f>IFERROR(_xll.qlIndexFixing(ONIndex1M,I58,TRUE,_xll.ohTrigger(RecalcTrigger,Trigger1M)),NA())</f>
        <v>-2.2353587885914905E-3</v>
      </c>
      <c r="O58" s="44" t="e">
        <f>IFERROR(_xll.qlIndexFixing(ONIndex3M,I58,TRUE,_xll.ohTrigger(RecalcTrigger,Trigger3M)),NA())</f>
        <v>#N/A</v>
      </c>
      <c r="P58" s="44">
        <f>IFERROR(_xll.qlIndexFixing(ONIndex6M,I58,TRUE,_xll.ohTrigger(RecalcTrigger,Trigger6M)),NA())</f>
        <v>-3.026289639684876E-4</v>
      </c>
      <c r="Q58" s="183">
        <f>IFERROR(_xll.qlIndexFixing(ONIndex1Y,I58,TRUE,_xll.ohTrigger(RecalcTrigger,Trigger1Y)),NA())</f>
        <v>1.1508344317512353E-3</v>
      </c>
    </row>
    <row r="59" spans="2:17" x14ac:dyDescent="0.2">
      <c r="B59" s="39" t="s">
        <v>17</v>
      </c>
      <c r="D59" s="42">
        <f>_xll.qlCalendarAdvance(Calendar,$D58,B59,"f",FALSE)</f>
        <v>42433</v>
      </c>
      <c r="E59" s="177">
        <f>_xll.qlInterestRateIndexValueDate(IndexON,D59)</f>
        <v>42433</v>
      </c>
      <c r="F59" s="193">
        <f>IFERROR(_xll.qlIndexFixing(IndexON,D59,TRUE,_xll.ohTrigger(RecalcTrigger,TriggerON)),NA())</f>
        <v>-2.4160226627056858E-3</v>
      </c>
      <c r="H59" s="42">
        <f>_xll.qlCalendarAdvance(Calendar,$H58,B59,"f",FALSE)</f>
        <v>42433</v>
      </c>
      <c r="I59" s="177">
        <f>_xll.qlInterestRateIndexValueDate(Index1M,$H59)</f>
        <v>42437</v>
      </c>
      <c r="J59" s="182">
        <f>IFERROR(_xll.qlIndexFixing(Index1M,$H59,TRUE,_xll.ohTrigger(RecalcTrigger,Trigger1M)),NA())</f>
        <v>-2.3694791016741624E-3</v>
      </c>
      <c r="K59" s="44" t="e">
        <f>IFERROR(_xll.qlIndexFixing(Index3M,H59,TRUE,_xll.ohTrigger(RecalcTrigger,Trigger3M)),NA())</f>
        <v>#N/A</v>
      </c>
      <c r="L59" s="44">
        <f>IFERROR(_xll.qlIndexFixing(Index6M,$H59,TRUE,_xll.ohTrigger(RecalcTrigger,Trigger6M)),NA())</f>
        <v>-6.83969261793574E-4</v>
      </c>
      <c r="M59" s="183">
        <f>IFERROR(_xll.qlIndexFixing(Index1Y,$H59,TRUE,_xll.ohTrigger(RecalcTrigger,Trigger1Y)),NA())</f>
        <v>4.4075764071600858E-4</v>
      </c>
      <c r="N59" s="182">
        <f>IFERROR(_xll.qlIndexFixing(ONIndex1M,I59,TRUE,_xll.ohTrigger(RecalcTrigger,Trigger1M)),NA())</f>
        <v>-2.2412951713368656E-3</v>
      </c>
      <c r="O59" s="44" t="e">
        <f>IFERROR(_xll.qlIndexFixing(ONIndex3M,I59,TRUE,_xll.ohTrigger(RecalcTrigger,Trigger3M)),NA())</f>
        <v>#N/A</v>
      </c>
      <c r="P59" s="44">
        <f>IFERROR(_xll.qlIndexFixing(ONIndex6M,I59,TRUE,_xll.ohTrigger(RecalcTrigger,Trigger6M)),NA())</f>
        <v>-3.1108338884866527E-4</v>
      </c>
      <c r="Q59" s="183">
        <f>IFERROR(_xll.qlIndexFixing(ONIndex1Y,I59,TRUE,_xll.ohTrigger(RecalcTrigger,Trigger1Y)),NA())</f>
        <v>1.1508344318311714E-3</v>
      </c>
    </row>
    <row r="60" spans="2:17" x14ac:dyDescent="0.2">
      <c r="B60" s="39" t="s">
        <v>17</v>
      </c>
      <c r="D60" s="42">
        <f>_xll.qlCalendarAdvance(Calendar,$D59,B60,"f",FALSE)</f>
        <v>42436</v>
      </c>
      <c r="E60" s="177">
        <f>_xll.qlInterestRateIndexValueDate(IndexON,D60)</f>
        <v>42436</v>
      </c>
      <c r="F60" s="193">
        <f>IFERROR(_xll.qlIndexFixing(IndexON,D60,TRUE,_xll.ohTrigger(RecalcTrigger,TriggerON)),NA())</f>
        <v>-2.4294465972962698E-3</v>
      </c>
      <c r="H60" s="42">
        <f>_xll.qlCalendarAdvance(Calendar,$H59,B60,"f",FALSE)</f>
        <v>42436</v>
      </c>
      <c r="I60" s="177">
        <f>_xll.qlInterestRateIndexValueDate(Index1M,$H60)</f>
        <v>42438</v>
      </c>
      <c r="J60" s="182">
        <f>IFERROR(_xll.qlIndexFixing(Index1M,$H60,TRUE,_xll.ohTrigger(RecalcTrigger,Trigger1M)),NA())</f>
        <v>-2.3871250254916343E-3</v>
      </c>
      <c r="K60" s="44" t="e">
        <f>IFERROR(_xll.qlIndexFixing(Index3M,H60,TRUE,_xll.ohTrigger(RecalcTrigger,Trigger3M)),NA())</f>
        <v>#N/A</v>
      </c>
      <c r="L60" s="44">
        <f>IFERROR(_xll.qlIndexFixing(Index6M,$H60,TRUE,_xll.ohTrigger(RecalcTrigger,Trigger6M)),NA())</f>
        <v>-6.867126398498205E-4</v>
      </c>
      <c r="M60" s="183">
        <f>IFERROR(_xll.qlIndexFixing(Index1Y,$H60,TRUE,_xll.ohTrigger(RecalcTrigger,Trigger1Y)),NA())</f>
        <v>4.3931471915601978E-4</v>
      </c>
      <c r="N60" s="182">
        <f>IFERROR(_xll.qlIndexFixing(ONIndex1M,I60,TRUE,_xll.ohTrigger(RecalcTrigger,Trigger1M)),NA())</f>
        <v>-2.2554659937190635E-3</v>
      </c>
      <c r="O60" s="44" t="e">
        <f>IFERROR(_xll.qlIndexFixing(ONIndex3M,I60,TRUE,_xll.ohTrigger(RecalcTrigger,Trigger3M)),NA())</f>
        <v>#N/A</v>
      </c>
      <c r="P60" s="44">
        <f>IFERROR(_xll.qlIndexFixing(ONIndex6M,I60,TRUE,_xll.ohTrigger(RecalcTrigger,Trigger6M)),NA())</f>
        <v>-3.2942954018011505E-4</v>
      </c>
      <c r="Q60" s="183">
        <f>IFERROR(_xll.qlIndexFixing(ONIndex1Y,I60,TRUE,_xll.ohTrigger(RecalcTrigger,Trigger1Y)),NA())</f>
        <v>1.1508381107550036E-3</v>
      </c>
    </row>
    <row r="61" spans="2:17" x14ac:dyDescent="0.2">
      <c r="B61" s="39" t="s">
        <v>17</v>
      </c>
      <c r="D61" s="42">
        <f>_xll.qlCalendarAdvance(Calendar,$D60,B61,"f",FALSE)</f>
        <v>42437</v>
      </c>
      <c r="E61" s="177">
        <f>_xll.qlInterestRateIndexValueDate(IndexON,D61)</f>
        <v>42437</v>
      </c>
      <c r="F61" s="193">
        <f>IFERROR(_xll.qlIndexFixing(IndexON,D61,TRUE,_xll.ohTrigger(RecalcTrigger,TriggerON)),NA())</f>
        <v>-2.4369178741734387E-3</v>
      </c>
      <c r="H61" s="42">
        <f>_xll.qlCalendarAdvance(Calendar,$H60,B61,"f",FALSE)</f>
        <v>42437</v>
      </c>
      <c r="I61" s="177">
        <f>_xll.qlInterestRateIndexValueDate(Index1M,$H61)</f>
        <v>42439</v>
      </c>
      <c r="J61" s="182">
        <f>IFERROR(_xll.qlIndexFixing(Index1M,$H61,TRUE,_xll.ohTrigger(RecalcTrigger,Trigger1M)),NA())</f>
        <v>-2.3918825723831527E-3</v>
      </c>
      <c r="K61" s="44" t="e">
        <f>IFERROR(_xll.qlIndexFixing(Index3M,H61,TRUE,_xll.ohTrigger(RecalcTrigger,Trigger3M)),NA())</f>
        <v>#N/A</v>
      </c>
      <c r="L61" s="44">
        <f>IFERROR(_xll.qlIndexFixing(Index6M,$H61,TRUE,_xll.ohTrigger(RecalcTrigger,Trigger6M)),NA())</f>
        <v>-6.9062398831603602E-4</v>
      </c>
      <c r="M61" s="183">
        <f>IFERROR(_xll.qlIndexFixing(Index1Y,$H61,TRUE,_xll.ohTrigger(RecalcTrigger,Trigger1Y)),NA())</f>
        <v>4.3789813484994299E-4</v>
      </c>
      <c r="N61" s="182">
        <f>IFERROR(_xll.qlIndexFixing(ONIndex1M,I61,TRUE,_xll.ohTrigger(RecalcTrigger,Trigger1M)),NA())</f>
        <v>-2.2721182405138762E-3</v>
      </c>
      <c r="O61" s="44" t="e">
        <f>IFERROR(_xll.qlIndexFixing(ONIndex3M,I61,TRUE,_xll.ohTrigger(RecalcTrigger,Trigger3M)),NA())</f>
        <v>#N/A</v>
      </c>
      <c r="P61" s="44">
        <f>IFERROR(_xll.qlIndexFixing(ONIndex6M,I61,TRUE,_xll.ohTrigger(RecalcTrigger,Trigger6M)),NA())</f>
        <v>-3.4927017965813434E-4</v>
      </c>
      <c r="Q61" s="183">
        <f>IFERROR(_xll.qlIndexFixing(ONIndex1Y,I61,TRUE,_xll.ohTrigger(RecalcTrigger,Trigger1Y)),NA())</f>
        <v>1.1508344318311714E-3</v>
      </c>
    </row>
    <row r="62" spans="2:17" x14ac:dyDescent="0.2">
      <c r="B62" s="39" t="s">
        <v>17</v>
      </c>
      <c r="D62" s="42">
        <f>_xll.qlCalendarAdvance(Calendar,$D61,B62,"f",FALSE)</f>
        <v>42438</v>
      </c>
      <c r="E62" s="177">
        <f>_xll.qlInterestRateIndexValueDate(IndexON,D62)</f>
        <v>42438</v>
      </c>
      <c r="F62" s="193">
        <f>IFERROR(_xll.qlIndexFixing(IndexON,D62,TRUE,_xll.ohTrigger(RecalcTrigger,TriggerON)),NA())</f>
        <v>-2.4448712289482089E-3</v>
      </c>
      <c r="H62" s="42">
        <f>_xll.qlCalendarAdvance(Calendar,$H61,B62,"f",FALSE)</f>
        <v>42438</v>
      </c>
      <c r="I62" s="177">
        <f>_xll.qlInterestRateIndexValueDate(Index1M,$H62)</f>
        <v>42440</v>
      </c>
      <c r="J62" s="182">
        <f>IFERROR(_xll.qlIndexFixing(Index1M,$H62,TRUE,_xll.ohTrigger(RecalcTrigger,Trigger1M)),NA())</f>
        <v>-2.3967551522471784E-3</v>
      </c>
      <c r="K62" s="44" t="e">
        <f>IFERROR(_xll.qlIndexFixing(Index3M,H62,TRUE,_xll.ohTrigger(RecalcTrigger,Trigger3M)),NA())</f>
        <v>#N/A</v>
      </c>
      <c r="L62" s="44">
        <f>IFERROR(_xll.qlIndexFixing(Index6M,$H62,TRUE,_xll.ohTrigger(RecalcTrigger,Trigger6M)),NA())</f>
        <v>-6.9267615767955131E-4</v>
      </c>
      <c r="M62" s="183">
        <f>IFERROR(_xll.qlIndexFixing(Index1Y,$H62,TRUE,_xll.ohTrigger(RecalcTrigger,Trigger1Y)),NA())</f>
        <v>4.3775528983338121E-4</v>
      </c>
      <c r="N62" s="182">
        <f>IFERROR(_xll.qlIndexFixing(ONIndex1M,I62,TRUE,_xll.ohTrigger(RecalcTrigger,Trigger1M)),NA())</f>
        <v>-2.2817343667291823E-3</v>
      </c>
      <c r="O62" s="44" t="e">
        <f>IFERROR(_xll.qlIndexFixing(ONIndex3M,I62,TRUE,_xll.ohTrigger(RecalcTrigger,Trigger3M)),NA())</f>
        <v>#N/A</v>
      </c>
      <c r="P62" s="44">
        <f>IFERROR(_xll.qlIndexFixing(ONIndex6M,I62,TRUE,_xll.ohTrigger(RecalcTrigger,Trigger6M)),NA())</f>
        <v>-3.5996543258143276E-4</v>
      </c>
      <c r="Q62" s="183">
        <f>IFERROR(_xll.qlIndexFixing(ONIndex1Y,I62,TRUE,_xll.ohTrigger(RecalcTrigger,Trigger1Y)),NA())</f>
        <v>1.1508344318311714E-3</v>
      </c>
    </row>
    <row r="63" spans="2:17" x14ac:dyDescent="0.2">
      <c r="B63" s="39" t="s">
        <v>17</v>
      </c>
      <c r="D63" s="42">
        <f>_xll.qlCalendarAdvance(Calendar,$D62,B63,"f",FALSE)</f>
        <v>42439</v>
      </c>
      <c r="E63" s="177">
        <f>_xll.qlInterestRateIndexValueDate(IndexON,D63)</f>
        <v>42439</v>
      </c>
      <c r="F63" s="193">
        <f>IFERROR(_xll.qlIndexFixing(IndexON,D63,TRUE,_xll.ohTrigger(RecalcTrigger,TriggerON)),NA())</f>
        <v>-2.4533210796073845E-3</v>
      </c>
      <c r="H63" s="42">
        <f>_xll.qlCalendarAdvance(Calendar,$H62,B63,"f",FALSE)</f>
        <v>42439</v>
      </c>
      <c r="I63" s="177">
        <f>_xll.qlInterestRateIndexValueDate(Index1M,$H63)</f>
        <v>42443</v>
      </c>
      <c r="J63" s="182">
        <f>IFERROR(_xll.qlIndexFixing(Index1M,$H63,TRUE,_xll.ohTrigger(RecalcTrigger,Trigger1M)),NA())</f>
        <v>-2.4233077266380063E-3</v>
      </c>
      <c r="K63" s="44" t="e">
        <f>IFERROR(_xll.qlIndexFixing(Index3M,H63,TRUE,_xll.ohTrigger(RecalcTrigger,Trigger3M)),NA())</f>
        <v>#N/A</v>
      </c>
      <c r="L63" s="44">
        <f>IFERROR(_xll.qlIndexFixing(Index6M,$H63,TRUE,_xll.ohTrigger(RecalcTrigger,Trigger6M)),NA())</f>
        <v>-6.9981127755018287E-4</v>
      </c>
      <c r="M63" s="183">
        <f>IFERROR(_xll.qlIndexFixing(Index1Y,$H63,TRUE,_xll.ohTrigger(RecalcTrigger,Trigger1Y)),NA())</f>
        <v>4.3257296964755728E-4</v>
      </c>
      <c r="N63" s="182">
        <f>IFERROR(_xll.qlIndexFixing(ONIndex1M,I63,TRUE,_xll.ohTrigger(RecalcTrigger,Trigger1M)),NA())</f>
        <v>-2.292171026425649E-3</v>
      </c>
      <c r="O63" s="44" t="e">
        <f>IFERROR(_xll.qlIndexFixing(ONIndex3M,I63,TRUE,_xll.ohTrigger(RecalcTrigger,Trigger3M)),NA())</f>
        <v>#N/A</v>
      </c>
      <c r="P63" s="44">
        <f>IFERROR(_xll.qlIndexFixing(ONIndex6M,I63,TRUE,_xll.ohTrigger(RecalcTrigger,Trigger6M)),NA())</f>
        <v>-3.7114262063653314E-4</v>
      </c>
      <c r="Q63" s="183">
        <f>IFERROR(_xll.qlIndexFixing(ONIndex1Y,I63,TRUE,_xll.ohTrigger(RecalcTrigger,Trigger1Y)),NA())</f>
        <v>1.1508344318311714E-3</v>
      </c>
    </row>
    <row r="64" spans="2:17" x14ac:dyDescent="0.2">
      <c r="B64" s="39" t="s">
        <v>17</v>
      </c>
      <c r="D64" s="42">
        <f>_xll.qlCalendarAdvance(Calendar,$D63,B64,"f",FALSE)</f>
        <v>42440</v>
      </c>
      <c r="E64" s="177">
        <f>_xll.qlInterestRateIndexValueDate(IndexON,D64)</f>
        <v>42440</v>
      </c>
      <c r="F64" s="193">
        <f>IFERROR(_xll.qlIndexFixing(IndexON,D64,TRUE,_xll.ohTrigger(RecalcTrigger,TriggerON)),NA())</f>
        <v>-2.4719308856901989E-3</v>
      </c>
      <c r="H64" s="42">
        <f>_xll.qlCalendarAdvance(Calendar,$H63,B64,"f",FALSE)</f>
        <v>42440</v>
      </c>
      <c r="I64" s="177">
        <f>_xll.qlInterestRateIndexValueDate(Index1M,$H64)</f>
        <v>42444</v>
      </c>
      <c r="J64" s="182">
        <f>IFERROR(_xll.qlIndexFixing(Index1M,$H64,TRUE,_xll.ohTrigger(RecalcTrigger,Trigger1M)),NA())</f>
        <v>-2.4318061370405047E-3</v>
      </c>
      <c r="K64" s="44" t="e">
        <f>IFERROR(_xll.qlIndexFixing(Index3M,H64,TRUE,_xll.ohTrigger(RecalcTrigger,Trigger3M)),NA())</f>
        <v>#N/A</v>
      </c>
      <c r="L64" s="44">
        <f>IFERROR(_xll.qlIndexFixing(Index6M,$H64,TRUE,_xll.ohTrigger(RecalcTrigger,Trigger6M)),NA())</f>
        <v>-7.0229498465277664E-4</v>
      </c>
      <c r="M64" s="183">
        <f>IFERROR(_xll.qlIndexFixing(Index1Y,$H64,TRUE,_xll.ohTrigger(RecalcTrigger,Trigger1Y)),NA())</f>
        <v>4.3134670898566763E-4</v>
      </c>
      <c r="N64" s="182">
        <f>IFERROR(_xll.qlIndexFixing(ONIndex1M,I64,TRUE,_xll.ohTrigger(RecalcTrigger,Trigger1M)),NA())</f>
        <v>-2.3034564144497338E-3</v>
      </c>
      <c r="O64" s="44" t="e">
        <f>IFERROR(_xll.qlIndexFixing(ONIndex3M,I64,TRUE,_xll.ohTrigger(RecalcTrigger,Trigger3M)),NA())</f>
        <v>#N/A</v>
      </c>
      <c r="P64" s="44">
        <f>IFERROR(_xll.qlIndexFixing(ONIndex6M,I64,TRUE,_xll.ohTrigger(RecalcTrigger,Trigger6M)),NA())</f>
        <v>-3.8281300013931485E-4</v>
      </c>
      <c r="Q64" s="183">
        <f>IFERROR(_xll.qlIndexFixing(ONIndex1Y,I64,TRUE,_xll.ohTrigger(RecalcTrigger,Trigger1Y)),NA())</f>
        <v>1.1508344318311714E-3</v>
      </c>
    </row>
    <row r="65" spans="2:17" x14ac:dyDescent="0.2">
      <c r="B65" s="39" t="s">
        <v>17</v>
      </c>
      <c r="D65" s="42">
        <f>_xll.qlCalendarAdvance(Calendar,$D64,B65,"f",FALSE)</f>
        <v>42443</v>
      </c>
      <c r="E65" s="177">
        <f>_xll.qlInterestRateIndexValueDate(IndexON,D65)</f>
        <v>42443</v>
      </c>
      <c r="F65" s="193">
        <f>IFERROR(_xll.qlIndexFixing(IndexON,D65,TRUE,_xll.ohTrigger(RecalcTrigger,TriggerON)),NA())</f>
        <v>-2.4923738086579661E-3</v>
      </c>
      <c r="H65" s="42">
        <f>_xll.qlCalendarAdvance(Calendar,$H64,B65,"f",FALSE)</f>
        <v>42443</v>
      </c>
      <c r="I65" s="177">
        <f>_xll.qlInterestRateIndexValueDate(Index1M,$H65)</f>
        <v>42445</v>
      </c>
      <c r="J65" s="182">
        <f>IFERROR(_xll.qlIndexFixing(Index1M,$H65,TRUE,_xll.ohTrigger(RecalcTrigger,Trigger1M)),NA())</f>
        <v>-2.4460244330392171E-3</v>
      </c>
      <c r="K65" s="44" t="e">
        <f>IFERROR(_xll.qlIndexFixing(Index3M,H65,TRUE,_xll.ohTrigger(RecalcTrigger,Trigger3M)),NA())</f>
        <v>#N/A</v>
      </c>
      <c r="L65" s="44">
        <f>IFERROR(_xll.qlIndexFixing(Index6M,$H65,TRUE,_xll.ohTrigger(RecalcTrigger,Trigger6M)),NA())</f>
        <v>-7.0472898884488754E-4</v>
      </c>
      <c r="M65" s="183">
        <f>IFERROR(_xll.qlIndexFixing(Index1Y,$H65,TRUE,_xll.ohTrigger(RecalcTrigger,Trigger1Y)),NA())</f>
        <v>4.3017047074373767E-4</v>
      </c>
      <c r="N65" s="182">
        <f>IFERROR(_xll.qlIndexFixing(ONIndex1M,I65,TRUE,_xll.ohTrigger(RecalcTrigger,Trigger1M)),NA())</f>
        <v>-2.3273968268888723E-3</v>
      </c>
      <c r="O65" s="44" t="e">
        <f>IFERROR(_xll.qlIndexFixing(ONIndex3M,I65,TRUE,_xll.ohTrigger(RecalcTrigger,Trigger3M)),NA())</f>
        <v>#N/A</v>
      </c>
      <c r="P65" s="44">
        <f>IFERROR(_xll.qlIndexFixing(ONIndex6M,I65,TRUE,_xll.ohTrigger(RecalcTrigger,Trigger6M)),NA())</f>
        <v>-4.0690254231368073E-4</v>
      </c>
      <c r="Q65" s="183">
        <f>IFERROR(_xll.qlIndexFixing(ONIndex1Y,I65,TRUE,_xll.ohTrigger(RecalcTrigger,Trigger1Y)),NA())</f>
        <v>1.1332888469794966E-3</v>
      </c>
    </row>
    <row r="66" spans="2:17" x14ac:dyDescent="0.2">
      <c r="B66" s="39" t="s">
        <v>17</v>
      </c>
      <c r="D66" s="42">
        <f>_xll.qlCalendarAdvance(Calendar,$D65,B66,"f",FALSE)</f>
        <v>42444</v>
      </c>
      <c r="E66" s="177">
        <f>_xll.qlInterestRateIndexValueDate(IndexON,D66)</f>
        <v>42444</v>
      </c>
      <c r="F66" s="193">
        <f>IFERROR(_xll.qlIndexFixing(IndexON,D66,TRUE,_xll.ohTrigger(RecalcTrigger,TriggerON)),NA())</f>
        <v>-2.5035224142966328E-3</v>
      </c>
      <c r="H66" s="42">
        <f>_xll.qlCalendarAdvance(Calendar,$H65,B66,"f",FALSE)</f>
        <v>42444</v>
      </c>
      <c r="I66" s="177">
        <f>_xll.qlInterestRateIndexValueDate(Index1M,$H66)</f>
        <v>42446</v>
      </c>
      <c r="J66" s="182">
        <f>IFERROR(_xll.qlIndexFixing(Index1M,$H66,TRUE,_xll.ohTrigger(RecalcTrigger,Trigger1M)),NA())</f>
        <v>-2.4508479568920161E-3</v>
      </c>
      <c r="K66" s="44" t="e">
        <f>IFERROR(_xll.qlIndexFixing(Index3M,H66,TRUE,_xll.ohTrigger(RecalcTrigger,Trigger3M)),NA())</f>
        <v>#N/A</v>
      </c>
      <c r="L66" s="44">
        <f>IFERROR(_xll.qlIndexFixing(Index6M,$H66,TRUE,_xll.ohTrigger(RecalcTrigger,Trigger6M)),NA())</f>
        <v>-7.0824017917735184E-4</v>
      </c>
      <c r="M66" s="183">
        <f>IFERROR(_xll.qlIndexFixing(Index1Y,$H66,TRUE,_xll.ohTrigger(RecalcTrigger,Trigger1Y)),NA())</f>
        <v>4.2904831756459221E-4</v>
      </c>
      <c r="N66" s="182">
        <f>IFERROR(_xll.qlIndexFixing(ONIndex1M,I66,TRUE,_xll.ohTrigger(RecalcTrigger,Trigger1M)),NA())</f>
        <v>-2.3510115168656753E-3</v>
      </c>
      <c r="O66" s="44" t="e">
        <f>IFERROR(_xll.qlIndexFixing(ONIndex3M,I66,TRUE,_xll.ohTrigger(RecalcTrigger,Trigger3M)),NA())</f>
        <v>#N/A</v>
      </c>
      <c r="P66" s="44">
        <f>IFERROR(_xll.qlIndexFixing(ONIndex6M,I66,TRUE,_xll.ohTrigger(RecalcTrigger,Trigger6M)),NA())</f>
        <v>-4.3066990589757381E-4</v>
      </c>
      <c r="Q66" s="183">
        <f>IFERROR(_xll.qlIndexFixing(ONIndex1Y,I66,TRUE,_xll.ohTrigger(RecalcTrigger,Trigger1Y)),NA())</f>
        <v>1.1094121581400884E-3</v>
      </c>
    </row>
    <row r="67" spans="2:17" x14ac:dyDescent="0.2">
      <c r="B67" s="39" t="s">
        <v>17</v>
      </c>
      <c r="D67" s="42">
        <f>_xll.qlCalendarAdvance(Calendar,$D66,B67,"f",FALSE)</f>
        <v>42445</v>
      </c>
      <c r="E67" s="177">
        <f>_xll.qlInterestRateIndexValueDate(IndexON,D67)</f>
        <v>42445</v>
      </c>
      <c r="F67" s="193">
        <f>IFERROR(_xll.qlIndexFixing(IndexON,D67,TRUE,_xll.ohTrigger(RecalcTrigger,TriggerON)),NA())</f>
        <v>-2.5151468758100037E-3</v>
      </c>
      <c r="H67" s="42">
        <f>_xll.qlCalendarAdvance(Calendar,$H66,B67,"f",FALSE)</f>
        <v>42445</v>
      </c>
      <c r="I67" s="177">
        <f>_xll.qlInterestRateIndexValueDate(Index1M,$H67)</f>
        <v>42447</v>
      </c>
      <c r="J67" s="182">
        <f>IFERROR(_xll.qlIndexFixing(Index1M,$H67,TRUE,_xll.ohTrigger(RecalcTrigger,Trigger1M)),NA())</f>
        <v>-2.4556182350268171E-3</v>
      </c>
      <c r="K67" s="44" t="e">
        <f>IFERROR(_xll.qlIndexFixing(Index3M,H67,TRUE,_xll.ohTrigger(RecalcTrigger,Trigger3M)),NA())</f>
        <v>#N/A</v>
      </c>
      <c r="L67" s="44">
        <f>IFERROR(_xll.qlIndexFixing(Index6M,$H67,TRUE,_xll.ohTrigger(RecalcTrigger,Trigger6M)),NA())</f>
        <v>-7.1000000000238299E-4</v>
      </c>
      <c r="M67" s="183">
        <f>IFERROR(_xll.qlIndexFixing(Index1Y,$H67,TRUE,_xll.ohTrigger(RecalcTrigger,Trigger1Y)),NA())</f>
        <v>4.2999999999984397E-4</v>
      </c>
      <c r="N67" s="182">
        <f>IFERROR(_xll.qlIndexFixing(ONIndex1M,I67,TRUE,_xll.ohTrigger(RecalcTrigger,Trigger1M)),NA())</f>
        <v>-2.3625071501109929E-3</v>
      </c>
      <c r="O67" s="44" t="e">
        <f>IFERROR(_xll.qlIndexFixing(ONIndex3M,I67,TRUE,_xll.ohTrigger(RecalcTrigger,Trigger3M)),NA())</f>
        <v>#N/A</v>
      </c>
      <c r="P67" s="44">
        <f>IFERROR(_xll.qlIndexFixing(ONIndex6M,I67,TRUE,_xll.ohTrigger(RecalcTrigger,Trigger6M)),NA())</f>
        <v>-4.42301916812049E-4</v>
      </c>
      <c r="Q67" s="183">
        <f>IFERROR(_xll.qlIndexFixing(ONIndex1Y,I67,TRUE,_xll.ohTrigger(RecalcTrigger,Trigger1Y)),NA())</f>
        <v>1.0971963428207943E-3</v>
      </c>
    </row>
    <row r="68" spans="2:17" x14ac:dyDescent="0.2">
      <c r="B68" s="39" t="s">
        <v>17</v>
      </c>
      <c r="D68" s="42">
        <f>_xll.qlCalendarAdvance(Calendar,$D67,B68,"f",FALSE)</f>
        <v>42446</v>
      </c>
      <c r="E68" s="177">
        <f>_xll.qlInterestRateIndexValueDate(IndexON,D68)</f>
        <v>42446</v>
      </c>
      <c r="F68" s="193">
        <f>IFERROR(_xll.qlIndexFixing(IndexON,D68,TRUE,_xll.ohTrigger(RecalcTrigger,TriggerON)),NA())</f>
        <v>-2.5268236952413758E-3</v>
      </c>
      <c r="H68" s="42">
        <f>_xll.qlCalendarAdvance(Calendar,$H67,B68,"f",FALSE)</f>
        <v>42446</v>
      </c>
      <c r="I68" s="177">
        <f>_xll.qlInterestRateIndexValueDate(Index1M,$H68)</f>
        <v>42450</v>
      </c>
      <c r="J68" s="182">
        <f>IFERROR(_xll.qlIndexFixing(Index1M,$H68,TRUE,_xll.ohTrigger(RecalcTrigger,Trigger1M)),NA())</f>
        <v>-2.4761430252142544E-3</v>
      </c>
      <c r="K68" s="44" t="e">
        <f>IFERROR(_xll.qlIndexFixing(Index3M,H68,TRUE,_xll.ohTrigger(RecalcTrigger,Trigger3M)),NA())</f>
        <v>#N/A</v>
      </c>
      <c r="L68" s="44">
        <f>IFERROR(_xll.qlIndexFixing(Index6M,$H68,TRUE,_xll.ohTrigger(RecalcTrigger,Trigger6M)),NA())</f>
        <v>-7.1609729654813887E-4</v>
      </c>
      <c r="M68" s="183">
        <f>IFERROR(_xll.qlIndexFixing(Index1Y,$H68,TRUE,_xll.ohTrigger(RecalcTrigger,Trigger1Y)),NA())</f>
        <v>4.253451118032639E-4</v>
      </c>
      <c r="N68" s="182">
        <f>IFERROR(_xll.qlIndexFixing(ONIndex1M,I68,TRUE,_xll.ohTrigger(RecalcTrigger,Trigger1M)),NA())</f>
        <v>-2.3737950999258572E-3</v>
      </c>
      <c r="O68" s="44" t="e">
        <f>IFERROR(_xll.qlIndexFixing(ONIndex3M,I68,TRUE,_xll.ohTrigger(RecalcTrigger,Trigger3M)),NA())</f>
        <v>#N/A</v>
      </c>
      <c r="P68" s="44">
        <f>IFERROR(_xll.qlIndexFixing(ONIndex6M,I68,TRUE,_xll.ohTrigger(RecalcTrigger,Trigger6M)),NA())</f>
        <v>-4.537594791909072E-4</v>
      </c>
      <c r="Q68" s="183">
        <f>IFERROR(_xll.qlIndexFixing(ONIndex1Y,I68,TRUE,_xll.ohTrigger(RecalcTrigger,Trigger1Y)),NA())</f>
        <v>1.0848253249307049E-3</v>
      </c>
    </row>
    <row r="69" spans="2:17" x14ac:dyDescent="0.2">
      <c r="B69" s="39" t="s">
        <v>17</v>
      </c>
      <c r="D69" s="42">
        <f>_xll.qlCalendarAdvance(Calendar,$D68,B69,"f",FALSE)</f>
        <v>42447</v>
      </c>
      <c r="E69" s="177">
        <f>_xll.qlInterestRateIndexValueDate(IndexON,D69)</f>
        <v>42447</v>
      </c>
      <c r="F69" s="193">
        <f>IFERROR(_xll.qlIndexFixing(IndexON,D69,TRUE,_xll.ohTrigger(RecalcTrigger,TriggerON)),NA())</f>
        <v>-2.5499167280340629E-3</v>
      </c>
      <c r="H69" s="42">
        <f>_xll.qlCalendarAdvance(Calendar,$H68,B69,"f",FALSE)</f>
        <v>42447</v>
      </c>
      <c r="I69" s="177">
        <f>_xll.qlInterestRateIndexValueDate(Index1M,$H69)</f>
        <v>42451</v>
      </c>
      <c r="J69" s="182">
        <f>IFERROR(_xll.qlIndexFixing(Index1M,$H69,TRUE,_xll.ohTrigger(RecalcTrigger,Trigger1M)),NA())</f>
        <v>-2.4822263112478731E-3</v>
      </c>
      <c r="K69" s="44" t="e">
        <f>IFERROR(_xll.qlIndexFixing(Index3M,H69,TRUE,_xll.ohTrigger(RecalcTrigger,Trigger3M)),NA())</f>
        <v>#N/A</v>
      </c>
      <c r="L69" s="44">
        <f>IFERROR(_xll.qlIndexFixing(Index6M,$H69,TRUE,_xll.ohTrigger(RecalcTrigger,Trigger6M)),NA())</f>
        <v>-7.1820949311644008E-4</v>
      </c>
      <c r="M69" s="183">
        <f>IFERROR(_xll.qlIndexFixing(Index1Y,$H69,TRUE,_xll.ohTrigger(RecalcTrigger,Trigger1Y)),NA())</f>
        <v>4.2471620751483643E-4</v>
      </c>
      <c r="N69" s="182">
        <f>IFERROR(_xll.qlIndexFixing(ONIndex1M,I69,TRUE,_xll.ohTrigger(RecalcTrigger,Trigger1M)),NA())</f>
        <v>-2.4059380771097594E-3</v>
      </c>
      <c r="O69" s="44" t="e">
        <f>IFERROR(_xll.qlIndexFixing(ONIndex3M,I69,TRUE,_xll.ohTrigger(RecalcTrigger,Trigger3M)),NA())</f>
        <v>#N/A</v>
      </c>
      <c r="P69" s="44">
        <f>IFERROR(_xll.qlIndexFixing(ONIndex6M,I69,TRUE,_xll.ohTrigger(RecalcTrigger,Trigger6M)),NA())</f>
        <v>-4.8668959702347081E-4</v>
      </c>
      <c r="Q69" s="183">
        <f>IFERROR(_xll.qlIndexFixing(ONIndex1Y,I69,TRUE,_xll.ohTrigger(RecalcTrigger,Trigger1Y)),NA())</f>
        <v>1.0467472055530891E-3</v>
      </c>
    </row>
    <row r="70" spans="2:17" x14ac:dyDescent="0.2">
      <c r="B70" s="39" t="s">
        <v>17</v>
      </c>
      <c r="D70" s="42">
        <f>_xll.qlCalendarAdvance(Calendar,$D69,B70,"f",FALSE)</f>
        <v>42450</v>
      </c>
      <c r="E70" s="177">
        <f>_xll.qlInterestRateIndexValueDate(IndexON,D70)</f>
        <v>42450</v>
      </c>
      <c r="F70" s="193">
        <f>IFERROR(_xll.qlIndexFixing(IndexON,D70,TRUE,_xll.ohTrigger(RecalcTrigger,TriggerON)),NA())</f>
        <v>-2.5727356705029791E-3</v>
      </c>
      <c r="H70" s="42">
        <f>_xll.qlCalendarAdvance(Calendar,$H69,B70,"f",FALSE)</f>
        <v>42450</v>
      </c>
      <c r="I70" s="177">
        <f>_xll.qlInterestRateIndexValueDate(Index1M,$H70)</f>
        <v>42452</v>
      </c>
      <c r="J70" s="182">
        <f>IFERROR(_xll.qlIndexFixing(Index1M,$H70,TRUE,_xll.ohTrigger(RecalcTrigger,Trigger1M)),NA())</f>
        <v>-2.4910588523868234E-3</v>
      </c>
      <c r="K70" s="44" t="e">
        <f>IFERROR(_xll.qlIndexFixing(Index3M,H70,TRUE,_xll.ohTrigger(RecalcTrigger,Trigger3M)),NA())</f>
        <v>#N/A</v>
      </c>
      <c r="L70" s="44">
        <f>IFERROR(_xll.qlIndexFixing(Index6M,$H70,TRUE,_xll.ohTrigger(RecalcTrigger,Trigger6M)),NA())</f>
        <v>-7.2026970686517072E-4</v>
      </c>
      <c r="M70" s="183">
        <f>IFERROR(_xll.qlIndexFixing(Index1Y,$H70,TRUE,_xll.ohTrigger(RecalcTrigger,Trigger1Y)),NA())</f>
        <v>4.2421969044868953E-4</v>
      </c>
      <c r="N70" s="182">
        <f>IFERROR(_xll.qlIndexFixing(ONIndex1M,I70,TRUE,_xll.ohTrigger(RecalcTrigger,Trigger1M)),NA())</f>
        <v>-2.4362217322293489E-3</v>
      </c>
      <c r="O70" s="44" t="e">
        <f>IFERROR(_xll.qlIndexFixing(ONIndex3M,I70,TRUE,_xll.ohTrigger(RecalcTrigger,Trigger3M)),NA())</f>
        <v>#N/A</v>
      </c>
      <c r="P70" s="44">
        <f>IFERROR(_xll.qlIndexFixing(ONIndex6M,I70,TRUE,_xll.ohTrigger(RecalcTrigger,Trigger6M)),NA())</f>
        <v>-5.1796097714884581E-4</v>
      </c>
      <c r="Q70" s="183">
        <f>IFERROR(_xll.qlIndexFixing(ONIndex1Y,I70,TRUE,_xll.ohTrigger(RecalcTrigger,Trigger1Y)),NA())</f>
        <v>1.0078010274305882E-3</v>
      </c>
    </row>
    <row r="71" spans="2:17" x14ac:dyDescent="0.2">
      <c r="B71" s="39" t="s">
        <v>17</v>
      </c>
      <c r="D71" s="42">
        <f>_xll.qlCalendarAdvance(Calendar,$D70,B71,"f",FALSE)</f>
        <v>42451</v>
      </c>
      <c r="E71" s="177">
        <f>_xll.qlInterestRateIndexValueDate(IndexON,D71)</f>
        <v>42451</v>
      </c>
      <c r="F71" s="193">
        <f>IFERROR(_xll.qlIndexFixing(IndexON,D71,TRUE,_xll.ohTrigger(RecalcTrigger,TriggerON)),NA())</f>
        <v>-2.5839471700317418E-3</v>
      </c>
      <c r="H71" s="42">
        <f>_xll.qlCalendarAdvance(Calendar,$H70,B71,"f",FALSE)</f>
        <v>42451</v>
      </c>
      <c r="I71" s="177">
        <f>_xll.qlInterestRateIndexValueDate(Index1M,$H71)</f>
        <v>42453</v>
      </c>
      <c r="J71" s="182">
        <f>IFERROR(_xll.qlIndexFixing(Index1M,$H71,TRUE,_xll.ohTrigger(RecalcTrigger,Trigger1M)),NA())</f>
        <v>-2.4947397946550876E-3</v>
      </c>
      <c r="K71" s="44" t="e">
        <f>IFERROR(_xll.qlIndexFixing(Index3M,H71,TRUE,_xll.ohTrigger(RecalcTrigger,Trigger3M)),NA())</f>
        <v>#N/A</v>
      </c>
      <c r="L71" s="44">
        <f>IFERROR(_xll.qlIndexFixing(Index6M,$H71,TRUE,_xll.ohTrigger(RecalcTrigger,Trigger6M)),NA())</f>
        <v>-7.233987582437371E-4</v>
      </c>
      <c r="M71" s="183">
        <f>IFERROR(_xll.qlIndexFixing(Index1Y,$H71,TRUE,_xll.ohTrigger(RecalcTrigger,Trigger1Y)),NA())</f>
        <v>4.238505996631384E-4</v>
      </c>
      <c r="N71" s="182">
        <f>IFERROR(_xll.qlIndexFixing(ONIndex1M,I71,TRUE,_xll.ohTrigger(RecalcTrigger,Trigger1M)),NA())</f>
        <v>-2.445586041877057E-3</v>
      </c>
      <c r="O71" s="44" t="e">
        <f>IFERROR(_xll.qlIndexFixing(ONIndex3M,I71,TRUE,_xll.ohTrigger(RecalcTrigger,Trigger3M)),NA())</f>
        <v>#N/A</v>
      </c>
      <c r="P71" s="44">
        <f>IFERROR(_xll.qlIndexFixing(ONIndex6M,I71,TRUE,_xll.ohTrigger(RecalcTrigger,Trigger6M)),NA())</f>
        <v>-5.2775717064523775E-4</v>
      </c>
      <c r="Q71" s="183">
        <f>IFERROR(_xll.qlIndexFixing(ONIndex1Y,I71,TRUE,_xll.ohTrigger(RecalcTrigger,Trigger1Y)),NA())</f>
        <v>9.945741240180439E-4</v>
      </c>
    </row>
    <row r="72" spans="2:17" x14ac:dyDescent="0.2">
      <c r="B72" s="39" t="s">
        <v>17</v>
      </c>
      <c r="D72" s="42">
        <f>_xll.qlCalendarAdvance(Calendar,$D71,B72,"f",FALSE)</f>
        <v>42452</v>
      </c>
      <c r="E72" s="177">
        <f>_xll.qlInterestRateIndexValueDate(IndexON,D72)</f>
        <v>42452</v>
      </c>
      <c r="F72" s="193">
        <f>IFERROR(_xll.qlIndexFixing(IndexON,D72,TRUE,_xll.ohTrigger(RecalcTrigger,TriggerON)),NA())</f>
        <v>-2.5950250042017231E-3</v>
      </c>
      <c r="H72" s="42">
        <f>_xll.qlCalendarAdvance(Calendar,$H71,B72,"f",FALSE)</f>
        <v>42452</v>
      </c>
      <c r="I72" s="177">
        <f>_xll.qlInterestRateIndexValueDate(Index1M,$H72)</f>
        <v>42458</v>
      </c>
      <c r="J72" s="182">
        <f>IFERROR(_xll.qlIndexFixing(Index1M,$H72,TRUE,_xll.ohTrigger(RecalcTrigger,Trigger1M)),NA())</f>
        <v>-2.5149959733439969E-3</v>
      </c>
      <c r="K72" s="44" t="e">
        <f>IFERROR(_xll.qlIndexFixing(Index3M,H72,TRUE,_xll.ohTrigger(RecalcTrigger,Trigger3M)),NA())</f>
        <v>#N/A</v>
      </c>
      <c r="L72" s="44">
        <f>IFERROR(_xll.qlIndexFixing(Index6M,$H72,TRUE,_xll.ohTrigger(RecalcTrigger,Trigger6M)),NA())</f>
        <v>-7.316016684677277E-4</v>
      </c>
      <c r="M72" s="183">
        <f>IFERROR(_xll.qlIndexFixing(Index1Y,$H72,TRUE,_xll.ohTrigger(RecalcTrigger,Trigger1Y)),NA())</f>
        <v>4.2373769102245479E-4</v>
      </c>
      <c r="N72" s="182">
        <f>IFERROR(_xll.qlIndexFixing(ONIndex1M,I72,TRUE,_xll.ohTrigger(RecalcTrigger,Trigger1M)),NA())</f>
        <v>-2.4546084239185362E-3</v>
      </c>
      <c r="O72" s="44" t="e">
        <f>IFERROR(_xll.qlIndexFixing(ONIndex3M,I72,TRUE,_xll.ohTrigger(RecalcTrigger,Trigger3M)),NA())</f>
        <v>#N/A</v>
      </c>
      <c r="P72" s="44">
        <f>IFERROR(_xll.qlIndexFixing(ONIndex6M,I72,TRUE,_xll.ohTrigger(RecalcTrigger,Trigger6M)),NA())</f>
        <v>-5.3725313581942657E-4</v>
      </c>
      <c r="Q72" s="183">
        <f>IFERROR(_xll.qlIndexFixing(ONIndex1Y,I72,TRUE,_xll.ohTrigger(RecalcTrigger,Trigger1Y)),NA())</f>
        <v>9.8125788454694884E-4</v>
      </c>
    </row>
    <row r="73" spans="2:17" x14ac:dyDescent="0.2">
      <c r="B73" s="39" t="s">
        <v>17</v>
      </c>
      <c r="D73" s="42">
        <f>_xll.qlCalendarAdvance(Calendar,$D72,B73,"f",FALSE)</f>
        <v>42453</v>
      </c>
      <c r="E73" s="177">
        <f>_xll.qlInterestRateIndexValueDate(IndexON,D73)</f>
        <v>42453</v>
      </c>
      <c r="F73" s="193">
        <f>IFERROR(_xll.qlIndexFixing(IndexON,D73,TRUE,_xll.ohTrigger(RecalcTrigger,TriggerON)),NA())</f>
        <v>-2.6270950348727951E-3</v>
      </c>
      <c r="H73" s="42">
        <f>_xll.qlCalendarAdvance(Calendar,$H72,B73,"f",FALSE)</f>
        <v>42453</v>
      </c>
      <c r="I73" s="177">
        <f>_xll.qlInterestRateIndexValueDate(Index1M,$H73)</f>
        <v>42459</v>
      </c>
      <c r="J73" s="182">
        <f>IFERROR(_xll.qlIndexFixing(Index1M,$H73,TRUE,_xll.ohTrigger(RecalcTrigger,Trigger1M)),NA())</f>
        <v>-2.5176388189538379E-3</v>
      </c>
      <c r="K73" s="44" t="e">
        <f>IFERROR(_xll.qlIndexFixing(Index3M,H73,TRUE,_xll.ohTrigger(RecalcTrigger,Trigger3M)),NA())</f>
        <v>#N/A</v>
      </c>
      <c r="L73" s="44">
        <f>IFERROR(_xll.qlIndexFixing(Index6M,$H73,TRUE,_xll.ohTrigger(RecalcTrigger,Trigger6M)),NA())</f>
        <v>-7.3333097136708413E-4</v>
      </c>
      <c r="M73" s="183">
        <f>IFERROR(_xll.qlIndexFixing(Index1Y,$H73,TRUE,_xll.ohTrigger(RecalcTrigger,Trigger1Y)),NA())</f>
        <v>4.2402480522358118E-4</v>
      </c>
      <c r="N73" s="182">
        <f>IFERROR(_xll.qlIndexFixing(ONIndex1M,I73,TRUE,_xll.ohTrigger(RecalcTrigger,Trigger1M)),NA())</f>
        <v>-2.4714125600544534E-3</v>
      </c>
      <c r="O73" s="44" t="e">
        <f>IFERROR(_xll.qlIndexFixing(ONIndex3M,I73,TRUE,_xll.ohTrigger(RecalcTrigger,Trigger3M)),NA())</f>
        <v>#N/A</v>
      </c>
      <c r="P73" s="44">
        <f>IFERROR(_xll.qlIndexFixing(ONIndex6M,I73,TRUE,_xll.ohTrigger(RecalcTrigger,Trigger6M)),NA())</f>
        <v>-5.5516483592921162E-4</v>
      </c>
      <c r="Q73" s="183">
        <f>IFERROR(_xll.qlIndexFixing(ONIndex1Y,I73,TRUE,_xll.ohTrigger(RecalcTrigger,Trigger1Y)),NA())</f>
        <v>9.543713153625788E-4</v>
      </c>
    </row>
    <row r="74" spans="2:17" x14ac:dyDescent="0.2">
      <c r="B74" s="39" t="s">
        <v>17</v>
      </c>
      <c r="D74" s="42">
        <f>_xll.qlCalendarAdvance(Calendar,$D73,B74,"f",FALSE)</f>
        <v>42458</v>
      </c>
      <c r="E74" s="177">
        <f>_xll.qlInterestRateIndexValueDate(IndexON,D74)</f>
        <v>42458</v>
      </c>
      <c r="F74" s="193">
        <f>IFERROR(_xll.qlIndexFixing(IndexON,D74,TRUE,_xll.ohTrigger(RecalcTrigger,TriggerON)),NA())</f>
        <v>-2.6579271496940393E-3</v>
      </c>
      <c r="H74" s="42">
        <f>_xll.qlCalendarAdvance(Calendar,$H73,B74,"f",FALSE)</f>
        <v>42458</v>
      </c>
      <c r="I74" s="177">
        <f>_xll.qlInterestRateIndexValueDate(Index1M,$H74)</f>
        <v>42460</v>
      </c>
      <c r="J74" s="182">
        <f>IFERROR(_xll.qlIndexFixing(Index1M,$H74,TRUE,_xll.ohTrigger(RecalcTrigger,Trigger1M)),NA())</f>
        <v>-2.5201405175322013E-3</v>
      </c>
      <c r="K74" s="44" t="e">
        <f>IFERROR(_xll.qlIndexFixing(Index3M,H74,TRUE,_xll.ohTrigger(RecalcTrigger,Trigger3M)),NA())</f>
        <v>#N/A</v>
      </c>
      <c r="L74" s="44">
        <f>IFERROR(_xll.qlIndexFixing(Index6M,$H74,TRUE,_xll.ohTrigger(RecalcTrigger,Trigger6M)),NA())</f>
        <v>-7.3445540217532675E-4</v>
      </c>
      <c r="M74" s="183">
        <f>IFERROR(_xll.qlIndexFixing(Index1Y,$H74,TRUE,_xll.ohTrigger(RecalcTrigger,Trigger1Y)),NA())</f>
        <v>4.2440253252857711E-4</v>
      </c>
      <c r="N74" s="182">
        <f>IFERROR(_xll.qlIndexFixing(ONIndex1M,I74,TRUE,_xll.ohTrigger(RecalcTrigger,Trigger1M)),NA())</f>
        <v>-2.4869430651630609E-3</v>
      </c>
      <c r="O74" s="44" t="e">
        <f>IFERROR(_xll.qlIndexFixing(ONIndex3M,I74,TRUE,_xll.ohTrigger(RecalcTrigger,Trigger3M)),NA())</f>
        <v>#N/A</v>
      </c>
      <c r="P74" s="44">
        <f>IFERROR(_xll.qlIndexFixing(ONIndex6M,I74,TRUE,_xll.ohTrigger(RecalcTrigger,Trigger6M)),NA())</f>
        <v>-5.7192026186925204E-4</v>
      </c>
      <c r="Q74" s="183">
        <f>IFERROR(_xll.qlIndexFixing(ONIndex1Y,I74,TRUE,_xll.ohTrigger(RecalcTrigger,Trigger1Y)),NA())</f>
        <v>9.2726423291722426E-4</v>
      </c>
    </row>
    <row r="75" spans="2:17" x14ac:dyDescent="0.2">
      <c r="B75" s="39" t="s">
        <v>17</v>
      </c>
      <c r="D75" s="42">
        <f>_xll.qlCalendarAdvance(Calendar,$D74,B75,"f",FALSE)</f>
        <v>42459</v>
      </c>
      <c r="E75" s="177">
        <f>_xll.qlInterestRateIndexValueDate(IndexON,D75)</f>
        <v>42459</v>
      </c>
      <c r="F75" s="193">
        <f>IFERROR(_xll.qlIndexFixing(IndexON,D75,TRUE,_xll.ohTrigger(RecalcTrigger,TriggerON)),NA())</f>
        <v>-2.6676903823963372E-3</v>
      </c>
      <c r="H75" s="42">
        <f>_xll.qlCalendarAdvance(Calendar,$H74,B75,"f",FALSE)</f>
        <v>42459</v>
      </c>
      <c r="I75" s="177">
        <f>_xll.qlInterestRateIndexValueDate(Index1M,$H75)</f>
        <v>42461</v>
      </c>
      <c r="J75" s="182">
        <f>IFERROR(_xll.qlIndexFixing(Index1M,$H75,TRUE,_xll.ohTrigger(RecalcTrigger,Trigger1M)),NA())</f>
        <v>-2.5243484314551785E-3</v>
      </c>
      <c r="K75" s="44" t="e">
        <f>IFERROR(_xll.qlIndexFixing(Index3M,H75,TRUE,_xll.ohTrigger(RecalcTrigger,Trigger3M)),NA())</f>
        <v>#N/A</v>
      </c>
      <c r="L75" s="44">
        <f>IFERROR(_xll.qlIndexFixing(Index6M,$H75,TRUE,_xll.ohTrigger(RecalcTrigger,Trigger6M)),NA())</f>
        <v>-7.3723846427654113E-4</v>
      </c>
      <c r="M75" s="183">
        <f>IFERROR(_xll.qlIndexFixing(Index1Y,$H75,TRUE,_xll.ohTrigger(RecalcTrigger,Trigger1Y)),NA())</f>
        <v>4.289418050190478E-4</v>
      </c>
      <c r="N75" s="182">
        <f>IFERROR(_xll.qlIndexFixing(ONIndex1M,I75,TRUE,_xll.ohTrigger(RecalcTrigger,Trigger1M)),NA())</f>
        <v>-2.4940041013188363E-3</v>
      </c>
      <c r="O75" s="44" t="e">
        <f>IFERROR(_xll.qlIndexFixing(ONIndex3M,I75,TRUE,_xll.ohTrigger(RecalcTrigger,Trigger3M)),NA())</f>
        <v>#N/A</v>
      </c>
      <c r="P75" s="44">
        <f>IFERROR(_xll.qlIndexFixing(ONIndex6M,I75,TRUE,_xll.ohTrigger(RecalcTrigger,Trigger6M)),NA())</f>
        <v>-5.7967924744328769E-4</v>
      </c>
      <c r="Q75" s="183">
        <f>IFERROR(_xll.qlIndexFixing(ONIndex1Y,I75,TRUE,_xll.ohTrigger(RecalcTrigger,Trigger1Y)),NA())</f>
        <v>9.1362481324352984E-4</v>
      </c>
    </row>
    <row r="76" spans="2:17" x14ac:dyDescent="0.2">
      <c r="B76" s="39" t="s">
        <v>17</v>
      </c>
      <c r="D76" s="42">
        <f>_xll.qlCalendarAdvance(Calendar,$D75,B76,"f",FALSE)</f>
        <v>42460</v>
      </c>
      <c r="E76" s="177">
        <f>_xll.qlInterestRateIndexValueDate(IndexON,D76)</f>
        <v>42460</v>
      </c>
      <c r="F76" s="193">
        <f>IFERROR(_xll.qlIndexFixing(IndexON,D76,TRUE,_xll.ohTrigger(RecalcTrigger,TriggerON)),NA())</f>
        <v>-2.6772116798268186E-3</v>
      </c>
      <c r="H76" s="42">
        <f>_xll.qlCalendarAdvance(Calendar,$H75,B76,"f",FALSE)</f>
        <v>42460</v>
      </c>
      <c r="I76" s="177">
        <f>_xll.qlInterestRateIndexValueDate(Index1M,$H76)</f>
        <v>42464</v>
      </c>
      <c r="J76" s="182">
        <f>IFERROR(_xll.qlIndexFixing(Index1M,$H76,TRUE,_xll.ohTrigger(RecalcTrigger,Trigger1M)),NA())</f>
        <v>-2.5309487304361333E-3</v>
      </c>
      <c r="K76" s="44" t="e">
        <f>IFERROR(_xll.qlIndexFixing(Index3M,H76,TRUE,_xll.ohTrigger(RecalcTrigger,Trigger3M)),NA())</f>
        <v>#N/A</v>
      </c>
      <c r="L76" s="44">
        <f>IFERROR(_xll.qlIndexFixing(Index6M,$H76,TRUE,_xll.ohTrigger(RecalcTrigger,Trigger6M)),NA())</f>
        <v>-7.4081354847614839E-4</v>
      </c>
      <c r="M76" s="183">
        <f>IFERROR(_xll.qlIndexFixing(Index1Y,$H76,TRUE,_xll.ohTrigger(RecalcTrigger,Trigger1Y)),NA())</f>
        <v>4.2670731087111002E-4</v>
      </c>
      <c r="N76" s="182">
        <f>IFERROR(_xll.qlIndexFixing(ONIndex1M,I76,TRUE,_xll.ohTrigger(RecalcTrigger,Trigger1M)),NA())</f>
        <v>-2.5006225266865911E-3</v>
      </c>
      <c r="O76" s="44" t="e">
        <f>IFERROR(_xll.qlIndexFixing(ONIndex3M,I76,TRUE,_xll.ohTrigger(RecalcTrigger,Trigger3M)),NA())</f>
        <v>#N/A</v>
      </c>
      <c r="P76" s="44">
        <f>IFERROR(_xll.qlIndexFixing(ONIndex6M,I76,TRUE,_xll.ohTrigger(RecalcTrigger,Trigger6M)),NA())</f>
        <v>-5.8704366951545239E-4</v>
      </c>
      <c r="Q76" s="183">
        <f>IFERROR(_xll.qlIndexFixing(ONIndex1Y,I76,TRUE,_xll.ohTrigger(RecalcTrigger,Trigger1Y)),NA())</f>
        <v>8.9994545751537203E-4</v>
      </c>
    </row>
    <row r="77" spans="2:17" x14ac:dyDescent="0.2">
      <c r="B77" s="39" t="s">
        <v>17</v>
      </c>
      <c r="D77" s="42">
        <f>_xll.qlCalendarAdvance(Calendar,$D76,B77,"f",FALSE)</f>
        <v>42461</v>
      </c>
      <c r="E77" s="177">
        <f>_xll.qlInterestRateIndexValueDate(IndexON,D77)</f>
        <v>42461</v>
      </c>
      <c r="F77" s="193">
        <f>IFERROR(_xll.qlIndexFixing(IndexON,D77,TRUE,_xll.ohTrigger(RecalcTrigger,TriggerON)),NA())</f>
        <v>-2.6953599746804002E-3</v>
      </c>
      <c r="H77" s="42">
        <f>_xll.qlCalendarAdvance(Calendar,$H76,B77,"f",FALSE)</f>
        <v>42461</v>
      </c>
      <c r="I77" s="177">
        <f>_xll.qlInterestRateIndexValueDate(Index1M,$H77)</f>
        <v>42465</v>
      </c>
      <c r="J77" s="182">
        <f>IFERROR(_xll.qlIndexFixing(Index1M,$H77,TRUE,_xll.ohTrigger(RecalcTrigger,Trigger1M)),NA())</f>
        <v>-2.5328815928009618E-3</v>
      </c>
      <c r="K77" s="44" t="e">
        <f>IFERROR(_xll.qlIndexFixing(Index3M,H77,TRUE,_xll.ohTrigger(RecalcTrigger,Trigger3M)),NA())</f>
        <v>#N/A</v>
      </c>
      <c r="L77" s="44">
        <f>IFERROR(_xll.qlIndexFixing(Index6M,$H77,TRUE,_xll.ohTrigger(RecalcTrigger,Trigger6M)),NA())</f>
        <v>-7.4231697585960962E-4</v>
      </c>
      <c r="M77" s="183">
        <f>IFERROR(_xll.qlIndexFixing(Index1Y,$H77,TRUE,_xll.ohTrigger(RecalcTrigger,Trigger1Y)),NA())</f>
        <v>4.2745325485845628E-4</v>
      </c>
      <c r="N77" s="182">
        <f>IFERROR(_xll.qlIndexFixing(ONIndex1M,I77,TRUE,_xll.ohTrigger(RecalcTrigger,Trigger1M)),NA())</f>
        <v>-2.5067815609691735E-3</v>
      </c>
      <c r="O77" s="44" t="e">
        <f>IFERROR(_xll.qlIndexFixing(ONIndex3M,I77,TRUE,_xll.ohTrigger(RecalcTrigger,Trigger3M)),NA())</f>
        <v>#N/A</v>
      </c>
      <c r="P77" s="44">
        <f>IFERROR(_xll.qlIndexFixing(ONIndex6M,I77,TRUE,_xll.ohTrigger(RecalcTrigger,Trigger6M)),NA())</f>
        <v>-5.93997805782287E-4</v>
      </c>
      <c r="Q77" s="183">
        <f>IFERROR(_xll.qlIndexFixing(ONIndex1Y,I77,TRUE,_xll.ohTrigger(RecalcTrigger,Trigger1Y)),NA())</f>
        <v>8.8623439898682932E-4</v>
      </c>
    </row>
    <row r="78" spans="2:17" x14ac:dyDescent="0.2">
      <c r="B78" s="39" t="s">
        <v>17</v>
      </c>
      <c r="D78" s="42">
        <f>_xll.qlCalendarAdvance(Calendar,$D77,B78,"f",FALSE)</f>
        <v>42464</v>
      </c>
      <c r="E78" s="177">
        <f>_xll.qlInterestRateIndexValueDate(IndexON,D78)</f>
        <v>42464</v>
      </c>
      <c r="F78" s="193">
        <f>IFERROR(_xll.qlIndexFixing(IndexON,D78,TRUE,_xll.ohTrigger(RecalcTrigger,TriggerON)),NA())</f>
        <v>-2.7126068425875616E-3</v>
      </c>
      <c r="H78" s="42">
        <f>_xll.qlCalendarAdvance(Calendar,$H77,B78,"f",FALSE)</f>
        <v>42464</v>
      </c>
      <c r="I78" s="177">
        <f>_xll.qlInterestRateIndexValueDate(Index1M,$H78)</f>
        <v>42466</v>
      </c>
      <c r="J78" s="182">
        <f>IFERROR(_xll.qlIndexFixing(Index1M,$H78,TRUE,_xll.ohTrigger(RecalcTrigger,Trigger1M)),NA())</f>
        <v>-2.5346102175869412E-3</v>
      </c>
      <c r="K78" s="44" t="e">
        <f>IFERROR(_xll.qlIndexFixing(Index3M,H78,TRUE,_xll.ohTrigger(RecalcTrigger,Trigger3M)),NA())</f>
        <v>#N/A</v>
      </c>
      <c r="L78" s="44">
        <f>IFERROR(_xll.qlIndexFixing(Index6M,$H78,TRUE,_xll.ohTrigger(RecalcTrigger,Trigger6M)),NA())</f>
        <v>-7.4379010210398665E-4</v>
      </c>
      <c r="M78" s="183">
        <f>IFERROR(_xll.qlIndexFixing(Index1Y,$H78,TRUE,_xll.ohTrigger(RecalcTrigger,Trigger1Y)),NA())</f>
        <v>4.282553504694274E-4</v>
      </c>
      <c r="N78" s="182">
        <f>IFERROR(_xll.qlIndexFixing(ONIndex1M,I78,TRUE,_xll.ohTrigger(RecalcTrigger,Trigger1M)),NA())</f>
        <v>-2.5174668184346771E-3</v>
      </c>
      <c r="O78" s="44" t="e">
        <f>IFERROR(_xll.qlIndexFixing(ONIndex3M,I78,TRUE,_xll.ohTrigger(RecalcTrigger,Trigger3M)),NA())</f>
        <v>#N/A</v>
      </c>
      <c r="P78" s="44">
        <f>IFERROR(_xll.qlIndexFixing(ONIndex6M,I78,TRUE,_xll.ohTrigger(RecalcTrigger,Trigger6M)),NA())</f>
        <v>-6.0645882446586086E-4</v>
      </c>
      <c r="Q78" s="183">
        <f>IFERROR(_xll.qlIndexFixing(ONIndex1Y,I78,TRUE,_xll.ohTrigger(RecalcTrigger,Trigger1Y)),NA())</f>
        <v>8.5874982103995023E-4</v>
      </c>
    </row>
    <row r="79" spans="2:17" x14ac:dyDescent="0.2">
      <c r="B79" s="39" t="s">
        <v>17</v>
      </c>
      <c r="D79" s="42">
        <f>_xll.qlCalendarAdvance(Calendar,$D78,B79,"f",FALSE)</f>
        <v>42465</v>
      </c>
      <c r="E79" s="177">
        <f>_xll.qlInterestRateIndexValueDate(IndexON,D79)</f>
        <v>42465</v>
      </c>
      <c r="F79" s="193">
        <f>IFERROR(_xll.qlIndexFixing(IndexON,D79,TRUE,_xll.ohTrigger(RecalcTrigger,TriggerON)),NA())</f>
        <v>-2.7207154580066728E-3</v>
      </c>
      <c r="H79" s="42">
        <f>_xll.qlCalendarAdvance(Calendar,$H78,B79,"f",FALSE)</f>
        <v>42465</v>
      </c>
      <c r="I79" s="177">
        <f>_xll.qlInterestRateIndexValueDate(Index1M,$H79)</f>
        <v>42467</v>
      </c>
      <c r="J79" s="182">
        <f>IFERROR(_xll.qlIndexFixing(Index1M,$H79,TRUE,_xll.ohTrigger(RecalcTrigger,Trigger1M)),NA())</f>
        <v>-2.5369006292248752E-3</v>
      </c>
      <c r="K79" s="44" t="e">
        <f>IFERROR(_xll.qlIndexFixing(Index3M,H79,TRUE,_xll.ohTrigger(RecalcTrigger,Trigger3M)),NA())</f>
        <v>#N/A</v>
      </c>
      <c r="L79" s="44">
        <f>IFERROR(_xll.qlIndexFixing(Index6M,$H79,TRUE,_xll.ohTrigger(RecalcTrigger,Trigger6M)),NA())</f>
        <v>-7.452351501137628E-4</v>
      </c>
      <c r="M79" s="183">
        <f>IFERROR(_xll.qlIndexFixing(Index1Y,$H79,TRUE,_xll.ohTrigger(RecalcTrigger,Trigger1Y)),NA())</f>
        <v>4.2910759313118433E-4</v>
      </c>
      <c r="N79" s="182">
        <f>IFERROR(_xll.qlIndexFixing(ONIndex1M,I79,TRUE,_xll.ohTrigger(RecalcTrigger,Trigger1M)),NA())</f>
        <v>-2.5264881765085789E-3</v>
      </c>
      <c r="O79" s="44" t="e">
        <f>IFERROR(_xll.qlIndexFixing(ONIndex3M,I79,TRUE,_xll.ohTrigger(RecalcTrigger,Trigger3M)),NA())</f>
        <v>#N/A</v>
      </c>
      <c r="P79" s="44">
        <f>IFERROR(_xll.qlIndexFixing(ONIndex6M,I79,TRUE,_xll.ohTrigger(RecalcTrigger,Trigger6M)),NA())</f>
        <v>-6.173970417711061E-4</v>
      </c>
      <c r="Q79" s="183">
        <f>IFERROR(_xll.qlIndexFixing(ONIndex1Y,I79,TRUE,_xll.ohTrigger(RecalcTrigger,Trigger1Y)),NA())</f>
        <v>8.3123780394878111E-4</v>
      </c>
    </row>
    <row r="80" spans="2:17" x14ac:dyDescent="0.2">
      <c r="B80" s="39" t="s">
        <v>17</v>
      </c>
      <c r="D80" s="42">
        <f>_xll.qlCalendarAdvance(Calendar,$D79,B80,"f",FALSE)</f>
        <v>42466</v>
      </c>
      <c r="E80" s="177">
        <f>_xll.qlInterestRateIndexValueDate(IndexON,D80)</f>
        <v>42466</v>
      </c>
      <c r="F80" s="193">
        <f>IFERROR(_xll.qlIndexFixing(IndexON,D80,TRUE,_xll.ohTrigger(RecalcTrigger,TriggerON)),NA())</f>
        <v>-2.7285009357091994E-3</v>
      </c>
      <c r="H80" s="42">
        <f>_xll.qlCalendarAdvance(Calendar,$H79,B80,"f",FALSE)</f>
        <v>42466</v>
      </c>
      <c r="I80" s="177">
        <f>_xll.qlInterestRateIndexValueDate(Index1M,$H80)</f>
        <v>42468</v>
      </c>
      <c r="J80" s="182">
        <f>IFERROR(_xll.qlIndexFixing(Index1M,$H80,TRUE,_xll.ohTrigger(RecalcTrigger,Trigger1M)),NA())</f>
        <v>-2.5378898841150171E-3</v>
      </c>
      <c r="K80" s="44" t="e">
        <f>IFERROR(_xll.qlIndexFixing(Index3M,H80,TRUE,_xll.ohTrigger(RecalcTrigger,Trigger3M)),NA())</f>
        <v>#N/A</v>
      </c>
      <c r="L80" s="44">
        <f>IFERROR(_xll.qlIndexFixing(Index6M,$H80,TRUE,_xll.ohTrigger(RecalcTrigger,Trigger6M)),NA())</f>
        <v>-7.4784603823045736E-4</v>
      </c>
      <c r="M80" s="183">
        <f>IFERROR(_xll.qlIndexFixing(Index1Y,$H80,TRUE,_xll.ohTrigger(RecalcTrigger,Trigger1Y)),NA())</f>
        <v>4.3426971227753295E-4</v>
      </c>
      <c r="N80" s="182">
        <f>IFERROR(_xll.qlIndexFixing(ONIndex1M,I80,TRUE,_xll.ohTrigger(RecalcTrigger,Trigger1M)),NA())</f>
        <v>-2.5300985474707716E-3</v>
      </c>
      <c r="O80" s="44" t="e">
        <f>IFERROR(_xll.qlIndexFixing(ONIndex3M,I80,TRUE,_xll.ohTrigger(RecalcTrigger,Trigger3M)),NA())</f>
        <v>#N/A</v>
      </c>
      <c r="P80" s="44">
        <f>IFERROR(_xll.qlIndexFixing(ONIndex6M,I80,TRUE,_xll.ohTrigger(RecalcTrigger,Trigger6M)),NA())</f>
        <v>-6.2206391098218461E-4</v>
      </c>
      <c r="Q80" s="183">
        <f>IFERROR(_xll.qlIndexFixing(ONIndex1Y,I80,TRUE,_xll.ohTrigger(RecalcTrigger,Trigger1Y)),NA())</f>
        <v>8.1749173150846843E-4</v>
      </c>
    </row>
    <row r="81" spans="2:17" x14ac:dyDescent="0.2">
      <c r="B81" s="39" t="s">
        <v>17</v>
      </c>
      <c r="D81" s="42">
        <f>_xll.qlCalendarAdvance(Calendar,$D80,B81,"f",FALSE)</f>
        <v>42467</v>
      </c>
      <c r="E81" s="177">
        <f>_xll.qlInterestRateIndexValueDate(IndexON,D81)</f>
        <v>42467</v>
      </c>
      <c r="F81" s="193">
        <f>IFERROR(_xll.qlIndexFixing(IndexON,D81,TRUE,_xll.ohTrigger(RecalcTrigger,TriggerON)),NA())</f>
        <v>-2.7359497419210399E-3</v>
      </c>
      <c r="H81" s="42">
        <f>_xll.qlCalendarAdvance(Calendar,$H80,B81,"f",FALSE)</f>
        <v>42467</v>
      </c>
      <c r="I81" s="177">
        <f>_xll.qlInterestRateIndexValueDate(Index1M,$H81)</f>
        <v>42471</v>
      </c>
      <c r="J81" s="182">
        <f>IFERROR(_xll.qlIndexFixing(Index1M,$H81,TRUE,_xll.ohTrigger(RecalcTrigger,Trigger1M)),NA())</f>
        <v>-2.5408480655624288E-3</v>
      </c>
      <c r="K81" s="44" t="e">
        <f>IFERROR(_xll.qlIndexFixing(Index3M,H81,TRUE,_xll.ohTrigger(RecalcTrigger,Trigger3M)),NA())</f>
        <v>#N/A</v>
      </c>
      <c r="L81" s="44">
        <f>IFERROR(_xll.qlIndexFixing(Index6M,$H81,TRUE,_xll.ohTrigger(RecalcTrigger,Trigger6M)),NA())</f>
        <v>-7.5078205056135835E-4</v>
      </c>
      <c r="M81" s="183">
        <f>IFERROR(_xll.qlIndexFixing(Index1Y,$H81,TRUE,_xll.ohTrigger(RecalcTrigger,Trigger1Y)),NA())</f>
        <v>4.3289533247155347E-4</v>
      </c>
      <c r="N81" s="182">
        <f>IFERROR(_xll.qlIndexFixing(ONIndex1M,I81,TRUE,_xll.ohTrigger(RecalcTrigger,Trigger1M)),NA())</f>
        <v>-2.5331488444457761E-3</v>
      </c>
      <c r="O81" s="44" t="e">
        <f>IFERROR(_xll.qlIndexFixing(ONIndex3M,I81,TRUE,_xll.ohTrigger(RecalcTrigger,Trigger3M)),NA())</f>
        <v>#N/A</v>
      </c>
      <c r="P81" s="44">
        <f>IFERROR(_xll.qlIndexFixing(ONIndex6M,I81,TRUE,_xll.ohTrigger(RecalcTrigger,Trigger6M)),NA())</f>
        <v>-6.2622615960794548E-4</v>
      </c>
      <c r="Q81" s="183">
        <f>IFERROR(_xll.qlIndexFixing(ONIndex1Y,I81,TRUE,_xll.ohTrigger(RecalcTrigger,Trigger1Y)),NA())</f>
        <v>8.0376335627185824E-4</v>
      </c>
    </row>
    <row r="82" spans="2:17" x14ac:dyDescent="0.2">
      <c r="B82" s="39" t="s">
        <v>17</v>
      </c>
      <c r="D82" s="42">
        <f>_xll.qlCalendarAdvance(Calendar,$D81,B82,"f",FALSE)</f>
        <v>42468</v>
      </c>
      <c r="E82" s="177">
        <f>_xll.qlInterestRateIndexValueDate(IndexON,D82)</f>
        <v>42468</v>
      </c>
      <c r="F82" s="193">
        <f>IFERROR(_xll.qlIndexFixing(IndexON,D82,TRUE,_xll.ohTrigger(RecalcTrigger,TriggerON)),NA())</f>
        <v>-2.7496364463175382E-3</v>
      </c>
      <c r="H82" s="42">
        <f>_xll.qlCalendarAdvance(Calendar,$H81,B82,"f",FALSE)</f>
        <v>42468</v>
      </c>
      <c r="I82" s="177">
        <f>_xll.qlInterestRateIndexValueDate(Index1M,$H82)</f>
        <v>42472</v>
      </c>
      <c r="J82" s="182">
        <f>IFERROR(_xll.qlIndexFixing(Index1M,$H82,TRUE,_xll.ohTrigger(RecalcTrigger,Trigger1M)),NA())</f>
        <v>-2.5417564045184804E-3</v>
      </c>
      <c r="K82" s="44" t="e">
        <f>IFERROR(_xll.qlIndexFixing(Index3M,H82,TRUE,_xll.ohTrigger(RecalcTrigger,Trigger3M)),NA())</f>
        <v>#N/A</v>
      </c>
      <c r="L82" s="44">
        <f>IFERROR(_xll.qlIndexFixing(Index6M,$H82,TRUE,_xll.ohTrigger(RecalcTrigger,Trigger6M)),NA())</f>
        <v>-7.5212308363829285E-4</v>
      </c>
      <c r="M82" s="183">
        <f>IFERROR(_xll.qlIndexFixing(Index1Y,$H82,TRUE,_xll.ohTrigger(RecalcTrigger,Trigger1Y)),NA())</f>
        <v>4.3390563139683976E-4</v>
      </c>
      <c r="N82" s="182">
        <f>IFERROR(_xll.qlIndexFixing(ONIndex1M,I82,TRUE,_xll.ohTrigger(RecalcTrigger,Trigger1M)),NA())</f>
        <v>-2.5356222865768885E-3</v>
      </c>
      <c r="O82" s="44" t="e">
        <f>IFERROR(_xll.qlIndexFixing(ONIndex3M,I82,TRUE,_xll.ohTrigger(RecalcTrigger,Trigger3M)),NA())</f>
        <v>#N/A</v>
      </c>
      <c r="P82" s="44">
        <f>IFERROR(_xll.qlIndexFixing(ONIndex6M,I82,TRUE,_xll.ohTrigger(RecalcTrigger,Trigger6M)),NA())</f>
        <v>-6.2986806454556898E-4</v>
      </c>
      <c r="Q82" s="183">
        <f>IFERROR(_xll.qlIndexFixing(ONIndex1Y,I82,TRUE,_xll.ohTrigger(RecalcTrigger,Trigger1Y)),NA())</f>
        <v>7.9006091141309298E-4</v>
      </c>
    </row>
    <row r="83" spans="2:17" x14ac:dyDescent="0.2">
      <c r="B83" s="39" t="s">
        <v>17</v>
      </c>
      <c r="D83" s="42">
        <f>_xll.qlCalendarAdvance(Calendar,$D82,B83,"f",FALSE)</f>
        <v>42471</v>
      </c>
      <c r="E83" s="177">
        <f>_xll.qlInterestRateIndexValueDate(IndexON,D83)</f>
        <v>42471</v>
      </c>
      <c r="F83" s="193">
        <f>IFERROR(_xll.qlIndexFixing(IndexON,D83,TRUE,_xll.ohTrigger(RecalcTrigger,TriggerON)),NA())</f>
        <v>-2.7621075785777549E-3</v>
      </c>
      <c r="H83" s="42">
        <f>_xll.qlCalendarAdvance(Calendar,$H82,B83,"f",FALSE)</f>
        <v>42471</v>
      </c>
      <c r="I83" s="177">
        <f>_xll.qlInterestRateIndexValueDate(Index1M,$H83)</f>
        <v>42473</v>
      </c>
      <c r="J83" s="182">
        <f>IFERROR(_xll.qlIndexFixing(Index1M,$H83,TRUE,_xll.ohTrigger(RecalcTrigger,Trigger1M)),NA())</f>
        <v>-2.5426023304664369E-3</v>
      </c>
      <c r="K83" s="44" t="e">
        <f>IFERROR(_xll.qlIndexFixing(Index3M,H83,TRUE,_xll.ohTrigger(RecalcTrigger,Trigger3M)),NA())</f>
        <v>#N/A</v>
      </c>
      <c r="L83" s="44">
        <f>IFERROR(_xll.qlIndexFixing(Index6M,$H83,TRUE,_xll.ohTrigger(RecalcTrigger,Trigger6M)),NA())</f>
        <v>-7.5345119551603482E-4</v>
      </c>
      <c r="M83" s="183">
        <f>IFERROR(_xll.qlIndexFixing(Index1Y,$H83,TRUE,_xll.ohTrigger(RecalcTrigger,Trigger1Y)),NA())</f>
        <v>4.3492848366000203E-4</v>
      </c>
      <c r="N83" s="182">
        <f>IFERROR(_xll.qlIndexFixing(ONIndex1M,I83,TRUE,_xll.ohTrigger(RecalcTrigger,Trigger1M)),NA())</f>
        <v>-2.5385445188597089E-3</v>
      </c>
      <c r="O83" s="44" t="e">
        <f>IFERROR(_xll.qlIndexFixing(ONIndex3M,I83,TRUE,_xll.ohTrigger(RecalcTrigger,Trigger3M)),NA())</f>
        <v>#N/A</v>
      </c>
      <c r="P83" s="44">
        <f>IFERROR(_xll.qlIndexFixing(ONIndex6M,I83,TRUE,_xll.ohTrigger(RecalcTrigger,Trigger6M)),NA())</f>
        <v>-6.3533766301304695E-4</v>
      </c>
      <c r="Q83" s="183">
        <f>IFERROR(_xll.qlIndexFixing(ONIndex1Y,I83,TRUE,_xll.ohTrigger(RecalcTrigger,Trigger1Y)),NA())</f>
        <v>7.6278523937212128E-4</v>
      </c>
    </row>
    <row r="84" spans="2:17" x14ac:dyDescent="0.2">
      <c r="B84" s="39" t="s">
        <v>17</v>
      </c>
      <c r="D84" s="42">
        <f>_xll.qlCalendarAdvance(Calendar,$D83,B84,"f",FALSE)</f>
        <v>42472</v>
      </c>
      <c r="E84" s="177">
        <f>_xll.qlInterestRateIndexValueDate(IndexON,D84)</f>
        <v>42472</v>
      </c>
      <c r="F84" s="193">
        <f>IFERROR(_xll.qlIndexFixing(IndexON,D84,TRUE,_xll.ohTrigger(RecalcTrigger,TriggerON)),NA())</f>
        <v>-2.767670022003621E-3</v>
      </c>
      <c r="H84" s="42">
        <f>_xll.qlCalendarAdvance(Calendar,$H83,B84,"f",FALSE)</f>
        <v>42472</v>
      </c>
      <c r="I84" s="177">
        <f>_xll.qlInterestRateIndexValueDate(Index1M,$H84)</f>
        <v>42474</v>
      </c>
      <c r="J84" s="182">
        <f>IFERROR(_xll.qlIndexFixing(Index1M,$H84,TRUE,_xll.ohTrigger(RecalcTrigger,Trigger1M)),NA())</f>
        <v>-2.5444393151316524E-3</v>
      </c>
      <c r="K84" s="44" t="e">
        <f>IFERROR(_xll.qlIndexFixing(Index3M,H84,TRUE,_xll.ohTrigger(RecalcTrigger,Trigger3M)),NA())</f>
        <v>#N/A</v>
      </c>
      <c r="L84" s="44">
        <f>IFERROR(_xll.qlIndexFixing(Index6M,$H84,TRUE,_xll.ohTrigger(RecalcTrigger,Trigger6M)),NA())</f>
        <v>-7.5476921563290712E-4</v>
      </c>
      <c r="M84" s="183">
        <f>IFERROR(_xll.qlIndexFixing(Index1Y,$H84,TRUE,_xll.ohTrigger(RecalcTrigger,Trigger1Y)),NA())</f>
        <v>4.4357668031190278E-4</v>
      </c>
      <c r="N84" s="182">
        <f>IFERROR(_xll.qlIndexFixing(ONIndex1M,I84,TRUE,_xll.ohTrigger(RecalcTrigger,Trigger1M)),NA())</f>
        <v>-2.539523579305758E-3</v>
      </c>
      <c r="O84" s="44" t="e">
        <f>IFERROR(_xll.qlIndexFixing(ONIndex3M,I84,TRUE,_xll.ohTrigger(RecalcTrigger,Trigger3M)),NA())</f>
        <v>#N/A</v>
      </c>
      <c r="P84" s="44">
        <f>IFERROR(_xll.qlIndexFixing(ONIndex6M,I84,TRUE,_xll.ohTrigger(RecalcTrigger,Trigger6M)),NA())</f>
        <v>-6.3900451034548666E-4</v>
      </c>
      <c r="Q84" s="183">
        <f>IFERROR(_xll.qlIndexFixing(ONIndex1Y,I84,TRUE,_xll.ohTrigger(RecalcTrigger,Trigger1Y)),NA())</f>
        <v>7.3567510323613305E-4</v>
      </c>
    </row>
    <row r="85" spans="2:17" x14ac:dyDescent="0.2">
      <c r="B85" s="39" t="s">
        <v>17</v>
      </c>
      <c r="D85" s="42">
        <f>_xll.qlCalendarAdvance(Calendar,$D84,B85,"f",FALSE)</f>
        <v>42473</v>
      </c>
      <c r="E85" s="177">
        <f>_xll.qlInterestRateIndexValueDate(IndexON,D85)</f>
        <v>42473</v>
      </c>
      <c r="F85" s="193">
        <f>IFERROR(_xll.qlIndexFixing(IndexON,D85,TRUE,_xll.ohTrigger(RecalcTrigger,TriggerON)),NA())</f>
        <v>-2.7728145915739688E-3</v>
      </c>
      <c r="H85" s="42">
        <f>_xll.qlCalendarAdvance(Calendar,$H84,B85,"f",FALSE)</f>
        <v>42473</v>
      </c>
      <c r="I85" s="177">
        <f>_xll.qlInterestRateIndexValueDate(Index1M,$H85)</f>
        <v>42475</v>
      </c>
      <c r="J85" s="182">
        <f>IFERROR(_xll.qlIndexFixing(Index1M,$H85,TRUE,_xll.ohTrigger(RecalcTrigger,Trigger1M)),NA())</f>
        <v>-2.5447416590289092E-3</v>
      </c>
      <c r="K85" s="44" t="e">
        <f>IFERROR(_xll.qlIndexFixing(Index3M,H85,TRUE,_xll.ohTrigger(RecalcTrigger,Trigger3M)),NA())</f>
        <v>#N/A</v>
      </c>
      <c r="L85" s="44">
        <f>IFERROR(_xll.qlIndexFixing(Index6M,$H85,TRUE,_xll.ohTrigger(RecalcTrigger,Trigger6M)),NA())</f>
        <v>-7.5734435675027263E-4</v>
      </c>
      <c r="M85" s="183">
        <f>IFERROR(_xll.qlIndexFixing(Index1Y,$H85,TRUE,_xll.ohTrigger(RecalcTrigger,Trigger1Y)),NA())</f>
        <v>4.4263417566421962E-4</v>
      </c>
      <c r="N85" s="182">
        <f>IFERROR(_xll.qlIndexFixing(ONIndex1M,I85,TRUE,_xll.ohTrigger(RecalcTrigger,Trigger1M)),NA())</f>
        <v>-2.5395383879400768E-3</v>
      </c>
      <c r="O85" s="44" t="e">
        <f>IFERROR(_xll.qlIndexFixing(ONIndex3M,I85,TRUE,_xll.ohTrigger(RecalcTrigger,Trigger3M)),NA())</f>
        <v>#N/A</v>
      </c>
      <c r="P85" s="44">
        <f>IFERROR(_xll.qlIndexFixing(ONIndex6M,I85,TRUE,_xll.ohTrigger(RecalcTrigger,Trigger6M)),NA())</f>
        <v>-6.4033475661862127E-4</v>
      </c>
      <c r="Q85" s="183">
        <f>IFERROR(_xll.qlIndexFixing(ONIndex1Y,I85,TRUE,_xll.ohTrigger(RecalcTrigger,Trigger1Y)),NA())</f>
        <v>7.2222581051661905E-4</v>
      </c>
    </row>
    <row r="86" spans="2:17" x14ac:dyDescent="0.2">
      <c r="B86" s="39" t="s">
        <v>17</v>
      </c>
      <c r="D86" s="42">
        <f>_xll.qlCalendarAdvance(Calendar,$D85,B86,"f",FALSE)</f>
        <v>42474</v>
      </c>
      <c r="E86" s="177">
        <f>_xll.qlInterestRateIndexValueDate(IndexON,D86)</f>
        <v>42474</v>
      </c>
      <c r="F86" s="193">
        <f>IFERROR(_xll.qlIndexFixing(IndexON,D86,TRUE,_xll.ohTrigger(RecalcTrigger,TriggerON)),NA())</f>
        <v>-2.7775277535146969E-3</v>
      </c>
      <c r="H86" s="42">
        <f>_xll.qlCalendarAdvance(Calendar,$H85,B86,"f",FALSE)</f>
        <v>42474</v>
      </c>
      <c r="I86" s="177">
        <f>_xll.qlInterestRateIndexValueDate(Index1M,$H86)</f>
        <v>42478</v>
      </c>
      <c r="J86" s="182">
        <f>IFERROR(_xll.qlIndexFixing(Index1M,$H86,TRUE,_xll.ohTrigger(RecalcTrigger,Trigger1M)),NA())</f>
        <v>-2.5467319762277896E-3</v>
      </c>
      <c r="K86" s="44" t="e">
        <f>IFERROR(_xll.qlIndexFixing(Index3M,H86,TRUE,_xll.ohTrigger(RecalcTrigger,Trigger3M)),NA())</f>
        <v>#N/A</v>
      </c>
      <c r="L86" s="44">
        <f>IFERROR(_xll.qlIndexFixing(Index6M,$H86,TRUE,_xll.ohTrigger(RecalcTrigger,Trigger6M)),NA())</f>
        <v>-7.6000000000096032E-4</v>
      </c>
      <c r="M86" s="183">
        <f>IFERROR(_xll.qlIndexFixing(Index1Y,$H86,TRUE,_xll.ohTrigger(RecalcTrigger,Trigger1Y)),NA())</f>
        <v>4.4000000017917987E-4</v>
      </c>
      <c r="N86" s="182">
        <f>IFERROR(_xll.qlIndexFixing(ONIndex1M,I86,TRUE,_xll.ohTrigger(RecalcTrigger,Trigger1M)),NA())</f>
        <v>-2.5395729814281509E-3</v>
      </c>
      <c r="O86" s="44" t="e">
        <f>IFERROR(_xll.qlIndexFixing(ONIndex3M,I86,TRUE,_xll.ohTrigger(RecalcTrigger,Trigger3M)),NA())</f>
        <v>#N/A</v>
      </c>
      <c r="P86" s="44">
        <f>IFERROR(_xll.qlIndexFixing(ONIndex6M,I86,TRUE,_xll.ohTrigger(RecalcTrigger,Trigger6M)),NA())</f>
        <v>-6.4159172922462204E-4</v>
      </c>
      <c r="Q86" s="183">
        <f>IFERROR(_xll.qlIndexFixing(ONIndex1Y,I86,TRUE,_xll.ohTrigger(RecalcTrigger,Trigger1Y)),NA())</f>
        <v>7.0885184801916523E-4</v>
      </c>
    </row>
    <row r="87" spans="2:17" x14ac:dyDescent="0.2">
      <c r="B87" s="39" t="s">
        <v>17</v>
      </c>
      <c r="D87" s="42">
        <f>_xll.qlCalendarAdvance(Calendar,$D86,B87,"f",FALSE)</f>
        <v>42475</v>
      </c>
      <c r="E87" s="177">
        <f>_xll.qlInterestRateIndexValueDate(IndexON,D87)</f>
        <v>42475</v>
      </c>
      <c r="F87" s="193">
        <f>IFERROR(_xll.qlIndexFixing(IndexON,D87,TRUE,_xll.ohTrigger(RecalcTrigger,TriggerON)),NA())</f>
        <v>-2.7854268317994979E-3</v>
      </c>
      <c r="H87" s="42">
        <f>_xll.qlCalendarAdvance(Calendar,$H86,B87,"f",FALSE)</f>
        <v>42475</v>
      </c>
      <c r="I87" s="177">
        <f>_xll.qlInterestRateIndexValueDate(Index1M,$H87)</f>
        <v>42479</v>
      </c>
      <c r="J87" s="182">
        <f>IFERROR(_xll.qlIndexFixing(Index1M,$H87,TRUE,_xll.ohTrigger(RecalcTrigger,Trigger1M)),NA())</f>
        <v>-2.5477103678808177E-3</v>
      </c>
      <c r="K87" s="44" t="e">
        <f>IFERROR(_xll.qlIndexFixing(Index3M,H87,TRUE,_xll.ohTrigger(RecalcTrigger,Trigger3M)),NA())</f>
        <v>#N/A</v>
      </c>
      <c r="L87" s="44">
        <f>IFERROR(_xll.qlIndexFixing(Index6M,$H87,TRUE,_xll.ohTrigger(RecalcTrigger,Trigger6M)),NA())</f>
        <v>-7.6131242254733815E-4</v>
      </c>
      <c r="M87" s="183">
        <f>IFERROR(_xll.qlIndexFixing(Index1Y,$H87,TRUE,_xll.ohTrigger(RecalcTrigger,Trigger1Y)),NA())</f>
        <v>4.4095580183617903E-4</v>
      </c>
      <c r="N87" s="182">
        <f>IFERROR(_xll.qlIndexFixing(ONIndex1M,I87,TRUE,_xll.ohTrigger(RecalcTrigger,Trigger1M)),NA())</f>
        <v>-2.539632370761602E-3</v>
      </c>
      <c r="O87" s="44" t="e">
        <f>IFERROR(_xll.qlIndexFixing(ONIndex3M,I87,TRUE,_xll.ohTrigger(RecalcTrigger,Trigger3M)),NA())</f>
        <v>#N/A</v>
      </c>
      <c r="P87" s="44">
        <f>IFERROR(_xll.qlIndexFixing(ONIndex6M,I87,TRUE,_xll.ohTrigger(RecalcTrigger,Trigger6M)),NA())</f>
        <v>-6.427766243266575E-4</v>
      </c>
      <c r="Q87" s="183">
        <f>IFERROR(_xll.qlIndexFixing(ONIndex1Y,I87,TRUE,_xll.ohTrigger(RecalcTrigger,Trigger1Y)),NA())</f>
        <v>6.9556144931759434E-4</v>
      </c>
    </row>
    <row r="88" spans="2:17" x14ac:dyDescent="0.2">
      <c r="B88" s="39" t="s">
        <v>17</v>
      </c>
      <c r="D88" s="42">
        <f>_xll.qlCalendarAdvance(Calendar,$D87,B88,"f",FALSE)</f>
        <v>42478</v>
      </c>
      <c r="E88" s="177">
        <f>_xll.qlInterestRateIndexValueDate(IndexON,D88)</f>
        <v>42478</v>
      </c>
      <c r="F88" s="193">
        <f>IFERROR(_xll.qlIndexFixing(IndexON,D88,TRUE,_xll.ohTrigger(RecalcTrigger,TriggerON)),NA())</f>
        <v>-2.7917956513778819E-3</v>
      </c>
      <c r="H88" s="42">
        <f>_xll.qlCalendarAdvance(Calendar,$H87,B88,"f",FALSE)</f>
        <v>42478</v>
      </c>
      <c r="I88" s="177">
        <f>_xll.qlInterestRateIndexValueDate(Index1M,$H88)</f>
        <v>42480</v>
      </c>
      <c r="J88" s="182">
        <f>IFERROR(_xll.qlIndexFixing(Index1M,$H88,TRUE,_xll.ohTrigger(RecalcTrigger,Trigger1M)),NA())</f>
        <v>-2.5487737492317919E-3</v>
      </c>
      <c r="K88" s="44" t="e">
        <f>IFERROR(_xll.qlIndexFixing(Index3M,H88,TRUE,_xll.ohTrigger(RecalcTrigger,Trigger3M)),NA())</f>
        <v>#N/A</v>
      </c>
      <c r="L88" s="44">
        <f>IFERROR(_xll.qlIndexFixing(Index6M,$H88,TRUE,_xll.ohTrigger(RecalcTrigger,Trigger6M)),NA())</f>
        <v>-7.6262983678187157E-4</v>
      </c>
      <c r="M88" s="183">
        <f>IFERROR(_xll.qlIndexFixing(Index1Y,$H88,TRUE,_xll.ohTrigger(RecalcTrigger,Trigger1Y)),NA())</f>
        <v>4.4187721926883364E-4</v>
      </c>
      <c r="N88" s="182">
        <f>IFERROR(_xll.qlIndexFixing(ONIndex1M,I88,TRUE,_xll.ohTrigger(RecalcTrigger,Trigger1M)),NA())</f>
        <v>-2.5398409369392638E-3</v>
      </c>
      <c r="O88" s="44" t="e">
        <f>IFERROR(_xll.qlIndexFixing(ONIndex3M,I88,TRUE,_xll.ohTrigger(RecalcTrigger,Trigger3M)),NA())</f>
        <v>#N/A</v>
      </c>
      <c r="P88" s="44">
        <f>IFERROR(_xll.qlIndexFixing(ONIndex6M,I88,TRUE,_xll.ohTrigger(RecalcTrigger,Trigger6M)),NA())</f>
        <v>-6.4491098321628471E-4</v>
      </c>
      <c r="Q88" s="183">
        <f>IFERROR(_xll.qlIndexFixing(ONIndex1Y,I88,TRUE,_xll.ohTrigger(RecalcTrigger,Trigger1Y)),NA())</f>
        <v>6.6930160789624438E-4</v>
      </c>
    </row>
    <row r="89" spans="2:17" x14ac:dyDescent="0.2">
      <c r="B89" s="39" t="s">
        <v>17</v>
      </c>
      <c r="D89" s="42">
        <f>_xll.qlCalendarAdvance(Calendar,$D88,B89,"f",FALSE)</f>
        <v>42479</v>
      </c>
      <c r="E89" s="177">
        <f>_xll.qlInterestRateIndexValueDate(IndexON,D89)</f>
        <v>42479</v>
      </c>
      <c r="F89" s="193">
        <f>IFERROR(_xll.qlIndexFixing(IndexON,D89,TRUE,_xll.ohTrigger(RecalcTrigger,TriggerON)),NA())</f>
        <v>-2.7941487697180634E-3</v>
      </c>
      <c r="H89" s="42">
        <f>_xll.qlCalendarAdvance(Calendar,$H88,B89,"f",FALSE)</f>
        <v>42479</v>
      </c>
      <c r="I89" s="177">
        <f>_xll.qlInterestRateIndexValueDate(Index1M,$H89)</f>
        <v>42481</v>
      </c>
      <c r="J89" s="182">
        <f>IFERROR(_xll.qlIndexFixing(Index1M,$H89,TRUE,_xll.ohTrigger(RecalcTrigger,Trigger1M)),NA())</f>
        <v>-2.5516144286574782E-3</v>
      </c>
      <c r="K89" s="44" t="e">
        <f>IFERROR(_xll.qlIndexFixing(Index3M,H89,TRUE,_xll.ohTrigger(RecalcTrigger,Trigger3M)),NA())</f>
        <v>#N/A</v>
      </c>
      <c r="L89" s="44">
        <f>IFERROR(_xll.qlIndexFixing(Index6M,$H89,TRUE,_xll.ohTrigger(RecalcTrigger,Trigger6M)),NA())</f>
        <v>-7.6395187114713123E-4</v>
      </c>
      <c r="M89" s="183">
        <f>IFERROR(_xll.qlIndexFixing(Index1Y,$H89,TRUE,_xll.ohTrigger(RecalcTrigger,Trigger1Y)),NA())</f>
        <v>4.4276582820474705E-4</v>
      </c>
      <c r="N89" s="182">
        <f>IFERROR(_xll.qlIndexFixing(ONIndex1M,I89,TRUE,_xll.ohTrigger(RecalcTrigger,Trigger1M)),NA())</f>
        <v>-2.5402181019851255E-3</v>
      </c>
      <c r="O89" s="44" t="e">
        <f>IFERROR(_xll.qlIndexFixing(ONIndex3M,I89,TRUE,_xll.ohTrigger(RecalcTrigger,Trigger3M)),NA())</f>
        <v>#N/A</v>
      </c>
      <c r="P89" s="44">
        <f>IFERROR(_xll.qlIndexFixing(ONIndex6M,I89,TRUE,_xll.ohTrigger(RecalcTrigger,Trigger6M)),NA())</f>
        <v>-6.4681935871391261E-4</v>
      </c>
      <c r="Q89" s="183">
        <f>IFERROR(_xll.qlIndexFixing(ONIndex1Y,I89,TRUE,_xll.ohTrigger(RecalcTrigger,Trigger1Y)),NA())</f>
        <v>6.434001565924774E-4</v>
      </c>
    </row>
    <row r="90" spans="2:17" x14ac:dyDescent="0.2">
      <c r="B90" s="39" t="s">
        <v>17</v>
      </c>
      <c r="D90" s="42">
        <f>_xll.qlCalendarAdvance(Calendar,$D89,B90,"f",FALSE)</f>
        <v>42480</v>
      </c>
      <c r="E90" s="177">
        <f>_xll.qlInterestRateIndexValueDate(IndexON,D90)</f>
        <v>42480</v>
      </c>
      <c r="F90" s="193">
        <f>IFERROR(_xll.qlIndexFixing(IndexON,D90,TRUE,_xll.ohTrigger(RecalcTrigger,TriggerON)),NA())</f>
        <v>-2.7959892778239848E-3</v>
      </c>
      <c r="H90" s="42">
        <f>_xll.qlCalendarAdvance(Calendar,$H89,B90,"f",FALSE)</f>
        <v>42480</v>
      </c>
      <c r="I90" s="177">
        <f>_xll.qlInterestRateIndexValueDate(Index1M,$H90)</f>
        <v>42482</v>
      </c>
      <c r="J90" s="182">
        <f>IFERROR(_xll.qlIndexFixing(Index1M,$H90,TRUE,_xll.ohTrigger(RecalcTrigger,Trigger1M)),NA())</f>
        <v>-2.5520189499600621E-3</v>
      </c>
      <c r="K90" s="44" t="e">
        <f>IFERROR(_xll.qlIndexFixing(Index3M,H90,TRUE,_xll.ohTrigger(RecalcTrigger,Trigger3M)),NA())</f>
        <v>#N/A</v>
      </c>
      <c r="L90" s="44">
        <f>IFERROR(_xll.qlIndexFixing(Index6M,$H90,TRUE,_xll.ohTrigger(RecalcTrigger,Trigger6M)),NA())</f>
        <v>-7.6660355539181157E-4</v>
      </c>
      <c r="M90" s="183">
        <f>IFERROR(_xll.qlIndexFixing(Index1Y,$H90,TRUE,_xll.ohTrigger(RecalcTrigger,Trigger1Y)),NA())</f>
        <v>4.4650863924108761E-4</v>
      </c>
      <c r="N90" s="182">
        <f>IFERROR(_xll.qlIndexFixing(ONIndex1M,I90,TRUE,_xll.ohTrigger(RecalcTrigger,Trigger1M)),NA())</f>
        <v>-2.5404766323822159E-3</v>
      </c>
      <c r="O90" s="44" t="e">
        <f>IFERROR(_xll.qlIndexFixing(ONIndex3M,I90,TRUE,_xll.ohTrigger(RecalcTrigger,Trigger3M)),NA())</f>
        <v>#N/A</v>
      </c>
      <c r="P90" s="44">
        <f>IFERROR(_xll.qlIndexFixing(ONIndex6M,I90,TRUE,_xll.ohTrigger(RecalcTrigger,Trigger6M)),NA())</f>
        <v>-6.4766181258057998E-4</v>
      </c>
      <c r="Q90" s="183">
        <f>IFERROR(_xll.qlIndexFixing(ONIndex1Y,I90,TRUE,_xll.ohTrigger(RecalcTrigger,Trigger1Y)),NA())</f>
        <v>6.3065107560156264E-4</v>
      </c>
    </row>
    <row r="91" spans="2:17" x14ac:dyDescent="0.2">
      <c r="B91" s="39" t="s">
        <v>17</v>
      </c>
      <c r="D91" s="42">
        <f>_xll.qlCalendarAdvance(Calendar,$D90,B91,"f",FALSE)</f>
        <v>42481</v>
      </c>
      <c r="E91" s="177">
        <f>_xll.qlInterestRateIndexValueDate(IndexON,D91)</f>
        <v>42481</v>
      </c>
      <c r="F91" s="193">
        <f>IFERROR(_xll.qlIndexFixing(IndexON,D91,TRUE,_xll.ohTrigger(RecalcTrigger,TriggerON)),NA())</f>
        <v>-2.797303642321225E-3</v>
      </c>
      <c r="H91" s="42">
        <f>_xll.qlCalendarAdvance(Calendar,$H90,B91,"f",FALSE)</f>
        <v>42481</v>
      </c>
      <c r="I91" s="177">
        <f>_xll.qlInterestRateIndexValueDate(Index1M,$H91)</f>
        <v>42485</v>
      </c>
      <c r="J91" s="182">
        <f>IFERROR(_xll.qlIndexFixing(Index1M,$H91,TRUE,_xll.ohTrigger(RecalcTrigger,Trigger1M)),NA())</f>
        <v>-2.5552677638485122E-3</v>
      </c>
      <c r="K91" s="44" t="e">
        <f>IFERROR(_xll.qlIndexFixing(Index3M,H91,TRUE,_xll.ohTrigger(RecalcTrigger,Trigger3M)),NA())</f>
        <v>#N/A</v>
      </c>
      <c r="L91" s="44">
        <f>IFERROR(_xll.qlIndexFixing(Index6M,$H91,TRUE,_xll.ohTrigger(RecalcTrigger,Trigger6M)),NA())</f>
        <v>-7.6927819445107262E-4</v>
      </c>
      <c r="M91" s="183">
        <f>IFERROR(_xll.qlIndexFixing(Index1Y,$H91,TRUE,_xll.ohTrigger(RecalcTrigger,Trigger1Y)),NA())</f>
        <v>4.4602354752644745E-4</v>
      </c>
      <c r="N91" s="182">
        <f>IFERROR(_xll.qlIndexFixing(ONIndex1M,I91,TRUE,_xll.ohTrigger(RecalcTrigger,Trigger1M)),NA())</f>
        <v>-2.5407900234553082E-3</v>
      </c>
      <c r="O91" s="44" t="e">
        <f>IFERROR(_xll.qlIndexFixing(ONIndex3M,I91,TRUE,_xll.ohTrigger(RecalcTrigger,Trigger3M)),NA())</f>
        <v>#N/A</v>
      </c>
      <c r="P91" s="44">
        <f>IFERROR(_xll.qlIndexFixing(ONIndex6M,I91,TRUE,_xll.ohTrigger(RecalcTrigger,Trigger6M)),NA())</f>
        <v>-6.4843936736114216E-4</v>
      </c>
      <c r="Q91" s="183">
        <f>IFERROR(_xll.qlIndexFixing(ONIndex1Y,I91,TRUE,_xll.ohTrigger(RecalcTrigger,Trigger1Y)),NA())</f>
        <v>6.1803495793100183E-4</v>
      </c>
    </row>
    <row r="92" spans="2:17" x14ac:dyDescent="0.2">
      <c r="B92" s="39" t="s">
        <v>17</v>
      </c>
      <c r="D92" s="42">
        <f>_xll.qlCalendarAdvance(Calendar,$D91,B92,"f",FALSE)</f>
        <v>42482</v>
      </c>
      <c r="E92" s="177">
        <f>_xll.qlInterestRateIndexValueDate(IndexON,D92)</f>
        <v>42482</v>
      </c>
      <c r="F92" s="193">
        <f>IFERROR(_xll.qlIndexFixing(IndexON,D92,TRUE,_xll.ohTrigger(RecalcTrigger,TriggerON)),NA())</f>
        <v>-2.7980891416934384E-3</v>
      </c>
      <c r="H92" s="42">
        <f>_xll.qlCalendarAdvance(Calendar,$H91,B92,"f",FALSE)</f>
        <v>42482</v>
      </c>
      <c r="I92" s="177">
        <f>_xll.qlInterestRateIndexValueDate(Index1M,$H92)</f>
        <v>42486</v>
      </c>
      <c r="J92" s="182">
        <f>IFERROR(_xll.qlIndexFixing(Index1M,$H92,TRUE,_xll.ohTrigger(RecalcTrigger,Trigger1M)),NA())</f>
        <v>-2.5567797437284767E-3</v>
      </c>
      <c r="K92" s="44" t="e">
        <f>IFERROR(_xll.qlIndexFixing(Index3M,H92,TRUE,_xll.ohTrigger(RecalcTrigger,Trigger3M)),NA())</f>
        <v>#N/A</v>
      </c>
      <c r="L92" s="44">
        <f>IFERROR(_xll.qlIndexFixing(Index6M,$H92,TRUE,_xll.ohTrigger(RecalcTrigger,Trigger6M)),NA())</f>
        <v>-7.7061717178095917E-4</v>
      </c>
      <c r="M92" s="183">
        <f>IFERROR(_xll.qlIndexFixing(Index1Y,$H92,TRUE,_xll.ohTrigger(RecalcTrigger,Trigger1Y)),NA())</f>
        <v>4.4677160388347019E-4</v>
      </c>
      <c r="N92" s="182">
        <f>IFERROR(_xll.qlIndexFixing(ONIndex1M,I92,TRUE,_xll.ohTrigger(RecalcTrigger,Trigger1M)),NA())</f>
        <v>-2.5411632859562161E-3</v>
      </c>
      <c r="O92" s="44" t="e">
        <f>IFERROR(_xll.qlIndexFixing(ONIndex3M,I92,TRUE,_xll.ohTrigger(RecalcTrigger,Trigger3M)),NA())</f>
        <v>#N/A</v>
      </c>
      <c r="P92" s="44">
        <f>IFERROR(_xll.qlIndexFixing(ONIndex6M,I92,TRUE,_xll.ohTrigger(RecalcTrigger,Trigger6M)),NA())</f>
        <v>-6.4915321953851191E-4</v>
      </c>
      <c r="Q92" s="183">
        <f>IFERROR(_xll.qlIndexFixing(ONIndex1Y,I92,TRUE,_xll.ohTrigger(RecalcTrigger,Trigger1Y)),NA())</f>
        <v>6.0556003707468165E-4</v>
      </c>
    </row>
    <row r="93" spans="2:17" x14ac:dyDescent="0.2">
      <c r="B93" s="39" t="s">
        <v>17</v>
      </c>
      <c r="D93" s="42">
        <f>_xll.qlCalendarAdvance(Calendar,$D92,B93,"f",FALSE)</f>
        <v>42485</v>
      </c>
      <c r="E93" s="177">
        <f>_xll.qlInterestRateIndexValueDate(IndexON,D93)</f>
        <v>42485</v>
      </c>
      <c r="F93" s="193">
        <f>IFERROR(_xll.qlIndexFixing(IndexON,D93,TRUE,_xll.ohTrigger(RecalcTrigger,TriggerON)),NA())</f>
        <v>-2.797028987742145E-3</v>
      </c>
      <c r="H93" s="42">
        <f>_xll.qlCalendarAdvance(Calendar,$H92,B93,"f",FALSE)</f>
        <v>42485</v>
      </c>
      <c r="I93" s="177">
        <f>_xll.qlInterestRateIndexValueDate(Index1M,$H93)</f>
        <v>42487</v>
      </c>
      <c r="J93" s="182">
        <f>IFERROR(_xll.qlIndexFixing(Index1M,$H93,TRUE,_xll.ohTrigger(RecalcTrigger,Trigger1M)),NA())</f>
        <v>-2.5583544686975657E-3</v>
      </c>
      <c r="K93" s="44" t="e">
        <f>IFERROR(_xll.qlIndexFixing(Index3M,H93,TRUE,_xll.ohTrigger(RecalcTrigger,Trigger3M)),NA())</f>
        <v>#N/A</v>
      </c>
      <c r="L93" s="44">
        <f>IFERROR(_xll.qlIndexFixing(Index6M,$H93,TRUE,_xll.ohTrigger(RecalcTrigger,Trigger6M)),NA())</f>
        <v>-7.7195818929700775E-4</v>
      </c>
      <c r="M93" s="183">
        <f>IFERROR(_xll.qlIndexFixing(Index1Y,$H93,TRUE,_xll.ohTrigger(RecalcTrigger,Trigger1Y)),NA())</f>
        <v>4.4749621849923246E-4</v>
      </c>
      <c r="N93" s="182">
        <f>IFERROR(_xll.qlIndexFixing(ONIndex1M,I93,TRUE,_xll.ohTrigger(RecalcTrigger,Trigger1M)),NA())</f>
        <v>-2.5421164855821132E-3</v>
      </c>
      <c r="O93" s="44" t="e">
        <f>IFERROR(_xll.qlIndexFixing(ONIndex3M,I93,TRUE,_xll.ohTrigger(RecalcTrigger,Trigger3M)),NA())</f>
        <v>#N/A</v>
      </c>
      <c r="P93" s="44">
        <f>IFERROR(_xll.qlIndexFixing(ONIndex6M,I93,TRUE,_xll.ohTrigger(RecalcTrigger,Trigger6M)),NA())</f>
        <v>-6.5037338815798762E-4</v>
      </c>
      <c r="Q93" s="183">
        <f>IFERROR(_xll.qlIndexFixing(ONIndex1Y,I93,TRUE,_xll.ohTrigger(RecalcTrigger,Trigger1Y)),NA())</f>
        <v>5.8112295556966842E-4</v>
      </c>
    </row>
    <row r="94" spans="2:17" x14ac:dyDescent="0.2">
      <c r="B94" s="39" t="s">
        <v>17</v>
      </c>
      <c r="D94" s="42">
        <f>_xll.qlCalendarAdvance(Calendar,$D93,B94,"f",FALSE)</f>
        <v>42486</v>
      </c>
      <c r="E94" s="177">
        <f>_xll.qlInterestRateIndexValueDate(IndexON,D94)</f>
        <v>42486</v>
      </c>
      <c r="F94" s="193">
        <f>IFERROR(_xll.qlIndexFixing(IndexON,D94,TRUE,_xll.ohTrigger(RecalcTrigger,TriggerON)),NA())</f>
        <v>-2.7955096272247459E-3</v>
      </c>
      <c r="H94" s="42">
        <f>_xll.qlCalendarAdvance(Calendar,$H93,B94,"f",FALSE)</f>
        <v>42486</v>
      </c>
      <c r="I94" s="177">
        <f>_xll.qlInterestRateIndexValueDate(Index1M,$H94)</f>
        <v>42488</v>
      </c>
      <c r="J94" s="182">
        <f>IFERROR(_xll.qlIndexFixing(Index1M,$H94,TRUE,_xll.ohTrigger(RecalcTrigger,Trigger1M)),NA())</f>
        <v>-2.5620031568489299E-3</v>
      </c>
      <c r="K94" s="44" t="e">
        <f>IFERROR(_xll.qlIndexFixing(Index3M,H94,TRUE,_xll.ohTrigger(RecalcTrigger,Trigger3M)),NA())</f>
        <v>#N/A</v>
      </c>
      <c r="L94" s="44">
        <f>IFERROR(_xll.qlIndexFixing(Index6M,$H94,TRUE,_xll.ohTrigger(RecalcTrigger,Trigger6M)),NA())</f>
        <v>-7.7330075857286987E-4</v>
      </c>
      <c r="M94" s="183">
        <f>IFERROR(_xll.qlIndexFixing(Index1Y,$H94,TRUE,_xll.ohTrigger(RecalcTrigger,Trigger1Y)),NA())</f>
        <v>4.4819893789423501E-4</v>
      </c>
      <c r="N94" s="182">
        <f>IFERROR(_xll.qlIndexFixing(ONIndex1M,I94,TRUE,_xll.ohTrigger(RecalcTrigger,Trigger1M)),NA())</f>
        <v>-2.5433552672327053E-3</v>
      </c>
      <c r="O94" s="44" t="e">
        <f>IFERROR(_xll.qlIndexFixing(ONIndex3M,I94,TRUE,_xll.ohTrigger(RecalcTrigger,Trigger3M)),NA())</f>
        <v>#N/A</v>
      </c>
      <c r="P94" s="44">
        <f>IFERROR(_xll.qlIndexFixing(ONIndex6M,I94,TRUE,_xll.ohTrigger(RecalcTrigger,Trigger6M)),NA())</f>
        <v>-6.5139552807735868E-4</v>
      </c>
      <c r="Q94" s="183">
        <f>IFERROR(_xll.qlIndexFixing(ONIndex1Y,I94,TRUE,_xll.ohTrigger(RecalcTrigger,Trigger1Y)),NA())</f>
        <v>5.5723698703324942E-4</v>
      </c>
    </row>
    <row r="95" spans="2:17" x14ac:dyDescent="0.2">
      <c r="B95" s="39" t="s">
        <v>17</v>
      </c>
      <c r="D95" s="42">
        <f>_xll.qlCalendarAdvance(Calendar,$D94,B95,"f",FALSE)</f>
        <v>42487</v>
      </c>
      <c r="E95" s="177">
        <f>_xll.qlInterestRateIndexValueDate(IndexON,D95)</f>
        <v>42487</v>
      </c>
      <c r="F95" s="193">
        <f>IFERROR(_xll.qlIndexFixing(IndexON,D95,TRUE,_xll.ohTrigger(RecalcTrigger,TriggerON)),NA())</f>
        <v>-2.7934926800954329E-3</v>
      </c>
      <c r="H95" s="42">
        <f>_xll.qlCalendarAdvance(Calendar,$H94,B95,"f",FALSE)</f>
        <v>42487</v>
      </c>
      <c r="I95" s="177">
        <f>_xll.qlInterestRateIndexValueDate(Index1M,$H95)</f>
        <v>42489</v>
      </c>
      <c r="J95" s="182">
        <f>IFERROR(_xll.qlIndexFixing(Index1M,$H95,TRUE,_xll.ohTrigger(RecalcTrigger,Trigger1M)),NA())</f>
        <v>-2.5637054713945062E-3</v>
      </c>
      <c r="K95" s="44" t="e">
        <f>IFERROR(_xll.qlIndexFixing(Index3M,H95,TRUE,_xll.ohTrigger(RecalcTrigger,Trigger3M)),NA())</f>
        <v>#N/A</v>
      </c>
      <c r="L95" s="44">
        <f>IFERROR(_xll.qlIndexFixing(Index6M,$H95,TRUE,_xll.ohTrigger(RecalcTrigger,Trigger6M)),NA())</f>
        <v>-7.7595436628907788E-4</v>
      </c>
      <c r="M95" s="183">
        <f>IFERROR(_xll.qlIndexFixing(Index1Y,$H95,TRUE,_xll.ohTrigger(RecalcTrigger,Trigger1Y)),NA())</f>
        <v>4.4776587399018657E-4</v>
      </c>
      <c r="N95" s="182">
        <f>IFERROR(_xll.qlIndexFixing(ONIndex1M,I95,TRUE,_xll.ohTrigger(RecalcTrigger,Trigger1M)),NA())</f>
        <v>-2.5441030495887418E-3</v>
      </c>
      <c r="O95" s="44" t="e">
        <f>IFERROR(_xll.qlIndexFixing(ONIndex3M,I95,TRUE,_xll.ohTrigger(RecalcTrigger,Trigger3M)),NA())</f>
        <v>#N/A</v>
      </c>
      <c r="P95" s="44">
        <f>IFERROR(_xll.qlIndexFixing(ONIndex6M,I95,TRUE,_xll.ohTrigger(RecalcTrigger,Trigger6M)),NA())</f>
        <v>-6.518088122442478E-4</v>
      </c>
      <c r="Q95" s="183">
        <f>IFERROR(_xll.qlIndexFixing(ONIndex1Y,I95,TRUE,_xll.ohTrigger(RecalcTrigger,Trigger1Y)),NA())</f>
        <v>5.4559154929911813E-4</v>
      </c>
    </row>
    <row r="96" spans="2:17" x14ac:dyDescent="0.2">
      <c r="B96" s="39" t="s">
        <v>17</v>
      </c>
      <c r="D96" s="42">
        <f>_xll.qlCalendarAdvance(Calendar,$D95,B96,"f",FALSE)</f>
        <v>42488</v>
      </c>
      <c r="E96" s="177">
        <f>_xll.qlInterestRateIndexValueDate(IndexON,D96)</f>
        <v>42488</v>
      </c>
      <c r="F96" s="193">
        <f>IFERROR(_xll.qlIndexFixing(IndexON,D96,TRUE,_xll.ohTrigger(RecalcTrigger,TriggerON)),NA())</f>
        <v>-2.7914102037840394E-3</v>
      </c>
      <c r="H96" s="42">
        <f>_xll.qlCalendarAdvance(Calendar,$H95,B96,"f",FALSE)</f>
        <v>42488</v>
      </c>
      <c r="I96" s="177">
        <f>_xll.qlInterestRateIndexValueDate(Index1M,$H96)</f>
        <v>42492</v>
      </c>
      <c r="J96" s="182">
        <f>IFERROR(_xll.qlIndexFixing(Index1M,$H96,TRUE,_xll.ohTrigger(RecalcTrigger,Trigger1M)),NA())</f>
        <v>-2.5680447387657354E-3</v>
      </c>
      <c r="K96" s="44" t="e">
        <f>IFERROR(_xll.qlIndexFixing(Index3M,H96,TRUE,_xll.ohTrigger(RecalcTrigger,Trigger3M)),NA())</f>
        <v>#N/A</v>
      </c>
      <c r="L96" s="44">
        <f>IFERROR(_xll.qlIndexFixing(Index6M,$H96,TRUE,_xll.ohTrigger(RecalcTrigger,Trigger6M)),NA())</f>
        <v>-7.7931817554504463E-4</v>
      </c>
      <c r="M96" s="183">
        <f>IFERROR(_xll.qlIndexFixing(Index1Y,$H96,TRUE,_xll.ohTrigger(RecalcTrigger,Trigger1Y)),NA())</f>
        <v>4.5082164757763844E-4</v>
      </c>
      <c r="N96" s="182">
        <f>IFERROR(_xll.qlIndexFixing(ONIndex1M,I96,TRUE,_xll.ohTrigger(RecalcTrigger,Trigger1M)),NA())</f>
        <v>-2.5449407680033787E-3</v>
      </c>
      <c r="O96" s="44" t="e">
        <f>IFERROR(_xll.qlIndexFixing(ONIndex3M,I96,TRUE,_xll.ohTrigger(RecalcTrigger,Trigger3M)),NA())</f>
        <v>#N/A</v>
      </c>
      <c r="P96" s="44">
        <f>IFERROR(_xll.qlIndexFixing(ONIndex6M,I96,TRUE,_xll.ohTrigger(RecalcTrigger,Trigger6M)),NA())</f>
        <v>-6.5216557186609236E-4</v>
      </c>
      <c r="Q96" s="183">
        <f>IFERROR(_xll.qlIndexFixing(ONIndex1Y,I96,TRUE,_xll.ohTrigger(RecalcTrigger,Trigger1Y)),NA())</f>
        <v>5.3413670806357061E-4</v>
      </c>
    </row>
    <row r="97" spans="2:17" x14ac:dyDescent="0.2">
      <c r="B97" s="39" t="s">
        <v>17</v>
      </c>
      <c r="D97" s="42">
        <f>_xll.qlCalendarAdvance(Calendar,$D96,B97,"f",FALSE)</f>
        <v>42489</v>
      </c>
      <c r="E97" s="177">
        <f>_xll.qlInterestRateIndexValueDate(IndexON,D97)</f>
        <v>42489</v>
      </c>
      <c r="F97" s="193">
        <f>IFERROR(_xll.qlIndexFixing(IndexON,D97,TRUE,_xll.ohTrigger(RecalcTrigger,TriggerON)),NA())</f>
        <v>-2.7873962665614371E-3</v>
      </c>
      <c r="H97" s="42">
        <f>_xll.qlCalendarAdvance(Calendar,$H96,B97,"f",FALSE)</f>
        <v>42489</v>
      </c>
      <c r="I97" s="177">
        <f>_xll.qlInterestRateIndexValueDate(Index1M,$H97)</f>
        <v>42493</v>
      </c>
      <c r="J97" s="182">
        <f>IFERROR(_xll.qlIndexFixing(Index1M,$H97,TRUE,_xll.ohTrigger(RecalcTrigger,Trigger1M)),NA())</f>
        <v>-2.5699003884705994E-3</v>
      </c>
      <c r="K97" s="44" t="e">
        <f>IFERROR(_xll.qlIndexFixing(Index3M,H97,TRUE,_xll.ohTrigger(RecalcTrigger,Trigger3M)),NA())</f>
        <v>#N/A</v>
      </c>
      <c r="L97" s="44">
        <f>IFERROR(_xll.qlIndexFixing(Index6M,$H97,TRUE,_xll.ohTrigger(RecalcTrigger,Trigger6M)),NA())</f>
        <v>-7.8065381997249406E-4</v>
      </c>
      <c r="M97" s="183">
        <f>IFERROR(_xll.qlIndexFixing(Index1Y,$H97,TRUE,_xll.ohTrigger(RecalcTrigger,Trigger1Y)),NA())</f>
        <v>4.5143794257273043E-4</v>
      </c>
      <c r="N97" s="182">
        <f>IFERROR(_xll.qlIndexFixing(ONIndex1M,I97,TRUE,_xll.ohTrigger(RecalcTrigger,Trigger1M)),NA())</f>
        <v>-2.5458734338279498E-3</v>
      </c>
      <c r="O97" s="44" t="e">
        <f>IFERROR(_xll.qlIndexFixing(ONIndex3M,I97,TRUE,_xll.ohTrigger(RecalcTrigger,Trigger3M)),NA())</f>
        <v>#N/A</v>
      </c>
      <c r="P97" s="44">
        <f>IFERROR(_xll.qlIndexFixing(ONIndex6M,I97,TRUE,_xll.ohTrigger(RecalcTrigger,Trigger6M)),NA())</f>
        <v>-6.5246700350574116E-4</v>
      </c>
      <c r="Q97" s="183">
        <f>IFERROR(_xll.qlIndexFixing(ONIndex1Y,I97,TRUE,_xll.ohTrigger(RecalcTrigger,Trigger1Y)),NA())</f>
        <v>5.2288069666062142E-4</v>
      </c>
    </row>
    <row r="98" spans="2:17" x14ac:dyDescent="0.2">
      <c r="B98" s="39" t="s">
        <v>17</v>
      </c>
      <c r="D98" s="42">
        <f>_xll.qlCalendarAdvance(Calendar,$D97,B98,"f",FALSE)</f>
        <v>42492</v>
      </c>
      <c r="E98" s="177">
        <f>_xll.qlInterestRateIndexValueDate(IndexON,D98)</f>
        <v>42492</v>
      </c>
      <c r="F98" s="193">
        <f>IFERROR(_xll.qlIndexFixing(IndexON,D98,TRUE,_xll.ohTrigger(RecalcTrigger,TriggerON)),NA())</f>
        <v>-2.7836287154903161E-3</v>
      </c>
      <c r="H98" s="42">
        <f>_xll.qlCalendarAdvance(Calendar,$H97,B98,"f",FALSE)</f>
        <v>42492</v>
      </c>
      <c r="I98" s="177">
        <f>_xll.qlInterestRateIndexValueDate(Index1M,$H98)</f>
        <v>42494</v>
      </c>
      <c r="J98" s="182">
        <f>IFERROR(_xll.qlIndexFixing(Index1M,$H98,TRUE,_xll.ohTrigger(RecalcTrigger,Trigger1M)),NA())</f>
        <v>-2.5737480927908027E-3</v>
      </c>
      <c r="K98" s="44" t="e">
        <f>IFERROR(_xll.qlIndexFixing(Index3M,H98,TRUE,_xll.ohTrigger(RecalcTrigger,Trigger3M)),NA())</f>
        <v>#N/A</v>
      </c>
      <c r="L98" s="44">
        <f>IFERROR(_xll.qlIndexFixing(Index6M,$H98,TRUE,_xll.ohTrigger(RecalcTrigger,Trigger6M)),NA())</f>
        <v>-7.8198683532972111E-4</v>
      </c>
      <c r="M98" s="183">
        <f>IFERROR(_xll.qlIndexFixing(Index1Y,$H98,TRUE,_xll.ohTrigger(RecalcTrigger,Trigger1Y)),NA())</f>
        <v>4.5204153380364482E-4</v>
      </c>
      <c r="N98" s="182">
        <f>IFERROR(_xll.qlIndexFixing(ONIndex1M,I98,TRUE,_xll.ohTrigger(RecalcTrigger,Trigger1M)),NA())</f>
        <v>-2.5480622748030868E-3</v>
      </c>
      <c r="O98" s="44" t="e">
        <f>IFERROR(_xll.qlIndexFixing(ONIndex3M,I98,TRUE,_xll.ohTrigger(RecalcTrigger,Trigger3M)),NA())</f>
        <v>#N/A</v>
      </c>
      <c r="P98" s="44">
        <f>IFERROR(_xll.qlIndexFixing(ONIndex6M,I98,TRUE,_xll.ohTrigger(RecalcTrigger,Trigger6M)),NA())</f>
        <v>-6.5289023752690412E-4</v>
      </c>
      <c r="Q98" s="183">
        <f>IFERROR(_xll.qlIndexFixing(ONIndex1Y,I98,TRUE,_xll.ohTrigger(RecalcTrigger,Trigger1Y)),NA())</f>
        <v>5.0107330356929936E-4</v>
      </c>
    </row>
    <row r="99" spans="2:17" x14ac:dyDescent="0.2">
      <c r="B99" s="39" t="s">
        <v>17</v>
      </c>
      <c r="D99" s="42">
        <f>_xll.qlCalendarAdvance(Calendar,$D98,B99,"f",FALSE)</f>
        <v>42493</v>
      </c>
      <c r="E99" s="177">
        <f>_xll.qlInterestRateIndexValueDate(IndexON,D99)</f>
        <v>42493</v>
      </c>
      <c r="F99" s="193">
        <f>IFERROR(_xll.qlIndexFixing(IndexON,D99,TRUE,_xll.ohTrigger(RecalcTrigger,TriggerON)),NA())</f>
        <v>-2.7818510710986288E-3</v>
      </c>
      <c r="H99" s="42">
        <f>_xll.qlCalendarAdvance(Calendar,$H98,B99,"f",FALSE)</f>
        <v>42493</v>
      </c>
      <c r="I99" s="177">
        <f>_xll.qlInterestRateIndexValueDate(Index1M,$H99)</f>
        <v>42495</v>
      </c>
      <c r="J99" s="182">
        <f>IFERROR(_xll.qlIndexFixing(Index1M,$H99,TRUE,_xll.ohTrigger(RecalcTrigger,Trigger1M)),NA())</f>
        <v>-2.5746665227298349E-3</v>
      </c>
      <c r="K99" s="44" t="e">
        <f>IFERROR(_xll.qlIndexFixing(Index3M,H99,TRUE,_xll.ohTrigger(RecalcTrigger,Trigger3M)),NA())</f>
        <v>#N/A</v>
      </c>
      <c r="L99" s="44">
        <f>IFERROR(_xll.qlIndexFixing(Index6M,$H99,TRUE,_xll.ohTrigger(RecalcTrigger,Trigger6M)),NA())</f>
        <v>-7.8452695672225374E-4</v>
      </c>
      <c r="M99" s="183">
        <f>IFERROR(_xll.qlIndexFixing(Index1Y,$H99,TRUE,_xll.ohTrigger(RecalcTrigger,Trigger1Y)),NA())</f>
        <v>4.5263393856604056E-4</v>
      </c>
      <c r="N99" s="182">
        <f>IFERROR(_xll.qlIndexFixing(ONIndex1M,I99,TRUE,_xll.ohTrigger(RecalcTrigger,Trigger1M)),NA())</f>
        <v>-2.5506537850628064E-3</v>
      </c>
      <c r="O99" s="44" t="e">
        <f>IFERROR(_xll.qlIndexFixing(ONIndex3M,I99,TRUE,_xll.ohTrigger(RecalcTrigger,Trigger3M)),NA())</f>
        <v>#N/A</v>
      </c>
      <c r="P99" s="44">
        <f>IFERROR(_xll.qlIndexFixing(ONIndex6M,I99,TRUE,_xll.ohTrigger(RecalcTrigger,Trigger6M)),NA())</f>
        <v>-6.5314337654331922E-4</v>
      </c>
      <c r="Q99" s="183">
        <f>IFERROR(_xll.qlIndexFixing(ONIndex1Y,I99,TRUE,_xll.ohTrigger(RecalcTrigger,Trigger1Y)),NA())</f>
        <v>4.8000961477612236E-4</v>
      </c>
    </row>
    <row r="100" spans="2:17" x14ac:dyDescent="0.2">
      <c r="B100" s="39" t="s">
        <v>17</v>
      </c>
      <c r="D100" s="42">
        <f>_xll.qlCalendarAdvance(Calendar,$D99,B100,"f",FALSE)</f>
        <v>42494</v>
      </c>
      <c r="E100" s="177">
        <f>_xll.qlInterestRateIndexValueDate(IndexON,D100)</f>
        <v>42494</v>
      </c>
      <c r="F100" s="193">
        <f>IFERROR(_xll.qlIndexFixing(IndexON,D100,TRUE,_xll.ohTrigger(RecalcTrigger,TriggerON)),NA())</f>
        <v>-2.7801527671211801E-3</v>
      </c>
      <c r="H100" s="42">
        <f>_xll.qlCalendarAdvance(Calendar,$H99,B100,"f",FALSE)</f>
        <v>42494</v>
      </c>
      <c r="I100" s="177">
        <f>_xll.qlInterestRateIndexValueDate(Index1M,$H100)</f>
        <v>42496</v>
      </c>
      <c r="J100" s="182">
        <f>IFERROR(_xll.qlIndexFixing(Index1M,$H100,TRUE,_xll.ohTrigger(RecalcTrigger,Trigger1M)),NA())</f>
        <v>-2.5756135464547183E-3</v>
      </c>
      <c r="K100" s="44" t="e">
        <f>IFERROR(_xll.qlIndexFixing(Index3M,H100,TRUE,_xll.ohTrigger(RecalcTrigger,Trigger3M)),NA())</f>
        <v>#N/A</v>
      </c>
      <c r="L100" s="44">
        <f>IFERROR(_xll.qlIndexFixing(Index6M,$H100,TRUE,_xll.ohTrigger(RecalcTrigger,Trigger6M)),NA())</f>
        <v>-7.8524221748683628E-4</v>
      </c>
      <c r="M100" s="183">
        <f>IFERROR(_xll.qlIndexFixing(Index1Y,$H100,TRUE,_xll.ohTrigger(RecalcTrigger,Trigger1Y)),NA())</f>
        <v>4.5464410034979388E-4</v>
      </c>
      <c r="N100" s="182">
        <f>IFERROR(_xll.qlIndexFixing(ONIndex1M,I100,TRUE,_xll.ohTrigger(RecalcTrigger,Trigger1M)),NA())</f>
        <v>-2.5521363490943472E-3</v>
      </c>
      <c r="O100" s="44" t="e">
        <f>IFERROR(_xll.qlIndexFixing(ONIndex3M,I100,TRUE,_xll.ohTrigger(RecalcTrigger,Trigger3M)),NA())</f>
        <v>#N/A</v>
      </c>
      <c r="P100" s="44">
        <f>IFERROR(_xll.qlIndexFixing(ONIndex6M,I100,TRUE,_xll.ohTrigger(RecalcTrigger,Trigger6M)),NA())</f>
        <v>-6.5318611351727895E-4</v>
      </c>
      <c r="Q100" s="183">
        <f>IFERROR(_xll.qlIndexFixing(ONIndex1Y,I100,TRUE,_xll.ohTrigger(RecalcTrigger,Trigger1Y)),NA())</f>
        <v>4.6987125166708665E-4</v>
      </c>
    </row>
    <row r="101" spans="2:17" x14ac:dyDescent="0.2">
      <c r="B101" s="39" t="s">
        <v>17</v>
      </c>
      <c r="D101" s="42">
        <f>_xll.qlCalendarAdvance(Calendar,$D100,B101,"f",FALSE)</f>
        <v>42495</v>
      </c>
      <c r="E101" s="177">
        <f>_xll.qlInterestRateIndexValueDate(IndexON,D101)</f>
        <v>42495</v>
      </c>
      <c r="F101" s="193">
        <f>IFERROR(_xll.qlIndexFixing(IndexON,D101,TRUE,_xll.ohTrigger(RecalcTrigger,TriggerON)),NA())</f>
        <v>-2.7785399281388123E-3</v>
      </c>
      <c r="H101" s="42">
        <f>_xll.qlCalendarAdvance(Calendar,$H100,B101,"f",FALSE)</f>
        <v>42495</v>
      </c>
      <c r="I101" s="177">
        <f>_xll.qlInterestRateIndexValueDate(Index1M,$H101)</f>
        <v>42499</v>
      </c>
      <c r="J101" s="182">
        <f>IFERROR(_xll.qlIndexFixing(Index1M,$H101,TRUE,_xll.ohTrigger(RecalcTrigger,Trigger1M)),NA())</f>
        <v>-2.5814319775967704E-3</v>
      </c>
      <c r="K101" s="44" t="e">
        <f>IFERROR(_xll.qlIndexFixing(Index3M,H101,TRUE,_xll.ohTrigger(RecalcTrigger,Trigger3M)),NA())</f>
        <v>#N/A</v>
      </c>
      <c r="L101" s="44">
        <f>IFERROR(_xll.qlIndexFixing(Index6M,$H101,TRUE,_xll.ohTrigger(RecalcTrigger,Trigger6M)),NA())</f>
        <v>-7.8859047126540564E-4</v>
      </c>
      <c r="M101" s="183">
        <f>IFERROR(_xll.qlIndexFixing(Index1Y,$H101,TRUE,_xll.ohTrigger(RecalcTrigger,Trigger1Y)),NA())</f>
        <v>4.549218926832729E-4</v>
      </c>
      <c r="N101" s="182">
        <f>IFERROR(_xll.qlIndexFixing(ONIndex1M,I101,TRUE,_xll.ohTrigger(RecalcTrigger,Trigger1M)),NA())</f>
        <v>-2.5537439250067351E-3</v>
      </c>
      <c r="O101" s="44" t="e">
        <f>IFERROR(_xll.qlIndexFixing(ONIndex3M,I101,TRUE,_xll.ohTrigger(RecalcTrigger,Trigger3M)),NA())</f>
        <v>#N/A</v>
      </c>
      <c r="P101" s="44">
        <f>IFERROR(_xll.qlIndexFixing(ONIndex6M,I101,TRUE,_xll.ohTrigger(RecalcTrigger,Trigger6M)),NA())</f>
        <v>-6.5318070052722277E-4</v>
      </c>
      <c r="Q101" s="183">
        <f>IFERROR(_xll.qlIndexFixing(ONIndex1Y,I101,TRUE,_xll.ohTrigger(RecalcTrigger,Trigger1Y)),NA())</f>
        <v>4.5998111815492848E-4</v>
      </c>
    </row>
    <row r="102" spans="2:17" x14ac:dyDescent="0.2">
      <c r="B102" s="39" t="s">
        <v>17</v>
      </c>
      <c r="D102" s="42">
        <f>_xll.qlCalendarAdvance(Calendar,$D101,B102,"f",FALSE)</f>
        <v>42496</v>
      </c>
      <c r="E102" s="177">
        <f>_xll.qlInterestRateIndexValueDate(IndexON,D102)</f>
        <v>42496</v>
      </c>
      <c r="F102" s="193">
        <f>IFERROR(_xll.qlIndexFixing(IndexON,D102,TRUE,_xll.ohTrigger(RecalcTrigger,TriggerON)),NA())</f>
        <v>-2.7756083573260426E-3</v>
      </c>
      <c r="H102" s="42">
        <f>_xll.qlCalendarAdvance(Calendar,$H101,B102,"f",FALSE)</f>
        <v>42496</v>
      </c>
      <c r="I102" s="177">
        <f>_xll.qlInterestRateIndexValueDate(Index1M,$H102)</f>
        <v>42500</v>
      </c>
      <c r="J102" s="182">
        <f>IFERROR(_xll.qlIndexFixing(Index1M,$H102,TRUE,_xll.ohTrigger(RecalcTrigger,Trigger1M)),NA())</f>
        <v>-2.5833677664292261E-3</v>
      </c>
      <c r="K102" s="44" t="e">
        <f>IFERROR(_xll.qlIndexFixing(Index3M,H102,TRUE,_xll.ohTrigger(RecalcTrigger,Trigger3M)),NA())</f>
        <v>#N/A</v>
      </c>
      <c r="L102" s="44">
        <f>IFERROR(_xll.qlIndexFixing(Index6M,$H102,TRUE,_xll.ohTrigger(RecalcTrigger,Trigger6M)),NA())</f>
        <v>-7.8989427686258719E-4</v>
      </c>
      <c r="M102" s="183">
        <f>IFERROR(_xll.qlIndexFixing(Index1Y,$H102,TRUE,_xll.ohTrigger(RecalcTrigger,Trigger1Y)),NA())</f>
        <v>4.5548097837498809E-4</v>
      </c>
      <c r="N102" s="182">
        <f>IFERROR(_xll.qlIndexFixing(ONIndex1M,I102,TRUE,_xll.ohTrigger(RecalcTrigger,Trigger1M)),NA())</f>
        <v>-2.5554815240313999E-3</v>
      </c>
      <c r="O102" s="44" t="e">
        <f>IFERROR(_xll.qlIndexFixing(ONIndex3M,I102,TRUE,_xll.ohTrigger(RecalcTrigger,Trigger3M)),NA())</f>
        <v>#N/A</v>
      </c>
      <c r="P102" s="44">
        <f>IFERROR(_xll.qlIndexFixing(ONIndex6M,I102,TRUE,_xll.ohTrigger(RecalcTrigger,Trigger6M)),NA())</f>
        <v>-6.5312833409603144E-4</v>
      </c>
      <c r="Q102" s="183">
        <f>IFERROR(_xll.qlIndexFixing(ONIndex1Y,I102,TRUE,_xll.ohTrigger(RecalcTrigger,Trigger1Y)),NA())</f>
        <v>4.5034744741379029E-4</v>
      </c>
    </row>
    <row r="103" spans="2:17" x14ac:dyDescent="0.2">
      <c r="B103" s="39" t="s">
        <v>17</v>
      </c>
      <c r="D103" s="42">
        <f>_xll.qlCalendarAdvance(Calendar,$D102,B103,"f",FALSE)</f>
        <v>42499</v>
      </c>
      <c r="E103" s="177">
        <f>_xll.qlInterestRateIndexValueDate(IndexON,D103)</f>
        <v>42499</v>
      </c>
      <c r="F103" s="193">
        <f>IFERROR(_xll.qlIndexFixing(IndexON,D103,TRUE,_xll.ohTrigger(RecalcTrigger,TriggerON)),NA())</f>
        <v>-2.7730657175339957E-3</v>
      </c>
      <c r="H103" s="42">
        <f>_xll.qlCalendarAdvance(Calendar,$H102,B103,"f",FALSE)</f>
        <v>42499</v>
      </c>
      <c r="I103" s="177">
        <f>_xll.qlInterestRateIndexValueDate(Index1M,$H103)</f>
        <v>42501</v>
      </c>
      <c r="J103" s="182">
        <f>IFERROR(_xll.qlIndexFixing(Index1M,$H103,TRUE,_xll.ohTrigger(RecalcTrigger,Trigger1M)),NA())</f>
        <v>-2.5869525280002911E-3</v>
      </c>
      <c r="K103" s="44" t="e">
        <f>IFERROR(_xll.qlIndexFixing(Index3M,H103,TRUE,_xll.ohTrigger(RecalcTrigger,Trigger3M)),NA())</f>
        <v>#N/A</v>
      </c>
      <c r="L103" s="44">
        <f>IFERROR(_xll.qlIndexFixing(Index6M,$H103,TRUE,_xll.ohTrigger(RecalcTrigger,Trigger6M)),NA())</f>
        <v>-7.9119081997176648E-4</v>
      </c>
      <c r="M103" s="183">
        <f>IFERROR(_xll.qlIndexFixing(Index1Y,$H103,TRUE,_xll.ohTrigger(RecalcTrigger,Trigger1Y)),NA())</f>
        <v>4.56037893672209E-4</v>
      </c>
      <c r="N103" s="182">
        <f>IFERROR(_xll.qlIndexFixing(ONIndex1M,I103,TRUE,_xll.ohTrigger(RecalcTrigger,Trigger1M)),NA())</f>
        <v>-2.5593969895032487E-3</v>
      </c>
      <c r="O103" s="44" t="e">
        <f>IFERROR(_xll.qlIndexFixing(ONIndex3M,I103,TRUE,_xll.ohTrigger(RecalcTrigger,Trigger3M)),NA())</f>
        <v>#N/A</v>
      </c>
      <c r="P103" s="44">
        <f>IFERROR(_xll.qlIndexFixing(ONIndex6M,I103,TRUE,_xll.ohTrigger(RecalcTrigger,Trigger6M)),NA())</f>
        <v>-6.5287188783180738E-4</v>
      </c>
      <c r="Q103" s="183">
        <f>IFERROR(_xll.qlIndexFixing(ONIndex1Y,I103,TRUE,_xll.ohTrigger(RecalcTrigger,Trigger1Y)),NA())</f>
        <v>4.3197666678373992E-4</v>
      </c>
    </row>
    <row r="104" spans="2:17" x14ac:dyDescent="0.2">
      <c r="B104" s="39" t="s">
        <v>17</v>
      </c>
      <c r="D104" s="42">
        <f>_xll.qlCalendarAdvance(Calendar,$D103,B104,"f",FALSE)</f>
        <v>42500</v>
      </c>
      <c r="E104" s="177">
        <f>_xll.qlInterestRateIndexValueDate(IndexON,D104)</f>
        <v>42500</v>
      </c>
      <c r="F104" s="193">
        <f>IFERROR(_xll.qlIndexFixing(IndexON,D104,TRUE,_xll.ohTrigger(RecalcTrigger,TriggerON)),NA())</f>
        <v>-2.7719720744778797E-3</v>
      </c>
      <c r="H104" s="42">
        <f>_xll.qlCalendarAdvance(Calendar,$H103,B104,"f",FALSE)</f>
        <v>42500</v>
      </c>
      <c r="I104" s="177">
        <f>_xll.qlInterestRateIndexValueDate(Index1M,$H104)</f>
        <v>42502</v>
      </c>
      <c r="J104" s="182">
        <f>IFERROR(_xll.qlIndexFixing(Index1M,$H104,TRUE,_xll.ohTrigger(RecalcTrigger,Trigger1M)),NA())</f>
        <v>-2.5880086554859461E-3</v>
      </c>
      <c r="K104" s="44" t="e">
        <f>IFERROR(_xll.qlIndexFixing(Index3M,H104,TRUE,_xll.ohTrigger(RecalcTrigger,Trigger3M)),NA())</f>
        <v>#N/A</v>
      </c>
      <c r="L104" s="44">
        <f>IFERROR(_xll.qlIndexFixing(Index6M,$H104,TRUE,_xll.ohTrigger(RecalcTrigger,Trigger6M)),NA())</f>
        <v>-7.9350030150818652E-4</v>
      </c>
      <c r="M104" s="183">
        <f>IFERROR(_xll.qlIndexFixing(Index1Y,$H104,TRUE,_xll.ohTrigger(RecalcTrigger,Trigger1Y)),NA())</f>
        <v>4.5659412663655481E-4</v>
      </c>
      <c r="N104" s="182">
        <f>IFERROR(_xll.qlIndexFixing(ONIndex1M,I104,TRUE,_xll.ohTrigger(RecalcTrigger,Trigger1M)),NA())</f>
        <v>-2.5638323649701533E-3</v>
      </c>
      <c r="O104" s="44" t="e">
        <f>IFERROR(_xll.qlIndexFixing(ONIndex3M,I104,TRUE,_xll.ohTrigger(RecalcTrigger,Trigger3M)),NA())</f>
        <v>#N/A</v>
      </c>
      <c r="P104" s="44">
        <f>IFERROR(_xll.qlIndexFixing(ONIndex6M,I104,TRUE,_xll.ohTrigger(RecalcTrigger,Trigger6M)),NA())</f>
        <v>-6.5247326193951238E-4</v>
      </c>
      <c r="Q104" s="183">
        <f>IFERROR(_xll.qlIndexFixing(ONIndex1Y,I104,TRUE,_xll.ohTrigger(RecalcTrigger,Trigger1Y)),NA())</f>
        <v>4.1454205851998438E-4</v>
      </c>
    </row>
    <row r="105" spans="2:17" x14ac:dyDescent="0.2">
      <c r="B105" s="39" t="s">
        <v>17</v>
      </c>
      <c r="D105" s="42">
        <f>_xll.qlCalendarAdvance(Calendar,$D104,B105,"f",FALSE)</f>
        <v>42501</v>
      </c>
      <c r="E105" s="177">
        <f>_xll.qlInterestRateIndexValueDate(IndexON,D105)</f>
        <v>42501</v>
      </c>
      <c r="F105" s="193">
        <f>IFERROR(_xll.qlIndexFixing(IndexON,D105,TRUE,_xll.ohTrigger(RecalcTrigger,TriggerON)),NA())</f>
        <v>-2.7710006447811963E-3</v>
      </c>
      <c r="H105" s="42">
        <f>_xll.qlCalendarAdvance(Calendar,$H104,B105,"f",FALSE)</f>
        <v>42501</v>
      </c>
      <c r="I105" s="177">
        <f>_xll.qlInterestRateIndexValueDate(Index1M,$H105)</f>
        <v>42503</v>
      </c>
      <c r="J105" s="182">
        <f>IFERROR(_xll.qlIndexFixing(Index1M,$H105,TRUE,_xll.ohTrigger(RecalcTrigger,Trigger1M)),NA())</f>
        <v>-2.589076296504966E-3</v>
      </c>
      <c r="K105" s="44" t="e">
        <f>IFERROR(_xll.qlIndexFixing(Index3M,H105,TRUE,_xll.ohTrigger(RecalcTrigger,Trigger3M)),NA())</f>
        <v>#N/A</v>
      </c>
      <c r="L105" s="44">
        <f>IFERROR(_xll.qlIndexFixing(Index6M,$H105,TRUE,_xll.ohTrigger(RecalcTrigger,Trigger6M)),NA())</f>
        <v>-7.9426050988315238E-4</v>
      </c>
      <c r="M105" s="183">
        <f>IFERROR(_xll.qlIndexFixing(Index1Y,$H105,TRUE,_xll.ohTrigger(RecalcTrigger,Trigger1Y)),NA())</f>
        <v>4.5815562005238359E-4</v>
      </c>
      <c r="N105" s="182">
        <f>IFERROR(_xll.qlIndexFixing(ONIndex1M,I105,TRUE,_xll.ohTrigger(RecalcTrigger,Trigger1M)),NA())</f>
        <v>-2.5662952405536288E-3</v>
      </c>
      <c r="O105" s="44" t="e">
        <f>IFERROR(_xll.qlIndexFixing(ONIndex3M,I105,TRUE,_xll.ohTrigger(RecalcTrigger,Trigger3M)),NA())</f>
        <v>#N/A</v>
      </c>
      <c r="P105" s="44">
        <f>IFERROR(_xll.qlIndexFixing(ONIndex6M,I105,TRUE,_xll.ohTrigger(RecalcTrigger,Trigger6M)),NA())</f>
        <v>-6.522040739875834E-4</v>
      </c>
      <c r="Q105" s="183">
        <f>IFERROR(_xll.qlIndexFixing(ONIndex1Y,I105,TRUE,_xll.ohTrigger(RecalcTrigger,Trigger1Y)),NA())</f>
        <v>4.0631420124448425E-4</v>
      </c>
    </row>
    <row r="106" spans="2:17" x14ac:dyDescent="0.2">
      <c r="B106" s="39" t="s">
        <v>17</v>
      </c>
      <c r="D106" s="42">
        <f>_xll.qlCalendarAdvance(Calendar,$D105,B106,"f",FALSE)</f>
        <v>42502</v>
      </c>
      <c r="E106" s="177">
        <f>_xll.qlInterestRateIndexValueDate(IndexON,D106)</f>
        <v>42502</v>
      </c>
      <c r="F106" s="193">
        <f>IFERROR(_xll.qlIndexFixing(IndexON,D106,TRUE,_xll.ohTrigger(RecalcTrigger,TriggerON)),NA())</f>
        <v>-2.7701575528249478E-3</v>
      </c>
      <c r="H106" s="42">
        <f>_xll.qlCalendarAdvance(Calendar,$H105,B106,"f",FALSE)</f>
        <v>42502</v>
      </c>
      <c r="I106" s="177">
        <f>_xll.qlInterestRateIndexValueDate(Index1M,$H106)</f>
        <v>42506</v>
      </c>
      <c r="J106" s="182">
        <f>IFERROR(_xll.qlIndexFixing(Index1M,$H106,TRUE,_xll.ohTrigger(RecalcTrigger,Trigger1M)),NA())</f>
        <v>-2.5944951268597194E-3</v>
      </c>
      <c r="K106" s="44" t="e">
        <f>IFERROR(_xll.qlIndexFixing(Index3M,H106,TRUE,_xll.ohTrigger(RecalcTrigger,Trigger3M)),NA())</f>
        <v>#N/A</v>
      </c>
      <c r="L106" s="44">
        <f>IFERROR(_xll.qlIndexFixing(Index6M,$H106,TRUE,_xll.ohTrigger(RecalcTrigger,Trigger6M)),NA())</f>
        <v>-7.9753852539957756E-4</v>
      </c>
      <c r="M106" s="183">
        <f>IFERROR(_xll.qlIndexFixing(Index1Y,$H106,TRUE,_xll.ohTrigger(RecalcTrigger,Trigger1Y)),NA())</f>
        <v>4.5884185020306071E-4</v>
      </c>
      <c r="N106" s="182">
        <f>IFERROR(_xll.qlIndexFixing(ONIndex1M,I106,TRUE,_xll.ohTrigger(RecalcTrigger,Trigger1M)),NA())</f>
        <v>-2.568881352358332E-3</v>
      </c>
      <c r="O106" s="44" t="e">
        <f>IFERROR(_xll.qlIndexFixing(ONIndex3M,I106,TRUE,_xll.ohTrigger(RecalcTrigger,Trigger3M)),NA())</f>
        <v>#N/A</v>
      </c>
      <c r="P106" s="44">
        <f>IFERROR(_xll.qlIndexFixing(ONIndex6M,I106,TRUE,_xll.ohTrigger(RecalcTrigger,Trigger6M)),NA())</f>
        <v>-6.5191915142204238E-4</v>
      </c>
      <c r="Q106" s="183">
        <f>IFERROR(_xll.qlIndexFixing(ONIndex1Y,I106,TRUE,_xll.ohTrigger(RecalcTrigger,Trigger1Y)),NA())</f>
        <v>3.9839220642434725E-4</v>
      </c>
    </row>
    <row r="107" spans="2:17" x14ac:dyDescent="0.2">
      <c r="B107" s="39" t="s">
        <v>17</v>
      </c>
      <c r="D107" s="42">
        <f>_xll.qlCalendarAdvance(Calendar,$D106,B107,"f",FALSE)</f>
        <v>42503</v>
      </c>
      <c r="E107" s="177">
        <f>_xll.qlInterestRateIndexValueDate(IndexON,D107)</f>
        <v>42503</v>
      </c>
      <c r="F107" s="193">
        <f>IFERROR(_xll.qlIndexFixing(IndexON,D107,TRUE,_xll.ohTrigger(RecalcTrigger,TriggerON)),NA())</f>
        <v>-2.7689084885329507E-3</v>
      </c>
      <c r="H107" s="42">
        <f>_xll.qlCalendarAdvance(Calendar,$H106,B107,"f",FALSE)</f>
        <v>42503</v>
      </c>
      <c r="I107" s="177">
        <f>_xll.qlInterestRateIndexValueDate(Index1M,$H107)</f>
        <v>42507</v>
      </c>
      <c r="J107" s="182">
        <f>IFERROR(_xll.qlIndexFixing(Index1M,$H107,TRUE,_xll.ohTrigger(RecalcTrigger,Trigger1M)),NA())</f>
        <v>-2.5962038536881376E-3</v>
      </c>
      <c r="K107" s="44" t="e">
        <f>IFERROR(_xll.qlIndexFixing(Index3M,H107,TRUE,_xll.ohTrigger(RecalcTrigger,Trigger3M)),NA())</f>
        <v>#N/A</v>
      </c>
      <c r="L107" s="44">
        <f>IFERROR(_xll.qlIndexFixing(Index6M,$H107,TRUE,_xll.ohTrigger(RecalcTrigger,Trigger6M)),NA())</f>
        <v>-7.9877561745033288E-4</v>
      </c>
      <c r="M107" s="183">
        <f>IFERROR(_xll.qlIndexFixing(Index1Y,$H107,TRUE,_xll.ohTrigger(RecalcTrigger,Trigger1Y)),NA())</f>
        <v>4.5941684623675133E-4</v>
      </c>
      <c r="N107" s="182">
        <f>IFERROR(_xll.qlIndexFixing(ONIndex1M,I107,TRUE,_xll.ohTrigger(RecalcTrigger,Trigger1M)),NA())</f>
        <v>-2.5714463777903873E-3</v>
      </c>
      <c r="O107" s="44" t="e">
        <f>IFERROR(_xll.qlIndexFixing(ONIndex3M,I107,TRUE,_xll.ohTrigger(RecalcTrigger,Trigger3M)),NA())</f>
        <v>#N/A</v>
      </c>
      <c r="P107" s="44">
        <f>IFERROR(_xll.qlIndexFixing(ONIndex6M,I107,TRUE,_xll.ohTrigger(RecalcTrigger,Trigger6M)),NA())</f>
        <v>-6.5171710907918623E-4</v>
      </c>
      <c r="Q107" s="183">
        <f>IFERROR(_xll.qlIndexFixing(ONIndex1Y,I107,TRUE,_xll.ohTrigger(RecalcTrigger,Trigger1Y)),NA())</f>
        <v>3.9078430755346005E-4</v>
      </c>
    </row>
    <row r="108" spans="2:17" x14ac:dyDescent="0.2">
      <c r="B108" s="39" t="s">
        <v>17</v>
      </c>
      <c r="D108" s="42">
        <f>_xll.qlCalendarAdvance(Calendar,$D107,B108,"f",FALSE)</f>
        <v>42506</v>
      </c>
      <c r="E108" s="177">
        <f>_xll.qlInterestRateIndexValueDate(IndexON,D108)</f>
        <v>42506</v>
      </c>
      <c r="F108" s="193">
        <f>IFERROR(_xll.qlIndexFixing(IndexON,D108,TRUE,_xll.ohTrigger(RecalcTrigger,TriggerON)),NA())</f>
        <v>-2.7681910581778268E-3</v>
      </c>
      <c r="H108" s="42">
        <f>_xll.qlCalendarAdvance(Calendar,$H107,B108,"f",FALSE)</f>
        <v>42506</v>
      </c>
      <c r="I108" s="177">
        <f>_xll.qlInterestRateIndexValueDate(Index1M,$H108)</f>
        <v>42508</v>
      </c>
      <c r="J108" s="182">
        <f>IFERROR(_xll.qlIndexFixing(Index1M,$H108,TRUE,_xll.ohTrigger(RecalcTrigger,Trigger1M)),NA())</f>
        <v>-2.5990401940053946E-3</v>
      </c>
      <c r="K108" s="44" t="e">
        <f>IFERROR(_xll.qlIndexFixing(Index3M,H108,TRUE,_xll.ohTrigger(RecalcTrigger,Trigger3M)),NA())</f>
        <v>#N/A</v>
      </c>
      <c r="L108" s="44">
        <f>IFERROR(_xll.qlIndexFixing(Index6M,$H108,TRUE,_xll.ohTrigger(RecalcTrigger,Trigger6M)),NA())</f>
        <v>-8.0000000000089667E-4</v>
      </c>
      <c r="M108" s="183">
        <f>IFERROR(_xll.qlIndexFixing(Index1Y,$H108,TRUE,_xll.ohTrigger(RecalcTrigger,Trigger1Y)),NA())</f>
        <v>4.600000005950879E-4</v>
      </c>
      <c r="N108" s="182">
        <f>IFERROR(_xll.qlIndexFixing(ONIndex1M,I108,TRUE,_xll.ohTrigger(RecalcTrigger,Trigger1M)),NA())</f>
        <v>-2.5763626206298795E-3</v>
      </c>
      <c r="O108" s="44" t="e">
        <f>IFERROR(_xll.qlIndexFixing(ONIndex3M,I108,TRUE,_xll.ohTrigger(RecalcTrigger,Trigger3M)),NA())</f>
        <v>#N/A</v>
      </c>
      <c r="P108" s="44">
        <f>IFERROR(_xll.qlIndexFixing(ONIndex6M,I108,TRUE,_xll.ohTrigger(RecalcTrigger,Trigger6M)),NA())</f>
        <v>-6.5169203593562486E-4</v>
      </c>
      <c r="Q108" s="183">
        <f>IFERROR(_xll.qlIndexFixing(ONIndex1Y,I108,TRUE,_xll.ohTrigger(RecalcTrigger,Trigger1Y)),NA())</f>
        <v>3.7665705621137135E-4</v>
      </c>
    </row>
    <row r="109" spans="2:17" x14ac:dyDescent="0.2">
      <c r="B109" s="39" t="s">
        <v>17</v>
      </c>
      <c r="D109" s="42">
        <f>_xll.qlCalendarAdvance(Calendar,$D108,B109,"f",FALSE)</f>
        <v>42507</v>
      </c>
      <c r="E109" s="177">
        <f>_xll.qlInterestRateIndexValueDate(IndexON,D109)</f>
        <v>42507</v>
      </c>
      <c r="F109" s="193">
        <f>IFERROR(_xll.qlIndexFixing(IndexON,D109,TRUE,_xll.ohTrigger(RecalcTrigger,TriggerON)),NA())</f>
        <v>-2.7680815262742797E-3</v>
      </c>
      <c r="H109" s="42">
        <f>_xll.qlCalendarAdvance(Calendar,$H108,B109,"f",FALSE)</f>
        <v>42507</v>
      </c>
      <c r="I109" s="177">
        <f>_xll.qlInterestRateIndexValueDate(Index1M,$H109)</f>
        <v>42509</v>
      </c>
      <c r="J109" s="182">
        <f>IFERROR(_xll.qlIndexFixing(Index1M,$H109,TRUE,_xll.ohTrigger(RecalcTrigger,Trigger1M)),NA())</f>
        <v>-2.6000012108472192E-3</v>
      </c>
      <c r="K109" s="44" t="e">
        <f>IFERROR(_xll.qlIndexFixing(Index3M,H109,TRUE,_xll.ohTrigger(RecalcTrigger,Trigger3M)),NA())</f>
        <v>#N/A</v>
      </c>
      <c r="L109" s="44">
        <f>IFERROR(_xll.qlIndexFixing(Index6M,$H109,TRUE,_xll.ohTrigger(RecalcTrigger,Trigger6M)),NA())</f>
        <v>-8.0195438836391699E-4</v>
      </c>
      <c r="M109" s="183">
        <f>IFERROR(_xll.qlIndexFixing(Index1Y,$H109,TRUE,_xll.ohTrigger(RecalcTrigger,Trigger1Y)),NA())</f>
        <v>4.6055540576242466E-4</v>
      </c>
      <c r="N109" s="182">
        <f>IFERROR(_xll.qlIndexFixing(ONIndex1M,I109,TRUE,_xll.ohTrigger(RecalcTrigger,Trigger1M)),NA())</f>
        <v>-2.5811165206368614E-3</v>
      </c>
      <c r="O109" s="44" t="e">
        <f>IFERROR(_xll.qlIndexFixing(ONIndex3M,I109,TRUE,_xll.ohTrigger(RecalcTrigger,Trigger3M)),NA())</f>
        <v>#N/A</v>
      </c>
      <c r="P109" s="44">
        <f>IFERROR(_xll.qlIndexFixing(ONIndex6M,I109,TRUE,_xll.ohTrigger(RecalcTrigger,Trigger6M)),NA())</f>
        <v>-6.5207435095526733E-4</v>
      </c>
      <c r="Q109" s="183">
        <f>IFERROR(_xll.qlIndexFixing(ONIndex1Y,I109,TRUE,_xll.ohTrigger(RecalcTrigger,Trigger1Y)),NA())</f>
        <v>3.6365833576468276E-4</v>
      </c>
    </row>
    <row r="110" spans="2:17" x14ac:dyDescent="0.2">
      <c r="B110" s="39" t="s">
        <v>17</v>
      </c>
      <c r="D110" s="42">
        <f>_xll.qlCalendarAdvance(Calendar,$D109,B110,"f",FALSE)</f>
        <v>42508</v>
      </c>
      <c r="E110" s="177">
        <f>_xll.qlInterestRateIndexValueDate(IndexON,D110)</f>
        <v>42508</v>
      </c>
      <c r="F110" s="193">
        <f>IFERROR(_xll.qlIndexFixing(IndexON,D110,TRUE,_xll.ohTrigger(RecalcTrigger,TriggerON)),NA())</f>
        <v>-2.7681370801957428E-3</v>
      </c>
      <c r="H110" s="42">
        <f>_xll.qlCalendarAdvance(Calendar,$H109,B110,"f",FALSE)</f>
        <v>42508</v>
      </c>
      <c r="I110" s="177">
        <f>_xll.qlInterestRateIndexValueDate(Index1M,$H110)</f>
        <v>42510</v>
      </c>
      <c r="J110" s="182">
        <f>IFERROR(_xll.qlIndexFixing(Index1M,$H110,TRUE,_xll.ohTrigger(RecalcTrigger,Trigger1M)),NA())</f>
        <v>-2.6009409127711954E-3</v>
      </c>
      <c r="K110" s="44" t="e">
        <f>IFERROR(_xll.qlIndexFixing(Index3M,H110,TRUE,_xll.ohTrigger(RecalcTrigger,Trigger3M)),NA())</f>
        <v>#N/A</v>
      </c>
      <c r="L110" s="44">
        <f>IFERROR(_xll.qlIndexFixing(Index6M,$H110,TRUE,_xll.ohTrigger(RecalcTrigger,Trigger6M)),NA())</f>
        <v>-8.0276793503647329E-4</v>
      </c>
      <c r="M110" s="183">
        <f>IFERROR(_xll.qlIndexFixing(Index1Y,$H110,TRUE,_xll.ohTrigger(RecalcTrigger,Trigger1Y)),NA())</f>
        <v>4.6142311215227074E-4</v>
      </c>
      <c r="N110" s="182">
        <f>IFERROR(_xll.qlIndexFixing(ONIndex1M,I110,TRUE,_xll.ohTrigger(RecalcTrigger,Trigger1M)),NA())</f>
        <v>-2.5833827174670532E-3</v>
      </c>
      <c r="O110" s="44" t="e">
        <f>IFERROR(_xll.qlIndexFixing(ONIndex3M,I110,TRUE,_xll.ohTrigger(RecalcTrigger,Trigger3M)),NA())</f>
        <v>#N/A</v>
      </c>
      <c r="P110" s="44">
        <f>IFERROR(_xll.qlIndexFixing(ONIndex6M,I110,TRUE,_xll.ohTrigger(RecalcTrigger,Trigger6M)),NA())</f>
        <v>-6.5247985138849884E-4</v>
      </c>
      <c r="Q110" s="183">
        <f>IFERROR(_xll.qlIndexFixing(ONIndex1Y,I110,TRUE,_xll.ohTrigger(RecalcTrigger,Trigger1Y)),NA())</f>
        <v>3.5774441529135004E-4</v>
      </c>
    </row>
    <row r="111" spans="2:17" x14ac:dyDescent="0.2">
      <c r="B111" s="39" t="s">
        <v>17</v>
      </c>
      <c r="D111" s="42">
        <f>_xll.qlCalendarAdvance(Calendar,$D110,B111,"f",FALSE)</f>
        <v>42509</v>
      </c>
      <c r="E111" s="177">
        <f>_xll.qlInterestRateIndexValueDate(IndexON,D111)</f>
        <v>42509</v>
      </c>
      <c r="F111" s="193">
        <f>IFERROR(_xll.qlIndexFixing(IndexON,D111,TRUE,_xll.ohTrigger(RecalcTrigger,TriggerON)),NA())</f>
        <v>-2.7683638450026749E-3</v>
      </c>
      <c r="H111" s="42">
        <f>_xll.qlCalendarAdvance(Calendar,$H110,B111,"f",FALSE)</f>
        <v>42509</v>
      </c>
      <c r="I111" s="177">
        <f>_xll.qlInterestRateIndexValueDate(Index1M,$H111)</f>
        <v>42513</v>
      </c>
      <c r="J111" s="182">
        <f>IFERROR(_xll.qlIndexFixing(Index1M,$H111,TRUE,_xll.ohTrigger(RecalcTrigger,Trigger1M)),NA())</f>
        <v>-2.6050596485649087E-3</v>
      </c>
      <c r="K111" s="44" t="e">
        <f>IFERROR(_xll.qlIndexFixing(Index3M,H111,TRUE,_xll.ohTrigger(RecalcTrigger,Trigger3M)),NA())</f>
        <v>#N/A</v>
      </c>
      <c r="L111" s="44">
        <f>IFERROR(_xll.qlIndexFixing(Index6M,$H111,TRUE,_xll.ohTrigger(RecalcTrigger,Trigger6M)),NA())</f>
        <v>-8.0591241221592848E-4</v>
      </c>
      <c r="M111" s="183">
        <f>IFERROR(_xll.qlIndexFixing(Index1Y,$H111,TRUE,_xll.ohTrigger(RecalcTrigger,Trigger1Y)),NA())</f>
        <v>4.6220233944007863E-4</v>
      </c>
      <c r="N111" s="182">
        <f>IFERROR(_xll.qlIndexFixing(ONIndex1M,I111,TRUE,_xll.ohTrigger(RecalcTrigger,Trigger1M)),NA())</f>
        <v>-2.5855868390722847E-3</v>
      </c>
      <c r="O111" s="44" t="e">
        <f>IFERROR(_xll.qlIndexFixing(ONIndex3M,I111,TRUE,_xll.ohTrigger(RecalcTrigger,Trigger3M)),NA())</f>
        <v>#N/A</v>
      </c>
      <c r="P111" s="44">
        <f>IFERROR(_xll.qlIndexFixing(ONIndex6M,I111,TRUE,_xll.ohTrigger(RecalcTrigger,Trigger6M)),NA())</f>
        <v>-6.5302176270432E-4</v>
      </c>
      <c r="Q111" s="183">
        <f>IFERROR(_xll.qlIndexFixing(ONIndex1Y,I111,TRUE,_xll.ohTrigger(RecalcTrigger,Trigger1Y)),NA())</f>
        <v>3.5219399029173815E-4</v>
      </c>
    </row>
    <row r="112" spans="2:17" x14ac:dyDescent="0.2">
      <c r="B112" s="39" t="s">
        <v>17</v>
      </c>
      <c r="D112" s="42">
        <f>_xll.qlCalendarAdvance(Calendar,$D111,B112,"f",FALSE)</f>
        <v>42510</v>
      </c>
      <c r="E112" s="177">
        <f>_xll.qlInterestRateIndexValueDate(IndexON,D112)</f>
        <v>42510</v>
      </c>
      <c r="F112" s="193">
        <f>IFERROR(_xll.qlIndexFixing(IndexON,D112,TRUE,_xll.ohTrigger(RecalcTrigger,TriggerON)),NA())</f>
        <v>-2.7693973955811302E-3</v>
      </c>
      <c r="H112" s="42">
        <f>_xll.qlCalendarAdvance(Calendar,$H111,B112,"f",FALSE)</f>
        <v>42510</v>
      </c>
      <c r="I112" s="177">
        <f>_xll.qlInterestRateIndexValueDate(Index1M,$H112)</f>
        <v>42514</v>
      </c>
      <c r="J112" s="182">
        <f>IFERROR(_xll.qlIndexFixing(Index1M,$H112,TRUE,_xll.ohTrigger(RecalcTrigger,Trigger1M)),NA())</f>
        <v>-2.6063039274964112E-3</v>
      </c>
      <c r="K112" s="44" t="e">
        <f>IFERROR(_xll.qlIndexFixing(Index3M,H112,TRUE,_xll.ohTrigger(RecalcTrigger,Trigger3M)),NA())</f>
        <v>#N/A</v>
      </c>
      <c r="L112" s="44">
        <f>IFERROR(_xll.qlIndexFixing(Index6M,$H112,TRUE,_xll.ohTrigger(RecalcTrigger,Trigger6M)),NA())</f>
        <v>-8.0705039235365924E-4</v>
      </c>
      <c r="M112" s="183">
        <f>IFERROR(_xll.qlIndexFixing(Index1Y,$H112,TRUE,_xll.ohTrigger(RecalcTrigger,Trigger1Y)),NA())</f>
        <v>4.6249204211376457E-4</v>
      </c>
      <c r="N112" s="182">
        <f>IFERROR(_xll.qlIndexFixing(ONIndex1M,I112,TRUE,_xll.ohTrigger(RecalcTrigger,Trigger1M)),NA())</f>
        <v>-2.5877281157482557E-3</v>
      </c>
      <c r="O112" s="44" t="e">
        <f>IFERROR(_xll.qlIndexFixing(ONIndex3M,I112,TRUE,_xll.ohTrigger(RecalcTrigger,Trigger3M)),NA())</f>
        <v>#N/A</v>
      </c>
      <c r="P112" s="44">
        <f>IFERROR(_xll.qlIndexFixing(ONIndex6M,I112,TRUE,_xll.ohTrigger(RecalcTrigger,Trigger6M)),NA())</f>
        <v>-6.5370505240913701E-4</v>
      </c>
      <c r="Q112" s="183">
        <f>IFERROR(_xll.qlIndexFixing(ONIndex1Y,I112,TRUE,_xll.ohTrigger(RecalcTrigger,Trigger1Y)),NA())</f>
        <v>3.4701529425973376E-4</v>
      </c>
    </row>
    <row r="113" spans="2:17" x14ac:dyDescent="0.2">
      <c r="B113" s="39" t="s">
        <v>17</v>
      </c>
      <c r="D113" s="42">
        <f>_xll.qlCalendarAdvance(Calendar,$D112,B113,"f",FALSE)</f>
        <v>42513</v>
      </c>
      <c r="E113" s="177">
        <f>_xll.qlInterestRateIndexValueDate(IndexON,D113)</f>
        <v>42513</v>
      </c>
      <c r="F113" s="193">
        <f>IFERROR(_xll.qlIndexFixing(IndexON,D113,TRUE,_xll.ohTrigger(RecalcTrigger,TriggerON)),NA())</f>
        <v>-2.7711055046220068E-3</v>
      </c>
      <c r="H113" s="42">
        <f>_xll.qlCalendarAdvance(Calendar,$H112,B113,"f",FALSE)</f>
        <v>42513</v>
      </c>
      <c r="I113" s="177">
        <f>_xll.qlInterestRateIndexValueDate(Index1M,$H113)</f>
        <v>42515</v>
      </c>
      <c r="J113" s="182">
        <f>IFERROR(_xll.qlIndexFixing(Index1M,$H113,TRUE,_xll.ohTrigger(RecalcTrigger,Trigger1M)),NA())</f>
        <v>-2.6082586126229372E-3</v>
      </c>
      <c r="K113" s="44" t="e">
        <f>IFERROR(_xll.qlIndexFixing(Index3M,H113,TRUE,_xll.ohTrigger(RecalcTrigger,Trigger3M)),NA())</f>
        <v>#N/A</v>
      </c>
      <c r="L113" s="44">
        <f>IFERROR(_xll.qlIndexFixing(Index6M,$H113,TRUE,_xll.ohTrigger(RecalcTrigger,Trigger6M)),NA())</f>
        <v>-8.0817260203840298E-4</v>
      </c>
      <c r="M113" s="183">
        <f>IFERROR(_xll.qlIndexFixing(Index1Y,$H113,TRUE,_xll.ohTrigger(RecalcTrigger,Trigger1Y)),NA())</f>
        <v>4.6274166225705987E-4</v>
      </c>
      <c r="N113" s="182">
        <f>IFERROR(_xll.qlIndexFixing(ONIndex1M,I113,TRUE,_xll.ohTrigger(RecalcTrigger,Trigger1M)),NA())</f>
        <v>-2.5917786768614448E-3</v>
      </c>
      <c r="O113" s="44" t="e">
        <f>IFERROR(_xll.qlIndexFixing(ONIndex3M,I113,TRUE,_xll.ohTrigger(RecalcTrigger,Trigger3M)),NA())</f>
        <v>#N/A</v>
      </c>
      <c r="P113" s="44">
        <f>IFERROR(_xll.qlIndexFixing(ONIndex6M,I113,TRUE,_xll.ohTrigger(RecalcTrigger,Trigger6M)),NA())</f>
        <v>-6.5556653580323143E-4</v>
      </c>
      <c r="Q113" s="183">
        <f>IFERROR(_xll.qlIndexFixing(ONIndex1Y,I113,TRUE,_xll.ohTrigger(RecalcTrigger,Trigger1Y)),NA())</f>
        <v>3.3793848181140618E-4</v>
      </c>
    </row>
    <row r="114" spans="2:17" x14ac:dyDescent="0.2">
      <c r="B114" s="39" t="s">
        <v>17</v>
      </c>
      <c r="D114" s="42">
        <f>_xll.qlCalendarAdvance(Calendar,$D113,B114,"f",FALSE)</f>
        <v>42514</v>
      </c>
      <c r="E114" s="177">
        <f>_xll.qlInterestRateIndexValueDate(IndexON,D114)</f>
        <v>42514</v>
      </c>
      <c r="F114" s="193">
        <f>IFERROR(_xll.qlIndexFixing(IndexON,D114,TRUE,_xll.ohTrigger(RecalcTrigger,TriggerON)),NA())</f>
        <v>-2.7722801932483776E-3</v>
      </c>
      <c r="H114" s="42">
        <f>_xll.qlCalendarAdvance(Calendar,$H113,B114,"f",FALSE)</f>
        <v>42514</v>
      </c>
      <c r="I114" s="177">
        <f>_xll.qlInterestRateIndexValueDate(Index1M,$H114)</f>
        <v>42516</v>
      </c>
      <c r="J114" s="182">
        <f>IFERROR(_xll.qlIndexFixing(Index1M,$H114,TRUE,_xll.ohTrigger(RecalcTrigger,Trigger1M)),NA())</f>
        <v>-2.6089858437673696E-3</v>
      </c>
      <c r="K114" s="44" t="e">
        <f>IFERROR(_xll.qlIndexFixing(Index3M,H114,TRUE,_xll.ohTrigger(RecalcTrigger,Trigger3M)),NA())</f>
        <v>#N/A</v>
      </c>
      <c r="L114" s="44">
        <f>IFERROR(_xll.qlIndexFixing(Index6M,$H114,TRUE,_xll.ohTrigger(RecalcTrigger,Trigger6M)),NA())</f>
        <v>-8.0974552434802882E-4</v>
      </c>
      <c r="M114" s="183">
        <f>IFERROR(_xll.qlIndexFixing(Index1Y,$H114,TRUE,_xll.ohTrigger(RecalcTrigger,Trigger1Y)),NA())</f>
        <v>4.6295560143225722E-4</v>
      </c>
      <c r="N114" s="182">
        <f>IFERROR(_xll.qlIndexFixing(ONIndex1M,I114,TRUE,_xll.ohTrigger(RecalcTrigger,Trigger1M)),NA())</f>
        <v>-2.5956493752365972E-3</v>
      </c>
      <c r="O114" s="44" t="e">
        <f>IFERROR(_xll.qlIndexFixing(ONIndex3M,I114,TRUE,_xll.ohTrigger(RecalcTrigger,Trigger3M)),NA())</f>
        <v>#N/A</v>
      </c>
      <c r="P114" s="44">
        <f>IFERROR(_xll.qlIndexFixing(ONIndex6M,I114,TRUE,_xll.ohTrigger(RecalcTrigger,Trigger6M)),NA())</f>
        <v>-6.5795134184920556E-4</v>
      </c>
      <c r="Q114" s="183">
        <f>IFERROR(_xll.qlIndexFixing(ONIndex1Y,I114,TRUE,_xll.ohTrigger(RecalcTrigger,Trigger1Y)),NA())</f>
        <v>3.3018246401006479E-4</v>
      </c>
    </row>
    <row r="115" spans="2:17" x14ac:dyDescent="0.2">
      <c r="B115" s="39" t="s">
        <v>17</v>
      </c>
      <c r="D115" s="42">
        <f>_xll.qlCalendarAdvance(Calendar,$D114,B115,"f",FALSE)</f>
        <v>42515</v>
      </c>
      <c r="E115" s="177">
        <f>_xll.qlInterestRateIndexValueDate(IndexON,D115)</f>
        <v>42515</v>
      </c>
      <c r="F115" s="193">
        <f>IFERROR(_xll.qlIndexFixing(IndexON,D115,TRUE,_xll.ohTrigger(RecalcTrigger,TriggerON)),NA())</f>
        <v>-2.7736628405650166E-3</v>
      </c>
      <c r="H115" s="42">
        <f>_xll.qlCalendarAdvance(Calendar,$H114,B115,"f",FALSE)</f>
        <v>42515</v>
      </c>
      <c r="I115" s="177">
        <f>_xll.qlInterestRateIndexValueDate(Index1M,$H115)</f>
        <v>42517</v>
      </c>
      <c r="J115" s="182">
        <f>IFERROR(_xll.qlIndexFixing(Index1M,$H115,TRUE,_xll.ohTrigger(RecalcTrigger,Trigger1M)),NA())</f>
        <v>-2.6096903357328192E-3</v>
      </c>
      <c r="K115" s="44" t="e">
        <f>IFERROR(_xll.qlIndexFixing(Index3M,H115,TRUE,_xll.ohTrigger(RecalcTrigger,Trigger3M)),NA())</f>
        <v>#N/A</v>
      </c>
      <c r="L115" s="44">
        <f>IFERROR(_xll.qlIndexFixing(Index6M,$H115,TRUE,_xll.ohTrigger(RecalcTrigger,Trigger6M)),NA())</f>
        <v>-8.1059045826715841E-4</v>
      </c>
      <c r="M115" s="183">
        <f>IFERROR(_xll.qlIndexFixing(Index1Y,$H115,TRUE,_xll.ohTrigger(RecalcTrigger,Trigger1Y)),NA())</f>
        <v>4.627559658133893E-4</v>
      </c>
      <c r="N115" s="182">
        <f>IFERROR(_xll.qlIndexFixing(ONIndex1M,I115,TRUE,_xll.ohTrigger(RecalcTrigger,Trigger1M)),NA())</f>
        <v>-2.5974648791438071E-3</v>
      </c>
      <c r="O115" s="44" t="e">
        <f>IFERROR(_xll.qlIndexFixing(ONIndex3M,I115,TRUE,_xll.ohTrigger(RecalcTrigger,Trigger3M)),NA())</f>
        <v>#N/A</v>
      </c>
      <c r="P115" s="44">
        <f>IFERROR(_xll.qlIndexFixing(ONIndex6M,I115,TRUE,_xll.ohTrigger(RecalcTrigger,Trigger6M)),NA())</f>
        <v>-6.5941603409669369E-4</v>
      </c>
      <c r="Q115" s="183">
        <f>IFERROR(_xll.qlIndexFixing(ONIndex1Y,I115,TRUE,_xll.ohTrigger(RecalcTrigger,Trigger1Y)),NA())</f>
        <v>3.2698591138746735E-4</v>
      </c>
    </row>
    <row r="116" spans="2:17" x14ac:dyDescent="0.2">
      <c r="B116" s="39" t="s">
        <v>17</v>
      </c>
      <c r="D116" s="42">
        <f>_xll.qlCalendarAdvance(Calendar,$D115,B116,"f",FALSE)</f>
        <v>42516</v>
      </c>
      <c r="E116" s="177">
        <f>_xll.qlInterestRateIndexValueDate(IndexON,D116)</f>
        <v>42516</v>
      </c>
      <c r="F116" s="193">
        <f>IFERROR(_xll.qlIndexFixing(IndexON,D116,TRUE,_xll.ohTrigger(RecalcTrigger,TriggerON)),NA())</f>
        <v>-2.7752595714325423E-3</v>
      </c>
      <c r="H116" s="42">
        <f>_xll.qlCalendarAdvance(Calendar,$H115,B116,"f",FALSE)</f>
        <v>42516</v>
      </c>
      <c r="I116" s="177">
        <f>_xll.qlInterestRateIndexValueDate(Index1M,$H116)</f>
        <v>42520</v>
      </c>
      <c r="J116" s="182">
        <f>IFERROR(_xll.qlIndexFixing(Index1M,$H116,TRUE,_xll.ohTrigger(RecalcTrigger,Trigger1M)),NA())</f>
        <v>-2.6126200940036447E-3</v>
      </c>
      <c r="K116" s="44" t="e">
        <f>IFERROR(_xll.qlIndexFixing(Index3M,H116,TRUE,_xll.ohTrigger(RecalcTrigger,Trigger3M)),NA())</f>
        <v>#N/A</v>
      </c>
      <c r="L116" s="44">
        <f>IFERROR(_xll.qlIndexFixing(Index6M,$H116,TRUE,_xll.ohTrigger(RecalcTrigger,Trigger6M)),NA())</f>
        <v>-8.1353081121258454E-4</v>
      </c>
      <c r="M116" s="183">
        <f>IFERROR(_xll.qlIndexFixing(Index1Y,$H116,TRUE,_xll.ohTrigger(RecalcTrigger,Trigger1Y)),NA())</f>
        <v>4.6354331312461078E-4</v>
      </c>
      <c r="N116" s="182">
        <f>IFERROR(_xll.qlIndexFixing(ONIndex1M,I116,TRUE,_xll.ohTrigger(RecalcTrigger,Trigger1M)),NA())</f>
        <v>-2.5992129192964342E-3</v>
      </c>
      <c r="O116" s="44" t="e">
        <f>IFERROR(_xll.qlIndexFixing(ONIndex3M,I116,TRUE,_xll.ohTrigger(RecalcTrigger,Trigger3M)),NA())</f>
        <v>#N/A</v>
      </c>
      <c r="P116" s="44">
        <f>IFERROR(_xll.qlIndexFixing(ONIndex6M,I116,TRUE,_xll.ohTrigger(RecalcTrigger,Trigger6M)),NA())</f>
        <v>-6.610519090921585E-4</v>
      </c>
      <c r="Q116" s="183">
        <f>IFERROR(_xll.qlIndexFixing(ONIndex1Y,I116,TRUE,_xll.ohTrigger(RecalcTrigger,Trigger1Y)),NA())</f>
        <v>3.2421048749675663E-4</v>
      </c>
    </row>
    <row r="117" spans="2:17" x14ac:dyDescent="0.2">
      <c r="B117" s="39" t="s">
        <v>17</v>
      </c>
      <c r="D117" s="42">
        <f>_xll.qlCalendarAdvance(Calendar,$D116,B117,"f",FALSE)</f>
        <v>42517</v>
      </c>
      <c r="E117" s="177">
        <f>_xll.qlInterestRateIndexValueDate(IndexON,D117)</f>
        <v>42517</v>
      </c>
      <c r="F117" s="193">
        <f>IFERROR(_xll.qlIndexFixing(IndexON,D117,TRUE,_xll.ohTrigger(RecalcTrigger,TriggerON)),NA())</f>
        <v>-2.7791758128570265E-3</v>
      </c>
      <c r="H117" s="42">
        <f>_xll.qlCalendarAdvance(Calendar,$H116,B117,"f",FALSE)</f>
        <v>42517</v>
      </c>
      <c r="I117" s="177">
        <f>_xll.qlInterestRateIndexValueDate(Index1M,$H117)</f>
        <v>42521</v>
      </c>
      <c r="J117" s="182">
        <f>IFERROR(_xll.qlIndexFixing(Index1M,$H117,TRUE,_xll.ohTrigger(RecalcTrigger,Trigger1M)),NA())</f>
        <v>-2.6132046261935216E-3</v>
      </c>
      <c r="K117" s="44" t="e">
        <f>IFERROR(_xll.qlIndexFixing(Index3M,H117,TRUE,_xll.ohTrigger(RecalcTrigger,Trigger3M)),NA())</f>
        <v>#N/A</v>
      </c>
      <c r="L117" s="44">
        <f>IFERROR(_xll.qlIndexFixing(Index6M,$H117,TRUE,_xll.ohTrigger(RecalcTrigger,Trigger6M)),NA())</f>
        <v>-8.1438246064757986E-4</v>
      </c>
      <c r="M117" s="183">
        <f>IFERROR(_xll.qlIndexFixing(Index1Y,$H117,TRUE,_xll.ohTrigger(RecalcTrigger,Trigger1Y)),NA())</f>
        <v>4.6364560430397329E-4</v>
      </c>
      <c r="N117" s="182">
        <f>IFERROR(_xll.qlIndexFixing(ONIndex1M,I117,TRUE,_xll.ohTrigger(RecalcTrigger,Trigger1M)),NA())</f>
        <v>-2.6008927253506897E-3</v>
      </c>
      <c r="O117" s="44" t="e">
        <f>IFERROR(_xll.qlIndexFixing(ONIndex3M,I117,TRUE,_xll.ohTrigger(RecalcTrigger,Trigger3M)),NA())</f>
        <v>#N/A</v>
      </c>
      <c r="P117" s="44">
        <f>IFERROR(_xll.qlIndexFixing(ONIndex6M,I117,TRUE,_xll.ohTrigger(RecalcTrigger,Trigger6M)),NA())</f>
        <v>-6.6286393430203816E-4</v>
      </c>
      <c r="Q117" s="183">
        <f>IFERROR(_xll.qlIndexFixing(ONIndex1Y,I117,TRUE,_xll.ohTrigger(RecalcTrigger,Trigger1Y)),NA())</f>
        <v>3.2186442535220294E-4</v>
      </c>
    </row>
    <row r="118" spans="2:17" x14ac:dyDescent="0.2">
      <c r="B118" s="39" t="s">
        <v>17</v>
      </c>
      <c r="D118" s="42">
        <f>_xll.qlCalendarAdvance(Calendar,$D117,B118,"f",FALSE)</f>
        <v>42520</v>
      </c>
      <c r="E118" s="177">
        <f>_xll.qlInterestRateIndexValueDate(IndexON,D118)</f>
        <v>42520</v>
      </c>
      <c r="F118" s="193">
        <f>IFERROR(_xll.qlIndexFixing(IndexON,D118,TRUE,_xll.ohTrigger(RecalcTrigger,TriggerON)),NA())</f>
        <v>-2.7839098233872761E-3</v>
      </c>
      <c r="H118" s="42">
        <f>_xll.qlCalendarAdvance(Calendar,$H117,B118,"f",FALSE)</f>
        <v>42520</v>
      </c>
      <c r="I118" s="177">
        <f>_xll.qlInterestRateIndexValueDate(Index1M,$H118)</f>
        <v>42522</v>
      </c>
      <c r="J118" s="182">
        <f>IFERROR(_xll.qlIndexFixing(Index1M,$H118,TRUE,_xll.ohTrigger(RecalcTrigger,Trigger1M)),NA())</f>
        <v>-2.6140635681310975E-3</v>
      </c>
      <c r="K118" s="44" t="e">
        <f>IFERROR(_xll.qlIndexFixing(Index3M,H118,TRUE,_xll.ohTrigger(RecalcTrigger,Trigger3M)),NA())</f>
        <v>#N/A</v>
      </c>
      <c r="L118" s="44">
        <f>IFERROR(_xll.qlIndexFixing(Index6M,$H118,TRUE,_xll.ohTrigger(RecalcTrigger,Trigger6M)),NA())</f>
        <v>-8.1539754145627786E-4</v>
      </c>
      <c r="M118" s="183">
        <f>IFERROR(_xll.qlIndexFixing(Index1Y,$H118,TRUE,_xll.ohTrigger(RecalcTrigger,Trigger1Y)),NA())</f>
        <v>4.6373906391969101E-4</v>
      </c>
      <c r="N118" s="182">
        <f>IFERROR(_xll.qlIndexFixing(ONIndex1M,I118,TRUE,_xll.ohTrigger(RecalcTrigger,Trigger1M)),NA())</f>
        <v>-2.6040022067164159E-3</v>
      </c>
      <c r="O118" s="44" t="e">
        <f>IFERROR(_xll.qlIndexFixing(ONIndex3M,I118,TRUE,_xll.ohTrigger(RecalcTrigger,Trigger3M)),NA())</f>
        <v>#N/A</v>
      </c>
      <c r="P118" s="44">
        <f>IFERROR(_xll.qlIndexFixing(ONIndex6M,I118,TRUE,_xll.ohTrigger(RecalcTrigger,Trigger6M)),NA())</f>
        <v>-6.670987528512029E-4</v>
      </c>
      <c r="Q118" s="183">
        <f>IFERROR(_xll.qlIndexFixing(ONIndex1Y,I118,TRUE,_xll.ohTrigger(RecalcTrigger,Trigger1Y)),NA())</f>
        <v>3.1864495604772003E-4</v>
      </c>
    </row>
    <row r="119" spans="2:17" x14ac:dyDescent="0.2">
      <c r="B119" s="39" t="s">
        <v>17</v>
      </c>
      <c r="D119" s="42">
        <f>_xll.qlCalendarAdvance(Calendar,$D118,B119,"f",FALSE)</f>
        <v>42521</v>
      </c>
      <c r="E119" s="177">
        <f>_xll.qlInterestRateIndexValueDate(IndexON,D119)</f>
        <v>42521</v>
      </c>
      <c r="F119" s="193">
        <f>IFERROR(_xll.qlIndexFixing(IndexON,D119,TRUE,_xll.ohTrigger(RecalcTrigger,TriggerON)),NA())</f>
        <v>-2.786668841880946E-3</v>
      </c>
      <c r="H119" s="42">
        <f>_xll.qlCalendarAdvance(Calendar,$H118,B119,"f",FALSE)</f>
        <v>42521</v>
      </c>
      <c r="I119" s="177">
        <f>_xll.qlInterestRateIndexValueDate(Index1M,$H119)</f>
        <v>42523</v>
      </c>
      <c r="J119" s="182">
        <f>IFERROR(_xll.qlIndexFixing(Index1M,$H119,TRUE,_xll.ohTrigger(RecalcTrigger,Trigger1M)),NA())</f>
        <v>-2.6154760078322958E-3</v>
      </c>
      <c r="K119" s="44" t="e">
        <f>IFERROR(_xll.qlIndexFixing(Index3M,H119,TRUE,_xll.ohTrigger(RecalcTrigger,Trigger3M)),NA())</f>
        <v>#N/A</v>
      </c>
      <c r="L119" s="44">
        <f>IFERROR(_xll.qlIndexFixing(Index6M,$H119,TRUE,_xll.ohTrigger(RecalcTrigger,Trigger6M)),NA())</f>
        <v>-8.163922563634424E-4</v>
      </c>
      <c r="M119" s="183">
        <f>IFERROR(_xll.qlIndexFixing(Index1Y,$H119,TRUE,_xll.ohTrigger(RecalcTrigger,Trigger1Y)),NA())</f>
        <v>4.6382824020183049E-4</v>
      </c>
      <c r="N119" s="182">
        <f>IFERROR(_xll.qlIndexFixing(ONIndex1M,I119,TRUE,_xll.ohTrigger(RecalcTrigger,Trigger1M)),NA())</f>
        <v>-2.6069142152973512E-3</v>
      </c>
      <c r="O119" s="44" t="e">
        <f>IFERROR(_xll.qlIndexFixing(ONIndex3M,I119,TRUE,_xll.ohTrigger(RecalcTrigger,Trigger3M)),NA())</f>
        <v>#N/A</v>
      </c>
      <c r="P119" s="44">
        <f>IFERROR(_xll.qlIndexFixing(ONIndex6M,I119,TRUE,_xll.ohTrigger(RecalcTrigger,Trigger6M)),NA())</f>
        <v>-6.7197288525555621E-4</v>
      </c>
      <c r="Q119" s="183">
        <f>IFERROR(_xll.qlIndexFixing(ONIndex1Y,I119,TRUE,_xll.ohTrigger(RecalcTrigger,Trigger1Y)),NA())</f>
        <v>3.1693846187508257E-4</v>
      </c>
    </row>
    <row r="120" spans="2:17" x14ac:dyDescent="0.2">
      <c r="B120" s="39" t="s">
        <v>17</v>
      </c>
      <c r="D120" s="42">
        <f>_xll.qlCalendarAdvance(Calendar,$D119,B120,"f",FALSE)</f>
        <v>42522</v>
      </c>
      <c r="E120" s="177">
        <f>_xll.qlInterestRateIndexValueDate(IndexON,D120)</f>
        <v>42522</v>
      </c>
      <c r="F120" s="193">
        <f>IFERROR(_xll.qlIndexFixing(IndexON,D120,TRUE,_xll.ohTrigger(RecalcTrigger,TriggerON)),NA())</f>
        <v>-2.789678692050046E-3</v>
      </c>
      <c r="H120" s="42">
        <f>_xll.qlCalendarAdvance(Calendar,$H119,B120,"f",FALSE)</f>
        <v>42522</v>
      </c>
      <c r="I120" s="177">
        <f>_xll.qlInterestRateIndexValueDate(Index1M,$H120)</f>
        <v>42524</v>
      </c>
      <c r="J120" s="182">
        <f>IFERROR(_xll.qlIndexFixing(Index1M,$H120,TRUE,_xll.ohTrigger(RecalcTrigger,Trigger1M)),NA())</f>
        <v>-2.6159653358690956E-3</v>
      </c>
      <c r="K120" s="44" t="e">
        <f>IFERROR(_xll.qlIndexFixing(Index3M,H120,TRUE,_xll.ohTrigger(RecalcTrigger,Trigger3M)),NA())</f>
        <v>#N/A</v>
      </c>
      <c r="L120" s="44">
        <f>IFERROR(_xll.qlIndexFixing(Index6M,$H120,TRUE,_xll.ohTrigger(RecalcTrigger,Trigger6M)),NA())</f>
        <v>-8.1758754946052769E-4</v>
      </c>
      <c r="M120" s="183">
        <f>IFERROR(_xll.qlIndexFixing(Index1Y,$H120,TRUE,_xll.ohTrigger(RecalcTrigger,Trigger1Y)),NA())</f>
        <v>4.6332708701320434E-4</v>
      </c>
      <c r="N120" s="182">
        <f>IFERROR(_xll.qlIndexFixing(ONIndex1M,I120,TRUE,_xll.ohTrigger(RecalcTrigger,Trigger1M)),NA())</f>
        <v>-2.6082413049355324E-3</v>
      </c>
      <c r="O120" s="44" t="e">
        <f>IFERROR(_xll.qlIndexFixing(ONIndex3M,I120,TRUE,_xll.ohTrigger(RecalcTrigger,Trigger3M)),NA())</f>
        <v>#N/A</v>
      </c>
      <c r="P120" s="44">
        <f>IFERROR(_xll.qlIndexFixing(ONIndex6M,I120,TRUE,_xll.ohTrigger(RecalcTrigger,Trigger6M)),NA())</f>
        <v>-6.7474017273472242E-4</v>
      </c>
      <c r="Q120" s="183">
        <f>IFERROR(_xll.qlIndexFixing(ONIndex1Y,I120,TRUE,_xll.ohTrigger(RecalcTrigger,Trigger1Y)),NA())</f>
        <v>3.168627087113407E-4</v>
      </c>
    </row>
    <row r="121" spans="2:17" x14ac:dyDescent="0.2">
      <c r="B121" s="39" t="s">
        <v>17</v>
      </c>
      <c r="D121" s="42">
        <f>_xll.qlCalendarAdvance(Calendar,$D120,B121,"f",FALSE)</f>
        <v>42523</v>
      </c>
      <c r="E121" s="177">
        <f>_xll.qlInterestRateIndexValueDate(IndexON,D121)</f>
        <v>42523</v>
      </c>
      <c r="F121" s="193">
        <f>IFERROR(_xll.qlIndexFixing(IndexON,D121,TRUE,_xll.ohTrigger(RecalcTrigger,TriggerON)),NA())</f>
        <v>-2.7929454984754187E-3</v>
      </c>
      <c r="H121" s="42">
        <f>_xll.qlCalendarAdvance(Calendar,$H120,B121,"f",FALSE)</f>
        <v>42523</v>
      </c>
      <c r="I121" s="177">
        <f>_xll.qlInterestRateIndexValueDate(Index1M,$H121)</f>
        <v>42527</v>
      </c>
      <c r="J121" s="182">
        <f>IFERROR(_xll.qlIndexFixing(Index1M,$H121,TRUE,_xll.ohTrigger(RecalcTrigger,Trigger1M)),NA())</f>
        <v>-2.6178760215533892E-3</v>
      </c>
      <c r="K121" s="44" t="e">
        <f>IFERROR(_xll.qlIndexFixing(Index3M,H121,TRUE,_xll.ohTrigger(RecalcTrigger,Trigger3M)),NA())</f>
        <v>#N/A</v>
      </c>
      <c r="L121" s="44">
        <f>IFERROR(_xll.qlIndexFixing(Index6M,$H121,TRUE,_xll.ohTrigger(RecalcTrigger,Trigger6M)),NA())</f>
        <v>-8.2015466712409102E-4</v>
      </c>
      <c r="M121" s="183">
        <f>IFERROR(_xll.qlIndexFixing(Index1Y,$H121,TRUE,_xll.ohTrigger(RecalcTrigger,Trigger1Y)),NA())</f>
        <v>4.642338098404158E-4</v>
      </c>
      <c r="N121" s="182">
        <f>IFERROR(_xll.qlIndexFixing(ONIndex1M,I121,TRUE,_xll.ohTrigger(RecalcTrigger,Trigger1M)),NA())</f>
        <v>-2.609495541809892E-3</v>
      </c>
      <c r="O121" s="44" t="e">
        <f>IFERROR(_xll.qlIndexFixing(ONIndex3M,I121,TRUE,_xll.ohTrigger(RecalcTrigger,Trigger3M)),NA())</f>
        <v>#N/A</v>
      </c>
      <c r="P121" s="44">
        <f>IFERROR(_xll.qlIndexFixing(ONIndex6M,I121,TRUE,_xll.ohTrigger(RecalcTrigger,Trigger6M)),NA())</f>
        <v>-6.7771341478728431E-4</v>
      </c>
      <c r="Q121" s="183">
        <f>IFERROR(_xll.qlIndexFixing(ONIndex1Y,I121,TRUE,_xll.ohTrigger(RecalcTrigger,Trigger1Y)),NA())</f>
        <v>3.1726571713797114E-4</v>
      </c>
    </row>
    <row r="122" spans="2:17" x14ac:dyDescent="0.2">
      <c r="B122" s="39" t="s">
        <v>17</v>
      </c>
      <c r="D122" s="42">
        <f>_xll.qlCalendarAdvance(Calendar,$D121,B122,"f",FALSE)</f>
        <v>42524</v>
      </c>
      <c r="E122" s="177">
        <f>_xll.qlInterestRateIndexValueDate(IndexON,D122)</f>
        <v>42524</v>
      </c>
      <c r="F122" s="193">
        <f>IFERROR(_xll.qlIndexFixing(IndexON,D122,TRUE,_xll.ohTrigger(RecalcTrigger,TriggerON)),NA())</f>
        <v>-2.8003444720159365E-3</v>
      </c>
      <c r="H122" s="42">
        <f>_xll.qlCalendarAdvance(Calendar,$H121,B122,"f",FALSE)</f>
        <v>42524</v>
      </c>
      <c r="I122" s="177">
        <f>_xll.qlInterestRateIndexValueDate(Index1M,$H122)</f>
        <v>42528</v>
      </c>
      <c r="J122" s="182">
        <f>IFERROR(_xll.qlIndexFixing(Index1M,$H122,TRUE,_xll.ohTrigger(RecalcTrigger,Trigger1M)),NA())</f>
        <v>-2.618567851807807E-3</v>
      </c>
      <c r="K122" s="44" t="e">
        <f>IFERROR(_xll.qlIndexFixing(Index3M,H122,TRUE,_xll.ohTrigger(RecalcTrigger,Trigger3M)),NA())</f>
        <v>#N/A</v>
      </c>
      <c r="L122" s="44">
        <f>IFERROR(_xll.qlIndexFixing(Index6M,$H122,TRUE,_xll.ohTrigger(RecalcTrigger,Trigger6M)),NA())</f>
        <v>-8.2103777268435448E-4</v>
      </c>
      <c r="M122" s="183">
        <f>IFERROR(_xll.qlIndexFixing(Index1Y,$H122,TRUE,_xll.ohTrigger(RecalcTrigger,Trigger1Y)),NA())</f>
        <v>4.6437052615189308E-4</v>
      </c>
      <c r="N122" s="182">
        <f>IFERROR(_xll.qlIndexFixing(ONIndex1M,I122,TRUE,_xll.ohTrigger(RecalcTrigger,Trigger1M)),NA())</f>
        <v>-2.6106761560162894E-3</v>
      </c>
      <c r="O122" s="44" t="e">
        <f>IFERROR(_xll.qlIndexFixing(ONIndex3M,I122,TRUE,_xll.ohTrigger(RecalcTrigger,Trigger3M)),NA())</f>
        <v>#N/A</v>
      </c>
      <c r="P122" s="44">
        <f>IFERROR(_xll.qlIndexFixing(ONIndex6M,I122,TRUE,_xll.ohTrigger(RecalcTrigger,Trigger6M)),NA())</f>
        <v>-6.8089757903955217E-4</v>
      </c>
      <c r="Q122" s="183">
        <f>IFERROR(_xll.qlIndexFixing(ONIndex1Y,I122,TRUE,_xll.ohTrigger(RecalcTrigger,Trigger1Y)),NA())</f>
        <v>3.1815572072879661E-4</v>
      </c>
    </row>
    <row r="123" spans="2:17" x14ac:dyDescent="0.2">
      <c r="B123" s="39" t="s">
        <v>17</v>
      </c>
      <c r="D123" s="42">
        <f>_xll.qlCalendarAdvance(Calendar,$D122,B123,"f",FALSE)</f>
        <v>42527</v>
      </c>
      <c r="E123" s="177">
        <f>_xll.qlInterestRateIndexValueDate(IndexON,D123)</f>
        <v>42527</v>
      </c>
      <c r="F123" s="193">
        <f>IFERROR(_xll.qlIndexFixing(IndexON,D123,TRUE,_xll.ohTrigger(RecalcTrigger,TriggerON)),NA())</f>
        <v>-2.8087047801150788E-3</v>
      </c>
      <c r="H123" s="42">
        <f>_xll.qlCalendarAdvance(Calendar,$H122,B123,"f",FALSE)</f>
        <v>42527</v>
      </c>
      <c r="I123" s="177">
        <f>_xll.qlInterestRateIndexValueDate(Index1M,$H123)</f>
        <v>42529</v>
      </c>
      <c r="J123" s="182">
        <f>IFERROR(_xll.qlIndexFixing(Index1M,$H123,TRUE,_xll.ohTrigger(RecalcTrigger,Trigger1M)),NA())</f>
        <v>-2.6192450733959483E-3</v>
      </c>
      <c r="K123" s="44" t="e">
        <f>IFERROR(_xll.qlIndexFixing(Index3M,H123,TRUE,_xll.ohTrigger(RecalcTrigger,Trigger3M)),NA())</f>
        <v>#N/A</v>
      </c>
      <c r="L123" s="44">
        <f>IFERROR(_xll.qlIndexFixing(Index6M,$H123,TRUE,_xll.ohTrigger(RecalcTrigger,Trigger6M)),NA())</f>
        <v>-8.2189645044669136E-4</v>
      </c>
      <c r="M123" s="183">
        <f>IFERROR(_xll.qlIndexFixing(Index1Y,$H123,TRUE,_xll.ohTrigger(RecalcTrigger,Trigger1Y)),NA())</f>
        <v>4.645306884609522E-4</v>
      </c>
      <c r="N123" s="182">
        <f>IFERROR(_xll.qlIndexFixing(ONIndex1M,I123,TRUE,_xll.ohTrigger(RecalcTrigger,Trigger1M)),NA())</f>
        <v>-2.6127691636101957E-3</v>
      </c>
      <c r="O123" s="44" t="e">
        <f>IFERROR(_xll.qlIndexFixing(ONIndex3M,I123,TRUE,_xll.ohTrigger(RecalcTrigger,Trigger3M)),NA())</f>
        <v>#N/A</v>
      </c>
      <c r="P123" s="44">
        <f>IFERROR(_xll.qlIndexFixing(ONIndex6M,I123,TRUE,_xll.ohTrigger(RecalcTrigger,Trigger6M)),NA())</f>
        <v>-6.8799250338091866E-4</v>
      </c>
      <c r="Q123" s="183">
        <f>IFERROR(_xll.qlIndexFixing(ONIndex1Y,I123,TRUE,_xll.ohTrigger(RecalcTrigger,Trigger1Y)),NA())</f>
        <v>3.2160049817875347E-4</v>
      </c>
    </row>
    <row r="124" spans="2:17" x14ac:dyDescent="0.2">
      <c r="B124" s="39" t="s">
        <v>17</v>
      </c>
      <c r="D124" s="42">
        <f>_xll.qlCalendarAdvance(Calendar,$D123,B124,"f",FALSE)</f>
        <v>42528</v>
      </c>
      <c r="E124" s="177">
        <f>_xll.qlInterestRateIndexValueDate(IndexON,D124)</f>
        <v>42528</v>
      </c>
      <c r="F124" s="193">
        <f>IFERROR(_xll.qlIndexFixing(IndexON,D124,TRUE,_xll.ohTrigger(RecalcTrigger,TriggerON)),NA())</f>
        <v>-2.8133482378533969E-3</v>
      </c>
      <c r="H124" s="42">
        <f>_xll.qlCalendarAdvance(Calendar,$H123,B124,"f",FALSE)</f>
        <v>42528</v>
      </c>
      <c r="I124" s="177">
        <f>_xll.qlInterestRateIndexValueDate(Index1M,$H124)</f>
        <v>42530</v>
      </c>
      <c r="J124" s="182">
        <f>IFERROR(_xll.qlIndexFixing(Index1M,$H124,TRUE,_xll.ohTrigger(RecalcTrigger,Trigger1M)),NA())</f>
        <v>-2.6205680426785727E-3</v>
      </c>
      <c r="K124" s="44" t="e">
        <f>IFERROR(_xll.qlIndexFixing(Index3M,H124,TRUE,_xll.ohTrigger(RecalcTrigger,Trigger3M)),NA())</f>
        <v>#N/A</v>
      </c>
      <c r="L124" s="44">
        <f>IFERROR(_xll.qlIndexFixing(Index6M,$H124,TRUE,_xll.ohTrigger(RecalcTrigger,Trigger6M)),NA())</f>
        <v>-8.2272994844889344E-4</v>
      </c>
      <c r="M124" s="183">
        <f>IFERROR(_xll.qlIndexFixing(Index1Y,$H124,TRUE,_xll.ohTrigger(RecalcTrigger,Trigger1Y)),NA())</f>
        <v>4.647189916525122E-4</v>
      </c>
      <c r="N124" s="182">
        <f>IFERROR(_xll.qlIndexFixing(ONIndex1M,I124,TRUE,_xll.ohTrigger(RecalcTrigger,Trigger1M)),NA())</f>
        <v>-2.6146469900378833E-3</v>
      </c>
      <c r="O124" s="44" t="e">
        <f>IFERROR(_xll.qlIndexFixing(ONIndex3M,I124,TRUE,_xll.ohTrigger(RecalcTrigger,Trigger3M)),NA())</f>
        <v>#N/A</v>
      </c>
      <c r="P124" s="44">
        <f>IFERROR(_xll.qlIndexFixing(ONIndex6M,I124,TRUE,_xll.ohTrigger(RecalcTrigger,Trigger6M)),NA())</f>
        <v>-6.9584280513623753E-4</v>
      </c>
      <c r="Q124" s="183">
        <f>IFERROR(_xll.qlIndexFixing(ONIndex1Y,I124,TRUE,_xll.ohTrigger(RecalcTrigger,Trigger1Y)),NA())</f>
        <v>3.267503507764502E-4</v>
      </c>
    </row>
    <row r="125" spans="2:17" x14ac:dyDescent="0.2">
      <c r="B125" s="39" t="s">
        <v>17</v>
      </c>
      <c r="D125" s="42">
        <f>_xll.qlCalendarAdvance(Calendar,$D124,B125,"f",FALSE)</f>
        <v>42529</v>
      </c>
      <c r="E125" s="177">
        <f>_xll.qlInterestRateIndexValueDate(IndexON,D125)</f>
        <v>42529</v>
      </c>
      <c r="F125" s="193">
        <f>IFERROR(_xll.qlIndexFixing(IndexON,D125,TRUE,_xll.ohTrigger(RecalcTrigger,TriggerON)),NA())</f>
        <v>-2.8182248812624877E-3</v>
      </c>
      <c r="H125" s="42">
        <f>_xll.qlCalendarAdvance(Calendar,$H124,B125,"f",FALSE)</f>
        <v>42529</v>
      </c>
      <c r="I125" s="177">
        <f>_xll.qlInterestRateIndexValueDate(Index1M,$H125)</f>
        <v>42531</v>
      </c>
      <c r="J125" s="182">
        <f>IFERROR(_xll.qlIndexFixing(Index1M,$H125,TRUE,_xll.ohTrigger(RecalcTrigger,Trigger1M)),NA())</f>
        <v>-2.6209061422885751E-3</v>
      </c>
      <c r="K125" s="44" t="e">
        <f>IFERROR(_xll.qlIndexFixing(Index3M,H125,TRUE,_xll.ohTrigger(RecalcTrigger,Trigger3M)),NA())</f>
        <v>#N/A</v>
      </c>
      <c r="L125" s="44">
        <f>IFERROR(_xll.qlIndexFixing(Index6M,$H125,TRUE,_xll.ohTrigger(RecalcTrigger,Trigger6M)),NA())</f>
        <v>-8.2356609751001598E-4</v>
      </c>
      <c r="M125" s="183">
        <f>IFERROR(_xll.qlIndexFixing(Index1Y,$H125,TRUE,_xll.ohTrigger(RecalcTrigger,Trigger1Y)),NA())</f>
        <v>4.6471056385452109E-4</v>
      </c>
      <c r="N125" s="182">
        <f>IFERROR(_xll.qlIndexFixing(ONIndex1M,I125,TRUE,_xll.ohTrigger(RecalcTrigger,Trigger1M)),NA())</f>
        <v>-2.6154479436613087E-3</v>
      </c>
      <c r="O125" s="44" t="e">
        <f>IFERROR(_xll.qlIndexFixing(ONIndex3M,I125,TRUE,_xll.ohTrigger(RecalcTrigger,Trigger3M)),NA())</f>
        <v>#N/A</v>
      </c>
      <c r="P125" s="44">
        <f>IFERROR(_xll.qlIndexFixing(ONIndex6M,I125,TRUE,_xll.ohTrigger(RecalcTrigger,Trigger6M)),NA())</f>
        <v>-7.0015609118456723E-4</v>
      </c>
      <c r="Q125" s="183">
        <f>IFERROR(_xll.qlIndexFixing(ONIndex1Y,I125,TRUE,_xll.ohTrigger(RecalcTrigger,Trigger1Y)),NA())</f>
        <v>3.3019882891949237E-4</v>
      </c>
    </row>
    <row r="126" spans="2:17" x14ac:dyDescent="0.2">
      <c r="B126" s="39" t="s">
        <v>17</v>
      </c>
      <c r="D126" s="42">
        <f>_xll.qlCalendarAdvance(Calendar,$D125,B126,"f",FALSE)</f>
        <v>42530</v>
      </c>
      <c r="E126" s="177">
        <f>_xll.qlInterestRateIndexValueDate(IndexON,D126)</f>
        <v>42530</v>
      </c>
      <c r="F126" s="193">
        <f>IFERROR(_xll.qlIndexFixing(IndexON,D126,TRUE,_xll.ohTrigger(RecalcTrigger,TriggerON)),NA())</f>
        <v>-2.8230960094033364E-3</v>
      </c>
      <c r="H126" s="42">
        <f>_xll.qlCalendarAdvance(Calendar,$H125,B126,"f",FALSE)</f>
        <v>42530</v>
      </c>
      <c r="I126" s="177">
        <f>_xll.qlInterestRateIndexValueDate(Index1M,$H126)</f>
        <v>42534</v>
      </c>
      <c r="J126" s="182">
        <f>IFERROR(_xll.qlIndexFixing(Index1M,$H126,TRUE,_xll.ohTrigger(RecalcTrigger,Trigger1M)),NA())</f>
        <v>-2.6225540506294998E-3</v>
      </c>
      <c r="K126" s="44" t="e">
        <f>IFERROR(_xll.qlIndexFixing(Index3M,H126,TRUE,_xll.ohTrigger(RecalcTrigger,Trigger3M)),NA())</f>
        <v>#N/A</v>
      </c>
      <c r="L126" s="44">
        <f>IFERROR(_xll.qlIndexFixing(Index6M,$H126,TRUE,_xll.ohTrigger(RecalcTrigger,Trigger6M)),NA())</f>
        <v>-8.2579635378029538E-4</v>
      </c>
      <c r="M126" s="183">
        <f>IFERROR(_xll.qlIndexFixing(Index1Y,$H126,TRUE,_xll.ohTrigger(RecalcTrigger,Trigger1Y)),NA())</f>
        <v>4.6584824435219076E-4</v>
      </c>
      <c r="N126" s="182">
        <f>IFERROR(_xll.qlIndexFixing(ONIndex1M,I126,TRUE,_xll.ohTrigger(RecalcTrigger,Trigger1M)),NA())</f>
        <v>-2.6161706556715458E-3</v>
      </c>
      <c r="O126" s="44" t="e">
        <f>IFERROR(_xll.qlIndexFixing(ONIndex3M,I126,TRUE,_xll.ohTrigger(RecalcTrigger,Trigger3M)),NA())</f>
        <v>#N/A</v>
      </c>
      <c r="P126" s="44">
        <f>IFERROR(_xll.qlIndexFixing(ONIndex6M,I126,TRUE,_xll.ohTrigger(RecalcTrigger,Trigger6M)),NA())</f>
        <v>-7.047101036317116E-4</v>
      </c>
      <c r="Q126" s="183">
        <f>IFERROR(_xll.qlIndexFixing(ONIndex1Y,I126,TRUE,_xll.ohTrigger(RecalcTrigger,Trigger1Y)),NA())</f>
        <v>3.3418370199100877E-4</v>
      </c>
    </row>
    <row r="127" spans="2:17" x14ac:dyDescent="0.2">
      <c r="B127" s="39" t="s">
        <v>17</v>
      </c>
      <c r="D127" s="42">
        <f>_xll.qlCalendarAdvance(Calendar,$D126,B127,"f",FALSE)</f>
        <v>42531</v>
      </c>
      <c r="E127" s="177">
        <f>_xll.qlInterestRateIndexValueDate(IndexON,D127)</f>
        <v>42531</v>
      </c>
      <c r="F127" s="193">
        <f>IFERROR(_xll.qlIndexFixing(IndexON,D127,TRUE,_xll.ohTrigger(RecalcTrigger,TriggerON)),NA())</f>
        <v>-2.8325875174894932E-3</v>
      </c>
      <c r="H127" s="42">
        <f>_xll.qlCalendarAdvance(Calendar,$H126,B127,"f",FALSE)</f>
        <v>42531</v>
      </c>
      <c r="I127" s="177">
        <f>_xll.qlInterestRateIndexValueDate(Index1M,$H127)</f>
        <v>42535</v>
      </c>
      <c r="J127" s="182">
        <f>IFERROR(_xll.qlIndexFixing(Index1M,$H127,TRUE,_xll.ohTrigger(RecalcTrigger,Trigger1M)),NA())</f>
        <v>-2.6232298634085716E-3</v>
      </c>
      <c r="K127" s="44" t="e">
        <f>IFERROR(_xll.qlIndexFixing(Index3M,H127,TRUE,_xll.ohTrigger(RecalcTrigger,Trigger3M)),NA())</f>
        <v>#N/A</v>
      </c>
      <c r="L127" s="44">
        <f>IFERROR(_xll.qlIndexFixing(Index6M,$H127,TRUE,_xll.ohTrigger(RecalcTrigger,Trigger6M)),NA())</f>
        <v>-8.2649192372335947E-4</v>
      </c>
      <c r="M127" s="183">
        <f>IFERROR(_xll.qlIndexFixing(Index1Y,$H127,TRUE,_xll.ohTrigger(RecalcTrigger,Trigger1Y)),NA())</f>
        <v>4.6624840866527382E-4</v>
      </c>
      <c r="N127" s="182">
        <f>IFERROR(_xll.qlIndexFixing(ONIndex1M,I127,TRUE,_xll.ohTrigger(RecalcTrigger,Trigger1M)),NA())</f>
        <v>-2.6168143563642943E-3</v>
      </c>
      <c r="O127" s="44" t="e">
        <f>IFERROR(_xll.qlIndexFixing(ONIndex3M,I127,TRUE,_xll.ohTrigger(RecalcTrigger,Trigger3M)),NA())</f>
        <v>#N/A</v>
      </c>
      <c r="P127" s="44">
        <f>IFERROR(_xll.qlIndexFixing(ONIndex6M,I127,TRUE,_xll.ohTrigger(RecalcTrigger,Trigger6M)),NA())</f>
        <v>-7.0950981010398095E-4</v>
      </c>
      <c r="Q127" s="183">
        <f>IFERROR(_xll.qlIndexFixing(ONIndex1Y,I127,TRUE,_xll.ohTrigger(RecalcTrigger,Trigger1Y)),NA())</f>
        <v>3.3871320316514186E-4</v>
      </c>
    </row>
    <row r="128" spans="2:17" x14ac:dyDescent="0.2">
      <c r="B128" s="39" t="s">
        <v>17</v>
      </c>
      <c r="D128" s="42">
        <f>_xll.qlCalendarAdvance(Calendar,$D127,B128,"f",FALSE)</f>
        <v>42534</v>
      </c>
      <c r="E128" s="177">
        <f>_xll.qlInterestRateIndexValueDate(IndexON,D128)</f>
        <v>42534</v>
      </c>
      <c r="F128" s="193">
        <f>IFERROR(_xll.qlIndexFixing(IndexON,D128,TRUE,_xll.ohTrigger(RecalcTrigger,TriggerON)),NA())</f>
        <v>-2.8418845018851613E-3</v>
      </c>
      <c r="H128" s="42">
        <f>_xll.qlCalendarAdvance(Calendar,$H127,B128,"f",FALSE)</f>
        <v>42534</v>
      </c>
      <c r="I128" s="177">
        <f>_xll.qlInterestRateIndexValueDate(Index1M,$H128)</f>
        <v>42536</v>
      </c>
      <c r="J128" s="182">
        <f>IFERROR(_xll.qlIndexFixing(Index1M,$H128,TRUE,_xll.ohTrigger(RecalcTrigger,Trigger1M)),NA())</f>
        <v>-2.6239205109996888E-3</v>
      </c>
      <c r="K128" s="44" t="e">
        <f>IFERROR(_xll.qlIndexFixing(Index3M,H128,TRUE,_xll.ohTrigger(RecalcTrigger,Trigger3M)),NA())</f>
        <v>#N/A</v>
      </c>
      <c r="L128" s="44">
        <f>IFERROR(_xll.qlIndexFixing(Index6M,$H128,TRUE,_xll.ohTrigger(RecalcTrigger,Trigger6M)),NA())</f>
        <v>-8.2715735223870914E-4</v>
      </c>
      <c r="M128" s="183">
        <f>IFERROR(_xll.qlIndexFixing(Index1Y,$H128,TRUE,_xll.ohTrigger(RecalcTrigger,Trigger1Y)),NA())</f>
        <v>4.6670532325888649E-4</v>
      </c>
      <c r="N128" s="182">
        <f>IFERROR(_xll.qlIndexFixing(ONIndex1M,I128,TRUE,_xll.ohTrigger(RecalcTrigger,Trigger1M)),NA())</f>
        <v>-2.6178155008782511E-3</v>
      </c>
      <c r="O128" s="44" t="e">
        <f>IFERROR(_xll.qlIndexFixing(ONIndex3M,I128,TRUE,_xll.ohTrigger(RecalcTrigger,Trigger3M)),NA())</f>
        <v>#N/A</v>
      </c>
      <c r="P128" s="44">
        <f>IFERROR(_xll.qlIndexFixing(ONIndex6M,I128,TRUE,_xll.ohTrigger(RecalcTrigger,Trigger6M)),NA())</f>
        <v>-7.1995160038973438E-4</v>
      </c>
      <c r="Q128" s="183">
        <f>IFERROR(_xll.qlIndexFixing(ONIndex1Y,I128,TRUE,_xll.ohTrigger(RecalcTrigger,Trigger1Y)),NA())</f>
        <v>3.4962913910696614E-4</v>
      </c>
    </row>
    <row r="129" spans="2:17" x14ac:dyDescent="0.2">
      <c r="B129" s="39" t="s">
        <v>17</v>
      </c>
      <c r="D129" s="42">
        <f>_xll.qlCalendarAdvance(Calendar,$D128,B129,"f",FALSE)</f>
        <v>42535</v>
      </c>
      <c r="E129" s="177">
        <f>_xll.qlInterestRateIndexValueDate(IndexON,D129)</f>
        <v>42535</v>
      </c>
      <c r="F129" s="193">
        <f>IFERROR(_xll.qlIndexFixing(IndexON,D129,TRUE,_xll.ohTrigger(RecalcTrigger,TriggerON)),NA())</f>
        <v>-2.8463969807956957E-3</v>
      </c>
      <c r="H129" s="42">
        <f>_xll.qlCalendarAdvance(Calendar,$H128,B129,"f",FALSE)</f>
        <v>42535</v>
      </c>
      <c r="I129" s="177">
        <f>_xll.qlInterestRateIndexValueDate(Index1M,$H129)</f>
        <v>42537</v>
      </c>
      <c r="J129" s="182">
        <f>IFERROR(_xll.qlIndexFixing(Index1M,$H129,TRUE,_xll.ohTrigger(RecalcTrigger,Trigger1M)),NA())</f>
        <v>-2.6255260786166301E-3</v>
      </c>
      <c r="K129" s="44" t="e">
        <f>IFERROR(_xll.qlIndexFixing(Index3M,H129,TRUE,_xll.ohTrigger(RecalcTrigger,Trigger3M)),NA())</f>
        <v>#N/A</v>
      </c>
      <c r="L129" s="44">
        <f>IFERROR(_xll.qlIndexFixing(Index6M,$H129,TRUE,_xll.ohTrigger(RecalcTrigger,Trigger6M)),NA())</f>
        <v>-8.2779173740321805E-4</v>
      </c>
      <c r="M129" s="183">
        <f>IFERROR(_xll.qlIndexFixing(Index1Y,$H129,TRUE,_xll.ohTrigger(RecalcTrigger,Trigger1Y)),NA())</f>
        <v>4.672238297332455E-4</v>
      </c>
      <c r="N129" s="182">
        <f>IFERROR(_xll.qlIndexFixing(ONIndex1M,I129,TRUE,_xll.ohTrigger(RecalcTrigger,Trigger1M)),NA())</f>
        <v>-2.6186009835305057E-3</v>
      </c>
      <c r="O129" s="44" t="e">
        <f>IFERROR(_xll.qlIndexFixing(ONIndex3M,I129,TRUE,_xll.ohTrigger(RecalcTrigger,Trigger3M)),NA())</f>
        <v>#N/A</v>
      </c>
      <c r="P129" s="44">
        <f>IFERROR(_xll.qlIndexFixing(ONIndex6M,I129,TRUE,_xll.ohTrigger(RecalcTrigger,Trigger6M)),NA())</f>
        <v>-7.3119513100294853E-4</v>
      </c>
      <c r="Q129" s="183">
        <f>IFERROR(_xll.qlIndexFixing(ONIndex1Y,I129,TRUE,_xll.ohTrigger(RecalcTrigger,Trigger1Y)),NA())</f>
        <v>3.590530129216063E-4</v>
      </c>
    </row>
    <row r="130" spans="2:17" x14ac:dyDescent="0.2">
      <c r="B130" s="39" t="s">
        <v>17</v>
      </c>
      <c r="D130" s="42">
        <f>_xll.qlCalendarAdvance(Calendar,$D129,B130,"f",FALSE)</f>
        <v>42536</v>
      </c>
      <c r="E130" s="177">
        <f>_xll.qlInterestRateIndexValueDate(IndexON,D130)</f>
        <v>42536</v>
      </c>
      <c r="F130" s="193">
        <f>IFERROR(_xll.qlIndexFixing(IndexON,D130,TRUE,_xll.ohTrigger(RecalcTrigger,TriggerON)),NA())</f>
        <v>-2.8508313461905743E-3</v>
      </c>
      <c r="H130" s="42">
        <f>_xll.qlCalendarAdvance(Calendar,$H129,B130,"f",FALSE)</f>
        <v>42536</v>
      </c>
      <c r="I130" s="177">
        <f>_xll.qlInterestRateIndexValueDate(Index1M,$H130)</f>
        <v>42538</v>
      </c>
      <c r="J130" s="182">
        <f>IFERROR(_xll.qlIndexFixing(Index1M,$H130,TRUE,_xll.ohTrigger(RecalcTrigger,Trigger1M)),NA())</f>
        <v>-2.6258261888574418E-3</v>
      </c>
      <c r="K130" s="44" t="e">
        <f>IFERROR(_xll.qlIndexFixing(Index3M,H130,TRUE,_xll.ohTrigger(RecalcTrigger,Trigger3M)),NA())</f>
        <v>#N/A</v>
      </c>
      <c r="L130" s="44">
        <f>IFERROR(_xll.qlIndexFixing(Index6M,$H130,TRUE,_xll.ohTrigger(RecalcTrigger,Trigger6M)),NA())</f>
        <v>-8.2828211106698456E-4</v>
      </c>
      <c r="M130" s="183">
        <f>IFERROR(_xll.qlIndexFixing(Index1Y,$H130,TRUE,_xll.ohTrigger(RecalcTrigger,Trigger1Y)),NA())</f>
        <v>4.6853051777369755E-4</v>
      </c>
      <c r="N130" s="182">
        <f>IFERROR(_xll.qlIndexFixing(ONIndex1M,I130,TRUE,_xll.ohTrigger(RecalcTrigger,Trigger1M)),NA())</f>
        <v>-2.6189428373957213E-3</v>
      </c>
      <c r="O130" s="44" t="e">
        <f>IFERROR(_xll.qlIndexFixing(ONIndex3M,I130,TRUE,_xll.ohTrigger(RecalcTrigger,Trigger3M)),NA())</f>
        <v>#N/A</v>
      </c>
      <c r="P130" s="44">
        <f>IFERROR(_xll.qlIndexFixing(ONIndex6M,I130,TRUE,_xll.ohTrigger(RecalcTrigger,Trigger6M)),NA())</f>
        <v>-7.3687605697259073E-4</v>
      </c>
      <c r="Q130" s="183">
        <f>IFERROR(_xll.qlIndexFixing(ONIndex1Y,I130,TRUE,_xll.ohTrigger(RecalcTrigger,Trigger1Y)),NA())</f>
        <v>3.5927974979088617E-4</v>
      </c>
    </row>
    <row r="131" spans="2:17" x14ac:dyDescent="0.2">
      <c r="B131" s="39" t="s">
        <v>17</v>
      </c>
      <c r="D131" s="42">
        <f>_xll.qlCalendarAdvance(Calendar,$D130,B131,"f",FALSE)</f>
        <v>42537</v>
      </c>
      <c r="E131" s="177">
        <f>_xll.qlInterestRateIndexValueDate(IndexON,D131)</f>
        <v>42537</v>
      </c>
      <c r="F131" s="193">
        <f>IFERROR(_xll.qlIndexFixing(IndexON,D131,TRUE,_xll.ohTrigger(RecalcTrigger,TriggerON)),NA())</f>
        <v>-2.8551854702119073E-3</v>
      </c>
      <c r="H131" s="42">
        <f>_xll.qlCalendarAdvance(Calendar,$H130,B131,"f",FALSE)</f>
        <v>42537</v>
      </c>
      <c r="I131" s="177">
        <f>_xll.qlInterestRateIndexValueDate(Index1M,$H131)</f>
        <v>42541</v>
      </c>
      <c r="J131" s="182">
        <f>IFERROR(_xll.qlIndexFixing(Index1M,$H131,TRUE,_xll.ohTrigger(RecalcTrigger,Trigger1M)),NA())</f>
        <v>-2.6277573917128372E-3</v>
      </c>
      <c r="K131" s="44" t="e">
        <f>IFERROR(_xll.qlIndexFixing(Index3M,H131,TRUE,_xll.ohTrigger(RecalcTrigger,Trigger3M)),NA())</f>
        <v>#N/A</v>
      </c>
      <c r="L131" s="44">
        <f>IFERROR(_xll.qlIndexFixing(Index6M,$H131,TRUE,_xll.ohTrigger(RecalcTrigger,Trigger6M)),NA())</f>
        <v>-8.2999999922317804E-4</v>
      </c>
      <c r="M131" s="183">
        <f>IFERROR(_xll.qlIndexFixing(Index1Y,$H131,TRUE,_xll.ohTrigger(RecalcTrigger,Trigger1Y)),NA())</f>
        <v>4.7000000005284752E-4</v>
      </c>
      <c r="N131" s="182">
        <f>IFERROR(_xll.qlIndexFixing(ONIndex1M,I131,TRUE,_xll.ohTrigger(RecalcTrigger,Trigger1M)),NA())</f>
        <v>-2.6193078691205685E-3</v>
      </c>
      <c r="O131" s="44" t="e">
        <f>IFERROR(_xll.qlIndexFixing(ONIndex3M,I131,TRUE,_xll.ohTrigger(RecalcTrigger,Trigger3M)),NA())</f>
        <v>#N/A</v>
      </c>
      <c r="P131" s="44">
        <f>IFERROR(_xll.qlIndexFixing(ONIndex6M,I131,TRUE,_xll.ohTrigger(RecalcTrigger,Trigger6M)),NA())</f>
        <v>-7.4240246450418823E-4</v>
      </c>
      <c r="Q131" s="183">
        <f>IFERROR(_xll.qlIndexFixing(ONIndex1Y,I131,TRUE,_xll.ohTrigger(RecalcTrigger,Trigger1Y)),NA())</f>
        <v>3.5953666116306238E-4</v>
      </c>
    </row>
    <row r="132" spans="2:17" x14ac:dyDescent="0.2">
      <c r="B132" s="39" t="s">
        <v>17</v>
      </c>
      <c r="D132" s="42">
        <f>_xll.qlCalendarAdvance(Calendar,$D131,B132,"f",FALSE)</f>
        <v>42538</v>
      </c>
      <c r="E132" s="177">
        <f>_xll.qlInterestRateIndexValueDate(IndexON,D132)</f>
        <v>42538</v>
      </c>
      <c r="F132" s="193">
        <f>IFERROR(_xll.qlIndexFixing(IndexON,D132,TRUE,_xll.ohTrigger(RecalcTrigger,TriggerON)),NA())</f>
        <v>-2.8635928296605329E-3</v>
      </c>
      <c r="H132" s="42">
        <f>_xll.qlCalendarAdvance(Calendar,$H131,B132,"f",FALSE)</f>
        <v>42538</v>
      </c>
      <c r="I132" s="177">
        <f>_xll.qlInterestRateIndexValueDate(Index1M,$H132)</f>
        <v>42542</v>
      </c>
      <c r="J132" s="182">
        <f>IFERROR(_xll.qlIndexFixing(Index1M,$H132,TRUE,_xll.ohTrigger(RecalcTrigger,Trigger1M)),NA())</f>
        <v>-2.6286357229818869E-3</v>
      </c>
      <c r="K132" s="44" t="e">
        <f>IFERROR(_xll.qlIndexFixing(Index3M,H132,TRUE,_xll.ohTrigger(RecalcTrigger,Trigger3M)),NA())</f>
        <v>#N/A</v>
      </c>
      <c r="L132" s="44">
        <f>IFERROR(_xll.qlIndexFixing(Index6M,$H132,TRUE,_xll.ohTrigger(RecalcTrigger,Trigger6M)),NA())</f>
        <v>-8.304648701684135E-4</v>
      </c>
      <c r="M132" s="183">
        <f>IFERROR(_xll.qlIndexFixing(Index1Y,$H132,TRUE,_xll.ohTrigger(RecalcTrigger,Trigger1Y)),NA())</f>
        <v>4.7086858928910942E-4</v>
      </c>
      <c r="N132" s="182">
        <f>IFERROR(_xll.qlIndexFixing(ONIndex1M,I132,TRUE,_xll.ohTrigger(RecalcTrigger,Trigger1M)),NA())</f>
        <v>-2.6196975456516114E-3</v>
      </c>
      <c r="O132" s="44" t="e">
        <f>IFERROR(_xll.qlIndexFixing(ONIndex3M,I132,TRUE,_xll.ohTrigger(RecalcTrigger,Trigger3M)),NA())</f>
        <v>#N/A</v>
      </c>
      <c r="P132" s="44">
        <f>IFERROR(_xll.qlIndexFixing(ONIndex6M,I132,TRUE,_xll.ohTrigger(RecalcTrigger,Trigger6M)),NA())</f>
        <v>-7.4777031562778262E-4</v>
      </c>
      <c r="Q132" s="183">
        <f>IFERROR(_xll.qlIndexFixing(ONIndex1Y,I132,TRUE,_xll.ohTrigger(RecalcTrigger,Trigger1Y)),NA())</f>
        <v>3.5982241130660952E-4</v>
      </c>
    </row>
    <row r="133" spans="2:17" x14ac:dyDescent="0.2">
      <c r="B133" s="39" t="s">
        <v>17</v>
      </c>
      <c r="D133" s="42">
        <f>_xll.qlCalendarAdvance(Calendar,$D132,B133,"f",FALSE)</f>
        <v>42541</v>
      </c>
      <c r="E133" s="177">
        <f>_xll.qlInterestRateIndexValueDate(IndexON,D133)</f>
        <v>42541</v>
      </c>
      <c r="F133" s="193">
        <f>IFERROR(_xll.qlIndexFixing(IndexON,D133,TRUE,_xll.ohTrigger(RecalcTrigger,TriggerON)),NA())</f>
        <v>-2.8717569964831213E-3</v>
      </c>
      <c r="H133" s="42">
        <f>_xll.qlCalendarAdvance(Calendar,$H132,B133,"f",FALSE)</f>
        <v>42541</v>
      </c>
      <c r="I133" s="177">
        <f>_xll.qlInterestRateIndexValueDate(Index1M,$H133)</f>
        <v>42543</v>
      </c>
      <c r="J133" s="182">
        <f>IFERROR(_xll.qlIndexFixing(Index1M,$H133,TRUE,_xll.ohTrigger(RecalcTrigger,Trigger1M)),NA())</f>
        <v>-2.6295604615835799E-3</v>
      </c>
      <c r="K133" s="44" t="e">
        <f>IFERROR(_xll.qlIndexFixing(Index3M,H133,TRUE,_xll.ohTrigger(RecalcTrigger,Trigger3M)),NA())</f>
        <v>#N/A</v>
      </c>
      <c r="L133" s="44">
        <f>IFERROR(_xll.qlIndexFixing(Index6M,$H133,TRUE,_xll.ohTrigger(RecalcTrigger,Trigger6M)),NA())</f>
        <v>-8.3089445064495949E-4</v>
      </c>
      <c r="M133" s="183">
        <f>IFERROR(_xll.qlIndexFixing(Index1Y,$H133,TRUE,_xll.ohTrigger(RecalcTrigger,Trigger1Y)),NA())</f>
        <v>4.7180886585979613E-4</v>
      </c>
      <c r="N133" s="182">
        <f>IFERROR(_xll.qlIndexFixing(ONIndex1M,I133,TRUE,_xll.ohTrigger(RecalcTrigger,Trigger1M)),NA())</f>
        <v>-2.6205473071927443E-3</v>
      </c>
      <c r="O133" s="44" t="e">
        <f>IFERROR(_xll.qlIndexFixing(ONIndex3M,I133,TRUE,_xll.ohTrigger(RecalcTrigger,Trigger3M)),NA())</f>
        <v>#N/A</v>
      </c>
      <c r="P133" s="44">
        <f>IFERROR(_xll.qlIndexFixing(ONIndex6M,I133,TRUE,_xll.ohTrigger(RecalcTrigger,Trigger6M)),NA())</f>
        <v>-7.579557095560574E-4</v>
      </c>
      <c r="Q133" s="183">
        <f>IFERROR(_xll.qlIndexFixing(ONIndex1Y,I133,TRUE,_xll.ohTrigger(RecalcTrigger,Trigger1Y)),NA())</f>
        <v>3.6048372348496116E-4</v>
      </c>
    </row>
    <row r="134" spans="2:17" x14ac:dyDescent="0.2">
      <c r="B134" s="39" t="s">
        <v>17</v>
      </c>
      <c r="D134" s="42">
        <f>_xll.qlCalendarAdvance(Calendar,$D133,B134,"f",FALSE)</f>
        <v>42542</v>
      </c>
      <c r="E134" s="177">
        <f>_xll.qlInterestRateIndexValueDate(IndexON,D134)</f>
        <v>42542</v>
      </c>
      <c r="F134" s="193">
        <f>IFERROR(_xll.qlIndexFixing(IndexON,D134,TRUE,_xll.ohTrigger(RecalcTrigger,TriggerON)),NA())</f>
        <v>-2.8756779960881218E-3</v>
      </c>
      <c r="H134" s="42">
        <f>_xll.qlCalendarAdvance(Calendar,$H133,B134,"f",FALSE)</f>
        <v>42542</v>
      </c>
      <c r="I134" s="177">
        <f>_xll.qlInterestRateIndexValueDate(Index1M,$H134)</f>
        <v>42544</v>
      </c>
      <c r="J134" s="182">
        <f>IFERROR(_xll.qlIndexFixing(Index1M,$H134,TRUE,_xll.ohTrigger(RecalcTrigger,Trigger1M)),NA())</f>
        <v>-2.631802548672818E-3</v>
      </c>
      <c r="K134" s="44" t="e">
        <f>IFERROR(_xll.qlIndexFixing(Index3M,H134,TRUE,_xll.ohTrigger(RecalcTrigger,Trigger3M)),NA())</f>
        <v>#N/A</v>
      </c>
      <c r="L134" s="44">
        <f>IFERROR(_xll.qlIndexFixing(Index6M,$H134,TRUE,_xll.ohTrigger(RecalcTrigger,Trigger6M)),NA())</f>
        <v>-8.3128968747161439E-4</v>
      </c>
      <c r="M134" s="183">
        <f>IFERROR(_xll.qlIndexFixing(Index1Y,$H134,TRUE,_xll.ohTrigger(RecalcTrigger,Trigger1Y)),NA())</f>
        <v>4.7281748650324009E-4</v>
      </c>
      <c r="N134" s="182">
        <f>IFERROR(_xll.qlIndexFixing(ONIndex1M,I134,TRUE,_xll.ohTrigger(RecalcTrigger,Trigger1M)),NA())</f>
        <v>-2.6215320400080344E-3</v>
      </c>
      <c r="O134" s="44" t="e">
        <f>IFERROR(_xll.qlIndexFixing(ONIndex3M,I134,TRUE,_xll.ohTrigger(RecalcTrigger,Trigger3M)),NA())</f>
        <v>#N/A</v>
      </c>
      <c r="P134" s="44">
        <f>IFERROR(_xll.qlIndexFixing(ONIndex6M,I134,TRUE,_xll.ohTrigger(RecalcTrigger,Trigger6M)),NA())</f>
        <v>-7.675753918867656E-4</v>
      </c>
      <c r="Q134" s="183">
        <f>IFERROR(_xll.qlIndexFixing(ONIndex1Y,I134,TRUE,_xll.ohTrigger(RecalcTrigger,Trigger1Y)),NA())</f>
        <v>3.6122708640284884E-4</v>
      </c>
    </row>
    <row r="135" spans="2:17" x14ac:dyDescent="0.2">
      <c r="B135" s="39" t="s">
        <v>17</v>
      </c>
      <c r="D135" s="42">
        <f>_xll.qlCalendarAdvance(Calendar,$D134,B135,"f",FALSE)</f>
        <v>42543</v>
      </c>
      <c r="E135" s="177">
        <f>_xll.qlInterestRateIndexValueDate(IndexON,D135)</f>
        <v>42543</v>
      </c>
      <c r="F135" s="193">
        <f>IFERROR(_xll.qlIndexFixing(IndexON,D135,TRUE,_xll.ohTrigger(RecalcTrigger,TriggerON)),NA())</f>
        <v>-2.8795059873321094E-3</v>
      </c>
      <c r="H135" s="42">
        <f>_xll.qlCalendarAdvance(Calendar,$H134,B135,"f",FALSE)</f>
        <v>42543</v>
      </c>
      <c r="I135" s="177">
        <f>_xll.qlInterestRateIndexValueDate(Index1M,$H135)</f>
        <v>42545</v>
      </c>
      <c r="J135" s="182">
        <f>IFERROR(_xll.qlIndexFixing(Index1M,$H135,TRUE,_xll.ohTrigger(RecalcTrigger,Trigger1M)),NA())</f>
        <v>-2.6322121870857263E-3</v>
      </c>
      <c r="K135" s="44" t="e">
        <f>IFERROR(_xll.qlIndexFixing(Index3M,H135,TRUE,_xll.ohTrigger(RecalcTrigger,Trigger3M)),NA())</f>
        <v>#N/A</v>
      </c>
      <c r="L135" s="44">
        <f>IFERROR(_xll.qlIndexFixing(Index6M,$H135,TRUE,_xll.ohTrigger(RecalcTrigger,Trigger6M)),NA())</f>
        <v>-8.3133871763500561E-4</v>
      </c>
      <c r="M135" s="183">
        <f>IFERROR(_xll.qlIndexFixing(Index1Y,$H135,TRUE,_xll.ohTrigger(RecalcTrigger,Trigger1Y)),NA())</f>
        <v>4.7558890281243596E-4</v>
      </c>
      <c r="N135" s="182">
        <f>IFERROR(_xll.qlIndexFixing(ONIndex1M,I135,TRUE,_xll.ohTrigger(RecalcTrigger,Trigger1M)),NA())</f>
        <v>-2.6220669455678802E-3</v>
      </c>
      <c r="O135" s="44" t="e">
        <f>IFERROR(_xll.qlIndexFixing(ONIndex3M,I135,TRUE,_xll.ohTrigger(RecalcTrigger,Trigger3M)),NA())</f>
        <v>#N/A</v>
      </c>
      <c r="P135" s="44">
        <f>IFERROR(_xll.qlIndexFixing(ONIndex6M,I135,TRUE,_xll.ohTrigger(RecalcTrigger,Trigger6M)),NA())</f>
        <v>-7.72089888103622E-4</v>
      </c>
      <c r="Q135" s="183">
        <f>IFERROR(_xll.qlIndexFixing(ONIndex1Y,I135,TRUE,_xll.ohTrigger(RecalcTrigger,Trigger1Y)),NA())</f>
        <v>3.6163699546953865E-4</v>
      </c>
    </row>
    <row r="136" spans="2:17" x14ac:dyDescent="0.2">
      <c r="B136" s="39" t="s">
        <v>17</v>
      </c>
      <c r="D136" s="42">
        <f>_xll.qlCalendarAdvance(Calendar,$D135,B136,"f",FALSE)</f>
        <v>42544</v>
      </c>
      <c r="E136" s="177">
        <f>_xll.qlInterestRateIndexValueDate(IndexON,D136)</f>
        <v>42544</v>
      </c>
      <c r="F136" s="193">
        <f>IFERROR(_xll.qlIndexFixing(IndexON,D136,TRUE,_xll.ohTrigger(RecalcTrigger,TriggerON)),NA())</f>
        <v>-2.8832388422772581E-3</v>
      </c>
      <c r="H136" s="42">
        <f>_xll.qlCalendarAdvance(Calendar,$H135,B136,"f",FALSE)</f>
        <v>42544</v>
      </c>
      <c r="I136" s="177">
        <f>_xll.qlInterestRateIndexValueDate(Index1M,$H136)</f>
        <v>42548</v>
      </c>
      <c r="J136" s="182">
        <f>IFERROR(_xll.qlIndexFixing(Index1M,$H136,TRUE,_xll.ohTrigger(RecalcTrigger,Trigger1M)),NA())</f>
        <v>-2.6349557988365468E-3</v>
      </c>
      <c r="K136" s="44" t="e">
        <f>IFERROR(_xll.qlIndexFixing(Index3M,H136,TRUE,_xll.ohTrigger(RecalcTrigger,Trigger3M)),NA())</f>
        <v>#N/A</v>
      </c>
      <c r="L136" s="44">
        <f>IFERROR(_xll.qlIndexFixing(Index6M,$H136,TRUE,_xll.ohTrigger(RecalcTrigger,Trigger6M)),NA())</f>
        <v>-8.3254697638197493E-4</v>
      </c>
      <c r="M136" s="183">
        <f>IFERROR(_xll.qlIndexFixing(Index1Y,$H136,TRUE,_xll.ohTrigger(RecalcTrigger,Trigger1Y)),NA())</f>
        <v>4.774677486295154E-4</v>
      </c>
      <c r="N136" s="182">
        <f>IFERROR(_xll.qlIndexFixing(ONIndex1M,I136,TRUE,_xll.ohTrigger(RecalcTrigger,Trigger1M)),NA())</f>
        <v>-2.6226352978531153E-3</v>
      </c>
      <c r="O136" s="44" t="e">
        <f>IFERROR(_xll.qlIndexFixing(ONIndex3M,I136,TRUE,_xll.ohTrigger(RecalcTrigger,Trigger3M)),NA())</f>
        <v>#N/A</v>
      </c>
      <c r="P136" s="44">
        <f>IFERROR(_xll.qlIndexFixing(ONIndex6M,I136,TRUE,_xll.ohTrigger(RecalcTrigger,Trigger6M)),NA())</f>
        <v>-7.7642159893365204E-4</v>
      </c>
      <c r="Q136" s="183">
        <f>IFERROR(_xll.qlIndexFixing(ONIndex1Y,I136,TRUE,_xll.ohTrigger(RecalcTrigger,Trigger1Y)),NA())</f>
        <v>3.6206772931812736E-4</v>
      </c>
    </row>
    <row r="137" spans="2:17" x14ac:dyDescent="0.2">
      <c r="B137" s="39" t="s">
        <v>17</v>
      </c>
      <c r="D137" s="42">
        <f>_xll.qlCalendarAdvance(Calendar,$D136,B137,"f",FALSE)</f>
        <v>42545</v>
      </c>
      <c r="E137" s="177">
        <f>_xll.qlInterestRateIndexValueDate(IndexON,D137)</f>
        <v>42545</v>
      </c>
      <c r="F137" s="193">
        <f>IFERROR(_xll.qlIndexFixing(IndexON,D137,TRUE,_xll.ohTrigger(RecalcTrigger,TriggerON)),NA())</f>
        <v>-2.8903535853785911E-3</v>
      </c>
      <c r="H137" s="42">
        <f>_xll.qlCalendarAdvance(Calendar,$H136,B137,"f",FALSE)</f>
        <v>42545</v>
      </c>
      <c r="I137" s="177">
        <f>_xll.qlInterestRateIndexValueDate(Index1M,$H137)</f>
        <v>42549</v>
      </c>
      <c r="J137" s="182">
        <f>IFERROR(_xll.qlIndexFixing(Index1M,$H137,TRUE,_xll.ohTrigger(RecalcTrigger,Trigger1M)),NA())</f>
        <v>-2.636204469580683E-3</v>
      </c>
      <c r="K137" s="44" t="e">
        <f>IFERROR(_xll.qlIndexFixing(Index3M,H137,TRUE,_xll.ohTrigger(RecalcTrigger,Trigger3M)),NA())</f>
        <v>#N/A</v>
      </c>
      <c r="L137" s="44">
        <f>IFERROR(_xll.qlIndexFixing(Index6M,$H137,TRUE,_xll.ohTrigger(RecalcTrigger,Trigger6M)),NA())</f>
        <v>-8.3278553897198526E-4</v>
      </c>
      <c r="M137" s="183">
        <f>IFERROR(_xll.qlIndexFixing(Index1Y,$H137,TRUE,_xll.ohTrigger(RecalcTrigger,Trigger1Y)),NA())</f>
        <v>4.7876714474329136E-4</v>
      </c>
      <c r="N137" s="182">
        <f>IFERROR(_xll.qlIndexFixing(ONIndex1M,I137,TRUE,_xll.ohTrigger(RecalcTrigger,Trigger1M)),NA())</f>
        <v>-2.6232385640101441E-3</v>
      </c>
      <c r="O137" s="44" t="e">
        <f>IFERROR(_xll.qlIndexFixing(ONIndex3M,I137,TRUE,_xll.ohTrigger(RecalcTrigger,Trigger3M)),NA())</f>
        <v>#N/A</v>
      </c>
      <c r="P137" s="44">
        <f>IFERROR(_xll.qlIndexFixing(ONIndex6M,I137,TRUE,_xll.ohTrigger(RecalcTrigger,Trigger6M)),NA())</f>
        <v>-7.8056648604718504E-4</v>
      </c>
      <c r="Q137" s="183">
        <f>IFERROR(_xll.qlIndexFixing(ONIndex1Y,I137,TRUE,_xll.ohTrigger(RecalcTrigger,Trigger1Y)),NA())</f>
        <v>3.6251795229702566E-4</v>
      </c>
    </row>
    <row r="138" spans="2:17" x14ac:dyDescent="0.2">
      <c r="B138" s="39" t="s">
        <v>17</v>
      </c>
      <c r="D138" s="42">
        <f>_xll.qlCalendarAdvance(Calendar,$D137,B138,"f",FALSE)</f>
        <v>42548</v>
      </c>
      <c r="E138" s="177">
        <f>_xll.qlInterestRateIndexValueDate(IndexON,D138)</f>
        <v>42548</v>
      </c>
      <c r="F138" s="193">
        <f>IFERROR(_xll.qlIndexFixing(IndexON,D138,TRUE,_xll.ohTrigger(RecalcTrigger,TriggerON)),NA())</f>
        <v>-2.8971763413121465E-3</v>
      </c>
      <c r="H138" s="42">
        <f>_xll.qlCalendarAdvance(Calendar,$H137,B138,"f",FALSE)</f>
        <v>42548</v>
      </c>
      <c r="I138" s="177">
        <f>_xll.qlInterestRateIndexValueDate(Index1M,$H138)</f>
        <v>42550</v>
      </c>
      <c r="J138" s="182">
        <f>IFERROR(_xll.qlIndexFixing(Index1M,$H138,TRUE,_xll.ohTrigger(RecalcTrigger,Trigger1M)),NA())</f>
        <v>-2.6375148221071676E-3</v>
      </c>
      <c r="K138" s="44" t="e">
        <f>IFERROR(_xll.qlIndexFixing(Index3M,H138,TRUE,_xll.ohTrigger(RecalcTrigger,Trigger3M)),NA())</f>
        <v>#N/A</v>
      </c>
      <c r="L138" s="44">
        <f>IFERROR(_xll.qlIndexFixing(Index6M,$H138,TRUE,_xll.ohTrigger(RecalcTrigger,Trigger6M)),NA())</f>
        <v>-8.3299594386767749E-4</v>
      </c>
      <c r="M138" s="183">
        <f>IFERROR(_xll.qlIndexFixing(Index1Y,$H138,TRUE,_xll.ohTrigger(RecalcTrigger,Trigger1Y)),NA())</f>
        <v>4.8011434774997754E-4</v>
      </c>
      <c r="N138" s="182">
        <f>IFERROR(_xll.qlIndexFixing(ONIndex1M,I138,TRUE,_xll.ohTrigger(RecalcTrigger,Trigger1M)),NA())</f>
        <v>-2.6245496761223563E-3</v>
      </c>
      <c r="O138" s="44" t="e">
        <f>IFERROR(_xll.qlIndexFixing(ONIndex3M,I138,TRUE,_xll.ohTrigger(RecalcTrigger,Trigger3M)),NA())</f>
        <v>#N/A</v>
      </c>
      <c r="P138" s="44">
        <f>IFERROR(_xll.qlIndexFixing(ONIndex6M,I138,TRUE,_xll.ohTrigger(RecalcTrigger,Trigger6M)),NA())</f>
        <v>-7.8821159837705324E-4</v>
      </c>
      <c r="Q138" s="183">
        <f>IFERROR(_xll.qlIndexFixing(ONIndex1Y,I138,TRUE,_xll.ohTrigger(RecalcTrigger,Trigger1Y)),NA())</f>
        <v>3.6347705056449797E-4</v>
      </c>
    </row>
    <row r="139" spans="2:17" x14ac:dyDescent="0.2">
      <c r="B139" s="39" t="s">
        <v>17</v>
      </c>
      <c r="D139" s="42">
        <f>_xll.qlCalendarAdvance(Calendar,$D138,B139,"f",FALSE)</f>
        <v>42549</v>
      </c>
      <c r="E139" s="177">
        <f>_xll.qlInterestRateIndexValueDate(IndexON,D139)</f>
        <v>42549</v>
      </c>
      <c r="F139" s="193">
        <f>IFERROR(_xll.qlIndexFixing(IndexON,D139,TRUE,_xll.ohTrigger(RecalcTrigger,TriggerON)),NA())</f>
        <v>-2.9004015965750085E-3</v>
      </c>
      <c r="H139" s="42">
        <f>_xll.qlCalendarAdvance(Calendar,$H138,B139,"f",FALSE)</f>
        <v>42549</v>
      </c>
      <c r="I139" s="177">
        <f>_xll.qlInterestRateIndexValueDate(Index1M,$H139)</f>
        <v>42551</v>
      </c>
      <c r="J139" s="182">
        <f>IFERROR(_xll.qlIndexFixing(Index1M,$H139,TRUE,_xll.ohTrigger(RecalcTrigger,Trigger1M)),NA())</f>
        <v>-2.6380471275827735E-3</v>
      </c>
      <c r="K139" s="44" t="e">
        <f>IFERROR(_xll.qlIndexFixing(Index3M,H139,TRUE,_xll.ohTrigger(RecalcTrigger,Trigger3M)),NA())</f>
        <v>#N/A</v>
      </c>
      <c r="L139" s="44">
        <f>IFERROR(_xll.qlIndexFixing(Index6M,$H139,TRUE,_xll.ohTrigger(RecalcTrigger,Trigger6M)),NA())</f>
        <v>-8.3317930623537124E-4</v>
      </c>
      <c r="M139" s="183">
        <f>IFERROR(_xll.qlIndexFixing(Index1Y,$H139,TRUE,_xll.ohTrigger(RecalcTrigger,Trigger1Y)),NA())</f>
        <v>4.8150585516513436E-4</v>
      </c>
      <c r="N139" s="182">
        <f>IFERROR(_xll.qlIndexFixing(ONIndex1M,I139,TRUE,_xll.ohTrigger(RecalcTrigger,Trigger1M)),NA())</f>
        <v>-2.626030105967736E-3</v>
      </c>
      <c r="O139" s="44" t="e">
        <f>IFERROR(_xll.qlIndexFixing(ONIndex3M,I139,TRUE,_xll.ohTrigger(RecalcTrigger,Trigger3M)),NA())</f>
        <v>#N/A</v>
      </c>
      <c r="P139" s="44">
        <f>IFERROR(_xll.qlIndexFixing(ONIndex6M,I139,TRUE,_xll.ohTrigger(RecalcTrigger,Trigger6M)),NA())</f>
        <v>-7.9519703525932073E-4</v>
      </c>
      <c r="Q139" s="183">
        <f>IFERROR(_xll.qlIndexFixing(ONIndex1Y,I139,TRUE,_xll.ohTrigger(RecalcTrigger,Trigger1Y)),NA())</f>
        <v>3.644870218444396E-4</v>
      </c>
    </row>
    <row r="140" spans="2:17" x14ac:dyDescent="0.2">
      <c r="B140" s="39" t="s">
        <v>17</v>
      </c>
      <c r="D140" s="42">
        <f>_xll.qlCalendarAdvance(Calendar,$D139,B140,"f",FALSE)</f>
        <v>42550</v>
      </c>
      <c r="E140" s="177">
        <f>_xll.qlInterestRateIndexValueDate(IndexON,D140)</f>
        <v>42550</v>
      </c>
      <c r="F140" s="193">
        <f>IFERROR(_xll.qlIndexFixing(IndexON,D140,TRUE,_xll.ohTrigger(RecalcTrigger,TriggerON)),NA())</f>
        <v>-2.9035189485115964E-3</v>
      </c>
      <c r="H140" s="42">
        <f>_xll.qlCalendarAdvance(Calendar,$H139,B140,"f",FALSE)</f>
        <v>42550</v>
      </c>
      <c r="I140" s="177">
        <f>_xll.qlInterestRateIndexValueDate(Index1M,$H140)</f>
        <v>42552</v>
      </c>
      <c r="J140" s="182">
        <f>IFERROR(_xll.qlIndexFixing(Index1M,$H140,TRUE,_xll.ohTrigger(RecalcTrigger,Trigger1M)),NA())</f>
        <v>-2.6412403370230436E-3</v>
      </c>
      <c r="K140" s="44" t="e">
        <f>IFERROR(_xll.qlIndexFixing(Index3M,H140,TRUE,_xll.ohTrigger(RecalcTrigger,Trigger3M)),NA())</f>
        <v>#N/A</v>
      </c>
      <c r="L140" s="44">
        <f>IFERROR(_xll.qlIndexFixing(Index6M,$H140,TRUE,_xll.ohTrigger(RecalcTrigger,Trigger6M)),NA())</f>
        <v>-8.2003265660474274E-4</v>
      </c>
      <c r="M140" s="183">
        <f>IFERROR(_xll.qlIndexFixing(Index1Y,$H140,TRUE,_xll.ohTrigger(RecalcTrigger,Trigger1Y)),NA())</f>
        <v>4.8524324761614504E-4</v>
      </c>
      <c r="N140" s="182">
        <f>IFERROR(_xll.qlIndexFixing(ONIndex1M,I140,TRUE,_xll.ohTrigger(RecalcTrigger,Trigger1M)),NA())</f>
        <v>-2.6268299459220046E-3</v>
      </c>
      <c r="O140" s="44" t="e">
        <f>IFERROR(_xll.qlIndexFixing(ONIndex3M,I140,TRUE,_xll.ohTrigger(RecalcTrigger,Trigger3M)),NA())</f>
        <v>#N/A</v>
      </c>
      <c r="P140" s="44">
        <f>IFERROR(_xll.qlIndexFixing(ONIndex6M,I140,TRUE,_xll.ohTrigger(RecalcTrigger,Trigger6M)),NA())</f>
        <v>-7.9834723192284685E-4</v>
      </c>
      <c r="Q140" s="183">
        <f>IFERROR(_xll.qlIndexFixing(ONIndex1Y,I140,TRUE,_xll.ohTrigger(RecalcTrigger,Trigger1Y)),NA())</f>
        <v>3.6501465530136556E-4</v>
      </c>
    </row>
    <row r="141" spans="2:17" x14ac:dyDescent="0.2">
      <c r="B141" s="39" t="s">
        <v>17</v>
      </c>
      <c r="D141" s="42">
        <f>_xll.qlCalendarAdvance(Calendar,$D140,B141,"f",FALSE)</f>
        <v>42551</v>
      </c>
      <c r="E141" s="177">
        <f>_xll.qlInterestRateIndexValueDate(IndexON,D141)</f>
        <v>42551</v>
      </c>
      <c r="F141" s="193">
        <f>IFERROR(_xll.qlIndexFixing(IndexON,D141,TRUE,_xll.ohTrigger(RecalcTrigger,TriggerON)),NA())</f>
        <v>-2.9065262689842442E-3</v>
      </c>
      <c r="H141" s="42">
        <f>_xll.qlCalendarAdvance(Calendar,$H140,B141,"f",FALSE)</f>
        <v>42551</v>
      </c>
      <c r="I141" s="177">
        <f>_xll.qlInterestRateIndexValueDate(Index1M,$H141)</f>
        <v>42555</v>
      </c>
      <c r="J141" s="182">
        <f>IFERROR(_xll.qlIndexFixing(Index1M,$H141,TRUE,_xll.ohTrigger(RecalcTrigger,Trigger1M)),NA())</f>
        <v>-2.6461093544316583E-3</v>
      </c>
      <c r="K141" s="44" t="e">
        <f>IFERROR(_xll.qlIndexFixing(Index3M,H141,TRUE,_xll.ohTrigger(RecalcTrigger,Trigger3M)),NA())</f>
        <v>#N/A</v>
      </c>
      <c r="L141" s="44">
        <f>IFERROR(_xll.qlIndexFixing(Index6M,$H141,TRUE,_xll.ohTrigger(RecalcTrigger,Trigger6M)),NA())</f>
        <v>-8.2041673933832746E-4</v>
      </c>
      <c r="M141" s="183">
        <f>IFERROR(_xll.qlIndexFixing(Index1Y,$H141,TRUE,_xll.ohTrigger(RecalcTrigger,Trigger1Y)),NA())</f>
        <v>4.8744408280209143E-4</v>
      </c>
      <c r="N141" s="182">
        <f>IFERROR(_xll.qlIndexFixing(ONIndex1M,I141,TRUE,_xll.ohTrigger(RecalcTrigger,Trigger1M)),NA())</f>
        <v>-2.6276735013874841E-3</v>
      </c>
      <c r="O141" s="44" t="e">
        <f>IFERROR(_xll.qlIndexFixing(ONIndex3M,I141,TRUE,_xll.ohTrigger(RecalcTrigger,Trigger3M)),NA())</f>
        <v>#N/A</v>
      </c>
      <c r="P141" s="44">
        <f>IFERROR(_xll.qlIndexFixing(ONIndex6M,I141,TRUE,_xll.ohTrigger(RecalcTrigger,Trigger6M)),NA())</f>
        <v>-8.0128637585108464E-4</v>
      </c>
      <c r="Q141" s="183">
        <f>IFERROR(_xll.qlIndexFixing(ONIndex1Y,I141,TRUE,_xll.ohTrigger(RecalcTrigger,Trigger1Y)),NA())</f>
        <v>3.6555376381919302E-4</v>
      </c>
    </row>
    <row r="142" spans="2:17" x14ac:dyDescent="0.2">
      <c r="B142" s="39" t="s">
        <v>17</v>
      </c>
      <c r="D142" s="42">
        <f>_xll.qlCalendarAdvance(Calendar,$D141,B142,"f",FALSE)</f>
        <v>42552</v>
      </c>
      <c r="E142" s="177">
        <f>_xll.qlInterestRateIndexValueDate(IndexON,D142)</f>
        <v>42552</v>
      </c>
      <c r="F142" s="193">
        <f>IFERROR(_xll.qlIndexFixing(IndexON,D142,TRUE,_xll.ohTrigger(RecalcTrigger,TriggerON)),NA())</f>
        <v>-2.9121399420573013E-3</v>
      </c>
      <c r="H142" s="42">
        <f>_xll.qlCalendarAdvance(Calendar,$H141,B142,"f",FALSE)</f>
        <v>42552</v>
      </c>
      <c r="I142" s="177">
        <f>_xll.qlInterestRateIndexValueDate(Index1M,$H142)</f>
        <v>42556</v>
      </c>
      <c r="J142" s="182">
        <f>IFERROR(_xll.qlIndexFixing(Index1M,$H142,TRUE,_xll.ohTrigger(RecalcTrigger,Trigger1M)),NA())</f>
        <v>-2.6478821378974901E-3</v>
      </c>
      <c r="K142" s="44" t="e">
        <f>IFERROR(_xll.qlIndexFixing(Index3M,H142,TRUE,_xll.ohTrigger(RecalcTrigger,Trigger3M)),NA())</f>
        <v>#N/A</v>
      </c>
      <c r="L142" s="44">
        <f>IFERROR(_xll.qlIndexFixing(Index6M,$H142,TRUE,_xll.ohTrigger(RecalcTrigger,Trigger6M)),NA())</f>
        <v>-8.2047947629308911E-4</v>
      </c>
      <c r="M142" s="183">
        <f>IFERROR(_xll.qlIndexFixing(Index1Y,$H142,TRUE,_xll.ohTrigger(RecalcTrigger,Trigger1Y)),NA())</f>
        <v>4.8900377854955057E-4</v>
      </c>
      <c r="N142" s="182">
        <f>IFERROR(_xll.qlIndexFixing(ONIndex1M,I142,TRUE,_xll.ohTrigger(RecalcTrigger,Trigger1M)),NA())</f>
        <v>-2.6285622397104191E-3</v>
      </c>
      <c r="O142" s="44" t="e">
        <f>IFERROR(_xll.qlIndexFixing(ONIndex3M,I142,TRUE,_xll.ohTrigger(RecalcTrigger,Trigger3M)),NA())</f>
        <v>#N/A</v>
      </c>
      <c r="P142" s="44">
        <f>IFERROR(_xll.qlIndexFixing(ONIndex6M,I142,TRUE,_xll.ohTrigger(RecalcTrigger,Trigger6M)),NA())</f>
        <v>-8.0401042927391586E-4</v>
      </c>
      <c r="Q142" s="183">
        <f>IFERROR(_xll.qlIndexFixing(ONIndex1Y,I142,TRUE,_xll.ohTrigger(RecalcTrigger,Trigger1Y)),NA())</f>
        <v>3.661030118262687E-4</v>
      </c>
    </row>
    <row r="143" spans="2:17" x14ac:dyDescent="0.2">
      <c r="B143" s="39" t="s">
        <v>17</v>
      </c>
      <c r="D143" s="42">
        <f>_xll.qlCalendarAdvance(Calendar,$D142,B143,"f",FALSE)</f>
        <v>42555</v>
      </c>
      <c r="E143" s="177">
        <f>_xll.qlInterestRateIndexValueDate(IndexON,D143)</f>
        <v>42555</v>
      </c>
      <c r="F143" s="193">
        <f>IFERROR(_xll.qlIndexFixing(IndexON,D143,TRUE,_xll.ohTrigger(RecalcTrigger,TriggerON)),NA())</f>
        <v>-2.9174126801967404E-3</v>
      </c>
      <c r="H143" s="42">
        <f>_xll.qlCalendarAdvance(Calendar,$H142,B143,"f",FALSE)</f>
        <v>42555</v>
      </c>
      <c r="I143" s="177">
        <f>_xll.qlInterestRateIndexValueDate(Index1M,$H143)</f>
        <v>42557</v>
      </c>
      <c r="J143" s="182">
        <f>IFERROR(_xll.qlIndexFixing(Index1M,$H143,TRUE,_xll.ohTrigger(RecalcTrigger,Trigger1M)),NA())</f>
        <v>-2.6520955214289063E-3</v>
      </c>
      <c r="K143" s="44" t="e">
        <f>IFERROR(_xll.qlIndexFixing(Index3M,H143,TRUE,_xll.ohTrigger(RecalcTrigger,Trigger3M)),NA())</f>
        <v>#N/A</v>
      </c>
      <c r="L143" s="44">
        <f>IFERROR(_xll.qlIndexFixing(Index6M,$H143,TRUE,_xll.ohTrigger(RecalcTrigger,Trigger6M)),NA())</f>
        <v>-8.2052260457229789E-4</v>
      </c>
      <c r="M143" s="183">
        <f>IFERROR(_xll.qlIndexFixing(Index1Y,$H143,TRUE,_xll.ohTrigger(RecalcTrigger,Trigger1Y)),NA())</f>
        <v>4.905862859110869E-4</v>
      </c>
      <c r="N143" s="182">
        <f>IFERROR(_xll.qlIndexFixing(ONIndex1M,I143,TRUE,_xll.ohTrigger(RecalcTrigger,Trigger1M)),NA())</f>
        <v>-2.6304784394293179E-3</v>
      </c>
      <c r="O143" s="44" t="e">
        <f>IFERROR(_xll.qlIndexFixing(ONIndex3M,I143,TRUE,_xll.ohTrigger(RecalcTrigger,Trigger3M)),NA())</f>
        <v>#N/A</v>
      </c>
      <c r="P143" s="44">
        <f>IFERROR(_xll.qlIndexFixing(ONIndex6M,I143,TRUE,_xll.ohTrigger(RecalcTrigger,Trigger6M)),NA())</f>
        <v>-8.0871955904004977E-4</v>
      </c>
      <c r="Q143" s="183">
        <f>IFERROR(_xll.qlIndexFixing(ONIndex1Y,I143,TRUE,_xll.ohTrigger(RecalcTrigger,Trigger1Y)),NA())</f>
        <v>3.6722900214058996E-4</v>
      </c>
    </row>
    <row r="144" spans="2:17" x14ac:dyDescent="0.2">
      <c r="B144" s="39" t="s">
        <v>17</v>
      </c>
      <c r="D144" s="42">
        <f>_xll.qlCalendarAdvance(Calendar,$D143,B144,"f",FALSE)</f>
        <v>42556</v>
      </c>
      <c r="E144" s="177">
        <f>_xll.qlInterestRateIndexValueDate(IndexON,D144)</f>
        <v>42556</v>
      </c>
      <c r="F144" s="193">
        <f>IFERROR(_xll.qlIndexFixing(IndexON,D144,TRUE,_xll.ohTrigger(RecalcTrigger,TriggerON)),NA())</f>
        <v>-2.9198379260009233E-3</v>
      </c>
      <c r="H144" s="42">
        <f>_xll.qlCalendarAdvance(Calendar,$H143,B144,"f",FALSE)</f>
        <v>42556</v>
      </c>
      <c r="I144" s="177">
        <f>_xll.qlInterestRateIndexValueDate(Index1M,$H144)</f>
        <v>42558</v>
      </c>
      <c r="J144" s="182">
        <f>IFERROR(_xll.qlIndexFixing(Index1M,$H144,TRUE,_xll.ohTrigger(RecalcTrigger,Trigger1M)),NA())</f>
        <v>-2.6528780731584212E-3</v>
      </c>
      <c r="K144" s="44" t="e">
        <f>IFERROR(_xll.qlIndexFixing(Index3M,H144,TRUE,_xll.ohTrigger(RecalcTrigger,Trigger3M)),NA())</f>
        <v>#N/A</v>
      </c>
      <c r="L144" s="44">
        <f>IFERROR(_xll.qlIndexFixing(Index6M,$H144,TRUE,_xll.ohTrigger(RecalcTrigger,Trigger6M)),NA())</f>
        <v>-8.2037925340382124E-4</v>
      </c>
      <c r="M144" s="183">
        <f>IFERROR(_xll.qlIndexFixing(Index1Y,$H144,TRUE,_xll.ohTrigger(RecalcTrigger,Trigger1Y)),NA())</f>
        <v>4.9218794309342079E-4</v>
      </c>
      <c r="N144" s="182">
        <f>IFERROR(_xll.qlIndexFixing(ONIndex1M,I144,TRUE,_xll.ohTrigger(RecalcTrigger,Trigger1M)),NA())</f>
        <v>-2.6325983599084779E-3</v>
      </c>
      <c r="O144" s="44" t="e">
        <f>IFERROR(_xll.qlIndexFixing(ONIndex3M,I144,TRUE,_xll.ohTrigger(RecalcTrigger,Trigger3M)),NA())</f>
        <v>#N/A</v>
      </c>
      <c r="P144" s="44">
        <f>IFERROR(_xll.qlIndexFixing(ONIndex6M,I144,TRUE,_xll.ohTrigger(RecalcTrigger,Trigger6M)),NA())</f>
        <v>-8.1267497171744196E-4</v>
      </c>
      <c r="Q144" s="183">
        <f>IFERROR(_xll.qlIndexFixing(ONIndex1Y,I144,TRUE,_xll.ohTrigger(RecalcTrigger,Trigger1Y)),NA())</f>
        <v>3.6837468459616218E-4</v>
      </c>
    </row>
    <row r="145" spans="2:17" x14ac:dyDescent="0.2">
      <c r="B145" s="39" t="s">
        <v>17</v>
      </c>
      <c r="D145" s="42">
        <f>_xll.qlCalendarAdvance(Calendar,$D144,B145,"f",FALSE)</f>
        <v>42557</v>
      </c>
      <c r="E145" s="177">
        <f>_xll.qlInterestRateIndexValueDate(IndexON,D145)</f>
        <v>42557</v>
      </c>
      <c r="F145" s="193">
        <f>IFERROR(_xll.qlIndexFixing(IndexON,D145,TRUE,_xll.ohTrigger(RecalcTrigger,TriggerON)),NA())</f>
        <v>-2.9221403733536988E-3</v>
      </c>
      <c r="H145" s="42">
        <f>_xll.qlCalendarAdvance(Calendar,$H144,B145,"f",FALSE)</f>
        <v>42557</v>
      </c>
      <c r="I145" s="177">
        <f>_xll.qlInterestRateIndexValueDate(Index1M,$H145)</f>
        <v>42559</v>
      </c>
      <c r="J145" s="182">
        <f>IFERROR(_xll.qlIndexFixing(Index1M,$H145,TRUE,_xll.ohTrigger(RecalcTrigger,Trigger1M)),NA())</f>
        <v>-2.6536818309046274E-3</v>
      </c>
      <c r="K145" s="44" t="e">
        <f>IFERROR(_xll.qlIndexFixing(Index3M,H145,TRUE,_xll.ohTrigger(RecalcTrigger,Trigger3M)),NA())</f>
        <v>#N/A</v>
      </c>
      <c r="L145" s="44">
        <f>IFERROR(_xll.qlIndexFixing(Index6M,$H145,TRUE,_xll.ohTrigger(RecalcTrigger,Trigger6M)),NA())</f>
        <v>-8.2046956594004797E-4</v>
      </c>
      <c r="M145" s="183">
        <f>IFERROR(_xll.qlIndexFixing(Index1Y,$H145,TRUE,_xll.ohTrigger(RecalcTrigger,Trigger1Y)),NA())</f>
        <v>4.9636272385662663E-4</v>
      </c>
      <c r="N145" s="182">
        <f>IFERROR(_xll.qlIndexFixing(ONIndex1M,I145,TRUE,_xll.ohTrigger(RecalcTrigger,Trigger1M)),NA())</f>
        <v>-2.6337350165972495E-3</v>
      </c>
      <c r="O145" s="44" t="e">
        <f>IFERROR(_xll.qlIndexFixing(ONIndex3M,I145,TRUE,_xll.ohTrigger(RecalcTrigger,Trigger3M)),NA())</f>
        <v>#N/A</v>
      </c>
      <c r="P145" s="44">
        <f>IFERROR(_xll.qlIndexFixing(ONIndex6M,I145,TRUE,_xll.ohTrigger(RecalcTrigger,Trigger6M)),NA())</f>
        <v>-8.1426299874731711E-4</v>
      </c>
      <c r="Q145" s="183">
        <f>IFERROR(_xll.qlIndexFixing(ONIndex1Y,I145,TRUE,_xll.ohTrigger(RecalcTrigger,Trigger1Y)),NA())</f>
        <v>3.6895459463615055E-4</v>
      </c>
    </row>
    <row r="146" spans="2:17" x14ac:dyDescent="0.2">
      <c r="B146" s="39" t="s">
        <v>17</v>
      </c>
      <c r="D146" s="42">
        <f>_xll.qlCalendarAdvance(Calendar,$D145,B146,"f",FALSE)</f>
        <v>42558</v>
      </c>
      <c r="E146" s="177">
        <f>_xll.qlInterestRateIndexValueDate(IndexON,D146)</f>
        <v>42558</v>
      </c>
      <c r="F146" s="193">
        <f>IFERROR(_xll.qlIndexFixing(IndexON,D146,TRUE,_xll.ohTrigger(RecalcTrigger,TriggerON)),NA())</f>
        <v>-2.9243178941973369E-3</v>
      </c>
      <c r="H146" s="42">
        <f>_xll.qlCalendarAdvance(Calendar,$H145,B146,"f",FALSE)</f>
        <v>42558</v>
      </c>
      <c r="I146" s="177">
        <f>_xll.qlInterestRateIndexValueDate(Index1M,$H146)</f>
        <v>42562</v>
      </c>
      <c r="J146" s="182">
        <f>IFERROR(_xll.qlIndexFixing(Index1M,$H146,TRUE,_xll.ohTrigger(RecalcTrigger,Trigger1M)),NA())</f>
        <v>-2.6602521604418383E-3</v>
      </c>
      <c r="K146" s="44" t="e">
        <f>IFERROR(_xll.qlIndexFixing(Index3M,H146,TRUE,_xll.ohTrigger(RecalcTrigger,Trigger3M)),NA())</f>
        <v>#N/A</v>
      </c>
      <c r="L146" s="44">
        <f>IFERROR(_xll.qlIndexFixing(Index6M,$H146,TRUE,_xll.ohTrigger(RecalcTrigger,Trigger6M)),NA())</f>
        <v>-8.2048970189367283E-4</v>
      </c>
      <c r="M146" s="183">
        <f>IFERROR(_xll.qlIndexFixing(Index1Y,$H146,TRUE,_xll.ohTrigger(RecalcTrigger,Trigger1Y)),NA())</f>
        <v>4.9871203742559008E-4</v>
      </c>
      <c r="N146" s="182">
        <f>IFERROR(_xll.qlIndexFixing(ONIndex1M,I146,TRUE,_xll.ohTrigger(RecalcTrigger,Trigger1M)),NA())</f>
        <v>-2.634925657982734E-3</v>
      </c>
      <c r="O146" s="44" t="e">
        <f>IFERROR(_xll.qlIndexFixing(ONIndex3M,I146,TRUE,_xll.ohTrigger(RecalcTrigger,Trigger3M)),NA())</f>
        <v>#N/A</v>
      </c>
      <c r="P146" s="44">
        <f>IFERROR(_xll.qlIndexFixing(ONIndex6M,I146,TRUE,_xll.ohTrigger(RecalcTrigger,Trigger6M)),NA())</f>
        <v>-8.1561170597321819E-4</v>
      </c>
      <c r="Q146" s="183">
        <f>IFERROR(_xll.qlIndexFixing(ONIndex1Y,I146,TRUE,_xll.ohTrigger(RecalcTrigger,Trigger1Y)),NA())</f>
        <v>3.6953663009597904E-4</v>
      </c>
    </row>
    <row r="147" spans="2:17" x14ac:dyDescent="0.2">
      <c r="B147" s="39" t="s">
        <v>17</v>
      </c>
      <c r="D147" s="42">
        <f>_xll.qlCalendarAdvance(Calendar,$D146,B147,"f",FALSE)</f>
        <v>42559</v>
      </c>
      <c r="E147" s="177">
        <f>_xll.qlInterestRateIndexValueDate(IndexON,D147)</f>
        <v>42559</v>
      </c>
      <c r="F147" s="193">
        <f>IFERROR(_xll.qlIndexFixing(IndexON,D147,TRUE,_xll.ohTrigger(RecalcTrigger,TriggerON)),NA())</f>
        <v>-2.9282220571369422E-3</v>
      </c>
      <c r="H147" s="42">
        <f>_xll.qlCalendarAdvance(Calendar,$H146,B147,"f",FALSE)</f>
        <v>42559</v>
      </c>
      <c r="I147" s="177">
        <f>_xll.qlInterestRateIndexValueDate(Index1M,$H147)</f>
        <v>42563</v>
      </c>
      <c r="J147" s="182">
        <f>IFERROR(_xll.qlIndexFixing(Index1M,$H147,TRUE,_xll.ohTrigger(RecalcTrigger,Trigger1M)),NA())</f>
        <v>-2.6626244359778495E-3</v>
      </c>
      <c r="K147" s="44" t="e">
        <f>IFERROR(_xll.qlIndexFixing(Index3M,H147,TRUE,_xll.ohTrigger(RecalcTrigger,Trigger3M)),NA())</f>
        <v>#N/A</v>
      </c>
      <c r="L147" s="44">
        <f>IFERROR(_xll.qlIndexFixing(Index6M,$H147,TRUE,_xll.ohTrigger(RecalcTrigger,Trigger6M)),NA())</f>
        <v>-8.2044286464828635E-4</v>
      </c>
      <c r="M147" s="183">
        <f>IFERROR(_xll.qlIndexFixing(Index1Y,$H147,TRUE,_xll.ohTrigger(RecalcTrigger,Trigger1Y)),NA())</f>
        <v>5.0035372006681654E-4</v>
      </c>
      <c r="N147" s="182">
        <f>IFERROR(_xll.qlIndexFixing(ONIndex1M,I147,TRUE,_xll.ohTrigger(RecalcTrigger,Trigger1M)),NA())</f>
        <v>-2.6361717511313998E-3</v>
      </c>
      <c r="O147" s="44" t="e">
        <f>IFERROR(_xll.qlIndexFixing(ONIndex3M,I147,TRUE,_xll.ohTrigger(RecalcTrigger,Trigger3M)),NA())</f>
        <v>#N/A</v>
      </c>
      <c r="P147" s="44">
        <f>IFERROR(_xll.qlIndexFixing(ONIndex6M,I147,TRUE,_xll.ohTrigger(RecalcTrigger,Trigger6M)),NA())</f>
        <v>-8.1671705558505892E-4</v>
      </c>
      <c r="Q147" s="183">
        <f>IFERROR(_xll.qlIndexFixing(ONIndex1Y,I147,TRUE,_xll.ohTrigger(RecalcTrigger,Trigger1Y)),NA())</f>
        <v>3.7011945524412226E-4</v>
      </c>
    </row>
    <row r="148" spans="2:17" x14ac:dyDescent="0.2">
      <c r="B148" s="39" t="s">
        <v>17</v>
      </c>
      <c r="D148" s="42">
        <f>_xll.qlCalendarAdvance(Calendar,$D147,B148,"f",FALSE)</f>
        <v>42562</v>
      </c>
      <c r="E148" s="177">
        <f>_xll.qlInterestRateIndexValueDate(IndexON,D148)</f>
        <v>42562</v>
      </c>
      <c r="F148" s="193">
        <f>IFERROR(_xll.qlIndexFixing(IndexON,D148,TRUE,_xll.ohTrigger(RecalcTrigger,TriggerON)),NA())</f>
        <v>-2.9317361567615663E-3</v>
      </c>
      <c r="H148" s="42">
        <f>_xll.qlCalendarAdvance(Calendar,$H147,B148,"f",FALSE)</f>
        <v>42562</v>
      </c>
      <c r="I148" s="177">
        <f>_xll.qlInterestRateIndexValueDate(Index1M,$H148)</f>
        <v>42564</v>
      </c>
      <c r="J148" s="182">
        <f>IFERROR(_xll.qlIndexFixing(Index1M,$H148,TRUE,_xll.ohTrigger(RecalcTrigger,Trigger1M)),NA())</f>
        <v>-2.6681761847958574E-3</v>
      </c>
      <c r="K148" s="44" t="e">
        <f>IFERROR(_xll.qlIndexFixing(Index3M,H148,TRUE,_xll.ohTrigger(RecalcTrigger,Trigger3M)),NA())</f>
        <v>#N/A</v>
      </c>
      <c r="L148" s="44">
        <f>IFERROR(_xll.qlIndexFixing(Index6M,$H148,TRUE,_xll.ohTrigger(RecalcTrigger,Trigger6M)),NA())</f>
        <v>-8.2038587083492194E-4</v>
      </c>
      <c r="M148" s="183">
        <f>IFERROR(_xll.qlIndexFixing(Index1Y,$H148,TRUE,_xll.ohTrigger(RecalcTrigger,Trigger1Y)),NA())</f>
        <v>5.0199210371386913E-4</v>
      </c>
      <c r="N148" s="182">
        <f>IFERROR(_xll.qlIndexFixing(ONIndex1M,I148,TRUE,_xll.ohTrigger(RecalcTrigger,Trigger1M)),NA())</f>
        <v>-2.6388367679119895E-3</v>
      </c>
      <c r="O148" s="44" t="e">
        <f>IFERROR(_xll.qlIndexFixing(ONIndex3M,I148,TRUE,_xll.ohTrigger(RecalcTrigger,Trigger3M)),NA())</f>
        <v>#N/A</v>
      </c>
      <c r="P148" s="44">
        <f>IFERROR(_xll.qlIndexFixing(ONIndex6M,I148,TRUE,_xll.ohTrigger(RecalcTrigger,Trigger6M)),NA())</f>
        <v>-8.1809451153436186E-4</v>
      </c>
      <c r="Q148" s="183">
        <f>IFERROR(_xll.qlIndexFixing(ONIndex1Y,I148,TRUE,_xll.ohTrigger(RecalcTrigger,Trigger1Y)),NA())</f>
        <v>3.7128144263043339E-4</v>
      </c>
    </row>
    <row r="149" spans="2:17" x14ac:dyDescent="0.2">
      <c r="B149" s="39" t="s">
        <v>17</v>
      </c>
      <c r="D149" s="42">
        <f>_xll.qlCalendarAdvance(Calendar,$D148,B149,"f",FALSE)</f>
        <v>42563</v>
      </c>
      <c r="E149" s="177">
        <f>_xll.qlInterestRateIndexValueDate(IndexON,D149)</f>
        <v>42563</v>
      </c>
      <c r="F149" s="193">
        <f>IFERROR(_xll.qlIndexFixing(IndexON,D149,TRUE,_xll.ohTrigger(RecalcTrigger,TriggerON)),NA())</f>
        <v>-2.9332571278706254E-3</v>
      </c>
      <c r="H149" s="42">
        <f>_xll.qlCalendarAdvance(Calendar,$H148,B149,"f",FALSE)</f>
        <v>42563</v>
      </c>
      <c r="I149" s="177">
        <f>_xll.qlInterestRateIndexValueDate(Index1M,$H149)</f>
        <v>42565</v>
      </c>
      <c r="J149" s="182">
        <f>IFERROR(_xll.qlIndexFixing(Index1M,$H149,TRUE,_xll.ohTrigger(RecalcTrigger,Trigger1M)),NA())</f>
        <v>-2.6692348005234734E-3</v>
      </c>
      <c r="K149" s="44" t="e">
        <f>IFERROR(_xll.qlIndexFixing(Index3M,H149,TRUE,_xll.ohTrigger(RecalcTrigger,Trigger3M)),NA())</f>
        <v>#N/A</v>
      </c>
      <c r="L149" s="44">
        <f>IFERROR(_xll.qlIndexFixing(Index6M,$H149,TRUE,_xll.ohTrigger(RecalcTrigger,Trigger6M)),NA())</f>
        <v>-8.201323362289428E-4</v>
      </c>
      <c r="M149" s="183">
        <f>IFERROR(_xll.qlIndexFixing(Index1Y,$H149,TRUE,_xll.ohTrigger(RecalcTrigger,Trigger1Y)),NA())</f>
        <v>5.0362336721798077E-4</v>
      </c>
      <c r="N149" s="182">
        <f>IFERROR(_xll.qlIndexFixing(ONIndex1M,I149,TRUE,_xll.ohTrigger(RecalcTrigger,Trigger1M)),NA())</f>
        <v>-2.6417431834069305E-3</v>
      </c>
      <c r="O149" s="44" t="e">
        <f>IFERROR(_xll.qlIndexFixing(ONIndex3M,I149,TRUE,_xll.ohTrigger(RecalcTrigger,Trigger3M)),NA())</f>
        <v>#N/A</v>
      </c>
      <c r="P149" s="44">
        <f>IFERROR(_xll.qlIndexFixing(ONIndex6M,I149,TRUE,_xll.ohTrigger(RecalcTrigger,Trigger6M)),NA())</f>
        <v>-8.1866138907926711E-4</v>
      </c>
      <c r="Q149" s="183">
        <f>IFERROR(_xll.qlIndexFixing(ONIndex1Y,I149,TRUE,_xll.ohTrigger(RecalcTrigger,Trigger1Y)),NA())</f>
        <v>3.7243193992786416E-4</v>
      </c>
    </row>
    <row r="150" spans="2:17" x14ac:dyDescent="0.2">
      <c r="B150" s="39" t="s">
        <v>17</v>
      </c>
      <c r="D150" s="42">
        <f>_xll.qlCalendarAdvance(Calendar,$D149,B150,"f",FALSE)</f>
        <v>42564</v>
      </c>
      <c r="E150" s="177">
        <f>_xll.qlInterestRateIndexValueDate(IndexON,D150)</f>
        <v>42564</v>
      </c>
      <c r="F150" s="193">
        <f>IFERROR(_xll.qlIndexFixing(IndexON,D150,TRUE,_xll.ohTrigger(RecalcTrigger,TriggerON)),NA())</f>
        <v>-2.9346404054031439E-3</v>
      </c>
      <c r="H150" s="42">
        <f>_xll.qlCalendarAdvance(Calendar,$H149,B150,"f",FALSE)</f>
        <v>42564</v>
      </c>
      <c r="I150" s="177">
        <f>_xll.qlInterestRateIndexValueDate(Index1M,$H150)</f>
        <v>42566</v>
      </c>
      <c r="J150" s="182">
        <f>IFERROR(_xll.qlIndexFixing(Index1M,$H150,TRUE,_xll.ohTrigger(RecalcTrigger,Trigger1M)),NA())</f>
        <v>-2.6703209044597366E-3</v>
      </c>
      <c r="K150" s="44" t="e">
        <f>IFERROR(_xll.qlIndexFixing(Index3M,H150,TRUE,_xll.ohTrigger(RecalcTrigger,Trigger3M)),NA())</f>
        <v>#N/A</v>
      </c>
      <c r="L150" s="44">
        <f>IFERROR(_xll.qlIndexFixing(Index6M,$H150,TRUE,_xll.ohTrigger(RecalcTrigger,Trigger6M)),NA())</f>
        <v>-8.2015265785173608E-4</v>
      </c>
      <c r="M150" s="183">
        <f>IFERROR(_xll.qlIndexFixing(Index1Y,$H150,TRUE,_xll.ohTrigger(RecalcTrigger,Trigger1Y)),NA())</f>
        <v>5.0768791378537185E-4</v>
      </c>
      <c r="N150" s="182">
        <f>IFERROR(_xll.qlIndexFixing(ONIndex1M,I150,TRUE,_xll.ohTrigger(RecalcTrigger,Trigger1M)),NA())</f>
        <v>-2.6433078804588561E-3</v>
      </c>
      <c r="O150" s="44" t="e">
        <f>IFERROR(_xll.qlIndexFixing(ONIndex3M,I150,TRUE,_xll.ohTrigger(RecalcTrigger,Trigger3M)),NA())</f>
        <v>#N/A</v>
      </c>
      <c r="P150" s="44">
        <f>IFERROR(_xll.qlIndexFixing(ONIndex6M,I150,TRUE,_xll.ohTrigger(RecalcTrigger,Trigger6M)),NA())</f>
        <v>-8.1871443812442379E-4</v>
      </c>
      <c r="Q150" s="183">
        <f>IFERROR(_xll.qlIndexFixing(ONIndex1Y,I150,TRUE,_xll.ohTrigger(RecalcTrigger,Trigger1Y)),NA())</f>
        <v>3.7299867874374115E-4</v>
      </c>
    </row>
    <row r="151" spans="2:17" x14ac:dyDescent="0.2">
      <c r="B151" s="39" t="s">
        <v>17</v>
      </c>
      <c r="D151" s="42">
        <f>_xll.qlCalendarAdvance(Calendar,$D150,B151,"f",FALSE)</f>
        <v>42565</v>
      </c>
      <c r="E151" s="177">
        <f>_xll.qlInterestRateIndexValueDate(IndexON,D151)</f>
        <v>42565</v>
      </c>
      <c r="F151" s="193">
        <f>IFERROR(_xll.qlIndexFixing(IndexON,D151,TRUE,_xll.ohTrigger(RecalcTrigger,TriggerON)),NA())</f>
        <v>-2.9358838616211358E-3</v>
      </c>
      <c r="H151" s="42">
        <f>_xll.qlCalendarAdvance(Calendar,$H150,B151,"f",FALSE)</f>
        <v>42565</v>
      </c>
      <c r="I151" s="177">
        <f>_xll.qlInterestRateIndexValueDate(Index1M,$H151)</f>
        <v>42569</v>
      </c>
      <c r="J151" s="182">
        <f>IFERROR(_xll.qlIndexFixing(Index1M,$H151,TRUE,_xll.ohTrigger(RecalcTrigger,Trigger1M)),NA())</f>
        <v>-2.6789371610170059E-3</v>
      </c>
      <c r="K151" s="44" t="e">
        <f>IFERROR(_xll.qlIndexFixing(Index3M,H151,TRUE,_xll.ohTrigger(RecalcTrigger,Trigger3M)),NA())</f>
        <v>#N/A</v>
      </c>
      <c r="L151" s="44">
        <f>IFERROR(_xll.qlIndexFixing(Index6M,$H151,TRUE,_xll.ohTrigger(RecalcTrigger,Trigger6M)),NA())</f>
        <v>-8.2000000000007197E-4</v>
      </c>
      <c r="M151" s="183">
        <f>IFERROR(_xll.qlIndexFixing(Index1Y,$H151,TRUE,_xll.ohTrigger(RecalcTrigger,Trigger1Y)),NA())</f>
        <v>5.1000000000755693E-4</v>
      </c>
      <c r="N151" s="182">
        <f>IFERROR(_xll.qlIndexFixing(ONIndex1M,I151,TRUE,_xll.ohTrigger(RecalcTrigger,Trigger1M)),NA())</f>
        <v>-2.6449565012187648E-3</v>
      </c>
      <c r="O151" s="44" t="e">
        <f>IFERROR(_xll.qlIndexFixing(ONIndex3M,I151,TRUE,_xll.ohTrigger(RecalcTrigger,Trigger3M)),NA())</f>
        <v>#N/A</v>
      </c>
      <c r="P151" s="44">
        <f>IFERROR(_xll.qlIndexFixing(ONIndex6M,I151,TRUE,_xll.ohTrigger(RecalcTrigger,Trigger6M)),NA())</f>
        <v>-8.1872879376110319E-4</v>
      </c>
      <c r="Q151" s="183">
        <f>IFERROR(_xll.qlIndexFixing(ONIndex1Y,I151,TRUE,_xll.ohTrigger(RecalcTrigger,Trigger1Y)),NA())</f>
        <v>3.7355819317852479E-4</v>
      </c>
    </row>
    <row r="152" spans="2:17" x14ac:dyDescent="0.2">
      <c r="B152" s="39" t="s">
        <v>17</v>
      </c>
      <c r="D152" s="42">
        <f>_xll.qlCalendarAdvance(Calendar,$D151,B152,"f",FALSE)</f>
        <v>42566</v>
      </c>
      <c r="E152" s="177">
        <f>_xll.qlInterestRateIndexValueDate(IndexON,D152)</f>
        <v>42566</v>
      </c>
      <c r="F152" s="193">
        <f>IFERROR(_xll.qlIndexFixing(IndexON,D152,TRUE,_xll.ohTrigger(RecalcTrigger,TriggerON)),NA())</f>
        <v>-2.9378700875648533E-3</v>
      </c>
      <c r="H152" s="42">
        <f>_xll.qlCalendarAdvance(Calendar,$H151,B152,"f",FALSE)</f>
        <v>42566</v>
      </c>
      <c r="I152" s="177">
        <f>_xll.qlInterestRateIndexValueDate(Index1M,$H152)</f>
        <v>42570</v>
      </c>
      <c r="J152" s="182">
        <f>IFERROR(_xll.qlIndexFixing(Index1M,$H152,TRUE,_xll.ohTrigger(RecalcTrigger,Trigger1M)),NA())</f>
        <v>-2.6820223456924808E-3</v>
      </c>
      <c r="K152" s="44" t="e">
        <f>IFERROR(_xll.qlIndexFixing(Index3M,H152,TRUE,_xll.ohTrigger(RecalcTrigger,Trigger3M)),NA())</f>
        <v>#N/A</v>
      </c>
      <c r="L152" s="44">
        <f>IFERROR(_xll.qlIndexFixing(Index6M,$H152,TRUE,_xll.ohTrigger(RecalcTrigger,Trigger6M)),NA())</f>
        <v>-8.1991310312798263E-4</v>
      </c>
      <c r="M152" s="183">
        <f>IFERROR(_xll.qlIndexFixing(Index1Y,$H152,TRUE,_xll.ohTrigger(RecalcTrigger,Trigger1Y)),NA())</f>
        <v>5.1153835098599533E-4</v>
      </c>
      <c r="N152" s="182">
        <f>IFERROR(_xll.qlIndexFixing(ONIndex1M,I152,TRUE,_xll.ohTrigger(RecalcTrigger,Trigger1M)),NA())</f>
        <v>-2.6466908719058324E-3</v>
      </c>
      <c r="O152" s="44" t="e">
        <f>IFERROR(_xll.qlIndexFixing(ONIndex3M,I152,TRUE,_xll.ohTrigger(RecalcTrigger,Trigger3M)),NA())</f>
        <v>#N/A</v>
      </c>
      <c r="P152" s="44">
        <f>IFERROR(_xll.qlIndexFixing(ONIndex6M,I152,TRUE,_xll.ohTrigger(RecalcTrigger,Trigger6M)),NA())</f>
        <v>-8.1870459903488069E-4</v>
      </c>
      <c r="Q152" s="183">
        <f>IFERROR(_xll.qlIndexFixing(ONIndex1Y,I152,TRUE,_xll.ohTrigger(RecalcTrigger,Trigger1Y)),NA())</f>
        <v>3.7410914774049786E-4</v>
      </c>
    </row>
    <row r="153" spans="2:17" x14ac:dyDescent="0.2">
      <c r="B153" s="39" t="s">
        <v>17</v>
      </c>
      <c r="D153" s="42">
        <f>_xll.qlCalendarAdvance(Calendar,$D152,B153,"f",FALSE)</f>
        <v>42569</v>
      </c>
      <c r="E153" s="177">
        <f>_xll.qlInterestRateIndexValueDate(IndexON,D153)</f>
        <v>42569</v>
      </c>
      <c r="F153" s="193">
        <f>IFERROR(_xll.qlIndexFixing(IndexON,D153,TRUE,_xll.ohTrigger(RecalcTrigger,TriggerON)),NA())</f>
        <v>-2.9394169146712557E-3</v>
      </c>
      <c r="H153" s="42">
        <f>_xll.qlCalendarAdvance(Calendar,$H152,B153,"f",FALSE)</f>
        <v>42569</v>
      </c>
      <c r="I153" s="177">
        <f>_xll.qlInterestRateIndexValueDate(Index1M,$H153)</f>
        <v>42571</v>
      </c>
      <c r="J153" s="182">
        <f>IFERROR(_xll.qlIndexFixing(Index1M,$H153,TRUE,_xll.ohTrigger(RecalcTrigger,Trigger1M)),NA())</f>
        <v>-2.6889775124477374E-3</v>
      </c>
      <c r="K153" s="44" t="e">
        <f>IFERROR(_xll.qlIndexFixing(Index3M,H153,TRUE,_xll.ohTrigger(RecalcTrigger,Trigger3M)),NA())</f>
        <v>#N/A</v>
      </c>
      <c r="L153" s="44">
        <f>IFERROR(_xll.qlIndexFixing(Index6M,$H153,TRUE,_xll.ohTrigger(RecalcTrigger,Trigger6M)),NA())</f>
        <v>-8.1982566746014623E-4</v>
      </c>
      <c r="M153" s="183">
        <f>IFERROR(_xll.qlIndexFixing(Index1Y,$H153,TRUE,_xll.ohTrigger(RecalcTrigger,Trigger1Y)),NA())</f>
        <v>5.1305100135457427E-4</v>
      </c>
      <c r="N153" s="182">
        <f>IFERROR(_xll.qlIndexFixing(ONIndex1M,I153,TRUE,_xll.ohTrigger(RecalcTrigger,Trigger1M)),NA())</f>
        <v>-2.650435064435186E-3</v>
      </c>
      <c r="O153" s="44" t="e">
        <f>IFERROR(_xll.qlIndexFixing(ONIndex3M,I153,TRUE,_xll.ohTrigger(RecalcTrigger,Trigger3M)),NA())</f>
        <v>#N/A</v>
      </c>
      <c r="P153" s="44">
        <f>IFERROR(_xll.qlIndexFixing(ONIndex6M,I153,TRUE,_xll.ohTrigger(RecalcTrigger,Trigger6M)),NA())</f>
        <v>-8.1852655901215599E-4</v>
      </c>
      <c r="Q153" s="183">
        <f>IFERROR(_xll.qlIndexFixing(ONIndex1Y,I153,TRUE,_xll.ohTrigger(RecalcTrigger,Trigger1Y)),NA())</f>
        <v>3.7517623631799779E-4</v>
      </c>
    </row>
    <row r="154" spans="2:17" x14ac:dyDescent="0.2">
      <c r="B154" s="39" t="s">
        <v>17</v>
      </c>
      <c r="D154" s="42">
        <f>_xll.qlCalendarAdvance(Calendar,$D153,B154,"f",FALSE)</f>
        <v>42570</v>
      </c>
      <c r="E154" s="177">
        <f>_xll.qlInterestRateIndexValueDate(IndexON,D154)</f>
        <v>42570</v>
      </c>
      <c r="F154" s="193">
        <f>IFERROR(_xll.qlIndexFixing(IndexON,D154,TRUE,_xll.ohTrigger(RecalcTrigger,TriggerON)),NA())</f>
        <v>-2.9399293457688103E-3</v>
      </c>
      <c r="H154" s="42">
        <f>_xll.qlCalendarAdvance(Calendar,$H153,B154,"f",FALSE)</f>
        <v>42570</v>
      </c>
      <c r="I154" s="177">
        <f>_xll.qlInterestRateIndexValueDate(Index1M,$H154)</f>
        <v>42572</v>
      </c>
      <c r="J154" s="182">
        <f>IFERROR(_xll.qlIndexFixing(Index1M,$H154,TRUE,_xll.ohTrigger(RecalcTrigger,Trigger1M)),NA())</f>
        <v>-2.6903729354908756E-3</v>
      </c>
      <c r="K154" s="44" t="e">
        <f>IFERROR(_xll.qlIndexFixing(Index3M,H154,TRUE,_xll.ohTrigger(RecalcTrigger,Trigger3M)),NA())</f>
        <v>#N/A</v>
      </c>
      <c r="L154" s="44">
        <f>IFERROR(_xll.qlIndexFixing(Index6M,$H154,TRUE,_xll.ohTrigger(RecalcTrigger,Trigger6M)),NA())</f>
        <v>-8.1955272908709102E-4</v>
      </c>
      <c r="M154" s="183">
        <f>IFERROR(_xll.qlIndexFixing(Index1Y,$H154,TRUE,_xll.ohTrigger(RecalcTrigger,Trigger1Y)),NA())</f>
        <v>5.14538825624935E-4</v>
      </c>
      <c r="N154" s="182">
        <f>IFERROR(_xll.qlIndexFixing(ONIndex1M,I154,TRUE,_xll.ohTrigger(RecalcTrigger,Trigger1M)),NA())</f>
        <v>-2.6545223800678031E-3</v>
      </c>
      <c r="O154" s="44" t="e">
        <f>IFERROR(_xll.qlIndexFixing(ONIndex3M,I154,TRUE,_xll.ohTrigger(RecalcTrigger,Trigger3M)),NA())</f>
        <v>#N/A</v>
      </c>
      <c r="P154" s="44">
        <f>IFERROR(_xll.qlIndexFixing(ONIndex6M,I154,TRUE,_xll.ohTrigger(RecalcTrigger,Trigger6M)),NA())</f>
        <v>-8.1822516442286997E-4</v>
      </c>
      <c r="Q154" s="183">
        <f>IFERROR(_xll.qlIndexFixing(ONIndex1Y,I154,TRUE,_xll.ohTrigger(RecalcTrigger,Trigger1Y)),NA())</f>
        <v>3.7620065302945704E-4</v>
      </c>
    </row>
    <row r="155" spans="2:17" x14ac:dyDescent="0.2">
      <c r="B155" s="39" t="s">
        <v>17</v>
      </c>
      <c r="D155" s="42">
        <f>_xll.qlCalendarAdvance(Calendar,$D154,B155,"f",FALSE)</f>
        <v>42571</v>
      </c>
      <c r="E155" s="177">
        <f>_xll.qlInterestRateIndexValueDate(IndexON,D155)</f>
        <v>42571</v>
      </c>
      <c r="F155" s="193">
        <f>IFERROR(_xll.qlIndexFixing(IndexON,D155,TRUE,_xll.ohTrigger(RecalcTrigger,TriggerON)),NA())</f>
        <v>-2.940289188324563E-3</v>
      </c>
      <c r="H155" s="42">
        <f>_xll.qlCalendarAdvance(Calendar,$H154,B155,"f",FALSE)</f>
        <v>42571</v>
      </c>
      <c r="I155" s="177">
        <f>_xll.qlInterestRateIndexValueDate(Index1M,$H155)</f>
        <v>42573</v>
      </c>
      <c r="J155" s="182">
        <f>IFERROR(_xll.qlIndexFixing(Index1M,$H155,TRUE,_xll.ohTrigger(RecalcTrigger,Trigger1M)),NA())</f>
        <v>-2.6918018242252659E-3</v>
      </c>
      <c r="K155" s="44" t="e">
        <f>IFERROR(_xll.qlIndexFixing(Index3M,H155,TRUE,_xll.ohTrigger(RecalcTrigger,Trigger3M)),NA())</f>
        <v>#N/A</v>
      </c>
      <c r="L155" s="44">
        <f>IFERROR(_xll.qlIndexFixing(Index6M,$H155,TRUE,_xll.ohTrigger(RecalcTrigger,Trigger6M)),NA())</f>
        <v>-8.1955917739841408E-4</v>
      </c>
      <c r="M155" s="183">
        <f>IFERROR(_xll.qlIndexFixing(Index1Y,$H155,TRUE,_xll.ohTrigger(RecalcTrigger,Trigger1Y)),NA())</f>
        <v>5.1807886766014983E-4</v>
      </c>
      <c r="N155" s="182">
        <f>IFERROR(_xll.qlIndexFixing(ONIndex1M,I155,TRUE,_xll.ohTrigger(RecalcTrigger,Trigger1M)),NA())</f>
        <v>-2.6567128946775043E-3</v>
      </c>
      <c r="O155" s="44" t="e">
        <f>IFERROR(_xll.qlIndexFixing(ONIndex3M,I155,TRUE,_xll.ohTrigger(RecalcTrigger,Trigger3M)),NA())</f>
        <v>#N/A</v>
      </c>
      <c r="P155" s="44">
        <f>IFERROR(_xll.qlIndexFixing(ONIndex6M,I155,TRUE,_xll.ohTrigger(RecalcTrigger,Trigger6M)),NA())</f>
        <v>-8.1801035485273843E-4</v>
      </c>
      <c r="Q155" s="183">
        <f>IFERROR(_xll.qlIndexFixing(ONIndex1Y,I155,TRUE,_xll.ohTrigger(RecalcTrigger,Trigger1Y)),NA())</f>
        <v>3.7668877273411283E-4</v>
      </c>
    </row>
    <row r="156" spans="2:17" x14ac:dyDescent="0.2">
      <c r="B156" s="39" t="s">
        <v>17</v>
      </c>
      <c r="D156" s="42">
        <f>_xll.qlCalendarAdvance(Calendar,$D155,B156,"f",FALSE)</f>
        <v>42572</v>
      </c>
      <c r="E156" s="177">
        <f>_xll.qlInterestRateIndexValueDate(IndexON,D156)</f>
        <v>42572</v>
      </c>
      <c r="F156" s="193">
        <f>IFERROR(_xll.qlIndexFixing(IndexON,D156,TRUE,_xll.ohTrigger(RecalcTrigger,TriggerON)),NA())</f>
        <v>-2.9404943144006879E-3</v>
      </c>
      <c r="H156" s="42">
        <f>_xll.qlCalendarAdvance(Calendar,$H155,B156,"f",FALSE)</f>
        <v>42572</v>
      </c>
      <c r="I156" s="177">
        <f>_xll.qlInterestRateIndexValueDate(Index1M,$H156)</f>
        <v>42576</v>
      </c>
      <c r="J156" s="182">
        <f>IFERROR(_xll.qlIndexFixing(Index1M,$H156,TRUE,_xll.ohTrigger(RecalcTrigger,Trigger1M)),NA())</f>
        <v>-2.7020781838324012E-3</v>
      </c>
      <c r="K156" s="44" t="e">
        <f>IFERROR(_xll.qlIndexFixing(Index3M,H156,TRUE,_xll.ohTrigger(RecalcTrigger,Trigger3M)),NA())</f>
        <v>#N/A</v>
      </c>
      <c r="L156" s="44">
        <f>IFERROR(_xll.qlIndexFixing(Index6M,$H156,TRUE,_xll.ohTrigger(RecalcTrigger,Trigger6M)),NA())</f>
        <v>-8.1940110957347333E-4</v>
      </c>
      <c r="M156" s="183">
        <f>IFERROR(_xll.qlIndexFixing(Index1Y,$H156,TRUE,_xll.ohTrigger(RecalcTrigger,Trigger1Y)),NA())</f>
        <v>5.2025972014534756E-4</v>
      </c>
      <c r="N156" s="182">
        <f>IFERROR(_xll.qlIndexFixing(ONIndex1M,I156,TRUE,_xll.ohTrigger(RecalcTrigger,Trigger1M)),NA())</f>
        <v>-2.6590001168091959E-3</v>
      </c>
      <c r="O156" s="44" t="e">
        <f>IFERROR(_xll.qlIndexFixing(ONIndex3M,I156,TRUE,_xll.ohTrigger(RecalcTrigger,Trigger3M)),NA())</f>
        <v>#N/A</v>
      </c>
      <c r="P156" s="44">
        <f>IFERROR(_xll.qlIndexFixing(ONIndex6M,I156,TRUE,_xll.ohTrigger(RecalcTrigger,Trigger6M)),NA())</f>
        <v>-8.1775784979587485E-4</v>
      </c>
      <c r="Q156" s="183">
        <f>IFERROR(_xll.qlIndexFixing(ONIndex1Y,I156,TRUE,_xll.ohTrigger(RecalcTrigger,Trigger1Y)),NA())</f>
        <v>3.7716031849654996E-4</v>
      </c>
    </row>
    <row r="157" spans="2:17" x14ac:dyDescent="0.2">
      <c r="B157" s="39" t="s">
        <v>17</v>
      </c>
      <c r="D157" s="42">
        <f>_xll.qlCalendarAdvance(Calendar,$D156,B157,"f",FALSE)</f>
        <v>42573</v>
      </c>
      <c r="E157" s="177">
        <f>_xll.qlInterestRateIndexValueDate(IndexON,D157)</f>
        <v>42573</v>
      </c>
      <c r="F157" s="193">
        <f>IFERROR(_xll.qlIndexFixing(IndexON,D157,TRUE,_xll.ohTrigger(RecalcTrigger,TriggerON)),NA())</f>
        <v>-2.9403541896622087E-3</v>
      </c>
      <c r="H157" s="42">
        <f>_xll.qlCalendarAdvance(Calendar,$H156,B157,"f",FALSE)</f>
        <v>42573</v>
      </c>
      <c r="I157" s="177">
        <f>_xll.qlInterestRateIndexValueDate(Index1M,$H157)</f>
        <v>42577</v>
      </c>
      <c r="J157" s="182">
        <f>IFERROR(_xll.qlIndexFixing(Index1M,$H157,TRUE,_xll.ohTrigger(RecalcTrigger,Trigger1M)),NA())</f>
        <v>-2.7055475584599861E-3</v>
      </c>
      <c r="K157" s="44" t="e">
        <f>IFERROR(_xll.qlIndexFixing(Index3M,H157,TRUE,_xll.ohTrigger(RecalcTrigger,Trigger3M)),NA())</f>
        <v>#N/A</v>
      </c>
      <c r="L157" s="44">
        <f>IFERROR(_xll.qlIndexFixing(Index6M,$H157,TRUE,_xll.ohTrigger(RecalcTrigger,Trigger6M)),NA())</f>
        <v>-8.193229098139794E-4</v>
      </c>
      <c r="M157" s="183">
        <f>IFERROR(_xll.qlIndexFixing(Index1Y,$H157,TRUE,_xll.ohTrigger(RecalcTrigger,Trigger1Y)),NA())</f>
        <v>5.2163689978099365E-4</v>
      </c>
      <c r="N157" s="182">
        <f>IFERROR(_xll.qlIndexFixing(ONIndex1M,I157,TRUE,_xll.ohTrigger(RecalcTrigger,Trigger1M)),NA())</f>
        <v>-2.6613858727619899E-3</v>
      </c>
      <c r="O157" s="44" t="e">
        <f>IFERROR(_xll.qlIndexFixing(ONIndex3M,I157,TRUE,_xll.ohTrigger(RecalcTrigger,Trigger3M)),NA())</f>
        <v>#N/A</v>
      </c>
      <c r="P157" s="44">
        <f>IFERROR(_xll.qlIndexFixing(ONIndex6M,I157,TRUE,_xll.ohTrigger(RecalcTrigger,Trigger6M)),NA())</f>
        <v>-8.1746779177827023E-4</v>
      </c>
      <c r="Q157" s="183">
        <f>IFERROR(_xll.qlIndexFixing(ONIndex1Y,I157,TRUE,_xll.ohTrigger(RecalcTrigger,Trigger1Y)),NA())</f>
        <v>3.7761395458524305E-4</v>
      </c>
    </row>
    <row r="158" spans="2:17" x14ac:dyDescent="0.2">
      <c r="B158" s="39" t="s">
        <v>17</v>
      </c>
      <c r="D158" s="42">
        <f>_xll.qlCalendarAdvance(Calendar,$D157,B158,"f",FALSE)</f>
        <v>42576</v>
      </c>
      <c r="E158" s="177">
        <f>_xll.qlInterestRateIndexValueDate(IndexON,D158)</f>
        <v>42576</v>
      </c>
      <c r="F158" s="193">
        <f>IFERROR(_xll.qlIndexFixing(IndexON,D158,TRUE,_xll.ohTrigger(RecalcTrigger,TriggerON)),NA())</f>
        <v>-2.9397250969509514E-3</v>
      </c>
      <c r="H158" s="42">
        <f>_xll.qlCalendarAdvance(Calendar,$H157,B158,"f",FALSE)</f>
        <v>42576</v>
      </c>
      <c r="I158" s="177">
        <f>_xll.qlInterestRateIndexValueDate(Index1M,$H158)</f>
        <v>42578</v>
      </c>
      <c r="J158" s="182">
        <f>IFERROR(_xll.qlIndexFixing(Index1M,$H158,TRUE,_xll.ohTrigger(RecalcTrigger,Trigger1M)),NA())</f>
        <v>-2.7124661966369183E-3</v>
      </c>
      <c r="K158" s="44" t="e">
        <f>IFERROR(_xll.qlIndexFixing(Index3M,H158,TRUE,_xll.ohTrigger(RecalcTrigger,Trigger3M)),NA())</f>
        <v>#N/A</v>
      </c>
      <c r="L158" s="44">
        <f>IFERROR(_xll.qlIndexFixing(Index6M,$H158,TRUE,_xll.ohTrigger(RecalcTrigger,Trigger6M)),NA())</f>
        <v>-8.1924835898477383E-4</v>
      </c>
      <c r="M158" s="183">
        <f>IFERROR(_xll.qlIndexFixing(Index1Y,$H158,TRUE,_xll.ohTrigger(RecalcTrigger,Trigger1Y)),NA())</f>
        <v>5.2299472129298773E-4</v>
      </c>
      <c r="N158" s="182">
        <f>IFERROR(_xll.qlIndexFixing(ONIndex1M,I158,TRUE,_xll.ohTrigger(RecalcTrigger,Trigger1M)),NA())</f>
        <v>-2.6664752116190016E-3</v>
      </c>
      <c r="O158" s="44" t="e">
        <f>IFERROR(_xll.qlIndexFixing(ONIndex3M,I158,TRUE,_xll.ohTrigger(RecalcTrigger,Trigger3M)),NA())</f>
        <v>#N/A</v>
      </c>
      <c r="P158" s="44">
        <f>IFERROR(_xll.qlIndexFixing(ONIndex6M,I158,TRUE,_xll.ohTrigger(RecalcTrigger,Trigger6M)),NA())</f>
        <v>-8.1676135957220453E-4</v>
      </c>
      <c r="Q158" s="183">
        <f>IFERROR(_xll.qlIndexFixing(ONIndex1Y,I158,TRUE,_xll.ohTrigger(RecalcTrigger,Trigger1Y)),NA())</f>
        <v>3.7845524748725268E-4</v>
      </c>
    </row>
    <row r="159" spans="2:17" x14ac:dyDescent="0.2">
      <c r="B159" s="39" t="s">
        <v>17</v>
      </c>
      <c r="D159" s="42">
        <f>_xll.qlCalendarAdvance(Calendar,$D158,B159,"f",FALSE)</f>
        <v>42577</v>
      </c>
      <c r="E159" s="177">
        <f>_xll.qlInterestRateIndexValueDate(IndexON,D159)</f>
        <v>42577</v>
      </c>
      <c r="F159" s="193">
        <f>IFERROR(_xll.qlIndexFixing(IndexON,D159,TRUE,_xll.ohTrigger(RecalcTrigger,TriggerON)),NA())</f>
        <v>-2.9391247228804929E-3</v>
      </c>
      <c r="H159" s="42">
        <f>_xll.qlCalendarAdvance(Calendar,$H158,B159,"f",FALSE)</f>
        <v>42577</v>
      </c>
      <c r="I159" s="177">
        <f>_xll.qlInterestRateIndexValueDate(Index1M,$H159)</f>
        <v>42579</v>
      </c>
      <c r="J159" s="182">
        <f>IFERROR(_xll.qlIndexFixing(Index1M,$H159,TRUE,_xll.ohTrigger(RecalcTrigger,Trigger1M)),NA())</f>
        <v>-2.7141570586980412E-3</v>
      </c>
      <c r="K159" s="44" t="e">
        <f>IFERROR(_xll.qlIndexFixing(Index3M,H159,TRUE,_xll.ohTrigger(RecalcTrigger,Trigger3M)),NA())</f>
        <v>#N/A</v>
      </c>
      <c r="L159" s="44">
        <f>IFERROR(_xll.qlIndexFixing(Index6M,$H159,TRUE,_xll.ohTrigger(RecalcTrigger,Trigger6M)),NA())</f>
        <v>-8.1903024249976224E-4</v>
      </c>
      <c r="M159" s="183">
        <f>IFERROR(_xll.qlIndexFixing(Index1Y,$H159,TRUE,_xll.ohTrigger(RecalcTrigger,Trigger1Y)),NA())</f>
        <v>5.2433413282612531E-4</v>
      </c>
      <c r="N159" s="182">
        <f>IFERROR(_xll.qlIndexFixing(ONIndex1M,I159,TRUE,_xll.ohTrigger(RecalcTrigger,Trigger1M)),NA())</f>
        <v>-2.6719507601669079E-3</v>
      </c>
      <c r="O159" s="44" t="e">
        <f>IFERROR(_xll.qlIndexFixing(ONIndex3M,I159,TRUE,_xll.ohTrigger(RecalcTrigger,Trigger3M)),NA())</f>
        <v>#N/A</v>
      </c>
      <c r="P159" s="44">
        <f>IFERROR(_xll.qlIndexFixing(ONIndex6M,I159,TRUE,_xll.ohTrigger(RecalcTrigger,Trigger6M)),NA())</f>
        <v>-8.1593488285847116E-4</v>
      </c>
      <c r="Q159" s="183">
        <f>IFERROR(_xll.qlIndexFixing(ONIndex1Y,I159,TRUE,_xll.ohTrigger(RecalcTrigger,Trigger1Y)),NA())</f>
        <v>3.7922268917078839E-4</v>
      </c>
    </row>
    <row r="160" spans="2:17" x14ac:dyDescent="0.2">
      <c r="B160" s="39" t="s">
        <v>17</v>
      </c>
      <c r="D160" s="42">
        <f>_xll.qlCalendarAdvance(Calendar,$D159,B160,"f",FALSE)</f>
        <v>42578</v>
      </c>
      <c r="E160" s="177">
        <f>_xll.qlInterestRateIndexValueDate(IndexON,D160)</f>
        <v>42578</v>
      </c>
      <c r="F160" s="193">
        <f>IFERROR(_xll.qlIndexFixing(IndexON,D160,TRUE,_xll.ohTrigger(RecalcTrigger,TriggerON)),NA())</f>
        <v>-2.9383906744984145E-3</v>
      </c>
      <c r="H160" s="42">
        <f>_xll.qlCalendarAdvance(Calendar,$H159,B160,"f",FALSE)</f>
        <v>42578</v>
      </c>
      <c r="I160" s="177">
        <f>_xll.qlInterestRateIndexValueDate(Index1M,$H160)</f>
        <v>42580</v>
      </c>
      <c r="J160" s="182">
        <f>IFERROR(_xll.qlIndexFixing(Index1M,$H160,TRUE,_xll.ohTrigger(RecalcTrigger,Trigger1M)),NA())</f>
        <v>-2.7190334863380627E-3</v>
      </c>
      <c r="K160" s="44" t="e">
        <f>IFERROR(_xll.qlIndexFixing(Index3M,H160,TRUE,_xll.ohTrigger(RecalcTrigger,Trigger3M)),NA())</f>
        <v>#N/A</v>
      </c>
      <c r="L160" s="44">
        <f>IFERROR(_xll.qlIndexFixing(Index6M,$H160,TRUE,_xll.ohTrigger(RecalcTrigger,Trigger6M)),NA())</f>
        <v>-8.1897329743346552E-4</v>
      </c>
      <c r="M160" s="183">
        <f>IFERROR(_xll.qlIndexFixing(Index1Y,$H160,TRUE,_xll.ohTrigger(RecalcTrigger,Trigger1Y)),NA())</f>
        <v>5.2743523337809325E-4</v>
      </c>
      <c r="N160" s="182">
        <f>IFERROR(_xll.qlIndexFixing(ONIndex1M,I160,TRUE,_xll.ohTrigger(RecalcTrigger,Trigger1M)),NA())</f>
        <v>-2.6748565790724044E-3</v>
      </c>
      <c r="O160" s="44" t="e">
        <f>IFERROR(_xll.qlIndexFixing(ONIndex3M,I160,TRUE,_xll.ohTrigger(RecalcTrigger,Trigger3M)),NA())</f>
        <v>#N/A</v>
      </c>
      <c r="P160" s="44">
        <f>IFERROR(_xll.qlIndexFixing(ONIndex6M,I160,TRUE,_xll.ohTrigger(RecalcTrigger,Trigger6M)),NA())</f>
        <v>-8.1545919880632312E-4</v>
      </c>
      <c r="Q160" s="183">
        <f>IFERROR(_xll.qlIndexFixing(ONIndex1Y,I160,TRUE,_xll.ohTrigger(RecalcTrigger,Trigger1Y)),NA())</f>
        <v>3.7956674203698526E-4</v>
      </c>
    </row>
    <row r="161" spans="2:17" x14ac:dyDescent="0.2">
      <c r="B161" s="39" t="s">
        <v>17</v>
      </c>
      <c r="D161" s="42">
        <f>_xll.qlCalendarAdvance(Calendar,$D160,B161,"f",FALSE)</f>
        <v>42579</v>
      </c>
      <c r="E161" s="177">
        <f>_xll.qlInterestRateIndexValueDate(IndexON,D161)</f>
        <v>42579</v>
      </c>
      <c r="F161" s="193">
        <f>IFERROR(_xll.qlIndexFixing(IndexON,D161,TRUE,_xll.ohTrigger(RecalcTrigger,TriggerON)),NA())</f>
        <v>-2.9376572630068765E-3</v>
      </c>
      <c r="H161" s="42">
        <f>_xll.qlCalendarAdvance(Calendar,$H160,B161,"f",FALSE)</f>
        <v>42579</v>
      </c>
      <c r="I161" s="177">
        <f>_xll.qlInterestRateIndexValueDate(Index1M,$H161)</f>
        <v>42583</v>
      </c>
      <c r="J161" s="182">
        <f>IFERROR(_xll.qlIndexFixing(Index1M,$H161,TRUE,_xll.ohTrigger(RecalcTrigger,Trigger1M)),NA())</f>
        <v>-2.7257721260432271E-3</v>
      </c>
      <c r="K161" s="44" t="e">
        <f>IFERROR(_xll.qlIndexFixing(Index3M,H161,TRUE,_xll.ohTrigger(RecalcTrigger,Trigger3M)),NA())</f>
        <v>#N/A</v>
      </c>
      <c r="L161" s="44">
        <f>IFERROR(_xll.qlIndexFixing(Index6M,$H161,TRUE,_xll.ohTrigger(RecalcTrigger,Trigger6M)),NA())</f>
        <v>-8.189518680801201E-4</v>
      </c>
      <c r="M161" s="183">
        <f>IFERROR(_xll.qlIndexFixing(Index1Y,$H161,TRUE,_xll.ohTrigger(RecalcTrigger,Trigger1Y)),NA())</f>
        <v>5.2952701020923679E-4</v>
      </c>
      <c r="N161" s="182">
        <f>IFERROR(_xll.qlIndexFixing(ONIndex1M,I161,TRUE,_xll.ohTrigger(RecalcTrigger,Trigger1M)),NA())</f>
        <v>-2.6778718895936748E-3</v>
      </c>
      <c r="O161" s="44" t="e">
        <f>IFERROR(_xll.qlIndexFixing(ONIndex3M,I161,TRUE,_xll.ohTrigger(RecalcTrigger,Trigger3M)),NA())</f>
        <v>#N/A</v>
      </c>
      <c r="P161" s="44">
        <f>IFERROR(_xll.qlIndexFixing(ONIndex6M,I161,TRUE,_xll.ohTrigger(RecalcTrigger,Trigger6M)),NA())</f>
        <v>-8.1494681754890053E-4</v>
      </c>
      <c r="Q161" s="183">
        <f>IFERROR(_xll.qlIndexFixing(ONIndex1Y,I161,TRUE,_xll.ohTrigger(RecalcTrigger,Trigger1Y)),NA())</f>
        <v>3.7988487116003E-4</v>
      </c>
    </row>
    <row r="162" spans="2:17" x14ac:dyDescent="0.2">
      <c r="B162" s="39" t="s">
        <v>17</v>
      </c>
      <c r="D162" s="42">
        <f>_xll.qlCalendarAdvance(Calendar,$D161,B162,"f",FALSE)</f>
        <v>42580</v>
      </c>
      <c r="E162" s="177">
        <f>_xll.qlInterestRateIndexValueDate(IndexON,D162)</f>
        <v>42580</v>
      </c>
      <c r="F162" s="193">
        <f>IFERROR(_xll.qlIndexFixing(IndexON,D162,TRUE,_xll.ohTrigger(RecalcTrigger,TriggerON)),NA())</f>
        <v>-2.9362877021421596E-3</v>
      </c>
      <c r="H162" s="42">
        <f>_xll.qlCalendarAdvance(Calendar,$H161,B162,"f",FALSE)</f>
        <v>42580</v>
      </c>
      <c r="I162" s="177">
        <f>_xll.qlInterestRateIndexValueDate(Index1M,$H162)</f>
        <v>42584</v>
      </c>
      <c r="J162" s="182">
        <f>IFERROR(_xll.qlIndexFixing(Index1M,$H162,TRUE,_xll.ohTrigger(RecalcTrigger,Trigger1M)),NA())</f>
        <v>-2.7288976422877543E-3</v>
      </c>
      <c r="K162" s="44" t="e">
        <f>IFERROR(_xll.qlIndexFixing(Index3M,H162,TRUE,_xll.ohTrigger(RecalcTrigger,Trigger3M)),NA())</f>
        <v>#N/A</v>
      </c>
      <c r="L162" s="44">
        <f>IFERROR(_xll.qlIndexFixing(Index6M,$H162,TRUE,_xll.ohTrigger(RecalcTrigger,Trigger6M)),NA())</f>
        <v>-8.1891217564969063E-4</v>
      </c>
      <c r="M162" s="183">
        <f>IFERROR(_xll.qlIndexFixing(Index1Y,$H162,TRUE,_xll.ohTrigger(RecalcTrigger,Trigger1Y)),NA())</f>
        <v>5.30788962161707E-4</v>
      </c>
      <c r="N162" s="182">
        <f>IFERROR(_xll.qlIndexFixing(ONIndex1M,I162,TRUE,_xll.ohTrigger(RecalcTrigger,Trigger1M)),NA())</f>
        <v>-2.6809985175901829E-3</v>
      </c>
      <c r="O162" s="44" t="e">
        <f>IFERROR(_xll.qlIndexFixing(ONIndex3M,I162,TRUE,_xll.ohTrigger(RecalcTrigger,Trigger3M)),NA())</f>
        <v>#N/A</v>
      </c>
      <c r="P162" s="44">
        <f>IFERROR(_xll.qlIndexFixing(ONIndex6M,I162,TRUE,_xll.ohTrigger(RecalcTrigger,Trigger6M)),NA())</f>
        <v>-8.1439788093273791E-4</v>
      </c>
      <c r="Q162" s="183">
        <f>IFERROR(_xll.qlIndexFixing(ONIndex1Y,I162,TRUE,_xll.ohTrigger(RecalcTrigger,Trigger1Y)),NA())</f>
        <v>3.8017574096826934E-4</v>
      </c>
    </row>
    <row r="163" spans="2:17" x14ac:dyDescent="0.2">
      <c r="B163" s="39" t="s">
        <v>17</v>
      </c>
      <c r="D163" s="42">
        <f>_xll.qlCalendarAdvance(Calendar,$D162,B163,"f",FALSE)</f>
        <v>42583</v>
      </c>
      <c r="E163" s="177">
        <f>_xll.qlInterestRateIndexValueDate(IndexON,D163)</f>
        <v>42583</v>
      </c>
      <c r="F163" s="193">
        <f>IFERROR(_xll.qlIndexFixing(IndexON,D163,TRUE,_xll.ohTrigger(RecalcTrigger,TriggerON)),NA())</f>
        <v>-2.935094644769265E-3</v>
      </c>
      <c r="H163" s="42">
        <f>_xll.qlCalendarAdvance(Calendar,$H162,B163,"f",FALSE)</f>
        <v>42583</v>
      </c>
      <c r="I163" s="177">
        <f>_xll.qlInterestRateIndexValueDate(Index1M,$H163)</f>
        <v>42585</v>
      </c>
      <c r="J163" s="182">
        <f>IFERROR(_xll.qlIndexFixing(Index1M,$H163,TRUE,_xll.ohTrigger(RecalcTrigger,Trigger1M)),NA())</f>
        <v>-2.7339666163905818E-3</v>
      </c>
      <c r="K163" s="44" t="e">
        <f>IFERROR(_xll.qlIndexFixing(Index3M,H163,TRUE,_xll.ohTrigger(RecalcTrigger,Trigger3M)),NA())</f>
        <v>#N/A</v>
      </c>
      <c r="L163" s="44">
        <f>IFERROR(_xll.qlIndexFixing(Index6M,$H163,TRUE,_xll.ohTrigger(RecalcTrigger,Trigger6M)),NA())</f>
        <v>-8.1888048525525158E-4</v>
      </c>
      <c r="M163" s="183">
        <f>IFERROR(_xll.qlIndexFixing(Index1Y,$H163,TRUE,_xll.ohTrigger(RecalcTrigger,Trigger1Y)),NA())</f>
        <v>5.3203841388822684E-4</v>
      </c>
      <c r="N163" s="182">
        <f>IFERROR(_xll.qlIndexFixing(ONIndex1M,I163,TRUE,_xll.ohTrigger(RecalcTrigger,Trigger1M)),NA())</f>
        <v>-2.6876118989260789E-3</v>
      </c>
      <c r="O163" s="44" t="e">
        <f>IFERROR(_xll.qlIndexFixing(ONIndex3M,I163,TRUE,_xll.ohTrigger(RecalcTrigger,Trigger3M)),NA())</f>
        <v>#N/A</v>
      </c>
      <c r="P163" s="44">
        <f>IFERROR(_xll.qlIndexFixing(ONIndex6M,I163,TRUE,_xll.ohTrigger(RecalcTrigger,Trigger6M)),NA())</f>
        <v>-8.1317703362948635E-4</v>
      </c>
      <c r="Q163" s="183">
        <f>IFERROR(_xll.qlIndexFixing(ONIndex1Y,I163,TRUE,_xll.ohTrigger(RecalcTrigger,Trigger1Y)),NA())</f>
        <v>3.8066034034223151E-4</v>
      </c>
    </row>
    <row r="164" spans="2:17" x14ac:dyDescent="0.2">
      <c r="B164" s="39" t="s">
        <v>17</v>
      </c>
      <c r="D164" s="42">
        <f>_xll.qlCalendarAdvance(Calendar,$D163,B164,"f",FALSE)</f>
        <v>42584</v>
      </c>
      <c r="E164" s="177">
        <f>_xll.qlInterestRateIndexValueDate(IndexON,D164)</f>
        <v>42584</v>
      </c>
      <c r="F164" s="193">
        <f>IFERROR(_xll.qlIndexFixing(IndexON,D164,TRUE,_xll.ohTrigger(RecalcTrigger,TriggerON)),NA())</f>
        <v>-2.9345541392888919E-3</v>
      </c>
      <c r="H164" s="42">
        <f>_xll.qlCalendarAdvance(Calendar,$H163,B164,"f",FALSE)</f>
        <v>42584</v>
      </c>
      <c r="I164" s="177">
        <f>_xll.qlInterestRateIndexValueDate(Index1M,$H164)</f>
        <v>42586</v>
      </c>
      <c r="J164" s="182">
        <f>IFERROR(_xll.qlIndexFixing(Index1M,$H164,TRUE,_xll.ohTrigger(RecalcTrigger,Trigger1M)),NA())</f>
        <v>-2.7357399264947568E-3</v>
      </c>
      <c r="K164" s="44" t="e">
        <f>IFERROR(_xll.qlIndexFixing(Index3M,H164,TRUE,_xll.ohTrigger(RecalcTrigger,Trigger3M)),NA())</f>
        <v>#N/A</v>
      </c>
      <c r="L164" s="44">
        <f>IFERROR(_xll.qlIndexFixing(Index6M,$H164,TRUE,_xll.ohTrigger(RecalcTrigger,Trigger6M)),NA())</f>
        <v>-8.1878521376826398E-4</v>
      </c>
      <c r="M164" s="183">
        <f>IFERROR(_xll.qlIndexFixing(Index1Y,$H164,TRUE,_xll.ohTrigger(RecalcTrigger,Trigger1Y)),NA())</f>
        <v>5.3327638716061439E-4</v>
      </c>
      <c r="N164" s="182">
        <f>IFERROR(_xll.qlIndexFixing(ONIndex1M,I164,TRUE,_xll.ohTrigger(RecalcTrigger,Trigger1M)),NA())</f>
        <v>-2.6946547314299352E-3</v>
      </c>
      <c r="O164" s="44" t="e">
        <f>IFERROR(_xll.qlIndexFixing(ONIndex3M,I164,TRUE,_xll.ohTrigger(RecalcTrigger,Trigger3M)),NA())</f>
        <v>#N/A</v>
      </c>
      <c r="P164" s="44">
        <f>IFERROR(_xll.qlIndexFixing(ONIndex6M,I164,TRUE,_xll.ohTrigger(RecalcTrigger,Trigger6M)),NA())</f>
        <v>-8.118394352774061E-4</v>
      </c>
      <c r="Q164" s="183">
        <f>IFERROR(_xll.qlIndexFixing(ONIndex1Y,I164,TRUE,_xll.ohTrigger(RecalcTrigger,Trigger1Y)),NA())</f>
        <v>3.8103991354176969E-4</v>
      </c>
    </row>
    <row r="165" spans="2:17" x14ac:dyDescent="0.2">
      <c r="B165" s="39" t="s">
        <v>17</v>
      </c>
      <c r="D165" s="42">
        <f>_xll.qlCalendarAdvance(Calendar,$D164,B165,"f",FALSE)</f>
        <v>42585</v>
      </c>
      <c r="E165" s="177">
        <f>_xll.qlInterestRateIndexValueDate(IndexON,D165)</f>
        <v>42585</v>
      </c>
      <c r="F165" s="193">
        <f>IFERROR(_xll.qlIndexFixing(IndexON,D165,TRUE,_xll.ohTrigger(RecalcTrigger,TriggerON)),NA())</f>
        <v>-2.9340566505187127E-3</v>
      </c>
      <c r="H165" s="42">
        <f>_xll.qlCalendarAdvance(Calendar,$H164,B165,"f",FALSE)</f>
        <v>42585</v>
      </c>
      <c r="I165" s="177">
        <f>_xll.qlInterestRateIndexValueDate(Index1M,$H165)</f>
        <v>42587</v>
      </c>
      <c r="J165" s="182">
        <f>IFERROR(_xll.qlIndexFixing(Index1M,$H165,TRUE,_xll.ohTrigger(RecalcTrigger,Trigger1M)),NA())</f>
        <v>-2.737526165350254E-3</v>
      </c>
      <c r="K165" s="44" t="e">
        <f>IFERROR(_xll.qlIndexFixing(Index3M,H165,TRUE,_xll.ohTrigger(RecalcTrigger,Trigger3M)),NA())</f>
        <v>#N/A</v>
      </c>
      <c r="L165" s="44">
        <f>IFERROR(_xll.qlIndexFixing(Index6M,$H165,TRUE,_xll.ohTrigger(RecalcTrigger,Trigger6M)),NA())</f>
        <v>-8.1881078140782907E-4</v>
      </c>
      <c r="M165" s="183">
        <f>IFERROR(_xll.qlIndexFixing(Index1Y,$H165,TRUE,_xll.ohTrigger(RecalcTrigger,Trigger1Y)),NA())</f>
        <v>5.3608074769170291E-4</v>
      </c>
      <c r="N165" s="182">
        <f>IFERROR(_xll.qlIndexFixing(ONIndex1M,I165,TRUE,_xll.ohTrigger(RecalcTrigger,Trigger1M)),NA())</f>
        <v>-2.6983653416490228E-3</v>
      </c>
      <c r="O165" s="44" t="e">
        <f>IFERROR(_xll.qlIndexFixing(ONIndex3M,I165,TRUE,_xll.ohTrigger(RecalcTrigger,Trigger3M)),NA())</f>
        <v>#N/A</v>
      </c>
      <c r="P165" s="44">
        <f>IFERROR(_xll.qlIndexFixing(ONIndex6M,I165,TRUE,_xll.ohTrigger(RecalcTrigger,Trigger6M)),NA())</f>
        <v>-8.111098617558099E-4</v>
      </c>
      <c r="Q165" s="183">
        <f>IFERROR(_xll.qlIndexFixing(ONIndex1Y,I165,TRUE,_xll.ohTrigger(RecalcTrigger,Trigger1Y)),NA())</f>
        <v>3.8117445160246177E-4</v>
      </c>
    </row>
    <row r="166" spans="2:17" x14ac:dyDescent="0.2">
      <c r="B166" s="39" t="s">
        <v>17</v>
      </c>
      <c r="D166" s="42">
        <f>_xll.qlCalendarAdvance(Calendar,$D165,B166,"f",FALSE)</f>
        <v>42586</v>
      </c>
      <c r="E166" s="177">
        <f>_xll.qlInterestRateIndexValueDate(IndexON,D166)</f>
        <v>42586</v>
      </c>
      <c r="F166" s="193">
        <f>IFERROR(_xll.qlIndexFixing(IndexON,D166,TRUE,_xll.ohTrigger(RecalcTrigger,TriggerON)),NA())</f>
        <v>-2.9336036566363077E-3</v>
      </c>
      <c r="H166" s="42">
        <f>_xll.qlCalendarAdvance(Calendar,$H165,B166,"f",FALSE)</f>
        <v>42586</v>
      </c>
      <c r="I166" s="177">
        <f>_xll.qlInterestRateIndexValueDate(Index1M,$H166)</f>
        <v>42590</v>
      </c>
      <c r="J166" s="182">
        <f>IFERROR(_xll.qlIndexFixing(Index1M,$H166,TRUE,_xll.ohTrigger(RecalcTrigger,Trigger1M)),NA())</f>
        <v>-2.7446720418575479E-3</v>
      </c>
      <c r="K166" s="44" t="e">
        <f>IFERROR(_xll.qlIndexFixing(Index3M,H166,TRUE,_xll.ohTrigger(RecalcTrigger,Trigger3M)),NA())</f>
        <v>#N/A</v>
      </c>
      <c r="L166" s="44">
        <f>IFERROR(_xll.qlIndexFixing(Index6M,$H166,TRUE,_xll.ohTrigger(RecalcTrigger,Trigger6M)),NA())</f>
        <v>-8.1886441992900833E-4</v>
      </c>
      <c r="M166" s="183">
        <f>IFERROR(_xll.qlIndexFixing(Index1Y,$H166,TRUE,_xll.ohTrigger(RecalcTrigger,Trigger1Y)),NA())</f>
        <v>5.3813429927373883E-4</v>
      </c>
      <c r="N166" s="182">
        <f>IFERROR(_xll.qlIndexFixing(ONIndex1M,I166,TRUE,_xll.ohTrigger(RecalcTrigger,Trigger1M)),NA())</f>
        <v>-2.7021982270580835E-3</v>
      </c>
      <c r="O166" s="44" t="e">
        <f>IFERROR(_xll.qlIndexFixing(ONIndex3M,I166,TRUE,_xll.ohTrigger(RecalcTrigger,Trigger3M)),NA())</f>
        <v>#N/A</v>
      </c>
      <c r="P166" s="44">
        <f>IFERROR(_xll.qlIndexFixing(ONIndex6M,I166,TRUE,_xll.ohTrigger(RecalcTrigger,Trigger6M)),NA())</f>
        <v>-8.1034458823125988E-4</v>
      </c>
      <c r="Q166" s="183">
        <f>IFERROR(_xll.qlIndexFixing(ONIndex1Y,I166,TRUE,_xll.ohTrigger(RecalcTrigger,Trigger1Y)),NA())</f>
        <v>3.8127371635887641E-4</v>
      </c>
    </row>
    <row r="167" spans="2:17" x14ac:dyDescent="0.2">
      <c r="B167" s="39" t="s">
        <v>17</v>
      </c>
      <c r="D167" s="42">
        <f>_xll.qlCalendarAdvance(Calendar,$D166,B167,"f",FALSE)</f>
        <v>42587</v>
      </c>
      <c r="E167" s="177">
        <f>_xll.qlInterestRateIndexValueDate(IndexON,D167)</f>
        <v>42587</v>
      </c>
      <c r="F167" s="193">
        <f>IFERROR(_xll.qlIndexFixing(IndexON,D167,TRUE,_xll.ohTrigger(RecalcTrigger,TriggerON)),NA())</f>
        <v>-2.9328294848429692E-3</v>
      </c>
      <c r="H167" s="42">
        <f>_xll.qlCalendarAdvance(Calendar,$H166,B167,"f",FALSE)</f>
        <v>42587</v>
      </c>
      <c r="I167" s="177">
        <f>_xll.qlInterestRateIndexValueDate(Index1M,$H167)</f>
        <v>42591</v>
      </c>
      <c r="J167" s="182">
        <f>IFERROR(_xll.qlIndexFixing(Index1M,$H167,TRUE,_xll.ohTrigger(RecalcTrigger,Trigger1M)),NA())</f>
        <v>-2.7466421154031368E-3</v>
      </c>
      <c r="K167" s="44" t="e">
        <f>IFERROR(_xll.qlIndexFixing(Index3M,H167,TRUE,_xll.ohTrigger(RecalcTrigger,Trigger3M)),NA())</f>
        <v>#N/A</v>
      </c>
      <c r="L167" s="44">
        <f>IFERROR(_xll.qlIndexFixing(Index6M,$H167,TRUE,_xll.ohTrigger(RecalcTrigger,Trigger6M)),NA())</f>
        <v>-8.1889420266767498E-4</v>
      </c>
      <c r="M167" s="183">
        <f>IFERROR(_xll.qlIndexFixing(Index1Y,$H167,TRUE,_xll.ohTrigger(RecalcTrigger,Trigger1Y)),NA())</f>
        <v>5.3933057498039736E-4</v>
      </c>
      <c r="N167" s="182">
        <f>IFERROR(_xll.qlIndexFixing(ONIndex1M,I167,TRUE,_xll.ohTrigger(RecalcTrigger,Trigger1M)),NA())</f>
        <v>-2.7061552139162615E-3</v>
      </c>
      <c r="O167" s="44" t="e">
        <f>IFERROR(_xll.qlIndexFixing(ONIndex3M,I167,TRUE,_xll.ohTrigger(RecalcTrigger,Trigger3M)),NA())</f>
        <v>#N/A</v>
      </c>
      <c r="P167" s="44">
        <f>IFERROR(_xll.qlIndexFixing(ONIndex6M,I167,TRUE,_xll.ohTrigger(RecalcTrigger,Trigger6M)),NA())</f>
        <v>-8.0954375766939535E-4</v>
      </c>
      <c r="Q167" s="183">
        <f>IFERROR(_xll.qlIndexFixing(ONIndex1Y,I167,TRUE,_xll.ohTrigger(RecalcTrigger,Trigger1Y)),NA())</f>
        <v>3.8133637207948823E-4</v>
      </c>
    </row>
    <row r="168" spans="2:17" x14ac:dyDescent="0.2">
      <c r="B168" s="39" t="s">
        <v>17</v>
      </c>
      <c r="D168" s="42">
        <f>_xll.qlCalendarAdvance(Calendar,$D167,B168,"f",FALSE)</f>
        <v>42590</v>
      </c>
      <c r="E168" s="177">
        <f>_xll.qlInterestRateIndexValueDate(IndexON,D168)</f>
        <v>42590</v>
      </c>
      <c r="F168" s="193">
        <f>IFERROR(_xll.qlIndexFixing(IndexON,D168,TRUE,_xll.ohTrigger(RecalcTrigger,TriggerON)),NA())</f>
        <v>-2.9322662010500267E-3</v>
      </c>
      <c r="H168" s="42">
        <f>_xll.qlCalendarAdvance(Calendar,$H167,B168,"f",FALSE)</f>
        <v>42590</v>
      </c>
      <c r="I168" s="177">
        <f>_xll.qlInterestRateIndexValueDate(Index1M,$H168)</f>
        <v>42592</v>
      </c>
      <c r="J168" s="182">
        <f>IFERROR(_xll.qlIndexFixing(Index1M,$H168,TRUE,_xll.ohTrigger(RecalcTrigger,Trigger1M)),NA())</f>
        <v>-2.7481800232093631E-3</v>
      </c>
      <c r="K168" s="44" t="e">
        <f>IFERROR(_xll.qlIndexFixing(Index3M,H168,TRUE,_xll.ohTrigger(RecalcTrigger,Trigger3M)),NA())</f>
        <v>#N/A</v>
      </c>
      <c r="L168" s="44">
        <f>IFERROR(_xll.qlIndexFixing(Index6M,$H168,TRUE,_xll.ohTrigger(RecalcTrigger,Trigger6M)),NA())</f>
        <v>-8.1893650591358124E-4</v>
      </c>
      <c r="M168" s="183">
        <f>IFERROR(_xll.qlIndexFixing(Index1Y,$H168,TRUE,_xll.ohTrigger(RecalcTrigger,Trigger1Y)),NA())</f>
        <v>5.405217237392033E-4</v>
      </c>
      <c r="N168" s="182">
        <f>IFERROR(_xll.qlIndexFixing(ONIndex1M,I168,TRUE,_xll.ohTrigger(RecalcTrigger,Trigger1M)),NA())</f>
        <v>-2.714471522637929E-3</v>
      </c>
      <c r="O168" s="44" t="e">
        <f>IFERROR(_xll.qlIndexFixing(ONIndex3M,I168,TRUE,_xll.ohTrigger(RecalcTrigger,Trigger3M)),NA())</f>
        <v>#N/A</v>
      </c>
      <c r="P168" s="44">
        <f>IFERROR(_xll.qlIndexFixing(ONIndex6M,I168,TRUE,_xll.ohTrigger(RecalcTrigger,Trigger6M)),NA())</f>
        <v>-8.0782247212862757E-4</v>
      </c>
      <c r="Q168" s="183">
        <f>IFERROR(_xll.qlIndexFixing(ONIndex1Y,I168,TRUE,_xll.ohTrigger(RecalcTrigger,Trigger1Y)),NA())</f>
        <v>3.8133337903367703E-4</v>
      </c>
    </row>
    <row r="169" spans="2:17" x14ac:dyDescent="0.2">
      <c r="B169" s="39" t="s">
        <v>17</v>
      </c>
      <c r="D169" s="42">
        <f>_xll.qlCalendarAdvance(Calendar,$D168,B169,"f",FALSE)</f>
        <v>42591</v>
      </c>
      <c r="E169" s="177">
        <f>_xll.qlInterestRateIndexValueDate(IndexON,D169)</f>
        <v>42591</v>
      </c>
      <c r="F169" s="193">
        <f>IFERROR(_xll.qlIndexFixing(IndexON,D169,TRUE,_xll.ohTrigger(RecalcTrigger,TriggerON)),NA())</f>
        <v>-2.9320578593461377E-3</v>
      </c>
      <c r="H169" s="42">
        <f>_xll.qlCalendarAdvance(Calendar,$H168,B169,"f",FALSE)</f>
        <v>42591</v>
      </c>
      <c r="I169" s="177">
        <f>_xll.qlInterestRateIndexValueDate(Index1M,$H169)</f>
        <v>42593</v>
      </c>
      <c r="J169" s="182">
        <f>IFERROR(_xll.qlIndexFixing(Index1M,$H169,TRUE,_xll.ohTrigger(RecalcTrigger,Trigger1M)),NA())</f>
        <v>-2.7496375934107919E-3</v>
      </c>
      <c r="K169" s="44" t="e">
        <f>IFERROR(_xll.qlIndexFixing(Index3M,H169,TRUE,_xll.ohTrigger(RecalcTrigger,Trigger3M)),NA())</f>
        <v>#N/A</v>
      </c>
      <c r="L169" s="44">
        <f>IFERROR(_xll.qlIndexFixing(Index6M,$H169,TRUE,_xll.ohTrigger(RecalcTrigger,Trigger6M)),NA())</f>
        <v>-8.1903375649831683E-4</v>
      </c>
      <c r="M169" s="183">
        <f>IFERROR(_xll.qlIndexFixing(Index1Y,$H169,TRUE,_xll.ohTrigger(RecalcTrigger,Trigger1Y)),NA())</f>
        <v>5.4170884094680689E-4</v>
      </c>
      <c r="N169" s="182">
        <f>IFERROR(_xll.qlIndexFixing(ONIndex1M,I169,TRUE,_xll.ohTrigger(RecalcTrigger,Trigger1M)),NA())</f>
        <v>-2.7232607013827348E-3</v>
      </c>
      <c r="O169" s="44" t="e">
        <f>IFERROR(_xll.qlIndexFixing(ONIndex3M,I169,TRUE,_xll.ohTrigger(RecalcTrigger,Trigger3M)),NA())</f>
        <v>#N/A</v>
      </c>
      <c r="P169" s="44">
        <f>IFERROR(_xll.qlIndexFixing(ONIndex6M,I169,TRUE,_xll.ohTrigger(RecalcTrigger,Trigger6M)),NA())</f>
        <v>-8.0598771333040276E-4</v>
      </c>
      <c r="Q169" s="183">
        <f>IFERROR(_xll.qlIndexFixing(ONIndex1Y,I169,TRUE,_xll.ohTrigger(RecalcTrigger,Trigger1Y)),NA())</f>
        <v>3.8119419133231247E-4</v>
      </c>
    </row>
    <row r="170" spans="2:17" x14ac:dyDescent="0.2">
      <c r="B170" s="39" t="s">
        <v>17</v>
      </c>
      <c r="D170" s="42">
        <f>_xll.qlCalendarAdvance(Calendar,$D169,B170,"f",FALSE)</f>
        <v>42592</v>
      </c>
      <c r="E170" s="177">
        <f>_xll.qlInterestRateIndexValueDate(IndexON,D170)</f>
        <v>42592</v>
      </c>
      <c r="F170" s="193">
        <f>IFERROR(_xll.qlIndexFixing(IndexON,D170,TRUE,_xll.ohTrigger(RecalcTrigger,TriggerON)),NA())</f>
        <v>-2.9319028834740024E-3</v>
      </c>
      <c r="H170" s="42">
        <f>_xll.qlCalendarAdvance(Calendar,$H169,B170,"f",FALSE)</f>
        <v>42592</v>
      </c>
      <c r="I170" s="177">
        <f>_xll.qlInterestRateIndexValueDate(Index1M,$H170)</f>
        <v>42594</v>
      </c>
      <c r="J170" s="182">
        <f>IFERROR(_xll.qlIndexFixing(Index1M,$H170,TRUE,_xll.ohTrigger(RecalcTrigger,Trigger1M)),NA())</f>
        <v>-2.7510609308083324E-3</v>
      </c>
      <c r="K170" s="44" t="e">
        <f>IFERROR(_xll.qlIndexFixing(Index3M,H170,TRUE,_xll.ohTrigger(RecalcTrigger,Trigger3M)),NA())</f>
        <v>#N/A</v>
      </c>
      <c r="L170" s="44">
        <f>IFERROR(_xll.qlIndexFixing(Index6M,$H170,TRUE,_xll.ohTrigger(RecalcTrigger,Trigger6M)),NA())</f>
        <v>-8.1908689569666745E-4</v>
      </c>
      <c r="M170" s="183">
        <f>IFERROR(_xll.qlIndexFixing(Index1Y,$H170,TRUE,_xll.ohTrigger(RecalcTrigger,Trigger1Y)),NA())</f>
        <v>5.4436505891542223E-4</v>
      </c>
      <c r="N170" s="182">
        <f>IFERROR(_xll.qlIndexFixing(ONIndex1M,I170,TRUE,_xll.ohTrigger(RecalcTrigger,Trigger1M)),NA())</f>
        <v>-2.727865589413625E-3</v>
      </c>
      <c r="O170" s="44" t="e">
        <f>IFERROR(_xll.qlIndexFixing(ONIndex3M,I170,TRUE,_xll.ohTrigger(RecalcTrigger,Trigger3M)),NA())</f>
        <v>#N/A</v>
      </c>
      <c r="P170" s="44">
        <f>IFERROR(_xll.qlIndexFixing(ONIndex6M,I170,TRUE,_xll.ohTrigger(RecalcTrigger,Trigger6M)),NA())</f>
        <v>-8.0501123447263012E-4</v>
      </c>
      <c r="Q170" s="183">
        <f>IFERROR(_xll.qlIndexFixing(ONIndex1Y,I170,TRUE,_xll.ohTrigger(RecalcTrigger,Trigger1Y)),NA())</f>
        <v>3.810537669401981E-4</v>
      </c>
    </row>
    <row r="171" spans="2:17" x14ac:dyDescent="0.2">
      <c r="B171" s="39" t="s">
        <v>17</v>
      </c>
      <c r="D171" s="42">
        <f>_xll.qlCalendarAdvance(Calendar,$D170,B171,"f",FALSE)</f>
        <v>42593</v>
      </c>
      <c r="E171" s="177">
        <f>_xll.qlInterestRateIndexValueDate(IndexON,D171)</f>
        <v>42593</v>
      </c>
      <c r="F171" s="193">
        <f>IFERROR(_xll.qlIndexFixing(IndexON,D171,TRUE,_xll.ohTrigger(RecalcTrigger,TriggerON)),NA())</f>
        <v>-2.9318027518510092E-3</v>
      </c>
      <c r="H171" s="42">
        <f>_xll.qlCalendarAdvance(Calendar,$H170,B171,"f",FALSE)</f>
        <v>42593</v>
      </c>
      <c r="I171" s="177">
        <f>_xll.qlInterestRateIndexValueDate(Index1M,$H171)</f>
        <v>42597</v>
      </c>
      <c r="J171" s="182">
        <f>IFERROR(_xll.qlIndexFixing(Index1M,$H171,TRUE,_xll.ohTrigger(RecalcTrigger,Trigger1M)),NA())</f>
        <v>-2.7528462270701251E-3</v>
      </c>
      <c r="K171" s="44" t="e">
        <f>IFERROR(_xll.qlIndexFixing(Index3M,H171,TRUE,_xll.ohTrigger(RecalcTrigger,Trigger3M)),NA())</f>
        <v>#N/A</v>
      </c>
      <c r="L171" s="44">
        <f>IFERROR(_xll.qlIndexFixing(Index6M,$H171,TRUE,_xll.ohTrigger(RecalcTrigger,Trigger6M)),NA())</f>
        <v>-8.1935901270574246E-4</v>
      </c>
      <c r="M171" s="183">
        <f>IFERROR(_xll.qlIndexFixing(Index1Y,$H171,TRUE,_xll.ohTrigger(RecalcTrigger,Trigger1Y)),NA())</f>
        <v>5.4643927031907443E-4</v>
      </c>
      <c r="N171" s="182">
        <f>IFERROR(_xll.qlIndexFixing(ONIndex1M,I171,TRUE,_xll.ohTrigger(RecalcTrigger,Trigger1M)),NA())</f>
        <v>-2.7326055365683999E-3</v>
      </c>
      <c r="O171" s="44" t="e">
        <f>IFERROR(_xll.qlIndexFixing(ONIndex3M,I171,TRUE,_xll.ohTrigger(RecalcTrigger,Trigger3M)),NA())</f>
        <v>#N/A</v>
      </c>
      <c r="P171" s="44">
        <f>IFERROR(_xll.qlIndexFixing(ONIndex6M,I171,TRUE,_xll.ohTrigger(RecalcTrigger,Trigger6M)),NA())</f>
        <v>-8.0400005365355298E-4</v>
      </c>
      <c r="Q171" s="183">
        <f>IFERROR(_xll.qlIndexFixing(ONIndex1Y,I171,TRUE,_xll.ohTrigger(RecalcTrigger,Trigger1Y)),NA())</f>
        <v>3.8086871936293676E-4</v>
      </c>
    </row>
    <row r="172" spans="2:17" x14ac:dyDescent="0.2">
      <c r="B172" s="39" t="s">
        <v>17</v>
      </c>
      <c r="D172" s="42">
        <f>_xll.qlCalendarAdvance(Calendar,$D171,B172,"f",FALSE)</f>
        <v>42594</v>
      </c>
      <c r="E172" s="177">
        <f>_xll.qlInterestRateIndexValueDate(IndexON,D172)</f>
        <v>42594</v>
      </c>
      <c r="F172" s="193">
        <f>IFERROR(_xll.qlIndexFixing(IndexON,D172,TRUE,_xll.ohTrigger(RecalcTrigger,TriggerON)),NA())</f>
        <v>-2.931768819061098E-3</v>
      </c>
      <c r="H172" s="42">
        <f>_xll.qlCalendarAdvance(Calendar,$H171,B172,"f",FALSE)</f>
        <v>42594</v>
      </c>
      <c r="I172" s="177">
        <f>_xll.qlInterestRateIndexValueDate(Index1M,$H172)</f>
        <v>42598</v>
      </c>
      <c r="J172" s="182">
        <f>IFERROR(_xll.qlIndexFixing(Index1M,$H172,TRUE,_xll.ohTrigger(RecalcTrigger,Trigger1M)),NA())</f>
        <v>-2.7527657345710072E-3</v>
      </c>
      <c r="K172" s="44" t="e">
        <f>IFERROR(_xll.qlIndexFixing(Index3M,H172,TRUE,_xll.ohTrigger(RecalcTrigger,Trigger3M)),NA())</f>
        <v>#N/A</v>
      </c>
      <c r="L172" s="44">
        <f>IFERROR(_xll.qlIndexFixing(Index6M,$H172,TRUE,_xll.ohTrigger(RecalcTrigger,Trigger6M)),NA())</f>
        <v>-8.1949039600845799E-4</v>
      </c>
      <c r="M172" s="183">
        <f>IFERROR(_xll.qlIndexFixing(Index1Y,$H172,TRUE,_xll.ohTrigger(RecalcTrigger,Trigger1Y)),NA())</f>
        <v>5.4762302884195032E-4</v>
      </c>
      <c r="N172" s="182">
        <f>IFERROR(_xll.qlIndexFixing(ONIndex1M,I172,TRUE,_xll.ohTrigger(RecalcTrigger,Trigger1M)),NA())</f>
        <v>-2.7374052744555399E-3</v>
      </c>
      <c r="O172" s="44" t="e">
        <f>IFERROR(_xll.qlIndexFixing(ONIndex3M,I172,TRUE,_xll.ohTrigger(RecalcTrigger,Trigger3M)),NA())</f>
        <v>#N/A</v>
      </c>
      <c r="P172" s="44">
        <f>IFERROR(_xll.qlIndexFixing(ONIndex6M,I172,TRUE,_xll.ohTrigger(RecalcTrigger,Trigger6M)),NA())</f>
        <v>-8.02971339779468E-4</v>
      </c>
      <c r="Q172" s="183">
        <f>IFERROR(_xll.qlIndexFixing(ONIndex1Y,I172,TRUE,_xll.ohTrigger(RecalcTrigger,Trigger1Y)),NA())</f>
        <v>3.8063771318874728E-4</v>
      </c>
    </row>
    <row r="173" spans="2:17" x14ac:dyDescent="0.2">
      <c r="B173" s="39" t="s">
        <v>17</v>
      </c>
      <c r="D173" s="42">
        <f>_xll.qlCalendarAdvance(Calendar,$D172,B173,"f",FALSE)</f>
        <v>42597</v>
      </c>
      <c r="E173" s="177">
        <f>_xll.qlInterestRateIndexValueDate(IndexON,D173)</f>
        <v>42597</v>
      </c>
      <c r="F173" s="193">
        <f>IFERROR(_xll.qlIndexFixing(IndexON,D173,TRUE,_xll.ohTrigger(RecalcTrigger,TriggerON)),NA())</f>
        <v>-2.9319802371974291E-3</v>
      </c>
      <c r="H173" s="42">
        <f>_xll.qlCalendarAdvance(Calendar,$H172,B173,"f",FALSE)</f>
        <v>42597</v>
      </c>
      <c r="I173" s="177">
        <f>_xll.qlInterestRateIndexValueDate(Index1M,$H173)</f>
        <v>42599</v>
      </c>
      <c r="J173" s="182">
        <f>IFERROR(_xll.qlIndexFixing(Index1M,$H173,TRUE,_xll.ohTrigger(RecalcTrigger,Trigger1M)),NA())</f>
        <v>-2.7492583468894083E-3</v>
      </c>
      <c r="K173" s="44" t="e">
        <f>IFERROR(_xll.qlIndexFixing(Index3M,H173,TRUE,_xll.ohTrigger(RecalcTrigger,Trigger3M)),NA())</f>
        <v>#N/A</v>
      </c>
      <c r="L173" s="44">
        <f>IFERROR(_xll.qlIndexFixing(Index6M,$H173,TRUE,_xll.ohTrigger(RecalcTrigger,Trigger6M)),NA())</f>
        <v>-8.1963898365064827E-4</v>
      </c>
      <c r="M173" s="183">
        <f>IFERROR(_xll.qlIndexFixing(Index1Y,$H173,TRUE,_xll.ohTrigger(RecalcTrigger,Trigger1Y)),NA())</f>
        <v>5.4880954906692608E-4</v>
      </c>
      <c r="N173" s="182">
        <f>IFERROR(_xll.qlIndexFixing(ONIndex1M,I173,TRUE,_xll.ohTrigger(RecalcTrigger,Trigger1M)),NA())</f>
        <v>-2.7460413791535743E-3</v>
      </c>
      <c r="O173" s="44" t="e">
        <f>IFERROR(_xll.qlIndexFixing(ONIndex3M,I173,TRUE,_xll.ohTrigger(RecalcTrigger,Trigger3M)),NA())</f>
        <v>#N/A</v>
      </c>
      <c r="P173" s="44">
        <f>IFERROR(_xll.qlIndexFixing(ONIndex6M,I173,TRUE,_xll.ohTrigger(RecalcTrigger,Trigger6M)),NA())</f>
        <v>-8.0110856970794231E-4</v>
      </c>
      <c r="Q173" s="183">
        <f>IFERROR(_xll.qlIndexFixing(ONIndex1Y,I173,TRUE,_xll.ohTrigger(RecalcTrigger,Trigger1Y)),NA())</f>
        <v>3.8001622787220413E-4</v>
      </c>
    </row>
    <row r="174" spans="2:17" x14ac:dyDescent="0.2">
      <c r="B174" s="39" t="s">
        <v>17</v>
      </c>
      <c r="D174" s="42">
        <f>_xll.qlCalendarAdvance(Calendar,$D173,B174,"f",FALSE)</f>
        <v>42598</v>
      </c>
      <c r="E174" s="177">
        <f>_xll.qlInterestRateIndexValueDate(IndexON,D174)</f>
        <v>42598</v>
      </c>
      <c r="F174" s="193">
        <f>IFERROR(_xll.qlIndexFixing(IndexON,D174,TRUE,_xll.ohTrigger(RecalcTrigger,TriggerON)),NA())</f>
        <v>-2.9321765037604308E-3</v>
      </c>
      <c r="H174" s="42">
        <f>_xll.qlCalendarAdvance(Calendar,$H173,B174,"f",FALSE)</f>
        <v>42598</v>
      </c>
      <c r="I174" s="177">
        <f>_xll.qlInterestRateIndexValueDate(Index1M,$H174)</f>
        <v>42600</v>
      </c>
      <c r="J174" s="182">
        <f>IFERROR(_xll.qlIndexFixing(Index1M,$H174,TRUE,_xll.ohTrigger(RecalcTrigger,Trigger1M)),NA())</f>
        <v>-2.7497996197606289E-3</v>
      </c>
      <c r="K174" s="44" t="e">
        <f>IFERROR(_xll.qlIndexFixing(Index3M,H174,TRUE,_xll.ohTrigger(RecalcTrigger,Trigger3M)),NA())</f>
        <v>#N/A</v>
      </c>
      <c r="L174" s="44">
        <f>IFERROR(_xll.qlIndexFixing(Index6M,$H174,TRUE,_xll.ohTrigger(RecalcTrigger,Trigger6M)),NA())</f>
        <v>-8.2000000000073041E-4</v>
      </c>
      <c r="M174" s="183">
        <f>IFERROR(_xll.qlIndexFixing(Index1Y,$H174,TRUE,_xll.ohTrigger(RecalcTrigger,Trigger1Y)),NA())</f>
        <v>5.500000000163601E-4</v>
      </c>
      <c r="N174" s="182">
        <f>IFERROR(_xll.qlIndexFixing(ONIndex1M,I174,TRUE,_xll.ohTrigger(RecalcTrigger,Trigger1M)),NA())</f>
        <v>-2.7535953933810475E-3</v>
      </c>
      <c r="O174" s="44" t="e">
        <f>IFERROR(_xll.qlIndexFixing(ONIndex3M,I174,TRUE,_xll.ohTrigger(RecalcTrigger,Trigger3M)),NA())</f>
        <v>#N/A</v>
      </c>
      <c r="P174" s="44">
        <f>IFERROR(_xll.qlIndexFixing(ONIndex6M,I174,TRUE,_xll.ohTrigger(RecalcTrigger,Trigger6M)),NA())</f>
        <v>-7.9948863249690305E-4</v>
      </c>
      <c r="Q174" s="183">
        <f>IFERROR(_xll.qlIndexFixing(ONIndex1Y,I174,TRUE,_xll.ohTrigger(RecalcTrigger,Trigger1Y)),NA())</f>
        <v>3.7922738781226428E-4</v>
      </c>
    </row>
    <row r="175" spans="2:17" x14ac:dyDescent="0.2">
      <c r="B175" s="39" t="s">
        <v>17</v>
      </c>
      <c r="D175" s="42">
        <f>_xll.qlCalendarAdvance(Calendar,$D174,B175,"f",FALSE)</f>
        <v>42599</v>
      </c>
      <c r="E175" s="177">
        <f>_xll.qlInterestRateIndexValueDate(IndexON,D175)</f>
        <v>42599</v>
      </c>
      <c r="F175" s="193">
        <f>IFERROR(_xll.qlIndexFixing(IndexON,D175,TRUE,_xll.ohTrigger(RecalcTrigger,TriggerON)),NA())</f>
        <v>-2.9324364854765861E-3</v>
      </c>
      <c r="H175" s="42">
        <f>_xll.qlCalendarAdvance(Calendar,$H174,B175,"f",FALSE)</f>
        <v>42599</v>
      </c>
      <c r="I175" s="177">
        <f>_xll.qlInterestRateIndexValueDate(Index1M,$H175)</f>
        <v>42601</v>
      </c>
      <c r="J175" s="182">
        <f>IFERROR(_xll.qlIndexFixing(Index1M,$H175,TRUE,_xll.ohTrigger(RecalcTrigger,Trigger1M)),NA())</f>
        <v>-2.7502203497609839E-3</v>
      </c>
      <c r="K175" s="44" t="e">
        <f>IFERROR(_xll.qlIndexFixing(Index3M,H175,TRUE,_xll.ohTrigger(RecalcTrigger,Trigger3M)),NA())</f>
        <v>#N/A</v>
      </c>
      <c r="L175" s="44">
        <f>IFERROR(_xll.qlIndexFixing(Index6M,$H175,TRUE,_xll.ohTrigger(RecalcTrigger,Trigger6M)),NA())</f>
        <v>-8.2009387601244806E-4</v>
      </c>
      <c r="M175" s="183">
        <f>IFERROR(_xll.qlIndexFixing(Index1Y,$H175,TRUE,_xll.ohTrigger(RecalcTrigger,Trigger1Y)),NA())</f>
        <v>5.5266471846317016E-4</v>
      </c>
      <c r="N175" s="182">
        <f>IFERROR(_xll.qlIndexFixing(ONIndex1M,I175,TRUE,_xll.ohTrigger(RecalcTrigger,Trigger1M)),NA())</f>
        <v>-2.7567856205834573E-3</v>
      </c>
      <c r="O175" s="44" t="e">
        <f>IFERROR(_xll.qlIndexFixing(ONIndex3M,I175,TRUE,_xll.ohTrigger(RecalcTrigger,Trigger3M)),NA())</f>
        <v>#N/A</v>
      </c>
      <c r="P175" s="44">
        <f>IFERROR(_xll.qlIndexFixing(ONIndex6M,I175,TRUE,_xll.ohTrigger(RecalcTrigger,Trigger6M)),NA())</f>
        <v>-7.9880193228021312E-4</v>
      </c>
      <c r="Q175" s="183">
        <f>IFERROR(_xll.qlIndexFixing(ONIndex1Y,I175,TRUE,_xll.ohTrigger(RecalcTrigger,Trigger1Y)),NA())</f>
        <v>3.7874655300029758E-4</v>
      </c>
    </row>
    <row r="176" spans="2:17" x14ac:dyDescent="0.2">
      <c r="B176" s="39" t="s">
        <v>17</v>
      </c>
      <c r="D176" s="42">
        <f>_xll.qlCalendarAdvance(Calendar,$D175,B176,"f",FALSE)</f>
        <v>42600</v>
      </c>
      <c r="E176" s="177">
        <f>_xll.qlInterestRateIndexValueDate(IndexON,D176)</f>
        <v>42600</v>
      </c>
      <c r="F176" s="193">
        <f>IFERROR(_xll.qlIndexFixing(IndexON,D176,TRUE,_xll.ohTrigger(RecalcTrigger,TriggerON)),NA())</f>
        <v>-2.9327616606433793E-3</v>
      </c>
      <c r="H176" s="42">
        <f>_xll.qlCalendarAdvance(Calendar,$H175,B176,"f",FALSE)</f>
        <v>42600</v>
      </c>
      <c r="I176" s="177">
        <f>_xll.qlInterestRateIndexValueDate(Index1M,$H176)</f>
        <v>42604</v>
      </c>
      <c r="J176" s="182">
        <f>IFERROR(_xll.qlIndexFixing(Index1M,$H176,TRUE,_xll.ohTrigger(RecalcTrigger,Trigger1M)),NA())</f>
        <v>-2.7440891722752708E-3</v>
      </c>
      <c r="K176" s="44" t="e">
        <f>IFERROR(_xll.qlIndexFixing(Index3M,H176,TRUE,_xll.ohTrigger(RecalcTrigger,Trigger3M)),NA())</f>
        <v>#N/A</v>
      </c>
      <c r="L176" s="44">
        <f>IFERROR(_xll.qlIndexFixing(Index6M,$H176,TRUE,_xll.ohTrigger(RecalcTrigger,Trigger6M)),NA())</f>
        <v>-8.2065321448518294E-4</v>
      </c>
      <c r="M176" s="183">
        <f>IFERROR(_xll.qlIndexFixing(Index1Y,$H176,TRUE,_xll.ohTrigger(RecalcTrigger,Trigger1Y)),NA())</f>
        <v>5.5482912660757323E-4</v>
      </c>
      <c r="N176" s="182">
        <f>IFERROR(_xll.qlIndexFixing(ONIndex1M,I176,TRUE,_xll.ohTrigger(RecalcTrigger,Trigger1M)),NA())</f>
        <v>-2.7596214750147396E-3</v>
      </c>
      <c r="O176" s="44" t="e">
        <f>IFERROR(_xll.qlIndexFixing(ONIndex3M,I176,TRUE,_xll.ohTrigger(RecalcTrigger,Trigger3M)),NA())</f>
        <v>#N/A</v>
      </c>
      <c r="P176" s="44">
        <f>IFERROR(_xll.qlIndexFixing(ONIndex6M,I176,TRUE,_xll.ohTrigger(RecalcTrigger,Trigger6M)),NA())</f>
        <v>-7.9819244374057519E-4</v>
      </c>
      <c r="Q176" s="183">
        <f>IFERROR(_xll.qlIndexFixing(ONIndex1Y,I176,TRUE,_xll.ohTrigger(RecalcTrigger,Trigger1Y)),NA())</f>
        <v>3.782117454420586E-4</v>
      </c>
    </row>
    <row r="177" spans="2:17" x14ac:dyDescent="0.2">
      <c r="B177" s="39" t="s">
        <v>17</v>
      </c>
      <c r="D177" s="42">
        <f>_xll.qlCalendarAdvance(Calendar,$D176,B177,"f",FALSE)</f>
        <v>42601</v>
      </c>
      <c r="E177" s="177">
        <f>_xll.qlInterestRateIndexValueDate(IndexON,D177)</f>
        <v>42601</v>
      </c>
      <c r="F177" s="193">
        <f>IFERROR(_xll.qlIndexFixing(IndexON,D177,TRUE,_xll.ohTrigger(RecalcTrigger,TriggerON)),NA())</f>
        <v>-2.9336128086621116E-3</v>
      </c>
      <c r="H177" s="42">
        <f>_xll.qlCalendarAdvance(Calendar,$H176,B177,"f",FALSE)</f>
        <v>42601</v>
      </c>
      <c r="I177" s="177">
        <f>_xll.qlInterestRateIndexValueDate(Index1M,$H177)</f>
        <v>42605</v>
      </c>
      <c r="J177" s="182">
        <f>IFERROR(_xll.qlIndexFixing(Index1M,$H177,TRUE,_xll.ohTrigger(RecalcTrigger,Trigger1M)),NA())</f>
        <v>-2.7413409485144507E-3</v>
      </c>
      <c r="K177" s="44" t="e">
        <f>IFERROR(_xll.qlIndexFixing(Index3M,H177,TRUE,_xll.ohTrigger(RecalcTrigger,Trigger3M)),NA())</f>
        <v>#N/A</v>
      </c>
      <c r="L177" s="44">
        <f>IFERROR(_xll.qlIndexFixing(Index6M,$H177,TRUE,_xll.ohTrigger(RecalcTrigger,Trigger6M)),NA())</f>
        <v>-8.2090230929626512E-4</v>
      </c>
      <c r="M177" s="183">
        <f>IFERROR(_xll.qlIndexFixing(Index1Y,$H177,TRUE,_xll.ohTrigger(RecalcTrigger,Trigger1Y)),NA())</f>
        <v>5.560612152138365E-4</v>
      </c>
      <c r="N177" s="182">
        <f>IFERROR(_xll.qlIndexFixing(ONIndex1M,I177,TRUE,_xll.ohTrigger(RecalcTrigger,Trigger1M)),NA())</f>
        <v>-2.7620972308950442E-3</v>
      </c>
      <c r="O177" s="44" t="e">
        <f>IFERROR(_xll.qlIndexFixing(ONIndex3M,I177,TRUE,_xll.ohTrigger(RecalcTrigger,Trigger3M)),NA())</f>
        <v>#N/A</v>
      </c>
      <c r="P177" s="44">
        <f>IFERROR(_xll.qlIndexFixing(ONIndex6M,I177,TRUE,_xll.ohTrigger(RecalcTrigger,Trigger6M)),NA())</f>
        <v>-7.9766197734976174E-4</v>
      </c>
      <c r="Q177" s="183">
        <f>IFERROR(_xll.qlIndexFixing(ONIndex1Y,I177,TRUE,_xll.ohTrigger(RecalcTrigger,Trigger1Y)),NA())</f>
        <v>3.7762162956589407E-4</v>
      </c>
    </row>
    <row r="178" spans="2:17" x14ac:dyDescent="0.2">
      <c r="B178" s="39" t="s">
        <v>17</v>
      </c>
      <c r="D178" s="42">
        <f>_xll.qlCalendarAdvance(Calendar,$D177,B178,"f",FALSE)</f>
        <v>42604</v>
      </c>
      <c r="E178" s="177">
        <f>_xll.qlInterestRateIndexValueDate(IndexON,D178)</f>
        <v>42604</v>
      </c>
      <c r="F178" s="193">
        <f>IFERROR(_xll.qlIndexFixing(IndexON,D178,TRUE,_xll.ohTrigger(RecalcTrigger,TriggerON)),NA())</f>
        <v>-2.9347438651239344E-3</v>
      </c>
      <c r="H178" s="42">
        <f>_xll.qlCalendarAdvance(Calendar,$H177,B178,"f",FALSE)</f>
        <v>42604</v>
      </c>
      <c r="I178" s="177">
        <f>_xll.qlInterestRateIndexValueDate(Index1M,$H178)</f>
        <v>42606</v>
      </c>
      <c r="J178" s="182">
        <f>IFERROR(_xll.qlIndexFixing(Index1M,$H178,TRUE,_xll.ohTrigger(RecalcTrigger,Trigger1M)),NA())</f>
        <v>-2.7331336070926782E-3</v>
      </c>
      <c r="K178" s="44" t="e">
        <f>IFERROR(_xll.qlIndexFixing(Index3M,H178,TRUE,_xll.ohTrigger(RecalcTrigger,Trigger3M)),NA())</f>
        <v>#N/A</v>
      </c>
      <c r="L178" s="44">
        <f>IFERROR(_xll.qlIndexFixing(Index6M,$H178,TRUE,_xll.ohTrigger(RecalcTrigger,Trigger6M)),NA())</f>
        <v>-8.2115970030303422E-4</v>
      </c>
      <c r="M178" s="183">
        <f>IFERROR(_xll.qlIndexFixing(Index1Y,$H178,TRUE,_xll.ohTrigger(RecalcTrigger,Trigger1Y)),NA())</f>
        <v>5.5730648951723668E-4</v>
      </c>
      <c r="N178" s="182">
        <f>IFERROR(_xll.qlIndexFixing(ONIndex1M,I178,TRUE,_xll.ohTrigger(RecalcTrigger,Trigger1M)),NA())</f>
        <v>-2.7657985357576464E-3</v>
      </c>
      <c r="O178" s="44" t="e">
        <f>IFERROR(_xll.qlIndexFixing(ONIndex3M,I178,TRUE,_xll.ohTrigger(RecalcTrigger,Trigger3M)),NA())</f>
        <v>#N/A</v>
      </c>
      <c r="P178" s="44">
        <f>IFERROR(_xll.qlIndexFixing(ONIndex6M,I178,TRUE,_xll.ohTrigger(RecalcTrigger,Trigger6M)),NA())</f>
        <v>-7.9687173930143018E-4</v>
      </c>
      <c r="Q178" s="183">
        <f>IFERROR(_xll.qlIndexFixing(ONIndex1Y,I178,TRUE,_xll.ohTrigger(RecalcTrigger,Trigger1Y)),NA())</f>
        <v>3.762507511417823E-4</v>
      </c>
    </row>
    <row r="179" spans="2:17" x14ac:dyDescent="0.2">
      <c r="B179" s="39" t="s">
        <v>17</v>
      </c>
      <c r="D179" s="42">
        <f>_xll.qlCalendarAdvance(Calendar,$D178,B179,"f",FALSE)</f>
        <v>42605</v>
      </c>
      <c r="E179" s="177">
        <f>_xll.qlInterestRateIndexValueDate(IndexON,D179)</f>
        <v>42605</v>
      </c>
      <c r="F179" s="193">
        <f>IFERROR(_xll.qlIndexFixing(IndexON,D179,TRUE,_xll.ohTrigger(RecalcTrigger,TriggerON)),NA())</f>
        <v>-2.9354171846840416E-3</v>
      </c>
      <c r="H179" s="42">
        <f>_xll.qlCalendarAdvance(Calendar,$H178,B179,"f",FALSE)</f>
        <v>42605</v>
      </c>
      <c r="I179" s="177">
        <f>_xll.qlInterestRateIndexValueDate(Index1M,$H179)</f>
        <v>42607</v>
      </c>
      <c r="J179" s="182">
        <f>IFERROR(_xll.qlIndexFixing(Index1M,$H179,TRUE,_xll.ohTrigger(RecalcTrigger,Trigger1M)),NA())</f>
        <v>-2.7323268061871242E-3</v>
      </c>
      <c r="K179" s="44" t="e">
        <f>IFERROR(_xll.qlIndexFixing(Index3M,H179,TRUE,_xll.ohTrigger(RecalcTrigger,Trigger3M)),NA())</f>
        <v>#N/A</v>
      </c>
      <c r="L179" s="44">
        <f>IFERROR(_xll.qlIndexFixing(Index6M,$H179,TRUE,_xll.ohTrigger(RecalcTrigger,Trigger6M)),NA())</f>
        <v>-8.2167842787848834E-4</v>
      </c>
      <c r="M179" s="183">
        <f>IFERROR(_xll.qlIndexFixing(Index1Y,$H179,TRUE,_xll.ohTrigger(RecalcTrigger,Trigger1Y)),NA())</f>
        <v>5.585666039545805E-4</v>
      </c>
      <c r="N179" s="182">
        <f>IFERROR(_xll.qlIndexFixing(ONIndex1M,I179,TRUE,_xll.ohTrigger(RecalcTrigger,Trigger1M)),NA())</f>
        <v>-2.7682847521903753E-3</v>
      </c>
      <c r="O179" s="44" t="e">
        <f>IFERROR(_xll.qlIndexFixing(ONIndex3M,I179,TRUE,_xll.ohTrigger(RecalcTrigger,Trigger3M)),NA())</f>
        <v>#N/A</v>
      </c>
      <c r="P179" s="44">
        <f>IFERROR(_xll.qlIndexFixing(ONIndex6M,I179,TRUE,_xll.ohTrigger(RecalcTrigger,Trigger6M)),NA())</f>
        <v>-7.9636654047199329E-4</v>
      </c>
      <c r="Q179" s="183">
        <f>IFERROR(_xll.qlIndexFixing(ONIndex1Y,I179,TRUE,_xll.ohTrigger(RecalcTrigger,Trigger1Y)),NA())</f>
        <v>3.7468136825147269E-4</v>
      </c>
    </row>
    <row r="180" spans="2:17" x14ac:dyDescent="0.2">
      <c r="B180" s="39" t="s">
        <v>17</v>
      </c>
      <c r="D180" s="42">
        <f>_xll.qlCalendarAdvance(Calendar,$D179,B180,"f",FALSE)</f>
        <v>42606</v>
      </c>
      <c r="E180" s="177">
        <f>_xll.qlInterestRateIndexValueDate(IndexON,D180)</f>
        <v>42606</v>
      </c>
      <c r="F180" s="193">
        <f>IFERROR(_xll.qlIndexFixing(IndexON,D180,TRUE,_xll.ohTrigger(RecalcTrigger,TriggerON)),NA())</f>
        <v>-2.9361645684389259E-3</v>
      </c>
      <c r="H180" s="42">
        <f>_xll.qlCalendarAdvance(Calendar,$H179,B180,"f",FALSE)</f>
        <v>42606</v>
      </c>
      <c r="I180" s="177">
        <f>_xll.qlInterestRateIndexValueDate(Index1M,$H180)</f>
        <v>42608</v>
      </c>
      <c r="J180" s="182">
        <f>IFERROR(_xll.qlIndexFixing(Index1M,$H180,TRUE,_xll.ohTrigger(RecalcTrigger,Trigger1M)),NA())</f>
        <v>-2.7313874264549782E-3</v>
      </c>
      <c r="K180" s="44" t="e">
        <f>IFERROR(_xll.qlIndexFixing(Index3M,H180,TRUE,_xll.ohTrigger(RecalcTrigger,Trigger3M)),NA())</f>
        <v>#N/A</v>
      </c>
      <c r="L180" s="44">
        <f>IFERROR(_xll.qlIndexFixing(Index6M,$H180,TRUE,_xll.ohTrigger(RecalcTrigger,Trigger6M)),NA())</f>
        <v>-8.2181006743731199E-4</v>
      </c>
      <c r="M180" s="183">
        <f>IFERROR(_xll.qlIndexFixing(Index1Y,$H180,TRUE,_xll.ohTrigger(RecalcTrigger,Trigger1Y)),NA())</f>
        <v>5.6144120213094271E-4</v>
      </c>
      <c r="N180" s="182">
        <f>IFERROR(_xll.qlIndexFixing(ONIndex1M,I180,TRUE,_xll.ohTrigger(RecalcTrigger,Trigger1M)),NA())</f>
        <v>-2.7688741276987727E-3</v>
      </c>
      <c r="O180" s="44" t="e">
        <f>IFERROR(_xll.qlIndexFixing(ONIndex3M,I180,TRUE,_xll.ohTrigger(RecalcTrigger,Trigger3M)),NA())</f>
        <v>#N/A</v>
      </c>
      <c r="P180" s="44">
        <f>IFERROR(_xll.qlIndexFixing(ONIndex6M,I180,TRUE,_xll.ohTrigger(RecalcTrigger,Trigger6M)),NA())</f>
        <v>-7.9625834078278501E-4</v>
      </c>
      <c r="Q180" s="183">
        <f>IFERROR(_xll.qlIndexFixing(ONIndex1Y,I180,TRUE,_xll.ohTrigger(RecalcTrigger,Trigger1Y)),NA())</f>
        <v>3.7379467529241595E-4</v>
      </c>
    </row>
    <row r="181" spans="2:17" x14ac:dyDescent="0.2">
      <c r="B181" s="39" t="s">
        <v>17</v>
      </c>
      <c r="D181" s="42">
        <f>_xll.qlCalendarAdvance(Calendar,$D180,B181,"f",FALSE)</f>
        <v>42607</v>
      </c>
      <c r="E181" s="177">
        <f>_xll.qlInterestRateIndexValueDate(IndexON,D181)</f>
        <v>42607</v>
      </c>
      <c r="F181" s="193">
        <f>IFERROR(_xll.qlIndexFixing(IndexON,D181,TRUE,_xll.ohTrigger(RecalcTrigger,TriggerON)),NA())</f>
        <v>-2.936987494845944E-3</v>
      </c>
      <c r="H181" s="42">
        <f>_xll.qlCalendarAdvance(Calendar,$H180,B181,"f",FALSE)</f>
        <v>42607</v>
      </c>
      <c r="I181" s="177">
        <f>_xll.qlInterestRateIndexValueDate(Index1M,$H181)</f>
        <v>42611</v>
      </c>
      <c r="J181" s="182">
        <f>IFERROR(_xll.qlIndexFixing(Index1M,$H181,TRUE,_xll.ohTrigger(RecalcTrigger,Trigger1M)),NA())</f>
        <v>-2.7195026686590144E-3</v>
      </c>
      <c r="K181" s="44" t="e">
        <f>IFERROR(_xll.qlIndexFixing(Index3M,H181,TRUE,_xll.ohTrigger(RecalcTrigger,Trigger3M)),NA())</f>
        <v>#N/A</v>
      </c>
      <c r="L181" s="44">
        <f>IFERROR(_xll.qlIndexFixing(Index6M,$H181,TRUE,_xll.ohTrigger(RecalcTrigger,Trigger6M)),NA())</f>
        <v>-8.2234178515132349E-4</v>
      </c>
      <c r="M181" s="183">
        <f>IFERROR(_xll.qlIndexFixing(Index1Y,$H181,TRUE,_xll.ohTrigger(RecalcTrigger,Trigger1Y)),NA())</f>
        <v>5.637890114133918E-4</v>
      </c>
      <c r="N181" s="182">
        <f>IFERROR(_xll.qlIndexFixing(ONIndex1M,I181,TRUE,_xll.ohTrigger(RecalcTrigger,Trigger1M)),NA())</f>
        <v>-2.7690690496173787E-3</v>
      </c>
      <c r="O181" s="44" t="e">
        <f>IFERROR(_xll.qlIndexFixing(ONIndex3M,I181,TRUE,_xll.ohTrigger(RecalcTrigger,Trigger3M)),NA())</f>
        <v>#N/A</v>
      </c>
      <c r="P181" s="44">
        <f>IFERROR(_xll.qlIndexFixing(ONIndex6M,I181,TRUE,_xll.ohTrigger(RecalcTrigger,Trigger6M)),NA())</f>
        <v>-7.9624002595313215E-4</v>
      </c>
      <c r="Q181" s="183">
        <f>IFERROR(_xll.qlIndexFixing(ONIndex1Y,I181,TRUE,_xll.ohTrigger(RecalcTrigger,Trigger1Y)),NA())</f>
        <v>3.728446598660895E-4</v>
      </c>
    </row>
    <row r="182" spans="2:17" x14ac:dyDescent="0.2">
      <c r="B182" s="39" t="s">
        <v>17</v>
      </c>
      <c r="D182" s="42">
        <f>_xll.qlCalendarAdvance(Calendar,$D181,B182,"f",FALSE)</f>
        <v>42608</v>
      </c>
      <c r="E182" s="177">
        <f>_xll.qlInterestRateIndexValueDate(IndexON,D182)</f>
        <v>42608</v>
      </c>
      <c r="F182" s="193">
        <f>IFERROR(_xll.qlIndexFixing(IndexON,D182,TRUE,_xll.ohTrigger(RecalcTrigger,TriggerON)),NA())</f>
        <v>-2.9388685571785089E-3</v>
      </c>
      <c r="H182" s="42">
        <f>_xll.qlCalendarAdvance(Calendar,$H181,B182,"f",FALSE)</f>
        <v>42608</v>
      </c>
      <c r="I182" s="177">
        <f>_xll.qlInterestRateIndexValueDate(Index1M,$H182)</f>
        <v>42612</v>
      </c>
      <c r="J182" s="182">
        <f>IFERROR(_xll.qlIndexFixing(Index1M,$H182,TRUE,_xll.ohTrigger(RecalcTrigger,Trigger1M)),NA())</f>
        <v>-2.7152568307467931E-3</v>
      </c>
      <c r="K182" s="44" t="e">
        <f>IFERROR(_xll.qlIndexFixing(Index3M,H182,TRUE,_xll.ohTrigger(RecalcTrigger,Trigger3M)),NA())</f>
        <v>#N/A</v>
      </c>
      <c r="L182" s="44">
        <f>IFERROR(_xll.qlIndexFixing(Index6M,$H182,TRUE,_xll.ohTrigger(RecalcTrigger,Trigger6M)),NA())</f>
        <v>-8.224863257218477E-4</v>
      </c>
      <c r="M182" s="183">
        <f>IFERROR(_xll.qlIndexFixing(Index1Y,$H182,TRUE,_xll.ohTrigger(RecalcTrigger,Trigger1Y)),NA())</f>
        <v>5.6514860270970497E-4</v>
      </c>
      <c r="N182" s="182">
        <f>IFERROR(_xll.qlIndexFixing(ONIndex1M,I182,TRUE,_xll.ohTrigger(RecalcTrigger,Trigger1M)),NA())</f>
        <v>-2.7688637919665027E-3</v>
      </c>
      <c r="O182" s="44" t="e">
        <f>IFERROR(_xll.qlIndexFixing(ONIndex3M,I182,TRUE,_xll.ohTrigger(RecalcTrigger,Trigger3M)),NA())</f>
        <v>#N/A</v>
      </c>
      <c r="P182" s="44">
        <f>IFERROR(_xll.qlIndexFixing(ONIndex6M,I182,TRUE,_xll.ohTrigger(RecalcTrigger,Trigger6M)),NA())</f>
        <v>-7.9631340613506296E-4</v>
      </c>
      <c r="Q182" s="183">
        <f>IFERROR(_xll.qlIndexFixing(ONIndex1Y,I182,TRUE,_xll.ohTrigger(RecalcTrigger,Trigger1Y)),NA())</f>
        <v>3.7182998632090403E-4</v>
      </c>
    </row>
    <row r="183" spans="2:17" x14ac:dyDescent="0.2">
      <c r="B183" s="39" t="s">
        <v>17</v>
      </c>
      <c r="D183" s="42">
        <f>_xll.qlCalendarAdvance(Calendar,$D182,B183,"f",FALSE)</f>
        <v>42611</v>
      </c>
      <c r="E183" s="177">
        <f>_xll.qlInterestRateIndexValueDate(IndexON,D183)</f>
        <v>42611</v>
      </c>
      <c r="F183" s="193">
        <f>IFERROR(_xll.qlIndexFixing(IndexON,D183,TRUE,_xll.ohTrigger(RecalcTrigger,TriggerON)),NA())</f>
        <v>-2.9410641969018769E-3</v>
      </c>
      <c r="H183" s="42">
        <f>_xll.qlCalendarAdvance(Calendar,$H182,B183,"f",FALSE)</f>
        <v>42611</v>
      </c>
      <c r="I183" s="177">
        <f>_xll.qlInterestRateIndexValueDate(Index1M,$H183)</f>
        <v>42613</v>
      </c>
      <c r="J183" s="182">
        <f>IFERROR(_xll.qlIndexFixing(Index1M,$H183,TRUE,_xll.ohTrigger(RecalcTrigger,Trigger1M)),NA())</f>
        <v>-2.7134904578312025E-3</v>
      </c>
      <c r="K183" s="44" t="e">
        <f>IFERROR(_xll.qlIndexFixing(Index3M,H183,TRUE,_xll.ohTrigger(RecalcTrigger,Trigger3M)),NA())</f>
        <v>#N/A</v>
      </c>
      <c r="L183" s="44">
        <f>IFERROR(_xll.qlIndexFixing(Index6M,$H183,TRUE,_xll.ohTrigger(RecalcTrigger,Trigger6M)),NA())</f>
        <v>-8.2263305123930275E-4</v>
      </c>
      <c r="M183" s="183">
        <f>IFERROR(_xll.qlIndexFixing(Index1Y,$H183,TRUE,_xll.ohTrigger(RecalcTrigger,Trigger1Y)),NA())</f>
        <v>5.6653323654720948E-4</v>
      </c>
      <c r="N183" s="182">
        <f>IFERROR(_xll.qlIndexFixing(ONIndex1M,I183,TRUE,_xll.ohTrigger(RecalcTrigger,Trigger1M)),NA())</f>
        <v>-2.76706944710714E-3</v>
      </c>
      <c r="O183" s="44" t="e">
        <f>IFERROR(_xll.qlIndexFixing(ONIndex3M,I183,TRUE,_xll.ohTrigger(RecalcTrigger,Trigger3M)),NA())</f>
        <v>#N/A</v>
      </c>
      <c r="P183" s="44">
        <f>IFERROR(_xll.qlIndexFixing(ONIndex6M,I183,TRUE,_xll.ohTrigger(RecalcTrigger,Trigger6M)),NA())</f>
        <v>-7.9677310595993589E-4</v>
      </c>
      <c r="Q183" s="183">
        <f>IFERROR(_xll.qlIndexFixing(ONIndex1Y,I183,TRUE,_xll.ohTrigger(RecalcTrigger,Trigger1Y)),NA())</f>
        <v>3.6957881341947996E-4</v>
      </c>
    </row>
    <row r="184" spans="2:17" x14ac:dyDescent="0.2">
      <c r="B184" s="39" t="s">
        <v>17</v>
      </c>
      <c r="D184" s="42">
        <f>_xll.qlCalendarAdvance(Calendar,$D183,B184,"f",FALSE)</f>
        <v>42612</v>
      </c>
      <c r="E184" s="177">
        <f>_xll.qlInterestRateIndexValueDate(IndexON,D184)</f>
        <v>42612</v>
      </c>
      <c r="F184" s="193">
        <f>IFERROR(_xll.qlIndexFixing(IndexON,D184,TRUE,_xll.ohTrigger(RecalcTrigger,TriggerON)),NA())</f>
        <v>-2.942287013749656E-3</v>
      </c>
      <c r="H184" s="42">
        <f>_xll.qlCalendarAdvance(Calendar,$H183,B184,"f",FALSE)</f>
        <v>42612</v>
      </c>
      <c r="I184" s="177">
        <f>_xll.qlInterestRateIndexValueDate(Index1M,$H184)</f>
        <v>42614</v>
      </c>
      <c r="J184" s="182">
        <f>IFERROR(_xll.qlIndexFixing(Index1M,$H184,TRUE,_xll.ohTrigger(RecalcTrigger,Trigger1M)),NA())</f>
        <v>-2.7041836861302349E-3</v>
      </c>
      <c r="K184" s="44" t="e">
        <f>IFERROR(_xll.qlIndexFixing(Index3M,H184,TRUE,_xll.ohTrigger(RecalcTrigger,Trigger3M)),NA())</f>
        <v>#N/A</v>
      </c>
      <c r="L184" s="44">
        <f>IFERROR(_xll.qlIndexFixing(Index6M,$H184,TRUE,_xll.ohTrigger(RecalcTrigger,Trigger6M)),NA())</f>
        <v>-8.2288314987833885E-4</v>
      </c>
      <c r="M184" s="183">
        <f>IFERROR(_xll.qlIndexFixing(Index1Y,$H184,TRUE,_xll.ohTrigger(RecalcTrigger,Trigger1Y)),NA())</f>
        <v>5.6794465929574877E-4</v>
      </c>
      <c r="N184" s="182">
        <f>IFERROR(_xll.qlIndexFixing(ONIndex1M,I184,TRUE,_xll.ohTrigger(RecalcTrigger,Trigger1M)),NA())</f>
        <v>-2.7639264497514304E-3</v>
      </c>
      <c r="O184" s="44" t="e">
        <f>IFERROR(_xll.qlIndexFixing(ONIndex3M,I184,TRUE,_xll.ohTrigger(RecalcTrigger,Trigger3M)),NA())</f>
        <v>#N/A</v>
      </c>
      <c r="P184" s="44">
        <f>IFERROR(_xll.qlIndexFixing(ONIndex6M,I184,TRUE,_xll.ohTrigger(RecalcTrigger,Trigger6M)),NA())</f>
        <v>-7.9756008769304998E-4</v>
      </c>
      <c r="Q184" s="183">
        <f>IFERROR(_xll.qlIndexFixing(ONIndex1Y,I184,TRUE,_xll.ohTrigger(RecalcTrigger,Trigger1Y)),NA())</f>
        <v>3.6709799799972131E-4</v>
      </c>
    </row>
    <row r="185" spans="2:17" x14ac:dyDescent="0.2">
      <c r="B185" s="39" t="s">
        <v>17</v>
      </c>
      <c r="D185" s="42">
        <f>_xll.qlCalendarAdvance(Calendar,$D184,B185,"f",FALSE)</f>
        <v>42613</v>
      </c>
      <c r="E185" s="177">
        <f>_xll.qlInterestRateIndexValueDate(IndexON,D185)</f>
        <v>42613</v>
      </c>
      <c r="F185" s="193">
        <f>IFERROR(_xll.qlIndexFixing(IndexON,D185,TRUE,_xll.ohTrigger(RecalcTrigger,TriggerON)),NA())</f>
        <v>-2.943594244113612E-3</v>
      </c>
      <c r="H185" s="42">
        <f>_xll.qlCalendarAdvance(Calendar,$H184,B185,"f",FALSE)</f>
        <v>42613</v>
      </c>
      <c r="I185" s="177">
        <f>_xll.qlInterestRateIndexValueDate(Index1M,$H185)</f>
        <v>42615</v>
      </c>
      <c r="J185" s="182">
        <f>IFERROR(_xll.qlIndexFixing(Index1M,$H185,TRUE,_xll.ohTrigger(RecalcTrigger,Trigger1M)),NA())</f>
        <v>-2.7021180138723125E-3</v>
      </c>
      <c r="K185" s="44" t="e">
        <f>IFERROR(_xll.qlIndexFixing(Index3M,H185,TRUE,_xll.ohTrigger(RecalcTrigger,Trigger3M)),NA())</f>
        <v>#N/A</v>
      </c>
      <c r="L185" s="44">
        <f>IFERROR(_xll.qlIndexFixing(Index6M,$H185,TRUE,_xll.ohTrigger(RecalcTrigger,Trigger6M)),NA())</f>
        <v>-8.231177112705268E-4</v>
      </c>
      <c r="M185" s="183">
        <f>IFERROR(_xll.qlIndexFixing(Index1Y,$H185,TRUE,_xll.ohTrigger(RecalcTrigger,Trigger1Y)),NA())</f>
        <v>5.7125668415549356E-4</v>
      </c>
      <c r="N185" s="182">
        <f>IFERROR(_xll.qlIndexFixing(ONIndex1M,I185,TRUE,_xll.ohTrigger(RecalcTrigger,Trigger1M)),NA())</f>
        <v>-2.7616344069958387E-3</v>
      </c>
      <c r="O185" s="44" t="e">
        <f>IFERROR(_xll.qlIndexFixing(ONIndex3M,I185,TRUE,_xll.ohTrigger(RecalcTrigger,Trigger3M)),NA())</f>
        <v>#N/A</v>
      </c>
      <c r="P185" s="44">
        <f>IFERROR(_xll.qlIndexFixing(ONIndex6M,I185,TRUE,_xll.ohTrigger(RecalcTrigger,Trigger6M)),NA())</f>
        <v>-7.98119100409167E-4</v>
      </c>
      <c r="Q185" s="183">
        <f>IFERROR(_xll.qlIndexFixing(ONIndex1Y,I185,TRUE,_xll.ohTrigger(RecalcTrigger,Trigger1Y)),NA())</f>
        <v>3.657399990064647E-4</v>
      </c>
    </row>
    <row r="186" spans="2:17" x14ac:dyDescent="0.2">
      <c r="B186" s="39" t="s">
        <v>17</v>
      </c>
      <c r="D186" s="42">
        <f>_xll.qlCalendarAdvance(Calendar,$D185,B186,"f",FALSE)</f>
        <v>42614</v>
      </c>
      <c r="E186" s="177">
        <f>_xll.qlInterestRateIndexValueDate(IndexON,D186)</f>
        <v>42614</v>
      </c>
      <c r="F186" s="193">
        <f>IFERROR(_xll.qlIndexFixing(IndexON,D186,TRUE,_xll.ohTrigger(RecalcTrigger,TriggerON)),NA())</f>
        <v>-2.9449873664111337E-3</v>
      </c>
      <c r="H186" s="42">
        <f>_xll.qlCalendarAdvance(Calendar,$H185,B186,"f",FALSE)</f>
        <v>42614</v>
      </c>
      <c r="I186" s="177">
        <f>_xll.qlInterestRateIndexValueDate(Index1M,$H186)</f>
        <v>42618</v>
      </c>
      <c r="J186" s="182">
        <f>IFERROR(_xll.qlIndexFixing(Index1M,$H186,TRUE,_xll.ohTrigger(RecalcTrigger,Trigger1M)),NA())</f>
        <v>-2.6909638684027293E-3</v>
      </c>
      <c r="K186" s="44" t="e">
        <f>IFERROR(_xll.qlIndexFixing(Index3M,H186,TRUE,_xll.ohTrigger(RecalcTrigger,Trigger3M)),NA())</f>
        <v>#N/A</v>
      </c>
      <c r="L186" s="44">
        <f>IFERROR(_xll.qlIndexFixing(Index6M,$H186,TRUE,_xll.ohTrigger(RecalcTrigger,Trigger6M)),NA())</f>
        <v>-8.23675570121289E-4</v>
      </c>
      <c r="M186" s="183">
        <f>IFERROR(_xll.qlIndexFixing(Index1Y,$H186,TRUE,_xll.ohTrigger(RecalcTrigger,Trigger1Y)),NA())</f>
        <v>5.7389362653084816E-4</v>
      </c>
      <c r="N186" s="182">
        <f>IFERROR(_xll.qlIndexFixing(ONIndex1M,I186,TRUE,_xll.ohTrigger(RecalcTrigger,Trigger1M)),NA())</f>
        <v>-2.7589078296319514E-3</v>
      </c>
      <c r="O186" s="44" t="e">
        <f>IFERROR(_xll.qlIndexFixing(ONIndex3M,I186,TRUE,_xll.ohTrigger(RecalcTrigger,Trigger3M)),NA())</f>
        <v>#N/A</v>
      </c>
      <c r="P186" s="44">
        <f>IFERROR(_xll.qlIndexFixing(ONIndex6M,I186,TRUE,_xll.ohTrigger(RecalcTrigger,Trigger6M)),NA())</f>
        <v>-7.9878067116734286E-4</v>
      </c>
      <c r="Q186" s="183">
        <f>IFERROR(_xll.qlIndexFixing(ONIndex1Y,I186,TRUE,_xll.ohTrigger(RecalcTrigger,Trigger1Y)),NA())</f>
        <v>3.6430932790487702E-4</v>
      </c>
    </row>
    <row r="187" spans="2:17" x14ac:dyDescent="0.2">
      <c r="B187" s="39" t="s">
        <v>17</v>
      </c>
      <c r="D187" s="42">
        <f>_xll.qlCalendarAdvance(Calendar,$D186,B187,"f",FALSE)</f>
        <v>42615</v>
      </c>
      <c r="E187" s="177">
        <f>_xll.qlInterestRateIndexValueDate(IndexON,D187)</f>
        <v>42615</v>
      </c>
      <c r="F187" s="193">
        <f>IFERROR(_xll.qlIndexFixing(IndexON,D187,TRUE,_xll.ohTrigger(RecalcTrigger,TriggerON)),NA())</f>
        <v>-2.9480431678363672E-3</v>
      </c>
      <c r="H187" s="42">
        <f>_xll.qlCalendarAdvance(Calendar,$H186,B187,"f",FALSE)</f>
        <v>42615</v>
      </c>
      <c r="I187" s="177">
        <f>_xll.qlInterestRateIndexValueDate(Index1M,$H187)</f>
        <v>42619</v>
      </c>
      <c r="J187" s="182">
        <f>IFERROR(_xll.qlIndexFixing(Index1M,$H187,TRUE,_xll.ohTrigger(RecalcTrigger,Trigger1M)),NA())</f>
        <v>-2.6866052276464103E-3</v>
      </c>
      <c r="K187" s="44" t="e">
        <f>IFERROR(_xll.qlIndexFixing(Index3M,H187,TRUE,_xll.ohTrigger(RecalcTrigger,Trigger3M)),NA())</f>
        <v>#N/A</v>
      </c>
      <c r="L187" s="44">
        <f>IFERROR(_xll.qlIndexFixing(Index6M,$H187,TRUE,_xll.ohTrigger(RecalcTrigger,Trigger6M)),NA())</f>
        <v>-8.238216796860213E-4</v>
      </c>
      <c r="M187" s="183">
        <f>IFERROR(_xll.qlIndexFixing(Index1Y,$H187,TRUE,_xll.ohTrigger(RecalcTrigger,Trigger1Y)),NA())</f>
        <v>5.7546564912689031E-4</v>
      </c>
      <c r="N187" s="182">
        <f>IFERROR(_xll.qlIndexFixing(ONIndex1M,I187,TRUE,_xll.ohTrigger(RecalcTrigger,Trigger1M)),NA())</f>
        <v>-2.755740991760014E-3</v>
      </c>
      <c r="O187" s="44" t="e">
        <f>IFERROR(_xll.qlIndexFixing(ONIndex3M,I187,TRUE,_xll.ohTrigger(RecalcTrigger,Trigger3M)),NA())</f>
        <v>#N/A</v>
      </c>
      <c r="P187" s="44">
        <f>IFERROR(_xll.qlIndexFixing(ONIndex6M,I187,TRUE,_xll.ohTrigger(RecalcTrigger,Trigger6M)),NA())</f>
        <v>-7.9954660987979764E-4</v>
      </c>
      <c r="Q187" s="183">
        <f>IFERROR(_xll.qlIndexFixing(ONIndex1Y,I187,TRUE,_xll.ohTrigger(RecalcTrigger,Trigger1Y)),NA())</f>
        <v>3.6280464912330501E-4</v>
      </c>
    </row>
    <row r="188" spans="2:17" x14ac:dyDescent="0.2">
      <c r="B188" s="39" t="s">
        <v>17</v>
      </c>
      <c r="D188" s="42">
        <f>_xll.qlCalendarAdvance(Calendar,$D187,B188,"f",FALSE)</f>
        <v>42618</v>
      </c>
      <c r="E188" s="177">
        <f>_xll.qlInterestRateIndexValueDate(IndexON,D188)</f>
        <v>42618</v>
      </c>
      <c r="F188" s="193">
        <f>IFERROR(_xll.qlIndexFixing(IndexON,D188,TRUE,_xll.ohTrigger(RecalcTrigger,TriggerON)),NA())</f>
        <v>-2.9514483440840067E-3</v>
      </c>
      <c r="H188" s="42">
        <f>_xll.qlCalendarAdvance(Calendar,$H187,B188,"f",FALSE)</f>
        <v>42618</v>
      </c>
      <c r="I188" s="177">
        <f>_xll.qlInterestRateIndexValueDate(Index1M,$H188)</f>
        <v>42620</v>
      </c>
      <c r="J188" s="182">
        <f>IFERROR(_xll.qlIndexFixing(Index1M,$H188,TRUE,_xll.ohTrigger(RecalcTrigger,Trigger1M)),NA())</f>
        <v>-2.6823794340393725E-3</v>
      </c>
      <c r="K188" s="44" t="e">
        <f>IFERROR(_xll.qlIndexFixing(Index3M,H188,TRUE,_xll.ohTrigger(RecalcTrigger,Trigger3M)),NA())</f>
        <v>#N/A</v>
      </c>
      <c r="L188" s="44">
        <f>IFERROR(_xll.qlIndexFixing(Index6M,$H188,TRUE,_xll.ohTrigger(RecalcTrigger,Trigger6M)),NA())</f>
        <v>-8.239190298861876E-4</v>
      </c>
      <c r="M188" s="183">
        <f>IFERROR(_xll.qlIndexFixing(Index1Y,$H188,TRUE,_xll.ohTrigger(RecalcTrigger,Trigger1Y)),NA())</f>
        <v>5.7707521471017198E-4</v>
      </c>
      <c r="N188" s="182">
        <f>IFERROR(_xll.qlIndexFixing(ONIndex1M,I188,TRUE,_xll.ohTrigger(RecalcTrigger,Trigger1M)),NA())</f>
        <v>-2.7478901768684949E-3</v>
      </c>
      <c r="O188" s="44" t="e">
        <f>IFERROR(_xll.qlIndexFixing(ONIndex3M,I188,TRUE,_xll.ohTrigger(RecalcTrigger,Trigger3M)),NA())</f>
        <v>#N/A</v>
      </c>
      <c r="P188" s="44">
        <f>IFERROR(_xll.qlIndexFixing(ONIndex6M,I188,TRUE,_xll.ohTrigger(RecalcTrigger,Trigger6M)),NA())</f>
        <v>-8.0143365021712043E-4</v>
      </c>
      <c r="Q188" s="183">
        <f>IFERROR(_xll.qlIndexFixing(ONIndex1Y,I188,TRUE,_xll.ohTrigger(RecalcTrigger,Trigger1Y)),NA())</f>
        <v>3.5954227949552831E-4</v>
      </c>
    </row>
    <row r="189" spans="2:17" x14ac:dyDescent="0.2">
      <c r="B189" s="39" t="s">
        <v>17</v>
      </c>
      <c r="D189" s="42">
        <f>_xll.qlCalendarAdvance(Calendar,$D188,B189,"f",FALSE)</f>
        <v>42619</v>
      </c>
      <c r="E189" s="177">
        <f>_xll.qlInterestRateIndexValueDate(IndexON,D189)</f>
        <v>42619</v>
      </c>
      <c r="F189" s="193">
        <f>IFERROR(_xll.qlIndexFixing(IndexON,D189,TRUE,_xll.ohTrigger(RecalcTrigger,TriggerON)),NA())</f>
        <v>-2.9532931029097043E-3</v>
      </c>
      <c r="H189" s="42">
        <f>_xll.qlCalendarAdvance(Calendar,$H188,B189,"f",FALSE)</f>
        <v>42619</v>
      </c>
      <c r="I189" s="177">
        <f>_xll.qlInterestRateIndexValueDate(Index1M,$H189)</f>
        <v>42621</v>
      </c>
      <c r="J189" s="182">
        <f>IFERROR(_xll.qlIndexFixing(Index1M,$H189,TRUE,_xll.ohTrigger(RecalcTrigger,Trigger1M)),NA())</f>
        <v>-2.6760237708169099E-3</v>
      </c>
      <c r="K189" s="44" t="e">
        <f>IFERROR(_xll.qlIndexFixing(Index3M,H189,TRUE,_xll.ohTrigger(RecalcTrigger,Trigger3M)),NA())</f>
        <v>#N/A</v>
      </c>
      <c r="L189" s="44">
        <f>IFERROR(_xll.qlIndexFixing(Index6M,$H189,TRUE,_xll.ohTrigger(RecalcTrigger,Trigger6M)),NA())</f>
        <v>-8.2397675569595528E-4</v>
      </c>
      <c r="M189" s="183">
        <f>IFERROR(_xll.qlIndexFixing(Index1Y,$H189,TRUE,_xll.ohTrigger(RecalcTrigger,Trigger1Y)),NA())</f>
        <v>5.7872416160963439E-4</v>
      </c>
      <c r="N189" s="182">
        <f>IFERROR(_xll.qlIndexFixing(ONIndex1M,I189,TRUE,_xll.ohTrigger(RecalcTrigger,Trigger1M)),NA())</f>
        <v>-2.7385565184356864E-3</v>
      </c>
      <c r="O189" s="44" t="e">
        <f>IFERROR(_xll.qlIndexFixing(ONIndex3M,I189,TRUE,_xll.ohTrigger(RecalcTrigger,Trigger3M)),NA())</f>
        <v>#N/A</v>
      </c>
      <c r="P189" s="44">
        <f>IFERROR(_xll.qlIndexFixing(ONIndex6M,I189,TRUE,_xll.ohTrigger(RecalcTrigger,Trigger6M)),NA())</f>
        <v>-8.0369025750481882E-4</v>
      </c>
      <c r="Q189" s="183">
        <f>IFERROR(_xll.qlIndexFixing(ONIndex1Y,I189,TRUE,_xll.ohTrigger(RecalcTrigger,Trigger1Y)),NA())</f>
        <v>3.5601914248672983E-4</v>
      </c>
    </row>
    <row r="190" spans="2:17" x14ac:dyDescent="0.2">
      <c r="B190" s="39" t="s">
        <v>17</v>
      </c>
      <c r="D190" s="42">
        <f>_xll.qlCalendarAdvance(Calendar,$D189,B190,"f",FALSE)</f>
        <v>42620</v>
      </c>
      <c r="E190" s="177">
        <f>_xll.qlInterestRateIndexValueDate(IndexON,D190)</f>
        <v>42620</v>
      </c>
      <c r="F190" s="193">
        <f>IFERROR(_xll.qlIndexFixing(IndexON,D190,TRUE,_xll.ohTrigger(RecalcTrigger,TriggerON)),NA())</f>
        <v>-2.9552326244131066E-3</v>
      </c>
      <c r="H190" s="42">
        <f>_xll.qlCalendarAdvance(Calendar,$H189,B190,"f",FALSE)</f>
        <v>42620</v>
      </c>
      <c r="I190" s="177">
        <f>_xll.qlInterestRateIndexValueDate(Index1M,$H190)</f>
        <v>42622</v>
      </c>
      <c r="J190" s="182">
        <f>IFERROR(_xll.qlIndexFixing(Index1M,$H190,TRUE,_xll.ohTrigger(RecalcTrigger,Trigger1M)),NA())</f>
        <v>-2.67347271255683E-3</v>
      </c>
      <c r="K190" s="44" t="e">
        <f>IFERROR(_xll.qlIndexFixing(Index3M,H190,TRUE,_xll.ohTrigger(RecalcTrigger,Trigger3M)),NA())</f>
        <v>#N/A</v>
      </c>
      <c r="L190" s="44">
        <f>IFERROR(_xll.qlIndexFixing(Index6M,$H190,TRUE,_xll.ohTrigger(RecalcTrigger,Trigger6M)),NA())</f>
        <v>-8.2399070401006122E-4</v>
      </c>
      <c r="M190" s="183">
        <f>IFERROR(_xll.qlIndexFixing(Index1Y,$H190,TRUE,_xll.ohTrigger(RecalcTrigger,Trigger1Y)),NA())</f>
        <v>5.8270888942264928E-4</v>
      </c>
      <c r="N190" s="182">
        <f>IFERROR(_xll.qlIndexFixing(ONIndex1M,I190,TRUE,_xll.ohTrigger(RecalcTrigger,Trigger1M)),NA())</f>
        <v>-2.7331024902865764E-3</v>
      </c>
      <c r="O190" s="44" t="e">
        <f>IFERROR(_xll.qlIndexFixing(ONIndex3M,I190,TRUE,_xll.ohTrigger(RecalcTrigger,Trigger3M)),NA())</f>
        <v>#N/A</v>
      </c>
      <c r="P190" s="44">
        <f>IFERROR(_xll.qlIndexFixing(ONIndex6M,I190,TRUE,_xll.ohTrigger(RecalcTrigger,Trigger6M)),NA())</f>
        <v>-8.0500519462400888E-4</v>
      </c>
      <c r="Q190" s="183">
        <f>IFERROR(_xll.qlIndexFixing(ONIndex1Y,I190,TRUE,_xll.ohTrigger(RecalcTrigger,Trigger1Y)),NA())</f>
        <v>3.5412438973203564E-4</v>
      </c>
    </row>
    <row r="191" spans="2:17" x14ac:dyDescent="0.2">
      <c r="B191" s="39" t="s">
        <v>17</v>
      </c>
      <c r="D191" s="42">
        <f>_xll.qlCalendarAdvance(Calendar,$D190,B191,"f",FALSE)</f>
        <v>42621</v>
      </c>
      <c r="E191" s="177">
        <f>_xll.qlInterestRateIndexValueDate(IndexON,D191)</f>
        <v>42621</v>
      </c>
      <c r="F191" s="193">
        <f>IFERROR(_xll.qlIndexFixing(IndexON,D191,TRUE,_xll.ohTrigger(RecalcTrigger,TriggerON)),NA())</f>
        <v>-2.9572683870915384E-3</v>
      </c>
      <c r="H191" s="42">
        <f>_xll.qlCalendarAdvance(Calendar,$H190,B191,"f",FALSE)</f>
        <v>42621</v>
      </c>
      <c r="I191" s="177">
        <f>_xll.qlInterestRateIndexValueDate(Index1M,$H191)</f>
        <v>42625</v>
      </c>
      <c r="J191" s="182">
        <f>IFERROR(_xll.qlIndexFixing(Index1M,$H191,TRUE,_xll.ohTrigger(RecalcTrigger,Trigger1M)),NA())</f>
        <v>-2.6645543228283053E-3</v>
      </c>
      <c r="K191" s="44" t="e">
        <f>IFERROR(_xll.qlIndexFixing(Index3M,H191,TRUE,_xll.ohTrigger(RecalcTrigger,Trigger3M)),NA())</f>
        <v>#N/A</v>
      </c>
      <c r="L191" s="44">
        <f>IFERROR(_xll.qlIndexFixing(Index6M,$H191,TRUE,_xll.ohTrigger(RecalcTrigger,Trigger6M)),NA())</f>
        <v>-8.234134677269951E-4</v>
      </c>
      <c r="M191" s="183">
        <f>IFERROR(_xll.qlIndexFixing(Index1Y,$H191,TRUE,_xll.ohTrigger(RecalcTrigger,Trigger1Y)),NA())</f>
        <v>5.8575098887193855E-4</v>
      </c>
      <c r="N191" s="182">
        <f>IFERROR(_xll.qlIndexFixing(ONIndex1M,I191,TRUE,_xll.ohTrigger(RecalcTrigger,Trigger1M)),NA())</f>
        <v>-2.7271738463507944E-3</v>
      </c>
      <c r="O191" s="44" t="e">
        <f>IFERROR(_xll.qlIndexFixing(ONIndex3M,I191,TRUE,_xll.ohTrigger(RecalcTrigger,Trigger3M)),NA())</f>
        <v>#N/A</v>
      </c>
      <c r="P191" s="44">
        <f>IFERROR(_xll.qlIndexFixing(ONIndex6M,I191,TRUE,_xll.ohTrigger(RecalcTrigger,Trigger6M)),NA())</f>
        <v>-8.0643536260804893E-4</v>
      </c>
      <c r="Q191" s="183">
        <f>IFERROR(_xll.qlIndexFixing(ONIndex1Y,I191,TRUE,_xll.ohTrigger(RecalcTrigger,Trigger1Y)),NA())</f>
        <v>3.5214761522794902E-4</v>
      </c>
    </row>
    <row r="192" spans="2:17" x14ac:dyDescent="0.2">
      <c r="B192" s="39" t="s">
        <v>17</v>
      </c>
      <c r="D192" s="42">
        <f>_xll.qlCalendarAdvance(Calendar,$D191,B192,"f",FALSE)</f>
        <v>42622</v>
      </c>
      <c r="E192" s="177">
        <f>_xll.qlInterestRateIndexValueDate(IndexON,D192)</f>
        <v>42622</v>
      </c>
      <c r="F192" s="193">
        <f>IFERROR(_xll.qlIndexFixing(IndexON,D192,TRUE,_xll.ohTrigger(RecalcTrigger,TriggerON)),NA())</f>
        <v>-2.9616437433421794E-3</v>
      </c>
      <c r="H192" s="42">
        <f>_xll.qlCalendarAdvance(Calendar,$H191,B192,"f",FALSE)</f>
        <v>42622</v>
      </c>
      <c r="I192" s="177">
        <f>_xll.qlInterestRateIndexValueDate(Index1M,$H192)</f>
        <v>42626</v>
      </c>
      <c r="J192" s="182">
        <f>IFERROR(_xll.qlIndexFixing(Index1M,$H192,TRUE,_xll.ohTrigger(RecalcTrigger,Trigger1M)),NA())</f>
        <v>-2.6619192120693747E-3</v>
      </c>
      <c r="K192" s="44" t="e">
        <f>IFERROR(_xll.qlIndexFixing(Index3M,H192,TRUE,_xll.ohTrigger(RecalcTrigger,Trigger3M)),NA())</f>
        <v>#N/A</v>
      </c>
      <c r="L192" s="44">
        <f>IFERROR(_xll.qlIndexFixing(Index6M,$H192,TRUE,_xll.ohTrigger(RecalcTrigger,Trigger6M)),NA())</f>
        <v>-8.2352427423481591E-4</v>
      </c>
      <c r="M192" s="183">
        <f>IFERROR(_xll.qlIndexFixing(Index1Y,$H192,TRUE,_xll.ohTrigger(RecalcTrigger,Trigger1Y)),NA())</f>
        <v>5.8762487722163444E-4</v>
      </c>
      <c r="N192" s="182">
        <f>IFERROR(_xll.qlIndexFixing(ONIndex1M,I192,TRUE,_xll.ohTrigger(RecalcTrigger,Trigger1M)),NA())</f>
        <v>-2.7207648611282664E-3</v>
      </c>
      <c r="O192" s="44" t="e">
        <f>IFERROR(_xll.qlIndexFixing(ONIndex3M,I192,TRUE,_xll.ohTrigger(RecalcTrigger,Trigger3M)),NA())</f>
        <v>#N/A</v>
      </c>
      <c r="P192" s="44">
        <f>IFERROR(_xll.qlIndexFixing(ONIndex6M,I192,TRUE,_xll.ohTrigger(RecalcTrigger,Trigger6M)),NA())</f>
        <v>-8.0798257224845571E-4</v>
      </c>
      <c r="Q192" s="183">
        <f>IFERROR(_xll.qlIndexFixing(ONIndex1Y,I192,TRUE,_xll.ohTrigger(RecalcTrigger,Trigger1Y)),NA())</f>
        <v>3.5008748324294459E-4</v>
      </c>
    </row>
    <row r="193" spans="2:17" x14ac:dyDescent="0.2">
      <c r="B193" s="39" t="s">
        <v>17</v>
      </c>
      <c r="D193" s="42">
        <f>_xll.qlCalendarAdvance(Calendar,$D192,B193,"f",FALSE)</f>
        <v>42625</v>
      </c>
      <c r="E193" s="177">
        <f>_xll.qlInterestRateIndexValueDate(IndexON,D193)</f>
        <v>42625</v>
      </c>
      <c r="F193" s="193">
        <f>IFERROR(_xll.qlIndexFixing(IndexON,D193,TRUE,_xll.ohTrigger(RecalcTrigger,TriggerON)),NA())</f>
        <v>-2.9664034183829457E-3</v>
      </c>
      <c r="H193" s="42">
        <f>_xll.qlCalendarAdvance(Calendar,$H192,B193,"f",FALSE)</f>
        <v>42625</v>
      </c>
      <c r="I193" s="177">
        <f>_xll.qlInterestRateIndexValueDate(Index1M,$H193)</f>
        <v>42627</v>
      </c>
      <c r="J193" s="182">
        <f>IFERROR(_xll.qlIndexFixing(Index1M,$H193,TRUE,_xll.ohTrigger(RecalcTrigger,Trigger1M)),NA())</f>
        <v>-2.6596860885206297E-3</v>
      </c>
      <c r="K193" s="44" t="e">
        <f>IFERROR(_xll.qlIndexFixing(Index3M,H193,TRUE,_xll.ohTrigger(RecalcTrigger,Trigger3M)),NA())</f>
        <v>#N/A</v>
      </c>
      <c r="L193" s="44">
        <f>IFERROR(_xll.qlIndexFixing(Index6M,$H193,TRUE,_xll.ohTrigger(RecalcTrigger,Trigger6M)),NA())</f>
        <v>-8.2325565252253877E-4</v>
      </c>
      <c r="M193" s="183">
        <f>IFERROR(_xll.qlIndexFixing(Index1Y,$H193,TRUE,_xll.ohTrigger(RecalcTrigger,Trigger1Y)),NA())</f>
        <v>5.895494528345938E-4</v>
      </c>
      <c r="N193" s="182">
        <f>IFERROR(_xll.qlIndexFixing(ONIndex1M,I193,TRUE,_xll.ohTrigger(RecalcTrigger,Trigger1M)),NA())</f>
        <v>-2.7062967776636526E-3</v>
      </c>
      <c r="O193" s="44" t="e">
        <f>IFERROR(_xll.qlIndexFixing(ONIndex3M,I193,TRUE,_xll.ohTrigger(RecalcTrigger,Trigger3M)),NA())</f>
        <v>#N/A</v>
      </c>
      <c r="P193" s="44">
        <f>IFERROR(_xll.qlIndexFixing(ONIndex6M,I193,TRUE,_xll.ohTrigger(RecalcTrigger,Trigger6M)),NA())</f>
        <v>-8.1147435223360986E-4</v>
      </c>
      <c r="Q193" s="183">
        <f>IFERROR(_xll.qlIndexFixing(ONIndex1Y,I193,TRUE,_xll.ohTrigger(RecalcTrigger,Trigger1Y)),NA())</f>
        <v>3.4568301463977491E-4</v>
      </c>
    </row>
    <row r="194" spans="2:17" x14ac:dyDescent="0.2">
      <c r="B194" s="39" t="s">
        <v>17</v>
      </c>
      <c r="D194" s="42">
        <f>_xll.qlCalendarAdvance(Calendar,$D193,B194,"f",FALSE)</f>
        <v>42626</v>
      </c>
      <c r="E194" s="177">
        <f>_xll.qlInterestRateIndexValueDate(IndexON,D194)</f>
        <v>42626</v>
      </c>
      <c r="F194" s="193">
        <f>IFERROR(_xll.qlIndexFixing(IndexON,D194,TRUE,_xll.ohTrigger(RecalcTrigger,TriggerON)),NA())</f>
        <v>-2.9689425636370004E-3</v>
      </c>
      <c r="H194" s="42">
        <f>_xll.qlCalendarAdvance(Calendar,$H193,B194,"f",FALSE)</f>
        <v>42626</v>
      </c>
      <c r="I194" s="177">
        <f>_xll.qlInterestRateIndexValueDate(Index1M,$H194)</f>
        <v>42628</v>
      </c>
      <c r="J194" s="182">
        <f>IFERROR(_xll.qlIndexFixing(Index1M,$H194,TRUE,_xll.ohTrigger(RecalcTrigger,Trigger1M)),NA())</f>
        <v>-2.6596116094257383E-3</v>
      </c>
      <c r="K194" s="44" t="e">
        <f>IFERROR(_xll.qlIndexFixing(Index3M,H194,TRUE,_xll.ohTrigger(RecalcTrigger,Trigger3M)),NA())</f>
        <v>#N/A</v>
      </c>
      <c r="L194" s="44">
        <f>IFERROR(_xll.qlIndexFixing(Index6M,$H194,TRUE,_xll.ohTrigger(RecalcTrigger,Trigger6M)),NA())</f>
        <v>-8.2291750309408055E-4</v>
      </c>
      <c r="M194" s="183">
        <f>IFERROR(_xll.qlIndexFixing(Index1Y,$H194,TRUE,_xll.ohTrigger(RecalcTrigger,Trigger1Y)),NA())</f>
        <v>5.91526646040247E-4</v>
      </c>
      <c r="N194" s="182">
        <f>IFERROR(_xll.qlIndexFixing(ONIndex1M,I194,TRUE,_xll.ohTrigger(RecalcTrigger,Trigger1M)),NA())</f>
        <v>-2.6903819159285192E-3</v>
      </c>
      <c r="O194" s="44" t="e">
        <f>IFERROR(_xll.qlIndexFixing(ONIndex3M,I194,TRUE,_xll.ohTrigger(RecalcTrigger,Trigger3M)),NA())</f>
        <v>#N/A</v>
      </c>
      <c r="P194" s="44">
        <f>IFERROR(_xll.qlIndexFixing(ONIndex6M,I194,TRUE,_xll.ohTrigger(RecalcTrigger,Trigger6M)),NA())</f>
        <v>-8.1535877126004408E-4</v>
      </c>
      <c r="Q194" s="183">
        <f>IFERROR(_xll.qlIndexFixing(ONIndex1Y,I194,TRUE,_xll.ohTrigger(RecalcTrigger,Trigger1Y)),NA())</f>
        <v>3.4100111382606713E-4</v>
      </c>
    </row>
    <row r="195" spans="2:17" x14ac:dyDescent="0.2">
      <c r="B195" s="39" t="s">
        <v>17</v>
      </c>
      <c r="D195" s="42">
        <f>_xll.qlCalendarAdvance(Calendar,$D194,B195,"f",FALSE)</f>
        <v>42627</v>
      </c>
      <c r="E195" s="177">
        <f>_xll.qlInterestRateIndexValueDate(IndexON,D195)</f>
        <v>42627</v>
      </c>
      <c r="F195" s="193">
        <f>IFERROR(_xll.qlIndexFixing(IndexON,D195,TRUE,_xll.ohTrigger(RecalcTrigger,TriggerON)),NA())</f>
        <v>-2.9715617008641004E-3</v>
      </c>
      <c r="H195" s="42">
        <f>_xll.qlCalendarAdvance(Calendar,$H194,B195,"f",FALSE)</f>
        <v>42627</v>
      </c>
      <c r="I195" s="177">
        <f>_xll.qlInterestRateIndexValueDate(Index1M,$H195)</f>
        <v>42629</v>
      </c>
      <c r="J195" s="182">
        <f>IFERROR(_xll.qlIndexFixing(Index1M,$H195,TRUE,_xll.ohTrigger(RecalcTrigger,Trigger1M)),NA())</f>
        <v>-2.657659009625181E-3</v>
      </c>
      <c r="K195" s="44" t="e">
        <f>IFERROR(_xll.qlIndexFixing(Index3M,H195,TRUE,_xll.ohTrigger(RecalcTrigger,Trigger3M)),NA())</f>
        <v>#N/A</v>
      </c>
      <c r="L195" s="44">
        <f>IFERROR(_xll.qlIndexFixing(Index6M,$H195,TRUE,_xll.ohTrigger(RecalcTrigger,Trigger6M)),NA())</f>
        <v>-8.2250539563652914E-4</v>
      </c>
      <c r="M195" s="183">
        <f>IFERROR(_xll.qlIndexFixing(Index1Y,$H195,TRUE,_xll.ohTrigger(RecalcTrigger,Trigger1Y)),NA())</f>
        <v>5.964269149712864E-4</v>
      </c>
      <c r="N195" s="182">
        <f>IFERROR(_xll.qlIndexFixing(ONIndex1M,I195,TRUE,_xll.ohTrigger(RecalcTrigger,Trigger1M)),NA())</f>
        <v>-2.6825158479715228E-3</v>
      </c>
      <c r="O195" s="44" t="e">
        <f>IFERROR(_xll.qlIndexFixing(ONIndex3M,I195,TRUE,_xll.ohTrigger(RecalcTrigger,Trigger3M)),NA())</f>
        <v>#N/A</v>
      </c>
      <c r="P195" s="44">
        <f>IFERROR(_xll.qlIndexFixing(ONIndex6M,I195,TRUE,_xll.ohTrigger(RecalcTrigger,Trigger6M)),NA())</f>
        <v>-8.1740221627324416E-4</v>
      </c>
      <c r="Q195" s="183">
        <f>IFERROR(_xll.qlIndexFixing(ONIndex1Y,I195,TRUE,_xll.ohTrigger(RecalcTrigger,Trigger1Y)),NA())</f>
        <v>3.3859125551316538E-4</v>
      </c>
    </row>
    <row r="196" spans="2:17" x14ac:dyDescent="0.2">
      <c r="B196" s="39" t="s">
        <v>17</v>
      </c>
      <c r="D196" s="42">
        <f>_xll.qlCalendarAdvance(Calendar,$D195,B196,"f",FALSE)</f>
        <v>42628</v>
      </c>
      <c r="E196" s="177">
        <f>_xll.qlInterestRateIndexValueDate(IndexON,D196)</f>
        <v>42628</v>
      </c>
      <c r="F196" s="193">
        <f>IFERROR(_xll.qlIndexFixing(IndexON,D196,TRUE,_xll.ohTrigger(RecalcTrigger,TriggerON)),NA())</f>
        <v>-2.9741610954436837E-3</v>
      </c>
      <c r="H196" s="42">
        <f>_xll.qlCalendarAdvance(Calendar,$H195,B196,"f",FALSE)</f>
        <v>42628</v>
      </c>
      <c r="I196" s="177">
        <f>_xll.qlInterestRateIndexValueDate(Index1M,$H196)</f>
        <v>42632</v>
      </c>
      <c r="J196" s="182">
        <f>IFERROR(_xll.qlIndexFixing(Index1M,$H196,TRUE,_xll.ohTrigger(RecalcTrigger,Trigger1M)),NA())</f>
        <v>-2.6559757071584755E-3</v>
      </c>
      <c r="K196" s="44" t="e">
        <f>IFERROR(_xll.qlIndexFixing(Index3M,H196,TRUE,_xll.ohTrigger(RecalcTrigger,Trigger3M)),NA())</f>
        <v>#N/A</v>
      </c>
      <c r="L196" s="44">
        <f>IFERROR(_xll.qlIndexFixing(Index6M,$H196,TRUE,_xll.ohTrigger(RecalcTrigger,Trigger6M)),NA())</f>
        <v>-8.2000000000357124E-4</v>
      </c>
      <c r="M196" s="183">
        <f>IFERROR(_xll.qlIndexFixing(Index1Y,$H196,TRUE,_xll.ohTrigger(RecalcTrigger,Trigger1Y)),NA())</f>
        <v>6.0000000119048841E-4</v>
      </c>
      <c r="N196" s="182">
        <f>IFERROR(_xll.qlIndexFixing(ONIndex1M,I196,TRUE,_xll.ohTrigger(RecalcTrigger,Trigger1M)),NA())</f>
        <v>-2.6751791722245954E-3</v>
      </c>
      <c r="O196" s="44" t="e">
        <f>IFERROR(_xll.qlIndexFixing(ONIndex3M,I196,TRUE,_xll.ohTrigger(RecalcTrigger,Trigger3M)),NA())</f>
        <v>#N/A</v>
      </c>
      <c r="P196" s="44">
        <f>IFERROR(_xll.qlIndexFixing(ONIndex6M,I196,TRUE,_xll.ohTrigger(RecalcTrigger,Trigger6M)),NA())</f>
        <v>-8.1945590725052142E-4</v>
      </c>
      <c r="Q196" s="183">
        <f>IFERROR(_xll.qlIndexFixing(ONIndex1Y,I196,TRUE,_xll.ohTrigger(RecalcTrigger,Trigger1Y)),NA())</f>
        <v>3.3617826898257874E-4</v>
      </c>
    </row>
    <row r="197" spans="2:17" x14ac:dyDescent="0.2">
      <c r="B197" s="39" t="s">
        <v>17</v>
      </c>
      <c r="D197" s="42">
        <f>_xll.qlCalendarAdvance(Calendar,$D196,B197,"f",FALSE)</f>
        <v>42629</v>
      </c>
      <c r="E197" s="177">
        <f>_xll.qlInterestRateIndexValueDate(IndexON,D197)</f>
        <v>42629</v>
      </c>
      <c r="F197" s="193">
        <f>IFERROR(_xll.qlIndexFixing(IndexON,D197,TRUE,_xll.ohTrigger(RecalcTrigger,TriggerON)),NA())</f>
        <v>-2.9791826907699104E-3</v>
      </c>
      <c r="H197" s="42">
        <f>_xll.qlCalendarAdvance(Calendar,$H196,B197,"f",FALSE)</f>
        <v>42629</v>
      </c>
      <c r="I197" s="177">
        <f>_xll.qlInterestRateIndexValueDate(Index1M,$H197)</f>
        <v>42633</v>
      </c>
      <c r="J197" s="182">
        <f>IFERROR(_xll.qlIndexFixing(Index1M,$H197,TRUE,_xll.ohTrigger(RecalcTrigger,Trigger1M)),NA())</f>
        <v>-2.656968277817473E-3</v>
      </c>
      <c r="K197" s="44" t="e">
        <f>IFERROR(_xll.qlIndexFixing(Index3M,H197,TRUE,_xll.ohTrigger(RecalcTrigger,Trigger3M)),NA())</f>
        <v>#N/A</v>
      </c>
      <c r="L197" s="44">
        <f>IFERROR(_xll.qlIndexFixing(Index6M,$H197,TRUE,_xll.ohTrigger(RecalcTrigger,Trigger6M)),NA())</f>
        <v>-8.2002749941947699E-4</v>
      </c>
      <c r="M197" s="183">
        <f>IFERROR(_xll.qlIndexFixing(Index1Y,$H197,TRUE,_xll.ohTrigger(RecalcTrigger,Trigger1Y)),NA())</f>
        <v>6.022650271602306E-4</v>
      </c>
      <c r="N197" s="182">
        <f>IFERROR(_xll.qlIndexFixing(ONIndex1M,I197,TRUE,_xll.ohTrigger(RecalcTrigger,Trigger1M)),NA())</f>
        <v>-2.6683809725813745E-3</v>
      </c>
      <c r="O197" s="44" t="e">
        <f>IFERROR(_xll.qlIndexFixing(ONIndex3M,I197,TRUE,_xll.ohTrigger(RecalcTrigger,Trigger3M)),NA())</f>
        <v>#N/A</v>
      </c>
      <c r="P197" s="44">
        <f>IFERROR(_xll.qlIndexFixing(ONIndex6M,I197,TRUE,_xll.ohTrigger(RecalcTrigger,Trigger6M)),NA())</f>
        <v>-8.2151998603841037E-4</v>
      </c>
      <c r="Q197" s="183">
        <f>IFERROR(_xll.qlIndexFixing(ONIndex1Y,I197,TRUE,_xll.ohTrigger(RecalcTrigger,Trigger1Y)),NA())</f>
        <v>3.3376207046131867E-4</v>
      </c>
    </row>
    <row r="198" spans="2:17" x14ac:dyDescent="0.2">
      <c r="B198" s="39" t="s">
        <v>17</v>
      </c>
      <c r="D198" s="42">
        <f>_xll.qlCalendarAdvance(Calendar,$D197,B198,"f",FALSE)</f>
        <v>42632</v>
      </c>
      <c r="E198" s="177">
        <f>_xll.qlInterestRateIndexValueDate(IndexON,D198)</f>
        <v>42632</v>
      </c>
      <c r="F198" s="193">
        <f>IFERROR(_xll.qlIndexFixing(IndexON,D198,TRUE,_xll.ohTrigger(RecalcTrigger,TriggerON)),NA())</f>
        <v>-2.984097446385725E-3</v>
      </c>
      <c r="H198" s="42">
        <f>_xll.qlCalendarAdvance(Calendar,$H197,B198,"f",FALSE)</f>
        <v>42632</v>
      </c>
      <c r="I198" s="177">
        <f>_xll.qlInterestRateIndexValueDate(Index1M,$H198)</f>
        <v>42634</v>
      </c>
      <c r="J198" s="182">
        <f>IFERROR(_xll.qlIndexFixing(Index1M,$H198,TRUE,_xll.ohTrigger(RecalcTrigger,Trigger1M)),NA())</f>
        <v>-2.6585412567086131E-3</v>
      </c>
      <c r="K198" s="44" t="e">
        <f>IFERROR(_xll.qlIndexFixing(Index3M,H198,TRUE,_xll.ohTrigger(RecalcTrigger,Trigger3M)),NA())</f>
        <v>#N/A</v>
      </c>
      <c r="L198" s="44">
        <f>IFERROR(_xll.qlIndexFixing(Index6M,$H198,TRUE,_xll.ohTrigger(RecalcTrigger,Trigger6M)),NA())</f>
        <v>-8.1917967328686253E-4</v>
      </c>
      <c r="M198" s="183">
        <f>IFERROR(_xll.qlIndexFixing(Index1Y,$H198,TRUE,_xll.ohTrigger(RecalcTrigger,Trigger1Y)),NA())</f>
        <v>6.0458632662608214E-4</v>
      </c>
      <c r="N198" s="182">
        <f>IFERROR(_xll.qlIndexFixing(ONIndex1M,I198,TRUE,_xll.ohTrigger(RecalcTrigger,Trigger1M)),NA())</f>
        <v>-2.6566053091103825E-3</v>
      </c>
      <c r="O198" s="44" t="e">
        <f>IFERROR(_xll.qlIndexFixing(ONIndex3M,I198,TRUE,_xll.ohTrigger(RecalcTrigger,Trigger3M)),NA())</f>
        <v>#N/A</v>
      </c>
      <c r="P198" s="44">
        <f>IFERROR(_xll.qlIndexFixing(ONIndex6M,I198,TRUE,_xll.ohTrigger(RecalcTrigger,Trigger6M)),NA())</f>
        <v>-8.2568158263907065E-4</v>
      </c>
      <c r="Q198" s="183">
        <f>IFERROR(_xll.qlIndexFixing(ONIndex1Y,I198,TRUE,_xll.ohTrigger(RecalcTrigger,Trigger1Y)),NA())</f>
        <v>3.2891884671926164E-4</v>
      </c>
    </row>
    <row r="199" spans="2:17" x14ac:dyDescent="0.2">
      <c r="B199" s="39" t="s">
        <v>17</v>
      </c>
      <c r="D199" s="42">
        <f>_xll.qlCalendarAdvance(Calendar,$D198,B199,"f",FALSE)</f>
        <v>42633</v>
      </c>
      <c r="E199" s="177">
        <f>_xll.qlInterestRateIndexValueDate(IndexON,D199)</f>
        <v>42633</v>
      </c>
      <c r="F199" s="193">
        <f>IFERROR(_xll.qlIndexFixing(IndexON,D199,TRUE,_xll.ohTrigger(RecalcTrigger,TriggerON)),NA())</f>
        <v>-2.986462618124186E-3</v>
      </c>
      <c r="H199" s="42">
        <f>_xll.qlCalendarAdvance(Calendar,$H198,B199,"f",FALSE)</f>
        <v>42633</v>
      </c>
      <c r="I199" s="177">
        <f>_xll.qlInterestRateIndexValueDate(Index1M,$H199)</f>
        <v>42635</v>
      </c>
      <c r="J199" s="182">
        <f>IFERROR(_xll.qlIndexFixing(Index1M,$H199,TRUE,_xll.ohTrigger(RecalcTrigger,Trigger1M)),NA())</f>
        <v>-2.6663100268239925E-3</v>
      </c>
      <c r="K199" s="44" t="e">
        <f>IFERROR(_xll.qlIndexFixing(Index3M,H199,TRUE,_xll.ohTrigger(RecalcTrigger,Trigger3M)),NA())</f>
        <v>#N/A</v>
      </c>
      <c r="L199" s="44">
        <f>IFERROR(_xll.qlIndexFixing(Index6M,$H199,TRUE,_xll.ohTrigger(RecalcTrigger,Trigger6M)),NA())</f>
        <v>-8.1823877514713029E-4</v>
      </c>
      <c r="M199" s="183">
        <f>IFERROR(_xll.qlIndexFixing(Index1Y,$H199,TRUE,_xll.ohTrigger(RecalcTrigger,Trigger1Y)),NA())</f>
        <v>6.069616622279379E-4</v>
      </c>
      <c r="N199" s="182">
        <f>IFERROR(_xll.qlIndexFixing(ONIndex1M,I199,TRUE,_xll.ohTrigger(RecalcTrigger,Trigger1M)),NA())</f>
        <v>-2.6467546145969578E-3</v>
      </c>
      <c r="O199" s="44" t="e">
        <f>IFERROR(_xll.qlIndexFixing(ONIndex3M,I199,TRUE,_xll.ohTrigger(RecalcTrigger,Trigger3M)),NA())</f>
        <v>#N/A</v>
      </c>
      <c r="P199" s="44">
        <f>IFERROR(_xll.qlIndexFixing(ONIndex6M,I199,TRUE,_xll.ohTrigger(RecalcTrigger,Trigger6M)),NA())</f>
        <v>-8.2988300739383902E-4</v>
      </c>
      <c r="Q199" s="183">
        <f>IFERROR(_xll.qlIndexFixing(ONIndex1Y,I199,TRUE,_xll.ohTrigger(RecalcTrigger,Trigger1Y)),NA())</f>
        <v>3.2406347493463272E-4</v>
      </c>
    </row>
    <row r="200" spans="2:17" x14ac:dyDescent="0.2">
      <c r="B200" s="39" t="s">
        <v>17</v>
      </c>
      <c r="D200" s="42">
        <f>_xll.qlCalendarAdvance(Calendar,$D199,B200,"f",FALSE)</f>
        <v>42634</v>
      </c>
      <c r="E200" s="177">
        <f>_xll.qlInterestRateIndexValueDate(IndexON,D200)</f>
        <v>42634</v>
      </c>
      <c r="F200" s="193">
        <f>IFERROR(_xll.qlIndexFixing(IndexON,D200,TRUE,_xll.ohTrigger(RecalcTrigger,TriggerON)),NA())</f>
        <v>-2.9887787796267773E-3</v>
      </c>
      <c r="H200" s="42">
        <f>_xll.qlCalendarAdvance(Calendar,$H199,B200,"f",FALSE)</f>
        <v>42634</v>
      </c>
      <c r="I200" s="177">
        <f>_xll.qlInterestRateIndexValueDate(Index1M,$H200)</f>
        <v>42636</v>
      </c>
      <c r="J200" s="182">
        <f>IFERROR(_xll.qlIndexFixing(Index1M,$H200,TRUE,_xll.ohTrigger(RecalcTrigger,Trigger1M)),NA())</f>
        <v>-2.6662629849148341E-3</v>
      </c>
      <c r="K200" s="44" t="e">
        <f>IFERROR(_xll.qlIndexFixing(Index3M,H200,TRUE,_xll.ohTrigger(RecalcTrigger,Trigger3M)),NA())</f>
        <v>#N/A</v>
      </c>
      <c r="L200" s="44">
        <f>IFERROR(_xll.qlIndexFixing(Index6M,$H200,TRUE,_xll.ohTrigger(RecalcTrigger,Trigger6M)),NA())</f>
        <v>-8.1720782081616452E-4</v>
      </c>
      <c r="M200" s="183">
        <f>IFERROR(_xll.qlIndexFixing(Index1Y,$H200,TRUE,_xll.ohTrigger(RecalcTrigger,Trigger1Y)),NA())</f>
        <v>6.1284131734593646E-4</v>
      </c>
      <c r="N200" s="182">
        <f>IFERROR(_xll.qlIndexFixing(ONIndex1M,I200,TRUE,_xll.ohTrigger(RecalcTrigger,Trigger1M)),NA())</f>
        <v>-2.6427850549959331E-3</v>
      </c>
      <c r="O200" s="44" t="e">
        <f>IFERROR(_xll.qlIndexFixing(ONIndex3M,I200,TRUE,_xll.ohTrigger(RecalcTrigger,Trigger3M)),NA())</f>
        <v>#N/A</v>
      </c>
      <c r="P200" s="44">
        <f>IFERROR(_xll.qlIndexFixing(ONIndex6M,I200,TRUE,_xll.ohTrigger(RecalcTrigger,Trigger6M)),NA())</f>
        <v>-8.3200114709747197E-4</v>
      </c>
      <c r="Q200" s="183">
        <f>IFERROR(_xll.qlIndexFixing(ONIndex1Y,I200,TRUE,_xll.ohTrigger(RecalcTrigger,Trigger1Y)),NA())</f>
        <v>3.2162995594831045E-4</v>
      </c>
    </row>
    <row r="201" spans="2:17" x14ac:dyDescent="0.2">
      <c r="B201" s="39" t="s">
        <v>17</v>
      </c>
      <c r="D201" s="42">
        <f>_xll.qlCalendarAdvance(Calendar,$D200,B201,"f",FALSE)</f>
        <v>42635</v>
      </c>
      <c r="E201" s="177">
        <f>_xll.qlInterestRateIndexValueDate(IndexON,D201)</f>
        <v>42635</v>
      </c>
      <c r="F201" s="193">
        <f>IFERROR(_xll.qlIndexFixing(IndexON,D201,TRUE,_xll.ohTrigger(RecalcTrigger,TriggerON)),NA())</f>
        <v>-2.9910452094705775E-3</v>
      </c>
      <c r="H201" s="42">
        <f>_xll.qlCalendarAdvance(Calendar,$H200,B201,"f",FALSE)</f>
        <v>42635</v>
      </c>
      <c r="I201" s="177">
        <f>_xll.qlInterestRateIndexValueDate(Index1M,$H201)</f>
        <v>42639</v>
      </c>
      <c r="J201" s="182">
        <f>IFERROR(_xll.qlIndexFixing(Index1M,$H201,TRUE,_xll.ohTrigger(RecalcTrigger,Trigger1M)),NA())</f>
        <v>-2.673975505991244E-3</v>
      </c>
      <c r="K201" s="44" t="e">
        <f>IFERROR(_xll.qlIndexFixing(Index3M,H201,TRUE,_xll.ohTrigger(RecalcTrigger,Trigger3M)),NA())</f>
        <v>#N/A</v>
      </c>
      <c r="L201" s="44">
        <f>IFERROR(_xll.qlIndexFixing(Index6M,$H201,TRUE,_xll.ohTrigger(RecalcTrigger,Trigger6M)),NA())</f>
        <v>-8.1233987695407612E-4</v>
      </c>
      <c r="M201" s="183">
        <f>IFERROR(_xll.qlIndexFixing(Index1Y,$H201,TRUE,_xll.ohTrigger(RecalcTrigger,Trigger1Y)),NA())</f>
        <v>6.1695809217848709E-4</v>
      </c>
      <c r="N201" s="182">
        <f>IFERROR(_xll.qlIndexFixing(ONIndex1M,I201,TRUE,_xll.ohTrigger(RecalcTrigger,Trigger1M)),NA())</f>
        <v>-2.6394084751801827E-3</v>
      </c>
      <c r="O201" s="44" t="e">
        <f>IFERROR(_xll.qlIndexFixing(ONIndex3M,I201,TRUE,_xll.ohTrigger(RecalcTrigger,Trigger3M)),NA())</f>
        <v>#N/A</v>
      </c>
      <c r="P201" s="44">
        <f>IFERROR(_xll.qlIndexFixing(ONIndex6M,I201,TRUE,_xll.ohTrigger(RecalcTrigger,Trigger6M)),NA())</f>
        <v>-8.3413052377245833E-4</v>
      </c>
      <c r="Q201" s="183">
        <f>IFERROR(_xll.qlIndexFixing(ONIndex1Y,I201,TRUE,_xll.ohTrigger(RecalcTrigger,Trigger1Y)),NA())</f>
        <v>3.1919272073466232E-4</v>
      </c>
    </row>
    <row r="202" spans="2:17" x14ac:dyDescent="0.2">
      <c r="B202" s="39" t="s">
        <v>17</v>
      </c>
      <c r="D202" s="42">
        <f>_xll.qlCalendarAdvance(Calendar,$D201,B202,"f",FALSE)</f>
        <v>42636</v>
      </c>
      <c r="E202" s="177">
        <f>_xll.qlInterestRateIndexValueDate(IndexON,D202)</f>
        <v>42636</v>
      </c>
      <c r="F202" s="193">
        <f>IFERROR(_xll.qlIndexFixing(IndexON,D202,TRUE,_xll.ohTrigger(RecalcTrigger,TriggerON)),NA())</f>
        <v>-2.9953837633067693E-3</v>
      </c>
      <c r="H202" s="42">
        <f>_xll.qlCalendarAdvance(Calendar,$H201,B202,"f",FALSE)</f>
        <v>42636</v>
      </c>
      <c r="I202" s="177">
        <f>_xll.qlInterestRateIndexValueDate(Index1M,$H202)</f>
        <v>42640</v>
      </c>
      <c r="J202" s="182">
        <f>IFERROR(_xll.qlIndexFixing(Index1M,$H202,TRUE,_xll.ohTrigger(RecalcTrigger,Trigger1M)),NA())</f>
        <v>-2.678341576674903E-3</v>
      </c>
      <c r="K202" s="44" t="e">
        <f>IFERROR(_xll.qlIndexFixing(Index3M,H202,TRUE,_xll.ohTrigger(RecalcTrigger,Trigger3M)),NA())</f>
        <v>#N/A</v>
      </c>
      <c r="L202" s="44">
        <f>IFERROR(_xll.qlIndexFixing(Index6M,$H202,TRUE,_xll.ohTrigger(RecalcTrigger,Trigger6M)),NA())</f>
        <v>-8.1224482599309873E-4</v>
      </c>
      <c r="M202" s="183">
        <f>IFERROR(_xll.qlIndexFixing(Index1Y,$H202,TRUE,_xll.ohTrigger(RecalcTrigger,Trigger1Y)),NA())</f>
        <v>6.195695214279885E-4</v>
      </c>
      <c r="N202" s="182">
        <f>IFERROR(_xll.qlIndexFixing(ONIndex1M,I202,TRUE,_xll.ohTrigger(RecalcTrigger,Trigger1M)),NA())</f>
        <v>-2.6366339591632482E-3</v>
      </c>
      <c r="O202" s="44" t="e">
        <f>IFERROR(_xll.qlIndexFixing(ONIndex3M,I202,TRUE,_xll.ohTrigger(RecalcTrigger,Trigger3M)),NA())</f>
        <v>#N/A</v>
      </c>
      <c r="P202" s="44">
        <f>IFERROR(_xll.qlIndexFixing(ONIndex6M,I202,TRUE,_xll.ohTrigger(RecalcTrigger,Trigger6M)),NA())</f>
        <v>-8.3627127850594007E-4</v>
      </c>
      <c r="Q202" s="183">
        <f>IFERROR(_xll.qlIndexFixing(ONIndex1Y,I202,TRUE,_xll.ohTrigger(RecalcTrigger,Trigger1Y)),NA())</f>
        <v>3.1675168552069977E-4</v>
      </c>
    </row>
    <row r="203" spans="2:17" x14ac:dyDescent="0.2">
      <c r="B203" s="39" t="s">
        <v>17</v>
      </c>
      <c r="D203" s="42">
        <f>_xll.qlCalendarAdvance(Calendar,$D202,B203,"f",FALSE)</f>
        <v>42639</v>
      </c>
      <c r="E203" s="177">
        <f>_xll.qlInterestRateIndexValueDate(IndexON,D203)</f>
        <v>42639</v>
      </c>
      <c r="F203" s="193">
        <f>IFERROR(_xll.qlIndexFixing(IndexON,D203,TRUE,_xll.ohTrigger(RecalcTrigger,TriggerON)),NA())</f>
        <v>-2.9995991729681037E-3</v>
      </c>
      <c r="H203" s="42">
        <f>_xll.qlCalendarAdvance(Calendar,$H202,B203,"f",FALSE)</f>
        <v>42639</v>
      </c>
      <c r="I203" s="177">
        <f>_xll.qlInterestRateIndexValueDate(Index1M,$H203)</f>
        <v>42641</v>
      </c>
      <c r="J203" s="182">
        <f>IFERROR(_xll.qlIndexFixing(Index1M,$H203,TRUE,_xll.ohTrigger(RecalcTrigger,Trigger1M)),NA())</f>
        <v>-2.683053405568625E-3</v>
      </c>
      <c r="K203" s="44" t="e">
        <f>IFERROR(_xll.qlIndexFixing(Index3M,H203,TRUE,_xll.ohTrigger(RecalcTrigger,Trigger3M)),NA())</f>
        <v>#N/A</v>
      </c>
      <c r="L203" s="44">
        <f>IFERROR(_xll.qlIndexFixing(Index6M,$H203,TRUE,_xll.ohTrigger(RecalcTrigger,Trigger6M)),NA())</f>
        <v>-8.1080989605623768E-4</v>
      </c>
      <c r="M203" s="183">
        <f>IFERROR(_xll.qlIndexFixing(Index1Y,$H203,TRUE,_xll.ohTrigger(RecalcTrigger,Trigger1Y)),NA())</f>
        <v>6.2222124665730315E-4</v>
      </c>
      <c r="N203" s="182">
        <f>IFERROR(_xll.qlIndexFixing(ONIndex1M,I203,TRUE,_xll.ohTrigger(RecalcTrigger,Trigger1M)),NA())</f>
        <v>-2.6331179665461946E-3</v>
      </c>
      <c r="O203" s="44" t="e">
        <f>IFERROR(_xll.qlIndexFixing(ONIndex3M,I203,TRUE,_xll.ohTrigger(RecalcTrigger,Trigger3M)),NA())</f>
        <v>#N/A</v>
      </c>
      <c r="P203" s="44">
        <f>IFERROR(_xll.qlIndexFixing(ONIndex6M,I203,TRUE,_xll.ohTrigger(RecalcTrigger,Trigger6M)),NA())</f>
        <v>-8.4058946117071542E-4</v>
      </c>
      <c r="Q203" s="183">
        <f>IFERROR(_xll.qlIndexFixing(ONIndex1Y,I203,TRUE,_xll.ohTrigger(RecalcTrigger,Trigger1Y)),NA())</f>
        <v>3.1185679835843416E-4</v>
      </c>
    </row>
    <row r="204" spans="2:17" x14ac:dyDescent="0.2">
      <c r="B204" s="39" t="s">
        <v>17</v>
      </c>
      <c r="D204" s="42">
        <f>_xll.qlCalendarAdvance(Calendar,$D203,B204,"f",FALSE)</f>
        <v>42640</v>
      </c>
      <c r="E204" s="177">
        <f>_xll.qlInterestRateIndexValueDate(IndexON,D204)</f>
        <v>42640</v>
      </c>
      <c r="F204" s="193">
        <f>IFERROR(_xll.qlIndexFixing(IndexON,D204,TRUE,_xll.ohTrigger(RecalcTrigger,TriggerON)),NA())</f>
        <v>-3.0016061158999463E-3</v>
      </c>
      <c r="H204" s="42">
        <f>_xll.qlCalendarAdvance(Calendar,$H203,B204,"f",FALSE)</f>
        <v>42640</v>
      </c>
      <c r="I204" s="177">
        <f>_xll.qlInterestRateIndexValueDate(Index1M,$H204)</f>
        <v>42642</v>
      </c>
      <c r="J204" s="182">
        <f>IFERROR(_xll.qlIndexFixing(Index1M,$H204,TRUE,_xll.ohTrigger(RecalcTrigger,Trigger1M)),NA())</f>
        <v>-2.6949075945478795E-3</v>
      </c>
      <c r="K204" s="44" t="e">
        <f>IFERROR(_xll.qlIndexFixing(Index3M,H204,TRUE,_xll.ohTrigger(RecalcTrigger,Trigger3M)),NA())</f>
        <v>#N/A</v>
      </c>
      <c r="L204" s="44">
        <f>IFERROR(_xll.qlIndexFixing(Index6M,$H204,TRUE,_xll.ohTrigger(RecalcTrigger,Trigger6M)),NA())</f>
        <v>-8.0930364570725897E-4</v>
      </c>
      <c r="M204" s="183">
        <f>IFERROR(_xll.qlIndexFixing(Index1Y,$H204,TRUE,_xll.ohTrigger(RecalcTrigger,Trigger1Y)),NA())</f>
        <v>6.249109251633035E-4</v>
      </c>
      <c r="N204" s="182">
        <f>IFERROR(_xll.qlIndexFixing(ONIndex1M,I204,TRUE,_xll.ohTrigger(RecalcTrigger,Trigger1M)),NA())</f>
        <v>-2.6317382113960619E-3</v>
      </c>
      <c r="O204" s="44" t="e">
        <f>IFERROR(_xll.qlIndexFixing(ONIndex3M,I204,TRUE,_xll.ohTrigger(RecalcTrigger,Trigger3M)),NA())</f>
        <v>#N/A</v>
      </c>
      <c r="P204" s="44">
        <f>IFERROR(_xll.qlIndexFixing(ONIndex6M,I204,TRUE,_xll.ohTrigger(RecalcTrigger,Trigger6M)),NA())</f>
        <v>-8.449509124375254E-4</v>
      </c>
      <c r="Q204" s="183">
        <f>IFERROR(_xll.qlIndexFixing(ONIndex1Y,I204,TRUE,_xll.ohTrigger(RecalcTrigger,Trigger1Y)),NA())</f>
        <v>3.0694786408602681E-4</v>
      </c>
    </row>
    <row r="205" spans="2:17" x14ac:dyDescent="0.2">
      <c r="B205" s="39" t="s">
        <v>17</v>
      </c>
      <c r="D205" s="42">
        <f>_xll.qlCalendarAdvance(Calendar,$D204,B205,"f",FALSE)</f>
        <v>42641</v>
      </c>
      <c r="E205" s="177">
        <f>_xll.qlInterestRateIndexValueDate(IndexON,D205)</f>
        <v>42641</v>
      </c>
      <c r="F205" s="193">
        <f>IFERROR(_xll.qlIndexFixing(IndexON,D205,TRUE,_xll.ohTrigger(RecalcTrigger,TriggerON)),NA())</f>
        <v>-3.0035589960375475E-3</v>
      </c>
      <c r="H205" s="42">
        <f>_xll.qlCalendarAdvance(Calendar,$H204,B205,"f",FALSE)</f>
        <v>42641</v>
      </c>
      <c r="I205" s="177">
        <f>_xll.qlInterestRateIndexValueDate(Index1M,$H205)</f>
        <v>42643</v>
      </c>
      <c r="J205" s="182">
        <f>IFERROR(_xll.qlIndexFixing(Index1M,$H205,TRUE,_xll.ohTrigger(RecalcTrigger,Trigger1M)),NA())</f>
        <v>-2.6968071406085676E-3</v>
      </c>
      <c r="K205" s="44" t="e">
        <f>IFERROR(_xll.qlIndexFixing(Index3M,H205,TRUE,_xll.ohTrigger(RecalcTrigger,Trigger3M)),NA())</f>
        <v>#N/A</v>
      </c>
      <c r="L205" s="44">
        <f>IFERROR(_xll.qlIndexFixing(Index6M,$H205,TRUE,_xll.ohTrigger(RecalcTrigger,Trigger6M)),NA())</f>
        <v>-8.062659212541342E-4</v>
      </c>
      <c r="M205" s="183">
        <f>IFERROR(_xll.qlIndexFixing(Index1Y,$H205,TRUE,_xll.ohTrigger(RecalcTrigger,Trigger1Y)),NA())</f>
        <v>6.2575696589878575E-4</v>
      </c>
      <c r="N205" s="182">
        <f>IFERROR(_xll.qlIndexFixing(ONIndex1M,I205,TRUE,_xll.ohTrigger(RecalcTrigger,Trigger1M)),NA())</f>
        <v>-2.6321102730575419E-3</v>
      </c>
      <c r="O205" s="44" t="e">
        <f>IFERROR(_xll.qlIndexFixing(ONIndex3M,I205,TRUE,_xll.ohTrigger(RecalcTrigger,Trigger3M)),NA())</f>
        <v>#N/A</v>
      </c>
      <c r="P205" s="44">
        <f>IFERROR(_xll.qlIndexFixing(ONIndex6M,I205,TRUE,_xll.ohTrigger(RecalcTrigger,Trigger6M)),NA())</f>
        <v>-8.4715068228380375E-4</v>
      </c>
      <c r="Q205" s="183">
        <f>IFERROR(_xll.qlIndexFixing(ONIndex1Y,I205,TRUE,_xll.ohTrigger(RecalcTrigger,Trigger1Y)),NA())</f>
        <v>3.0448656875847746E-4</v>
      </c>
    </row>
    <row r="206" spans="2:17" x14ac:dyDescent="0.2">
      <c r="B206" s="39" t="s">
        <v>17</v>
      </c>
      <c r="D206" s="42">
        <f>_xll.qlCalendarAdvance(Calendar,$D205,B206,"f",FALSE)</f>
        <v>42642</v>
      </c>
      <c r="E206" s="177">
        <f>_xll.qlInterestRateIndexValueDate(IndexON,D206)</f>
        <v>42642</v>
      </c>
      <c r="F206" s="193">
        <f>IFERROR(_xll.qlIndexFixing(IndexON,D206,TRUE,_xll.ohTrigger(RecalcTrigger,TriggerON)),NA())</f>
        <v>-3.0054570914783696E-3</v>
      </c>
      <c r="H206" s="42">
        <f>_xll.qlCalendarAdvance(Calendar,$H205,B206,"f",FALSE)</f>
        <v>42642</v>
      </c>
      <c r="I206" s="177">
        <f>_xll.qlInterestRateIndexValueDate(Index1M,$H206)</f>
        <v>42646</v>
      </c>
      <c r="J206" s="182">
        <f>IFERROR(_xll.qlIndexFixing(Index1M,$H206,TRUE,_xll.ohTrigger(RecalcTrigger,Trigger1M)),NA())</f>
        <v>-2.7137996489418953E-3</v>
      </c>
      <c r="K206" s="44" t="e">
        <f>IFERROR(_xll.qlIndexFixing(Index3M,H206,TRUE,_xll.ohTrigger(RecalcTrigger,Trigger3M)),NA())</f>
        <v>#N/A</v>
      </c>
      <c r="L206" s="44">
        <f>IFERROR(_xll.qlIndexFixing(Index6M,$H206,TRUE,_xll.ohTrigger(RecalcTrigger,Trigger6M)),NA())</f>
        <v>-8.0105731364957038E-4</v>
      </c>
      <c r="M206" s="183">
        <f>IFERROR(_xll.qlIndexFixing(Index1Y,$H206,TRUE,_xll.ohTrigger(RecalcTrigger,Trigger1Y)),NA())</f>
        <v>6.3600179097546121E-4</v>
      </c>
      <c r="N206" s="182">
        <f>IFERROR(_xll.qlIndexFixing(ONIndex1M,I206,TRUE,_xll.ohTrigger(RecalcTrigger,Trigger1M)),NA())</f>
        <v>-2.6331389022393736E-3</v>
      </c>
      <c r="O206" s="44" t="e">
        <f>IFERROR(_xll.qlIndexFixing(ONIndex3M,I206,TRUE,_xll.ohTrigger(RecalcTrigger,Trigger3M)),NA())</f>
        <v>#N/A</v>
      </c>
      <c r="P206" s="44">
        <f>IFERROR(_xll.qlIndexFixing(ONIndex6M,I206,TRUE,_xll.ohTrigger(RecalcTrigger,Trigger6M)),NA())</f>
        <v>-8.493626796290954E-4</v>
      </c>
      <c r="Q206" s="183">
        <f>IFERROR(_xll.qlIndexFixing(ONIndex1Y,I206,TRUE,_xll.ohTrigger(RecalcTrigger,Trigger1Y)),NA())</f>
        <v>3.0202096927389732E-4</v>
      </c>
    </row>
    <row r="207" spans="2:17" x14ac:dyDescent="0.2">
      <c r="B207" s="39" t="s">
        <v>17</v>
      </c>
      <c r="D207" s="42">
        <f>_xll.qlCalendarAdvance(Calendar,$D206,B207,"f",FALSE)</f>
        <v>42643</v>
      </c>
      <c r="E207" s="177">
        <f>_xll.qlInterestRateIndexValueDate(IndexON,D207)</f>
        <v>42643</v>
      </c>
      <c r="F207" s="193">
        <f>IFERROR(_xll.qlIndexFixing(IndexON,D207,TRUE,_xll.ohTrigger(RecalcTrigger,TriggerON)),NA())</f>
        <v>-3.0090419066297613E-3</v>
      </c>
      <c r="H207" s="42">
        <f>_xll.qlCalendarAdvance(Calendar,$H206,B207,"f",FALSE)</f>
        <v>42643</v>
      </c>
      <c r="I207" s="177">
        <f>_xll.qlInterestRateIndexValueDate(Index1M,$H207)</f>
        <v>42647</v>
      </c>
      <c r="J207" s="182">
        <f>IFERROR(_xll.qlIndexFixing(Index1M,$H207,TRUE,_xll.ohTrigger(RecalcTrigger,Trigger1M)),NA())</f>
        <v>-2.7197206251879684E-3</v>
      </c>
      <c r="K207" s="44" t="e">
        <f>IFERROR(_xll.qlIndexFixing(Index3M,H207,TRUE,_xll.ohTrigger(RecalcTrigger,Trigger3M)),NA())</f>
        <v>#N/A</v>
      </c>
      <c r="L207" s="44">
        <f>IFERROR(_xll.qlIndexFixing(Index6M,$H207,TRUE,_xll.ohTrigger(RecalcTrigger,Trigger6M)),NA())</f>
        <v>-7.992143628035728E-4</v>
      </c>
      <c r="M207" s="183">
        <f>IFERROR(_xll.qlIndexFixing(Index1Y,$H207,TRUE,_xll.ohTrigger(RecalcTrigger,Trigger1Y)),NA())</f>
        <v>6.388455683897802E-4</v>
      </c>
      <c r="N207" s="182">
        <f>IFERROR(_xll.qlIndexFixing(ONIndex1M,I207,TRUE,_xll.ohTrigger(RecalcTrigger,Trigger1M)),NA())</f>
        <v>-2.6348331825554183E-3</v>
      </c>
      <c r="O207" s="44" t="e">
        <f>IFERROR(_xll.qlIndexFixing(ONIndex3M,I207,TRUE,_xll.ohTrigger(RecalcTrigger,Trigger3M)),NA())</f>
        <v>#N/A</v>
      </c>
      <c r="P207" s="44">
        <f>IFERROR(_xll.qlIndexFixing(ONIndex6M,I207,TRUE,_xll.ohTrigger(RecalcTrigger,Trigger6M)),NA())</f>
        <v>-8.5158704612009473E-4</v>
      </c>
      <c r="Q207" s="183">
        <f>IFERROR(_xll.qlIndexFixing(ONIndex1Y,I207,TRUE,_xll.ohTrigger(RecalcTrigger,Trigger1Y)),NA())</f>
        <v>2.9955098185929785E-4</v>
      </c>
    </row>
    <row r="208" spans="2:17" x14ac:dyDescent="0.2">
      <c r="B208" s="39" t="s">
        <v>17</v>
      </c>
      <c r="D208" s="42">
        <f>_xll.qlCalendarAdvance(Calendar,$D207,B208,"f",FALSE)</f>
        <v>42646</v>
      </c>
      <c r="E208" s="177">
        <f>_xll.qlInterestRateIndexValueDate(IndexON,D208)</f>
        <v>42646</v>
      </c>
      <c r="F208" s="193">
        <f>IFERROR(_xll.qlIndexFixing(IndexON,D208,TRUE,_xll.ohTrigger(RecalcTrigger,TriggerON)),NA())</f>
        <v>-3.0124871905812256E-3</v>
      </c>
      <c r="H208" s="42">
        <f>_xll.qlCalendarAdvance(Calendar,$H207,B208,"f",FALSE)</f>
        <v>42646</v>
      </c>
      <c r="I208" s="177">
        <f>_xll.qlInterestRateIndexValueDate(Index1M,$H208)</f>
        <v>42648</v>
      </c>
      <c r="J208" s="182">
        <f>IFERROR(_xll.qlIndexFixing(Index1M,$H208,TRUE,_xll.ohTrigger(RecalcTrigger,Trigger1M)),NA())</f>
        <v>-2.7314007536682894E-3</v>
      </c>
      <c r="K208" s="44" t="e">
        <f>IFERROR(_xll.qlIndexFixing(Index3M,H208,TRUE,_xll.ohTrigger(RecalcTrigger,Trigger3M)),NA())</f>
        <v>#N/A</v>
      </c>
      <c r="L208" s="44">
        <f>IFERROR(_xll.qlIndexFixing(Index6M,$H208,TRUE,_xll.ohTrigger(RecalcTrigger,Trigger6M)),NA())</f>
        <v>-7.9732367024084141E-4</v>
      </c>
      <c r="M208" s="183">
        <f>IFERROR(_xll.qlIndexFixing(Index1Y,$H208,TRUE,_xll.ohTrigger(RecalcTrigger,Trigger1Y)),NA())</f>
        <v>6.4171292669257403E-4</v>
      </c>
      <c r="N208" s="182">
        <f>IFERROR(_xll.qlIndexFixing(ONIndex1M,I208,TRUE,_xll.ohTrigger(RecalcTrigger,Trigger1M)),NA())</f>
        <v>-2.6404666333146309E-3</v>
      </c>
      <c r="O208" s="44" t="e">
        <f>IFERROR(_xll.qlIndexFixing(ONIndex3M,I208,TRUE,_xll.ohTrigger(RecalcTrigger,Trigger3M)),NA())</f>
        <v>#N/A</v>
      </c>
      <c r="P208" s="44">
        <f>IFERROR(_xll.qlIndexFixing(ONIndex6M,I208,TRUE,_xll.ohTrigger(RecalcTrigger,Trigger6M)),NA())</f>
        <v>-8.5607568147683111E-4</v>
      </c>
      <c r="Q208" s="183">
        <f>IFERROR(_xll.qlIndexFixing(ONIndex1Y,I208,TRUE,_xll.ohTrigger(RecalcTrigger,Trigger1Y)),NA())</f>
        <v>2.945962013800596E-4</v>
      </c>
    </row>
    <row r="209" spans="2:17" x14ac:dyDescent="0.2">
      <c r="B209" s="39" t="s">
        <v>17</v>
      </c>
      <c r="D209" s="42">
        <f>_xll.qlCalendarAdvance(Calendar,$D208,B209,"f",FALSE)</f>
        <v>42647</v>
      </c>
      <c r="E209" s="177">
        <f>_xll.qlInterestRateIndexValueDate(IndexON,D209)</f>
        <v>42647</v>
      </c>
      <c r="F209" s="193">
        <f>IFERROR(_xll.qlIndexFixing(IndexON,D209,TRUE,_xll.ohTrigger(RecalcTrigger,TriggerON)),NA())</f>
        <v>-3.014100535518871E-3</v>
      </c>
      <c r="H209" s="42">
        <f>_xll.qlCalendarAdvance(Calendar,$H208,B209,"f",FALSE)</f>
        <v>42647</v>
      </c>
      <c r="I209" s="177">
        <f>_xll.qlInterestRateIndexValueDate(Index1M,$H209)</f>
        <v>42649</v>
      </c>
      <c r="J209" s="182">
        <f>IFERROR(_xll.qlIndexFixing(Index1M,$H209,TRUE,_xll.ohTrigger(RecalcTrigger,Trigger1M)),NA())</f>
        <v>-2.7344914373464424E-3</v>
      </c>
      <c r="K209" s="44" t="e">
        <f>IFERROR(_xll.qlIndexFixing(Index3M,H209,TRUE,_xll.ohTrigger(RecalcTrigger,Trigger3M)),NA())</f>
        <v>#N/A</v>
      </c>
      <c r="L209" s="44">
        <f>IFERROR(_xll.qlIndexFixing(Index6M,$H209,TRUE,_xll.ohTrigger(RecalcTrigger,Trigger6M)),NA())</f>
        <v>-7.9538866096912628E-4</v>
      </c>
      <c r="M209" s="183">
        <f>IFERROR(_xll.qlIndexFixing(Index1Y,$H209,TRUE,_xll.ohTrigger(RecalcTrigger,Trigger1Y)),NA())</f>
        <v>6.4460141778228551E-4</v>
      </c>
      <c r="N209" s="182">
        <f>IFERROR(_xll.qlIndexFixing(ONIndex1M,I209,TRUE,_xll.ohTrigger(RecalcTrigger,Trigger1M)),NA())</f>
        <v>-2.6484484947131293E-3</v>
      </c>
      <c r="O209" s="44" t="e">
        <f>IFERROR(_xll.qlIndexFixing(ONIndex3M,I209,TRUE,_xll.ohTrigger(RecalcTrigger,Trigger3M)),NA())</f>
        <v>#N/A</v>
      </c>
      <c r="P209" s="44">
        <f>IFERROR(_xll.qlIndexFixing(ONIndex6M,I209,TRUE,_xll.ohTrigger(RecalcTrigger,Trigger6M)),NA())</f>
        <v>-8.6061103411694262E-4</v>
      </c>
      <c r="Q209" s="183">
        <f>IFERROR(_xll.qlIndexFixing(ONIndex1Y,I209,TRUE,_xll.ohTrigger(RecalcTrigger,Trigger1Y)),NA())</f>
        <v>2.8962547224509194E-4</v>
      </c>
    </row>
    <row r="210" spans="2:17" x14ac:dyDescent="0.2">
      <c r="B210" s="39" t="s">
        <v>17</v>
      </c>
      <c r="D210" s="42">
        <f>_xll.qlCalendarAdvance(Calendar,$D209,B210,"f",FALSE)</f>
        <v>42648</v>
      </c>
      <c r="E210" s="177">
        <f>_xll.qlInterestRateIndexValueDate(IndexON,D210)</f>
        <v>42648</v>
      </c>
      <c r="F210" s="193">
        <f>IFERROR(_xll.qlIndexFixing(IndexON,D210,TRUE,_xll.ohTrigger(RecalcTrigger,TriggerON)),NA())</f>
        <v>-3.0156547649440313E-3</v>
      </c>
      <c r="H210" s="42">
        <f>_xll.qlCalendarAdvance(Calendar,$H209,B210,"f",FALSE)</f>
        <v>42648</v>
      </c>
      <c r="I210" s="177">
        <f>_xll.qlInterestRateIndexValueDate(Index1M,$H210)</f>
        <v>42650</v>
      </c>
      <c r="J210" s="182">
        <f>IFERROR(_xll.qlIndexFixing(Index1M,$H210,TRUE,_xll.ohTrigger(RecalcTrigger,Trigger1M)),NA())</f>
        <v>-2.7377262571256608E-3</v>
      </c>
      <c r="K210" s="44" t="e">
        <f>IFERROR(_xll.qlIndexFixing(Index3M,H210,TRUE,_xll.ohTrigger(RecalcTrigger,Trigger3M)),NA())</f>
        <v>#N/A</v>
      </c>
      <c r="L210" s="44">
        <f>IFERROR(_xll.qlIndexFixing(Index6M,$H210,TRUE,_xll.ohTrigger(RecalcTrigger,Trigger6M)),NA())</f>
        <v>-7.934127903622165E-4</v>
      </c>
      <c r="M210" s="183">
        <f>IFERROR(_xll.qlIndexFixing(Index1Y,$H210,TRUE,_xll.ohTrigger(RecalcTrigger,Trigger1Y)),NA())</f>
        <v>6.5142164641014135E-4</v>
      </c>
      <c r="N210" s="182">
        <f>IFERROR(_xll.qlIndexFixing(ONIndex1M,I210,TRUE,_xll.ohTrigger(RecalcTrigger,Trigger1M)),NA())</f>
        <v>-2.6536072899041585E-3</v>
      </c>
      <c r="O210" s="44" t="e">
        <f>IFERROR(_xll.qlIndexFixing(ONIndex3M,I210,TRUE,_xll.ohTrigger(RecalcTrigger,Trigger3M)),NA())</f>
        <v>#N/A</v>
      </c>
      <c r="P210" s="44">
        <f>IFERROR(_xll.qlIndexFixing(ONIndex6M,I210,TRUE,_xll.ohTrigger(RecalcTrigger,Trigger6M)),NA())</f>
        <v>-8.6289936935823874E-4</v>
      </c>
      <c r="Q210" s="183">
        <f>IFERROR(_xll.qlIndexFixing(ONIndex1Y,I210,TRUE,_xll.ohTrigger(RecalcTrigger,Trigger1Y)),NA())</f>
        <v>2.8713228482857289E-4</v>
      </c>
    </row>
    <row r="211" spans="2:17" x14ac:dyDescent="0.2">
      <c r="B211" s="39" t="s">
        <v>17</v>
      </c>
      <c r="D211" s="42">
        <f>_xll.qlCalendarAdvance(Calendar,$D210,B211,"f",FALSE)</f>
        <v>42649</v>
      </c>
      <c r="E211" s="177">
        <f>_xll.qlInterestRateIndexValueDate(IndexON,D211)</f>
        <v>42649</v>
      </c>
      <c r="F211" s="193">
        <f>IFERROR(_xll.qlIndexFixing(IndexON,D211,TRUE,_xll.ohTrigger(RecalcTrigger,TriggerON)),NA())</f>
        <v>-3.0171491568342645E-3</v>
      </c>
      <c r="H211" s="42">
        <f>_xll.qlCalendarAdvance(Calendar,$H210,B211,"f",FALSE)</f>
        <v>42649</v>
      </c>
      <c r="I211" s="177">
        <f>_xll.qlInterestRateIndexValueDate(Index1M,$H211)</f>
        <v>42653</v>
      </c>
      <c r="J211" s="182">
        <f>IFERROR(_xll.qlIndexFixing(Index1M,$H211,TRUE,_xll.ohTrigger(RecalcTrigger,Trigger1M)),NA())</f>
        <v>-2.7552778952375941E-3</v>
      </c>
      <c r="K211" s="44" t="e">
        <f>IFERROR(_xll.qlIndexFixing(Index3M,H211,TRUE,_xll.ohTrigger(RecalcTrigger,Trigger3M)),NA())</f>
        <v>#N/A</v>
      </c>
      <c r="L211" s="44">
        <f>IFERROR(_xll.qlIndexFixing(Index6M,$H211,TRUE,_xll.ohTrigger(RecalcTrigger,Trigger6M)),NA())</f>
        <v>-7.8727501975594844E-4</v>
      </c>
      <c r="M211" s="183">
        <f>IFERROR(_xll.qlIndexFixing(Index1Y,$H211,TRUE,_xll.ohTrigger(RecalcTrigger,Trigger1Y)),NA())</f>
        <v>6.5631722085101696E-4</v>
      </c>
      <c r="N211" s="182">
        <f>IFERROR(_xll.qlIndexFixing(ONIndex1M,I211,TRUE,_xll.ohTrigger(RecalcTrigger,Trigger1M)),NA())</f>
        <v>-2.6594862397910646E-3</v>
      </c>
      <c r="O211" s="44" t="e">
        <f>IFERROR(_xll.qlIndexFixing(ONIndex3M,I211,TRUE,_xll.ohTrigger(RecalcTrigger,Trigger3M)),NA())</f>
        <v>#N/A</v>
      </c>
      <c r="P211" s="44">
        <f>IFERROR(_xll.qlIndexFixing(ONIndex6M,I211,TRUE,_xll.ohTrigger(RecalcTrigger,Trigger6M)),NA())</f>
        <v>-8.6520092298592033E-4</v>
      </c>
      <c r="Q211" s="183">
        <f>IFERROR(_xll.qlIndexFixing(ONIndex1Y,I211,TRUE,_xll.ohTrigger(RecalcTrigger,Trigger1Y)),NA())</f>
        <v>2.8463420556512631E-4</v>
      </c>
    </row>
    <row r="212" spans="2:17" x14ac:dyDescent="0.2">
      <c r="B212" s="39" t="s">
        <v>17</v>
      </c>
      <c r="D212" s="42">
        <f>_xll.qlCalendarAdvance(Calendar,$D211,B212,"f",FALSE)</f>
        <v>42650</v>
      </c>
      <c r="E212" s="177">
        <f>_xll.qlInterestRateIndexValueDate(IndexON,D212)</f>
        <v>42650</v>
      </c>
      <c r="F212" s="193">
        <f>IFERROR(_xll.qlIndexFixing(IndexON,D212,TRUE,_xll.ohTrigger(RecalcTrigger,TriggerON)),NA())</f>
        <v>-3.0199095403826703E-3</v>
      </c>
      <c r="H212" s="42">
        <f>_xll.qlCalendarAdvance(Calendar,$H211,B212,"f",FALSE)</f>
        <v>42650</v>
      </c>
      <c r="I212" s="177">
        <f>_xll.qlInterestRateIndexValueDate(Index1M,$H212)</f>
        <v>42654</v>
      </c>
      <c r="J212" s="182">
        <f>IFERROR(_xll.qlIndexFixing(Index1M,$H212,TRUE,_xll.ohTrigger(RecalcTrigger,Trigger1M)),NA())</f>
        <v>-2.7608410589311768E-3</v>
      </c>
      <c r="K212" s="44" t="e">
        <f>IFERROR(_xll.qlIndexFixing(Index3M,H212,TRUE,_xll.ohTrigger(RecalcTrigger,Trigger3M)),NA())</f>
        <v>#N/A</v>
      </c>
      <c r="L212" s="44">
        <f>IFERROR(_xll.qlIndexFixing(Index6M,$H212,TRUE,_xll.ohTrigger(RecalcTrigger,Trigger6M)),NA())</f>
        <v>-7.8517086486935611E-4</v>
      </c>
      <c r="M212" s="183">
        <f>IFERROR(_xll.qlIndexFixing(Index1Y,$H212,TRUE,_xll.ohTrigger(RecalcTrigger,Trigger1Y)),NA())</f>
        <v>6.5927412721439392E-4</v>
      </c>
      <c r="N212" s="182">
        <f>IFERROR(_xll.qlIndexFixing(ONIndex1M,I212,TRUE,_xll.ohTrigger(RecalcTrigger,Trigger1M)),NA())</f>
        <v>-2.6660944282674848E-3</v>
      </c>
      <c r="O212" s="44" t="e">
        <f>IFERROR(_xll.qlIndexFixing(ONIndex3M,I212,TRUE,_xll.ohTrigger(RecalcTrigger,Trigger3M)),NA())</f>
        <v>#N/A</v>
      </c>
      <c r="P212" s="44">
        <f>IFERROR(_xll.qlIndexFixing(ONIndex6M,I212,TRUE,_xll.ohTrigger(RecalcTrigger,Trigger6M)),NA())</f>
        <v>-8.675158364468416E-4</v>
      </c>
      <c r="Q212" s="183">
        <f>IFERROR(_xll.qlIndexFixing(ONIndex1Y,I212,TRUE,_xll.ohTrigger(RecalcTrigger,Trigger1Y)),NA())</f>
        <v>2.8213115044195547E-4</v>
      </c>
    </row>
    <row r="213" spans="2:17" x14ac:dyDescent="0.2">
      <c r="B213" s="39" t="s">
        <v>17</v>
      </c>
      <c r="D213" s="42">
        <f>_xll.qlCalendarAdvance(Calendar,$D212,B213,"f",FALSE)</f>
        <v>42653</v>
      </c>
      <c r="E213" s="177">
        <f>_xll.qlInterestRateIndexValueDate(IndexON,D213)</f>
        <v>42653</v>
      </c>
      <c r="F213" s="193">
        <f>IFERROR(_xll.qlIndexFixing(IndexON,D213,TRUE,_xll.ohTrigger(RecalcTrigger,TriggerON)),NA())</f>
        <v>-3.022513914272551E-3</v>
      </c>
      <c r="H213" s="42">
        <f>_xll.qlCalendarAdvance(Calendar,$H212,B213,"f",FALSE)</f>
        <v>42653</v>
      </c>
      <c r="I213" s="177">
        <f>_xll.qlInterestRateIndexValueDate(Index1M,$H213)</f>
        <v>42655</v>
      </c>
      <c r="J213" s="182">
        <f>IFERROR(_xll.qlIndexFixing(Index1M,$H213,TRUE,_xll.ohTrigger(RecalcTrigger,Trigger1M)),NA())</f>
        <v>-2.769185371241227E-3</v>
      </c>
      <c r="K213" s="44" t="e">
        <f>IFERROR(_xll.qlIndexFixing(Index3M,H213,TRUE,_xll.ohTrigger(RecalcTrigger,Trigger3M)),NA())</f>
        <v>#N/A</v>
      </c>
      <c r="L213" s="44">
        <f>IFERROR(_xll.qlIndexFixing(Index6M,$H213,TRUE,_xll.ohTrigger(RecalcTrigger,Trigger6M)),NA())</f>
        <v>-7.830435810169883E-4</v>
      </c>
      <c r="M213" s="183">
        <f>IFERROR(_xll.qlIndexFixing(Index1Y,$H213,TRUE,_xll.ohTrigger(RecalcTrigger,Trigger1Y)),NA())</f>
        <v>6.6223716146457162E-4</v>
      </c>
      <c r="N213" s="182">
        <f>IFERROR(_xll.qlIndexFixing(ONIndex1M,I213,TRUE,_xll.ohTrigger(RecalcTrigger,Trigger1M)),NA())</f>
        <v>-2.6817670420209438E-3</v>
      </c>
      <c r="O213" s="44" t="e">
        <f>IFERROR(_xll.qlIndexFixing(ONIndex3M,I213,TRUE,_xll.ohTrigger(RecalcTrigger,Trigger3M)),NA())</f>
        <v>#N/A</v>
      </c>
      <c r="P213" s="44">
        <f>IFERROR(_xll.qlIndexFixing(ONIndex6M,I213,TRUE,_xll.ohTrigger(RecalcTrigger,Trigger6M)),NA())</f>
        <v>-8.7218879101680358E-4</v>
      </c>
      <c r="Q213" s="183">
        <f>IFERROR(_xll.qlIndexFixing(ONIndex1Y,I213,TRUE,_xll.ohTrigger(RecalcTrigger,Trigger1Y)),NA())</f>
        <v>2.771082468022712E-4</v>
      </c>
    </row>
    <row r="214" spans="2:17" x14ac:dyDescent="0.2">
      <c r="B214" s="39" t="s">
        <v>17</v>
      </c>
      <c r="D214" s="42">
        <f>_xll.qlCalendarAdvance(Calendar,$D213,B214,"f",FALSE)</f>
        <v>42654</v>
      </c>
      <c r="E214" s="177">
        <f>_xll.qlInterestRateIndexValueDate(IndexON,D214)</f>
        <v>42654</v>
      </c>
      <c r="F214" s="193">
        <f>IFERROR(_xll.qlIndexFixing(IndexON,D214,TRUE,_xll.ohTrigger(RecalcTrigger,TriggerON)),NA())</f>
        <v>-3.0236982919085165E-3</v>
      </c>
      <c r="H214" s="42">
        <f>_xll.qlCalendarAdvance(Calendar,$H213,B214,"f",FALSE)</f>
        <v>42654</v>
      </c>
      <c r="I214" s="177">
        <f>_xll.qlInterestRateIndexValueDate(Index1M,$H214)</f>
        <v>42656</v>
      </c>
      <c r="J214" s="182">
        <f>IFERROR(_xll.qlIndexFixing(Index1M,$H214,TRUE,_xll.ohTrigger(RecalcTrigger,Trigger1M)),NA())</f>
        <v>-2.7726339518258092E-3</v>
      </c>
      <c r="K214" s="44" t="e">
        <f>IFERROR(_xll.qlIndexFixing(Index3M,H214,TRUE,_xll.ohTrigger(RecalcTrigger,Trigger3M)),NA())</f>
        <v>#N/A</v>
      </c>
      <c r="L214" s="44">
        <f>IFERROR(_xll.qlIndexFixing(Index6M,$H214,TRUE,_xll.ohTrigger(RecalcTrigger,Trigger6M)),NA())</f>
        <v>-7.8089680577831321E-4</v>
      </c>
      <c r="M214" s="183">
        <f>IFERROR(_xll.qlIndexFixing(Index1Y,$H214,TRUE,_xll.ohTrigger(RecalcTrigger,Trigger1Y)),NA())</f>
        <v>6.6520377006367576E-4</v>
      </c>
      <c r="N214" s="182">
        <f>IFERROR(_xll.qlIndexFixing(ONIndex1M,I214,TRUE,_xll.ohTrigger(RecalcTrigger,Trigger1M)),NA())</f>
        <v>-2.70000124498182E-3</v>
      </c>
      <c r="O214" s="44" t="e">
        <f>IFERROR(_xll.qlIndexFixing(ONIndex3M,I214,TRUE,_xll.ohTrigger(RecalcTrigger,Trigger3M)),NA())</f>
        <v>#N/A</v>
      </c>
      <c r="P214" s="44">
        <f>IFERROR(_xll.qlIndexFixing(ONIndex6M,I214,TRUE,_xll.ohTrigger(RecalcTrigger,Trigger6M)),NA())</f>
        <v>-8.769119201978981E-4</v>
      </c>
      <c r="Q214" s="183">
        <f>IFERROR(_xll.qlIndexFixing(ONIndex1Y,I214,TRUE,_xll.ohTrigger(RecalcTrigger,Trigger1Y)),NA())</f>
        <v>2.7206749021679855E-4</v>
      </c>
    </row>
    <row r="215" spans="2:17" x14ac:dyDescent="0.2">
      <c r="B215" s="39" t="s">
        <v>17</v>
      </c>
      <c r="D215" s="42">
        <f>_xll.qlCalendarAdvance(Calendar,$D214,B215,"f",FALSE)</f>
        <v>42655</v>
      </c>
      <c r="E215" s="177">
        <f>_xll.qlInterestRateIndexValueDate(IndexON,D215)</f>
        <v>42655</v>
      </c>
      <c r="F215" s="193">
        <f>IFERROR(_xll.qlIndexFixing(IndexON,D215,TRUE,_xll.ohTrigger(RecalcTrigger,TriggerON)),NA())</f>
        <v>-3.0248185012338169E-3</v>
      </c>
      <c r="H215" s="42">
        <f>_xll.qlCalendarAdvance(Calendar,$H214,B215,"f",FALSE)</f>
        <v>42655</v>
      </c>
      <c r="I215" s="177">
        <f>_xll.qlInterestRateIndexValueDate(Index1M,$H215)</f>
        <v>42657</v>
      </c>
      <c r="J215" s="182">
        <f>IFERROR(_xll.qlIndexFixing(Index1M,$H215,TRUE,_xll.ohTrigger(RecalcTrigger,Trigger1M)),NA())</f>
        <v>-2.7760912698768505E-3</v>
      </c>
      <c r="K215" s="44" t="e">
        <f>IFERROR(_xll.qlIndexFixing(Index3M,H215,TRUE,_xll.ohTrigger(RecalcTrigger,Trigger3M)),NA())</f>
        <v>#N/A</v>
      </c>
      <c r="L215" s="44">
        <f>IFERROR(_xll.qlIndexFixing(Index6M,$H215,TRUE,_xll.ohTrigger(RecalcTrigger,Trigger6M)),NA())</f>
        <v>-7.7221565585445932E-4</v>
      </c>
      <c r="M215" s="183">
        <f>IFERROR(_xll.qlIndexFixing(Index1Y,$H215,TRUE,_xll.ohTrigger(RecalcTrigger,Trigger1Y)),NA())</f>
        <v>6.7194373558301674E-4</v>
      </c>
      <c r="N215" s="182">
        <f>IFERROR(_xll.qlIndexFixing(ONIndex1M,I215,TRUE,_xll.ohTrigger(RecalcTrigger,Trigger1M)),NA())</f>
        <v>-2.7101925059369592E-3</v>
      </c>
      <c r="O215" s="44" t="e">
        <f>IFERROR(_xll.qlIndexFixing(ONIndex3M,I215,TRUE,_xll.ohTrigger(RecalcTrigger,Trigger3M)),NA())</f>
        <v>#N/A</v>
      </c>
      <c r="P215" s="44">
        <f>IFERROR(_xll.qlIndexFixing(ONIndex6M,I215,TRUE,_xll.ohTrigger(RecalcTrigger,Trigger6M)),NA())</f>
        <v>-8.7927023266320958E-4</v>
      </c>
      <c r="Q215" s="183">
        <f>IFERROR(_xll.qlIndexFixing(ONIndex1Y,I215,TRUE,_xll.ohTrigger(RecalcTrigger,Trigger1Y)),NA())</f>
        <v>2.6953829544318353E-4</v>
      </c>
    </row>
    <row r="216" spans="2:17" x14ac:dyDescent="0.2">
      <c r="B216" s="39" t="s">
        <v>17</v>
      </c>
      <c r="D216" s="42">
        <f>_xll.qlCalendarAdvance(Calendar,$D215,B216,"f",FALSE)</f>
        <v>42656</v>
      </c>
      <c r="E216" s="177">
        <f>_xll.qlInterestRateIndexValueDate(IndexON,D216)</f>
        <v>42656</v>
      </c>
      <c r="F216" s="193">
        <f>IFERROR(_xll.qlIndexFixing(IndexON,D216,TRUE,_xll.ohTrigger(RecalcTrigger,TriggerON)),NA())</f>
        <v>-3.0258738204258506E-3</v>
      </c>
      <c r="H216" s="42">
        <f>_xll.qlCalendarAdvance(Calendar,$H215,B216,"f",FALSE)</f>
        <v>42656</v>
      </c>
      <c r="I216" s="177">
        <f>_xll.qlInterestRateIndexValueDate(Index1M,$H216)</f>
        <v>42660</v>
      </c>
      <c r="J216" s="182">
        <f>IFERROR(_xll.qlIndexFixing(Index1M,$H216,TRUE,_xll.ohTrigger(RecalcTrigger,Trigger1M)),NA())</f>
        <v>-2.7882903873169365E-3</v>
      </c>
      <c r="K216" s="44" t="e">
        <f>IFERROR(_xll.qlIndexFixing(Index3M,H216,TRUE,_xll.ohTrigger(RecalcTrigger,Trigger3M)),NA())</f>
        <v>#N/A</v>
      </c>
      <c r="L216" s="44">
        <f>IFERROR(_xll.qlIndexFixing(Index6M,$H216,TRUE,_xll.ohTrigger(RecalcTrigger,Trigger6M)),NA())</f>
        <v>-7.7058235277688574E-4</v>
      </c>
      <c r="M216" s="183">
        <f>IFERROR(_xll.qlIndexFixing(Index1Y,$H216,TRUE,_xll.ohTrigger(RecalcTrigger,Trigger1Y)),NA())</f>
        <v>6.7705434995772378E-4</v>
      </c>
      <c r="N216" s="182">
        <f>IFERROR(_xll.qlIndexFixing(ONIndex1M,I216,TRUE,_xll.ohTrigger(RecalcTrigger,Trigger1M)),NA())</f>
        <v>-2.7201654051633994E-3</v>
      </c>
      <c r="O216" s="44" t="e">
        <f>IFERROR(_xll.qlIndexFixing(ONIndex3M,I216,TRUE,_xll.ohTrigger(RecalcTrigger,Trigger3M)),NA())</f>
        <v>#N/A</v>
      </c>
      <c r="P216" s="44">
        <f>IFERROR(_xll.qlIndexFixing(ONIndex6M,I216,TRUE,_xll.ohTrigger(RecalcTrigger,Trigger6M)),NA())</f>
        <v>-8.8151446937967393E-4</v>
      </c>
      <c r="Q216" s="183">
        <f>IFERROR(_xll.qlIndexFixing(ONIndex1Y,I216,TRUE,_xll.ohTrigger(RecalcTrigger,Trigger1Y)),NA())</f>
        <v>2.67003620813E-4</v>
      </c>
    </row>
    <row r="217" spans="2:17" x14ac:dyDescent="0.2">
      <c r="B217" s="39" t="s">
        <v>17</v>
      </c>
      <c r="D217" s="42">
        <f>_xll.qlCalendarAdvance(Calendar,$D216,B217,"f",FALSE)</f>
        <v>42657</v>
      </c>
      <c r="E217" s="177">
        <f>_xll.qlInterestRateIndexValueDate(IndexON,D217)</f>
        <v>42657</v>
      </c>
      <c r="F217" s="193">
        <f>IFERROR(_xll.qlIndexFixing(IndexON,D217,TRUE,_xll.ohTrigger(RecalcTrigger,TriggerON)),NA())</f>
        <v>-3.0277390843025387E-3</v>
      </c>
      <c r="H217" s="42">
        <f>_xll.qlCalendarAdvance(Calendar,$H216,B217,"f",FALSE)</f>
        <v>42657</v>
      </c>
      <c r="I217" s="177">
        <f>_xll.qlInterestRateIndexValueDate(Index1M,$H217)</f>
        <v>42661</v>
      </c>
      <c r="J217" s="182">
        <f>IFERROR(_xll.qlIndexFixing(Index1M,$H217,TRUE,_xll.ohTrigger(RecalcTrigger,Trigger1M)),NA())</f>
        <v>-2.7914757716564612E-3</v>
      </c>
      <c r="K217" s="44" t="e">
        <f>IFERROR(_xll.qlIndexFixing(Index3M,H217,TRUE,_xll.ohTrigger(RecalcTrigger,Trigger3M)),NA())</f>
        <v>#N/A</v>
      </c>
      <c r="L217" s="44">
        <f>IFERROR(_xll.qlIndexFixing(Index6M,$H217,TRUE,_xll.ohTrigger(RecalcTrigger,Trigger6M)),NA())</f>
        <v>-7.7000000000170649E-4</v>
      </c>
      <c r="M217" s="183">
        <f>IFERROR(_xll.qlIndexFixing(Index1Y,$H217,TRUE,_xll.ohTrigger(RecalcTrigger,Trigger1Y)),NA())</f>
        <v>6.7999999999109571E-4</v>
      </c>
      <c r="N217" s="182">
        <f>IFERROR(_xll.qlIndexFixing(ONIndex1M,I217,TRUE,_xll.ohTrigger(RecalcTrigger,Trigger1M)),NA())</f>
        <v>-2.7297153137073593E-3</v>
      </c>
      <c r="O217" s="44" t="e">
        <f>IFERROR(_xll.qlIndexFixing(ONIndex3M,I217,TRUE,_xll.ohTrigger(RecalcTrigger,Trigger3M)),NA())</f>
        <v>#N/A</v>
      </c>
      <c r="P217" s="44">
        <f>IFERROR(_xll.qlIndexFixing(ONIndex6M,I217,TRUE,_xll.ohTrigger(RecalcTrigger,Trigger6M)),NA())</f>
        <v>-8.8361741303888408E-4</v>
      </c>
      <c r="Q217" s="183">
        <f>IFERROR(_xll.qlIndexFixing(ONIndex1Y,I217,TRUE,_xll.ohTrigger(RecalcTrigger,Trigger1Y)),NA())</f>
        <v>2.6446338215357912E-4</v>
      </c>
    </row>
    <row r="218" spans="2:17" x14ac:dyDescent="0.2">
      <c r="B218" s="39" t="s">
        <v>17</v>
      </c>
      <c r="D218" s="42">
        <f>_xll.qlCalendarAdvance(Calendar,$D217,B218,"f",FALSE)</f>
        <v>42660</v>
      </c>
      <c r="E218" s="177">
        <f>_xll.qlInterestRateIndexValueDate(IndexON,D218)</f>
        <v>42660</v>
      </c>
      <c r="F218" s="193">
        <f>IFERROR(_xll.qlIndexFixing(IndexON,D218,TRUE,_xll.ohTrigger(RecalcTrigger,TriggerON)),NA())</f>
        <v>-3.0294317590495723E-3</v>
      </c>
      <c r="H218" s="42">
        <f>_xll.qlCalendarAdvance(Calendar,$H217,B218,"f",FALSE)</f>
        <v>42660</v>
      </c>
      <c r="I218" s="177">
        <f>_xll.qlInterestRateIndexValueDate(Index1M,$H218)</f>
        <v>42662</v>
      </c>
      <c r="J218" s="182">
        <f>IFERROR(_xll.qlIndexFixing(Index1M,$H218,TRUE,_xll.ohTrigger(RecalcTrigger,Trigger1M)),NA())</f>
        <v>-2.7935757466006224E-3</v>
      </c>
      <c r="K218" s="44" t="e">
        <f>IFERROR(_xll.qlIndexFixing(Index3M,H218,TRUE,_xll.ohTrigger(RecalcTrigger,Trigger3M)),NA())</f>
        <v>#N/A</v>
      </c>
      <c r="L218" s="44">
        <f>IFERROR(_xll.qlIndexFixing(Index6M,$H218,TRUE,_xll.ohTrigger(RecalcTrigger,Trigger6M)),NA())</f>
        <v>-7.6781390489127725E-4</v>
      </c>
      <c r="M218" s="183">
        <f>IFERROR(_xll.qlIndexFixing(Index1Y,$H218,TRUE,_xll.ohTrigger(RecalcTrigger,Trigger1Y)),NA())</f>
        <v>6.8293410112871007E-4</v>
      </c>
      <c r="N218" s="182">
        <f>IFERROR(_xll.qlIndexFixing(ONIndex1M,I218,TRUE,_xll.ohTrigger(RecalcTrigger,Trigger1M)),NA())</f>
        <v>-2.7473514281162181E-3</v>
      </c>
      <c r="O218" s="44" t="e">
        <f>IFERROR(_xll.qlIndexFixing(ONIndex3M,I218,TRUE,_xll.ohTrigger(RecalcTrigger,Trigger3M)),NA())</f>
        <v>#N/A</v>
      </c>
      <c r="P218" s="44">
        <f>IFERROR(_xll.qlIndexFixing(ONIndex6M,I218,TRUE,_xll.ohTrigger(RecalcTrigger,Trigger6M)),NA())</f>
        <v>-8.8734083543595688E-4</v>
      </c>
      <c r="Q218" s="183">
        <f>IFERROR(_xll.qlIndexFixing(ONIndex1Y,I218,TRUE,_xll.ohTrigger(RecalcTrigger,Trigger1Y)),NA())</f>
        <v>2.5936412569649292E-4</v>
      </c>
    </row>
    <row r="219" spans="2:17" x14ac:dyDescent="0.2">
      <c r="B219" s="39" t="s">
        <v>17</v>
      </c>
      <c r="D219" s="42">
        <f>_xll.qlCalendarAdvance(Calendar,$D218,B219,"f",FALSE)</f>
        <v>42661</v>
      </c>
      <c r="E219" s="177">
        <f>_xll.qlInterestRateIndexValueDate(IndexON,D219)</f>
        <v>42661</v>
      </c>
      <c r="F219" s="193">
        <f>IFERROR(_xll.qlIndexFixing(IndexON,D219,TRUE,_xll.ohTrigger(RecalcTrigger,TriggerON)),NA())</f>
        <v>-3.0301518001962791E-3</v>
      </c>
      <c r="H219" s="42">
        <f>_xll.qlCalendarAdvance(Calendar,$H218,B219,"f",FALSE)</f>
        <v>42661</v>
      </c>
      <c r="I219" s="177">
        <f>_xll.qlInterestRateIndexValueDate(Index1M,$H219)</f>
        <v>42663</v>
      </c>
      <c r="J219" s="182">
        <f>IFERROR(_xll.qlIndexFixing(Index1M,$H219,TRUE,_xll.ohTrigger(RecalcTrigger,Trigger1M)),NA())</f>
        <v>-2.7958909455641501E-3</v>
      </c>
      <c r="K219" s="44" t="e">
        <f>IFERROR(_xll.qlIndexFixing(Index3M,H219,TRUE,_xll.ohTrigger(RecalcTrigger,Trigger3M)),NA())</f>
        <v>#N/A</v>
      </c>
      <c r="L219" s="44">
        <f>IFERROR(_xll.qlIndexFixing(Index6M,$H219,TRUE,_xll.ohTrigger(RecalcTrigger,Trigger6M)),NA())</f>
        <v>-7.6563185677721256E-4</v>
      </c>
      <c r="M219" s="183">
        <f>IFERROR(_xll.qlIndexFixing(Index1Y,$H219,TRUE,_xll.ohTrigger(RecalcTrigger,Trigger1Y)),NA())</f>
        <v>6.858565721910106E-4</v>
      </c>
      <c r="N219" s="182">
        <f>IFERROR(_xll.qlIndexFixing(ONIndex1M,I219,TRUE,_xll.ohTrigger(RecalcTrigger,Trigger1M)),NA())</f>
        <v>-2.7635539718628976E-3</v>
      </c>
      <c r="O219" s="44" t="e">
        <f>IFERROR(_xll.qlIndexFixing(ONIndex3M,I219,TRUE,_xll.ohTrigger(RecalcTrigger,Trigger3M)),NA())</f>
        <v>#N/A</v>
      </c>
      <c r="P219" s="44">
        <f>IFERROR(_xll.qlIndexFixing(ONIndex6M,I219,TRUE,_xll.ohTrigger(RecalcTrigger,Trigger6M)),NA())</f>
        <v>-8.9057905266365367E-4</v>
      </c>
      <c r="Q219" s="183">
        <f>IFERROR(_xll.qlIndexFixing(ONIndex1Y,I219,TRUE,_xll.ohTrigger(RecalcTrigger,Trigger1Y)),NA())</f>
        <v>2.5424510928573341E-4</v>
      </c>
    </row>
    <row r="220" spans="2:17" x14ac:dyDescent="0.2">
      <c r="B220" s="39" t="s">
        <v>17</v>
      </c>
      <c r="D220" s="42">
        <f>_xll.qlCalendarAdvance(Calendar,$D219,B220,"f",FALSE)</f>
        <v>42662</v>
      </c>
      <c r="E220" s="177">
        <f>_xll.qlInterestRateIndexValueDate(IndexON,D220)</f>
        <v>42662</v>
      </c>
      <c r="F220" s="193">
        <f>IFERROR(_xll.qlIndexFixing(IndexON,D220,TRUE,_xll.ohTrigger(RecalcTrigger,TriggerON)),NA())</f>
        <v>-3.0308026199943328E-3</v>
      </c>
      <c r="H220" s="42">
        <f>_xll.qlCalendarAdvance(Calendar,$H219,B220,"f",FALSE)</f>
        <v>42662</v>
      </c>
      <c r="I220" s="177">
        <f>_xll.qlInterestRateIndexValueDate(Index1M,$H220)</f>
        <v>42664</v>
      </c>
      <c r="J220" s="182">
        <f>IFERROR(_xll.qlIndexFixing(Index1M,$H220,TRUE,_xll.ohTrigger(RecalcTrigger,Trigger1M)),NA())</f>
        <v>-2.7980468596746919E-3</v>
      </c>
      <c r="K220" s="44" t="e">
        <f>IFERROR(_xll.qlIndexFixing(Index3M,H220,TRUE,_xll.ohTrigger(RecalcTrigger,Trigger3M)),NA())</f>
        <v>#N/A</v>
      </c>
      <c r="L220" s="44">
        <f>IFERROR(_xll.qlIndexFixing(Index6M,$H220,TRUE,_xll.ohTrigger(RecalcTrigger,Trigger6M)),NA())</f>
        <v>-7.6345494409720373E-4</v>
      </c>
      <c r="M220" s="183">
        <f>IFERROR(_xll.qlIndexFixing(Index1Y,$H220,TRUE,_xll.ohTrigger(RecalcTrigger,Trigger1Y)),NA())</f>
        <v>6.9219490271338086E-4</v>
      </c>
      <c r="N220" s="182">
        <f>IFERROR(_xll.qlIndexFixing(ONIndex1M,I220,TRUE,_xll.ohTrigger(RecalcTrigger,Trigger1M)),NA())</f>
        <v>-2.7708906245083043E-3</v>
      </c>
      <c r="O220" s="44" t="e">
        <f>IFERROR(_xll.qlIndexFixing(ONIndex3M,I220,TRUE,_xll.ohTrigger(RecalcTrigger,Trigger3M)),NA())</f>
        <v>#N/A</v>
      </c>
      <c r="P220" s="44">
        <f>IFERROR(_xll.qlIndexFixing(ONIndex6M,I220,TRUE,_xll.ohTrigger(RecalcTrigger,Trigger6M)),NA())</f>
        <v>-8.9194762719735365E-4</v>
      </c>
      <c r="Q220" s="183">
        <f>IFERROR(_xll.qlIndexFixing(ONIndex1Y,I220,TRUE,_xll.ohTrigger(RecalcTrigger,Trigger1Y)),NA())</f>
        <v>2.516757914072798E-4</v>
      </c>
    </row>
    <row r="221" spans="2:17" x14ac:dyDescent="0.2">
      <c r="B221" s="39" t="s">
        <v>17</v>
      </c>
      <c r="D221" s="42">
        <f>_xll.qlCalendarAdvance(Calendar,$D220,B221,"f",FALSE)</f>
        <v>42663</v>
      </c>
      <c r="E221" s="177">
        <f>_xll.qlInterestRateIndexValueDate(IndexON,D221)</f>
        <v>42663</v>
      </c>
      <c r="F221" s="193">
        <f>IFERROR(_xll.qlIndexFixing(IndexON,D221,TRUE,_xll.ohTrigger(RecalcTrigger,TriggerON)),NA())</f>
        <v>-3.0313834972206521E-3</v>
      </c>
      <c r="H221" s="42">
        <f>_xll.qlCalendarAdvance(Calendar,$H220,B221,"f",FALSE)</f>
        <v>42663</v>
      </c>
      <c r="I221" s="177">
        <f>_xll.qlInterestRateIndexValueDate(Index1M,$H221)</f>
        <v>42667</v>
      </c>
      <c r="J221" s="182">
        <f>IFERROR(_xll.qlIndexFixing(Index1M,$H221,TRUE,_xll.ohTrigger(RecalcTrigger,Trigger1M)),NA())</f>
        <v>-2.8004754608077927E-3</v>
      </c>
      <c r="K221" s="44" t="e">
        <f>IFERROR(_xll.qlIndexFixing(Index3M,H221,TRUE,_xll.ohTrigger(RecalcTrigger,Trigger3M)),NA())</f>
        <v>#N/A</v>
      </c>
      <c r="L221" s="44">
        <f>IFERROR(_xll.qlIndexFixing(Index6M,$H221,TRUE,_xll.ohTrigger(RecalcTrigger,Trigger6M)),NA())</f>
        <v>-7.5696607949881473E-4</v>
      </c>
      <c r="M221" s="183">
        <f>IFERROR(_xll.qlIndexFixing(Index1Y,$H221,TRUE,_xll.ohTrigger(RecalcTrigger,Trigger1Y)),NA())</f>
        <v>6.9743890592662222E-4</v>
      </c>
      <c r="N221" s="182">
        <f>IFERROR(_xll.qlIndexFixing(ONIndex1M,I221,TRUE,_xll.ohTrigger(RecalcTrigger,Trigger1M)),NA())</f>
        <v>-2.7777649653248915E-3</v>
      </c>
      <c r="O221" s="44" t="e">
        <f>IFERROR(_xll.qlIndexFixing(ONIndex3M,I221,TRUE,_xll.ohTrigger(RecalcTrigger,Trigger3M)),NA())</f>
        <v>#N/A</v>
      </c>
      <c r="P221" s="44">
        <f>IFERROR(_xll.qlIndexFixing(ONIndex6M,I221,TRUE,_xll.ohTrigger(RecalcTrigger,Trigger6M)),NA())</f>
        <v>-8.9316374708214852E-4</v>
      </c>
      <c r="Q221" s="183">
        <f>IFERROR(_xll.qlIndexFixing(ONIndex1Y,I221,TRUE,_xll.ohTrigger(RecalcTrigger,Trigger1Y)),NA())</f>
        <v>2.4910040574255277E-4</v>
      </c>
    </row>
    <row r="222" spans="2:17" x14ac:dyDescent="0.2">
      <c r="B222" s="39" t="s">
        <v>17</v>
      </c>
      <c r="D222" s="42">
        <f>_xll.qlCalendarAdvance(Calendar,$D221,B222,"f",FALSE)</f>
        <v>42664</v>
      </c>
      <c r="E222" s="177">
        <f>_xll.qlInterestRateIndexValueDate(IndexON,D222)</f>
        <v>42664</v>
      </c>
      <c r="F222" s="193">
        <f>IFERROR(_xll.qlIndexFixing(IndexON,D222,TRUE,_xll.ohTrigger(RecalcTrigger,TriggerON)),NA())</f>
        <v>-3.0322829578333099E-3</v>
      </c>
      <c r="H222" s="42">
        <f>_xll.qlCalendarAdvance(Calendar,$H221,B222,"f",FALSE)</f>
        <v>42664</v>
      </c>
      <c r="I222" s="177">
        <f>_xll.qlInterestRateIndexValueDate(Index1M,$H222)</f>
        <v>42668</v>
      </c>
      <c r="J222" s="182">
        <f>IFERROR(_xll.qlIndexFixing(Index1M,$H222,TRUE,_xll.ohTrigger(RecalcTrigger,Trigger1M)),NA())</f>
        <v>-2.8004519984131848E-3</v>
      </c>
      <c r="K222" s="44" t="e">
        <f>IFERROR(_xll.qlIndexFixing(Index3M,H222,TRUE,_xll.ohTrigger(RecalcTrigger,Trigger3M)),NA())</f>
        <v>#N/A</v>
      </c>
      <c r="L222" s="44">
        <f>IFERROR(_xll.qlIndexFixing(Index6M,$H222,TRUE,_xll.ohTrigger(RecalcTrigger,Trigger6M)),NA())</f>
        <v>-7.5482082821846182E-4</v>
      </c>
      <c r="M222" s="183">
        <f>IFERROR(_xll.qlIndexFixing(Index1Y,$H222,TRUE,_xll.ohTrigger(RecalcTrigger,Trigger1Y)),NA())</f>
        <v>7.0030981876427424E-4</v>
      </c>
      <c r="N222" s="182">
        <f>IFERROR(_xll.qlIndexFixing(ONIndex1M,I222,TRUE,_xll.ohTrigger(RecalcTrigger,Trigger1M)),NA())</f>
        <v>-2.7841704406350587E-3</v>
      </c>
      <c r="O222" s="44" t="e">
        <f>IFERROR(_xll.qlIndexFixing(ONIndex3M,I222,TRUE,_xll.ohTrigger(RecalcTrigger,Trigger3M)),NA())</f>
        <v>#N/A</v>
      </c>
      <c r="P222" s="44">
        <f>IFERROR(_xll.qlIndexFixing(ONIndex6M,I222,TRUE,_xll.ohTrigger(RecalcTrigger,Trigger6M)),NA())</f>
        <v>-8.9422555176632557E-4</v>
      </c>
      <c r="Q222" s="183">
        <f>IFERROR(_xll.qlIndexFixing(ONIndex1Y,I222,TRUE,_xll.ohTrigger(RecalcTrigger,Trigger1Y)),NA())</f>
        <v>2.4651886827875558E-4</v>
      </c>
    </row>
    <row r="223" spans="2:17" x14ac:dyDescent="0.2">
      <c r="B223" s="39" t="s">
        <v>17</v>
      </c>
      <c r="D223" s="42">
        <f>_xll.qlCalendarAdvance(Calendar,$D222,B223,"f",FALSE)</f>
        <v>42667</v>
      </c>
      <c r="E223" s="177">
        <f>_xll.qlInterestRateIndexValueDate(IndexON,D223)</f>
        <v>42667</v>
      </c>
      <c r="F223" s="193">
        <f>IFERROR(_xll.qlIndexFixing(IndexON,D223,TRUE,_xll.ohTrigger(RecalcTrigger,TriggerON)),NA())</f>
        <v>-3.0329931398798138E-3</v>
      </c>
      <c r="H223" s="42">
        <f>_xll.qlCalendarAdvance(Calendar,$H222,B223,"f",FALSE)</f>
        <v>42667</v>
      </c>
      <c r="I223" s="177">
        <f>_xll.qlInterestRateIndexValueDate(Index1M,$H223)</f>
        <v>42669</v>
      </c>
      <c r="J223" s="182">
        <f>IFERROR(_xll.qlIndexFixing(Index1M,$H223,TRUE,_xll.ohTrigger(RecalcTrigger,Trigger1M)),NA())</f>
        <v>-2.7970724210160925E-3</v>
      </c>
      <c r="K223" s="44" t="e">
        <f>IFERROR(_xll.qlIndexFixing(Index3M,H223,TRUE,_xll.ohTrigger(RecalcTrigger,Trigger3M)),NA())</f>
        <v>#N/A</v>
      </c>
      <c r="L223" s="44">
        <f>IFERROR(_xll.qlIndexFixing(Index6M,$H223,TRUE,_xll.ohTrigger(RecalcTrigger,Trigger6M)),NA())</f>
        <v>-7.5268633102847451E-4</v>
      </c>
      <c r="M223" s="183">
        <f>IFERROR(_xll.qlIndexFixing(Index1Y,$H223,TRUE,_xll.ohTrigger(RecalcTrigger,Trigger1Y)),NA())</f>
        <v>7.0317176196483849E-4</v>
      </c>
      <c r="N223" s="182">
        <f>IFERROR(_xll.qlIndexFixing(ONIndex1M,I223,TRUE,_xll.ohTrigger(RecalcTrigger,Trigger1M)),NA())</f>
        <v>-2.7953640327149643E-3</v>
      </c>
      <c r="O223" s="44" t="e">
        <f>IFERROR(_xll.qlIndexFixing(ONIndex3M,I223,TRUE,_xll.ohTrigger(RecalcTrigger,Trigger3M)),NA())</f>
        <v>#N/A</v>
      </c>
      <c r="P223" s="44">
        <f>IFERROR(_xll.qlIndexFixing(ONIndex6M,I223,TRUE,_xll.ohTrigger(RecalcTrigger,Trigger6M)),NA())</f>
        <v>-8.9582324707571104E-4</v>
      </c>
      <c r="Q223" s="183">
        <f>IFERROR(_xll.qlIndexFixing(ONIndex1Y,I223,TRUE,_xll.ohTrigger(RecalcTrigger,Trigger1Y)),NA())</f>
        <v>2.4133502908085802E-4</v>
      </c>
    </row>
    <row r="224" spans="2:17" x14ac:dyDescent="0.2">
      <c r="B224" s="39" t="s">
        <v>17</v>
      </c>
      <c r="D224" s="42">
        <f>_xll.qlCalendarAdvance(Calendar,$D223,B224,"f",FALSE)</f>
        <v>42668</v>
      </c>
      <c r="E224" s="177">
        <f>_xll.qlInterestRateIndexValueDate(IndexON,D224)</f>
        <v>42668</v>
      </c>
      <c r="F224" s="193">
        <f>IFERROR(_xll.qlIndexFixing(IndexON,D224,TRUE,_xll.ohTrigger(RecalcTrigger,TriggerON)),NA())</f>
        <v>-3.0332134749899708E-3</v>
      </c>
      <c r="H224" s="42">
        <f>_xll.qlCalendarAdvance(Calendar,$H223,B224,"f",FALSE)</f>
        <v>42668</v>
      </c>
      <c r="I224" s="177">
        <f>_xll.qlInterestRateIndexValueDate(Index1M,$H224)</f>
        <v>42670</v>
      </c>
      <c r="J224" s="182">
        <f>IFERROR(_xll.qlIndexFixing(Index1M,$H224,TRUE,_xll.ohTrigger(RecalcTrigger,Trigger1M)),NA())</f>
        <v>-2.797697366077323E-3</v>
      </c>
      <c r="K224" s="44" t="e">
        <f>IFERROR(_xll.qlIndexFixing(Index3M,H224,TRUE,_xll.ohTrigger(RecalcTrigger,Trigger3M)),NA())</f>
        <v>#N/A</v>
      </c>
      <c r="L224" s="44">
        <f>IFERROR(_xll.qlIndexFixing(Index6M,$H224,TRUE,_xll.ohTrigger(RecalcTrigger,Trigger6M)),NA())</f>
        <v>-7.5056374695469492E-4</v>
      </c>
      <c r="M224" s="183">
        <f>IFERROR(_xll.qlIndexFixing(Index1Y,$H224,TRUE,_xll.ohTrigger(RecalcTrigger,Trigger1Y)),NA())</f>
        <v>7.0602519072364824E-4</v>
      </c>
      <c r="N224" s="182">
        <f>IFERROR(_xll.qlIndexFixing(ONIndex1M,I224,TRUE,_xll.ohTrigger(RecalcTrigger,Trigger1M)),NA())</f>
        <v>-2.8049726164169897E-3</v>
      </c>
      <c r="O224" s="44" t="e">
        <f>IFERROR(_xll.qlIndexFixing(ONIndex3M,I224,TRUE,_xll.ohTrigger(RecalcTrigger,Trigger3M)),NA())</f>
        <v>#N/A</v>
      </c>
      <c r="P224" s="44">
        <f>IFERROR(_xll.qlIndexFixing(ONIndex6M,I224,TRUE,_xll.ohTrigger(RecalcTrigger,Trigger6M)),NA())</f>
        <v>-8.9689241405732645E-4</v>
      </c>
      <c r="Q224" s="183">
        <f>IFERROR(_xll.qlIndexFixing(ONIndex1Y,I224,TRUE,_xll.ohTrigger(RecalcTrigger,Trigger1Y)),NA())</f>
        <v>2.3612952033680301E-4</v>
      </c>
    </row>
    <row r="225" spans="2:17" x14ac:dyDescent="0.2">
      <c r="B225" s="39" t="s">
        <v>17</v>
      </c>
      <c r="D225" s="42">
        <f>_xll.qlCalendarAdvance(Calendar,$D224,B225,"f",FALSE)</f>
        <v>42669</v>
      </c>
      <c r="E225" s="177">
        <f>_xll.qlInterestRateIndexValueDate(IndexON,D225)</f>
        <v>42669</v>
      </c>
      <c r="F225" s="193">
        <f>IFERROR(_xll.qlIndexFixing(IndexON,D225,TRUE,_xll.ohTrigger(RecalcTrigger,TriggerON)),NA())</f>
        <v>-3.0333621143308065E-3</v>
      </c>
      <c r="H225" s="42">
        <f>_xll.qlCalendarAdvance(Calendar,$H224,B225,"f",FALSE)</f>
        <v>42669</v>
      </c>
      <c r="I225" s="177">
        <f>_xll.qlInterestRateIndexValueDate(Index1M,$H225)</f>
        <v>42671</v>
      </c>
      <c r="J225" s="182">
        <f>IFERROR(_xll.qlIndexFixing(Index1M,$H225,TRUE,_xll.ohTrigger(RecalcTrigger,Trigger1M)),NA())</f>
        <v>-2.7981553589036482E-3</v>
      </c>
      <c r="K225" s="44" t="e">
        <f>IFERROR(_xll.qlIndexFixing(Index3M,H225,TRUE,_xll.ohTrigger(RecalcTrigger,Trigger3M)),NA())</f>
        <v>#N/A</v>
      </c>
      <c r="L225" s="44">
        <f>IFERROR(_xll.qlIndexFixing(Index6M,$H225,TRUE,_xll.ohTrigger(RecalcTrigger,Trigger6M)),NA())</f>
        <v>-7.4845424678915786E-4</v>
      </c>
      <c r="M225" s="183">
        <f>IFERROR(_xll.qlIndexFixing(Index1Y,$H225,TRUE,_xll.ohTrigger(RecalcTrigger,Trigger1Y)),NA())</f>
        <v>7.1196826212773629E-4</v>
      </c>
      <c r="N225" s="182">
        <f>IFERROR(_xll.qlIndexFixing(ONIndex1M,I225,TRUE,_xll.ohTrigger(RecalcTrigger,Trigger1M)),NA())</f>
        <v>-2.8089354611093853E-3</v>
      </c>
      <c r="O225" s="44" t="e">
        <f>IFERROR(_xll.qlIndexFixing(ONIndex3M,I225,TRUE,_xll.ohTrigger(RecalcTrigger,Trigger3M)),NA())</f>
        <v>#N/A</v>
      </c>
      <c r="P225" s="44">
        <f>IFERROR(_xll.qlIndexFixing(ONIndex6M,I225,TRUE,_xll.ohTrigger(RecalcTrigger,Trigger6M)),NA())</f>
        <v>-8.9715473889917519E-4</v>
      </c>
      <c r="Q225" s="183">
        <f>IFERROR(_xll.qlIndexFixing(ONIndex1Y,I225,TRUE,_xll.ohTrigger(RecalcTrigger,Trigger1Y)),NA())</f>
        <v>2.3351596384557638E-4</v>
      </c>
    </row>
    <row r="226" spans="2:17" x14ac:dyDescent="0.2">
      <c r="B226" s="39" t="s">
        <v>17</v>
      </c>
      <c r="D226" s="42">
        <f>_xll.qlCalendarAdvance(Calendar,$D225,B226,"f",FALSE)</f>
        <v>42670</v>
      </c>
      <c r="E226" s="177">
        <f>_xll.qlInterestRateIndexValueDate(IndexON,D226)</f>
        <v>42670</v>
      </c>
      <c r="F226" s="193">
        <f>IFERROR(_xll.qlIndexFixing(IndexON,D226,TRUE,_xll.ohTrigger(RecalcTrigger,TriggerON)),NA())</f>
        <v>-3.0334487133387711E-3</v>
      </c>
      <c r="H226" s="42">
        <f>_xll.qlCalendarAdvance(Calendar,$H225,B226,"f",FALSE)</f>
        <v>42670</v>
      </c>
      <c r="I226" s="177">
        <f>_xll.qlInterestRateIndexValueDate(Index1M,$H226)</f>
        <v>42674</v>
      </c>
      <c r="J226" s="182">
        <f>IFERROR(_xll.qlIndexFixing(Index1M,$H226,TRUE,_xll.ohTrigger(RecalcTrigger,Trigger1M)),NA())</f>
        <v>-2.7948074866537276E-3</v>
      </c>
      <c r="K226" s="44" t="e">
        <f>IFERROR(_xll.qlIndexFixing(Index3M,H226,TRUE,_xll.ohTrigger(RecalcTrigger,Trigger3M)),NA())</f>
        <v>#N/A</v>
      </c>
      <c r="L226" s="44">
        <f>IFERROR(_xll.qlIndexFixing(Index6M,$H226,TRUE,_xll.ohTrigger(RecalcTrigger,Trigger6M)),NA())</f>
        <v>-7.4598994423534721E-4</v>
      </c>
      <c r="M226" s="183">
        <f>IFERROR(_xll.qlIndexFixing(Index1Y,$H226,TRUE,_xll.ohTrigger(RecalcTrigger,Trigger1Y)),NA())</f>
        <v>7.1736298313595918E-4</v>
      </c>
      <c r="N226" s="182">
        <f>IFERROR(_xll.qlIndexFixing(ONIndex1M,I226,TRUE,_xll.ohTrigger(RecalcTrigger,Trigger1M)),NA())</f>
        <v>-2.8123901189891498E-3</v>
      </c>
      <c r="O226" s="44" t="e">
        <f>IFERROR(_xll.qlIndexFixing(ONIndex3M,I226,TRUE,_xll.ohTrigger(RecalcTrigger,Trigger3M)),NA())</f>
        <v>#N/A</v>
      </c>
      <c r="P226" s="44">
        <f>IFERROR(_xll.qlIndexFixing(ONIndex6M,I226,TRUE,_xll.ohTrigger(RecalcTrigger,Trigger6M)),NA())</f>
        <v>-8.972515869887232E-4</v>
      </c>
      <c r="Q226" s="183">
        <f>IFERROR(_xll.qlIndexFixing(ONIndex1Y,I226,TRUE,_xll.ohTrigger(RecalcTrigger,Trigger1Y)),NA())</f>
        <v>2.3089575163837139E-4</v>
      </c>
    </row>
    <row r="227" spans="2:17" x14ac:dyDescent="0.2">
      <c r="B227" s="39" t="s">
        <v>17</v>
      </c>
      <c r="D227" s="42">
        <f>_xll.qlCalendarAdvance(Calendar,$D226,B227,"f",FALSE)</f>
        <v>42671</v>
      </c>
      <c r="E227" s="177">
        <f>_xll.qlInterestRateIndexValueDate(IndexON,D227)</f>
        <v>42671</v>
      </c>
      <c r="F227" s="193">
        <f>IFERROR(_xll.qlIndexFixing(IndexON,D227,TRUE,_xll.ohTrigger(RecalcTrigger,TriggerON)),NA())</f>
        <v>-3.033395458524879E-3</v>
      </c>
      <c r="H227" s="42">
        <f>_xll.qlCalendarAdvance(Calendar,$H226,B227,"f",FALSE)</f>
        <v>42671</v>
      </c>
      <c r="I227" s="177">
        <f>_xll.qlInterestRateIndexValueDate(Index1M,$H227)</f>
        <v>42675</v>
      </c>
      <c r="J227" s="182">
        <f>IFERROR(_xll.qlIndexFixing(Index1M,$H227,TRUE,_xll.ohTrigger(RecalcTrigger,Trigger1M)),NA())</f>
        <v>-2.7925643348321039E-3</v>
      </c>
      <c r="K227" s="44" t="e">
        <f>IFERROR(_xll.qlIndexFixing(Index3M,H227,TRUE,_xll.ohTrigger(RecalcTrigger,Trigger3M)),NA())</f>
        <v>#N/A</v>
      </c>
      <c r="L227" s="44">
        <f>IFERROR(_xll.qlIndexFixing(Index6M,$H227,TRUE,_xll.ohTrigger(RecalcTrigger,Trigger6M)),NA())</f>
        <v>-7.4017091279768939E-4</v>
      </c>
      <c r="M227" s="183">
        <f>IFERROR(_xll.qlIndexFixing(Index1Y,$H227,TRUE,_xll.ohTrigger(RecalcTrigger,Trigger1Y)),NA())</f>
        <v>7.2018078550438328E-4</v>
      </c>
      <c r="N227" s="182">
        <f>IFERROR(_xll.qlIndexFixing(ONIndex1M,I227,TRUE,_xll.ohTrigger(RecalcTrigger,Trigger1M)),NA())</f>
        <v>-2.8153300364586187E-3</v>
      </c>
      <c r="O227" s="44" t="e">
        <f>IFERROR(_xll.qlIndexFixing(ONIndex3M,I227,TRUE,_xll.ohTrigger(RecalcTrigger,Trigger3M)),NA())</f>
        <v>#N/A</v>
      </c>
      <c r="P227" s="44">
        <f>IFERROR(_xll.qlIndexFixing(ONIndex6M,I227,TRUE,_xll.ohTrigger(RecalcTrigger,Trigger6M)),NA())</f>
        <v>-8.9718109765435372E-4</v>
      </c>
      <c r="Q227" s="183">
        <f>IFERROR(_xll.qlIndexFixing(ONIndex1Y,I227,TRUE,_xll.ohTrigger(RecalcTrigger,Trigger1Y)),NA())</f>
        <v>2.2826879962245528E-4</v>
      </c>
    </row>
    <row r="228" spans="2:17" x14ac:dyDescent="0.2">
      <c r="B228" s="39" t="s">
        <v>17</v>
      </c>
      <c r="D228" s="42">
        <f>_xll.qlCalendarAdvance(Calendar,$D227,B228,"f",FALSE)</f>
        <v>42674</v>
      </c>
      <c r="E228" s="177">
        <f>_xll.qlInterestRateIndexValueDate(IndexON,D228)</f>
        <v>42674</v>
      </c>
      <c r="F228" s="193">
        <f>IFERROR(_xll.qlIndexFixing(IndexON,D228,TRUE,_xll.ohTrigger(RecalcTrigger,TriggerON)),NA())</f>
        <v>-3.0331898012470049E-3</v>
      </c>
      <c r="H228" s="42">
        <f>_xll.qlCalendarAdvance(Calendar,$H227,B228,"f",FALSE)</f>
        <v>42674</v>
      </c>
      <c r="I228" s="177">
        <f>_xll.qlInterestRateIndexValueDate(Index1M,$H228)</f>
        <v>42676</v>
      </c>
      <c r="J228" s="182">
        <f>IFERROR(_xll.qlIndexFixing(Index1M,$H228,TRUE,_xll.ohTrigger(RecalcTrigger,Trigger1M)),NA())</f>
        <v>-2.7900678447587701E-3</v>
      </c>
      <c r="K228" s="44" t="e">
        <f>IFERROR(_xll.qlIndexFixing(Index3M,H228,TRUE,_xll.ohTrigger(RecalcTrigger,Trigger3M)),NA())</f>
        <v>#N/A</v>
      </c>
      <c r="L228" s="44">
        <f>IFERROR(_xll.qlIndexFixing(Index6M,$H228,TRUE,_xll.ohTrigger(RecalcTrigger,Trigger6M)),NA())</f>
        <v>-7.393054412619083E-4</v>
      </c>
      <c r="M228" s="183">
        <f>IFERROR(_xll.qlIndexFixing(Index1Y,$H228,TRUE,_xll.ohTrigger(RecalcTrigger,Trigger1Y)),NA())</f>
        <v>7.2299287533682884E-4</v>
      </c>
      <c r="N228" s="182">
        <f>IFERROR(_xll.qlIndexFixing(ONIndex1M,I228,TRUE,_xll.ohTrigger(RecalcTrigger,Trigger1M)),NA())</f>
        <v>-2.8194392207314678E-3</v>
      </c>
      <c r="O228" s="44" t="e">
        <f>IFERROR(_xll.qlIndexFixing(ONIndex3M,I228,TRUE,_xll.ohTrigger(RecalcTrigger,Trigger3M)),NA())</f>
        <v>#N/A</v>
      </c>
      <c r="P228" s="44">
        <f>IFERROR(_xll.qlIndexFixing(ONIndex6M,I228,TRUE,_xll.ohTrigger(RecalcTrigger,Trigger6M)),NA())</f>
        <v>-8.9647079454469036E-4</v>
      </c>
      <c r="Q228" s="183">
        <f>IFERROR(_xll.qlIndexFixing(ONIndex1Y,I228,TRUE,_xll.ohTrigger(RecalcTrigger,Trigger1Y)),NA())</f>
        <v>2.2299214805343581E-4</v>
      </c>
    </row>
    <row r="229" spans="2:17" x14ac:dyDescent="0.2">
      <c r="B229" s="39" t="s">
        <v>17</v>
      </c>
      <c r="D229" s="42">
        <f>_xll.qlCalendarAdvance(Calendar,$D228,B229,"f",FALSE)</f>
        <v>42675</v>
      </c>
      <c r="E229" s="177">
        <f>_xll.qlInterestRateIndexValueDate(IndexON,D229)</f>
        <v>42675</v>
      </c>
      <c r="F229" s="193">
        <f>IFERROR(_xll.qlIndexFixing(IndexON,D229,TRUE,_xll.ohTrigger(RecalcTrigger,TriggerON)),NA())</f>
        <v>-3.0329711161769524E-3</v>
      </c>
      <c r="H229" s="42">
        <f>_xll.qlCalendarAdvance(Calendar,$H228,B229,"f",FALSE)</f>
        <v>42675</v>
      </c>
      <c r="I229" s="177">
        <f>_xll.qlInterestRateIndexValueDate(Index1M,$H229)</f>
        <v>42677</v>
      </c>
      <c r="J229" s="182">
        <f>IFERROR(_xll.qlIndexFixing(Index1M,$H229,TRUE,_xll.ohTrigger(RecalcTrigger,Trigger1M)),NA())</f>
        <v>-2.7834460910659831E-3</v>
      </c>
      <c r="K229" s="44" t="e">
        <f>IFERROR(_xll.qlIndexFixing(Index3M,H229,TRUE,_xll.ohTrigger(RecalcTrigger,Trigger3M)),NA())</f>
        <v>#N/A</v>
      </c>
      <c r="L229" s="44">
        <f>IFERROR(_xll.qlIndexFixing(Index6M,$H229,TRUE,_xll.ohTrigger(RecalcTrigger,Trigger6M)),NA())</f>
        <v>-7.3726760035969566E-4</v>
      </c>
      <c r="M229" s="183">
        <f>IFERROR(_xll.qlIndexFixing(Index1Y,$H229,TRUE,_xll.ohTrigger(RecalcTrigger,Trigger1Y)),NA())</f>
        <v>7.2579973140604343E-4</v>
      </c>
      <c r="N229" s="182">
        <f>IFERROR(_xll.qlIndexFixing(ONIndex1M,I229,TRUE,_xll.ohTrigger(RecalcTrigger,Trigger1M)),NA())</f>
        <v>-2.8218112309597032E-3</v>
      </c>
      <c r="O229" s="44" t="e">
        <f>IFERROR(_xll.qlIndexFixing(ONIndex3M,I229,TRUE,_xll.ohTrigger(RecalcTrigger,Trigger3M)),NA())</f>
        <v>#N/A</v>
      </c>
      <c r="P229" s="44">
        <f>IFERROR(_xll.qlIndexFixing(ONIndex6M,I229,TRUE,_xll.ohTrigger(RecalcTrigger,Trigger6M)),NA())</f>
        <v>-8.9518856251746826E-4</v>
      </c>
      <c r="Q229" s="183">
        <f>IFERROR(_xll.qlIndexFixing(ONIndex1Y,I229,TRUE,_xll.ohTrigger(RecalcTrigger,Trigger1Y)),NA())</f>
        <v>2.1769191433484991E-4</v>
      </c>
    </row>
    <row r="230" spans="2:17" x14ac:dyDescent="0.2">
      <c r="B230" s="39" t="s">
        <v>17</v>
      </c>
      <c r="D230" s="42">
        <f>_xll.qlCalendarAdvance(Calendar,$D229,B230,"f",FALSE)</f>
        <v>42676</v>
      </c>
      <c r="E230" s="177">
        <f>_xll.qlInterestRateIndexValueDate(IndexON,D230)</f>
        <v>42676</v>
      </c>
      <c r="F230" s="193">
        <f>IFERROR(_xll.qlIndexFixing(IndexON,D230,TRUE,_xll.ohTrigger(RecalcTrigger,TriggerON)),NA())</f>
        <v>-3.0326897962895671E-3</v>
      </c>
      <c r="H230" s="42">
        <f>_xll.qlCalendarAdvance(Calendar,$H229,B230,"f",FALSE)</f>
        <v>42676</v>
      </c>
      <c r="I230" s="177">
        <f>_xll.qlInterestRateIndexValueDate(Index1M,$H230)</f>
        <v>42678</v>
      </c>
      <c r="J230" s="182">
        <f>IFERROR(_xll.qlIndexFixing(Index1M,$H230,TRUE,_xll.ohTrigger(RecalcTrigger,Trigger1M)),NA())</f>
        <v>-2.7824393363776985E-3</v>
      </c>
      <c r="K230" s="44" t="e">
        <f>IFERROR(_xll.qlIndexFixing(Index3M,H230,TRUE,_xll.ohTrigger(RecalcTrigger,Trigger3M)),NA())</f>
        <v>#N/A</v>
      </c>
      <c r="L230" s="44">
        <f>IFERROR(_xll.qlIndexFixing(Index6M,$H230,TRUE,_xll.ohTrigger(RecalcTrigger,Trigger6M)),NA())</f>
        <v>-7.3525115186334083E-4</v>
      </c>
      <c r="M230" s="183">
        <f>IFERROR(_xll.qlIndexFixing(Index1Y,$H230,TRUE,_xll.ohTrigger(RecalcTrigger,Trigger1Y)),NA())</f>
        <v>7.3141601319700971E-4</v>
      </c>
      <c r="N230" s="182">
        <f>IFERROR(_xll.qlIndexFixing(ONIndex1M,I230,TRUE,_xll.ohTrigger(RecalcTrigger,Trigger1M)),NA())</f>
        <v>-2.8220791427724379E-3</v>
      </c>
      <c r="O230" s="44" t="e">
        <f>IFERROR(_xll.qlIndexFixing(ONIndex3M,I230,TRUE,_xll.ohTrigger(RecalcTrigger,Trigger3M)),NA())</f>
        <v>#N/A</v>
      </c>
      <c r="P230" s="44">
        <f>IFERROR(_xll.qlIndexFixing(ONIndex6M,I230,TRUE,_xll.ohTrigger(RecalcTrigger,Trigger6M)),NA())</f>
        <v>-8.9425348258398429E-4</v>
      </c>
      <c r="Q230" s="183">
        <f>IFERROR(_xll.qlIndexFixing(ONIndex1Y,I230,TRUE,_xll.ohTrigger(RecalcTrigger,Trigger1Y)),NA())</f>
        <v>2.1503000380285187E-4</v>
      </c>
    </row>
    <row r="231" spans="2:17" x14ac:dyDescent="0.2">
      <c r="B231" s="39" t="s">
        <v>17</v>
      </c>
      <c r="D231" s="42">
        <f>_xll.qlCalendarAdvance(Calendar,$D230,B231,"f",FALSE)</f>
        <v>42677</v>
      </c>
      <c r="E231" s="177">
        <f>_xll.qlInterestRateIndexValueDate(IndexON,D231)</f>
        <v>42677</v>
      </c>
      <c r="F231" s="193">
        <f>IFERROR(_xll.qlIndexFixing(IndexON,D231,TRUE,_xll.ohTrigger(RecalcTrigger,TriggerON)),NA())</f>
        <v>-3.032345315485685E-3</v>
      </c>
      <c r="H231" s="42">
        <f>_xll.qlCalendarAdvance(Calendar,$H230,B231,"f",FALSE)</f>
        <v>42677</v>
      </c>
      <c r="I231" s="177">
        <f>_xll.qlInterestRateIndexValueDate(Index1M,$H231)</f>
        <v>42681</v>
      </c>
      <c r="J231" s="182">
        <f>IFERROR(_xll.qlIndexFixing(Index1M,$H231,TRUE,_xll.ohTrigger(RecalcTrigger,Trigger1M)),NA())</f>
        <v>-2.7745807639822928E-3</v>
      </c>
      <c r="K231" s="44" t="e">
        <f>IFERROR(_xll.qlIndexFixing(Index3M,H231,TRUE,_xll.ohTrigger(RecalcTrigger,Trigger3M)),NA())</f>
        <v>#N/A</v>
      </c>
      <c r="L231" s="44">
        <f>IFERROR(_xll.qlIndexFixing(Index6M,$H231,TRUE,_xll.ohTrigger(RecalcTrigger,Trigger6M)),NA())</f>
        <v>-7.2834484598812495E-4</v>
      </c>
      <c r="M231" s="183">
        <f>IFERROR(_xll.qlIndexFixing(Index1Y,$H231,TRUE,_xll.ohTrigger(RecalcTrigger,Trigger1Y)),NA())</f>
        <v>7.3698451141648218E-4</v>
      </c>
      <c r="N231" s="182">
        <f>IFERROR(_xll.qlIndexFixing(ONIndex1M,I231,TRUE,_xll.ohTrigger(RecalcTrigger,Trigger1M)),NA())</f>
        <v>-2.8217929926688257E-3</v>
      </c>
      <c r="O231" s="44" t="e">
        <f>IFERROR(_xll.qlIndexFixing(ONIndex3M,I231,TRUE,_xll.ohTrigger(RecalcTrigger,Trigger3M)),NA())</f>
        <v>#N/A</v>
      </c>
      <c r="P231" s="44">
        <f>IFERROR(_xll.qlIndexFixing(ONIndex6M,I231,TRUE,_xll.ohTrigger(RecalcTrigger,Trigger6M)),NA())</f>
        <v>-8.9313990355499584E-4</v>
      </c>
      <c r="Q231" s="183">
        <f>IFERROR(_xll.qlIndexFixing(ONIndex1Y,I231,TRUE,_xll.ohTrigger(RecalcTrigger,Trigger1Y)),NA())</f>
        <v>2.1236084946529843E-4</v>
      </c>
    </row>
    <row r="232" spans="2:17" x14ac:dyDescent="0.2">
      <c r="B232" s="39" t="s">
        <v>17</v>
      </c>
      <c r="D232" s="42">
        <f>_xll.qlCalendarAdvance(Calendar,$D231,B232,"f",FALSE)</f>
        <v>42678</v>
      </c>
      <c r="E232" s="177">
        <f>_xll.qlInterestRateIndexValueDate(IndexON,D232)</f>
        <v>42678</v>
      </c>
      <c r="F232" s="193">
        <f>IFERROR(_xll.qlIndexFixing(IndexON,D232,TRUE,_xll.ohTrigger(RecalcTrigger,TriggerON)),NA())</f>
        <v>-3.0314176606127674E-3</v>
      </c>
      <c r="H232" s="42">
        <f>_xll.qlCalendarAdvance(Calendar,$H231,B232,"f",FALSE)</f>
        <v>42678</v>
      </c>
      <c r="I232" s="177">
        <f>_xll.qlInterestRateIndexValueDate(Index1M,$H232)</f>
        <v>42682</v>
      </c>
      <c r="J232" s="182">
        <f>IFERROR(_xll.qlIndexFixing(Index1M,$H232,TRUE,_xll.ohTrigger(RecalcTrigger,Trigger1M)),NA())</f>
        <v>-2.7710456721030674E-3</v>
      </c>
      <c r="K232" s="44" t="e">
        <f>IFERROR(_xll.qlIndexFixing(Index3M,H232,TRUE,_xll.ohTrigger(RecalcTrigger,Trigger3M)),NA())</f>
        <v>#N/A</v>
      </c>
      <c r="L232" s="44">
        <f>IFERROR(_xll.qlIndexFixing(Index6M,$H232,TRUE,_xll.ohTrigger(RecalcTrigger,Trigger6M)),NA())</f>
        <v>-7.2742486633916204E-4</v>
      </c>
      <c r="M232" s="183">
        <f>IFERROR(_xll.qlIndexFixing(Index1Y,$H232,TRUE,_xll.ohTrigger(RecalcTrigger,Trigger1Y)),NA())</f>
        <v>7.3977249816621995E-4</v>
      </c>
      <c r="N232" s="182">
        <f>IFERROR(_xll.qlIndexFixing(ONIndex1M,I232,TRUE,_xll.ohTrigger(RecalcTrigger,Trigger1M)),NA())</f>
        <v>-2.8209462272910102E-3</v>
      </c>
      <c r="O232" s="44" t="e">
        <f>IFERROR(_xll.qlIndexFixing(ONIndex3M,I232,TRUE,_xll.ohTrigger(RecalcTrigger,Trigger3M)),NA())</f>
        <v>#N/A</v>
      </c>
      <c r="P232" s="44">
        <f>IFERROR(_xll.qlIndexFixing(ONIndex6M,I232,TRUE,_xll.ohTrigger(RecalcTrigger,Trigger6M)),NA())</f>
        <v>-8.9184596535840654E-4</v>
      </c>
      <c r="Q232" s="183">
        <f>IFERROR(_xll.qlIndexFixing(ONIndex1Y,I232,TRUE,_xll.ohTrigger(RecalcTrigger,Trigger1Y)),NA())</f>
        <v>2.0968436738932894E-4</v>
      </c>
    </row>
    <row r="233" spans="2:17" x14ac:dyDescent="0.2">
      <c r="B233" s="39" t="s">
        <v>17</v>
      </c>
      <c r="D233" s="42">
        <f>_xll.qlCalendarAdvance(Calendar,$D232,B233,"f",FALSE)</f>
        <v>42681</v>
      </c>
      <c r="E233" s="177">
        <f>_xll.qlInterestRateIndexValueDate(IndexON,D233)</f>
        <v>42681</v>
      </c>
      <c r="F233" s="193">
        <f>IFERROR(_xll.qlIndexFixing(IndexON,D233,TRUE,_xll.ohTrigger(RecalcTrigger,TriggerON)),NA())</f>
        <v>-3.0303252626406874E-3</v>
      </c>
      <c r="H233" s="42">
        <f>_xll.qlCalendarAdvance(Calendar,$H232,B233,"f",FALSE)</f>
        <v>42681</v>
      </c>
      <c r="I233" s="177">
        <f>_xll.qlInterestRateIndexValueDate(Index1M,$H233)</f>
        <v>42683</v>
      </c>
      <c r="J233" s="182">
        <f>IFERROR(_xll.qlIndexFixing(Index1M,$H233,TRUE,_xll.ohTrigger(RecalcTrigger,Trigger1M)),NA())</f>
        <v>-2.7674204923680001E-3</v>
      </c>
      <c r="K233" s="44" t="e">
        <f>IFERROR(_xll.qlIndexFixing(Index3M,H233,TRUE,_xll.ohTrigger(RecalcTrigger,Trigger3M)),NA())</f>
        <v>#N/A</v>
      </c>
      <c r="L233" s="44">
        <f>IFERROR(_xll.qlIndexFixing(Index6M,$H233,TRUE,_xll.ohTrigger(RecalcTrigger,Trigger6M)),NA())</f>
        <v>-7.2553467168532586E-4</v>
      </c>
      <c r="M233" s="183">
        <f>IFERROR(_xll.qlIndexFixing(Index1Y,$H233,TRUE,_xll.ohTrigger(RecalcTrigger,Trigger1Y)),NA())</f>
        <v>7.425581945304326E-4</v>
      </c>
      <c r="N233" s="182">
        <f>IFERROR(_xll.qlIndexFixing(ONIndex1M,I233,TRUE,_xll.ohTrigger(RecalcTrigger,Trigger1M)),NA())</f>
        <v>-2.817329161604043E-3</v>
      </c>
      <c r="O233" s="44" t="e">
        <f>IFERROR(_xll.qlIndexFixing(ONIndex3M,I233,TRUE,_xll.ohTrigger(RecalcTrigger,Trigger3M)),NA())</f>
        <v>#N/A</v>
      </c>
      <c r="P233" s="44">
        <f>IFERROR(_xll.qlIndexFixing(ONIndex6M,I233,TRUE,_xll.ohTrigger(RecalcTrigger,Trigger6M)),NA())</f>
        <v>-8.8864539560251643E-4</v>
      </c>
      <c r="Q233" s="183">
        <f>IFERROR(_xll.qlIndexFixing(ONIndex1Y,I233,TRUE,_xll.ohTrigger(RecalcTrigger,Trigger1Y)),NA())</f>
        <v>2.0430667368565025E-4</v>
      </c>
    </row>
    <row r="234" spans="2:17" x14ac:dyDescent="0.2">
      <c r="B234" s="39" t="s">
        <v>17</v>
      </c>
      <c r="D234" s="42">
        <f>_xll.qlCalendarAdvance(Calendar,$D233,B234,"f",FALSE)</f>
        <v>42682</v>
      </c>
      <c r="E234" s="177">
        <f>_xll.qlInterestRateIndexValueDate(IndexON,D234)</f>
        <v>42682</v>
      </c>
      <c r="F234" s="193">
        <f>IFERROR(_xll.qlIndexFixing(IndexON,D234,TRUE,_xll.ohTrigger(RecalcTrigger,TriggerON)),NA())</f>
        <v>-3.0296570870058659E-3</v>
      </c>
      <c r="H234" s="42">
        <f>_xll.qlCalendarAdvance(Calendar,$H233,B234,"f",FALSE)</f>
        <v>42682</v>
      </c>
      <c r="I234" s="177">
        <f>_xll.qlInterestRateIndexValueDate(Index1M,$H234)</f>
        <v>42684</v>
      </c>
      <c r="J234" s="182">
        <f>IFERROR(_xll.qlIndexFixing(Index1M,$H234,TRUE,_xll.ohTrigger(RecalcTrigger,Trigger1M)),NA())</f>
        <v>-2.7602091071377011E-3</v>
      </c>
      <c r="K234" s="44" t="e">
        <f>IFERROR(_xll.qlIndexFixing(Index3M,H234,TRUE,_xll.ohTrigger(RecalcTrigger,Trigger3M)),NA())</f>
        <v>#N/A</v>
      </c>
      <c r="L234" s="44">
        <f>IFERROR(_xll.qlIndexFixing(Index6M,$H234,TRUE,_xll.ohTrigger(RecalcTrigger,Trigger6M)),NA())</f>
        <v>-7.2367366896985909E-4</v>
      </c>
      <c r="M234" s="183">
        <f>IFERROR(_xll.qlIndexFixing(Index1Y,$H234,TRUE,_xll.ohTrigger(RecalcTrigger,Trigger1Y)),NA())</f>
        <v>7.4534210286103368E-4</v>
      </c>
      <c r="N234" s="182">
        <f>IFERROR(_xll.qlIndexFixing(ONIndex1M,I234,TRUE,_xll.ohTrigger(RecalcTrigger,Trigger1M)),NA())</f>
        <v>-2.811821938686343E-3</v>
      </c>
      <c r="O234" s="44" t="e">
        <f>IFERROR(_xll.qlIndexFixing(ONIndex3M,I234,TRUE,_xll.ohTrigger(RecalcTrigger,Trigger3M)),NA())</f>
        <v>#N/A</v>
      </c>
      <c r="P234" s="44">
        <f>IFERROR(_xll.qlIndexFixing(ONIndex6M,I234,TRUE,_xll.ohTrigger(RecalcTrigger,Trigger6M)),NA())</f>
        <v>-8.8482941209999666E-4</v>
      </c>
      <c r="Q234" s="183">
        <f>IFERROR(_xll.qlIndexFixing(ONIndex1Y,I234,TRUE,_xll.ohTrigger(RecalcTrigger,Trigger1Y)),NA())</f>
        <v>1.9890348256446089E-4</v>
      </c>
    </row>
    <row r="235" spans="2:17" x14ac:dyDescent="0.2">
      <c r="B235" s="39" t="s">
        <v>17</v>
      </c>
      <c r="D235" s="42">
        <f>_xll.qlCalendarAdvance(Calendar,$D234,B235,"f",FALSE)</f>
        <v>42683</v>
      </c>
      <c r="E235" s="177">
        <f>_xll.qlInterestRateIndexValueDate(IndexON,D235)</f>
        <v>42683</v>
      </c>
      <c r="F235" s="193">
        <f>IFERROR(_xll.qlIndexFixing(IndexON,D235,TRUE,_xll.ohTrigger(RecalcTrigger,TriggerON)),NA())</f>
        <v>-3.0289225941793063E-3</v>
      </c>
      <c r="H235" s="42">
        <f>_xll.qlCalendarAdvance(Calendar,$H234,B235,"f",FALSE)</f>
        <v>42683</v>
      </c>
      <c r="I235" s="177">
        <f>_xll.qlInterestRateIndexValueDate(Index1M,$H235)</f>
        <v>42685</v>
      </c>
      <c r="J235" s="182">
        <f>IFERROR(_xll.qlIndexFixing(Index1M,$H235,TRUE,_xll.ohTrigger(RecalcTrigger,Trigger1M)),NA())</f>
        <v>-2.7582714589068037E-3</v>
      </c>
      <c r="K235" s="44" t="e">
        <f>IFERROR(_xll.qlIndexFixing(Index3M,H235,TRUE,_xll.ohTrigger(RecalcTrigger,Trigger3M)),NA())</f>
        <v>#N/A</v>
      </c>
      <c r="L235" s="44">
        <f>IFERROR(_xll.qlIndexFixing(Index6M,$H235,TRUE,_xll.ohTrigger(RecalcTrigger,Trigger6M)),NA())</f>
        <v>-7.2184319951649892E-4</v>
      </c>
      <c r="M235" s="183">
        <f>IFERROR(_xll.qlIndexFixing(Index1Y,$H235,TRUE,_xll.ohTrigger(RecalcTrigger,Trigger1Y)),NA())</f>
        <v>7.5070247243581921E-4</v>
      </c>
      <c r="N235" s="182">
        <f>IFERROR(_xll.qlIndexFixing(ONIndex1M,I235,TRUE,_xll.ohTrigger(RecalcTrigger,Trigger1M)),NA())</f>
        <v>-2.8080737920532783E-3</v>
      </c>
      <c r="O235" s="44" t="e">
        <f>IFERROR(_xll.qlIndexFixing(ONIndex3M,I235,TRUE,_xll.ohTrigger(RecalcTrigger,Trigger3M)),NA())</f>
        <v>#N/A</v>
      </c>
      <c r="P235" s="44">
        <f>IFERROR(_xll.qlIndexFixing(ONIndex6M,I235,TRUE,_xll.ohTrigger(RecalcTrigger,Trigger6M)),NA())</f>
        <v>-8.8260577218779446E-4</v>
      </c>
      <c r="Q235" s="183">
        <f>IFERROR(_xll.qlIndexFixing(ONIndex1Y,I235,TRUE,_xll.ohTrigger(RecalcTrigger,Trigger1Y)),NA())</f>
        <v>1.9618910216401275E-4</v>
      </c>
    </row>
    <row r="236" spans="2:17" x14ac:dyDescent="0.2">
      <c r="B236" s="39" t="s">
        <v>17</v>
      </c>
      <c r="D236" s="42">
        <f>_xll.qlCalendarAdvance(Calendar,$D235,B236,"f",FALSE)</f>
        <v>42684</v>
      </c>
      <c r="E236" s="177">
        <f>_xll.qlInterestRateIndexValueDate(IndexON,D236)</f>
        <v>42684</v>
      </c>
      <c r="F236" s="193">
        <f>IFERROR(_xll.qlIndexFixing(IndexON,D236,TRUE,_xll.ohTrigger(RecalcTrigger,TriggerON)),NA())</f>
        <v>-3.0281212584615247E-3</v>
      </c>
      <c r="H236" s="42">
        <f>_xll.qlCalendarAdvance(Calendar,$H235,B236,"f",FALSE)</f>
        <v>42684</v>
      </c>
      <c r="I236" s="177">
        <f>_xll.qlInterestRateIndexValueDate(Index1M,$H236)</f>
        <v>42688</v>
      </c>
      <c r="J236" s="182">
        <f>IFERROR(_xll.qlIndexFixing(Index1M,$H236,TRUE,_xll.ohTrigger(RecalcTrigger,Trigger1M)),NA())</f>
        <v>-2.748811550771002E-3</v>
      </c>
      <c r="K236" s="44" t="e">
        <f>IFERROR(_xll.qlIndexFixing(Index3M,H236,TRUE,_xll.ohTrigger(RecalcTrigger,Trigger3M)),NA())</f>
        <v>#N/A</v>
      </c>
      <c r="L236" s="44">
        <f>IFERROR(_xll.qlIndexFixing(Index6M,$H236,TRUE,_xll.ohTrigger(RecalcTrigger,Trigger6M)),NA())</f>
        <v>-7.1578607889108512E-4</v>
      </c>
      <c r="M236" s="183">
        <f>IFERROR(_xll.qlIndexFixing(Index1Y,$H236,TRUE,_xll.ohTrigger(RecalcTrigger,Trigger1Y)),NA())</f>
        <v>7.5647002080485553E-4</v>
      </c>
      <c r="N236" s="182">
        <f>IFERROR(_xll.qlIndexFixing(ONIndex1M,I236,TRUE,_xll.ohTrigger(RecalcTrigger,Trigger1M)),NA())</f>
        <v>-2.8037257082003109E-3</v>
      </c>
      <c r="O236" s="44" t="e">
        <f>IFERROR(_xll.qlIndexFixing(ONIndex3M,I236,TRUE,_xll.ohTrigger(RecalcTrigger,Trigger3M)),NA())</f>
        <v>#N/A</v>
      </c>
      <c r="P236" s="44">
        <f>IFERROR(_xll.qlIndexFixing(ONIndex6M,I236,TRUE,_xll.ohTrigger(RecalcTrigger,Trigger6M)),NA())</f>
        <v>-8.8019061131650034E-4</v>
      </c>
      <c r="Q236" s="183">
        <f>IFERROR(_xll.qlIndexFixing(ONIndex1Y,I236,TRUE,_xll.ohTrigger(RecalcTrigger,Trigger1Y)),NA())</f>
        <v>1.9346689018817642E-4</v>
      </c>
    </row>
    <row r="237" spans="2:17" x14ac:dyDescent="0.2">
      <c r="B237" s="39" t="s">
        <v>17</v>
      </c>
      <c r="D237" s="42">
        <f>_xll.qlCalendarAdvance(Calendar,$D236,B237,"f",FALSE)</f>
        <v>42685</v>
      </c>
      <c r="E237" s="177">
        <f>_xll.qlInterestRateIndexValueDate(IndexON,D237)</f>
        <v>42685</v>
      </c>
      <c r="F237" s="193">
        <f>IFERROR(_xll.qlIndexFixing(IndexON,D237,TRUE,_xll.ohTrigger(RecalcTrigger,TriggerON)),NA())</f>
        <v>-3.0262677062697918E-3</v>
      </c>
      <c r="H237" s="42">
        <f>_xll.qlCalendarAdvance(Calendar,$H236,B237,"f",FALSE)</f>
        <v>42685</v>
      </c>
      <c r="I237" s="177">
        <f>_xll.qlInterestRateIndexValueDate(Index1M,$H237)</f>
        <v>42689</v>
      </c>
      <c r="J237" s="182">
        <f>IFERROR(_xll.qlIndexFixing(Index1M,$H237,TRUE,_xll.ohTrigger(RecalcTrigger,Trigger1M)),NA())</f>
        <v>-2.7451709708068428E-3</v>
      </c>
      <c r="K237" s="44" t="e">
        <f>IFERROR(_xll.qlIndexFixing(Index3M,H237,TRUE,_xll.ohTrigger(RecalcTrigger,Trigger3M)),NA())</f>
        <v>#N/A</v>
      </c>
      <c r="L237" s="44">
        <f>IFERROR(_xll.qlIndexFixing(Index6M,$H237,TRUE,_xll.ohTrigger(RecalcTrigger,Trigger6M)),NA())</f>
        <v>-7.1485389483408129E-4</v>
      </c>
      <c r="M237" s="183">
        <f>IFERROR(_xll.qlIndexFixing(Index1Y,$H237,TRUE,_xll.ohTrigger(RecalcTrigger,Trigger1Y)),NA())</f>
        <v>7.5925264216010848E-4</v>
      </c>
      <c r="N237" s="182">
        <f>IFERROR(_xll.qlIndexFixing(ONIndex1M,I237,TRUE,_xll.ohTrigger(RecalcTrigger,Trigger1M)),NA())</f>
        <v>-2.7987711338095522E-3</v>
      </c>
      <c r="O237" s="44" t="e">
        <f>IFERROR(_xll.qlIndexFixing(ONIndex3M,I237,TRUE,_xll.ohTrigger(RecalcTrigger,Trigger3M)),NA())</f>
        <v>#N/A</v>
      </c>
      <c r="P237" s="44">
        <f>IFERROR(_xll.qlIndexFixing(ONIndex6M,I237,TRUE,_xll.ohTrigger(RecalcTrigger,Trigger6M)),NA())</f>
        <v>-8.7758206869459343E-4</v>
      </c>
      <c r="Q237" s="183">
        <f>IFERROR(_xll.qlIndexFixing(ONIndex1Y,I237,TRUE,_xll.ohTrigger(RecalcTrigger,Trigger1Y)),NA())</f>
        <v>1.9073676254421912E-4</v>
      </c>
    </row>
    <row r="238" spans="2:17" x14ac:dyDescent="0.2">
      <c r="B238" s="39" t="s">
        <v>17</v>
      </c>
      <c r="D238" s="42">
        <f>_xll.qlCalendarAdvance(Calendar,$D237,B238,"f",FALSE)</f>
        <v>42688</v>
      </c>
      <c r="E238" s="177">
        <f>_xll.qlInterestRateIndexValueDate(IndexON,D238)</f>
        <v>42688</v>
      </c>
      <c r="F238" s="193">
        <f>IFERROR(_xll.qlIndexFixing(IndexON,D238,TRUE,_xll.ohTrigger(RecalcTrigger,TriggerON)),NA())</f>
        <v>-3.0242369638555644E-3</v>
      </c>
      <c r="H238" s="42">
        <f>_xll.qlCalendarAdvance(Calendar,$H237,B238,"f",FALSE)</f>
        <v>42688</v>
      </c>
      <c r="I238" s="177">
        <f>_xll.qlInterestRateIndexValueDate(Index1M,$H238)</f>
        <v>42690</v>
      </c>
      <c r="J238" s="182">
        <f>IFERROR(_xll.qlIndexFixing(Index1M,$H238,TRUE,_xll.ohTrigger(RecalcTrigger,Trigger1M)),NA())</f>
        <v>-2.7416181199200196E-3</v>
      </c>
      <c r="K238" s="44" t="e">
        <f>IFERROR(_xll.qlIndexFixing(Index3M,H238,TRUE,_xll.ohTrigger(RecalcTrigger,Trigger3M)),NA())</f>
        <v>#N/A</v>
      </c>
      <c r="L238" s="44">
        <f>IFERROR(_xll.qlIndexFixing(Index6M,$H238,TRUE,_xll.ohTrigger(RecalcTrigger,Trigger6M)),NA())</f>
        <v>-7.1319662557104346E-4</v>
      </c>
      <c r="M238" s="183">
        <f>IFERROR(_xll.qlIndexFixing(Index1Y,$H238,TRUE,_xll.ohTrigger(RecalcTrigger,Trigger1Y)),NA())</f>
        <v>7.6203656033905088E-4</v>
      </c>
      <c r="N238" s="182">
        <f>IFERROR(_xll.qlIndexFixing(ONIndex1M,I238,TRUE,_xll.ohTrigger(RecalcTrigger,Trigger1M)),NA())</f>
        <v>-2.7879198861624488E-3</v>
      </c>
      <c r="O238" s="44" t="e">
        <f>IFERROR(_xll.qlIndexFixing(ONIndex3M,I238,TRUE,_xll.ohTrigger(RecalcTrigger,Trigger3M)),NA())</f>
        <v>#N/A</v>
      </c>
      <c r="P238" s="44">
        <f>IFERROR(_xll.qlIndexFixing(ONIndex6M,I238,TRUE,_xll.ohTrigger(RecalcTrigger,Trigger6M)),NA())</f>
        <v>-8.720783393822984E-4</v>
      </c>
      <c r="Q238" s="183">
        <f>IFERROR(_xll.qlIndexFixing(ONIndex1Y,I238,TRUE,_xll.ohTrigger(RecalcTrigger,Trigger1Y)),NA())</f>
        <v>1.8524979715550671E-4</v>
      </c>
    </row>
    <row r="239" spans="2:17" x14ac:dyDescent="0.2">
      <c r="B239" s="39" t="s">
        <v>17</v>
      </c>
      <c r="D239" s="42">
        <f>_xll.qlCalendarAdvance(Calendar,$D238,B239,"f",FALSE)</f>
        <v>42689</v>
      </c>
      <c r="E239" s="177">
        <f>_xll.qlInterestRateIndexValueDate(IndexON,D239)</f>
        <v>42689</v>
      </c>
      <c r="F239" s="193">
        <f>IFERROR(_xll.qlIndexFixing(IndexON,D239,TRUE,_xll.ohTrigger(RecalcTrigger,TriggerON)),NA())</f>
        <v>-3.023093522154241E-3</v>
      </c>
      <c r="H239" s="42">
        <f>_xll.qlCalendarAdvance(Calendar,$H238,B239,"f",FALSE)</f>
        <v>42689</v>
      </c>
      <c r="I239" s="177">
        <f>_xll.qlInterestRateIndexValueDate(Index1M,$H239)</f>
        <v>42691</v>
      </c>
      <c r="J239" s="182">
        <f>IFERROR(_xll.qlIndexFixing(Index1M,$H239,TRUE,_xll.ohTrigger(RecalcTrigger,Trigger1M)),NA())</f>
        <v>-2.7357275080534815E-3</v>
      </c>
      <c r="K239" s="44" t="e">
        <f>IFERROR(_xll.qlIndexFixing(Index3M,H239,TRUE,_xll.ohTrigger(RecalcTrigger,Trigger3M)),NA())</f>
        <v>#N/A</v>
      </c>
      <c r="L239" s="44">
        <f>IFERROR(_xll.qlIndexFixing(Index6M,$H239,TRUE,_xll.ohTrigger(RecalcTrigger,Trigger6M)),NA())</f>
        <v>-7.1157818591891344E-4</v>
      </c>
      <c r="M239" s="183">
        <f>IFERROR(_xll.qlIndexFixing(Index1Y,$H239,TRUE,_xll.ohTrigger(RecalcTrigger,Trigger1Y)),NA())</f>
        <v>7.6482230127604737E-4</v>
      </c>
      <c r="N239" s="182">
        <f>IFERROR(_xll.qlIndexFixing(ONIndex1M,I239,TRUE,_xll.ohTrigger(RecalcTrigger,Trigger1M)),NA())</f>
        <v>-2.7774422125803611E-3</v>
      </c>
      <c r="O239" s="44" t="e">
        <f>IFERROR(_xll.qlIndexFixing(ONIndex3M,I239,TRUE,_xll.ohTrigger(RecalcTrigger,Trigger3M)),NA())</f>
        <v>#N/A</v>
      </c>
      <c r="P239" s="44">
        <f>IFERROR(_xll.qlIndexFixing(ONIndex6M,I239,TRUE,_xll.ohTrigger(RecalcTrigger,Trigger6M)),NA())</f>
        <v>-8.6670316743475695E-4</v>
      </c>
      <c r="Q239" s="183">
        <f>IFERROR(_xll.qlIndexFixing(ONIndex1Y,I239,TRUE,_xll.ohTrigger(RecalcTrigger,Trigger1Y)),NA())</f>
        <v>1.7973541575067031E-4</v>
      </c>
    </row>
    <row r="240" spans="2:17" x14ac:dyDescent="0.2">
      <c r="B240" s="39" t="s">
        <v>17</v>
      </c>
      <c r="D240" s="42">
        <f>_xll.qlCalendarAdvance(Calendar,$D239,B240,"f",FALSE)</f>
        <v>42690</v>
      </c>
      <c r="E240" s="177">
        <f>_xll.qlInterestRateIndexValueDate(IndexON,D240)</f>
        <v>42690</v>
      </c>
      <c r="F240" s="193">
        <f>IFERROR(_xll.qlIndexFixing(IndexON,D240,TRUE,_xll.ohTrigger(RecalcTrigger,TriggerON)),NA())</f>
        <v>-3.0218800813663904E-3</v>
      </c>
      <c r="H240" s="42">
        <f>_xll.qlCalendarAdvance(Calendar,$H239,B240,"f",FALSE)</f>
        <v>42690</v>
      </c>
      <c r="I240" s="177">
        <f>_xll.qlInterestRateIndexValueDate(Index1M,$H240)</f>
        <v>42692</v>
      </c>
      <c r="J240" s="182">
        <f>IFERROR(_xll.qlIndexFixing(Index1M,$H240,TRUE,_xll.ohTrigger(RecalcTrigger,Trigger1M)),NA())</f>
        <v>-2.733715095604018E-3</v>
      </c>
      <c r="K240" s="44" t="e">
        <f>IFERROR(_xll.qlIndexFixing(Index3M,H240,TRUE,_xll.ohTrigger(RecalcTrigger,Trigger3M)),NA())</f>
        <v>#N/A</v>
      </c>
      <c r="L240" s="44">
        <f>IFERROR(_xll.qlIndexFixing(Index6M,$H240,TRUE,_xll.ohTrigger(RecalcTrigger,Trigger6M)),NA())</f>
        <v>-7.1000000000127287E-4</v>
      </c>
      <c r="M240" s="183">
        <f>IFERROR(_xll.qlIndexFixing(Index1Y,$H240,TRUE,_xll.ohTrigger(RecalcTrigger,Trigger1Y)),NA())</f>
        <v>7.699999999840585E-4</v>
      </c>
      <c r="N240" s="182">
        <f>IFERROR(_xll.qlIndexFixing(ONIndex1M,I240,TRUE,_xll.ohTrigger(RecalcTrigger,Trigger1M)),NA())</f>
        <v>-2.7724259426609166E-3</v>
      </c>
      <c r="O240" s="44" t="e">
        <f>IFERROR(_xll.qlIndexFixing(ONIndex3M,I240,TRUE,_xll.ohTrigger(RecalcTrigger,Trigger3M)),NA())</f>
        <v>#N/A</v>
      </c>
      <c r="P240" s="44">
        <f>IFERROR(_xll.qlIndexFixing(ONIndex6M,I240,TRUE,_xll.ohTrigger(RecalcTrigger,Trigger6M)),NA())</f>
        <v>-8.6409958308664159E-4</v>
      </c>
      <c r="Q240" s="183">
        <f>IFERROR(_xll.qlIndexFixing(ONIndex1Y,I240,TRUE,_xll.ohTrigger(RecalcTrigger,Trigger1Y)),NA())</f>
        <v>1.7696445013370976E-4</v>
      </c>
    </row>
    <row r="241" spans="2:17" x14ac:dyDescent="0.2">
      <c r="B241" s="39" t="s">
        <v>17</v>
      </c>
      <c r="D241" s="42">
        <f>_xll.qlCalendarAdvance(Calendar,$D240,B241,"f",FALSE)</f>
        <v>42691</v>
      </c>
      <c r="E241" s="177">
        <f>_xll.qlInterestRateIndexValueDate(IndexON,D241)</f>
        <v>42691</v>
      </c>
      <c r="F241" s="193">
        <f>IFERROR(_xll.qlIndexFixing(IndexON,D241,TRUE,_xll.ohTrigger(RecalcTrigger,TriggerON)),NA())</f>
        <v>-3.0205961153928484E-3</v>
      </c>
      <c r="H241" s="42">
        <f>_xll.qlCalendarAdvance(Calendar,$H240,B241,"f",FALSE)</f>
        <v>42691</v>
      </c>
      <c r="I241" s="177">
        <f>_xll.qlInterestRateIndexValueDate(Index1M,$H241)</f>
        <v>42695</v>
      </c>
      <c r="J241" s="182">
        <f>IFERROR(_xll.qlIndexFixing(Index1M,$H241,TRUE,_xll.ohTrigger(RecalcTrigger,Trigger1M)),NA())</f>
        <v>-2.7259878021013151E-3</v>
      </c>
      <c r="K241" s="44" t="e">
        <f>IFERROR(_xll.qlIndexFixing(Index3M,H241,TRUE,_xll.ohTrigger(RecalcTrigger,Trigger3M)),NA())</f>
        <v>#N/A</v>
      </c>
      <c r="L241" s="44">
        <f>IFERROR(_xll.qlIndexFixing(Index6M,$H241,TRUE,_xll.ohTrigger(RecalcTrigger,Trigger6M)),NA())</f>
        <v>-7.0495401921746284E-4</v>
      </c>
      <c r="M241" s="183">
        <f>IFERROR(_xll.qlIndexFixing(Index1Y,$H241,TRUE,_xll.ohTrigger(RecalcTrigger,Trigger1Y)),NA())</f>
        <v>7.7599419811425852E-4</v>
      </c>
      <c r="N241" s="182">
        <f>IFERROR(_xll.qlIndexFixing(ONIndex1M,I241,TRUE,_xll.ohTrigger(RecalcTrigger,Trigger1M)),NA())</f>
        <v>-2.7675532391802093E-3</v>
      </c>
      <c r="O241" s="44" t="e">
        <f>IFERROR(_xll.qlIndexFixing(ONIndex3M,I241,TRUE,_xll.ohTrigger(RecalcTrigger,Trigger3M)),NA())</f>
        <v>#N/A</v>
      </c>
      <c r="P241" s="44">
        <f>IFERROR(_xll.qlIndexFixing(ONIndex6M,I241,TRUE,_xll.ohTrigger(RecalcTrigger,Trigger6M)),NA())</f>
        <v>-8.6154860170051251E-4</v>
      </c>
      <c r="Q241" s="183">
        <f>IFERROR(_xll.qlIndexFixing(ONIndex1Y,I241,TRUE,_xll.ohTrigger(RecalcTrigger,Trigger1Y)),NA())</f>
        <v>1.7418506485178398E-4</v>
      </c>
    </row>
    <row r="242" spans="2:17" x14ac:dyDescent="0.2">
      <c r="B242" s="39" t="s">
        <v>17</v>
      </c>
      <c r="D242" s="42">
        <f>_xll.qlCalendarAdvance(Calendar,$D241,B242,"f",FALSE)</f>
        <v>42692</v>
      </c>
      <c r="E242" s="177">
        <f>_xll.qlInterestRateIndexValueDate(IndexON,D242)</f>
        <v>42692</v>
      </c>
      <c r="F242" s="193">
        <f>IFERROR(_xll.qlIndexFixing(IndexON,D242,TRUE,_xll.ohTrigger(RecalcTrigger,TriggerON)),NA())</f>
        <v>-3.0177651714469178E-3</v>
      </c>
      <c r="H242" s="42">
        <f>_xll.qlCalendarAdvance(Calendar,$H241,B242,"f",FALSE)</f>
        <v>42692</v>
      </c>
      <c r="I242" s="177">
        <f>_xll.qlInterestRateIndexValueDate(Index1M,$H242)</f>
        <v>42696</v>
      </c>
      <c r="J242" s="182">
        <f>IFERROR(_xll.qlIndexFixing(Index1M,$H242,TRUE,_xll.ohTrigger(RecalcTrigger,Trigger1M)),NA())</f>
        <v>-2.7233507774813148E-3</v>
      </c>
      <c r="K242" s="44" t="e">
        <f>IFERROR(_xll.qlIndexFixing(Index3M,H242,TRUE,_xll.ohTrigger(RecalcTrigger,Trigger3M)),NA())</f>
        <v>#N/A</v>
      </c>
      <c r="L242" s="44">
        <f>IFERROR(_xll.qlIndexFixing(Index6M,$H242,TRUE,_xll.ohTrigger(RecalcTrigger,Trigger6M)),NA())</f>
        <v>-7.0406207255031882E-4</v>
      </c>
      <c r="M242" s="183">
        <f>IFERROR(_xll.qlIndexFixing(Index1Y,$H242,TRUE,_xll.ohTrigger(RecalcTrigger,Trigger1Y)),NA())</f>
        <v>7.7879754305039016E-4</v>
      </c>
      <c r="N242" s="182">
        <f>IFERROR(_xll.qlIndexFixing(ONIndex1M,I242,TRUE,_xll.ohTrigger(RecalcTrigger,Trigger1M)),NA())</f>
        <v>-2.7628264677259651E-3</v>
      </c>
      <c r="O242" s="44" t="e">
        <f>IFERROR(_xll.qlIndexFixing(ONIndex3M,I242,TRUE,_xll.ohTrigger(RecalcTrigger,Trigger3M)),NA())</f>
        <v>#N/A</v>
      </c>
      <c r="P242" s="44">
        <f>IFERROR(_xll.qlIndexFixing(ONIndex6M,I242,TRUE,_xll.ohTrigger(RecalcTrigger,Trigger6M)),NA())</f>
        <v>-8.5905126828045297E-4</v>
      </c>
      <c r="Q242" s="183">
        <f>IFERROR(_xll.qlIndexFixing(ONIndex1Y,I242,TRUE,_xll.ohTrigger(RecalcTrigger,Trigger1Y)),NA())</f>
        <v>1.7139717605196836E-4</v>
      </c>
    </row>
    <row r="243" spans="2:17" x14ac:dyDescent="0.2">
      <c r="B243" s="39" t="s">
        <v>17</v>
      </c>
      <c r="D243" s="42">
        <f>_xll.qlCalendarAdvance(Calendar,$D242,B243,"f",FALSE)</f>
        <v>42695</v>
      </c>
      <c r="E243" s="177">
        <f>_xll.qlInterestRateIndexValueDate(IndexON,D243)</f>
        <v>42695</v>
      </c>
      <c r="F243" s="193">
        <f>IFERROR(_xll.qlIndexFixing(IndexON,D243,TRUE,_xll.ohTrigger(RecalcTrigger,TriggerON)),NA())</f>
        <v>-3.0147444778583221E-3</v>
      </c>
      <c r="H243" s="42">
        <f>_xll.qlCalendarAdvance(Calendar,$H242,B243,"f",FALSE)</f>
        <v>42695</v>
      </c>
      <c r="I243" s="177">
        <f>_xll.qlInterestRateIndexValueDate(Index1M,$H243)</f>
        <v>42697</v>
      </c>
      <c r="J243" s="182">
        <f>IFERROR(_xll.qlIndexFixing(Index1M,$H243,TRUE,_xll.ohTrigger(RecalcTrigger,Trigger1M)),NA())</f>
        <v>-2.7208694174998271E-3</v>
      </c>
      <c r="K243" s="44" t="e">
        <f>IFERROR(_xll.qlIndexFixing(Index3M,H243,TRUE,_xll.ohTrigger(RecalcTrigger,Trigger3M)),NA())</f>
        <v>#N/A</v>
      </c>
      <c r="L243" s="44">
        <f>IFERROR(_xll.qlIndexFixing(Index6M,$H243,TRUE,_xll.ohTrigger(RecalcTrigger,Trigger6M)),NA())</f>
        <v>-7.0265272614366918E-4</v>
      </c>
      <c r="M243" s="183">
        <f>IFERROR(_xll.qlIndexFixing(Index1Y,$H243,TRUE,_xll.ohTrigger(RecalcTrigger,Trigger1Y)),NA())</f>
        <v>7.8160676797978113E-4</v>
      </c>
      <c r="N243" s="182">
        <f>IFERROR(_xll.qlIndexFixing(ONIndex1M,I243,TRUE,_xll.ohTrigger(RecalcTrigger,Trigger1M)),NA())</f>
        <v>-2.7538501295731876E-3</v>
      </c>
      <c r="O243" s="44" t="e">
        <f>IFERROR(_xll.qlIndexFixing(ONIndex3M,I243,TRUE,_xll.ohTrigger(RecalcTrigger,Trigger3M)),NA())</f>
        <v>#N/A</v>
      </c>
      <c r="P243" s="44">
        <f>IFERROR(_xll.qlIndexFixing(ONIndex6M,I243,TRUE,_xll.ohTrigger(RecalcTrigger,Trigger6M)),NA())</f>
        <v>-8.5423862782096904E-4</v>
      </c>
      <c r="Q243" s="183">
        <f>IFERROR(_xll.qlIndexFixing(ONIndex1Y,I243,TRUE,_xll.ohTrigger(RecalcTrigger,Trigger1Y)),NA())</f>
        <v>1.657927095610745E-4</v>
      </c>
    </row>
    <row r="244" spans="2:17" x14ac:dyDescent="0.2">
      <c r="B244" s="39" t="s">
        <v>17</v>
      </c>
      <c r="D244" s="42">
        <f>_xll.qlCalendarAdvance(Calendar,$D243,B244,"f",FALSE)</f>
        <v>42696</v>
      </c>
      <c r="E244" s="177">
        <f>_xll.qlInterestRateIndexValueDate(IndexON,D244)</f>
        <v>42696</v>
      </c>
      <c r="F244" s="193">
        <f>IFERROR(_xll.qlIndexFixing(IndexON,D244,TRUE,_xll.ohTrigger(RecalcTrigger,TriggerON)),NA())</f>
        <v>-3.0130999950683801E-3</v>
      </c>
      <c r="H244" s="42">
        <f>_xll.qlCalendarAdvance(Calendar,$H243,B244,"f",FALSE)</f>
        <v>42696</v>
      </c>
      <c r="I244" s="177">
        <f>_xll.qlInterestRateIndexValueDate(Index1M,$H244)</f>
        <v>42698</v>
      </c>
      <c r="J244" s="182">
        <f>IFERROR(_xll.qlIndexFixing(Index1M,$H244,TRUE,_xll.ohTrigger(RecalcTrigger,Trigger1M)),NA())</f>
        <v>-2.7165101765321128E-3</v>
      </c>
      <c r="K244" s="44" t="e">
        <f>IFERROR(_xll.qlIndexFixing(Index3M,H244,TRUE,_xll.ohTrigger(RecalcTrigger,Trigger3M)),NA())</f>
        <v>#N/A</v>
      </c>
      <c r="L244" s="44">
        <f>IFERROR(_xll.qlIndexFixing(Index6M,$H244,TRUE,_xll.ohTrigger(RecalcTrigger,Trigger6M)),NA())</f>
        <v>-7.0126553568194364E-4</v>
      </c>
      <c r="M244" s="183">
        <f>IFERROR(_xll.qlIndexFixing(Index1Y,$H244,TRUE,_xll.ohTrigger(RecalcTrigger,Trigger1Y)),NA())</f>
        <v>7.8442284129645417E-4</v>
      </c>
      <c r="N244" s="182">
        <f>IFERROR(_xll.qlIndexFixing(ONIndex1M,I244,TRUE,_xll.ohTrigger(RecalcTrigger,Trigger1M)),NA())</f>
        <v>-2.7454260236003947E-3</v>
      </c>
      <c r="O244" s="44" t="e">
        <f>IFERROR(_xll.qlIndexFixing(ONIndex3M,I244,TRUE,_xll.ohTrigger(RecalcTrigger,Trigger3M)),NA())</f>
        <v>#N/A</v>
      </c>
      <c r="P244" s="44">
        <f>IFERROR(_xll.qlIndexFixing(ONIndex6M,I244,TRUE,_xll.ohTrigger(RecalcTrigger,Trigger6M)),NA())</f>
        <v>-8.4961932137694873E-4</v>
      </c>
      <c r="Q244" s="183">
        <f>IFERROR(_xll.qlIndexFixing(ONIndex1Y,I244,TRUE,_xll.ohTrigger(RecalcTrigger,Trigger1Y)),NA())</f>
        <v>1.6015890525800103E-4</v>
      </c>
    </row>
    <row r="245" spans="2:17" x14ac:dyDescent="0.2">
      <c r="B245" s="39" t="s">
        <v>17</v>
      </c>
      <c r="D245" s="42">
        <f>_xll.qlCalendarAdvance(Calendar,$D244,B245,"f",FALSE)</f>
        <v>42697</v>
      </c>
      <c r="E245" s="177">
        <f>_xll.qlInterestRateIndexValueDate(IndexON,D245)</f>
        <v>42697</v>
      </c>
      <c r="F245" s="193">
        <f>IFERROR(_xll.qlIndexFixing(IndexON,D245,TRUE,_xll.ohTrigger(RecalcTrigger,TriggerON)),NA())</f>
        <v>-3.0113818307775375E-3</v>
      </c>
      <c r="H245" s="42">
        <f>_xll.qlCalendarAdvance(Calendar,$H244,B245,"f",FALSE)</f>
        <v>42697</v>
      </c>
      <c r="I245" s="177">
        <f>_xll.qlInterestRateIndexValueDate(Index1M,$H245)</f>
        <v>42699</v>
      </c>
      <c r="J245" s="182">
        <f>IFERROR(_xll.qlIndexFixing(Index1M,$H245,TRUE,_xll.ohTrigger(RecalcTrigger,Trigger1M)),NA())</f>
        <v>-2.7150836293907132E-3</v>
      </c>
      <c r="K245" s="44" t="e">
        <f>IFERROR(_xll.qlIndexFixing(Index3M,H245,TRUE,_xll.ohTrigger(RecalcTrigger,Trigger3M)),NA())</f>
        <v>#N/A</v>
      </c>
      <c r="L245" s="44">
        <f>IFERROR(_xll.qlIndexFixing(Index6M,$H245,TRUE,_xll.ohTrigger(RecalcTrigger,Trigger6M)),NA())</f>
        <v>-6.9989649164888706E-4</v>
      </c>
      <c r="M245" s="183">
        <f>IFERROR(_xll.qlIndexFixing(Index1Y,$H245,TRUE,_xll.ohTrigger(RecalcTrigger,Trigger1Y)),NA())</f>
        <v>7.8951271515326248E-4</v>
      </c>
      <c r="N245" s="182">
        <f>IFERROR(_xll.qlIndexFixing(ONIndex1M,I245,TRUE,_xll.ohTrigger(RecalcTrigger,Trigger1M)),NA())</f>
        <v>-2.7414644026091395E-3</v>
      </c>
      <c r="O245" s="44" t="e">
        <f>IFERROR(_xll.qlIndexFixing(ONIndex3M,I245,TRUE,_xll.ohTrigger(RecalcTrigger,Trigger3M)),NA())</f>
        <v>#N/A</v>
      </c>
      <c r="P245" s="44">
        <f>IFERROR(_xll.qlIndexFixing(ONIndex6M,I245,TRUE,_xll.ohTrigger(RecalcTrigger,Trigger6M)),NA())</f>
        <v>-8.4740590768461743E-4</v>
      </c>
      <c r="Q245" s="183">
        <f>IFERROR(_xll.qlIndexFixing(ONIndex1Y,I245,TRUE,_xll.ohTrigger(RecalcTrigger,Trigger1Y)),NA())</f>
        <v>1.5732723867678544E-4</v>
      </c>
    </row>
    <row r="246" spans="2:17" x14ac:dyDescent="0.2">
      <c r="B246" s="39" t="s">
        <v>17</v>
      </c>
      <c r="D246" s="42">
        <f>_xll.qlCalendarAdvance(Calendar,$D245,B246,"f",FALSE)</f>
        <v>42698</v>
      </c>
      <c r="E246" s="177">
        <f>_xll.qlInterestRateIndexValueDate(IndexON,D246)</f>
        <v>42698</v>
      </c>
      <c r="F246" s="193">
        <f>IFERROR(_xll.qlIndexFixing(IndexON,D246,TRUE,_xll.ohTrigger(RecalcTrigger,TriggerON)),NA())</f>
        <v>-3.0095894592063743E-3</v>
      </c>
      <c r="H246" s="42">
        <f>_xll.qlCalendarAdvance(Calendar,$H245,B246,"f",FALSE)</f>
        <v>42698</v>
      </c>
      <c r="I246" s="177">
        <f>_xll.qlInterestRateIndexValueDate(Index1M,$H246)</f>
        <v>42702</v>
      </c>
      <c r="J246" s="182">
        <f>IFERROR(_xll.qlIndexFixing(Index1M,$H246,TRUE,_xll.ohTrigger(RecalcTrigger,Trigger1M)),NA())</f>
        <v>-2.7106135082259897E-3</v>
      </c>
      <c r="K246" s="44" t="e">
        <f>IFERROR(_xll.qlIndexFixing(Index3M,H246,TRUE,_xll.ohTrigger(RecalcTrigger,Trigger3M)),NA())</f>
        <v>#N/A</v>
      </c>
      <c r="L246" s="44">
        <f>IFERROR(_xll.qlIndexFixing(Index6M,$H246,TRUE,_xll.ohTrigger(RecalcTrigger,Trigger6M)),NA())</f>
        <v>-6.9537094339446981E-4</v>
      </c>
      <c r="M246" s="183">
        <f>IFERROR(_xll.qlIndexFixing(Index1Y,$H246,TRUE,_xll.ohTrigger(RecalcTrigger,Trigger1Y)),NA())</f>
        <v>7.9577518665435341E-4</v>
      </c>
      <c r="N246" s="182">
        <f>IFERROR(_xll.qlIndexFixing(ONIndex1M,I246,TRUE,_xll.ohTrigger(RecalcTrigger,Trigger1M)),NA())</f>
        <v>-2.7376629096087512E-3</v>
      </c>
      <c r="O246" s="44" t="e">
        <f>IFERROR(_xll.qlIndexFixing(ONIndex3M,I246,TRUE,_xll.ohTrigger(RecalcTrigger,Trigger3M)),NA())</f>
        <v>#N/A</v>
      </c>
      <c r="P246" s="44">
        <f>IFERROR(_xll.qlIndexFixing(ONIndex6M,I246,TRUE,_xll.ohTrigger(RecalcTrigger,Trigger6M)),NA())</f>
        <v>-8.4525241398125672E-4</v>
      </c>
      <c r="Q246" s="183">
        <f>IFERROR(_xll.qlIndexFixing(ONIndex1Y,I246,TRUE,_xll.ohTrigger(RecalcTrigger,Trigger1Y)),NA())</f>
        <v>1.5448656466077182E-4</v>
      </c>
    </row>
    <row r="247" spans="2:17" x14ac:dyDescent="0.2">
      <c r="B247" s="39" t="s">
        <v>17</v>
      </c>
      <c r="D247" s="42">
        <f>_xll.qlCalendarAdvance(Calendar,$D246,B247,"f",FALSE)</f>
        <v>42699</v>
      </c>
      <c r="E247" s="177">
        <f>_xll.qlInterestRateIndexValueDate(IndexON,D247)</f>
        <v>42699</v>
      </c>
      <c r="F247" s="193">
        <f>IFERROR(_xll.qlIndexFixing(IndexON,D247,TRUE,_xll.ohTrigger(RecalcTrigger,TriggerON)),NA())</f>
        <v>-3.0057296317087534E-3</v>
      </c>
      <c r="H247" s="42">
        <f>_xll.qlCalendarAdvance(Calendar,$H246,B247,"f",FALSE)</f>
        <v>42699</v>
      </c>
      <c r="I247" s="177">
        <f>_xll.qlInterestRateIndexValueDate(Index1M,$H247)</f>
        <v>42703</v>
      </c>
      <c r="J247" s="182">
        <f>IFERROR(_xll.qlIndexFixing(Index1M,$H247,TRUE,_xll.ohTrigger(RecalcTrigger,Trigger1M)),NA())</f>
        <v>-2.7089545795182524E-3</v>
      </c>
      <c r="K247" s="44" t="e">
        <f>IFERROR(_xll.qlIndexFixing(Index3M,H247,TRUE,_xll.ohTrigger(RecalcTrigger,Trigger3M)),NA())</f>
        <v>#N/A</v>
      </c>
      <c r="L247" s="44">
        <f>IFERROR(_xll.qlIndexFixing(Index6M,$H247,TRUE,_xll.ohTrigger(RecalcTrigger,Trigger6M)),NA())</f>
        <v>-6.9452038151656716E-4</v>
      </c>
      <c r="M247" s="183">
        <f>IFERROR(_xll.qlIndexFixing(Index1Y,$H247,TRUE,_xll.ohTrigger(RecalcTrigger,Trigger1Y)),NA())</f>
        <v>7.9864022816096775E-4</v>
      </c>
      <c r="N247" s="182">
        <f>IFERROR(_xll.qlIndexFixing(ONIndex1M,I247,TRUE,_xll.ohTrigger(RecalcTrigger,Trigger1M)),NA())</f>
        <v>-2.7340239103867958E-3</v>
      </c>
      <c r="O247" s="44" t="e">
        <f>IFERROR(_xll.qlIndexFixing(ONIndex3M,I247,TRUE,_xll.ohTrigger(RecalcTrigger,Trigger3M)),NA())</f>
        <v>#N/A</v>
      </c>
      <c r="P247" s="44">
        <f>IFERROR(_xll.qlIndexFixing(ONIndex6M,I247,TRUE,_xll.ohTrigger(RecalcTrigger,Trigger6M)),NA())</f>
        <v>-8.4315988543082199E-4</v>
      </c>
      <c r="Q247" s="183">
        <f>IFERROR(_xll.qlIndexFixing(ONIndex1Y,I247,TRUE,_xll.ohTrigger(RecalcTrigger,Trigger1Y)),NA())</f>
        <v>1.5163679903729133E-4</v>
      </c>
    </row>
    <row r="248" spans="2:17" x14ac:dyDescent="0.2">
      <c r="B248" s="39" t="s">
        <v>17</v>
      </c>
      <c r="D248" s="42">
        <f>_xll.qlCalendarAdvance(Calendar,$D247,B248,"f",FALSE)</f>
        <v>42702</v>
      </c>
      <c r="E248" s="177">
        <f>_xll.qlInterestRateIndexValueDate(IndexON,D248)</f>
        <v>42702</v>
      </c>
      <c r="F248" s="193">
        <f>IFERROR(_xll.qlIndexFixing(IndexON,D248,TRUE,_xll.ohTrigger(RecalcTrigger,TriggerON)),NA())</f>
        <v>-3.0016673775357106E-3</v>
      </c>
      <c r="H248" s="42">
        <f>_xll.qlCalendarAdvance(Calendar,$H247,B248,"f",FALSE)</f>
        <v>42702</v>
      </c>
      <c r="I248" s="177">
        <f>_xll.qlInterestRateIndexValueDate(Index1M,$H248)</f>
        <v>42704</v>
      </c>
      <c r="J248" s="182">
        <f>IFERROR(_xll.qlIndexFixing(Index1M,$H248,TRUE,_xll.ohTrigger(RecalcTrigger,Trigger1M)),NA())</f>
        <v>-2.7074133904751996E-3</v>
      </c>
      <c r="K248" s="44" t="e">
        <f>IFERROR(_xll.qlIndexFixing(Index3M,H248,TRUE,_xll.ohTrigger(RecalcTrigger,Trigger3M)),NA())</f>
        <v>#N/A</v>
      </c>
      <c r="L248" s="44">
        <f>IFERROR(_xll.qlIndexFixing(Index6M,$H248,TRUE,_xll.ohTrigger(RecalcTrigger,Trigger6M)),NA())</f>
        <v>-6.9267576145530399E-4</v>
      </c>
      <c r="M248" s="183">
        <f>IFERROR(_xll.qlIndexFixing(Index1Y,$H248,TRUE,_xll.ohTrigger(RecalcTrigger,Trigger1Y)),NA())</f>
        <v>8.0151804862903264E-4</v>
      </c>
      <c r="N248" s="182">
        <f>IFERROR(_xll.qlIndexFixing(ONIndex1M,I248,TRUE,_xll.ohTrigger(RecalcTrigger,Trigger1M)),NA())</f>
        <v>-2.7272787263754594E-3</v>
      </c>
      <c r="O248" s="44" t="e">
        <f>IFERROR(_xll.qlIndexFixing(ONIndex3M,I248,TRUE,_xll.ohTrigger(RecalcTrigger,Trigger3M)),NA())</f>
        <v>#N/A</v>
      </c>
      <c r="P248" s="44">
        <f>IFERROR(_xll.qlIndexFixing(ONIndex6M,I248,TRUE,_xll.ohTrigger(RecalcTrigger,Trigger6M)),NA())</f>
        <v>-8.3918131582372268E-4</v>
      </c>
      <c r="Q248" s="183">
        <f>IFERROR(_xll.qlIndexFixing(ONIndex1Y,I248,TRUE,_xll.ohTrigger(RecalcTrigger,Trigger1Y)),NA())</f>
        <v>1.4590660208035899E-4</v>
      </c>
    </row>
    <row r="249" spans="2:17" x14ac:dyDescent="0.2">
      <c r="B249" s="39" t="s">
        <v>17</v>
      </c>
      <c r="D249" s="42">
        <f>_xll.qlCalendarAdvance(Calendar,$D248,B249,"f",FALSE)</f>
        <v>42703</v>
      </c>
      <c r="E249" s="177">
        <f>_xll.qlInterestRateIndexValueDate(IndexON,D249)</f>
        <v>42703</v>
      </c>
      <c r="F249" s="193">
        <f>IFERROR(_xll.qlIndexFixing(IndexON,D249,TRUE,_xll.ohTrigger(RecalcTrigger,TriggerON)),NA())</f>
        <v>-2.9994960784351932E-3</v>
      </c>
      <c r="H249" s="42">
        <f>_xll.qlCalendarAdvance(Calendar,$H248,B249,"f",FALSE)</f>
        <v>42703</v>
      </c>
      <c r="I249" s="177">
        <f>_xll.qlInterestRateIndexValueDate(Index1M,$H249)</f>
        <v>42705</v>
      </c>
      <c r="J249" s="182">
        <f>IFERROR(_xll.qlIndexFixing(Index1M,$H249,TRUE,_xll.ohTrigger(RecalcTrigger,Trigger1M)),NA())</f>
        <v>-2.7052024181102585E-3</v>
      </c>
      <c r="K249" s="44" t="e">
        <f>IFERROR(_xll.qlIndexFixing(Index3M,H249,TRUE,_xll.ohTrigger(RecalcTrigger,Trigger3M)),NA())</f>
        <v>#N/A</v>
      </c>
      <c r="L249" s="44">
        <f>IFERROR(_xll.qlIndexFixing(Index6M,$H249,TRUE,_xll.ohTrigger(RecalcTrigger,Trigger6M)),NA())</f>
        <v>-6.9131454369086365E-4</v>
      </c>
      <c r="M249" s="183">
        <f>IFERROR(_xll.qlIndexFixing(Index1Y,$H249,TRUE,_xll.ohTrigger(RecalcTrigger,Trigger1Y)),NA())</f>
        <v>8.0440965652462597E-4</v>
      </c>
      <c r="N249" s="182">
        <f>IFERROR(_xll.qlIndexFixing(ONIndex1M,I249,TRUE,_xll.ohTrigger(RecalcTrigger,Trigger1M)),NA())</f>
        <v>-2.7211401711513261E-3</v>
      </c>
      <c r="O249" s="44" t="e">
        <f>IFERROR(_xll.qlIndexFixing(ONIndex3M,I249,TRUE,_xll.ohTrigger(RecalcTrigger,Trigger3M)),NA())</f>
        <v>#N/A</v>
      </c>
      <c r="P249" s="44">
        <f>IFERROR(_xll.qlIndexFixing(ONIndex6M,I249,TRUE,_xll.ohTrigger(RecalcTrigger,Trigger6M)),NA())</f>
        <v>-8.3542032887518047E-4</v>
      </c>
      <c r="Q249" s="183">
        <f>IFERROR(_xll.qlIndexFixing(ONIndex1Y,I249,TRUE,_xll.ohTrigger(RecalcTrigger,Trigger1Y)),NA())</f>
        <v>1.4014514197135952E-4</v>
      </c>
    </row>
    <row r="250" spans="2:17" x14ac:dyDescent="0.2">
      <c r="B250" s="39" t="s">
        <v>17</v>
      </c>
      <c r="D250" s="42">
        <f>_xll.qlCalendarAdvance(Calendar,$D249,B250,"f",FALSE)</f>
        <v>42704</v>
      </c>
      <c r="E250" s="177">
        <f>_xll.qlInterestRateIndexValueDate(IndexON,D250)</f>
        <v>42704</v>
      </c>
      <c r="F250" s="193">
        <f>IFERROR(_xll.qlIndexFixing(IndexON,D250,TRUE,_xll.ohTrigger(RecalcTrigger,TriggerON)),NA())</f>
        <v>-2.9972474154194018E-3</v>
      </c>
      <c r="H250" s="42">
        <f>_xll.qlCalendarAdvance(Calendar,$H249,B250,"f",FALSE)</f>
        <v>42704</v>
      </c>
      <c r="I250" s="177">
        <f>_xll.qlInterestRateIndexValueDate(Index1M,$H250)</f>
        <v>42706</v>
      </c>
      <c r="J250" s="182">
        <f>IFERROR(_xll.qlIndexFixing(Index1M,$H250,TRUE,_xll.ohTrigger(RecalcTrigger,Trigger1M)),NA())</f>
        <v>-2.7042932303373273E-3</v>
      </c>
      <c r="K250" s="44" t="e">
        <f>IFERROR(_xll.qlIndexFixing(Index3M,H250,TRUE,_xll.ohTrigger(RecalcTrigger,Trigger3M)),NA())</f>
        <v>#N/A</v>
      </c>
      <c r="L250" s="44">
        <f>IFERROR(_xll.qlIndexFixing(Index6M,$H250,TRUE,_xll.ohTrigger(RecalcTrigger,Trigger6M)),NA())</f>
        <v>-6.8993857774462674E-4</v>
      </c>
      <c r="M250" s="183">
        <f>IFERROR(_xll.qlIndexFixing(Index1Y,$H250,TRUE,_xll.ohTrigger(RecalcTrigger,Trigger1Y)),NA())</f>
        <v>8.0954951642755243E-4</v>
      </c>
      <c r="N250" s="182">
        <f>IFERROR(_xll.qlIndexFixing(ONIndex1M,I250,TRUE,_xll.ohTrigger(RecalcTrigger,Trigger1M)),NA())</f>
        <v>-2.7183491305526886E-3</v>
      </c>
      <c r="O250" s="44" t="e">
        <f>IFERROR(_xll.qlIndexFixing(ONIndex3M,I250,TRUE,_xll.ohTrigger(RecalcTrigger,Trigger3M)),NA())</f>
        <v>#N/A</v>
      </c>
      <c r="P250" s="44">
        <f>IFERROR(_xll.qlIndexFixing(ONIndex6M,I250,TRUE,_xll.ohTrigger(RecalcTrigger,Trigger6M)),NA())</f>
        <v>-8.3364830554710778E-4</v>
      </c>
      <c r="Q250" s="183">
        <f>IFERROR(_xll.qlIndexFixing(ONIndex1Y,I250,TRUE,_xll.ohTrigger(RecalcTrigger,Trigger1Y)),NA())</f>
        <v>1.3724865891795446E-4</v>
      </c>
    </row>
    <row r="251" spans="2:17" x14ac:dyDescent="0.2">
      <c r="B251" s="39" t="s">
        <v>17</v>
      </c>
      <c r="D251" s="42">
        <f>_xll.qlCalendarAdvance(Calendar,$D250,B251,"f",FALSE)</f>
        <v>42705</v>
      </c>
      <c r="E251" s="177">
        <f>_xll.qlInterestRateIndexValueDate(IndexON,D251)</f>
        <v>42705</v>
      </c>
      <c r="F251" s="193">
        <f>IFERROR(_xll.qlIndexFixing(IndexON,D251,TRUE,_xll.ohTrigger(RecalcTrigger,TriggerON)),NA())</f>
        <v>-2.9949208630686286E-3</v>
      </c>
      <c r="H251" s="42">
        <f>_xll.qlCalendarAdvance(Calendar,$H250,B251,"f",FALSE)</f>
        <v>42705</v>
      </c>
      <c r="I251" s="177">
        <f>_xll.qlInterestRateIndexValueDate(Index1M,$H251)</f>
        <v>42709</v>
      </c>
      <c r="J251" s="182">
        <f>IFERROR(_xll.qlIndexFixing(Index1M,$H251,TRUE,_xll.ohTrigger(RecalcTrigger,Trigger1M)),NA())</f>
        <v>-2.7009642173662337E-3</v>
      </c>
      <c r="K251" s="44" t="e">
        <f>IFERROR(_xll.qlIndexFixing(Index3M,H251,TRUE,_xll.ohTrigger(RecalcTrigger,Trigger3M)),NA())</f>
        <v>#N/A</v>
      </c>
      <c r="L251" s="44">
        <f>IFERROR(_xll.qlIndexFixing(Index6M,$H251,TRUE,_xll.ohTrigger(RecalcTrigger,Trigger6M)),NA())</f>
        <v>-6.8567911275577435E-4</v>
      </c>
      <c r="M251" s="183">
        <f>IFERROR(_xll.qlIndexFixing(Index1Y,$H251,TRUE,_xll.ohTrigger(RecalcTrigger,Trigger1Y)),NA())</f>
        <v>8.16134332097842E-4</v>
      </c>
      <c r="N251" s="182">
        <f>IFERROR(_xll.qlIndexFixing(ONIndex1M,I251,TRUE,_xll.ohTrigger(RecalcTrigger,Trigger1M)),NA())</f>
        <v>-2.7157347793771436E-3</v>
      </c>
      <c r="O251" s="44" t="e">
        <f>IFERROR(_xll.qlIndexFixing(ONIndex3M,I251,TRUE,_xll.ohTrigger(RecalcTrigger,Trigger3M)),NA())</f>
        <v>#N/A</v>
      </c>
      <c r="P251" s="44">
        <f>IFERROR(_xll.qlIndexFixing(ONIndex6M,I251,TRUE,_xll.ohTrigger(RecalcTrigger,Trigger6M)),NA())</f>
        <v>-8.3194351923498999E-4</v>
      </c>
      <c r="Q251" s="183">
        <f>IFERROR(_xll.qlIndexFixing(ONIndex1Y,I251,TRUE,_xll.ohTrigger(RecalcTrigger,Trigger1Y)),NA())</f>
        <v>1.3434258050004644E-4</v>
      </c>
    </row>
    <row r="252" spans="2:17" x14ac:dyDescent="0.2">
      <c r="B252" s="39" t="s">
        <v>17</v>
      </c>
      <c r="D252" s="42">
        <f>_xll.qlCalendarAdvance(Calendar,$D251,B252,"f",FALSE)</f>
        <v>42706</v>
      </c>
      <c r="E252" s="177">
        <f>_xll.qlInterestRateIndexValueDate(IndexON,D252)</f>
        <v>42706</v>
      </c>
      <c r="F252" s="193">
        <f>IFERROR(_xll.qlIndexFixing(IndexON,D252,TRUE,_xll.ohTrigger(RecalcTrigger,TriggerON)),NA())</f>
        <v>-2.9899806621536129E-3</v>
      </c>
      <c r="H252" s="42">
        <f>_xll.qlCalendarAdvance(Calendar,$H251,B252,"f",FALSE)</f>
        <v>42706</v>
      </c>
      <c r="I252" s="177">
        <f>_xll.qlInterestRateIndexValueDate(Index1M,$H252)</f>
        <v>42710</v>
      </c>
      <c r="J252" s="182">
        <f>IFERROR(_xll.qlIndexFixing(Index1M,$H252,TRUE,_xll.ohTrigger(RecalcTrigger,Trigger1M)),NA())</f>
        <v>-2.7000206413721204E-3</v>
      </c>
      <c r="K252" s="44" t="e">
        <f>IFERROR(_xll.qlIndexFixing(Index3M,H252,TRUE,_xll.ohTrigger(RecalcTrigger,Trigger3M)),NA())</f>
        <v>#N/A</v>
      </c>
      <c r="L252" s="44">
        <f>IFERROR(_xll.qlIndexFixing(Index6M,$H252,TRUE,_xll.ohTrigger(RecalcTrigger,Trigger6M)),NA())</f>
        <v>-6.842009043985163E-4</v>
      </c>
      <c r="M252" s="183">
        <f>IFERROR(_xll.qlIndexFixing(Index1Y,$H252,TRUE,_xll.ohTrigger(RecalcTrigger,Trigger1Y)),NA())</f>
        <v>8.1911020452018883E-4</v>
      </c>
      <c r="N252" s="182">
        <f>IFERROR(_xll.qlIndexFixing(ONIndex1M,I252,TRUE,_xll.ohTrigger(RecalcTrigger,Trigger1M)),NA())</f>
        <v>-2.7132994838519053E-3</v>
      </c>
      <c r="O252" s="44" t="e">
        <f>IFERROR(_xll.qlIndexFixing(ONIndex3M,I252,TRUE,_xll.ohTrigger(RecalcTrigger,Trigger3M)),NA())</f>
        <v>#N/A</v>
      </c>
      <c r="P252" s="44">
        <f>IFERROR(_xll.qlIndexFixing(ONIndex6M,I252,TRUE,_xll.ohTrigger(RecalcTrigger,Trigger6M)),NA())</f>
        <v>-8.303070152626546E-4</v>
      </c>
      <c r="Q252" s="183">
        <f>IFERROR(_xll.qlIndexFixing(ONIndex1Y,I252,TRUE,_xll.ohTrigger(RecalcTrigger,Trigger1Y)),NA())</f>
        <v>1.3142682262490268E-4</v>
      </c>
    </row>
    <row r="253" spans="2:17" x14ac:dyDescent="0.2">
      <c r="B253" s="39" t="s">
        <v>17</v>
      </c>
      <c r="D253" s="42">
        <f>_xll.qlCalendarAdvance(Calendar,$D252,B253,"f",FALSE)</f>
        <v>42709</v>
      </c>
      <c r="E253" s="177">
        <f>_xll.qlInterestRateIndexValueDate(IndexON,D253)</f>
        <v>42709</v>
      </c>
      <c r="F253" s="193">
        <f>IFERROR(_xll.qlIndexFixing(IndexON,D253,TRUE,_xll.ohTrigger(RecalcTrigger,TriggerON)),NA())</f>
        <v>-2.984825236094224E-3</v>
      </c>
      <c r="H253" s="42">
        <f>_xll.qlCalendarAdvance(Calendar,$H252,B253,"f",FALSE)</f>
        <v>42709</v>
      </c>
      <c r="I253" s="177">
        <f>_xll.qlInterestRateIndexValueDate(Index1M,$H253)</f>
        <v>42711</v>
      </c>
      <c r="J253" s="182">
        <f>IFERROR(_xll.qlIndexFixing(Index1M,$H253,TRUE,_xll.ohTrigger(RecalcTrigger,Trigger1M)),NA())</f>
        <v>-2.6985902556164731E-3</v>
      </c>
      <c r="K253" s="44" t="e">
        <f>IFERROR(_xll.qlIndexFixing(Index3M,H253,TRUE,_xll.ohTrigger(RecalcTrigger,Trigger3M)),NA())</f>
        <v>#N/A</v>
      </c>
      <c r="L253" s="44">
        <f>IFERROR(_xll.qlIndexFixing(Index6M,$H253,TRUE,_xll.ohTrigger(RecalcTrigger,Trigger6M)),NA())</f>
        <v>-6.8268615139043638E-4</v>
      </c>
      <c r="M253" s="183">
        <f>IFERROR(_xll.qlIndexFixing(Index1Y,$H253,TRUE,_xll.ohTrigger(RecalcTrigger,Trigger1Y)),NA())</f>
        <v>8.2210603540941495E-4</v>
      </c>
      <c r="N253" s="182">
        <f>IFERROR(_xll.qlIndexFixing(ONIndex1M,I253,TRUE,_xll.ohTrigger(RecalcTrigger,Trigger1M)),NA())</f>
        <v>-2.7090171883736858E-3</v>
      </c>
      <c r="O253" s="44" t="e">
        <f>IFERROR(_xll.qlIndexFixing(ONIndex3M,I253,TRUE,_xll.ohTrigger(RecalcTrigger,Trigger3M)),NA())</f>
        <v>#N/A</v>
      </c>
      <c r="P253" s="44">
        <f>IFERROR(_xll.qlIndexFixing(ONIndex6M,I253,TRUE,_xll.ohTrigger(RecalcTrigger,Trigger6M)),NA())</f>
        <v>-8.2726494020413099E-4</v>
      </c>
      <c r="Q253" s="183">
        <f>IFERROR(_xll.qlIndexFixing(ONIndex1Y,I253,TRUE,_xll.ohTrigger(RecalcTrigger,Trigger1Y)),NA())</f>
        <v>1.2556266589136555E-4</v>
      </c>
    </row>
    <row r="254" spans="2:17" x14ac:dyDescent="0.2">
      <c r="B254" s="39" t="s">
        <v>17</v>
      </c>
      <c r="D254" s="42">
        <f>_xll.qlCalendarAdvance(Calendar,$D253,B254,"f",FALSE)</f>
        <v>42710</v>
      </c>
      <c r="E254" s="177">
        <f>_xll.qlInterestRateIndexValueDate(IndexON,D254)</f>
        <v>42710</v>
      </c>
      <c r="F254" s="193">
        <f>IFERROR(_xll.qlIndexFixing(IndexON,D254,TRUE,_xll.ohTrigger(RecalcTrigger,TriggerON)),NA())</f>
        <v>-2.9821013451414302E-3</v>
      </c>
      <c r="H254" s="42">
        <f>_xll.qlCalendarAdvance(Calendar,$H253,B254,"f",FALSE)</f>
        <v>42710</v>
      </c>
      <c r="I254" s="177">
        <f>_xll.qlInterestRateIndexValueDate(Index1M,$H254)</f>
        <v>42712</v>
      </c>
      <c r="J254" s="182">
        <f>IFERROR(_xll.qlIndexFixing(Index1M,$H254,TRUE,_xll.ohTrigger(RecalcTrigger,Trigger1M)),NA())</f>
        <v>-2.6980748427378465E-3</v>
      </c>
      <c r="K254" s="44" t="e">
        <f>IFERROR(_xll.qlIndexFixing(Index3M,H254,TRUE,_xll.ohTrigger(RecalcTrigger,Trigger3M)),NA())</f>
        <v>#N/A</v>
      </c>
      <c r="L254" s="44">
        <f>IFERROR(_xll.qlIndexFixing(Index6M,$H254,TRUE,_xll.ohTrigger(RecalcTrigger,Trigger6M)),NA())</f>
        <v>-6.8113039146010289E-4</v>
      </c>
      <c r="M254" s="183">
        <f>IFERROR(_xll.qlIndexFixing(Index1Y,$H254,TRUE,_xll.ohTrigger(RecalcTrigger,Trigger1Y)),NA())</f>
        <v>8.2512287331416541E-4</v>
      </c>
      <c r="N254" s="182">
        <f>IFERROR(_xll.qlIndexFixing(ONIndex1M,I254,TRUE,_xll.ohTrigger(RecalcTrigger,Trigger1M)),NA())</f>
        <v>-2.7053961755241218E-3</v>
      </c>
      <c r="O254" s="44" t="e">
        <f>IFERROR(_xll.qlIndexFixing(ONIndex3M,I254,TRUE,_xll.ohTrigger(RecalcTrigger,Trigger3M)),NA())</f>
        <v>#N/A</v>
      </c>
      <c r="P254" s="44">
        <f>IFERROR(_xll.qlIndexFixing(ONIndex6M,I254,TRUE,_xll.ohTrigger(RecalcTrigger,Trigger6M)),NA())</f>
        <v>-8.2446472764896583E-4</v>
      </c>
      <c r="Q254" s="183">
        <f>IFERROR(_xll.qlIndexFixing(ONIndex1Y,I254,TRUE,_xll.ohTrigger(RecalcTrigger,Trigger1Y)),NA())</f>
        <v>1.1966531685558834E-4</v>
      </c>
    </row>
    <row r="255" spans="2:17" x14ac:dyDescent="0.2">
      <c r="B255" s="39" t="s">
        <v>17</v>
      </c>
      <c r="D255" s="42">
        <f>_xll.qlCalendarAdvance(Calendar,$D254,B255,"f",FALSE)</f>
        <v>42711</v>
      </c>
      <c r="E255" s="177">
        <f>_xll.qlInterestRateIndexValueDate(IndexON,D255)</f>
        <v>42711</v>
      </c>
      <c r="F255" s="193">
        <f>IFERROR(_xll.qlIndexFixing(IndexON,D255,TRUE,_xll.ohTrigger(RecalcTrigger,TriggerON)),NA())</f>
        <v>-2.9792964081787332E-3</v>
      </c>
      <c r="H255" s="42">
        <f>_xll.qlCalendarAdvance(Calendar,$H254,B255,"f",FALSE)</f>
        <v>42711</v>
      </c>
      <c r="I255" s="177">
        <f>_xll.qlInterestRateIndexValueDate(Index1M,$H255)</f>
        <v>42713</v>
      </c>
      <c r="J255" s="182">
        <f>IFERROR(_xll.qlIndexFixing(Index1M,$H255,TRUE,_xll.ohTrigger(RecalcTrigger,Trigger1M)),NA())</f>
        <v>-2.6976040569698556E-3</v>
      </c>
      <c r="K255" s="44" t="e">
        <f>IFERROR(_xll.qlIndexFixing(Index3M,H255,TRUE,_xll.ohTrigger(RecalcTrigger,Trigger3M)),NA())</f>
        <v>#N/A</v>
      </c>
      <c r="L255" s="44">
        <f>IFERROR(_xll.qlIndexFixing(Index6M,$H255,TRUE,_xll.ohTrigger(RecalcTrigger,Trigger6M)),NA())</f>
        <v>-6.7952912800508505E-4</v>
      </c>
      <c r="M255" s="183">
        <f>IFERROR(_xll.qlIndexFixing(Index1Y,$H255,TRUE,_xll.ohTrigger(RecalcTrigger,Trigger1Y)),NA())</f>
        <v>8.3045621903733052E-4</v>
      </c>
      <c r="N255" s="182">
        <f>IFERROR(_xll.qlIndexFixing(ONIndex1M,I255,TRUE,_xll.ohTrigger(RecalcTrigger,Trigger1M)),NA())</f>
        <v>-2.7038916467425622E-3</v>
      </c>
      <c r="O255" s="44" t="e">
        <f>IFERROR(_xll.qlIndexFixing(ONIndex3M,I255,TRUE,_xll.ohTrigger(RecalcTrigger,Trigger3M)),NA())</f>
        <v>#N/A</v>
      </c>
      <c r="P255" s="44">
        <f>IFERROR(_xll.qlIndexFixing(ONIndex6M,I255,TRUE,_xll.ohTrigger(RecalcTrigger,Trigger6M)),NA())</f>
        <v>-8.2318531447356236E-4</v>
      </c>
      <c r="Q255" s="183">
        <f>IFERROR(_xll.qlIndexFixing(ONIndex1Y,I255,TRUE,_xll.ohTrigger(RecalcTrigger,Trigger1Y)),NA())</f>
        <v>1.1669990190199542E-4</v>
      </c>
    </row>
    <row r="256" spans="2:17" x14ac:dyDescent="0.2">
      <c r="B256" s="39" t="s">
        <v>17</v>
      </c>
      <c r="D256" s="42">
        <f>_xll.qlCalendarAdvance(Calendar,$D255,B256,"f",FALSE)</f>
        <v>42712</v>
      </c>
      <c r="E256" s="177">
        <f>_xll.qlInterestRateIndexValueDate(IndexON,D256)</f>
        <v>42712</v>
      </c>
      <c r="F256" s="193">
        <f>IFERROR(_xll.qlIndexFixing(IndexON,D256,TRUE,_xll.ohTrigger(RecalcTrigger,TriggerON)),NA())</f>
        <v>-2.9764098996665211E-3</v>
      </c>
      <c r="H256" s="42">
        <f>_xll.qlCalendarAdvance(Calendar,$H255,B256,"f",FALSE)</f>
        <v>42712</v>
      </c>
      <c r="I256" s="177">
        <f>_xll.qlInterestRateIndexValueDate(Index1M,$H256)</f>
        <v>42716</v>
      </c>
      <c r="J256" s="182">
        <f>IFERROR(_xll.qlIndexFixing(Index1M,$H256,TRUE,_xll.ohTrigger(RecalcTrigger,Trigger1M)),NA())</f>
        <v>-2.6956784508011442E-3</v>
      </c>
      <c r="K256" s="44" t="e">
        <f>IFERROR(_xll.qlIndexFixing(Index3M,H256,TRUE,_xll.ohTrigger(RecalcTrigger,Trigger3M)),NA())</f>
        <v>#N/A</v>
      </c>
      <c r="L256" s="44">
        <f>IFERROR(_xll.qlIndexFixing(Index6M,$H256,TRUE,_xll.ohTrigger(RecalcTrigger,Trigger6M)),NA())</f>
        <v>-6.7440683553424293E-4</v>
      </c>
      <c r="M256" s="183">
        <f>IFERROR(_xll.qlIndexFixing(Index1Y,$H256,TRUE,_xll.ohTrigger(RecalcTrigger,Trigger1Y)),NA())</f>
        <v>8.3742146654160405E-4</v>
      </c>
      <c r="N256" s="182">
        <f>IFERROR(_xll.qlIndexFixing(ONIndex1M,I256,TRUE,_xll.ohTrigger(RecalcTrigger,Trigger1M)),NA())</f>
        <v>-2.702580369096097E-3</v>
      </c>
      <c r="O256" s="44" t="e">
        <f>IFERROR(_xll.qlIndexFixing(ONIndex3M,I256,TRUE,_xll.ohTrigger(RecalcTrigger,Trigger3M)),NA())</f>
        <v>#N/A</v>
      </c>
      <c r="P256" s="44">
        <f>IFERROR(_xll.qlIndexFixing(ONIndex6M,I256,TRUE,_xll.ohTrigger(RecalcTrigger,Trigger6M)),NA())</f>
        <v>-8.2198045518122598E-4</v>
      </c>
      <c r="Q256" s="183">
        <f>IFERROR(_xll.qlIndexFixing(ONIndex1Y,I256,TRUE,_xll.ohTrigger(RecalcTrigger,Trigger1Y)),NA())</f>
        <v>1.1372430357425856E-4</v>
      </c>
    </row>
    <row r="257" spans="2:17" x14ac:dyDescent="0.2">
      <c r="B257" s="39" t="s">
        <v>17</v>
      </c>
      <c r="D257" s="42">
        <f>_xll.qlCalendarAdvance(Calendar,$D256,B257,"f",FALSE)</f>
        <v>42713</v>
      </c>
      <c r="E257" s="177">
        <f>_xll.qlInterestRateIndexValueDate(IndexON,D257)</f>
        <v>42713</v>
      </c>
      <c r="F257" s="193">
        <f>IFERROR(_xll.qlIndexFixing(IndexON,D257,TRUE,_xll.ohTrigger(RecalcTrigger,TriggerON)),NA())</f>
        <v>-2.9703378376133571E-3</v>
      </c>
      <c r="H257" s="42">
        <f>_xll.qlCalendarAdvance(Calendar,$H256,B257,"f",FALSE)</f>
        <v>42713</v>
      </c>
      <c r="I257" s="177">
        <f>_xll.qlInterestRateIndexValueDate(Index1M,$H257)</f>
        <v>42717</v>
      </c>
      <c r="J257" s="182">
        <f>IFERROR(_xll.qlIndexFixing(Index1M,$H257,TRUE,_xll.ohTrigger(RecalcTrigger,Trigger1M)),NA())</f>
        <v>-2.6951160312141129E-3</v>
      </c>
      <c r="K257" s="44" t="e">
        <f>IFERROR(_xll.qlIndexFixing(Index3M,H257,TRUE,_xll.ohTrigger(RecalcTrigger,Trigger3M)),NA())</f>
        <v>#N/A</v>
      </c>
      <c r="L257" s="44">
        <f>IFERROR(_xll.qlIndexFixing(Index6M,$H257,TRUE,_xll.ohTrigger(RecalcTrigger,Trigger6M)),NA())</f>
        <v>-6.7257790536297648E-4</v>
      </c>
      <c r="M257" s="183">
        <f>IFERROR(_xll.qlIndexFixing(Index1Y,$H257,TRUE,_xll.ohTrigger(RecalcTrigger,Trigger1Y)),NA())</f>
        <v>8.4055926823262974E-4</v>
      </c>
      <c r="N257" s="182">
        <f>IFERROR(_xll.qlIndexFixing(ONIndex1M,I257,TRUE,_xll.ohTrigger(RecalcTrigger,Trigger1M)),NA())</f>
        <v>-2.7014647085321641E-3</v>
      </c>
      <c r="O257" s="44" t="e">
        <f>IFERROR(_xll.qlIndexFixing(ONIndex3M,I257,TRUE,_xll.ohTrigger(RecalcTrigger,Trigger3M)),NA())</f>
        <v>#N/A</v>
      </c>
      <c r="P257" s="44">
        <f>IFERROR(_xll.qlIndexFixing(ONIndex6M,I257,TRUE,_xll.ohTrigger(RecalcTrigger,Trigger6M)),NA())</f>
        <v>-8.2085119549546448E-4</v>
      </c>
      <c r="Q257" s="183">
        <f>IFERROR(_xll.qlIndexFixing(ONIndex1Y,I257,TRUE,_xll.ohTrigger(RecalcTrigger,Trigger1Y)),NA())</f>
        <v>1.1073843777964498E-4</v>
      </c>
    </row>
    <row r="258" spans="2:17" x14ac:dyDescent="0.2">
      <c r="B258" s="39" t="s">
        <v>17</v>
      </c>
      <c r="D258" s="42">
        <f>_xll.qlCalendarAdvance(Calendar,$D257,B258,"f",FALSE)</f>
        <v>42716</v>
      </c>
      <c r="E258" s="177">
        <f>_xll.qlInterestRateIndexValueDate(IndexON,D258)</f>
        <v>42716</v>
      </c>
      <c r="F258" s="193">
        <f>IFERROR(_xll.qlIndexFixing(IndexON,D258,TRUE,_xll.ohTrigger(RecalcTrigger,TriggerON)),NA())</f>
        <v>-2.9640376261008683E-3</v>
      </c>
      <c r="H258" s="42">
        <f>_xll.qlCalendarAdvance(Calendar,$H257,B258,"f",FALSE)</f>
        <v>42716</v>
      </c>
      <c r="I258" s="177">
        <f>_xll.qlInterestRateIndexValueDate(Index1M,$H258)</f>
        <v>42718</v>
      </c>
      <c r="J258" s="182">
        <f>IFERROR(_xll.qlIndexFixing(Index1M,$H258,TRUE,_xll.ohTrigger(RecalcTrigger,Trigger1M)),NA())</f>
        <v>-2.6940488112334941E-3</v>
      </c>
      <c r="K258" s="44" t="e">
        <f>IFERROR(_xll.qlIndexFixing(Index3M,H258,TRUE,_xll.ohTrigger(RecalcTrigger,Trigger3M)),NA())</f>
        <v>#N/A</v>
      </c>
      <c r="L258" s="44">
        <f>IFERROR(_xll.qlIndexFixing(Index6M,$H258,TRUE,_xll.ohTrigger(RecalcTrigger,Trigger6M)),NA())</f>
        <v>-6.7068047369317062E-4</v>
      </c>
      <c r="M258" s="183">
        <f>IFERROR(_xll.qlIndexFixing(Index1Y,$H258,TRUE,_xll.ohTrigger(RecalcTrigger,Trigger1Y)),NA())</f>
        <v>8.4372448852058251E-4</v>
      </c>
      <c r="N258" s="182">
        <f>IFERROR(_xll.qlIndexFixing(ONIndex1M,I258,TRUE,_xll.ohTrigger(RecalcTrigger,Trigger1M)),NA())</f>
        <v>-2.699877026026698E-3</v>
      </c>
      <c r="O258" s="44" t="e">
        <f>IFERROR(_xll.qlIndexFixing(ONIndex3M,I258,TRUE,_xll.ohTrigger(RecalcTrigger,Trigger3M)),NA())</f>
        <v>#N/A</v>
      </c>
      <c r="P258" s="44">
        <f>IFERROR(_xll.qlIndexFixing(ONIndex6M,I258,TRUE,_xll.ohTrigger(RecalcTrigger,Trigger6M)),NA())</f>
        <v>-8.1884803758924818E-4</v>
      </c>
      <c r="Q258" s="183">
        <f>IFERROR(_xll.qlIndexFixing(ONIndex1Y,I258,TRUE,_xll.ohTrigger(RecalcTrigger,Trigger1Y)),NA())</f>
        <v>1.0473209222539026E-4</v>
      </c>
    </row>
    <row r="259" spans="2:17" x14ac:dyDescent="0.2">
      <c r="B259" s="39" t="s">
        <v>17</v>
      </c>
      <c r="D259" s="42">
        <f>_xll.qlCalendarAdvance(Calendar,$D258,B259,"f",FALSE)</f>
        <v>42717</v>
      </c>
      <c r="E259" s="177">
        <f>_xll.qlInterestRateIndexValueDate(IndexON,D259)</f>
        <v>42717</v>
      </c>
      <c r="F259" s="193">
        <f>IFERROR(_xll.qlIndexFixing(IndexON,D259,TRUE,_xll.ohTrigger(RecalcTrigger,TriggerON)),NA())</f>
        <v>-2.9607353679139692E-3</v>
      </c>
      <c r="H259" s="42">
        <f>_xll.qlCalendarAdvance(Calendar,$H258,B259,"f",FALSE)</f>
        <v>42717</v>
      </c>
      <c r="I259" s="177">
        <f>_xll.qlInterestRateIndexValueDate(Index1M,$H259)</f>
        <v>42719</v>
      </c>
      <c r="J259" s="182">
        <f>IFERROR(_xll.qlIndexFixing(Index1M,$H259,TRUE,_xll.ohTrigger(RecalcTrigger,Trigger1M)),NA())</f>
        <v>-2.6938024228762014E-3</v>
      </c>
      <c r="K259" s="44" t="e">
        <f>IFERROR(_xll.qlIndexFixing(Index3M,H259,TRUE,_xll.ohTrigger(RecalcTrigger,Trigger3M)),NA())</f>
        <v>#N/A</v>
      </c>
      <c r="L259" s="44">
        <f>IFERROR(_xll.qlIndexFixing(Index6M,$H259,TRUE,_xll.ohTrigger(RecalcTrigger,Trigger6M)),NA())</f>
        <v>-6.6870983792607528E-4</v>
      </c>
      <c r="M259" s="183">
        <f>IFERROR(_xll.qlIndexFixing(Index1Y,$H259,TRUE,_xll.ohTrigger(RecalcTrigger,Trigger1Y)),NA())</f>
        <v>8.4691821605288131E-4</v>
      </c>
      <c r="N259" s="182">
        <f>IFERROR(_xll.qlIndexFixing(ONIndex1M,I259,TRUE,_xll.ohTrigger(RecalcTrigger,Trigger1M)),NA())</f>
        <v>-2.6989691077261568E-3</v>
      </c>
      <c r="O259" s="44" t="e">
        <f>IFERROR(_xll.qlIndexFixing(ONIndex3M,I259,TRUE,_xll.ohTrigger(RecalcTrigger,Trigger3M)),NA())</f>
        <v>#N/A</v>
      </c>
      <c r="P259" s="44">
        <f>IFERROR(_xll.qlIndexFixing(ONIndex6M,I259,TRUE,_xll.ohTrigger(RecalcTrigger,Trigger6M)),NA())</f>
        <v>-8.171006276391779E-4</v>
      </c>
      <c r="Q259" s="183">
        <f>IFERROR(_xll.qlIndexFixing(ONIndex1Y,I259,TRUE,_xll.ohTrigger(RecalcTrigger,Trigger1Y)),NA())</f>
        <v>9.8835829120957897E-5</v>
      </c>
    </row>
    <row r="260" spans="2:17" x14ac:dyDescent="0.2">
      <c r="B260" s="39" t="s">
        <v>17</v>
      </c>
      <c r="D260" s="42">
        <f>_xll.qlCalendarAdvance(Calendar,$D259,B260,"f",FALSE)</f>
        <v>42718</v>
      </c>
      <c r="E260" s="177">
        <f>_xll.qlInterestRateIndexValueDate(IndexON,D260)</f>
        <v>42718</v>
      </c>
      <c r="F260" s="193">
        <f>IFERROR(_xll.qlIndexFixing(IndexON,D260,TRUE,_xll.ohTrigger(RecalcTrigger,TriggerON)),NA())</f>
        <v>-2.9573823131201493E-3</v>
      </c>
      <c r="H260" s="42">
        <f>_xll.qlCalendarAdvance(Calendar,$H259,B260,"f",FALSE)</f>
        <v>42718</v>
      </c>
      <c r="I260" s="177">
        <f>_xll.qlInterestRateIndexValueDate(Index1M,$H260)</f>
        <v>42720</v>
      </c>
      <c r="J260" s="182">
        <f>IFERROR(_xll.qlIndexFixing(Index1M,$H260,TRUE,_xll.ohTrigger(RecalcTrigger,Trigger1M)),NA())</f>
        <v>-2.6935754651458504E-3</v>
      </c>
      <c r="K260" s="44" t="e">
        <f>IFERROR(_xll.qlIndexFixing(Index3M,H260,TRUE,_xll.ohTrigger(RecalcTrigger,Trigger3M)),NA())</f>
        <v>#N/A</v>
      </c>
      <c r="L260" s="44">
        <f>IFERROR(_xll.qlIndexFixing(Index6M,$H260,TRUE,_xll.ohTrigger(RecalcTrigger,Trigger6M)),NA())</f>
        <v>-6.6666126112227835E-4</v>
      </c>
      <c r="M260" s="183">
        <f>IFERROR(_xll.qlIndexFixing(Index1Y,$H260,TRUE,_xll.ohTrigger(RecalcTrigger,Trigger1Y)),NA())</f>
        <v>8.5259231248299911E-4</v>
      </c>
      <c r="N260" s="182">
        <f>IFERROR(_xll.qlIndexFixing(ONIndex1M,I260,TRUE,_xll.ohTrigger(RecalcTrigger,Trigger1M)),NA())</f>
        <v>-2.6986475349977113E-3</v>
      </c>
      <c r="O260" s="44" t="e">
        <f>IFERROR(_xll.qlIndexFixing(ONIndex3M,I260,TRUE,_xll.ohTrigger(RecalcTrigger,Trigger3M)),NA())</f>
        <v>#N/A</v>
      </c>
      <c r="P260" s="44">
        <f>IFERROR(_xll.qlIndexFixing(ONIndex6M,I260,TRUE,_xll.ohTrigger(RecalcTrigger,Trigger6M)),NA())</f>
        <v>-8.163022493157257E-4</v>
      </c>
      <c r="Q260" s="183">
        <f>IFERROR(_xll.qlIndexFixing(ONIndex1Y,I260,TRUE,_xll.ohTrigger(RecalcTrigger,Trigger1Y)),NA())</f>
        <v>9.6671770748457675E-5</v>
      </c>
    </row>
    <row r="261" spans="2:17" x14ac:dyDescent="0.2">
      <c r="B261" s="39" t="s">
        <v>17</v>
      </c>
      <c r="D261" s="42">
        <f>_xll.qlCalendarAdvance(Calendar,$D260,B261,"f",FALSE)</f>
        <v>42719</v>
      </c>
      <c r="E261" s="177">
        <f>_xll.qlInterestRateIndexValueDate(IndexON,D261)</f>
        <v>42719</v>
      </c>
      <c r="F261" s="193">
        <f>IFERROR(_xll.qlIndexFixing(IndexON,D261,TRUE,_xll.ohTrigger(RecalcTrigger,TriggerON)),NA())</f>
        <v>-2.9541144048161883E-3</v>
      </c>
      <c r="H261" s="42">
        <f>_xll.qlCalendarAdvance(Calendar,$H260,B261,"f",FALSE)</f>
        <v>42719</v>
      </c>
      <c r="I261" s="177">
        <f>_xll.qlInterestRateIndexValueDate(Index1M,$H261)</f>
        <v>42723</v>
      </c>
      <c r="J261" s="182">
        <f>IFERROR(_xll.qlIndexFixing(Index1M,$H261,TRUE,_xll.ohTrigger(RecalcTrigger,Trigger1M)),NA())</f>
        <v>-2.6921134311191025E-3</v>
      </c>
      <c r="K261" s="44" t="e">
        <f>IFERROR(_xll.qlIndexFixing(Index3M,H261,TRUE,_xll.ohTrigger(RecalcTrigger,Trigger3M)),NA())</f>
        <v>#N/A</v>
      </c>
      <c r="L261" s="44">
        <f>IFERROR(_xll.qlIndexFixing(Index6M,$H261,TRUE,_xll.ohTrigger(RecalcTrigger,Trigger6M)),NA())</f>
        <v>-6.6000000000023917E-4</v>
      </c>
      <c r="M261" s="183">
        <f>IFERROR(_xll.qlIndexFixing(Index1Y,$H261,TRUE,_xll.ohTrigger(RecalcTrigger,Trigger1Y)),NA())</f>
        <v>8.5999999811859566E-4</v>
      </c>
      <c r="N261" s="182">
        <f>IFERROR(_xll.qlIndexFixing(ONIndex1M,I261,TRUE,_xll.ohTrigger(RecalcTrigger,Trigger1M)),NA())</f>
        <v>-2.6983141091108109E-3</v>
      </c>
      <c r="O261" s="44" t="e">
        <f>IFERROR(_xll.qlIndexFixing(ONIndex3M,I261,TRUE,_xll.ohTrigger(RecalcTrigger,Trigger3M)),NA())</f>
        <v>#N/A</v>
      </c>
      <c r="P261" s="44">
        <f>IFERROR(_xll.qlIndexFixing(ONIndex6M,I261,TRUE,_xll.ohTrigger(RecalcTrigger,Trigger6M)),NA())</f>
        <v>-8.1552232399140223E-4</v>
      </c>
      <c r="Q261" s="183">
        <f>IFERROR(_xll.qlIndexFixing(ONIndex1Y,I261,TRUE,_xll.ohTrigger(RecalcTrigger,Trigger1Y)),NA())</f>
        <v>9.5380026117197758E-5</v>
      </c>
    </row>
    <row r="262" spans="2:17" x14ac:dyDescent="0.2">
      <c r="B262" s="39" t="s">
        <v>17</v>
      </c>
      <c r="D262" s="42">
        <f>_xll.qlCalendarAdvance(Calendar,$D261,B262,"f",FALSE)</f>
        <v>42720</v>
      </c>
      <c r="E262" s="177">
        <f>_xll.qlInterestRateIndexValueDate(IndexON,D262)</f>
        <v>42720</v>
      </c>
      <c r="F262" s="193">
        <f>IFERROR(_xll.qlIndexFixing(IndexON,D262,TRUE,_xll.ohTrigger(RecalcTrigger,TriggerON)),NA())</f>
        <v>-2.9479592801529009E-3</v>
      </c>
      <c r="H262" s="42">
        <f>_xll.qlCalendarAdvance(Calendar,$H261,B262,"f",FALSE)</f>
        <v>42720</v>
      </c>
      <c r="I262" s="177">
        <f>_xll.qlInterestRateIndexValueDate(Index1M,$H262)</f>
        <v>42724</v>
      </c>
      <c r="J262" s="182">
        <f>IFERROR(_xll.qlIndexFixing(Index1M,$H262,TRUE,_xll.ohTrigger(RecalcTrigger,Trigger1M)),NA())</f>
        <v>-2.691612551980937E-3</v>
      </c>
      <c r="K262" s="44" t="e">
        <f>IFERROR(_xll.qlIndexFixing(Index3M,H262,TRUE,_xll.ohTrigger(RecalcTrigger,Trigger3M)),NA())</f>
        <v>#N/A</v>
      </c>
      <c r="L262" s="44">
        <f>IFERROR(_xll.qlIndexFixing(Index6M,$H262,TRUE,_xll.ohTrigger(RecalcTrigger,Trigger6M)),NA())</f>
        <v>-6.575930904050909E-4</v>
      </c>
      <c r="M262" s="183">
        <f>IFERROR(_xll.qlIndexFixing(Index1Y,$H262,TRUE,_xll.ohTrigger(RecalcTrigger,Trigger1Y)),NA())</f>
        <v>8.6335117400114232E-4</v>
      </c>
      <c r="N262" s="182">
        <f>IFERROR(_xll.qlIndexFixing(ONIndex1M,I262,TRUE,_xll.ohTrigger(RecalcTrigger,Trigger1M)),NA())</f>
        <v>-2.6979688187545037E-3</v>
      </c>
      <c r="O262" s="44" t="e">
        <f>IFERROR(_xll.qlIndexFixing(ONIndex3M,I262,TRUE,_xll.ohTrigger(RecalcTrigger,Trigger3M)),NA())</f>
        <v>#N/A</v>
      </c>
      <c r="P262" s="44">
        <f>IFERROR(_xll.qlIndexFixing(ONIndex6M,I262,TRUE,_xll.ohTrigger(RecalcTrigger,Trigger6M)),NA())</f>
        <v>-8.1476121685408742E-4</v>
      </c>
      <c r="Q262" s="183">
        <f>IFERROR(_xll.qlIndexFixing(ONIndex1Y,I262,TRUE,_xll.ohTrigger(RecalcTrigger,Trigger1Y)),NA())</f>
        <v>9.4969981239145795E-5</v>
      </c>
    </row>
    <row r="263" spans="2:17" x14ac:dyDescent="0.2">
      <c r="B263" s="39" t="s">
        <v>17</v>
      </c>
      <c r="D263" s="42">
        <f>_xll.qlCalendarAdvance(Calendar,$D262,B263,"f",FALSE)</f>
        <v>42723</v>
      </c>
      <c r="E263" s="177">
        <f>_xll.qlInterestRateIndexValueDate(IndexON,D263)</f>
        <v>42723</v>
      </c>
      <c r="F263" s="193">
        <f>IFERROR(_xll.qlIndexFixing(IndexON,D263,TRUE,_xll.ohTrigger(RecalcTrigger,TriggerON)),NA())</f>
        <v>-2.9422657940836316E-3</v>
      </c>
      <c r="H263" s="42">
        <f>_xll.qlCalendarAdvance(Calendar,$H262,B263,"f",FALSE)</f>
        <v>42723</v>
      </c>
      <c r="I263" s="177">
        <f>_xll.qlInterestRateIndexValueDate(Index1M,$H263)</f>
        <v>42725</v>
      </c>
      <c r="J263" s="182">
        <f>IFERROR(_xll.qlIndexFixing(Index1M,$H263,TRUE,_xll.ohTrigger(RecalcTrigger,Trigger1M)),NA())</f>
        <v>-2.690490402779537E-3</v>
      </c>
      <c r="K263" s="44" t="e">
        <f>IFERROR(_xll.qlIndexFixing(Index3M,H263,TRUE,_xll.ohTrigger(RecalcTrigger,Trigger3M)),NA())</f>
        <v>#N/A</v>
      </c>
      <c r="L263" s="44">
        <f>IFERROR(_xll.qlIndexFixing(Index6M,$H263,TRUE,_xll.ohTrigger(RecalcTrigger,Trigger6M)),NA())</f>
        <v>-6.550929874380221E-4</v>
      </c>
      <c r="M263" s="183">
        <f>IFERROR(_xll.qlIndexFixing(Index1Y,$H263,TRUE,_xll.ohTrigger(RecalcTrigger,Trigger1Y)),NA())</f>
        <v>8.6673301446448144E-4</v>
      </c>
      <c r="N263" s="182">
        <f>IFERROR(_xll.qlIndexFixing(ONIndex1M,I263,TRUE,_xll.ohTrigger(RecalcTrigger,Trigger1M)),NA())</f>
        <v>-2.6970158644590292E-3</v>
      </c>
      <c r="O263" s="44" t="e">
        <f>IFERROR(_xll.qlIndexFixing(ONIndex3M,I263,TRUE,_xll.ohTrigger(RecalcTrigger,Trigger3M)),NA())</f>
        <v>#N/A</v>
      </c>
      <c r="P263" s="44">
        <f>IFERROR(_xll.qlIndexFixing(ONIndex6M,I263,TRUE,_xll.ohTrigger(RecalcTrigger,Trigger6M)),NA())</f>
        <v>-8.1295298198225119E-4</v>
      </c>
      <c r="Q263" s="183">
        <f>IFERROR(_xll.qlIndexFixing(ONIndex1Y,I263,TRUE,_xll.ohTrigger(RecalcTrigger,Trigger1Y)),NA())</f>
        <v>9.8435536821650516E-5</v>
      </c>
    </row>
    <row r="264" spans="2:17" x14ac:dyDescent="0.2">
      <c r="B264" s="39" t="s">
        <v>17</v>
      </c>
      <c r="D264" s="42">
        <f>_xll.qlCalendarAdvance(Calendar,$D263,B264,"f",FALSE)</f>
        <v>42724</v>
      </c>
      <c r="E264" s="177">
        <f>_xll.qlInterestRateIndexValueDate(IndexON,D264)</f>
        <v>42724</v>
      </c>
      <c r="F264" s="193">
        <f>IFERROR(_xll.qlIndexFixing(IndexON,D264,TRUE,_xll.ohTrigger(RecalcTrigger,TriggerON)),NA())</f>
        <v>-2.939617922361748E-3</v>
      </c>
      <c r="H264" s="42">
        <f>_xll.qlCalendarAdvance(Calendar,$H263,B264,"f",FALSE)</f>
        <v>42724</v>
      </c>
      <c r="I264" s="177">
        <f>_xll.qlInterestRateIndexValueDate(Index1M,$H264)</f>
        <v>42726</v>
      </c>
      <c r="J264" s="182">
        <f>IFERROR(_xll.qlIndexFixing(Index1M,$H264,TRUE,_xll.ohTrigger(RecalcTrigger,Trigger1M)),NA())</f>
        <v>-2.6902660763543362E-3</v>
      </c>
      <c r="K264" s="44" t="e">
        <f>IFERROR(_xll.qlIndexFixing(Index3M,H264,TRUE,_xll.ohTrigger(RecalcTrigger,Trigger3M)),NA())</f>
        <v>#N/A</v>
      </c>
      <c r="L264" s="44">
        <f>IFERROR(_xll.qlIndexFixing(Index6M,$H264,TRUE,_xll.ohTrigger(RecalcTrigger,Trigger6M)),NA())</f>
        <v>-6.5250375627184639E-4</v>
      </c>
      <c r="M264" s="183">
        <f>IFERROR(_xll.qlIndexFixing(Index1Y,$H264,TRUE,_xll.ohTrigger(RecalcTrigger,Trigger1Y)),NA())</f>
        <v>8.7014316978534765E-4</v>
      </c>
      <c r="N264" s="182">
        <f>IFERROR(_xll.qlIndexFixing(ONIndex1M,I264,TRUE,_xll.ohTrigger(RecalcTrigger,Trigger1M)),NA())</f>
        <v>-2.6960640093243171E-3</v>
      </c>
      <c r="O264" s="44" t="e">
        <f>IFERROR(_xll.qlIndexFixing(ONIndex3M,I264,TRUE,_xll.ohTrigger(RecalcTrigger,Trigger3M)),NA())</f>
        <v>#N/A</v>
      </c>
      <c r="P264" s="44">
        <f>IFERROR(_xll.qlIndexFixing(ONIndex6M,I264,TRUE,_xll.ohTrigger(RecalcTrigger,Trigger6M)),NA())</f>
        <v>-8.1125073670751391E-4</v>
      </c>
      <c r="Q264" s="183">
        <f>IFERROR(_xll.qlIndexFixing(ONIndex1Y,I264,TRUE,_xll.ohTrigger(RecalcTrigger,Trigger1Y)),NA())</f>
        <v>1.0647376732286773E-4</v>
      </c>
    </row>
    <row r="265" spans="2:17" x14ac:dyDescent="0.2">
      <c r="B265" s="39" t="s">
        <v>17</v>
      </c>
      <c r="D265" s="42">
        <f>_xll.qlCalendarAdvance(Calendar,$D264,B265,"f",FALSE)</f>
        <v>42725</v>
      </c>
      <c r="E265" s="177">
        <f>_xll.qlInterestRateIndexValueDate(IndexON,D265)</f>
        <v>42725</v>
      </c>
      <c r="F265" s="193">
        <f>IFERROR(_xll.qlIndexFixing(IndexON,D265,TRUE,_xll.ohTrigger(RecalcTrigger,TriggerON)),NA())</f>
        <v>-2.9370991729926743E-3</v>
      </c>
      <c r="H265" s="42">
        <f>_xll.qlCalendarAdvance(Calendar,$H264,B265,"f",FALSE)</f>
        <v>42725</v>
      </c>
      <c r="I265" s="177">
        <f>_xll.qlInterestRateIndexValueDate(Index1M,$H265)</f>
        <v>42727</v>
      </c>
      <c r="J265" s="182">
        <f>IFERROR(_xll.qlIndexFixing(Index1M,$H265,TRUE,_xll.ohTrigger(RecalcTrigger,Trigger1M)),NA())</f>
        <v>-2.6900377608975942E-3</v>
      </c>
      <c r="K265" s="44" t="e">
        <f>IFERROR(_xll.qlIndexFixing(Index3M,H265,TRUE,_xll.ohTrigger(RecalcTrigger,Trigger3M)),NA())</f>
        <v>#N/A</v>
      </c>
      <c r="L265" s="44">
        <f>IFERROR(_xll.qlIndexFixing(Index6M,$H265,TRUE,_xll.ohTrigger(RecalcTrigger,Trigger6M)),NA())</f>
        <v>-6.4982949392137926E-4</v>
      </c>
      <c r="M265" s="183">
        <f>IFERROR(_xll.qlIndexFixing(Index1Y,$H265,TRUE,_xll.ohTrigger(RecalcTrigger,Trigger1Y)),NA())</f>
        <v>8.7898165028126203E-4</v>
      </c>
      <c r="N265" s="182">
        <f>IFERROR(_xll.qlIndexFixing(ONIndex1M,I265,TRUE,_xll.ohTrigger(RecalcTrigger,Trigger1M)),NA())</f>
        <v>-2.6956472976991108E-3</v>
      </c>
      <c r="O265" s="44" t="e">
        <f>IFERROR(_xll.qlIndexFixing(ONIndex3M,I265,TRUE,_xll.ohTrigger(RecalcTrigger,Trigger3M)),NA())</f>
        <v>#N/A</v>
      </c>
      <c r="P265" s="44">
        <f>IFERROR(_xll.qlIndexFixing(ONIndex6M,I265,TRUE,_xll.ohTrigger(RecalcTrigger,Trigger6M)),NA())</f>
        <v>-8.1061020835715425E-4</v>
      </c>
      <c r="Q265" s="183">
        <f>IFERROR(_xll.qlIndexFixing(ONIndex1Y,I265,TRUE,_xll.ohTrigger(RecalcTrigger,Trigger1Y)),NA())</f>
        <v>1.1155102937365768E-4</v>
      </c>
    </row>
    <row r="266" spans="2:17" x14ac:dyDescent="0.2">
      <c r="B266" s="39" t="s">
        <v>17</v>
      </c>
      <c r="D266" s="42">
        <f>_xll.qlCalendarAdvance(Calendar,$D265,B266,"f",FALSE)</f>
        <v>42726</v>
      </c>
      <c r="E266" s="177">
        <f>_xll.qlInterestRateIndexValueDate(IndexON,D266)</f>
        <v>42726</v>
      </c>
      <c r="F266" s="193">
        <f>IFERROR(_xll.qlIndexFixing(IndexON,D266,TRUE,_xll.ohTrigger(RecalcTrigger,TriggerON)),NA())</f>
        <v>-2.9347112514122031E-3</v>
      </c>
      <c r="H266" s="42">
        <f>_xll.qlCalendarAdvance(Calendar,$H265,B266,"f",FALSE)</f>
        <v>42726</v>
      </c>
      <c r="I266" s="177">
        <f>_xll.qlInterestRateIndexValueDate(Index1M,$H266)</f>
        <v>42731</v>
      </c>
      <c r="J266" s="182">
        <f>IFERROR(_xll.qlIndexFixing(Index1M,$H266,TRUE,_xll.ohTrigger(RecalcTrigger,Trigger1M)),NA())</f>
        <v>-2.6877692638493217E-3</v>
      </c>
      <c r="K266" s="44" t="e">
        <f>IFERROR(_xll.qlIndexFixing(Index3M,H266,TRUE,_xll.ohTrigger(RecalcTrigger,Trigger3M)),NA())</f>
        <v>#N/A</v>
      </c>
      <c r="L266" s="44">
        <f>IFERROR(_xll.qlIndexFixing(Index6M,$H266,TRUE,_xll.ohTrigger(RecalcTrigger,Trigger6M)),NA())</f>
        <v>-6.3836518769506251E-4</v>
      </c>
      <c r="M266" s="183">
        <f>IFERROR(_xll.qlIndexFixing(Index1Y,$H266,TRUE,_xll.ohTrigger(RecalcTrigger,Trigger1Y)),NA())</f>
        <v>8.8753460957019298E-4</v>
      </c>
      <c r="N266" s="182">
        <f>IFERROR(_xll.qlIndexFixing(ONIndex1M,I266,TRUE,_xll.ohTrigger(RecalcTrigger,Trigger1M)),NA())</f>
        <v>-2.6952186435469372E-3</v>
      </c>
      <c r="O266" s="44" t="e">
        <f>IFERROR(_xll.qlIndexFixing(ONIndex3M,I266,TRUE,_xll.ohTrigger(RecalcTrigger,Trigger3M)),NA())</f>
        <v>#N/A</v>
      </c>
      <c r="P266" s="44">
        <f>IFERROR(_xll.qlIndexFixing(ONIndex6M,I266,TRUE,_xll.ohTrigger(RecalcTrigger,Trigger6M)),NA())</f>
        <v>-8.0999105446899478E-4</v>
      </c>
      <c r="Q266" s="183">
        <f>IFERROR(_xll.qlIndexFixing(ONIndex1Y,I266,TRUE,_xll.ohTrigger(RecalcTrigger,Trigger1Y)),NA())</f>
        <v>1.175756939009176E-4</v>
      </c>
    </row>
    <row r="267" spans="2:17" x14ac:dyDescent="0.2">
      <c r="B267" s="39" t="s">
        <v>17</v>
      </c>
      <c r="D267" s="42">
        <f>_xll.qlCalendarAdvance(Calendar,$D266,B267,"f",FALSE)</f>
        <v>42727</v>
      </c>
      <c r="E267" s="177">
        <f>_xll.qlInterestRateIndexValueDate(IndexON,D267)</f>
        <v>42727</v>
      </c>
      <c r="F267" s="193">
        <f>IFERROR(_xll.qlIndexFixing(IndexON,D267,TRUE,_xll.ohTrigger(RecalcTrigger,TriggerON)),NA())</f>
        <v>-2.9293747490721778E-3</v>
      </c>
      <c r="H267" s="42">
        <f>_xll.qlCalendarAdvance(Calendar,$H266,B267,"f",FALSE)</f>
        <v>42727</v>
      </c>
      <c r="I267" s="177">
        <f>_xll.qlInterestRateIndexValueDate(Index1M,$H267)</f>
        <v>42732</v>
      </c>
      <c r="J267" s="182">
        <f>IFERROR(_xll.qlIndexFixing(Index1M,$H267,TRUE,_xll.ohTrigger(RecalcTrigger,Trigger1M)),NA())</f>
        <v>-2.6864777995189667E-3</v>
      </c>
      <c r="K267" s="44" t="e">
        <f>IFERROR(_xll.qlIndexFixing(Index3M,H267,TRUE,_xll.ohTrigger(RecalcTrigger,Trigger3M)),NA())</f>
        <v>#N/A</v>
      </c>
      <c r="L267" s="44">
        <f>IFERROR(_xll.qlIndexFixing(Index6M,$H267,TRUE,_xll.ohTrigger(RecalcTrigger,Trigger6M)),NA())</f>
        <v>-6.3532833938465753E-4</v>
      </c>
      <c r="M267" s="183">
        <f>IFERROR(_xll.qlIndexFixing(Index1Y,$H267,TRUE,_xll.ohTrigger(RecalcTrigger,Trigger1Y)),NA())</f>
        <v>8.910638543270157E-4</v>
      </c>
      <c r="N267" s="182">
        <f>IFERROR(_xll.qlIndexFixing(ONIndex1M,I267,TRUE,_xll.ohTrigger(RecalcTrigger,Trigger1M)),NA())</f>
        <v>-2.6943013055547027E-3</v>
      </c>
      <c r="O267" s="44" t="e">
        <f>IFERROR(_xll.qlIndexFixing(ONIndex3M,I267,TRUE,_xll.ohTrigger(RecalcTrigger,Trigger3M)),NA())</f>
        <v>#N/A</v>
      </c>
      <c r="P267" s="44">
        <f>IFERROR(_xll.qlIndexFixing(ONIndex6M,I267,TRUE,_xll.ohTrigger(RecalcTrigger,Trigger6M)),NA())</f>
        <v>-4.8240370498220386E-6</v>
      </c>
      <c r="Q267" s="183">
        <f>IFERROR(_xll.qlIndexFixing(ONIndex1Y,I267,TRUE,_xll.ohTrigger(RecalcTrigger,Trigger1Y)),NA())</f>
        <v>1.328300112035663E-4</v>
      </c>
    </row>
    <row r="268" spans="2:17" x14ac:dyDescent="0.2">
      <c r="B268" s="39" t="s">
        <v>17</v>
      </c>
      <c r="D268" s="42">
        <f>_xll.qlCalendarAdvance(Calendar,$D267,B268,"f",FALSE)</f>
        <v>42731</v>
      </c>
      <c r="E268" s="177">
        <f>_xll.qlInterestRateIndexValueDate(IndexON,D268)</f>
        <v>42731</v>
      </c>
      <c r="F268" s="193">
        <f>IFERROR(_xll.qlIndexFixing(IndexON,D268,TRUE,_xll.ohTrigger(RecalcTrigger,TriggerON)),NA())</f>
        <v>-2.9247937354037745E-3</v>
      </c>
      <c r="H268" s="42">
        <f>_xll.qlCalendarAdvance(Calendar,$H267,B268,"f",FALSE)</f>
        <v>42731</v>
      </c>
      <c r="I268" s="177">
        <f>_xll.qlInterestRateIndexValueDate(Index1M,$H268)</f>
        <v>42733</v>
      </c>
      <c r="J268" s="182">
        <f>IFERROR(_xll.qlIndexFixing(Index1M,$H268,TRUE,_xll.ohTrigger(RecalcTrigger,Trigger1M)),NA())</f>
        <v>-2.6862113668074672E-3</v>
      </c>
      <c r="K268" s="44" t="e">
        <f>IFERROR(_xll.qlIndexFixing(Index3M,H268,TRUE,_xll.ohTrigger(RecalcTrigger,Trigger3M)),NA())</f>
        <v>#N/A</v>
      </c>
      <c r="L268" s="44">
        <f>IFERROR(_xll.qlIndexFixing(Index6M,$H268,TRUE,_xll.ohTrigger(RecalcTrigger,Trigger6M)),NA())</f>
        <v>-6.3223171084162018E-4</v>
      </c>
      <c r="M268" s="183">
        <f>IFERROR(_xll.qlIndexFixing(Index1Y,$H268,TRUE,_xll.ohTrigger(RecalcTrigger,Trigger1Y)),NA())</f>
        <v>8.9460423809705706E-4</v>
      </c>
      <c r="N268" s="182">
        <f>IFERROR(_xll.qlIndexFixing(ONIndex1M,I268,TRUE,_xll.ohTrigger(RecalcTrigger,Trigger1M)),NA())</f>
        <v>-2.6933843768084387E-3</v>
      </c>
      <c r="O268" s="44" t="e">
        <f>IFERROR(_xll.qlIndexFixing(ONIndex3M,I268,TRUE,_xll.ohTrigger(RecalcTrigger,Trigger3M)),NA())</f>
        <v>#N/A</v>
      </c>
      <c r="P268" s="44">
        <f>IFERROR(_xll.qlIndexFixing(ONIndex6M,I268,TRUE,_xll.ohTrigger(RecalcTrigger,Trigger6M)),NA())</f>
        <v>-8.0773549041346371E-4</v>
      </c>
      <c r="Q268" s="183">
        <f>IFERROR(_xll.qlIndexFixing(ONIndex1Y,I268,TRUE,_xll.ohTrigger(RecalcTrigger,Trigger1Y)),NA())</f>
        <v>1.5133610061113245E-4</v>
      </c>
    </row>
    <row r="269" spans="2:17" x14ac:dyDescent="0.2">
      <c r="B269" s="39" t="s">
        <v>17</v>
      </c>
      <c r="D269" s="42">
        <f>_xll.qlCalendarAdvance(Calendar,$D268,B269,"f",FALSE)</f>
        <v>42732</v>
      </c>
      <c r="E269" s="177">
        <f>_xll.qlInterestRateIndexValueDate(IndexON,D269)</f>
        <v>42732</v>
      </c>
      <c r="F269" s="193">
        <f>IFERROR(_xll.qlIndexFixing(IndexON,D269,TRUE,_xll.ohTrigger(RecalcTrigger,TriggerON)),NA())</f>
        <v>-2.9232265860335005E-3</v>
      </c>
      <c r="H269" s="42">
        <f>_xll.qlCalendarAdvance(Calendar,$H268,B269,"f",FALSE)</f>
        <v>42732</v>
      </c>
      <c r="I269" s="177">
        <f>_xll.qlInterestRateIndexValueDate(Index1M,$H269)</f>
        <v>42734</v>
      </c>
      <c r="J269" s="182">
        <f>IFERROR(_xll.qlIndexFixing(Index1M,$H269,TRUE,_xll.ohTrigger(RecalcTrigger,Trigger1M)),NA())</f>
        <v>-2.685583715158063E-3</v>
      </c>
      <c r="K269" s="44" t="e">
        <f>IFERROR(_xll.qlIndexFixing(Index3M,H269,TRUE,_xll.ohTrigger(RecalcTrigger,Trigger3M)),NA())</f>
        <v>#N/A</v>
      </c>
      <c r="L269" s="44">
        <f>IFERROR(_xll.qlIndexFixing(Index6M,$H269,TRUE,_xll.ohTrigger(RecalcTrigger,Trigger6M)),NA())</f>
        <v>-6.2907962205207776E-4</v>
      </c>
      <c r="M269" s="183">
        <f>IFERROR(_xll.qlIndexFixing(Index1Y,$H269,TRUE,_xll.ohTrigger(RecalcTrigger,Trigger1Y)),NA())</f>
        <v>8.9673863902571711E-4</v>
      </c>
      <c r="N269" s="182">
        <f>IFERROR(_xll.qlIndexFixing(ONIndex1M,I269,TRUE,_xll.ohTrigger(RecalcTrigger,Trigger1M)),NA())</f>
        <v>-2.6928958417959947E-3</v>
      </c>
      <c r="O269" s="44" t="e">
        <f>IFERROR(_xll.qlIndexFixing(ONIndex3M,I269,TRUE,_xll.ohTrigger(RecalcTrigger,Trigger3M)),NA())</f>
        <v>#N/A</v>
      </c>
      <c r="P269" s="44">
        <f>IFERROR(_xll.qlIndexFixing(ONIndex6M,I269,TRUE,_xll.ohTrigger(RecalcTrigger,Trigger6M)),NA())</f>
        <v>-8.0722868813332127E-4</v>
      </c>
      <c r="Q269" s="183">
        <f>IFERROR(_xll.qlIndexFixing(ONIndex1Y,I269,TRUE,_xll.ohTrigger(RecalcTrigger,Trigger1Y)),NA())</f>
        <v>1.622385701782747E-4</v>
      </c>
    </row>
    <row r="270" spans="2:17" x14ac:dyDescent="0.2">
      <c r="B270" s="39" t="s">
        <v>17</v>
      </c>
      <c r="D270" s="42">
        <f>_xll.qlCalendarAdvance(Calendar,$D269,B270,"f",FALSE)</f>
        <v>42733</v>
      </c>
      <c r="E270" s="177">
        <f>_xll.qlInterestRateIndexValueDate(IndexON,D270)</f>
        <v>42733</v>
      </c>
      <c r="F270" s="193">
        <f>IFERROR(_xll.qlIndexFixing(IndexON,D270,TRUE,_xll.ohTrigger(RecalcTrigger,TriggerON)),NA())</f>
        <v>-2.9218022002241995E-3</v>
      </c>
      <c r="H270" s="42">
        <f>_xll.qlCalendarAdvance(Calendar,$H269,B270,"f",FALSE)</f>
        <v>42733</v>
      </c>
      <c r="I270" s="177">
        <f>_xll.qlInterestRateIndexValueDate(Index1M,$H270)</f>
        <v>42737</v>
      </c>
      <c r="J270" s="182">
        <f>IFERROR(_xll.qlIndexFixing(Index1M,$H270,TRUE,_xll.ohTrigger(RecalcTrigger,Trigger1M)),NA())</f>
        <v>-2.6840034040382359E-3</v>
      </c>
      <c r="K270" s="44" t="e">
        <f>IFERROR(_xll.qlIndexFixing(Index3M,H270,TRUE,_xll.ohTrigger(RecalcTrigger,Trigger3M)),NA())</f>
        <v>#N/A</v>
      </c>
      <c r="L270" s="44">
        <f>IFERROR(_xll.qlIndexFixing(Index6M,$H270,TRUE,_xll.ohTrigger(RecalcTrigger,Trigger6M)),NA())</f>
        <v>-6.3258286965134304E-4</v>
      </c>
      <c r="M270" s="183">
        <f>IFERROR(_xll.qlIndexFixing(Index1Y,$H270,TRUE,_xll.ohTrigger(RecalcTrigger,Trigger1Y)),NA())</f>
        <v>9.0882561989877363E-4</v>
      </c>
      <c r="N270" s="182">
        <f>IFERROR(_xll.qlIndexFixing(ONIndex1M,I270,TRUE,_xll.ohTrigger(RecalcTrigger,Trigger1M)),NA())</f>
        <v>-2.692395297190231E-3</v>
      </c>
      <c r="O270" s="44" t="e">
        <f>IFERROR(_xll.qlIndexFixing(ONIndex3M,I270,TRUE,_xll.ohTrigger(RecalcTrigger,Trigger3M)),NA())</f>
        <v>#N/A</v>
      </c>
      <c r="P270" s="44">
        <f>IFERROR(_xll.qlIndexFixing(ONIndex6M,I270,TRUE,_xll.ohTrigger(RecalcTrigger,Trigger6M)),NA())</f>
        <v>-8.0674545196224301E-4</v>
      </c>
      <c r="Q270" s="183">
        <f>IFERROR(_xll.qlIndexFixing(ONIndex1Y,I270,TRUE,_xll.ohTrigger(RecalcTrigger,Trigger1Y)),NA())</f>
        <v>1.741447592529255E-4</v>
      </c>
    </row>
    <row r="271" spans="2:17" x14ac:dyDescent="0.2">
      <c r="B271" s="39" t="s">
        <v>17</v>
      </c>
      <c r="D271" s="42">
        <f>_xll.qlCalendarAdvance(Calendar,$D270,B271,"f",FALSE)</f>
        <v>42734</v>
      </c>
      <c r="E271" s="177">
        <f>_xll.qlInterestRateIndexValueDate(IndexON,D271)</f>
        <v>42734</v>
      </c>
      <c r="F271" s="193">
        <f>IFERROR(_xll.qlIndexFixing(IndexON,D271,TRUE,_xll.ohTrigger(RecalcTrigger,TriggerON)),NA())</f>
        <v>-2.1154283288016273E-3</v>
      </c>
      <c r="H271" s="42">
        <f>_xll.qlCalendarAdvance(Calendar,$H270,B271,"f",FALSE)</f>
        <v>42734</v>
      </c>
      <c r="I271" s="177">
        <f>_xll.qlInterestRateIndexValueDate(Index1M,$H271)</f>
        <v>42738</v>
      </c>
      <c r="J271" s="182">
        <f>IFERROR(_xll.qlIndexFixing(Index1M,$H271,TRUE,_xll.ohTrigger(RecalcTrigger,Trigger1M)),NA())</f>
        <v>-2.683333254047252E-3</v>
      </c>
      <c r="K271" s="44" t="e">
        <f>IFERROR(_xll.qlIndexFixing(Index3M,H271,TRUE,_xll.ohTrigger(RecalcTrigger,Trigger3M)),NA())</f>
        <v>#N/A</v>
      </c>
      <c r="L271" s="44">
        <f>IFERROR(_xll.qlIndexFixing(Index6M,$H271,TRUE,_xll.ohTrigger(RecalcTrigger,Trigger6M)),NA())</f>
        <v>-6.3161659277826971E-4</v>
      </c>
      <c r="M271" s="183">
        <f>IFERROR(_xll.qlIndexFixing(Index1Y,$H271,TRUE,_xll.ohTrigger(RecalcTrigger,Trigger1Y)),NA())</f>
        <v>9.1238281369287262E-4</v>
      </c>
      <c r="N271" s="182">
        <f>IFERROR(_xll.qlIndexFixing(ONIndex1M,I271,TRUE,_xll.ohTrigger(RecalcTrigger,Trigger1M)),NA())</f>
        <v>-2.6918827316801952E-3</v>
      </c>
      <c r="O271" s="44" t="e">
        <f>IFERROR(_xll.qlIndexFixing(ONIndex3M,I271,TRUE,_xll.ohTrigger(RecalcTrigger,Trigger3M)),NA())</f>
        <v>#N/A</v>
      </c>
      <c r="P271" s="44">
        <f>IFERROR(_xll.qlIndexFixing(ONIndex6M,I271,TRUE,_xll.ohTrigger(RecalcTrigger,Trigger6M)),NA())</f>
        <v>-8.0628614692823675E-4</v>
      </c>
      <c r="Q271" s="183">
        <f>IFERROR(_xll.qlIndexFixing(ONIndex1Y,I271,TRUE,_xll.ohTrigger(RecalcTrigger,Trigger1Y)),NA())</f>
        <v>1.8706405408686066E-4</v>
      </c>
    </row>
    <row r="272" spans="2:17" x14ac:dyDescent="0.2">
      <c r="B272" s="39" t="s">
        <v>17</v>
      </c>
      <c r="D272" s="42">
        <f>_xll.qlCalendarAdvance(Calendar,$D271,B272,"f",FALSE)</f>
        <v>42737</v>
      </c>
      <c r="E272" s="177">
        <f>_xll.qlInterestRateIndexValueDate(IndexON,D272)</f>
        <v>42737</v>
      </c>
      <c r="F272" s="193">
        <f>IFERROR(_xll.qlIndexFixing(IndexON,D272,TRUE,_xll.ohTrigger(RecalcTrigger,TriggerON)),NA())</f>
        <v>-2.9175663893621362E-3</v>
      </c>
      <c r="H272" s="42">
        <f>_xll.qlCalendarAdvance(Calendar,$H271,B272,"f",FALSE)</f>
        <v>42737</v>
      </c>
      <c r="I272" s="177">
        <f>_xll.qlInterestRateIndexValueDate(Index1M,$H272)</f>
        <v>42739</v>
      </c>
      <c r="J272" s="182">
        <f>IFERROR(_xll.qlIndexFixing(Index1M,$H272,TRUE,_xll.ohTrigger(RecalcTrigger,Trigger1M)),NA())</f>
        <v>-2.6818713885790046E-3</v>
      </c>
      <c r="K272" s="44" t="e">
        <f>IFERROR(_xll.qlIndexFixing(Index3M,H272,TRUE,_xll.ohTrigger(RecalcTrigger,Trigger3M)),NA())</f>
        <v>#N/A</v>
      </c>
      <c r="L272" s="44">
        <f>IFERROR(_xll.qlIndexFixing(Index6M,$H272,TRUE,_xll.ohTrigger(RecalcTrigger,Trigger6M)),NA())</f>
        <v>-6.2827091580081864E-4</v>
      </c>
      <c r="M272" s="183">
        <f>IFERROR(_xll.qlIndexFixing(Index1Y,$H272,TRUE,_xll.ohTrigger(RecalcTrigger,Trigger1Y)),NA())</f>
        <v>9.1593541049262491E-4</v>
      </c>
      <c r="N272" s="182">
        <f>IFERROR(_xll.qlIndexFixing(ONIndex1M,I272,TRUE,_xll.ohTrigger(RecalcTrigger,Trigger1M)),NA())</f>
        <v>-2.6907973629120008E-3</v>
      </c>
      <c r="O272" s="44" t="e">
        <f>IFERROR(_xll.qlIndexFixing(ONIndex3M,I272,TRUE,_xll.ohTrigger(RecalcTrigger,Trigger3M)),NA())</f>
        <v>#N/A</v>
      </c>
      <c r="P272" s="44">
        <f>IFERROR(_xll.qlIndexFixing(ONIndex6M,I272,TRUE,_xll.ohTrigger(RecalcTrigger,Trigger6M)),NA())</f>
        <v>-8.0544733117804412E-4</v>
      </c>
      <c r="Q272" s="183">
        <f>IFERROR(_xll.qlIndexFixing(ONIndex1Y,I272,TRUE,_xll.ohTrigger(RecalcTrigger,Trigger1Y)),NA())</f>
        <v>2.1632672352112081E-4</v>
      </c>
    </row>
    <row r="273" spans="2:17" x14ac:dyDescent="0.2">
      <c r="B273" s="39" t="s">
        <v>17</v>
      </c>
      <c r="D273" s="42">
        <f>_xll.qlCalendarAdvance(Calendar,$D272,B273,"f",FALSE)</f>
        <v>42738</v>
      </c>
      <c r="E273" s="177">
        <f>_xll.qlInterestRateIndexValueDate(IndexON,D273)</f>
        <v>42738</v>
      </c>
      <c r="F273" s="193">
        <f>IFERROR(_xll.qlIndexFixing(IndexON,D273,TRUE,_xll.ohTrigger(RecalcTrigger,TriggerON)),NA())</f>
        <v>-2.9168813955005035E-3</v>
      </c>
      <c r="H273" s="42">
        <f>_xll.qlCalendarAdvance(Calendar,$H272,B273,"f",FALSE)</f>
        <v>42738</v>
      </c>
      <c r="I273" s="177">
        <f>_xll.qlInterestRateIndexValueDate(Index1M,$H273)</f>
        <v>42740</v>
      </c>
      <c r="J273" s="182">
        <f>IFERROR(_xll.qlIndexFixing(Index1M,$H273,TRUE,_xll.ohTrigger(RecalcTrigger,Trigger1M)),NA())</f>
        <v>-2.6815625715087554E-3</v>
      </c>
      <c r="K273" s="44" t="e">
        <f>IFERROR(_xll.qlIndexFixing(Index3M,H273,TRUE,_xll.ohTrigger(RecalcTrigger,Trigger3M)),NA())</f>
        <v>#N/A</v>
      </c>
      <c r="L273" s="44">
        <f>IFERROR(_xll.qlIndexFixing(Index6M,$H273,TRUE,_xll.ohTrigger(RecalcTrigger,Trigger6M)),NA())</f>
        <v>-6.2489154198092426E-4</v>
      </c>
      <c r="M273" s="183">
        <f>IFERROR(_xll.qlIndexFixing(Index1Y,$H273,TRUE,_xll.ohTrigger(RecalcTrigger,Trigger1Y)),NA())</f>
        <v>9.1948069663268304E-4</v>
      </c>
      <c r="N273" s="182">
        <f>IFERROR(_xll.qlIndexFixing(ONIndex1M,I273,TRUE,_xll.ohTrigger(RecalcTrigger,Trigger1M)),NA())</f>
        <v>-2.6897120378954753E-3</v>
      </c>
      <c r="O273" s="44" t="e">
        <f>IFERROR(_xll.qlIndexFixing(ONIndex3M,I273,TRUE,_xll.ohTrigger(RecalcTrigger,Trigger3M)),NA())</f>
        <v>#N/A</v>
      </c>
      <c r="P273" s="44">
        <f>IFERROR(_xll.qlIndexFixing(ONIndex6M,I273,TRUE,_xll.ohTrigger(RecalcTrigger,Trigger6M)),NA())</f>
        <v>-8.0469554232021068E-4</v>
      </c>
      <c r="Q273" s="183">
        <f>IFERROR(_xll.qlIndexFixing(ONIndex1Y,I273,TRUE,_xll.ohTrigger(RecalcTrigger,Trigger1Y)),NA())</f>
        <v>2.4906001453217641E-4</v>
      </c>
    </row>
    <row r="274" spans="2:17" x14ac:dyDescent="0.2">
      <c r="B274" s="39" t="s">
        <v>17</v>
      </c>
      <c r="D274" s="42">
        <f>_xll.qlCalendarAdvance(Calendar,$D273,B274,"f",FALSE)</f>
        <v>42739</v>
      </c>
      <c r="E274" s="177">
        <f>_xll.qlInterestRateIndexValueDate(IndexON,D274)</f>
        <v>42739</v>
      </c>
      <c r="F274" s="193">
        <f>IFERROR(_xll.qlIndexFixing(IndexON,D274,TRUE,_xll.ohTrigger(RecalcTrigger,TriggerON)),NA())</f>
        <v>-2.9163493953365816E-3</v>
      </c>
      <c r="H274" s="42">
        <f>_xll.qlCalendarAdvance(Calendar,$H273,B274,"f",FALSE)</f>
        <v>42739</v>
      </c>
      <c r="I274" s="177">
        <f>_xll.qlInterestRateIndexValueDate(Index1M,$H274)</f>
        <v>42741</v>
      </c>
      <c r="J274" s="182">
        <f>IFERROR(_xll.qlIndexFixing(Index1M,$H274,TRUE,_xll.ohTrigger(RecalcTrigger,Trigger1M)),NA())</f>
        <v>-2.6812497120322042E-3</v>
      </c>
      <c r="K274" s="44" t="e">
        <f>IFERROR(_xll.qlIndexFixing(Index3M,H274,TRUE,_xll.ohTrigger(RecalcTrigger,Trigger3M)),NA())</f>
        <v>#N/A</v>
      </c>
      <c r="L274" s="44">
        <f>IFERROR(_xll.qlIndexFixing(Index6M,$H274,TRUE,_xll.ohTrigger(RecalcTrigger,Trigger6M)),NA())</f>
        <v>-6.2148300536288661E-4</v>
      </c>
      <c r="M274" s="183">
        <f>IFERROR(_xll.qlIndexFixing(Index1Y,$H274,TRUE,_xll.ohTrigger(RecalcTrigger,Trigger1Y)),NA())</f>
        <v>9.2611406998970947E-4</v>
      </c>
      <c r="N274" s="182">
        <f>IFERROR(_xll.qlIndexFixing(ONIndex1M,I274,TRUE,_xll.ohTrigger(RecalcTrigger,Trigger1M)),NA())</f>
        <v>-2.6891392005978787E-3</v>
      </c>
      <c r="O274" s="44" t="e">
        <f>IFERROR(_xll.qlIndexFixing(ONIndex3M,I274,TRUE,_xll.ohTrigger(RecalcTrigger,Trigger3M)),NA())</f>
        <v>#N/A</v>
      </c>
      <c r="P274" s="44">
        <f>IFERROR(_xll.qlIndexFixing(ONIndex6M,I274,TRUE,_xll.ohTrigger(RecalcTrigger,Trigger6M)),NA())</f>
        <v>-8.0436137118944373E-4</v>
      </c>
      <c r="Q274" s="183">
        <f>IFERROR(_xll.qlIndexFixing(ONIndex1Y,I274,TRUE,_xll.ohTrigger(RecalcTrigger,Trigger1Y)),NA())</f>
        <v>2.6718563105987414E-4</v>
      </c>
    </row>
    <row r="275" spans="2:17" x14ac:dyDescent="0.2">
      <c r="B275" s="39" t="s">
        <v>17</v>
      </c>
      <c r="D275" s="42">
        <f>_xll.qlCalendarAdvance(Calendar,$D274,B275,"f",FALSE)</f>
        <v>42740</v>
      </c>
      <c r="E275" s="177">
        <f>_xll.qlInterestRateIndexValueDate(IndexON,D275)</f>
        <v>42740</v>
      </c>
      <c r="F275" s="193">
        <f>IFERROR(_xll.qlIndexFixing(IndexON,D275,TRUE,_xll.ohTrigger(RecalcTrigger,TriggerON)),NA())</f>
        <v>-2.9159720937466105E-3</v>
      </c>
      <c r="H275" s="42">
        <f>_xll.qlCalendarAdvance(Calendar,$H274,B275,"f",FALSE)</f>
        <v>42740</v>
      </c>
      <c r="I275" s="177">
        <f>_xll.qlInterestRateIndexValueDate(Index1M,$H275)</f>
        <v>42744</v>
      </c>
      <c r="J275" s="182">
        <f>IFERROR(_xll.qlIndexFixing(Index1M,$H275,TRUE,_xll.ohTrigger(RecalcTrigger,Trigger1M)),NA())</f>
        <v>-2.6790562973629554E-3</v>
      </c>
      <c r="K275" s="44" t="e">
        <f>IFERROR(_xll.qlIndexFixing(Index3M,H275,TRUE,_xll.ohTrigger(RecalcTrigger,Trigger3M)),NA())</f>
        <v>#N/A</v>
      </c>
      <c r="L275" s="44">
        <f>IFERROR(_xll.qlIndexFixing(Index6M,$H275,TRUE,_xll.ohTrigger(RecalcTrigger,Trigger6M)),NA())</f>
        <v>-6.0873035564476638E-4</v>
      </c>
      <c r="M275" s="183">
        <f>IFERROR(_xll.qlIndexFixing(Index1Y,$H275,TRUE,_xll.ohTrigger(RecalcTrigger,Trigger1Y)),NA())</f>
        <v>9.3353355126672645E-4</v>
      </c>
      <c r="N275" s="182">
        <f>IFERROR(_xll.qlIndexFixing(ONIndex1M,I275,TRUE,_xll.ohTrigger(RecalcTrigger,Trigger1M)),NA())</f>
        <v>-2.6885542754895297E-3</v>
      </c>
      <c r="O275" s="44" t="e">
        <f>IFERROR(_xll.qlIndexFixing(ONIndex3M,I275,TRUE,_xll.ohTrigger(RecalcTrigger,Trigger3M)),NA())</f>
        <v>#N/A</v>
      </c>
      <c r="P275" s="44">
        <f>IFERROR(_xll.qlIndexFixing(ONIndex6M,I275,TRUE,_xll.ohTrigger(RecalcTrigger,Trigger6M)),NA())</f>
        <v>-8.0405332244293248E-4</v>
      </c>
      <c r="Q275" s="183">
        <f>IFERROR(_xll.qlIndexFixing(ONIndex1Y,I275,TRUE,_xll.ohTrigger(RecalcTrigger,Trigger1Y)),NA())</f>
        <v>2.8638067069763906E-4</v>
      </c>
    </row>
    <row r="276" spans="2:17" x14ac:dyDescent="0.2">
      <c r="B276" s="39" t="s">
        <v>17</v>
      </c>
      <c r="D276" s="42">
        <f>_xll.qlCalendarAdvance(Calendar,$D275,B276,"f",FALSE)</f>
        <v>42741</v>
      </c>
      <c r="E276" s="177">
        <f>_xll.qlInterestRateIndexValueDate(IndexON,D276)</f>
        <v>42741</v>
      </c>
      <c r="F276" s="193">
        <f>IFERROR(_xll.qlIndexFixing(IndexON,D276,TRUE,_xll.ohTrigger(RecalcTrigger,TriggerON)),NA())</f>
        <v>-2.9157180632966018E-3</v>
      </c>
      <c r="H276" s="42">
        <f>_xll.qlCalendarAdvance(Calendar,$H275,B276,"f",FALSE)</f>
        <v>42741</v>
      </c>
      <c r="I276" s="177">
        <f>_xll.qlInterestRateIndexValueDate(Index1M,$H276)</f>
        <v>42745</v>
      </c>
      <c r="J276" s="182">
        <f>IFERROR(_xll.qlIndexFixing(Index1M,$H276,TRUE,_xll.ohTrigger(RecalcTrigger,Trigger1M)),NA())</f>
        <v>-2.6783006908591379E-3</v>
      </c>
      <c r="K276" s="44" t="e">
        <f>IFERROR(_xll.qlIndexFixing(Index3M,H276,TRUE,_xll.ohTrigger(RecalcTrigger,Trigger3M)),NA())</f>
        <v>#N/A</v>
      </c>
      <c r="L276" s="44">
        <f>IFERROR(_xll.qlIndexFixing(Index6M,$H276,TRUE,_xll.ohTrigger(RecalcTrigger,Trigger6M)),NA())</f>
        <v>-6.0764903331211081E-4</v>
      </c>
      <c r="M276" s="183">
        <f>IFERROR(_xll.qlIndexFixing(Index1Y,$H276,TRUE,_xll.ohTrigger(RecalcTrigger,Trigger1Y)),NA())</f>
        <v>9.370006691055829E-4</v>
      </c>
      <c r="N276" s="182">
        <f>IFERROR(_xll.qlIndexFixing(ONIndex1M,I276,TRUE,_xll.ohTrigger(RecalcTrigger,Trigger1M)),NA())</f>
        <v>-2.6879572512594763E-3</v>
      </c>
      <c r="O276" s="44" t="e">
        <f>IFERROR(_xll.qlIndexFixing(ONIndex3M,I276,TRUE,_xll.ohTrigger(RecalcTrigger,Trigger3M)),NA())</f>
        <v>#N/A</v>
      </c>
      <c r="P276" s="44">
        <f>IFERROR(_xll.qlIndexFixing(ONIndex6M,I276,TRUE,_xll.ohTrigger(RecalcTrigger,Trigger6M)),NA())</f>
        <v>-8.0377176142842899E-4</v>
      </c>
      <c r="Q276" s="183">
        <f>IFERROR(_xll.qlIndexFixing(ONIndex1Y,I276,TRUE,_xll.ohTrigger(RecalcTrigger,Trigger1Y)),NA())</f>
        <v>3.0665451961731094E-4</v>
      </c>
    </row>
    <row r="277" spans="2:17" x14ac:dyDescent="0.2">
      <c r="B277" s="39" t="s">
        <v>17</v>
      </c>
      <c r="D277" s="42">
        <f>_xll.qlCalendarAdvance(Calendar,$D276,B277,"f",FALSE)</f>
        <v>42744</v>
      </c>
      <c r="E277" s="177">
        <f>_xll.qlInterestRateIndexValueDate(IndexON,D277)</f>
        <v>42744</v>
      </c>
      <c r="F277" s="193">
        <f>IFERROR(_xll.qlIndexFixing(IndexON,D277,TRUE,_xll.ohTrigger(RecalcTrigger,TriggerON)),NA())</f>
        <v>-2.9160439768460833E-3</v>
      </c>
      <c r="H277" s="42">
        <f>_xll.qlCalendarAdvance(Calendar,$H276,B277,"f",FALSE)</f>
        <v>42744</v>
      </c>
      <c r="I277" s="177">
        <f>_xll.qlInterestRateIndexValueDate(Index1M,$H277)</f>
        <v>42746</v>
      </c>
      <c r="J277" s="182">
        <f>IFERROR(_xll.qlIndexFixing(Index1M,$H277,TRUE,_xll.ohTrigger(RecalcTrigger,Trigger1M)),NA())</f>
        <v>-2.6766673382271448E-3</v>
      </c>
      <c r="K277" s="44" t="e">
        <f>IFERROR(_xll.qlIndexFixing(Index3M,H277,TRUE,_xll.ohTrigger(RecalcTrigger,Trigger3M)),NA())</f>
        <v>#N/A</v>
      </c>
      <c r="L277" s="44">
        <f>IFERROR(_xll.qlIndexFixing(Index6M,$H277,TRUE,_xll.ohTrigger(RecalcTrigger,Trigger6M)),NA())</f>
        <v>-6.0416381488929982E-4</v>
      </c>
      <c r="M277" s="183">
        <f>IFERROR(_xll.qlIndexFixing(Index1Y,$H277,TRUE,_xll.ohTrigger(RecalcTrigger,Trigger1Y)),NA())</f>
        <v>9.4044364827879762E-4</v>
      </c>
      <c r="N277" s="182">
        <f>IFERROR(_xll.qlIndexFixing(ONIndex1M,I277,TRUE,_xll.ohTrigger(RecalcTrigger,Trigger1M)),NA())</f>
        <v>-2.6867027656907183E-3</v>
      </c>
      <c r="O277" s="44" t="e">
        <f>IFERROR(_xll.qlIndexFixing(ONIndex3M,I277,TRUE,_xll.ohTrigger(RecalcTrigger,Trigger3M)),NA())</f>
        <v>#N/A</v>
      </c>
      <c r="P277" s="44">
        <f>IFERROR(_xll.qlIndexFixing(ONIndex6M,I277,TRUE,_xll.ohTrigger(RecalcTrigger,Trigger6M)),NA())</f>
        <v>-8.0329696501291181E-4</v>
      </c>
      <c r="Q277" s="183">
        <f>IFERROR(_xll.qlIndexFixing(ONIndex1Y,I277,TRUE,_xll.ohTrigger(RecalcTrigger,Trigger1Y)),NA())</f>
        <v>3.5084552156838811E-4</v>
      </c>
    </row>
    <row r="278" spans="2:17" x14ac:dyDescent="0.2">
      <c r="B278" s="39" t="s">
        <v>17</v>
      </c>
      <c r="D278" s="42">
        <f>_xll.qlCalendarAdvance(Calendar,$D277,B278,"f",FALSE)</f>
        <v>42745</v>
      </c>
      <c r="E278" s="177">
        <f>_xll.qlInterestRateIndexValueDate(IndexON,D278)</f>
        <v>42745</v>
      </c>
      <c r="F278" s="193">
        <f>IFERROR(_xll.qlIndexFixing(IndexON,D278,TRUE,_xll.ohTrigger(RecalcTrigger,TriggerON)),NA())</f>
        <v>-2.9164657453062404E-3</v>
      </c>
      <c r="H278" s="42">
        <f>_xll.qlCalendarAdvance(Calendar,$H277,B278,"f",FALSE)</f>
        <v>42745</v>
      </c>
      <c r="I278" s="177">
        <f>_xll.qlInterestRateIndexValueDate(Index1M,$H278)</f>
        <v>42747</v>
      </c>
      <c r="J278" s="182">
        <f>IFERROR(_xll.qlIndexFixing(Index1M,$H278,TRUE,_xll.ohTrigger(RecalcTrigger,Trigger1M)),NA())</f>
        <v>-2.6763158587157776E-3</v>
      </c>
      <c r="K278" s="44" t="e">
        <f>IFERROR(_xll.qlIndexFixing(Index3M,H278,TRUE,_xll.ohTrigger(RecalcTrigger,Trigger3M)),NA())</f>
        <v>#N/A</v>
      </c>
      <c r="L278" s="44">
        <f>IFERROR(_xll.qlIndexFixing(Index6M,$H278,TRUE,_xll.ohTrigger(RecalcTrigger,Trigger6M)),NA())</f>
        <v>-6.0067731085531326E-4</v>
      </c>
      <c r="M278" s="183">
        <f>IFERROR(_xll.qlIndexFixing(Index1Y,$H278,TRUE,_xll.ohTrigger(RecalcTrigger,Trigger1Y)),NA())</f>
        <v>9.4385959311581798E-4</v>
      </c>
      <c r="N278" s="182">
        <f>IFERROR(_xll.qlIndexFixing(ONIndex1M,I278,TRUE,_xll.ohTrigger(RecalcTrigger,Trigger1M)),NA())</f>
        <v>-2.6854479407800724E-3</v>
      </c>
      <c r="O278" s="44" t="e">
        <f>IFERROR(_xll.qlIndexFixing(ONIndex3M,I278,TRUE,_xll.ohTrigger(RecalcTrigger,Trigger3M)),NA())</f>
        <v>#N/A</v>
      </c>
      <c r="P278" s="44">
        <f>IFERROR(_xll.qlIndexFixing(ONIndex6M,I278,TRUE,_xll.ohTrigger(RecalcTrigger,Trigger6M)),NA())</f>
        <v>-8.0291769780860278E-4</v>
      </c>
      <c r="Q278" s="183">
        <f>IFERROR(_xll.qlIndexFixing(ONIndex1Y,I278,TRUE,_xll.ohTrigger(RecalcTrigger,Trigger1Y)),NA())</f>
        <v>3.9872573466936956E-4</v>
      </c>
    </row>
    <row r="279" spans="2:17" x14ac:dyDescent="0.2">
      <c r="B279" s="39" t="s">
        <v>17</v>
      </c>
      <c r="D279" s="42">
        <f>_xll.qlCalendarAdvance(Calendar,$D278,B279,"f",FALSE)</f>
        <v>42746</v>
      </c>
      <c r="E279" s="177">
        <f>_xll.qlInterestRateIndexValueDate(IndexON,D279)</f>
        <v>42746</v>
      </c>
      <c r="F279" s="193">
        <f>IFERROR(_xll.qlIndexFixing(IndexON,D279,TRUE,_xll.ohTrigger(RecalcTrigger,TriggerON)),NA())</f>
        <v>-2.9170524427968303E-3</v>
      </c>
      <c r="H279" s="42">
        <f>_xll.qlCalendarAdvance(Calendar,$H278,B279,"f",FALSE)</f>
        <v>42746</v>
      </c>
      <c r="I279" s="177">
        <f>_xll.qlInterestRateIndexValueDate(Index1M,$H279)</f>
        <v>42748</v>
      </c>
      <c r="J279" s="182">
        <f>IFERROR(_xll.qlIndexFixing(Index1M,$H279,TRUE,_xll.ohTrigger(RecalcTrigger,Trigger1M)),NA())</f>
        <v>-2.6759603101092935E-3</v>
      </c>
      <c r="K279" s="44" t="e">
        <f>IFERROR(_xll.qlIndexFixing(Index3M,H279,TRUE,_xll.ohTrigger(RecalcTrigger,Trigger3M)),NA())</f>
        <v>#N/A</v>
      </c>
      <c r="L279" s="44">
        <f>IFERROR(_xll.qlIndexFixing(Index6M,$H279,TRUE,_xll.ohTrigger(RecalcTrigger,Trigger6M)),NA())</f>
        <v>-5.9719427956496645E-4</v>
      </c>
      <c r="M279" s="183">
        <f>IFERROR(_xll.qlIndexFixing(Index1Y,$H279,TRUE,_xll.ohTrigger(RecalcTrigger,Trigger1Y)),NA())</f>
        <v>9.5056796630011093E-4</v>
      </c>
      <c r="N279" s="182">
        <f>IFERROR(_xll.qlIndexFixing(ONIndex1M,I279,TRUE,_xll.ohTrigger(RecalcTrigger,Trigger1M)),NA())</f>
        <v>-2.6847902537951995E-3</v>
      </c>
      <c r="O279" s="44" t="e">
        <f>IFERROR(_xll.qlIndexFixing(ONIndex3M,I279,TRUE,_xll.ohTrigger(RecalcTrigger,Trigger3M)),NA())</f>
        <v>#N/A</v>
      </c>
      <c r="P279" s="44">
        <f>IFERROR(_xll.qlIndexFixing(ONIndex6M,I279,TRUE,_xll.ohTrigger(RecalcTrigger,Trigger6M)),NA())</f>
        <v>-8.0277405307249694E-4</v>
      </c>
      <c r="Q279" s="183">
        <f>IFERROR(_xll.qlIndexFixing(ONIndex1Y,I279,TRUE,_xll.ohTrigger(RecalcTrigger,Trigger1Y)),NA())</f>
        <v>4.2453442473444625E-4</v>
      </c>
    </row>
    <row r="280" spans="2:17" x14ac:dyDescent="0.2">
      <c r="B280" s="39" t="s">
        <v>17</v>
      </c>
      <c r="D280" s="42">
        <f>_xll.qlCalendarAdvance(Calendar,$D279,B280,"f",FALSE)</f>
        <v>42747</v>
      </c>
      <c r="E280" s="177">
        <f>_xll.qlInterestRateIndexValueDate(IndexON,D280)</f>
        <v>42747</v>
      </c>
      <c r="F280" s="193">
        <f>IFERROR(_xll.qlIndexFixing(IndexON,D280,TRUE,_xll.ohTrigger(RecalcTrigger,TriggerON)),NA())</f>
        <v>-2.9178057749934538E-3</v>
      </c>
      <c r="H280" s="42">
        <f>_xll.qlCalendarAdvance(Calendar,$H279,B280,"f",FALSE)</f>
        <v>42747</v>
      </c>
      <c r="I280" s="177">
        <f>_xll.qlInterestRateIndexValueDate(Index1M,$H280)</f>
        <v>42751</v>
      </c>
      <c r="J280" s="182">
        <f>IFERROR(_xll.qlIndexFixing(Index1M,$H280,TRUE,_xll.ohTrigger(RecalcTrigger,Trigger1M)),NA())</f>
        <v>-2.6735093528901781E-3</v>
      </c>
      <c r="K280" s="44" t="e">
        <f>IFERROR(_xll.qlIndexFixing(Index3M,H280,TRUE,_xll.ohTrigger(RecalcTrigger,Trigger3M)),NA())</f>
        <v>#N/A</v>
      </c>
      <c r="L280" s="44">
        <f>IFERROR(_xll.qlIndexFixing(Index6M,$H280,TRUE,_xll.ohTrigger(RecalcTrigger,Trigger6M)),NA())</f>
        <v>-5.8459805531111623E-4</v>
      </c>
      <c r="M280" s="183">
        <f>IFERROR(_xll.qlIndexFixing(Index1Y,$H280,TRUE,_xll.ohTrigger(RecalcTrigger,Trigger1Y)),NA())</f>
        <v>9.5719420571086682E-4</v>
      </c>
      <c r="N280" s="182">
        <f>IFERROR(_xll.qlIndexFixing(ONIndex1M,I280,TRUE,_xll.ohTrigger(RecalcTrigger,Trigger1M)),NA())</f>
        <v>-2.6841204007821418E-3</v>
      </c>
      <c r="O280" s="44" t="e">
        <f>IFERROR(_xll.qlIndexFixing(ONIndex3M,I280,TRUE,_xll.ohTrigger(RecalcTrigger,Trigger3M)),NA())</f>
        <v>#N/A</v>
      </c>
      <c r="P280" s="44">
        <f>IFERROR(_xll.qlIndexFixing(ONIndex6M,I280,TRUE,_xll.ohTrigger(RecalcTrigger,Trigger6M)),NA())</f>
        <v>-8.0266569698839163E-4</v>
      </c>
      <c r="Q280" s="183">
        <f>IFERROR(_xll.qlIndexFixing(ONIndex1Y,I280,TRUE,_xll.ohTrigger(RecalcTrigger,Trigger1Y)),NA())</f>
        <v>4.5110667793224479E-4</v>
      </c>
    </row>
    <row r="281" spans="2:17" x14ac:dyDescent="0.2">
      <c r="B281" s="39" t="s">
        <v>17</v>
      </c>
      <c r="D281" s="42">
        <f>_xll.qlCalendarAdvance(Calendar,$D280,B281,"f",FALSE)</f>
        <v>42748</v>
      </c>
      <c r="E281" s="177">
        <f>_xll.qlInterestRateIndexValueDate(IndexON,D281)</f>
        <v>42748</v>
      </c>
      <c r="F281" s="193">
        <f>IFERROR(_xll.qlIndexFixing(IndexON,D281,TRUE,_xll.ohTrigger(RecalcTrigger,TriggerON)),NA())</f>
        <v>-2.9198527293994303E-3</v>
      </c>
      <c r="H281" s="42">
        <f>_xll.qlCalendarAdvance(Calendar,$H280,B281,"f",FALSE)</f>
        <v>42748</v>
      </c>
      <c r="I281" s="177">
        <f>_xll.qlInterestRateIndexValueDate(Index1M,$H281)</f>
        <v>42752</v>
      </c>
      <c r="J281" s="182">
        <f>IFERROR(_xll.qlIndexFixing(Index1M,$H281,TRUE,_xll.ohTrigger(RecalcTrigger,Trigger1M)),NA())</f>
        <v>-2.6726677424688244E-3</v>
      </c>
      <c r="K281" s="44" t="e">
        <f>IFERROR(_xll.qlIndexFixing(Index3M,H281,TRUE,_xll.ohTrigger(RecalcTrigger,Trigger3M)),NA())</f>
        <v>#N/A</v>
      </c>
      <c r="L281" s="44">
        <f>IFERROR(_xll.qlIndexFixing(Index6M,$H281,TRUE,_xll.ohTrigger(RecalcTrigger,Trigger6M)),NA())</f>
        <v>-5.8339317059859903E-4</v>
      </c>
      <c r="M281" s="183">
        <f>IFERROR(_xll.qlIndexFixing(Index1Y,$H281,TRUE,_xll.ohTrigger(RecalcTrigger,Trigger1Y)),NA())</f>
        <v>9.6043063382990335E-4</v>
      </c>
      <c r="N281" s="182">
        <f>IFERROR(_xll.qlIndexFixing(ONIndex1M,I281,TRUE,_xll.ohTrigger(RecalcTrigger,Trigger1M)),NA())</f>
        <v>-2.683438370509883E-3</v>
      </c>
      <c r="O281" s="44" t="e">
        <f>IFERROR(_xll.qlIndexFixing(ONIndex3M,I281,TRUE,_xll.ohTrigger(RecalcTrigger,Trigger3M)),NA())</f>
        <v>#N/A</v>
      </c>
      <c r="P281" s="44">
        <f>IFERROR(_xll.qlIndexFixing(ONIndex6M,I281,TRUE,_xll.ohTrigger(RecalcTrigger,Trigger6M)),NA())</f>
        <v>-8.0261956704852366E-4</v>
      </c>
      <c r="Q281" s="183">
        <f>IFERROR(_xll.qlIndexFixing(ONIndex1Y,I281,TRUE,_xll.ohTrigger(RecalcTrigger,Trigger1Y)),NA())</f>
        <v>4.7695815577064593E-4</v>
      </c>
    </row>
    <row r="282" spans="2:17" x14ac:dyDescent="0.2">
      <c r="B282" s="39" t="s">
        <v>17</v>
      </c>
      <c r="D282" s="42">
        <f>_xll.qlCalendarAdvance(Calendar,$D281,B282,"f",FALSE)</f>
        <v>42751</v>
      </c>
      <c r="E282" s="177">
        <f>_xll.qlInterestRateIndexValueDate(IndexON,D282)</f>
        <v>42751</v>
      </c>
      <c r="F282" s="193">
        <f>IFERROR(_xll.qlIndexFixing(IndexON,D282,TRUE,_xll.ohTrigger(RecalcTrigger,TriggerON)),NA())</f>
        <v>-2.922519547206015E-3</v>
      </c>
      <c r="H282" s="42">
        <f>_xll.qlCalendarAdvance(Calendar,$H281,B282,"f",FALSE)</f>
        <v>42751</v>
      </c>
      <c r="I282" s="177">
        <f>_xll.qlInterestRateIndexValueDate(Index1M,$H282)</f>
        <v>42753</v>
      </c>
      <c r="J282" s="182">
        <f>IFERROR(_xll.qlIndexFixing(Index1M,$H282,TRUE,_xll.ohTrigger(RecalcTrigger,Trigger1M)),NA())</f>
        <v>-2.6708618166194531E-3</v>
      </c>
      <c r="K282" s="44" t="e">
        <f>IFERROR(_xll.qlIndexFixing(Index3M,H282,TRUE,_xll.ohTrigger(RecalcTrigger,Trigger3M)),NA())</f>
        <v>#N/A</v>
      </c>
      <c r="L282" s="44">
        <f>IFERROR(_xll.qlIndexFixing(Index6M,$H282,TRUE,_xll.ohTrigger(RecalcTrigger,Trigger6M)),NA())</f>
        <v>-5.8000000000017825E-4</v>
      </c>
      <c r="M282" s="183">
        <f>IFERROR(_xll.qlIndexFixing(Index1Y,$H282,TRUE,_xll.ohTrigger(RecalcTrigger,Trigger1Y)),NA())</f>
        <v>9.6362210760710175E-4</v>
      </c>
      <c r="N282" s="182">
        <f>IFERROR(_xll.qlIndexFixing(ONIndex1M,I282,TRUE,_xll.ohTrigger(RecalcTrigger,Trigger1M)),NA())</f>
        <v>-2.6820136819294405E-3</v>
      </c>
      <c r="O282" s="44" t="e">
        <f>IFERROR(_xll.qlIndexFixing(ONIndex3M,I282,TRUE,_xll.ohTrigger(RecalcTrigger,Trigger3M)),NA())</f>
        <v>#N/A</v>
      </c>
      <c r="P282" s="44">
        <f>IFERROR(_xll.qlIndexFixing(ONIndex6M,I282,TRUE,_xll.ohTrigger(RecalcTrigger,Trigger6M)),NA())</f>
        <v>-8.0275867767820586E-4</v>
      </c>
      <c r="Q282" s="183">
        <f>IFERROR(_xll.qlIndexFixing(ONIndex1Y,I282,TRUE,_xll.ohTrigger(RecalcTrigger,Trigger1Y)),NA())</f>
        <v>5.2496186877526441E-4</v>
      </c>
    </row>
    <row r="283" spans="2:17" x14ac:dyDescent="0.2">
      <c r="B283" s="39" t="s">
        <v>17</v>
      </c>
      <c r="D283" s="42">
        <f>_xll.qlCalendarAdvance(Calendar,$D282,B283,"f",FALSE)</f>
        <v>42752</v>
      </c>
      <c r="E283" s="177">
        <f>_xll.qlInterestRateIndexValueDate(IndexON,D283)</f>
        <v>42752</v>
      </c>
      <c r="F283" s="193">
        <f>IFERROR(_xll.qlIndexFixing(IndexON,D283,TRUE,_xll.ohTrigger(RecalcTrigger,TriggerON)),NA())</f>
        <v>-2.9241316267558659E-3</v>
      </c>
      <c r="H283" s="42">
        <f>_xll.qlCalendarAdvance(Calendar,$H282,B283,"f",FALSE)</f>
        <v>42752</v>
      </c>
      <c r="I283" s="177">
        <f>_xll.qlInterestRateIndexValueDate(Index1M,$H283)</f>
        <v>42754</v>
      </c>
      <c r="J283" s="182">
        <f>IFERROR(_xll.qlIndexFixing(Index1M,$H283,TRUE,_xll.ohTrigger(RecalcTrigger,Trigger1M)),NA())</f>
        <v>-2.6704673965749492E-3</v>
      </c>
      <c r="K283" s="44" t="e">
        <f>IFERROR(_xll.qlIndexFixing(Index3M,H283,TRUE,_xll.ohTrigger(RecalcTrigger,Trigger3M)),NA())</f>
        <v>#N/A</v>
      </c>
      <c r="L283" s="44">
        <f>IFERROR(_xll.qlIndexFixing(Index6M,$H283,TRUE,_xll.ohTrigger(RecalcTrigger,Trigger6M)),NA())</f>
        <v>-5.76638554714742E-4</v>
      </c>
      <c r="M283" s="183">
        <f>IFERROR(_xll.qlIndexFixing(Index1Y,$H283,TRUE,_xll.ohTrigger(RecalcTrigger,Trigger1Y)),NA())</f>
        <v>9.6676656836397403E-4</v>
      </c>
      <c r="N283" s="182">
        <f>IFERROR(_xll.qlIndexFixing(ONIndex1M,I283,TRUE,_xll.ohTrigger(RecalcTrigger,Trigger1M)),NA())</f>
        <v>-2.6805882535674286E-3</v>
      </c>
      <c r="O283" s="44" t="e">
        <f>IFERROR(_xll.qlIndexFixing(ONIndex3M,I283,TRUE,_xll.ohTrigger(RecalcTrigger,Trigger3M)),NA())</f>
        <v>#N/A</v>
      </c>
      <c r="P283" s="44">
        <f>IFERROR(_xll.qlIndexFixing(ONIndex6M,I283,TRUE,_xll.ohTrigger(RecalcTrigger,Trigger6M)),NA())</f>
        <v>-8.0313834822653973E-4</v>
      </c>
      <c r="Q283" s="183">
        <f>IFERROR(_xll.qlIndexFixing(ONIndex1Y,I283,TRUE,_xll.ohTrigger(RecalcTrigger,Trigger1Y)),NA())</f>
        <v>5.6919894413809402E-4</v>
      </c>
    </row>
    <row r="284" spans="2:17" x14ac:dyDescent="0.2">
      <c r="B284" s="39" t="s">
        <v>17</v>
      </c>
      <c r="D284" s="42">
        <f>_xll.qlCalendarAdvance(Calendar,$D283,B284,"f",FALSE)</f>
        <v>42753</v>
      </c>
      <c r="E284" s="177">
        <f>_xll.qlInterestRateIndexValueDate(IndexON,D284)</f>
        <v>42753</v>
      </c>
      <c r="F284" s="193">
        <f>IFERROR(_xll.qlIndexFixing(IndexON,D284,TRUE,_xll.ohTrigger(RecalcTrigger,TriggerON)),NA())</f>
        <v>-2.9259205711884562E-3</v>
      </c>
      <c r="H284" s="42">
        <f>_xll.qlCalendarAdvance(Calendar,$H283,B284,"f",FALSE)</f>
        <v>42753</v>
      </c>
      <c r="I284" s="177">
        <f>_xll.qlInterestRateIndexValueDate(Index1M,$H284)</f>
        <v>42755</v>
      </c>
      <c r="J284" s="182">
        <f>IFERROR(_xll.qlIndexFixing(Index1M,$H284,TRUE,_xll.ohTrigger(RecalcTrigger,Trigger1M)),NA())</f>
        <v>-2.6700688807430022E-3</v>
      </c>
      <c r="K284" s="44" t="e">
        <f>IFERROR(_xll.qlIndexFixing(Index3M,H284,TRUE,_xll.ohTrigger(RecalcTrigger,Trigger3M)),NA())</f>
        <v>#N/A</v>
      </c>
      <c r="L284" s="44">
        <f>IFERROR(_xll.qlIndexFixing(Index6M,$H284,TRUE,_xll.ohTrigger(RecalcTrigger,Trigger6M)),NA())</f>
        <v>-5.7330895105013754E-4</v>
      </c>
      <c r="M284" s="183">
        <f>IFERROR(_xll.qlIndexFixing(Index1Y,$H284,TRUE,_xll.ohTrigger(RecalcTrigger,Trigger1Y)),NA())</f>
        <v>9.7342499231021606E-4</v>
      </c>
      <c r="N284" s="182">
        <f>IFERROR(_xll.qlIndexFixing(ONIndex1M,I284,TRUE,_xll.ohTrigger(RecalcTrigger,Trigger1M)),NA())</f>
        <v>-2.6798451694531877E-3</v>
      </c>
      <c r="O284" s="44" t="e">
        <f>IFERROR(_xll.qlIndexFixing(ONIndex3M,I284,TRUE,_xll.ohTrigger(RecalcTrigger,Trigger3M)),NA())</f>
        <v>#N/A</v>
      </c>
      <c r="P284" s="44">
        <f>IFERROR(_xll.qlIndexFixing(ONIndex6M,I284,TRUE,_xll.ohTrigger(RecalcTrigger,Trigger6M)),NA())</f>
        <v>-8.034476877805119E-4</v>
      </c>
      <c r="Q284" s="183">
        <f>IFERROR(_xll.qlIndexFixing(ONIndex1Y,I284,TRUE,_xll.ohTrigger(RecalcTrigger,Trigger1Y)),NA())</f>
        <v>5.8940276067787067E-4</v>
      </c>
    </row>
    <row r="285" spans="2:17" x14ac:dyDescent="0.2">
      <c r="B285" s="39" t="s">
        <v>17</v>
      </c>
      <c r="D285" s="42">
        <f>_xll.qlCalendarAdvance(Calendar,$D284,B285,"f",FALSE)</f>
        <v>42754</v>
      </c>
      <c r="E285" s="177">
        <f>_xll.qlInterestRateIndexValueDate(IndexON,D285)</f>
        <v>42754</v>
      </c>
      <c r="F285" s="193">
        <f>IFERROR(_xll.qlIndexFixing(IndexON,D285,TRUE,_xll.ohTrigger(RecalcTrigger,TriggerON)),NA())</f>
        <v>-2.927888085340058E-3</v>
      </c>
      <c r="H285" s="42">
        <f>_xll.qlCalendarAdvance(Calendar,$H284,B285,"f",FALSE)</f>
        <v>42754</v>
      </c>
      <c r="I285" s="177">
        <f>_xll.qlInterestRateIndexValueDate(Index1M,$H285)</f>
        <v>42758</v>
      </c>
      <c r="J285" s="182">
        <f>IFERROR(_xll.qlIndexFixing(Index1M,$H285,TRUE,_xll.ohTrigger(RecalcTrigger,Trigger1M)),NA())</f>
        <v>-2.6673587387212342E-3</v>
      </c>
      <c r="K285" s="44" t="e">
        <f>IFERROR(_xll.qlIndexFixing(Index3M,H285,TRUE,_xll.ohTrigger(RecalcTrigger,Trigger3M)),NA())</f>
        <v>#N/A</v>
      </c>
      <c r="L285" s="44">
        <f>IFERROR(_xll.qlIndexFixing(Index6M,$H285,TRUE,_xll.ohTrigger(RecalcTrigger,Trigger6M)),NA())</f>
        <v>-5.6162470379657705E-4</v>
      </c>
      <c r="M285" s="183">
        <f>IFERROR(_xll.qlIndexFixing(Index1Y,$H285,TRUE,_xll.ohTrigger(RecalcTrigger,Trigger1Y)),NA())</f>
        <v>9.7892518771300688E-4</v>
      </c>
      <c r="N285" s="182">
        <f>IFERROR(_xll.qlIndexFixing(ONIndex1M,I285,TRUE,_xll.ohTrigger(RecalcTrigger,Trigger1M)),NA())</f>
        <v>-2.6790898411332975E-3</v>
      </c>
      <c r="O285" s="44" t="e">
        <f>IFERROR(_xll.qlIndexFixing(ONIndex3M,I285,TRUE,_xll.ohTrigger(RecalcTrigger,Trigger3M)),NA())</f>
        <v>#N/A</v>
      </c>
      <c r="P285" s="44">
        <f>IFERROR(_xll.qlIndexFixing(ONIndex6M,I285,TRUE,_xll.ohTrigger(RecalcTrigger,Trigger6M)),NA())</f>
        <v>-8.0383041279219469E-4</v>
      </c>
      <c r="Q285" s="183">
        <f>IFERROR(_xll.qlIndexFixing(ONIndex1Y,I285,TRUE,_xll.ohTrigger(RecalcTrigger,Trigger1Y)),NA())</f>
        <v>6.0843798487475453E-4</v>
      </c>
    </row>
    <row r="286" spans="2:17" x14ac:dyDescent="0.2">
      <c r="B286" s="39" t="s">
        <v>17</v>
      </c>
      <c r="D286" s="42">
        <f>_xll.qlCalendarAdvance(Calendar,$D285,B286,"f",FALSE)</f>
        <v>42755</v>
      </c>
      <c r="E286" s="177">
        <f>_xll.qlInterestRateIndexValueDate(IndexON,D286)</f>
        <v>42755</v>
      </c>
      <c r="F286" s="193">
        <f>IFERROR(_xll.qlIndexFixing(IndexON,D286,TRUE,_xll.ohTrigger(RecalcTrigger,TriggerON)),NA())</f>
        <v>-2.9324029855803957E-3</v>
      </c>
      <c r="H286" s="42">
        <f>_xll.qlCalendarAdvance(Calendar,$H285,B286,"f",FALSE)</f>
        <v>42755</v>
      </c>
      <c r="I286" s="177">
        <f>_xll.qlInterestRateIndexValueDate(Index1M,$H286)</f>
        <v>42759</v>
      </c>
      <c r="J286" s="182">
        <f>IFERROR(_xll.qlIndexFixing(Index1M,$H286,TRUE,_xll.ohTrigger(RecalcTrigger,Trigger1M)),NA())</f>
        <v>-2.6664305769544352E-3</v>
      </c>
      <c r="K286" s="44" t="e">
        <f>IFERROR(_xll.qlIndexFixing(Index3M,H286,TRUE,_xll.ohTrigger(RecalcTrigger,Trigger3M)),NA())</f>
        <v>#N/A</v>
      </c>
      <c r="L286" s="44">
        <f>IFERROR(_xll.qlIndexFixing(Index6M,$H286,TRUE,_xll.ohTrigger(RecalcTrigger,Trigger6M)),NA())</f>
        <v>-5.6029162424625731E-4</v>
      </c>
      <c r="M286" s="183">
        <f>IFERROR(_xll.qlIndexFixing(Index1Y,$H286,TRUE,_xll.ohTrigger(RecalcTrigger,Trigger1Y)),NA())</f>
        <v>9.8187560875845738E-4</v>
      </c>
      <c r="N286" s="182">
        <f>IFERROR(_xll.qlIndexFixing(ONIndex1M,I286,TRUE,_xll.ohTrigger(RecalcTrigger,Trigger1M)),NA())</f>
        <v>-2.6783222573767418E-3</v>
      </c>
      <c r="O286" s="44" t="e">
        <f>IFERROR(_xll.qlIndexFixing(ONIndex3M,I286,TRUE,_xll.ohTrigger(RecalcTrigger,Trigger3M)),NA())</f>
        <v>#N/A</v>
      </c>
      <c r="P286" s="44">
        <f>IFERROR(_xll.qlIndexFixing(ONIndex6M,I286,TRUE,_xll.ohTrigger(RecalcTrigger,Trigger6M)),NA())</f>
        <v>-8.0428728673087591E-4</v>
      </c>
      <c r="Q286" s="183">
        <f>IFERROR(_xll.qlIndexFixing(ONIndex1Y,I286,TRUE,_xll.ohTrigger(RecalcTrigger,Trigger1Y)),NA())</f>
        <v>6.2629159690352765E-4</v>
      </c>
    </row>
    <row r="287" spans="2:17" x14ac:dyDescent="0.2">
      <c r="B287" s="39" t="s">
        <v>17</v>
      </c>
      <c r="D287" s="42">
        <f>_xll.qlCalendarAdvance(Calendar,$D286,B287,"f",FALSE)</f>
        <v>42758</v>
      </c>
      <c r="E287" s="177">
        <f>_xll.qlInterestRateIndexValueDate(IndexON,D287)</f>
        <v>42758</v>
      </c>
      <c r="F287" s="193">
        <f>IFERROR(_xll.qlIndexFixing(IndexON,D287,TRUE,_xll.ohTrigger(RecalcTrigger,TriggerON)),NA())</f>
        <v>-2.937577942057068E-3</v>
      </c>
      <c r="H287" s="42">
        <f>_xll.qlCalendarAdvance(Calendar,$H286,B287,"f",FALSE)</f>
        <v>42758</v>
      </c>
      <c r="I287" s="177">
        <f>_xll.qlInterestRateIndexValueDate(Index1M,$H287)</f>
        <v>42760</v>
      </c>
      <c r="J287" s="182">
        <f>IFERROR(_xll.qlIndexFixing(Index1M,$H287,TRUE,_xll.ohTrigger(RecalcTrigger,Trigger1M)),NA())</f>
        <v>-2.6644509918114716E-3</v>
      </c>
      <c r="K287" s="44" t="e">
        <f>IFERROR(_xll.qlIndexFixing(Index3M,H287,TRUE,_xll.ohTrigger(RecalcTrigger,Trigger3M)),NA())</f>
        <v>#N/A</v>
      </c>
      <c r="L287" s="44">
        <f>IFERROR(_xll.qlIndexFixing(Index6M,$H287,TRUE,_xll.ohTrigger(RecalcTrigger,Trigger6M)),NA())</f>
        <v>-5.5710815444092029E-4</v>
      </c>
      <c r="M287" s="183">
        <f>IFERROR(_xll.qlIndexFixing(Index1Y,$H287,TRUE,_xll.ohTrigger(RecalcTrigger,Trigger1Y)),NA())</f>
        <v>9.8479668947954596E-4</v>
      </c>
      <c r="N287" s="182">
        <f>IFERROR(_xll.qlIndexFixing(ONIndex1M,I287,TRUE,_xll.ohTrigger(RecalcTrigger,Trigger1M)),NA())</f>
        <v>-2.6767262797733338E-3</v>
      </c>
      <c r="O287" s="44" t="e">
        <f>IFERROR(_xll.qlIndexFixing(ONIndex3M,I287,TRUE,_xll.ohTrigger(RecalcTrigger,Trigger3M)),NA())</f>
        <v>#N/A</v>
      </c>
      <c r="P287" s="44">
        <f>IFERROR(_xll.qlIndexFixing(ONIndex6M,I287,TRUE,_xll.ohTrigger(RecalcTrigger,Trigger6M)),NA())</f>
        <v>-8.0545021520439519E-4</v>
      </c>
      <c r="Q287" s="183">
        <f>IFERROR(_xll.qlIndexFixing(ONIndex1Y,I287,TRUE,_xll.ohTrigger(RecalcTrigger,Trigger1Y)),NA())</f>
        <v>6.5799621641993156E-4</v>
      </c>
    </row>
    <row r="288" spans="2:17" x14ac:dyDescent="0.2">
      <c r="B288" s="39" t="s">
        <v>17</v>
      </c>
      <c r="D288" s="42">
        <f>_xll.qlCalendarAdvance(Calendar,$D287,B288,"f",FALSE)</f>
        <v>42759</v>
      </c>
      <c r="E288" s="177">
        <f>_xll.qlInterestRateIndexValueDate(IndexON,D288)</f>
        <v>42759</v>
      </c>
      <c r="F288" s="193">
        <f>IFERROR(_xll.qlIndexFixing(IndexON,D288,TRUE,_xll.ohTrigger(RecalcTrigger,TriggerON)),NA())</f>
        <v>-2.9404638817043249E-3</v>
      </c>
      <c r="H288" s="42">
        <f>_xll.qlCalendarAdvance(Calendar,$H287,B288,"f",FALSE)</f>
        <v>42759</v>
      </c>
      <c r="I288" s="177">
        <f>_xll.qlInterestRateIndexValueDate(Index1M,$H288)</f>
        <v>42761</v>
      </c>
      <c r="J288" s="182">
        <f>IFERROR(_xll.qlIndexFixing(Index1M,$H288,TRUE,_xll.ohTrigger(RecalcTrigger,Trigger1M)),NA())</f>
        <v>-2.6640133531352639E-3</v>
      </c>
      <c r="K288" s="44" t="e">
        <f>IFERROR(_xll.qlIndexFixing(Index3M,H288,TRUE,_xll.ohTrigger(RecalcTrigger,Trigger3M)),NA())</f>
        <v>#N/A</v>
      </c>
      <c r="L288" s="44">
        <f>IFERROR(_xll.qlIndexFixing(Index6M,$H288,TRUE,_xll.ohTrigger(RecalcTrigger,Trigger6M)),NA())</f>
        <v>-5.5395123417384179E-4</v>
      </c>
      <c r="M288" s="183">
        <f>IFERROR(_xll.qlIndexFixing(Index1Y,$H288,TRUE,_xll.ohTrigger(RecalcTrigger,Trigger1Y)),NA())</f>
        <v>9.8769166864114545E-4</v>
      </c>
      <c r="N288" s="182">
        <f>IFERROR(_xll.qlIndexFixing(ONIndex1M,I288,TRUE,_xll.ohTrigger(RecalcTrigger,Trigger1M)),NA())</f>
        <v>-2.6751291443227743E-3</v>
      </c>
      <c r="O288" s="44" t="e">
        <f>IFERROR(_xll.qlIndexFixing(ONIndex3M,I288,TRUE,_xll.ohTrigger(RecalcTrigger,Trigger3M)),NA())</f>
        <v>#N/A</v>
      </c>
      <c r="P288" s="44">
        <f>IFERROR(_xll.qlIndexFixing(ONIndex6M,I288,TRUE,_xll.ohTrigger(RecalcTrigger,Trigger6M)),NA())</f>
        <v>-8.0687154957459484E-4</v>
      </c>
      <c r="Q288" s="183">
        <f>IFERROR(_xll.qlIndexFixing(ONIndex1Y,I288,TRUE,_xll.ohTrigger(RecalcTrigger,Trigger1Y)),NA())</f>
        <v>6.856295243551358E-4</v>
      </c>
    </row>
    <row r="289" spans="2:17" x14ac:dyDescent="0.2">
      <c r="B289" s="39" t="s">
        <v>17</v>
      </c>
      <c r="D289" s="42">
        <f>_xll.qlCalendarAdvance(Calendar,$D288,B289,"f",FALSE)</f>
        <v>42760</v>
      </c>
      <c r="E289" s="177">
        <f>_xll.qlInterestRateIndexValueDate(IndexON,D289)</f>
        <v>42760</v>
      </c>
      <c r="F289" s="193">
        <f>IFERROR(_xll.qlIndexFixing(IndexON,D289,TRUE,_xll.ohTrigger(RecalcTrigger,TriggerON)),NA())</f>
        <v>-2.9434918237214447E-3</v>
      </c>
      <c r="H289" s="42">
        <f>_xll.qlCalendarAdvance(Calendar,$H288,B289,"f",FALSE)</f>
        <v>42760</v>
      </c>
      <c r="I289" s="177">
        <f>_xll.qlInterestRateIndexValueDate(Index1M,$H289)</f>
        <v>42762</v>
      </c>
      <c r="J289" s="182">
        <f>IFERROR(_xll.qlIndexFixing(Index1M,$H289,TRUE,_xll.ohTrigger(RecalcTrigger,Trigger1M)),NA())</f>
        <v>-2.6635715919753528E-3</v>
      </c>
      <c r="K289" s="44" t="e">
        <f>IFERROR(_xll.qlIndexFixing(Index3M,H289,TRUE,_xll.ohTrigger(RecalcTrigger,Trigger3M)),NA())</f>
        <v>#N/A</v>
      </c>
      <c r="L289" s="44">
        <f>IFERROR(_xll.qlIndexFixing(Index6M,$H289,TRUE,_xll.ohTrigger(RecalcTrigger,Trigger6M)),NA())</f>
        <v>-5.5081995024269033E-4</v>
      </c>
      <c r="M289" s="183">
        <f>IFERROR(_xll.qlIndexFixing(Index1Y,$H289,TRUE,_xll.ohTrigger(RecalcTrigger,Trigger1Y)),NA())</f>
        <v>9.9437325054759808E-4</v>
      </c>
      <c r="N289" s="182">
        <f>IFERROR(_xll.qlIndexFixing(ONIndex1M,I289,TRUE,_xll.ohTrigger(RecalcTrigger,Trigger1M)),NA())</f>
        <v>-2.6743001157170099E-3</v>
      </c>
      <c r="O289" s="44" t="e">
        <f>IFERROR(_xll.qlIndexFixing(ONIndex3M,I289,TRUE,_xll.ohTrigger(RecalcTrigger,Trigger3M)),NA())</f>
        <v>#N/A</v>
      </c>
      <c r="P289" s="44">
        <f>IFERROR(_xll.qlIndexFixing(ONIndex6M,I289,TRUE,_xll.ohTrigger(RecalcTrigger,Trigger6M)),NA())</f>
        <v>-8.0771062582307707E-4</v>
      </c>
      <c r="Q289" s="183">
        <f>IFERROR(_xll.qlIndexFixing(ONIndex1Y,I289,TRUE,_xll.ohTrigger(RecalcTrigger,Trigger1Y)),NA())</f>
        <v>6.9737977632655657E-4</v>
      </c>
    </row>
    <row r="290" spans="2:17" x14ac:dyDescent="0.2">
      <c r="B290" s="39" t="s">
        <v>17</v>
      </c>
      <c r="D290" s="42">
        <f>_xll.qlCalendarAdvance(Calendar,$D289,B290,"f",FALSE)</f>
        <v>42761</v>
      </c>
      <c r="E290" s="177">
        <f>_xll.qlInterestRateIndexValueDate(IndexON,D290)</f>
        <v>42761</v>
      </c>
      <c r="F290" s="193">
        <f>IFERROR(_xll.qlIndexFixing(IndexON,D290,TRUE,_xll.ohTrigger(RecalcTrigger,TriggerON)),NA())</f>
        <v>-2.9464753624974804E-3</v>
      </c>
      <c r="H290" s="42">
        <f>_xll.qlCalendarAdvance(Calendar,$H289,B290,"f",FALSE)</f>
        <v>42761</v>
      </c>
      <c r="I290" s="177">
        <f>_xll.qlInterestRateIndexValueDate(Index1M,$H290)</f>
        <v>42765</v>
      </c>
      <c r="J290" s="182">
        <f>IFERROR(_xll.qlIndexFixing(Index1M,$H290,TRUE,_xll.ohTrigger(RecalcTrigger,Trigger1M)),NA())</f>
        <v>-2.6616854125770103E-3</v>
      </c>
      <c r="K290" s="44" t="e">
        <f>IFERROR(_xll.qlIndexFixing(Index3M,H290,TRUE,_xll.ohTrigger(RecalcTrigger,Trigger3M)),NA())</f>
        <v>#N/A</v>
      </c>
      <c r="L290" s="44">
        <f>IFERROR(_xll.qlIndexFixing(Index6M,$H290,TRUE,_xll.ohTrigger(RecalcTrigger,Trigger6M)),NA())</f>
        <v>-5.4000579130868739E-4</v>
      </c>
      <c r="M290" s="183">
        <f>IFERROR(_xll.qlIndexFixing(Index1Y,$H290,TRUE,_xll.ohTrigger(RecalcTrigger,Trigger1Y)),NA())</f>
        <v>9.9907658834774249E-4</v>
      </c>
      <c r="N290" s="182">
        <f>IFERROR(_xll.qlIndexFixing(ONIndex1M,I290,TRUE,_xll.ohTrigger(RecalcTrigger,Trigger1M)),NA())</f>
        <v>-2.6734587646082275E-3</v>
      </c>
      <c r="O290" s="44" t="e">
        <f>IFERROR(_xll.qlIndexFixing(ONIndex3M,I290,TRUE,_xll.ohTrigger(RecalcTrigger,Trigger3M)),NA())</f>
        <v>#N/A</v>
      </c>
      <c r="P290" s="44">
        <f>IFERROR(_xll.qlIndexFixing(ONIndex6M,I290,TRUE,_xll.ohTrigger(RecalcTrigger,Trigger6M)),NA())</f>
        <v>-8.0862843393258999E-4</v>
      </c>
      <c r="Q290" s="183">
        <f>IFERROR(_xll.qlIndexFixing(ONIndex1Y,I290,TRUE,_xll.ohTrigger(RecalcTrigger,Trigger1Y)),NA())</f>
        <v>7.0787029653907041E-4</v>
      </c>
    </row>
    <row r="291" spans="2:17" x14ac:dyDescent="0.2">
      <c r="B291" s="39" t="s">
        <v>17</v>
      </c>
      <c r="D291" s="42">
        <f>_xll.qlCalendarAdvance(Calendar,$D290,B291,"f",FALSE)</f>
        <v>42762</v>
      </c>
      <c r="E291" s="177">
        <f>_xll.qlInterestRateIndexValueDate(IndexON,D291)</f>
        <v>42762</v>
      </c>
      <c r="F291" s="193">
        <f>IFERROR(_xll.qlIndexFixing(IndexON,D291,TRUE,_xll.ohTrigger(RecalcTrigger,TriggerON)),NA())</f>
        <v>-2.9521097222229287E-3</v>
      </c>
      <c r="H291" s="42">
        <f>_xll.qlCalendarAdvance(Calendar,$H290,B291,"f",FALSE)</f>
        <v>42762</v>
      </c>
      <c r="I291" s="177">
        <f>_xll.qlInterestRateIndexValueDate(Index1M,$H291)</f>
        <v>42766</v>
      </c>
      <c r="J291" s="182">
        <f>IFERROR(_xll.qlIndexFixing(Index1M,$H291,TRUE,_xll.ohTrigger(RecalcTrigger,Trigger1M)),NA())</f>
        <v>-2.6612250546360311E-3</v>
      </c>
      <c r="K291" s="44" t="e">
        <f>IFERROR(_xll.qlIndexFixing(Index3M,H291,TRUE,_xll.ohTrigger(RecalcTrigger,Trigger3M)),NA())</f>
        <v>#N/A</v>
      </c>
      <c r="L291" s="44">
        <f>IFERROR(_xll.qlIndexFixing(Index6M,$H291,TRUE,_xll.ohTrigger(RecalcTrigger,Trigger6M)),NA())</f>
        <v>-5.3853260187275312E-4</v>
      </c>
      <c r="M291" s="183">
        <f>IFERROR(_xll.qlIndexFixing(Index1Y,$H291,TRUE,_xll.ohTrigger(RecalcTrigger,Trigger1Y)),NA())</f>
        <v>1.0018908845375863E-3</v>
      </c>
      <c r="N291" s="182">
        <f>IFERROR(_xll.qlIndexFixing(ONIndex1M,I291,TRUE,_xll.ohTrigger(RecalcTrigger,Trigger1M)),NA())</f>
        <v>-2.6726050799252832E-3</v>
      </c>
      <c r="O291" s="44" t="e">
        <f>IFERROR(_xll.qlIndexFixing(ONIndex3M,I291,TRUE,_xll.ohTrigger(RecalcTrigger,Trigger3M)),NA())</f>
        <v>#N/A</v>
      </c>
      <c r="P291" s="44">
        <f>IFERROR(_xll.qlIndexFixing(ONIndex6M,I291,TRUE,_xll.ohTrigger(RecalcTrigger,Trigger6M)),NA())</f>
        <v>-8.096257378120697E-4</v>
      </c>
      <c r="Q291" s="183">
        <f>IFERROR(_xll.qlIndexFixing(ONIndex1Y,I291,TRUE,_xll.ohTrigger(RecalcTrigger,Trigger1Y)),NA())</f>
        <v>7.1708806516745938E-4</v>
      </c>
    </row>
    <row r="292" spans="2:17" x14ac:dyDescent="0.2">
      <c r="B292" s="39" t="s">
        <v>17</v>
      </c>
      <c r="D292" s="42">
        <f>_xll.qlCalendarAdvance(Calendar,$D291,B292,"f",FALSE)</f>
        <v>42765</v>
      </c>
      <c r="E292" s="177">
        <f>_xll.qlInterestRateIndexValueDate(IndexON,D292)</f>
        <v>42765</v>
      </c>
      <c r="F292" s="193">
        <f>IFERROR(_xll.qlIndexFixing(IndexON,D292,TRUE,_xll.ohTrigger(RecalcTrigger,TriggerON)),NA())</f>
        <v>-2.9574787170849604E-3</v>
      </c>
      <c r="H292" s="42">
        <f>_xll.qlCalendarAdvance(Calendar,$H291,B292,"f",FALSE)</f>
        <v>42765</v>
      </c>
      <c r="I292" s="177">
        <f>_xll.qlInterestRateIndexValueDate(Index1M,$H292)</f>
        <v>42767</v>
      </c>
      <c r="J292" s="182">
        <f>IFERROR(_xll.qlIndexFixing(Index1M,$H292,TRUE,_xll.ohTrigger(RecalcTrigger,Trigger1M)),NA())</f>
        <v>-2.6602160935941732E-3</v>
      </c>
      <c r="K292" s="44" t="e">
        <f>IFERROR(_xll.qlIndexFixing(Index3M,H292,TRUE,_xll.ohTrigger(RecalcTrigger,Trigger3M)),NA())</f>
        <v>#N/A</v>
      </c>
      <c r="L292" s="44">
        <f>IFERROR(_xll.qlIndexFixing(Index6M,$H292,TRUE,_xll.ohTrigger(RecalcTrigger,Trigger6M)),NA())</f>
        <v>-5.3551548964529509E-4</v>
      </c>
      <c r="M292" s="183">
        <f>IFERROR(_xll.qlIndexFixing(Index1Y,$H292,TRUE,_xll.ohTrigger(RecalcTrigger,Trigger1Y)),NA())</f>
        <v>1.0046992577660209E-3</v>
      </c>
      <c r="N292" s="182">
        <f>IFERROR(_xll.qlIndexFixing(ONIndex1M,I292,TRUE,_xll.ohTrigger(RecalcTrigger,Trigger1M)),NA())</f>
        <v>-2.6708367272876288E-3</v>
      </c>
      <c r="O292" s="44" t="e">
        <f>IFERROR(_xll.qlIndexFixing(ONIndex3M,I292,TRUE,_xll.ohTrigger(RecalcTrigger,Trigger3M)),NA())</f>
        <v>#N/A</v>
      </c>
      <c r="P292" s="44">
        <f>IFERROR(_xll.qlIndexFixing(ONIndex6M,I292,TRUE,_xll.ohTrigger(RecalcTrigger,Trigger6M)),NA())</f>
        <v>-8.1188731881454146E-4</v>
      </c>
      <c r="Q292" s="183">
        <f>IFERROR(_xll.qlIndexFixing(ONIndex1Y,I292,TRUE,_xll.ohTrigger(RecalcTrigger,Trigger1Y)),NA())</f>
        <v>7.3121748261684161E-4</v>
      </c>
    </row>
    <row r="293" spans="2:17" x14ac:dyDescent="0.2">
      <c r="B293" s="39" t="s">
        <v>17</v>
      </c>
      <c r="D293" s="42">
        <f>_xll.qlCalendarAdvance(Calendar,$D292,B293,"f",FALSE)</f>
        <v>42766</v>
      </c>
      <c r="E293" s="177">
        <f>_xll.qlInterestRateIndexValueDate(IndexON,D293)</f>
        <v>42766</v>
      </c>
      <c r="F293" s="193">
        <f>IFERROR(_xll.qlIndexFixing(IndexON,D293,TRUE,_xll.ohTrigger(RecalcTrigger,TriggerON)),NA())</f>
        <v>-2.9599915831202139E-3</v>
      </c>
      <c r="H293" s="42">
        <f>_xll.qlCalendarAdvance(Calendar,$H292,B293,"f",FALSE)</f>
        <v>42766</v>
      </c>
      <c r="I293" s="177">
        <f>_xll.qlInterestRateIndexValueDate(Index1M,$H293)</f>
        <v>42768</v>
      </c>
      <c r="J293" s="182">
        <f>IFERROR(_xll.qlIndexFixing(Index1M,$H293,TRUE,_xll.ohTrigger(RecalcTrigger,Trigger1M)),NA())</f>
        <v>-2.6591946504997805E-3</v>
      </c>
      <c r="K293" s="44" t="e">
        <f>IFERROR(_xll.qlIndexFixing(Index3M,H293,TRUE,_xll.ohTrigger(RecalcTrigger,Trigger3M)),NA())</f>
        <v>#N/A</v>
      </c>
      <c r="L293" s="44">
        <f>IFERROR(_xll.qlIndexFixing(Index6M,$H293,TRUE,_xll.ohTrigger(RecalcTrigger,Trigger6M)),NA())</f>
        <v>-5.3251834738384939E-4</v>
      </c>
      <c r="M293" s="183">
        <f>IFERROR(_xll.qlIndexFixing(Index1Y,$H293,TRUE,_xll.ohTrigger(RecalcTrigger,Trigger1Y)),NA())</f>
        <v>1.007505195466731E-3</v>
      </c>
      <c r="N293" s="182">
        <f>IFERROR(_xll.qlIndexFixing(ONIndex1M,I293,TRUE,_xll.ohTrigger(RecalcTrigger,Trigger1M)),NA())</f>
        <v>-2.66906678111134E-3</v>
      </c>
      <c r="O293" s="44" t="e">
        <f>IFERROR(_xll.qlIndexFixing(ONIndex3M,I293,TRUE,_xll.ohTrigger(RecalcTrigger,Trigger3M)),NA())</f>
        <v>#N/A</v>
      </c>
      <c r="P293" s="44">
        <f>IFERROR(_xll.qlIndexFixing(ONIndex6M,I293,TRUE,_xll.ohTrigger(RecalcTrigger,Trigger6M)),NA())</f>
        <v>-8.1442518529151187E-4</v>
      </c>
      <c r="Q293" s="183">
        <f>IFERROR(_xll.qlIndexFixing(ONIndex1Y,I293,TRUE,_xll.ohTrigger(RecalcTrigger,Trigger1Y)),NA())</f>
        <v>7.4097122557681416E-4</v>
      </c>
    </row>
    <row r="294" spans="2:17" x14ac:dyDescent="0.2">
      <c r="B294" s="39" t="s">
        <v>17</v>
      </c>
      <c r="D294" s="42">
        <f>_xll.qlCalendarAdvance(Calendar,$D293,B294,"f",FALSE)</f>
        <v>42767</v>
      </c>
      <c r="E294" s="177">
        <f>_xll.qlInterestRateIndexValueDate(IndexON,D294)</f>
        <v>42767</v>
      </c>
      <c r="F294" s="193">
        <f>IFERROR(_xll.qlIndexFixing(IndexON,D294,TRUE,_xll.ohTrigger(RecalcTrigger,TriggerON)),NA())</f>
        <v>-2.9624071511458183E-3</v>
      </c>
      <c r="H294" s="42">
        <f>_xll.qlCalendarAdvance(Calendar,$H293,B294,"f",FALSE)</f>
        <v>42767</v>
      </c>
      <c r="I294" s="177">
        <f>_xll.qlInterestRateIndexValueDate(Index1M,$H294)</f>
        <v>42769</v>
      </c>
      <c r="J294" s="182">
        <f>IFERROR(_xll.qlIndexFixing(Index1M,$H294,TRUE,_xll.ohTrigger(RecalcTrigger,Trigger1M)),NA())</f>
        <v>-2.6581607141760799E-3</v>
      </c>
      <c r="K294" s="44" t="e">
        <f>IFERROR(_xll.qlIndexFixing(Index3M,H294,TRUE,_xll.ohTrigger(RecalcTrigger,Trigger3M)),NA())</f>
        <v>#N/A</v>
      </c>
      <c r="L294" s="44">
        <f>IFERROR(_xll.qlIndexFixing(Index6M,$H294,TRUE,_xll.ohTrigger(RecalcTrigger,Trigger6M)),NA())</f>
        <v>-5.2954019950438253E-4</v>
      </c>
      <c r="M294" s="183">
        <f>IFERROR(_xll.qlIndexFixing(Index1Y,$H294,TRUE,_xll.ohTrigger(RecalcTrigger,Trigger1Y)),NA())</f>
        <v>1.0143805537093796E-3</v>
      </c>
      <c r="N294" s="182">
        <f>IFERROR(_xll.qlIndexFixing(ONIndex1M,I294,TRUE,_xll.ohTrigger(RecalcTrigger,Trigger1M)),NA())</f>
        <v>-2.6681512605719604E-3</v>
      </c>
      <c r="O294" s="44" t="e">
        <f>IFERROR(_xll.qlIndexFixing(ONIndex3M,I294,TRUE,_xll.ohTrigger(RecalcTrigger,Trigger3M)),NA())</f>
        <v>#N/A</v>
      </c>
      <c r="P294" s="44">
        <f>IFERROR(_xll.qlIndexFixing(ONIndex6M,I294,TRUE,_xll.ohTrigger(RecalcTrigger,Trigger6M)),NA())</f>
        <v>-8.1583142397700925E-4</v>
      </c>
      <c r="Q294" s="183">
        <f>IFERROR(_xll.qlIndexFixing(ONIndex1Y,I294,TRUE,_xll.ohTrigger(RecalcTrigger,Trigger1Y)),NA())</f>
        <v>7.4362993794707677E-4</v>
      </c>
    </row>
    <row r="295" spans="2:17" x14ac:dyDescent="0.2">
      <c r="B295" s="39" t="s">
        <v>17</v>
      </c>
      <c r="D295" s="42">
        <f>_xll.qlCalendarAdvance(Calendar,$D294,B295,"f",FALSE)</f>
        <v>42768</v>
      </c>
      <c r="E295" s="177">
        <f>_xll.qlInterestRateIndexValueDate(IndexON,D295)</f>
        <v>42768</v>
      </c>
      <c r="F295" s="193">
        <f>IFERROR(_xll.qlIndexFixing(IndexON,D295,TRUE,_xll.ohTrigger(RecalcTrigger,TriggerON)),NA())</f>
        <v>-2.9647243666452994E-3</v>
      </c>
      <c r="H295" s="42">
        <f>_xll.qlCalendarAdvance(Calendar,$H294,B295,"f",FALSE)</f>
        <v>42768</v>
      </c>
      <c r="I295" s="177">
        <f>_xll.qlInterestRateIndexValueDate(Index1M,$H295)</f>
        <v>42772</v>
      </c>
      <c r="J295" s="182">
        <f>IFERROR(_xll.qlIndexFixing(Index1M,$H295,TRUE,_xll.ohTrigger(RecalcTrigger,Trigger1M)),NA())</f>
        <v>-2.6549838341284803E-3</v>
      </c>
      <c r="K295" s="44" t="e">
        <f>IFERROR(_xll.qlIndexFixing(Index3M,H295,TRUE,_xll.ohTrigger(RecalcTrigger,Trigger3M)),NA())</f>
        <v>#N/A</v>
      </c>
      <c r="L295" s="44">
        <f>IFERROR(_xll.qlIndexFixing(Index6M,$H295,TRUE,_xll.ohTrigger(RecalcTrigger,Trigger6M)),NA())</f>
        <v>-5.194263844318373E-4</v>
      </c>
      <c r="M295" s="183">
        <f>IFERROR(_xll.qlIndexFixing(Index1Y,$H295,TRUE,_xll.ohTrigger(RecalcTrigger,Trigger1Y)),NA())</f>
        <v>1.0187755830422614E-3</v>
      </c>
      <c r="N295" s="182">
        <f>IFERROR(_xll.qlIndexFixing(ONIndex1M,I295,TRUE,_xll.ohTrigger(RecalcTrigger,Trigger1M)),NA())</f>
        <v>-2.6672233393920664E-3</v>
      </c>
      <c r="O295" s="44" t="e">
        <f>IFERROR(_xll.qlIndexFixing(ONIndex3M,I295,TRUE,_xll.ohTrigger(RecalcTrigger,Trigger3M)),NA())</f>
        <v>#N/A</v>
      </c>
      <c r="P295" s="44">
        <f>IFERROR(_xll.qlIndexFixing(ONIndex6M,I295,TRUE,_xll.ohTrigger(RecalcTrigger,Trigger6M)),NA())</f>
        <v>-8.1732174136650571E-4</v>
      </c>
      <c r="Q295" s="183">
        <f>IFERROR(_xll.qlIndexFixing(ONIndex1Y,I295,TRUE,_xll.ohTrigger(RecalcTrigger,Trigger1Y)),NA())</f>
        <v>7.4493777954209861E-4</v>
      </c>
    </row>
    <row r="296" spans="2:17" x14ac:dyDescent="0.2">
      <c r="B296" s="39" t="s">
        <v>17</v>
      </c>
      <c r="D296" s="42">
        <f>_xll.qlCalendarAdvance(Calendar,$D295,B296,"f",FALSE)</f>
        <v>42769</v>
      </c>
      <c r="E296" s="177">
        <f>_xll.qlInterestRateIndexValueDate(IndexON,D296)</f>
        <v>42769</v>
      </c>
      <c r="F296" s="193">
        <f>IFERROR(_xll.qlIndexFixing(IndexON,D296,TRUE,_xll.ohTrigger(RecalcTrigger,TriggerON)),NA())</f>
        <v>-2.9690011970151531E-3</v>
      </c>
      <c r="H296" s="42">
        <f>_xll.qlCalendarAdvance(Calendar,$H295,B296,"f",FALSE)</f>
        <v>42769</v>
      </c>
      <c r="I296" s="177">
        <f>_xll.qlInterestRateIndexValueDate(Index1M,$H296)</f>
        <v>42773</v>
      </c>
      <c r="J296" s="182">
        <f>IFERROR(_xll.qlIndexFixing(Index1M,$H296,TRUE,_xll.ohTrigger(RecalcTrigger,Trigger1M)),NA())</f>
        <v>-2.6538998131726238E-3</v>
      </c>
      <c r="K296" s="44" t="e">
        <f>IFERROR(_xll.qlIndexFixing(Index3M,H296,TRUE,_xll.ohTrigger(RecalcTrigger,Trigger3M)),NA())</f>
        <v>#N/A</v>
      </c>
      <c r="L296" s="44">
        <f>IFERROR(_xll.qlIndexFixing(Index6M,$H296,TRUE,_xll.ohTrigger(RecalcTrigger,Trigger6M)),NA())</f>
        <v>-5.1779772821248789E-4</v>
      </c>
      <c r="M296" s="183">
        <f>IFERROR(_xll.qlIndexFixing(Index1Y,$H296,TRUE,_xll.ohTrigger(RecalcTrigger,Trigger1Y)),NA())</f>
        <v>1.0216228979935287E-3</v>
      </c>
      <c r="N296" s="182">
        <f>IFERROR(_xll.qlIndexFixing(ONIndex1M,I296,TRUE,_xll.ohTrigger(RecalcTrigger,Trigger1M)),NA())</f>
        <v>-2.6662830063006737E-3</v>
      </c>
      <c r="O296" s="44" t="e">
        <f>IFERROR(_xll.qlIndexFixing(ONIndex3M,I296,TRUE,_xll.ohTrigger(RecalcTrigger,Trigger3M)),NA())</f>
        <v>#N/A</v>
      </c>
      <c r="P296" s="44">
        <f>IFERROR(_xll.qlIndexFixing(ONIndex6M,I296,TRUE,_xll.ohTrigger(RecalcTrigger,Trigger6M)),NA())</f>
        <v>-8.1889690068948084E-4</v>
      </c>
      <c r="Q296" s="183">
        <f>IFERROR(_xll.qlIndexFixing(ONIndex1Y,I296,TRUE,_xll.ohTrigger(RecalcTrigger,Trigger1Y)),NA())</f>
        <v>7.4488173061659779E-4</v>
      </c>
    </row>
    <row r="297" spans="2:17" x14ac:dyDescent="0.2">
      <c r="B297" s="39" t="s">
        <v>17</v>
      </c>
      <c r="D297" s="42">
        <f>_xll.qlCalendarAdvance(Calendar,$D296,B297,"f",FALSE)</f>
        <v>42772</v>
      </c>
      <c r="E297" s="177">
        <f>_xll.qlInterestRateIndexValueDate(IndexON,D297)</f>
        <v>42772</v>
      </c>
      <c r="F297" s="193">
        <f>IFERROR(_xll.qlIndexFixing(IndexON,D297,TRUE,_xll.ohTrigger(RecalcTrigger,TriggerON)),NA())</f>
        <v>-2.9729886134921557E-3</v>
      </c>
      <c r="H297" s="42">
        <f>_xll.qlCalendarAdvance(Calendar,$H296,B297,"f",FALSE)</f>
        <v>42772</v>
      </c>
      <c r="I297" s="177">
        <f>_xll.qlInterestRateIndexValueDate(Index1M,$H297)</f>
        <v>42774</v>
      </c>
      <c r="J297" s="182">
        <f>IFERROR(_xll.qlIndexFixing(Index1M,$H297,TRUE,_xll.ohTrigger(RecalcTrigger,Trigger1M)),NA())</f>
        <v>-2.6528032431321386E-3</v>
      </c>
      <c r="K297" s="44" t="e">
        <f>IFERROR(_xll.qlIndexFixing(Index3M,H297,TRUE,_xll.ohTrigger(RecalcTrigger,Trigger3M)),NA())</f>
        <v>#N/A</v>
      </c>
      <c r="L297" s="44">
        <f>IFERROR(_xll.qlIndexFixing(Index6M,$H297,TRUE,_xll.ohTrigger(RecalcTrigger,Trigger6M)),NA())</f>
        <v>-5.148996065769951E-4</v>
      </c>
      <c r="M297" s="183">
        <f>IFERROR(_xll.qlIndexFixing(Index1Y,$H297,TRUE,_xll.ohTrigger(RecalcTrigger,Trigger1Y)),NA())</f>
        <v>1.0244894480584622E-3</v>
      </c>
      <c r="N297" s="182">
        <f>IFERROR(_xll.qlIndexFixing(ONIndex1M,I297,TRUE,_xll.ohTrigger(RecalcTrigger,Trigger1M)),NA())</f>
        <v>-2.664341192577524E-3</v>
      </c>
      <c r="O297" s="44" t="e">
        <f>IFERROR(_xll.qlIndexFixing(ONIndex3M,I297,TRUE,_xll.ohTrigger(RecalcTrigger,Trigger3M)),NA())</f>
        <v>#N/A</v>
      </c>
      <c r="P297" s="44">
        <f>IFERROR(_xll.qlIndexFixing(ONIndex6M,I297,TRUE,_xll.ohTrigger(RecalcTrigger,Trigger6M)),NA())</f>
        <v>-8.2233196725400859E-4</v>
      </c>
      <c r="Q297" s="183">
        <f>IFERROR(_xll.qlIndexFixing(ONIndex1Y,I297,TRUE,_xll.ohTrigger(RecalcTrigger,Trigger1Y)),NA())</f>
        <v>7.4015975396690692E-4</v>
      </c>
    </row>
    <row r="298" spans="2:17" x14ac:dyDescent="0.2">
      <c r="B298" s="39" t="s">
        <v>17</v>
      </c>
      <c r="D298" s="42">
        <f>_xll.qlCalendarAdvance(Calendar,$D297,B298,"f",FALSE)</f>
        <v>42773</v>
      </c>
      <c r="E298" s="177">
        <f>_xll.qlInterestRateIndexValueDate(IndexON,D298)</f>
        <v>42773</v>
      </c>
      <c r="F298" s="193">
        <f>IFERROR(_xll.qlIndexFixing(IndexON,D298,TRUE,_xll.ohTrigger(RecalcTrigger,TriggerON)),NA())</f>
        <v>-2.9747982489736202E-3</v>
      </c>
      <c r="H298" s="42">
        <f>_xll.qlCalendarAdvance(Calendar,$H297,B298,"f",FALSE)</f>
        <v>42773</v>
      </c>
      <c r="I298" s="177">
        <f>_xll.qlInterestRateIndexValueDate(Index1M,$H298)</f>
        <v>42775</v>
      </c>
      <c r="J298" s="182">
        <f>IFERROR(_xll.qlIndexFixing(Index1M,$H298,TRUE,_xll.ohTrigger(RecalcTrigger,Trigger1M)),NA())</f>
        <v>-2.6516941128245414E-3</v>
      </c>
      <c r="K298" s="44" t="e">
        <f>IFERROR(_xll.qlIndexFixing(Index3M,H298,TRUE,_xll.ohTrigger(RecalcTrigger,Trigger3M)),NA())</f>
        <v>#N/A</v>
      </c>
      <c r="L298" s="44">
        <f>IFERROR(_xll.qlIndexFixing(Index6M,$H298,TRUE,_xll.ohTrigger(RecalcTrigger,Trigger6M)),NA())</f>
        <v>-5.1201443867704519E-4</v>
      </c>
      <c r="M298" s="183">
        <f>IFERROR(_xll.qlIndexFixing(Index1Y,$H298,TRUE,_xll.ohTrigger(RecalcTrigger,Trigger1Y)),NA())</f>
        <v>1.0273789693583924E-3</v>
      </c>
      <c r="N298" s="182">
        <f>IFERROR(_xll.qlIndexFixing(ONIndex1M,I298,TRUE,_xll.ohTrigger(RecalcTrigger,Trigger1M)),NA())</f>
        <v>-2.6623973320383243E-3</v>
      </c>
      <c r="O298" s="44" t="e">
        <f>IFERROR(_xll.qlIndexFixing(ONIndex3M,I298,TRUE,_xll.ohTrigger(RecalcTrigger,Trigger3M)),NA())</f>
        <v>#N/A</v>
      </c>
      <c r="P298" s="44">
        <f>IFERROR(_xll.qlIndexFixing(ONIndex6M,I298,TRUE,_xll.ohTrigger(RecalcTrigger,Trigger6M)),NA())</f>
        <v>-8.2606123585460267E-4</v>
      </c>
      <c r="Q298" s="183">
        <f>IFERROR(_xll.qlIndexFixing(ONIndex1Y,I298,TRUE,_xll.ohTrigger(RecalcTrigger,Trigger1Y)),NA())</f>
        <v>7.3075823432411369E-4</v>
      </c>
    </row>
    <row r="299" spans="2:17" x14ac:dyDescent="0.2">
      <c r="B299" s="39" t="s">
        <v>17</v>
      </c>
      <c r="D299" s="42">
        <f>_xll.qlCalendarAdvance(Calendar,$D298,B299,"f",FALSE)</f>
        <v>42774</v>
      </c>
      <c r="E299" s="177">
        <f>_xll.qlInterestRateIndexValueDate(IndexON,D299)</f>
        <v>42774</v>
      </c>
      <c r="F299" s="193">
        <f>IFERROR(_xll.qlIndexFixing(IndexON,D299,TRUE,_xll.ohTrigger(RecalcTrigger,TriggerON)),NA())</f>
        <v>-2.9765032049500206E-3</v>
      </c>
      <c r="H299" s="42">
        <f>_xll.qlCalendarAdvance(Calendar,$H298,B299,"f",FALSE)</f>
        <v>42774</v>
      </c>
      <c r="I299" s="177">
        <f>_xll.qlInterestRateIndexValueDate(Index1M,$H299)</f>
        <v>42776</v>
      </c>
      <c r="J299" s="182">
        <f>IFERROR(_xll.qlIndexFixing(Index1M,$H299,TRUE,_xll.ohTrigger(RecalcTrigger,Trigger1M)),NA())</f>
        <v>-2.6505724110830503E-3</v>
      </c>
      <c r="K299" s="44" t="e">
        <f>IFERROR(_xll.qlIndexFixing(Index3M,H299,TRUE,_xll.ohTrigger(RecalcTrigger,Trigger3M)),NA())</f>
        <v>#N/A</v>
      </c>
      <c r="L299" s="44">
        <f>IFERROR(_xll.qlIndexFixing(Index6M,$H299,TRUE,_xll.ohTrigger(RecalcTrigger,Trigger6M)),NA())</f>
        <v>-5.0914118655198128E-4</v>
      </c>
      <c r="M299" s="183">
        <f>IFERROR(_xll.qlIndexFixing(Index1Y,$H299,TRUE,_xll.ohTrigger(RecalcTrigger,Trigger1Y)),NA())</f>
        <v>1.034624314429E-3</v>
      </c>
      <c r="N299" s="182">
        <f>IFERROR(_xll.qlIndexFixing(ONIndex1M,I299,TRUE,_xll.ohTrigger(RecalcTrigger,Trigger1M)),NA())</f>
        <v>-2.6613947721632059E-3</v>
      </c>
      <c r="O299" s="44" t="e">
        <f>IFERROR(_xll.qlIndexFixing(ONIndex3M,I299,TRUE,_xll.ohTrigger(RecalcTrigger,Trigger3M)),NA())</f>
        <v>#N/A</v>
      </c>
      <c r="P299" s="44">
        <f>IFERROR(_xll.qlIndexFixing(ONIndex6M,I299,TRUE,_xll.ohTrigger(RecalcTrigger,Trigger6M)),NA())</f>
        <v>-8.2807206287949242E-4</v>
      </c>
      <c r="Q299" s="183">
        <f>IFERROR(_xll.qlIndexFixing(ONIndex1Y,I299,TRUE,_xll.ohTrigger(RecalcTrigger,Trigger1Y)),NA())</f>
        <v>7.2368743637696298E-4</v>
      </c>
    </row>
    <row r="300" spans="2:17" x14ac:dyDescent="0.2">
      <c r="B300" s="39" t="s">
        <v>17</v>
      </c>
      <c r="D300" s="42">
        <f>_xll.qlCalendarAdvance(Calendar,$D299,B300,"f",FALSE)</f>
        <v>42775</v>
      </c>
      <c r="E300" s="177">
        <f>_xll.qlInterestRateIndexValueDate(IndexON,D300)</f>
        <v>42775</v>
      </c>
      <c r="F300" s="193">
        <f>IFERROR(_xll.qlIndexFixing(IndexON,D300,TRUE,_xll.ohTrigger(RecalcTrigger,TriggerON)),NA())</f>
        <v>-2.978102427144691E-3</v>
      </c>
      <c r="H300" s="42">
        <f>_xll.qlCalendarAdvance(Calendar,$H299,B300,"f",FALSE)</f>
        <v>42775</v>
      </c>
      <c r="I300" s="177">
        <f>_xll.qlInterestRateIndexValueDate(Index1M,$H300)</f>
        <v>42779</v>
      </c>
      <c r="J300" s="182">
        <f>IFERROR(_xll.qlIndexFixing(Index1M,$H300,TRUE,_xll.ohTrigger(RecalcTrigger,Trigger1M)),NA())</f>
        <v>-2.6471317655231618E-3</v>
      </c>
      <c r="K300" s="44" t="e">
        <f>IFERROR(_xll.qlIndexFixing(Index3M,H300,TRUE,_xll.ohTrigger(RecalcTrigger,Trigger3M)),NA())</f>
        <v>#N/A</v>
      </c>
      <c r="L300" s="44">
        <f>IFERROR(_xll.qlIndexFixing(Index6M,$H300,TRUE,_xll.ohTrigger(RecalcTrigger,Trigger6M)),NA())</f>
        <v>-4.9954905718260876E-4</v>
      </c>
      <c r="M300" s="183">
        <f>IFERROR(_xll.qlIndexFixing(Index1Y,$H300,TRUE,_xll.ohTrigger(RecalcTrigger,Trigger1Y)),NA())</f>
        <v>1.0392427329354076E-3</v>
      </c>
      <c r="N300" s="182">
        <f>IFERROR(_xll.qlIndexFixing(ONIndex1M,I300,TRUE,_xll.ohTrigger(RecalcTrigger,Trigger1M)),NA())</f>
        <v>-2.6603797334301404E-3</v>
      </c>
      <c r="O300" s="44" t="e">
        <f>IFERROR(_xll.qlIndexFixing(ONIndex3M,I300,TRUE,_xll.ohTrigger(RecalcTrigger,Trigger3M)),NA())</f>
        <v>#N/A</v>
      </c>
      <c r="P300" s="44">
        <f>IFERROR(_xll.qlIndexFixing(ONIndex6M,I300,TRUE,_xll.ohTrigger(RecalcTrigger,Trigger6M)),NA())</f>
        <v>-8.301723150117013E-4</v>
      </c>
      <c r="Q300" s="183">
        <f>IFERROR(_xll.qlIndexFixing(ONIndex1Y,I300,TRUE,_xll.ohTrigger(RecalcTrigger,Trigger1Y)),NA())</f>
        <v>7.1517462943759824E-4</v>
      </c>
    </row>
    <row r="301" spans="2:17" x14ac:dyDescent="0.2">
      <c r="B301" s="39" t="s">
        <v>17</v>
      </c>
      <c r="D301" s="42">
        <f>_xll.qlCalendarAdvance(Calendar,$D300,B301,"f",FALSE)</f>
        <v>42776</v>
      </c>
      <c r="E301" s="177">
        <f>_xll.qlInterestRateIndexValueDate(IndexON,D301)</f>
        <v>42776</v>
      </c>
      <c r="F301" s="193">
        <f>IFERROR(_xll.qlIndexFixing(IndexON,D301,TRUE,_xll.ohTrigger(RecalcTrigger,TriggerON)),NA())</f>
        <v>-2.9809184688112111E-3</v>
      </c>
      <c r="H301" s="42">
        <f>_xll.qlCalendarAdvance(Calendar,$H300,B301,"f",FALSE)</f>
        <v>42776</v>
      </c>
      <c r="I301" s="177">
        <f>_xll.qlInterestRateIndexValueDate(Index1M,$H301)</f>
        <v>42780</v>
      </c>
      <c r="J301" s="182">
        <f>IFERROR(_xll.qlIndexFixing(Index1M,$H301,TRUE,_xll.ohTrigger(RecalcTrigger,Trigger1M)),NA())</f>
        <v>-2.6459596663168977E-3</v>
      </c>
      <c r="K301" s="44" t="e">
        <f>IFERROR(_xll.qlIndexFixing(Index3M,H301,TRUE,_xll.ohTrigger(RecalcTrigger,Trigger3M)),NA())</f>
        <v>#N/A</v>
      </c>
      <c r="L301" s="44">
        <f>IFERROR(_xll.qlIndexFixing(Index6M,$H301,TRUE,_xll.ohTrigger(RecalcTrigger,Trigger6M)),NA())</f>
        <v>-4.9774626462948095E-4</v>
      </c>
      <c r="M301" s="183">
        <f>IFERROR(_xll.qlIndexFixing(Index1Y,$H301,TRUE,_xll.ohTrigger(RecalcTrigger,Trigger1Y)),NA())</f>
        <v>1.0423043958568427E-3</v>
      </c>
      <c r="N301" s="182">
        <f>IFERROR(_xll.qlIndexFixing(ONIndex1M,I301,TRUE,_xll.ohTrigger(RecalcTrigger,Trigger1M)),NA())</f>
        <v>-2.6593522045681439E-3</v>
      </c>
      <c r="O301" s="44" t="e">
        <f>IFERROR(_xll.qlIndexFixing(ONIndex3M,I301,TRUE,_xll.ohTrigger(RecalcTrigger,Trigger3M)),NA())</f>
        <v>#N/A</v>
      </c>
      <c r="P301" s="44">
        <f>IFERROR(_xll.qlIndexFixing(ONIndex6M,I301,TRUE,_xll.ohTrigger(RecalcTrigger,Trigger6M)),NA())</f>
        <v>-8.323627557205171E-4</v>
      </c>
      <c r="Q301" s="183">
        <f>IFERROR(_xll.qlIndexFixing(ONIndex1Y,I301,TRUE,_xll.ohTrigger(RecalcTrigger,Trigger1Y)),NA())</f>
        <v>7.0520679384067364E-4</v>
      </c>
    </row>
    <row r="302" spans="2:17" x14ac:dyDescent="0.2">
      <c r="B302" s="39" t="s">
        <v>17</v>
      </c>
      <c r="D302" s="42">
        <f>_xll.qlCalendarAdvance(Calendar,$D301,B302,"f",FALSE)</f>
        <v>42779</v>
      </c>
      <c r="E302" s="177">
        <f>_xll.qlInterestRateIndexValueDate(IndexON,D302)</f>
        <v>42779</v>
      </c>
      <c r="F302" s="193">
        <f>IFERROR(_xll.qlIndexFixing(IndexON,D302,TRUE,_xll.ohTrigger(RecalcTrigger,TriggerON)),NA())</f>
        <v>-2.9834208858581235E-3</v>
      </c>
      <c r="H302" s="42">
        <f>_xll.qlCalendarAdvance(Calendar,$H301,B302,"f",FALSE)</f>
        <v>42779</v>
      </c>
      <c r="I302" s="177">
        <f>_xll.qlInterestRateIndexValueDate(Index1M,$H302)</f>
        <v>42781</v>
      </c>
      <c r="J302" s="182">
        <f>IFERROR(_xll.qlIndexFixing(Index1M,$H302,TRUE,_xll.ohTrigger(RecalcTrigger,Trigger1M)),NA())</f>
        <v>-2.6447749398085729E-3</v>
      </c>
      <c r="K302" s="44" t="e">
        <f>IFERROR(_xll.qlIndexFixing(Index3M,H302,TRUE,_xll.ohTrigger(RecalcTrigger,Trigger3M)),NA())</f>
        <v>#N/A</v>
      </c>
      <c r="L302" s="44">
        <f>IFERROR(_xll.qlIndexFixing(Index6M,$H302,TRUE,_xll.ohTrigger(RecalcTrigger,Trigger6M)),NA())</f>
        <v>-4.9491671003067757E-4</v>
      </c>
      <c r="M302" s="183">
        <f>IFERROR(_xll.qlIndexFixing(Index1Y,$H302,TRUE,_xll.ohTrigger(RecalcTrigger,Trigger1Y)),NA())</f>
        <v>1.0454121929434784E-3</v>
      </c>
      <c r="N302" s="182">
        <f>IFERROR(_xll.qlIndexFixing(ONIndex1M,I302,TRUE,_xll.ohTrigger(RecalcTrigger,Trigger1M)),NA())</f>
        <v>-2.6572358436416366E-3</v>
      </c>
      <c r="O302" s="44" t="e">
        <f>IFERROR(_xll.qlIndexFixing(ONIndex3M,I302,TRUE,_xll.ohTrigger(RecalcTrigger,Trigger3M)),NA())</f>
        <v>#N/A</v>
      </c>
      <c r="P302" s="44">
        <f>IFERROR(_xll.qlIndexFixing(ONIndex6M,I302,TRUE,_xll.ohTrigger(RecalcTrigger,Trigger6M)),NA())</f>
        <v>-8.3704613889512558E-4</v>
      </c>
      <c r="Q302" s="183">
        <f>IFERROR(_xll.qlIndexFixing(ONIndex1Y,I302,TRUE,_xll.ohTrigger(RecalcTrigger,Trigger1Y)),NA())</f>
        <v>6.8035721448644892E-4</v>
      </c>
    </row>
    <row r="303" spans="2:17" x14ac:dyDescent="0.2">
      <c r="B303" s="39" t="s">
        <v>17</v>
      </c>
      <c r="D303" s="42">
        <f>_xll.qlCalendarAdvance(Calendar,$D302,B303,"f",FALSE)</f>
        <v>42780</v>
      </c>
      <c r="E303" s="177">
        <f>_xll.qlInterestRateIndexValueDate(IndexON,D303)</f>
        <v>42780</v>
      </c>
      <c r="F303" s="193">
        <f>IFERROR(_xll.qlIndexFixing(IndexON,D303,TRUE,_xll.ohTrigger(RecalcTrigger,TriggerON)),NA())</f>
        <v>-2.9844756205177347E-3</v>
      </c>
      <c r="H303" s="42">
        <f>_xll.qlCalendarAdvance(Calendar,$H302,B303,"f",FALSE)</f>
        <v>42780</v>
      </c>
      <c r="I303" s="177">
        <f>_xll.qlInterestRateIndexValueDate(Index1M,$H303)</f>
        <v>42782</v>
      </c>
      <c r="J303" s="182">
        <f>IFERROR(_xll.qlIndexFixing(Index1M,$H303,TRUE,_xll.ohTrigger(RecalcTrigger,Trigger1M)),NA())</f>
        <v>-2.6435775748271224E-3</v>
      </c>
      <c r="K303" s="44" t="e">
        <f>IFERROR(_xll.qlIndexFixing(Index3M,H303,TRUE,_xll.ohTrigger(RecalcTrigger,Trigger3M)),NA())</f>
        <v>#N/A</v>
      </c>
      <c r="L303" s="44">
        <f>IFERROR(_xll.qlIndexFixing(Index6M,$H303,TRUE,_xll.ohTrigger(RecalcTrigger,Trigger6M)),NA())</f>
        <v>-4.9209265628954405E-4</v>
      </c>
      <c r="M303" s="183">
        <f>IFERROR(_xll.qlIndexFixing(Index1Y,$H303,TRUE,_xll.ohTrigger(RecalcTrigger,Trigger1Y)),NA())</f>
        <v>1.048570109068239E-3</v>
      </c>
      <c r="N303" s="182">
        <f>IFERROR(_xll.qlIndexFixing(ONIndex1M,I303,TRUE,_xll.ohTrigger(RecalcTrigger,Trigger1M)),NA())</f>
        <v>-2.6551169651689577E-3</v>
      </c>
      <c r="O303" s="44" t="e">
        <f>IFERROR(_xll.qlIndexFixing(ONIndex3M,I303,TRUE,_xll.ohTrigger(RecalcTrigger,Trigger3M)),NA())</f>
        <v>#N/A</v>
      </c>
      <c r="P303" s="44">
        <f>IFERROR(_xll.qlIndexFixing(ONIndex6M,I303,TRUE,_xll.ohTrigger(RecalcTrigger,Trigger6M)),NA())</f>
        <v>-8.4193172409818828E-4</v>
      </c>
      <c r="Q303" s="183">
        <f>IFERROR(_xll.qlIndexFixing(ONIndex1Y,I303,TRUE,_xll.ohTrigger(RecalcTrigger,Trigger1Y)),NA())</f>
        <v>6.5267137174807033E-4</v>
      </c>
    </row>
    <row r="304" spans="2:17" x14ac:dyDescent="0.2">
      <c r="B304" s="39" t="s">
        <v>17</v>
      </c>
      <c r="D304" s="42">
        <f>_xll.qlCalendarAdvance(Calendar,$D303,B304,"f",FALSE)</f>
        <v>42781</v>
      </c>
      <c r="E304" s="177">
        <f>_xll.qlInterestRateIndexValueDate(IndexON,D304)</f>
        <v>42781</v>
      </c>
      <c r="F304" s="193">
        <f>IFERROR(_xll.qlIndexFixing(IndexON,D304,TRUE,_xll.ohTrigger(RecalcTrigger,TriggerON)),NA())</f>
        <v>-2.9854182946165153E-3</v>
      </c>
      <c r="H304" s="42">
        <f>_xll.qlCalendarAdvance(Calendar,$H303,B304,"f",FALSE)</f>
        <v>42781</v>
      </c>
      <c r="I304" s="177">
        <f>_xll.qlInterestRateIndexValueDate(Index1M,$H304)</f>
        <v>42783</v>
      </c>
      <c r="J304" s="182">
        <f>IFERROR(_xll.qlIndexFixing(Index1M,$H304,TRUE,_xll.ohTrigger(RecalcTrigger,Trigger1M)),NA())</f>
        <v>-2.6423675602014829E-3</v>
      </c>
      <c r="K304" s="44" t="e">
        <f>IFERROR(_xll.qlIndexFixing(Index3M,H304,TRUE,_xll.ohTrigger(RecalcTrigger,Trigger3M)),NA())</f>
        <v>#N/A</v>
      </c>
      <c r="L304" s="44">
        <f>IFERROR(_xll.qlIndexFixing(Index6M,$H304,TRUE,_xll.ohTrigger(RecalcTrigger,Trigger6M)),NA())</f>
        <v>-4.8927300306394258E-4</v>
      </c>
      <c r="M304" s="183">
        <f>IFERROR(_xll.qlIndexFixing(Index1Y,$H304,TRUE,_xll.ohTrigger(RecalcTrigger,Trigger1Y)),NA())</f>
        <v>1.0563667829199123E-3</v>
      </c>
      <c r="N304" s="182">
        <f>IFERROR(_xll.qlIndexFixing(ONIndex1M,I304,TRUE,_xll.ohTrigger(RecalcTrigger,Trigger1M)),NA())</f>
        <v>-2.6540268185959448E-3</v>
      </c>
      <c r="O304" s="44" t="e">
        <f>IFERROR(_xll.qlIndexFixing(ONIndex3M,I304,TRUE,_xll.ohTrigger(RecalcTrigger,Trigger3M)),NA())</f>
        <v>#N/A</v>
      </c>
      <c r="P304" s="44">
        <f>IFERROR(_xll.qlIndexFixing(ONIndex6M,I304,TRUE,_xll.ohTrigger(RecalcTrigger,Trigger6M)),NA())</f>
        <v>-8.4392277961864437E-4</v>
      </c>
      <c r="Q304" s="183">
        <f>IFERROR(_xll.qlIndexFixing(ONIndex1Y,I304,TRUE,_xll.ohTrigger(RecalcTrigger,Trigger1Y)),NA())</f>
        <v>6.4134800214610266E-4</v>
      </c>
    </row>
    <row r="305" spans="2:17" x14ac:dyDescent="0.2">
      <c r="B305" s="39" t="s">
        <v>17</v>
      </c>
      <c r="D305" s="42">
        <f>_xll.qlCalendarAdvance(Calendar,$D304,B305,"f",FALSE)</f>
        <v>42782</v>
      </c>
      <c r="E305" s="177">
        <f>_xll.qlInterestRateIndexValueDate(IndexON,D305)</f>
        <v>42782</v>
      </c>
      <c r="F305" s="193">
        <f>IFERROR(_xll.qlIndexFixing(IndexON,D305,TRUE,_xll.ohTrigger(RecalcTrigger,TriggerON)),NA())</f>
        <v>-2.9862478529185665E-3</v>
      </c>
      <c r="H305" s="42">
        <f>_xll.qlCalendarAdvance(Calendar,$H304,B305,"f",FALSE)</f>
        <v>42782</v>
      </c>
      <c r="I305" s="177">
        <f>_xll.qlInterestRateIndexValueDate(Index1M,$H305)</f>
        <v>42786</v>
      </c>
      <c r="J305" s="182">
        <f>IFERROR(_xll.qlIndexFixing(Index1M,$H305,TRUE,_xll.ohTrigger(RecalcTrigger,Trigger1M)),NA())</f>
        <v>-2.6386615067230945E-3</v>
      </c>
      <c r="K305" s="44" t="e">
        <f>IFERROR(_xll.qlIndexFixing(Index3M,H305,TRUE,_xll.ohTrigger(RecalcTrigger,Trigger3M)),NA())</f>
        <v>#N/A</v>
      </c>
      <c r="L305" s="44">
        <f>IFERROR(_xll.qlIndexFixing(Index6M,$H305,TRUE,_xll.ohTrigger(RecalcTrigger,Trigger6M)),NA())</f>
        <v>-4.8000000052540813E-4</v>
      </c>
      <c r="M305" s="183">
        <f>IFERROR(_xll.qlIndexFixing(Index1Y,$H305,TRUE,_xll.ohTrigger(RecalcTrigger,Trigger1Y)),NA())</f>
        <v>1.0617839055381837E-3</v>
      </c>
      <c r="N305" s="182">
        <f>IFERROR(_xll.qlIndexFixing(ONIndex1M,I305,TRUE,_xll.ohTrigger(RecalcTrigger,Trigger1M)),NA())</f>
        <v>-2.6529241147477123E-3</v>
      </c>
      <c r="O305" s="44" t="e">
        <f>IFERROR(_xll.qlIndexFixing(ONIndex3M,I305,TRUE,_xll.ohTrigger(RecalcTrigger,Trigger3M)),NA())</f>
        <v>#N/A</v>
      </c>
      <c r="P305" s="44">
        <f>IFERROR(_xll.qlIndexFixing(ONIndex6M,I305,TRUE,_xll.ohTrigger(RecalcTrigger,Trigger6M)),NA())</f>
        <v>-8.4534120859292017E-4</v>
      </c>
      <c r="Q305" s="183">
        <f>IFERROR(_xll.qlIndexFixing(ONIndex1Y,I305,TRUE,_xll.ohTrigger(RecalcTrigger,Trigger1Y)),NA())</f>
        <v>6.3124281098225765E-4</v>
      </c>
    </row>
    <row r="306" spans="2:17" x14ac:dyDescent="0.2">
      <c r="B306" s="39" t="s">
        <v>17</v>
      </c>
      <c r="D306" s="42">
        <f>_xll.qlCalendarAdvance(Calendar,$D305,B306,"f",FALSE)</f>
        <v>42783</v>
      </c>
      <c r="E306" s="177">
        <f>_xll.qlInterestRateIndexValueDate(IndexON,D306)</f>
        <v>42783</v>
      </c>
      <c r="F306" s="193">
        <f>IFERROR(_xll.qlIndexFixing(IndexON,D306,TRUE,_xll.ohTrigger(RecalcTrigger,TriggerON)),NA())</f>
        <v>-2.9874998537149366E-3</v>
      </c>
      <c r="H306" s="42">
        <f>_xll.qlCalendarAdvance(Calendar,$H305,B306,"f",FALSE)</f>
        <v>42783</v>
      </c>
      <c r="I306" s="177">
        <f>_xll.qlInterestRateIndexValueDate(Index1M,$H306)</f>
        <v>42787</v>
      </c>
      <c r="J306" s="182">
        <f>IFERROR(_xll.qlIndexFixing(Index1M,$H306,TRUE,_xll.ohTrigger(RecalcTrigger,Trigger1M)),NA())</f>
        <v>-2.6374007817872181E-3</v>
      </c>
      <c r="K306" s="44" t="e">
        <f>IFERROR(_xll.qlIndexFixing(Index3M,H306,TRUE,_xll.ohTrigger(RecalcTrigger,Trigger3M)),NA())</f>
        <v>#N/A</v>
      </c>
      <c r="L306" s="44">
        <f>IFERROR(_xll.qlIndexFixing(Index6M,$H306,TRUE,_xll.ohTrigger(RecalcTrigger,Trigger6M)),NA())</f>
        <v>-4.7800149564503129E-4</v>
      </c>
      <c r="M306" s="183">
        <f>IFERROR(_xll.qlIndexFixing(Index1Y,$H306,TRUE,_xll.ohTrigger(RecalcTrigger,Trigger1Y)),NA())</f>
        <v>1.0652475466793158E-3</v>
      </c>
      <c r="N306" s="182">
        <f>IFERROR(_xll.qlIndexFixing(ONIndex1M,I306,TRUE,_xll.ohTrigger(RecalcTrigger,Trigger1M)),NA())</f>
        <v>-2.6518088427129882E-3</v>
      </c>
      <c r="O306" s="44" t="e">
        <f>IFERROR(_xll.qlIndexFixing(ONIndex3M,I306,TRUE,_xll.ohTrigger(RecalcTrigger,Trigger3M)),NA())</f>
        <v>#N/A</v>
      </c>
      <c r="P306" s="44">
        <f>IFERROR(_xll.qlIndexFixing(ONIndex6M,I306,TRUE,_xll.ohTrigger(RecalcTrigger,Trigger6M)),NA())</f>
        <v>-8.4618165166805426E-4</v>
      </c>
      <c r="Q306" s="183">
        <f>IFERROR(_xll.qlIndexFixing(ONIndex1Y,I306,TRUE,_xll.ohTrigger(RecalcTrigger,Trigger1Y)),NA())</f>
        <v>6.2236780329349983E-4</v>
      </c>
    </row>
    <row r="307" spans="2:17" x14ac:dyDescent="0.2">
      <c r="B307" s="39" t="s">
        <v>17</v>
      </c>
      <c r="D307" s="42">
        <f>_xll.qlCalendarAdvance(Calendar,$D306,B307,"f",FALSE)</f>
        <v>42786</v>
      </c>
      <c r="E307" s="177">
        <f>_xll.qlInterestRateIndexValueDate(IndexON,D307)</f>
        <v>42786</v>
      </c>
      <c r="F307" s="193">
        <f>IFERROR(_xll.qlIndexFixing(IndexON,D307,TRUE,_xll.ohTrigger(RecalcTrigger,TriggerON)),NA())</f>
        <v>-2.9884138430658069E-3</v>
      </c>
      <c r="H307" s="42">
        <f>_xll.qlCalendarAdvance(Calendar,$H306,B307,"f",FALSE)</f>
        <v>42786</v>
      </c>
      <c r="I307" s="177">
        <f>_xll.qlInterestRateIndexValueDate(Index1M,$H307)</f>
        <v>42788</v>
      </c>
      <c r="J307" s="182">
        <f>IFERROR(_xll.qlIndexFixing(Index1M,$H307,TRUE,_xll.ohTrigger(RecalcTrigger,Trigger1M)),NA())</f>
        <v>-2.6361273513375583E-3</v>
      </c>
      <c r="K307" s="44" t="e">
        <f>IFERROR(_xll.qlIndexFixing(Index3M,H307,TRUE,_xll.ohTrigger(RecalcTrigger,Trigger3M)),NA())</f>
        <v>#N/A</v>
      </c>
      <c r="L307" s="44">
        <f>IFERROR(_xll.qlIndexFixing(Index6M,$H307,TRUE,_xll.ohTrigger(RecalcTrigger,Trigger6M)),NA())</f>
        <v>-4.751704182716143E-4</v>
      </c>
      <c r="M307" s="183">
        <f>IFERROR(_xll.qlIndexFixing(Index1Y,$H307,TRUE,_xll.ohTrigger(RecalcTrigger,Trigger1Y)),NA())</f>
        <v>1.068769191309583E-3</v>
      </c>
      <c r="N307" s="182">
        <f>IFERROR(_xll.qlIndexFixing(ONIndex1M,I307,TRUE,_xll.ohTrigger(RecalcTrigger,Trigger1M)),NA())</f>
        <v>-2.6495168485984877E-3</v>
      </c>
      <c r="O307" s="44" t="e">
        <f>IFERROR(_xll.qlIndexFixing(ONIndex3M,I307,TRUE,_xll.ohTrigger(RecalcTrigger,Trigger3M)),NA())</f>
        <v>#N/A</v>
      </c>
      <c r="P307" s="44">
        <f>IFERROR(_xll.qlIndexFixing(ONIndex6M,I307,TRUE,_xll.ohTrigger(RecalcTrigger,Trigger6M)),NA())</f>
        <v>-8.4590713503196469E-4</v>
      </c>
      <c r="Q307" s="183">
        <f>IFERROR(_xll.qlIndexFixing(ONIndex1Y,I307,TRUE,_xll.ohTrigger(RecalcTrigger,Trigger1Y)),NA())</f>
        <v>6.0877945295523261E-4</v>
      </c>
    </row>
    <row r="308" spans="2:17" x14ac:dyDescent="0.2">
      <c r="B308" s="39" t="s">
        <v>17</v>
      </c>
      <c r="D308" s="42">
        <f>_xll.qlCalendarAdvance(Calendar,$D307,B308,"f",FALSE)</f>
        <v>42787</v>
      </c>
      <c r="E308" s="177">
        <f>_xll.qlInterestRateIndexValueDate(IndexON,D308)</f>
        <v>42787</v>
      </c>
      <c r="F308" s="193">
        <f>IFERROR(_xll.qlIndexFixing(IndexON,D308,TRUE,_xll.ohTrigger(RecalcTrigger,TriggerON)),NA())</f>
        <v>-2.988662006995213E-3</v>
      </c>
      <c r="H308" s="42">
        <f>_xll.qlCalendarAdvance(Calendar,$H307,B308,"f",FALSE)</f>
        <v>42787</v>
      </c>
      <c r="I308" s="177">
        <f>_xll.qlInterestRateIndexValueDate(Index1M,$H308)</f>
        <v>42789</v>
      </c>
      <c r="J308" s="182">
        <f>IFERROR(_xll.qlIndexFixing(Index1M,$H308,TRUE,_xll.ohTrigger(RecalcTrigger,Trigger1M)),NA())</f>
        <v>-2.63484120420305E-3</v>
      </c>
      <c r="K308" s="44" t="e">
        <f>IFERROR(_xll.qlIndexFixing(Index3M,H308,TRUE,_xll.ohTrigger(RecalcTrigger,Trigger3M)),NA())</f>
        <v>#N/A</v>
      </c>
      <c r="L308" s="44">
        <f>IFERROR(_xll.qlIndexFixing(Index6M,$H308,TRUE,_xll.ohTrigger(RecalcTrigger,Trigger6M)),NA())</f>
        <v>-4.7233068112320078E-4</v>
      </c>
      <c r="M308" s="183">
        <f>IFERROR(_xll.qlIndexFixing(Index1Y,$H308,TRUE,_xll.ohTrigger(RecalcTrigger,Trigger1Y)),NA())</f>
        <v>1.0723455269337208E-3</v>
      </c>
      <c r="N308" s="182">
        <f>IFERROR(_xll.qlIndexFixing(ONIndex1M,I308,TRUE,_xll.ohTrigger(RecalcTrigger,Trigger1M)),NA())</f>
        <v>-2.6472218486883747E-3</v>
      </c>
      <c r="O308" s="44" t="e">
        <f>IFERROR(_xll.qlIndexFixing(ONIndex3M,I308,TRUE,_xll.ohTrigger(RecalcTrigger,Trigger3M)),NA())</f>
        <v>#N/A</v>
      </c>
      <c r="P308" s="44">
        <f>IFERROR(_xll.qlIndexFixing(ONIndex6M,I308,TRUE,_xll.ohTrigger(RecalcTrigger,Trigger6M)),NA())</f>
        <v>-8.4365638295391676E-4</v>
      </c>
      <c r="Q308" s="183">
        <f>IFERROR(_xll.qlIndexFixing(ONIndex1Y,I308,TRUE,_xll.ohTrigger(RecalcTrigger,Trigger1Y)),NA())</f>
        <v>5.9940970403182803E-4</v>
      </c>
    </row>
    <row r="309" spans="2:17" x14ac:dyDescent="0.2">
      <c r="B309" s="39" t="s">
        <v>17</v>
      </c>
      <c r="D309" s="42">
        <f>_xll.qlCalendarAdvance(Calendar,$D308,B309,"f",FALSE)</f>
        <v>42788</v>
      </c>
      <c r="E309" s="177">
        <f>_xll.qlInterestRateIndexValueDate(IndexON,D309)</f>
        <v>42788</v>
      </c>
      <c r="F309" s="193">
        <f>IFERROR(_xll.qlIndexFixing(IndexON,D309,TRUE,_xll.ohTrigger(RecalcTrigger,TriggerON)),NA())</f>
        <v>-2.9887907287085014E-3</v>
      </c>
      <c r="H309" s="42">
        <f>_xll.qlCalendarAdvance(Calendar,$H308,B309,"f",FALSE)</f>
        <v>42788</v>
      </c>
      <c r="I309" s="177">
        <f>_xll.qlInterestRateIndexValueDate(Index1M,$H309)</f>
        <v>42790</v>
      </c>
      <c r="J309" s="182">
        <f>IFERROR(_xll.qlIndexFixing(Index1M,$H309,TRUE,_xll.ohTrigger(RecalcTrigger,Trigger1M)),NA())</f>
        <v>-2.6335423292169124E-3</v>
      </c>
      <c r="K309" s="44" t="e">
        <f>IFERROR(_xll.qlIndexFixing(Index3M,H309,TRUE,_xll.ohTrigger(RecalcTrigger,Trigger3M)),NA())</f>
        <v>#N/A</v>
      </c>
      <c r="L309" s="44">
        <f>IFERROR(_xll.qlIndexFixing(Index6M,$H309,TRUE,_xll.ohTrigger(RecalcTrigger,Trigger6M)),NA())</f>
        <v>-4.6948138377596679E-4</v>
      </c>
      <c r="M309" s="183">
        <f>IFERROR(_xll.qlIndexFixing(Index1Y,$H309,TRUE,_xll.ohTrigger(RecalcTrigger,Trigger1Y)),NA())</f>
        <v>1.0808014758770738E-3</v>
      </c>
      <c r="N309" s="182">
        <f>IFERROR(_xll.qlIndexFixing(ONIndex1M,I309,TRUE,_xll.ohTrigger(RecalcTrigger,Trigger1M)),NA())</f>
        <v>-2.6460435677755356E-3</v>
      </c>
      <c r="O309" s="44" t="e">
        <f>IFERROR(_xll.qlIndexFixing(ONIndex3M,I309,TRUE,_xll.ohTrigger(RecalcTrigger,Trigger3M)),NA())</f>
        <v>#N/A</v>
      </c>
      <c r="P309" s="44">
        <f>IFERROR(_xll.qlIndexFixing(ONIndex6M,I309,TRUE,_xll.ohTrigger(RecalcTrigger,Trigger6M)),NA())</f>
        <v>-8.4152651003588375E-4</v>
      </c>
      <c r="Q309" s="183">
        <f>IFERROR(_xll.qlIndexFixing(ONIndex1Y,I309,TRUE,_xll.ohTrigger(RecalcTrigger,Trigger1Y)),NA())</f>
        <v>5.9686568671502016E-4</v>
      </c>
    </row>
    <row r="310" spans="2:17" x14ac:dyDescent="0.2">
      <c r="B310" s="39" t="s">
        <v>17</v>
      </c>
      <c r="D310" s="42">
        <f>_xll.qlCalendarAdvance(Calendar,$D309,B310,"f",FALSE)</f>
        <v>42789</v>
      </c>
      <c r="E310" s="177">
        <f>_xll.qlInterestRateIndexValueDate(IndexON,D310)</f>
        <v>42789</v>
      </c>
      <c r="F310" s="193">
        <f>IFERROR(_xll.qlIndexFixing(IndexON,D310,TRUE,_xll.ohTrigger(RecalcTrigger,TriggerON)),NA())</f>
        <v>-2.9887989534493897E-3</v>
      </c>
      <c r="H310" s="42">
        <f>_xll.qlCalendarAdvance(Calendar,$H309,B310,"f",FALSE)</f>
        <v>42789</v>
      </c>
      <c r="I310" s="177">
        <f>_xll.qlInterestRateIndexValueDate(Index1M,$H310)</f>
        <v>42793</v>
      </c>
      <c r="J310" s="182">
        <f>IFERROR(_xll.qlIndexFixing(Index1M,$H310,TRUE,_xll.ohTrigger(RecalcTrigger,Trigger1M)),NA())</f>
        <v>-2.6295692253652803E-3</v>
      </c>
      <c r="K310" s="44" t="e">
        <f>IFERROR(_xll.qlIndexFixing(Index3M,H310,TRUE,_xll.ohTrigger(RecalcTrigger,Trigger3M)),NA())</f>
        <v>#N/A</v>
      </c>
      <c r="L310" s="44">
        <f>IFERROR(_xll.qlIndexFixing(Index6M,$H310,TRUE,_xll.ohTrigger(RecalcTrigger,Trigger6M)),NA())</f>
        <v>-4.6008876850619899E-4</v>
      </c>
      <c r="M310" s="183">
        <f>IFERROR(_xll.qlIndexFixing(Index1Y,$H310,TRUE,_xll.ohTrigger(RecalcTrigger,Trigger1Y)),NA())</f>
        <v>1.0871303678631221E-3</v>
      </c>
      <c r="N310" s="182">
        <f>IFERROR(_xll.qlIndexFixing(ONIndex1M,I310,TRUE,_xll.ohTrigger(RecalcTrigger,Trigger1M)),NA())</f>
        <v>-2.6448526515698845E-3</v>
      </c>
      <c r="O310" s="44" t="e">
        <f>IFERROR(_xll.qlIndexFixing(ONIndex3M,I310,TRUE,_xll.ohTrigger(RecalcTrigger,Trigger3M)),NA())</f>
        <v>#N/A</v>
      </c>
      <c r="P310" s="44">
        <f>IFERROR(_xll.qlIndexFixing(ONIndex6M,I310,TRUE,_xll.ohTrigger(RecalcTrigger,Trigger6M)),NA())</f>
        <v>-8.3878649649982151E-4</v>
      </c>
      <c r="Q310" s="183">
        <f>IFERROR(_xll.qlIndexFixing(ONIndex1Y,I310,TRUE,_xll.ohTrigger(RecalcTrigger,Trigger1Y)),NA())</f>
        <v>5.9562388229572605E-4</v>
      </c>
    </row>
    <row r="311" spans="2:17" x14ac:dyDescent="0.2">
      <c r="B311" s="39" t="s">
        <v>17</v>
      </c>
      <c r="D311" s="42">
        <f>_xll.qlCalendarAdvance(Calendar,$D310,B311,"f",FALSE)</f>
        <v>42790</v>
      </c>
      <c r="E311" s="177">
        <f>_xll.qlInterestRateIndexValueDate(IndexON,D311)</f>
        <v>42790</v>
      </c>
      <c r="F311" s="193">
        <f>IFERROR(_xll.qlIndexFixing(IndexON,D311,TRUE,_xll.ohTrigger(RecalcTrigger,TriggerON)),NA())</f>
        <v>-2.9883836671640296E-3</v>
      </c>
      <c r="H311" s="42">
        <f>_xll.qlCalendarAdvance(Calendar,$H310,B311,"f",FALSE)</f>
        <v>42790</v>
      </c>
      <c r="I311" s="177">
        <f>_xll.qlInterestRateIndexValueDate(Index1M,$H311)</f>
        <v>42794</v>
      </c>
      <c r="J311" s="182">
        <f>IFERROR(_xll.qlIndexFixing(Index1M,$H311,TRUE,_xll.ohTrigger(RecalcTrigger,Trigger1M)),NA())</f>
        <v>-2.6260473682793162E-3</v>
      </c>
      <c r="K311" s="44" t="e">
        <f>IFERROR(_xll.qlIndexFixing(Index3M,H311,TRUE,_xll.ohTrigger(RecalcTrigger,Trigger3M)),NA())</f>
        <v>#N/A</v>
      </c>
      <c r="L311" s="44">
        <f>IFERROR(_xll.qlIndexFixing(Index6M,$H311,TRUE,_xll.ohTrigger(RecalcTrigger,Trigger6M)),NA())</f>
        <v>-4.5553917324759745E-4</v>
      </c>
      <c r="M311" s="183">
        <f>IFERROR(_xll.qlIndexFixing(Index1Y,$H311,TRUE,_xll.ohTrigger(RecalcTrigger,Trigger1Y)),NA())</f>
        <v>1.0909293093981701E-3</v>
      </c>
      <c r="N311" s="182">
        <f>IFERROR(_xll.qlIndexFixing(ONIndex1M,I311,TRUE,_xll.ohTrigger(RecalcTrigger,Trigger1M)),NA())</f>
        <v>-2.6436490889603093E-3</v>
      </c>
      <c r="O311" s="44" t="e">
        <f>IFERROR(_xll.qlIndexFixing(ONIndex3M,I311,TRUE,_xll.ohTrigger(RecalcTrigger,Trigger3M)),NA())</f>
        <v>#N/A</v>
      </c>
      <c r="P311" s="44">
        <f>IFERROR(_xll.qlIndexFixing(ONIndex6M,I311,TRUE,_xll.ohTrigger(RecalcTrigger,Trigger6M)),NA())</f>
        <v>-8.3543098299276863E-4</v>
      </c>
      <c r="Q311" s="183">
        <f>IFERROR(_xll.qlIndexFixing(ONIndex1Y,I311,TRUE,_xll.ohTrigger(RecalcTrigger,Trigger1Y)),NA())</f>
        <v>5.956962956510381E-4</v>
      </c>
    </row>
    <row r="312" spans="2:17" x14ac:dyDescent="0.2">
      <c r="B312" s="39" t="s">
        <v>17</v>
      </c>
      <c r="D312" s="42">
        <f>_xll.qlCalendarAdvance(Calendar,$D311,B312,"f",FALSE)</f>
        <v>42793</v>
      </c>
      <c r="E312" s="177">
        <f>_xll.qlInterestRateIndexValueDate(IndexON,D312)</f>
        <v>42793</v>
      </c>
      <c r="F312" s="193">
        <f>IFERROR(_xll.qlIndexFixing(IndexON,D312,TRUE,_xll.ohTrigger(RecalcTrigger,TriggerON)),NA())</f>
        <v>-2.9876057939581813E-3</v>
      </c>
      <c r="H312" s="42">
        <f>_xll.qlCalendarAdvance(Calendar,$H311,B312,"f",FALSE)</f>
        <v>42793</v>
      </c>
      <c r="I312" s="177">
        <f>_xll.qlInterestRateIndexValueDate(Index1M,$H312)</f>
        <v>42795</v>
      </c>
      <c r="J312" s="182">
        <f>IFERROR(_xll.qlIndexFixing(Index1M,$H312,TRUE,_xll.ohTrigger(RecalcTrigger,Trigger1M)),NA())</f>
        <v>-2.623183193860467E-3</v>
      </c>
      <c r="K312" s="44" t="e">
        <f>IFERROR(_xll.qlIndexFixing(Index3M,H312,TRUE,_xll.ohTrigger(RecalcTrigger,Trigger3M)),NA())</f>
        <v>#N/A</v>
      </c>
      <c r="L312" s="44">
        <f>IFERROR(_xll.qlIndexFixing(Index6M,$H312,TRUE,_xll.ohTrigger(RecalcTrigger,Trigger6M)),NA())</f>
        <v>-4.5257484116453686E-4</v>
      </c>
      <c r="M312" s="183">
        <f>IFERROR(_xll.qlIndexFixing(Index1Y,$H312,TRUE,_xll.ohTrigger(RecalcTrigger,Trigger1Y)),NA())</f>
        <v>1.0947623699481188E-3</v>
      </c>
      <c r="N312" s="182">
        <f>IFERROR(_xll.qlIndexFixing(ONIndex1M,I312,TRUE,_xll.ohTrigger(RecalcTrigger,Trigger1M)),NA())</f>
        <v>-2.6411803754466945E-3</v>
      </c>
      <c r="O312" s="44" t="e">
        <f>IFERROR(_xll.qlIndexFixing(ONIndex3M,I312,TRUE,_xll.ohTrigger(RecalcTrigger,Trigger3M)),NA())</f>
        <v>#N/A</v>
      </c>
      <c r="P312" s="44">
        <f>IFERROR(_xll.qlIndexFixing(ONIndex6M,I312,TRUE,_xll.ohTrigger(RecalcTrigger,Trigger6M)),NA())</f>
        <v>-8.266395965605966E-4</v>
      </c>
      <c r="Q312" s="183">
        <f>IFERROR(_xll.qlIndexFixing(ONIndex1Y,I312,TRUE,_xll.ohTrigger(RecalcTrigger,Trigger1Y)),NA())</f>
        <v>6.0028287450109019E-4</v>
      </c>
    </row>
    <row r="313" spans="2:17" x14ac:dyDescent="0.2">
      <c r="B313" s="39" t="s">
        <v>17</v>
      </c>
      <c r="D313" s="42">
        <f>_xll.qlCalendarAdvance(Calendar,$D312,B313,"f",FALSE)</f>
        <v>42794</v>
      </c>
      <c r="E313" s="177">
        <f>_xll.qlInterestRateIndexValueDate(IndexON,D313)</f>
        <v>42794</v>
      </c>
      <c r="F313" s="193">
        <f>IFERROR(_xll.qlIndexFixing(IndexON,D313,TRUE,_xll.ohTrigger(RecalcTrigger,TriggerON)),NA())</f>
        <v>-2.9869957170092221E-3</v>
      </c>
      <c r="H313" s="42">
        <f>_xll.qlCalendarAdvance(Calendar,$H312,B313,"f",FALSE)</f>
        <v>42794</v>
      </c>
      <c r="I313" s="177">
        <f>_xll.qlInterestRateIndexValueDate(Index1M,$H313)</f>
        <v>42796</v>
      </c>
      <c r="J313" s="182">
        <f>IFERROR(_xll.qlIndexFixing(Index1M,$H313,TRUE,_xll.ohTrigger(RecalcTrigger,Trigger1M)),NA())</f>
        <v>-2.6225252905098806E-3</v>
      </c>
      <c r="K313" s="44" t="e">
        <f>IFERROR(_xll.qlIndexFixing(Index3M,H313,TRUE,_xll.ohTrigger(RecalcTrigger,Trigger3M)),NA())</f>
        <v>#N/A</v>
      </c>
      <c r="L313" s="44">
        <f>IFERROR(_xll.qlIndexFixing(Index6M,$H313,TRUE,_xll.ohTrigger(RecalcTrigger,Trigger6M)),NA())</f>
        <v>-4.4770458800741549E-4</v>
      </c>
      <c r="M313" s="183">
        <f>IFERROR(_xll.qlIndexFixing(Index1Y,$H313,TRUE,_xll.ohTrigger(RecalcTrigger,Trigger1Y)),NA())</f>
        <v>1.0986260046621998E-3</v>
      </c>
      <c r="N313" s="182">
        <f>IFERROR(_xll.qlIndexFixing(ONIndex1M,I313,TRUE,_xll.ohTrigger(RecalcTrigger,Trigger1M)),NA())</f>
        <v>-2.6387081503820298E-3</v>
      </c>
      <c r="O313" s="44" t="e">
        <f>IFERROR(_xll.qlIndexFixing(ONIndex3M,I313,TRUE,_xll.ohTrigger(RecalcTrigger,Trigger3M)),NA())</f>
        <v>#N/A</v>
      </c>
      <c r="P313" s="44">
        <f>IFERROR(_xll.qlIndexFixing(ONIndex6M,I313,TRUE,_xll.ohTrigger(RecalcTrigger,Trigger6M)),NA())</f>
        <v>-8.157467489500192E-4</v>
      </c>
      <c r="Q313" s="183">
        <f>IFERROR(_xll.qlIndexFixing(ONIndex1Y,I313,TRUE,_xll.ohTrigger(RecalcTrigger,Trigger1Y)),NA())</f>
        <v>6.0936822755763842E-4</v>
      </c>
    </row>
    <row r="314" spans="2:17" x14ac:dyDescent="0.2">
      <c r="B314" s="39" t="s">
        <v>17</v>
      </c>
      <c r="D314" s="42">
        <f>_xll.qlCalendarAdvance(Calendar,$D313,B314,"f",FALSE)</f>
        <v>42795</v>
      </c>
      <c r="E314" s="177">
        <f>_xll.qlInterestRateIndexValueDate(IndexON,D314)</f>
        <v>42795</v>
      </c>
      <c r="F314" s="193">
        <f>IFERROR(_xll.qlIndexFixing(IndexON,D314,TRUE,_xll.ohTrigger(RecalcTrigger,TriggerON)),NA())</f>
        <v>-2.9862588161488901E-3</v>
      </c>
      <c r="H314" s="42">
        <f>_xll.qlCalendarAdvance(Calendar,$H313,B314,"f",FALSE)</f>
        <v>42795</v>
      </c>
      <c r="I314" s="177">
        <f>_xll.qlInterestRateIndexValueDate(Index1M,$H314)</f>
        <v>42797</v>
      </c>
      <c r="J314" s="182">
        <f>IFERROR(_xll.qlIndexFixing(Index1M,$H314,TRUE,_xll.ohTrigger(RecalcTrigger,Trigger1M)),NA())</f>
        <v>-2.6218631312295705E-3</v>
      </c>
      <c r="K314" s="44" t="e">
        <f>IFERROR(_xll.qlIndexFixing(Index3M,H314,TRUE,_xll.ohTrigger(RecalcTrigger,Trigger3M)),NA())</f>
        <v>#N/A</v>
      </c>
      <c r="L314" s="44">
        <f>IFERROR(_xll.qlIndexFixing(Index6M,$H314,TRUE,_xll.ohTrigger(RecalcTrigger,Trigger6M)),NA())</f>
        <v>-4.4560980375694839E-4</v>
      </c>
      <c r="M314" s="183">
        <f>IFERROR(_xll.qlIndexFixing(Index1Y,$H314,TRUE,_xll.ohTrigger(RecalcTrigger,Trigger1Y)),NA())</f>
        <v>1.1075784301118109E-3</v>
      </c>
      <c r="N314" s="182">
        <f>IFERROR(_xll.qlIndexFixing(ONIndex1M,I314,TRUE,_xll.ohTrigger(RecalcTrigger,Trigger1M)),NA())</f>
        <v>-2.637441187967049E-3</v>
      </c>
      <c r="O314" s="44" t="e">
        <f>IFERROR(_xll.qlIndexFixing(ONIndex3M,I314,TRUE,_xll.ohTrigger(RecalcTrigger,Trigger3M)),NA())</f>
        <v>#N/A</v>
      </c>
      <c r="P314" s="44">
        <f>IFERROR(_xll.qlIndexFixing(ONIndex6M,I314,TRUE,_xll.ohTrigger(RecalcTrigger,Trigger6M)),NA())</f>
        <v>-8.0923334953020287E-4</v>
      </c>
      <c r="Q314" s="183">
        <f>IFERROR(_xll.qlIndexFixing(ONIndex1Y,I314,TRUE,_xll.ohTrigger(RecalcTrigger,Trigger1Y)),NA())</f>
        <v>6.1619180518057703E-4</v>
      </c>
    </row>
    <row r="315" spans="2:17" x14ac:dyDescent="0.2">
      <c r="B315" s="39" t="s">
        <v>17</v>
      </c>
      <c r="D315" s="42">
        <f>_xll.qlCalendarAdvance(Calendar,$D314,B315,"f",FALSE)</f>
        <v>42796</v>
      </c>
      <c r="E315" s="177">
        <f>_xll.qlInterestRateIndexValueDate(IndexON,D315)</f>
        <v>42796</v>
      </c>
      <c r="F315" s="193">
        <f>IFERROR(_xll.qlIndexFixing(IndexON,D315,TRUE,_xll.ohTrigger(RecalcTrigger,TriggerON)),NA())</f>
        <v>-2.9853940369806153E-3</v>
      </c>
      <c r="H315" s="42">
        <f>_xll.qlCalendarAdvance(Calendar,$H314,B315,"f",FALSE)</f>
        <v>42796</v>
      </c>
      <c r="I315" s="177">
        <f>_xll.qlInterestRateIndexValueDate(Index1M,$H315)</f>
        <v>42800</v>
      </c>
      <c r="J315" s="182">
        <f>IFERROR(_xll.qlIndexFixing(Index1M,$H315,TRUE,_xll.ohTrigger(RecalcTrigger,Trigger1M)),NA())</f>
        <v>-2.6175633904957883E-3</v>
      </c>
      <c r="K315" s="44" t="e">
        <f>IFERROR(_xll.qlIndexFixing(Index3M,H315,TRUE,_xll.ohTrigger(RecalcTrigger,Trigger3M)),NA())</f>
        <v>#N/A</v>
      </c>
      <c r="L315" s="44">
        <f>IFERROR(_xll.qlIndexFixing(Index6M,$H315,TRUE,_xll.ohTrigger(RecalcTrigger,Trigger6M)),NA())</f>
        <v>-4.3732376599808537E-4</v>
      </c>
      <c r="M315" s="183">
        <f>IFERROR(_xll.qlIndexFixing(Index1Y,$H315,TRUE,_xll.ohTrigger(RecalcTrigger,Trigger1Y)),NA())</f>
        <v>1.114314226045222E-3</v>
      </c>
      <c r="N315" s="182">
        <f>IFERROR(_xll.qlIndexFixing(ONIndex1M,I315,TRUE,_xll.ohTrigger(RecalcTrigger,Trigger1M)),NA())</f>
        <v>-2.6361615119219195E-3</v>
      </c>
      <c r="O315" s="44" t="e">
        <f>IFERROR(_xll.qlIndexFixing(ONIndex3M,I315,TRUE,_xll.ohTrigger(RecalcTrigger,Trigger3M)),NA())</f>
        <v>#N/A</v>
      </c>
      <c r="P315" s="44">
        <f>IFERROR(_xll.qlIndexFixing(ONIndex6M,I315,TRUE,_xll.ohTrigger(RecalcTrigger,Trigger6M)),NA())</f>
        <v>-8.0207229546047643E-4</v>
      </c>
      <c r="Q315" s="183">
        <f>IFERROR(_xll.qlIndexFixing(ONIndex1Y,I315,TRUE,_xll.ohTrigger(RecalcTrigger,Trigger1Y)),NA())</f>
        <v>6.244016307199729E-4</v>
      </c>
    </row>
    <row r="316" spans="2:17" x14ac:dyDescent="0.2">
      <c r="B316" s="39" t="s">
        <v>17</v>
      </c>
      <c r="D316" s="42">
        <f>_xll.qlCalendarAdvance(Calendar,$D315,B316,"f",FALSE)</f>
        <v>42797</v>
      </c>
      <c r="E316" s="177">
        <f>_xll.qlInterestRateIndexValueDate(IndexON,D316)</f>
        <v>42797</v>
      </c>
      <c r="F316" s="193">
        <f>IFERROR(_xll.qlIndexFixing(IndexON,D316,TRUE,_xll.ohTrigger(RecalcTrigger,TriggerON)),NA())</f>
        <v>-2.9832082238767654E-3</v>
      </c>
      <c r="H316" s="42">
        <f>_xll.qlCalendarAdvance(Calendar,$H315,B316,"f",FALSE)</f>
        <v>42797</v>
      </c>
      <c r="I316" s="177">
        <f>_xll.qlInterestRateIndexValueDate(Index1M,$H316)</f>
        <v>42801</v>
      </c>
      <c r="J316" s="182">
        <f>IFERROR(_xll.qlIndexFixing(Index1M,$H316,TRUE,_xll.ohTrigger(RecalcTrigger,Trigger1M)),NA())</f>
        <v>-2.6161044239533713E-3</v>
      </c>
      <c r="K316" s="44" t="e">
        <f>IFERROR(_xll.qlIndexFixing(Index3M,H316,TRUE,_xll.ohTrigger(RecalcTrigger,Trigger3M)),NA())</f>
        <v>#N/A</v>
      </c>
      <c r="L316" s="44">
        <f>IFERROR(_xll.qlIndexFixing(Index6M,$H316,TRUE,_xll.ohTrigger(RecalcTrigger,Trigger6M)),NA())</f>
        <v>-4.3418109146508644E-4</v>
      </c>
      <c r="M316" s="183">
        <f>IFERROR(_xll.qlIndexFixing(Index1Y,$H316,TRUE,_xll.ohTrigger(RecalcTrigger,Trigger1Y)),NA())</f>
        <v>1.1182763966996962E-3</v>
      </c>
      <c r="N316" s="182">
        <f>IFERROR(_xll.qlIndexFixing(ONIndex1M,I316,TRUE,_xll.ohTrigger(RecalcTrigger,Trigger1M)),NA())</f>
        <v>-2.6348691112154654E-3</v>
      </c>
      <c r="O316" s="44" t="e">
        <f>IFERROR(_xll.qlIndexFixing(ONIndex3M,I316,TRUE,_xll.ohTrigger(RecalcTrigger,Trigger3M)),NA())</f>
        <v>#N/A</v>
      </c>
      <c r="P316" s="44">
        <f>IFERROR(_xll.qlIndexFixing(ONIndex6M,I316,TRUE,_xll.ohTrigger(RecalcTrigger,Trigger6M)),NA())</f>
        <v>-7.9425822754775055E-4</v>
      </c>
      <c r="Q316" s="183">
        <f>IFERROR(_xll.qlIndexFixing(ONIndex1Y,I316,TRUE,_xll.ohTrigger(RecalcTrigger,Trigger1Y)),NA())</f>
        <v>6.340097092927266E-4</v>
      </c>
    </row>
    <row r="317" spans="2:17" x14ac:dyDescent="0.2">
      <c r="B317" s="39" t="s">
        <v>17</v>
      </c>
      <c r="D317" s="42">
        <f>_xll.qlCalendarAdvance(Calendar,$D316,B317,"f",FALSE)</f>
        <v>42800</v>
      </c>
      <c r="E317" s="177">
        <f>_xll.qlInterestRateIndexValueDate(IndexON,D317)</f>
        <v>42800</v>
      </c>
      <c r="F317" s="193">
        <f>IFERROR(_xll.qlIndexFixing(IndexON,D317,TRUE,_xll.ohTrigger(RecalcTrigger,TriggerON)),NA())</f>
        <v>-2.9806350472183496E-3</v>
      </c>
      <c r="H317" s="42">
        <f>_xll.qlCalendarAdvance(Calendar,$H316,B317,"f",FALSE)</f>
        <v>42800</v>
      </c>
      <c r="I317" s="177">
        <f>_xll.qlInterestRateIndexValueDate(Index1M,$H317)</f>
        <v>42802</v>
      </c>
      <c r="J317" s="182">
        <f>IFERROR(_xll.qlIndexFixing(Index1M,$H317,TRUE,_xll.ohTrigger(RecalcTrigger,Trigger1M)),NA())</f>
        <v>-2.6130600726985294E-3</v>
      </c>
      <c r="K317" s="44" t="e">
        <f>IFERROR(_xll.qlIndexFixing(Index3M,H317,TRUE,_xll.ohTrigger(RecalcTrigger,Trigger3M)),NA())</f>
        <v>#N/A</v>
      </c>
      <c r="L317" s="44">
        <f>IFERROR(_xll.qlIndexFixing(Index6M,$H317,TRUE,_xll.ohTrigger(RecalcTrigger,Trigger6M)),NA())</f>
        <v>-4.3100541798807534E-4</v>
      </c>
      <c r="M317" s="183">
        <f>IFERROR(_xll.qlIndexFixing(Index1Y,$H317,TRUE,_xll.ohTrigger(RecalcTrigger,Trigger1Y)),NA())</f>
        <v>1.1222471751229149E-3</v>
      </c>
      <c r="N317" s="182">
        <f>IFERROR(_xll.qlIndexFixing(ONIndex1M,I317,TRUE,_xll.ohTrigger(RecalcTrigger,Trigger1M)),NA())</f>
        <v>-2.6322225922514875E-3</v>
      </c>
      <c r="O317" s="44" t="e">
        <f>IFERROR(_xll.qlIndexFixing(ONIndex3M,I317,TRUE,_xll.ohTrigger(RecalcTrigger,Trigger3M)),NA())</f>
        <v>#N/A</v>
      </c>
      <c r="P317" s="44">
        <f>IFERROR(_xll.qlIndexFixing(ONIndex6M,I317,TRUE,_xll.ohTrigger(RecalcTrigger,Trigger6M)),NA())</f>
        <v>-7.7642490848628398E-4</v>
      </c>
      <c r="Q317" s="183">
        <f>IFERROR(_xll.qlIndexFixing(ONIndex1Y,I317,TRUE,_xll.ohTrigger(RecalcTrigger,Trigger1Y)),NA())</f>
        <v>6.5794793762563586E-4</v>
      </c>
    </row>
    <row r="318" spans="2:17" x14ac:dyDescent="0.2">
      <c r="B318" s="39" t="s">
        <v>17</v>
      </c>
      <c r="D318" s="42">
        <f>_xll.qlCalendarAdvance(Calendar,$D317,B318,"f",FALSE)</f>
        <v>42801</v>
      </c>
      <c r="E318" s="177">
        <f>_xll.qlInterestRateIndexValueDate(IndexON,D318)</f>
        <v>42801</v>
      </c>
      <c r="F318" s="193">
        <f>IFERROR(_xll.qlIndexFixing(IndexON,D318,TRUE,_xll.ohTrigger(RecalcTrigger,TriggerON)),NA())</f>
        <v>-2.9791150590030568E-3</v>
      </c>
      <c r="H318" s="42">
        <f>_xll.qlCalendarAdvance(Calendar,$H317,B318,"f",FALSE)</f>
        <v>42801</v>
      </c>
      <c r="I318" s="177">
        <f>_xll.qlInterestRateIndexValueDate(Index1M,$H318)</f>
        <v>42803</v>
      </c>
      <c r="J318" s="182">
        <f>IFERROR(_xll.qlIndexFixing(Index1M,$H318,TRUE,_xll.ohTrigger(RecalcTrigger,Trigger1M)),NA())</f>
        <v>-2.6123572821558361E-3</v>
      </c>
      <c r="K318" s="44" t="e">
        <f>IFERROR(_xll.qlIndexFixing(Index3M,H318,TRUE,_xll.ohTrigger(RecalcTrigger,Trigger3M)),NA())</f>
        <v>#N/A</v>
      </c>
      <c r="L318" s="44">
        <f>IFERROR(_xll.qlIndexFixing(Index6M,$H318,TRUE,_xll.ohTrigger(RecalcTrigger,Trigger6M)),NA())</f>
        <v>-4.2523435961654274E-4</v>
      </c>
      <c r="M318" s="183">
        <f>IFERROR(_xll.qlIndexFixing(Index1Y,$H318,TRUE,_xll.ohTrigger(RecalcTrigger,Trigger1Y)),NA())</f>
        <v>1.1262227840205649E-3</v>
      </c>
      <c r="N318" s="182">
        <f>IFERROR(_xll.qlIndexFixing(ONIndex1M,I318,TRUE,_xll.ohTrigger(RecalcTrigger,Trigger1M)),NA())</f>
        <v>-2.6295720386348975E-3</v>
      </c>
      <c r="O318" s="44" t="e">
        <f>IFERROR(_xll.qlIndexFixing(ONIndex3M,I318,TRUE,_xll.ohTrigger(RecalcTrigger,Trigger3M)),NA())</f>
        <v>#N/A</v>
      </c>
      <c r="P318" s="44">
        <f>IFERROR(_xll.qlIndexFixing(ONIndex6M,I318,TRUE,_xll.ohTrigger(RecalcTrigger,Trigger6M)),NA())</f>
        <v>-7.5636463380490682E-4</v>
      </c>
      <c r="Q318" s="183">
        <f>IFERROR(_xll.qlIndexFixing(ONIndex1Y,I318,TRUE,_xll.ohTrigger(RecalcTrigger,Trigger1Y)),NA())</f>
        <v>6.8666465585565106E-4</v>
      </c>
    </row>
    <row r="319" spans="2:17" x14ac:dyDescent="0.2">
      <c r="B319" s="39" t="s">
        <v>17</v>
      </c>
      <c r="D319" s="42">
        <f>_xll.qlCalendarAdvance(Calendar,$D318,B319,"f",FALSE)</f>
        <v>42802</v>
      </c>
      <c r="E319" s="177">
        <f>_xll.qlInterestRateIndexValueDate(IndexON,D319)</f>
        <v>42802</v>
      </c>
      <c r="F319" s="193">
        <f>IFERROR(_xll.qlIndexFixing(IndexON,D319,TRUE,_xll.ohTrigger(RecalcTrigger,TriggerON)),NA())</f>
        <v>-2.9774608655008805E-3</v>
      </c>
      <c r="H319" s="42">
        <f>_xll.qlCalendarAdvance(Calendar,$H318,B319,"f",FALSE)</f>
        <v>42802</v>
      </c>
      <c r="I319" s="177">
        <f>_xll.qlInterestRateIndexValueDate(Index1M,$H319)</f>
        <v>42804</v>
      </c>
      <c r="J319" s="182">
        <f>IFERROR(_xll.qlIndexFixing(Index1M,$H319,TRUE,_xll.ohTrigger(RecalcTrigger,Trigger1M)),NA())</f>
        <v>-2.6116502090003666E-3</v>
      </c>
      <c r="K319" s="44" t="e">
        <f>IFERROR(_xll.qlIndexFixing(Index3M,H319,TRUE,_xll.ohTrigger(RecalcTrigger,Trigger3M)),NA())</f>
        <v>#N/A</v>
      </c>
      <c r="L319" s="44">
        <f>IFERROR(_xll.qlIndexFixing(Index6M,$H319,TRUE,_xll.ohTrigger(RecalcTrigger,Trigger6M)),NA())</f>
        <v>-4.2324056979039701E-4</v>
      </c>
      <c r="M319" s="183">
        <f>IFERROR(_xll.qlIndexFixing(Index1Y,$H319,TRUE,_xll.ohTrigger(RecalcTrigger,Trigger1Y)),NA())</f>
        <v>1.1354910588026047E-3</v>
      </c>
      <c r="N319" s="182">
        <f>IFERROR(_xll.qlIndexFixing(ONIndex1M,I319,TRUE,_xll.ohTrigger(RecalcTrigger,Trigger1M)),NA())</f>
        <v>-2.6282158470358752E-3</v>
      </c>
      <c r="O319" s="44" t="e">
        <f>IFERROR(_xll.qlIndexFixing(ONIndex3M,I319,TRUE,_xll.ohTrigger(RecalcTrigger,Trigger3M)),NA())</f>
        <v>#N/A</v>
      </c>
      <c r="P319" s="44">
        <f>IFERROR(_xll.qlIndexFixing(ONIndex6M,I319,TRUE,_xll.ohTrigger(RecalcTrigger,Trigger6M)),NA())</f>
        <v>-7.452051090206524E-4</v>
      </c>
      <c r="Q319" s="183">
        <f>IFERROR(_xll.qlIndexFixing(ONIndex1Y,I319,TRUE,_xll.ohTrigger(RecalcTrigger,Trigger1Y)),NA())</f>
        <v>7.0344407618883054E-4</v>
      </c>
    </row>
    <row r="320" spans="2:17" x14ac:dyDescent="0.2">
      <c r="B320" s="39" t="s">
        <v>17</v>
      </c>
      <c r="D320" s="42">
        <f>_xll.qlCalendarAdvance(Calendar,$D319,B320,"f",FALSE)</f>
        <v>42803</v>
      </c>
      <c r="E320" s="177">
        <f>_xll.qlInterestRateIndexValueDate(IndexON,D320)</f>
        <v>42803</v>
      </c>
      <c r="F320" s="193">
        <f>IFERROR(_xll.qlIndexFixing(IndexON,D320,TRUE,_xll.ohTrigger(RecalcTrigger,TriggerON)),NA())</f>
        <v>-2.9756714121553784E-3</v>
      </c>
      <c r="H320" s="42">
        <f>_xll.qlCalendarAdvance(Calendar,$H319,B320,"f",FALSE)</f>
        <v>42803</v>
      </c>
      <c r="I320" s="177">
        <f>_xll.qlInterestRateIndexValueDate(Index1M,$H320)</f>
        <v>42807</v>
      </c>
      <c r="J320" s="182">
        <f>IFERROR(_xll.qlIndexFixing(Index1M,$H320,TRUE,_xll.ohTrigger(RecalcTrigger,Trigger1M)),NA())</f>
        <v>-2.6070797863922504E-3</v>
      </c>
      <c r="K320" s="44" t="e">
        <f>IFERROR(_xll.qlIndexFixing(Index3M,H320,TRUE,_xll.ohTrigger(RecalcTrigger,Trigger3M)),NA())</f>
        <v>#N/A</v>
      </c>
      <c r="L320" s="44">
        <f>IFERROR(_xll.qlIndexFixing(Index6M,$H320,TRUE,_xll.ohTrigger(RecalcTrigger,Trigger6M)),NA())</f>
        <v>-4.1459967389332621E-4</v>
      </c>
      <c r="M320" s="183">
        <f>IFERROR(_xll.qlIndexFixing(Index1Y,$H320,TRUE,_xll.ohTrigger(RecalcTrigger,Trigger1Y)),NA())</f>
        <v>1.1420968160841824E-3</v>
      </c>
      <c r="N320" s="182">
        <f>IFERROR(_xll.qlIndexFixing(ONIndex1M,I320,TRUE,_xll.ohTrigger(RecalcTrigger,Trigger1M)),NA())</f>
        <v>-2.6268468638290798E-3</v>
      </c>
      <c r="O320" s="44" t="e">
        <f>IFERROR(_xll.qlIndexFixing(ONIndex3M,I320,TRUE,_xll.ohTrigger(RecalcTrigger,Trigger3M)),NA())</f>
        <v>#N/A</v>
      </c>
      <c r="P320" s="44">
        <f>IFERROR(_xll.qlIndexFixing(ONIndex6M,I320,TRUE,_xll.ohTrigger(RecalcTrigger,Trigger6M)),NA())</f>
        <v>-7.3336041535476681E-4</v>
      </c>
      <c r="Q320" s="183">
        <f>IFERROR(_xll.qlIndexFixing(ONIndex1Y,I320,TRUE,_xll.ohTrigger(RecalcTrigger,Trigger1Y)),NA())</f>
        <v>7.2169378041664345E-4</v>
      </c>
    </row>
    <row r="321" spans="2:17" x14ac:dyDescent="0.2">
      <c r="B321" s="39" t="s">
        <v>17</v>
      </c>
      <c r="D321" s="42">
        <f>_xll.qlCalendarAdvance(Calendar,$D320,B321,"f",FALSE)</f>
        <v>42804</v>
      </c>
      <c r="E321" s="177">
        <f>_xll.qlInterestRateIndexValueDate(IndexON,D321)</f>
        <v>42804</v>
      </c>
      <c r="F321" s="193">
        <f>IFERROR(_xll.qlIndexFixing(IndexON,D321,TRUE,_xll.ohTrigger(RecalcTrigger,TriggerON)),NA())</f>
        <v>-2.9716118376121869E-3</v>
      </c>
      <c r="H321" s="42">
        <f>_xll.qlCalendarAdvance(Calendar,$H320,B321,"f",FALSE)</f>
        <v>42804</v>
      </c>
      <c r="I321" s="177">
        <f>_xll.qlInterestRateIndexValueDate(Index1M,$H321)</f>
        <v>42808</v>
      </c>
      <c r="J321" s="182">
        <f>IFERROR(_xll.qlIndexFixing(Index1M,$H321,TRUE,_xll.ohTrigger(RecalcTrigger,Trigger1M)),NA())</f>
        <v>-2.6022124646719442E-3</v>
      </c>
      <c r="K321" s="44" t="e">
        <f>IFERROR(_xll.qlIndexFixing(Index3M,H321,TRUE,_xll.ohTrigger(RecalcTrigger,Trigger3M)),NA())</f>
        <v>#N/A</v>
      </c>
      <c r="L321" s="44">
        <f>IFERROR(_xll.qlIndexFixing(Index6M,$H321,TRUE,_xll.ohTrigger(RecalcTrigger,Trigger6M)),NA())</f>
        <v>-4.1120661043030267E-4</v>
      </c>
      <c r="M321" s="183">
        <f>IFERROR(_xll.qlIndexFixing(Index1Y,$H321,TRUE,_xll.ohTrigger(RecalcTrigger,Trigger1Y)),NA())</f>
        <v>1.1460387555419934E-3</v>
      </c>
      <c r="N321" s="182">
        <f>IFERROR(_xll.qlIndexFixing(ONIndex1M,I321,TRUE,_xll.ohTrigger(RecalcTrigger,Trigger1M)),NA())</f>
        <v>-2.6254650777035593E-3</v>
      </c>
      <c r="O321" s="44" t="e">
        <f>IFERROR(_xll.qlIndexFixing(ONIndex3M,I321,TRUE,_xll.ohTrigger(RecalcTrigger,Trigger3M)),NA())</f>
        <v>#N/A</v>
      </c>
      <c r="P321" s="44">
        <f>IFERROR(_xll.qlIndexFixing(ONIndex6M,I321,TRUE,_xll.ohTrigger(RecalcTrigger,Trigger6M)),NA())</f>
        <v>-7.2082519337435258E-4</v>
      </c>
      <c r="Q321" s="183">
        <f>IFERROR(_xll.qlIndexFixing(ONIndex1Y,I321,TRUE,_xll.ohTrigger(RecalcTrigger,Trigger1Y)),NA())</f>
        <v>7.4142577365599038E-4</v>
      </c>
    </row>
    <row r="322" spans="2:17" x14ac:dyDescent="0.2">
      <c r="B322" s="39" t="s">
        <v>17</v>
      </c>
      <c r="D322" s="42">
        <f>_xll.qlCalendarAdvance(Calendar,$D321,B322,"f",FALSE)</f>
        <v>42807</v>
      </c>
      <c r="E322" s="177">
        <f>_xll.qlInterestRateIndexValueDate(IndexON,D322)</f>
        <v>42807</v>
      </c>
      <c r="F322" s="193">
        <f>IFERROR(_xll.qlIndexFixing(IndexON,D322,TRUE,_xll.ohTrigger(RecalcTrigger,TriggerON)),NA())</f>
        <v>-2.9671399109298946E-3</v>
      </c>
      <c r="H322" s="42">
        <f>_xll.qlCalendarAdvance(Calendar,$H321,B322,"f",FALSE)</f>
        <v>42807</v>
      </c>
      <c r="I322" s="177">
        <f>_xll.qlInterestRateIndexValueDate(Index1M,$H322)</f>
        <v>42809</v>
      </c>
      <c r="J322" s="182">
        <f>IFERROR(_xll.qlIndexFixing(Index1M,$H322,TRUE,_xll.ohTrigger(RecalcTrigger,Trigger1M)),NA())</f>
        <v>-2.6014666515748824E-3</v>
      </c>
      <c r="K322" s="44" t="e">
        <f>IFERROR(_xll.qlIndexFixing(Index3M,H322,TRUE,_xll.ohTrigger(RecalcTrigger,Trigger3M)),NA())</f>
        <v>#N/A</v>
      </c>
      <c r="L322" s="44">
        <f>IFERROR(_xll.qlIndexFixing(Index6M,$H322,TRUE,_xll.ohTrigger(RecalcTrigger,Trigger6M)),NA())</f>
        <v>-4.0777410871961151E-4</v>
      </c>
      <c r="M322" s="183">
        <f>IFERROR(_xll.qlIndexFixing(Index1Y,$H322,TRUE,_xll.ohTrigger(RecalcTrigger,Trigger1Y)),NA())</f>
        <v>1.1499621642607791E-3</v>
      </c>
      <c r="N322" s="182">
        <f>IFERROR(_xll.qlIndexFixing(ONIndex1M,I322,TRUE,_xll.ohTrigger(RecalcTrigger,Trigger1M)),NA())</f>
        <v>-2.6226396670114838E-3</v>
      </c>
      <c r="O322" s="44" t="e">
        <f>IFERROR(_xll.qlIndexFixing(ONIndex3M,I322,TRUE,_xll.ohTrigger(RecalcTrigger,Trigger3M)),NA())</f>
        <v>#N/A</v>
      </c>
      <c r="P322" s="44">
        <f>IFERROR(_xll.qlIndexFixing(ONIndex6M,I322,TRUE,_xll.ohTrigger(RecalcTrigger,Trigger6M)),NA())</f>
        <v>-6.934248577739055E-4</v>
      </c>
      <c r="Q322" s="183">
        <f>IFERROR(_xll.qlIndexFixing(ONIndex1Y,I322,TRUE,_xll.ohTrigger(RecalcTrigger,Trigger1Y)),NA())</f>
        <v>7.8589246494509268E-4</v>
      </c>
    </row>
    <row r="323" spans="2:17" x14ac:dyDescent="0.2">
      <c r="B323" s="39" t="s">
        <v>17</v>
      </c>
      <c r="D323" s="42">
        <f>_xll.qlCalendarAdvance(Calendar,$D322,B323,"f",FALSE)</f>
        <v>42808</v>
      </c>
      <c r="E323" s="177">
        <f>_xll.qlInterestRateIndexValueDate(IndexON,D323)</f>
        <v>42808</v>
      </c>
      <c r="F323" s="193">
        <f>IFERROR(_xll.qlIndexFixing(IndexON,D323,TRUE,_xll.ohTrigger(RecalcTrigger,TriggerON)),NA())</f>
        <v>-2.9646583413001082E-3</v>
      </c>
      <c r="H323" s="42">
        <f>_xll.qlCalendarAdvance(Calendar,$H322,B323,"f",FALSE)</f>
        <v>42808</v>
      </c>
      <c r="I323" s="177">
        <f>_xll.qlInterestRateIndexValueDate(Index1M,$H323)</f>
        <v>42810</v>
      </c>
      <c r="J323" s="182">
        <f>IFERROR(_xll.qlIndexFixing(Index1M,$H323,TRUE,_xll.ohTrigger(RecalcTrigger,Trigger1M)),NA())</f>
        <v>-2.6007165311326863E-3</v>
      </c>
      <c r="K323" s="44" t="e">
        <f>IFERROR(_xll.qlIndexFixing(Index3M,H323,TRUE,_xll.ohTrigger(RecalcTrigger,Trigger3M)),NA())</f>
        <v>#N/A</v>
      </c>
      <c r="L323" s="44">
        <f>IFERROR(_xll.qlIndexFixing(Index6M,$H323,TRUE,_xll.ohTrigger(RecalcTrigger,Trigger6M)),NA())</f>
        <v>-4.0063770781777685E-4</v>
      </c>
      <c r="M323" s="183">
        <f>IFERROR(_xll.qlIndexFixing(Index1Y,$H323,TRUE,_xll.ohTrigger(RecalcTrigger,Trigger1Y)),NA())</f>
        <v>1.1538630324593199E-3</v>
      </c>
      <c r="N323" s="182">
        <f>IFERROR(_xll.qlIndexFixing(ONIndex1M,I323,TRUE,_xll.ohTrigger(RecalcTrigger,Trigger1M)),NA())</f>
        <v>-2.6198096812324323E-3</v>
      </c>
      <c r="O323" s="44" t="e">
        <f>IFERROR(_xll.qlIndexFixing(ONIndex3M,I323,TRUE,_xll.ohTrigger(RecalcTrigger,Trigger3M)),NA())</f>
        <v>#N/A</v>
      </c>
      <c r="P323" s="44">
        <f>IFERROR(_xll.qlIndexFixing(ONIndex6M,I323,TRUE,_xll.ohTrigger(RecalcTrigger,Trigger6M)),NA())</f>
        <v>-6.6388273990192204E-4</v>
      </c>
      <c r="Q323" s="183">
        <f>IFERROR(_xll.qlIndexFixing(ONIndex1Y,I323,TRUE,_xll.ohTrigger(RecalcTrigger,Trigger1Y)),NA())</f>
        <v>8.4192948165195958E-4</v>
      </c>
    </row>
    <row r="324" spans="2:17" x14ac:dyDescent="0.2">
      <c r="B324" s="39" t="s">
        <v>17</v>
      </c>
      <c r="D324" s="42">
        <f>_xll.qlCalendarAdvance(Calendar,$D323,B324,"f",FALSE)</f>
        <v>42809</v>
      </c>
      <c r="E324" s="177">
        <f>_xll.qlInterestRateIndexValueDate(IndexON,D324)</f>
        <v>42809</v>
      </c>
      <c r="F324" s="193">
        <f>IFERROR(_xll.qlIndexFixing(IndexON,D324,TRUE,_xll.ohTrigger(RecalcTrigger,TriggerON)),NA())</f>
        <v>-2.9620351846482151E-3</v>
      </c>
      <c r="H324" s="42">
        <f>_xll.qlCalendarAdvance(Calendar,$H323,B324,"f",FALSE)</f>
        <v>42809</v>
      </c>
      <c r="I324" s="177">
        <f>_xll.qlInterestRateIndexValueDate(Index1M,$H324)</f>
        <v>42811</v>
      </c>
      <c r="J324" s="182">
        <f>IFERROR(_xll.qlIndexFixing(Index1M,$H324,TRUE,_xll.ohTrigger(RecalcTrigger,Trigger1M)),NA())</f>
        <v>-2.5999621004685336E-3</v>
      </c>
      <c r="K324" s="44" t="e">
        <f>IFERROR(_xll.qlIndexFixing(Index3M,H324,TRUE,_xll.ohTrigger(RecalcTrigger,Trigger3M)),NA())</f>
        <v>#N/A</v>
      </c>
      <c r="L324" s="44">
        <f>IFERROR(_xll.qlIndexFixing(Index6M,$H324,TRUE,_xll.ohTrigger(RecalcTrigger,Trigger6M)),NA())</f>
        <v>-3.9890776338233726E-4</v>
      </c>
      <c r="M324" s="183">
        <f>IFERROR(_xll.qlIndexFixing(Index1Y,$H324,TRUE,_xll.ohTrigger(RecalcTrigger,Trigger1Y)),NA())</f>
        <v>1.1632619720479164E-3</v>
      </c>
      <c r="N324" s="182">
        <f>IFERROR(_xll.qlIndexFixing(ONIndex1M,I324,TRUE,_xll.ohTrigger(RecalcTrigger,Trigger1M)),NA())</f>
        <v>-2.6183637132470849E-3</v>
      </c>
      <c r="O324" s="44" t="e">
        <f>IFERROR(_xll.qlIndexFixing(ONIndex3M,I324,TRUE,_xll.ohTrigger(RecalcTrigger,Trigger3M)),NA())</f>
        <v>#N/A</v>
      </c>
      <c r="P324" s="44">
        <f>IFERROR(_xll.qlIndexFixing(ONIndex6M,I324,TRUE,_xll.ohTrigger(RecalcTrigger,Trigger6M)),NA())</f>
        <v>-6.4908356113946297E-4</v>
      </c>
      <c r="Q324" s="183">
        <f>IFERROR(_xll.qlIndexFixing(ONIndex1Y,I324,TRUE,_xll.ohTrigger(RecalcTrigger,Trigger1Y)),NA())</f>
        <v>8.7996033707682386E-4</v>
      </c>
    </row>
    <row r="325" spans="2:17" x14ac:dyDescent="0.2">
      <c r="B325" s="39" t="s">
        <v>17</v>
      </c>
      <c r="D325" s="42">
        <f>_xll.qlCalendarAdvance(Calendar,$D324,B325,"f",FALSE)</f>
        <v>42810</v>
      </c>
      <c r="E325" s="177">
        <f>_xll.qlInterestRateIndexValueDate(IndexON,D325)</f>
        <v>42810</v>
      </c>
      <c r="F325" s="193">
        <f>IFERROR(_xll.qlIndexFixing(IndexON,D325,TRUE,_xll.ohTrigger(RecalcTrigger,TriggerON)),NA())</f>
        <v>-2.9592693868973896E-3</v>
      </c>
      <c r="H325" s="42">
        <f>_xll.qlCalendarAdvance(Calendar,$H324,B325,"f",FALSE)</f>
        <v>42810</v>
      </c>
      <c r="I325" s="177">
        <f>_xll.qlInterestRateIndexValueDate(Index1M,$H325)</f>
        <v>42814</v>
      </c>
      <c r="J325" s="182">
        <f>IFERROR(_xll.qlIndexFixing(Index1M,$H325,TRUE,_xll.ohTrigger(RecalcTrigger,Trigger1M)),NA())</f>
        <v>-2.5959618535417637E-3</v>
      </c>
      <c r="K325" s="44" t="e">
        <f>IFERROR(_xll.qlIndexFixing(Index3M,H325,TRUE,_xll.ohTrigger(RecalcTrigger,Trigger3M)),NA())</f>
        <v>#N/A</v>
      </c>
      <c r="L325" s="44">
        <f>IFERROR(_xll.qlIndexFixing(Index6M,$H325,TRUE,_xll.ohTrigger(RecalcTrigger,Trigger6M)),NA())</f>
        <v>-3.8999999944239438E-4</v>
      </c>
      <c r="M325" s="183">
        <f>IFERROR(_xll.qlIndexFixing(Index1Y,$H325,TRUE,_xll.ohTrigger(RecalcTrigger,Trigger1Y)),NA())</f>
        <v>1.1691597419789747E-3</v>
      </c>
      <c r="N325" s="182">
        <f>IFERROR(_xll.qlIndexFixing(ONIndex1M,I325,TRUE,_xll.ohTrigger(RecalcTrigger,Trigger1M)),NA())</f>
        <v>-2.6169048752766599E-3</v>
      </c>
      <c r="O325" s="44" t="e">
        <f>IFERROR(_xll.qlIndexFixing(ONIndex3M,I325,TRUE,_xll.ohTrigger(RecalcTrigger,Trigger3M)),NA())</f>
        <v>#N/A</v>
      </c>
      <c r="P325" s="44">
        <f>IFERROR(_xll.qlIndexFixing(ONIndex6M,I325,TRUE,_xll.ohTrigger(RecalcTrigger,Trigger6M)),NA())</f>
        <v>-6.3484087958531887E-4</v>
      </c>
      <c r="Q325" s="183">
        <f>IFERROR(_xll.qlIndexFixing(ONIndex1Y,I325,TRUE,_xll.ohTrigger(RecalcTrigger,Trigger1Y)),NA())</f>
        <v>9.1604506788023343E-4</v>
      </c>
    </row>
    <row r="326" spans="2:17" x14ac:dyDescent="0.2">
      <c r="B326" s="39" t="s">
        <v>17</v>
      </c>
      <c r="D326" s="42">
        <f>_xll.qlCalendarAdvance(Calendar,$D325,B326,"f",FALSE)</f>
        <v>42811</v>
      </c>
      <c r="E326" s="177">
        <f>_xll.qlInterestRateIndexValueDate(IndexON,D326)</f>
        <v>42811</v>
      </c>
      <c r="F326" s="193">
        <f>IFERROR(_xll.qlIndexFixing(IndexON,D326,TRUE,_xll.ohTrigger(RecalcTrigger,TriggerON)),NA())</f>
        <v>-2.9532328209969094E-3</v>
      </c>
      <c r="H326" s="42">
        <f>_xll.qlCalendarAdvance(Calendar,$H325,B326,"f",FALSE)</f>
        <v>42811</v>
      </c>
      <c r="I326" s="177">
        <f>_xll.qlInterestRateIndexValueDate(Index1M,$H326)</f>
        <v>42815</v>
      </c>
      <c r="J326" s="182">
        <f>IFERROR(_xll.qlIndexFixing(Index1M,$H326,TRUE,_xll.ohTrigger(RecalcTrigger,Trigger1M)),NA())</f>
        <v>-2.5943215719898887E-3</v>
      </c>
      <c r="K326" s="44" t="e">
        <f>IFERROR(_xll.qlIndexFixing(Index3M,H326,TRUE,_xll.ohTrigger(RecalcTrigger,Trigger3M)),NA())</f>
        <v>#N/A</v>
      </c>
      <c r="L326" s="44">
        <f>IFERROR(_xll.qlIndexFixing(Index6M,$H326,TRUE,_xll.ohTrigger(RecalcTrigger,Trigger6M)),NA())</f>
        <v>-3.8633853781567666E-4</v>
      </c>
      <c r="M326" s="183">
        <f>IFERROR(_xll.qlIndexFixing(Index1Y,$H326,TRUE,_xll.ohTrigger(RecalcTrigger,Trigger1Y)),NA())</f>
        <v>1.1728687341183647E-3</v>
      </c>
      <c r="N326" s="182">
        <f>IFERROR(_xll.qlIndexFixing(ONIndex1M,I326,TRUE,_xll.ohTrigger(RecalcTrigger,Trigger1M)),NA())</f>
        <v>-2.6154331564098854E-3</v>
      </c>
      <c r="O326" s="44" t="e">
        <f>IFERROR(_xll.qlIndexFixing(ONIndex3M,I326,TRUE,_xll.ohTrigger(RecalcTrigger,Trigger3M)),NA())</f>
        <v>#N/A</v>
      </c>
      <c r="P326" s="44">
        <f>IFERROR(_xll.qlIndexFixing(ONIndex6M,I326,TRUE,_xll.ohTrigger(RecalcTrigger,Trigger6M)),NA())</f>
        <v>-6.211603634653784E-4</v>
      </c>
      <c r="Q326" s="183">
        <f>IFERROR(_xll.qlIndexFixing(ONIndex1Y,I326,TRUE,_xll.ohTrigger(RecalcTrigger,Trigger1Y)),NA())</f>
        <v>9.5016470131881192E-4</v>
      </c>
    </row>
    <row r="327" spans="2:17" x14ac:dyDescent="0.2">
      <c r="B327" s="39" t="s">
        <v>17</v>
      </c>
      <c r="D327" s="42">
        <f>_xll.qlCalendarAdvance(Calendar,$D326,B327,"f",FALSE)</f>
        <v>42814</v>
      </c>
      <c r="E327" s="177">
        <f>_xll.qlInterestRateIndexValueDate(IndexON,D327)</f>
        <v>42814</v>
      </c>
      <c r="F327" s="193">
        <f>IFERROR(_xll.qlIndexFixing(IndexON,D327,TRUE,_xll.ohTrigger(RecalcTrigger,TriggerON)),NA())</f>
        <v>-2.9467811984140724E-3</v>
      </c>
      <c r="H327" s="42">
        <f>_xll.qlCalendarAdvance(Calendar,$H326,B327,"f",FALSE)</f>
        <v>42814</v>
      </c>
      <c r="I327" s="177">
        <f>_xll.qlInterestRateIndexValueDate(Index1M,$H327)</f>
        <v>42816</v>
      </c>
      <c r="J327" s="182">
        <f>IFERROR(_xll.qlIndexFixing(Index1M,$H327,TRUE,_xll.ohTrigger(RecalcTrigger,Trigger1M)),NA())</f>
        <v>-2.5909136074610895E-3</v>
      </c>
      <c r="K327" s="44" t="e">
        <f>IFERROR(_xll.qlIndexFixing(Index3M,H327,TRUE,_xll.ohTrigger(RecalcTrigger,Trigger3M)),NA())</f>
        <v>#N/A</v>
      </c>
      <c r="L327" s="44">
        <f>IFERROR(_xll.qlIndexFixing(Index6M,$H327,TRUE,_xll.ohTrigger(RecalcTrigger,Trigger6M)),NA())</f>
        <v>-3.8265088735199028E-4</v>
      </c>
      <c r="M327" s="183">
        <f>IFERROR(_xll.qlIndexFixing(Index1Y,$H327,TRUE,_xll.ohTrigger(RecalcTrigger,Trigger1Y)),NA())</f>
        <v>1.1765010593688078E-3</v>
      </c>
      <c r="N327" s="182">
        <f>IFERROR(_xll.qlIndexFixing(ONIndex1M,I327,TRUE,_xll.ohTrigger(RecalcTrigger,Trigger1M)),NA())</f>
        <v>-2.6124277677386232E-3</v>
      </c>
      <c r="O327" s="44" t="e">
        <f>IFERROR(_xll.qlIndexFixing(ONIndex3M,I327,TRUE,_xll.ohTrigger(RecalcTrigger,Trigger3M)),NA())</f>
        <v>#N/A</v>
      </c>
      <c r="P327" s="44">
        <f>IFERROR(_xll.qlIndexFixing(ONIndex6M,I327,TRUE,_xll.ohTrigger(RecalcTrigger,Trigger6M)),NA())</f>
        <v>-5.9570057225677431E-4</v>
      </c>
      <c r="Q327" s="183">
        <f>IFERROR(_xll.qlIndexFixing(ONIndex1Y,I327,TRUE,_xll.ohTrigger(RecalcTrigger,Trigger1Y)),NA())</f>
        <v>1.0117616242677485E-3</v>
      </c>
    </row>
    <row r="328" spans="2:17" x14ac:dyDescent="0.2">
      <c r="B328" s="39" t="s">
        <v>17</v>
      </c>
      <c r="D328" s="42">
        <f>_xll.qlCalendarAdvance(Calendar,$D327,B328,"f",FALSE)</f>
        <v>42815</v>
      </c>
      <c r="E328" s="177">
        <f>_xll.qlInterestRateIndexValueDate(IndexON,D328)</f>
        <v>42815</v>
      </c>
      <c r="F328" s="193">
        <f>IFERROR(_xll.qlIndexFixing(IndexON,D328,TRUE,_xll.ohTrigger(RecalcTrigger,TriggerON)),NA())</f>
        <v>-2.9434217995349954E-3</v>
      </c>
      <c r="H328" s="42">
        <f>_xll.qlCalendarAdvance(Calendar,$H327,B328,"f",FALSE)</f>
        <v>42815</v>
      </c>
      <c r="I328" s="177">
        <f>_xll.qlInterestRateIndexValueDate(Index1M,$H328)</f>
        <v>42817</v>
      </c>
      <c r="J328" s="182">
        <f>IFERROR(_xll.qlIndexFixing(Index1M,$H328,TRUE,_xll.ohTrigger(RecalcTrigger,Trigger1M)),NA())</f>
        <v>-2.5901202083922215E-3</v>
      </c>
      <c r="K328" s="44" t="e">
        <f>IFERROR(_xll.qlIndexFixing(Index3M,H328,TRUE,_xll.ohTrigger(RecalcTrigger,Trigger3M)),NA())</f>
        <v>#N/A</v>
      </c>
      <c r="L328" s="44">
        <f>IFERROR(_xll.qlIndexFixing(Index6M,$H328,TRUE,_xll.ohTrigger(RecalcTrigger,Trigger6M)),NA())</f>
        <v>-3.7405501611164103E-4</v>
      </c>
      <c r="M328" s="183">
        <f>IFERROR(_xll.qlIndexFixing(Index1Y,$H328,TRUE,_xll.ohTrigger(RecalcTrigger,Trigger1Y)),NA())</f>
        <v>1.1800620768718179E-3</v>
      </c>
      <c r="N328" s="182">
        <f>IFERROR(_xll.qlIndexFixing(ONIndex1M,I328,TRUE,_xll.ohTrigger(RecalcTrigger,Trigger1M)),NA())</f>
        <v>-2.6094172463597687E-3</v>
      </c>
      <c r="O328" s="44" t="e">
        <f>IFERROR(_xll.qlIndexFixing(ONIndex3M,I328,TRUE,_xll.ohTrigger(RecalcTrigger,Trigger3M)),NA())</f>
        <v>#N/A</v>
      </c>
      <c r="P328" s="44">
        <f>IFERROR(_xll.qlIndexFixing(ONIndex6M,I328,TRUE,_xll.ohTrigger(RecalcTrigger,Trigger6M)),NA())</f>
        <v>-5.7217332064318782E-4</v>
      </c>
      <c r="Q328" s="183">
        <f>IFERROR(_xll.qlIndexFixing(ONIndex1Y,I328,TRUE,_xll.ohTrigger(RecalcTrigger,Trigger1Y)),NA())</f>
        <v>1.0666128126324281E-3</v>
      </c>
    </row>
    <row r="329" spans="2:17" x14ac:dyDescent="0.2">
      <c r="B329" s="39" t="s">
        <v>17</v>
      </c>
      <c r="D329" s="42">
        <f>_xll.qlCalendarAdvance(Calendar,$D328,B329,"f",FALSE)</f>
        <v>42816</v>
      </c>
      <c r="E329" s="177">
        <f>_xll.qlInterestRateIndexValueDate(IndexON,D329)</f>
        <v>42816</v>
      </c>
      <c r="F329" s="193">
        <f>IFERROR(_xll.qlIndexFixing(IndexON,D329,TRUE,_xll.ohTrigger(RecalcTrigger,TriggerON)),NA())</f>
        <v>-2.9400499292719928E-3</v>
      </c>
      <c r="H329" s="42">
        <f>_xll.qlCalendarAdvance(Calendar,$H328,B329,"f",FALSE)</f>
        <v>42816</v>
      </c>
      <c r="I329" s="177">
        <f>_xll.qlInterestRateIndexValueDate(Index1M,$H329)</f>
        <v>42818</v>
      </c>
      <c r="J329" s="182">
        <f>IFERROR(_xll.qlIndexFixing(Index1M,$H329,TRUE,_xll.ohTrigger(RecalcTrigger,Trigger1M)),NA())</f>
        <v>-2.589322473347748E-3</v>
      </c>
      <c r="K329" s="44" t="e">
        <f>IFERROR(_xll.qlIndexFixing(Index3M,H329,TRUE,_xll.ohTrigger(RecalcTrigger,Trigger3M)),NA())</f>
        <v>#N/A</v>
      </c>
      <c r="L329" s="44">
        <f>IFERROR(_xll.qlIndexFixing(Index6M,$H329,TRUE,_xll.ohTrigger(RecalcTrigger,Trigger6M)),NA())</f>
        <v>-3.7271995463940391E-4</v>
      </c>
      <c r="M329" s="183">
        <f>IFERROR(_xll.qlIndexFixing(Index1Y,$H329,TRUE,_xll.ohTrigger(RecalcTrigger,Trigger1Y)),NA())</f>
        <v>1.1893264212611311E-3</v>
      </c>
      <c r="N329" s="182">
        <f>IFERROR(_xll.qlIndexFixing(ONIndex1M,I329,TRUE,_xll.ohTrigger(RecalcTrigger,Trigger1M)),NA())</f>
        <v>-2.6078809545460047E-3</v>
      </c>
      <c r="O329" s="44" t="e">
        <f>IFERROR(_xll.qlIndexFixing(ONIndex3M,I329,TRUE,_xll.ohTrigger(RecalcTrigger,Trigger3M)),NA())</f>
        <v>#N/A</v>
      </c>
      <c r="P329" s="44">
        <f>IFERROR(_xll.qlIndexFixing(ONIndex6M,I329,TRUE,_xll.ohTrigger(RecalcTrigger,Trigger6M)),NA())</f>
        <v>-5.6138865708099672E-4</v>
      </c>
      <c r="Q329" s="183">
        <f>IFERROR(_xll.qlIndexFixing(ONIndex1Y,I329,TRUE,_xll.ohTrigger(RecalcTrigger,Trigger1Y)),NA())</f>
        <v>1.0906223724926889E-3</v>
      </c>
    </row>
    <row r="330" spans="2:17" x14ac:dyDescent="0.2">
      <c r="B330" s="39" t="s">
        <v>17</v>
      </c>
      <c r="D330" s="42">
        <f>_xll.qlCalendarAdvance(Calendar,$D329,B330,"f",FALSE)</f>
        <v>42817</v>
      </c>
      <c r="E330" s="177">
        <f>_xll.qlInterestRateIndexValueDate(IndexON,D330)</f>
        <v>42817</v>
      </c>
      <c r="F330" s="193">
        <f>IFERROR(_xll.qlIndexFixing(IndexON,D330,TRUE,_xll.ohTrigger(RecalcTrigger,TriggerON)),NA())</f>
        <v>-2.9366657043716771E-3</v>
      </c>
      <c r="H330" s="42">
        <f>_xll.qlCalendarAdvance(Calendar,$H329,B330,"f",FALSE)</f>
        <v>42817</v>
      </c>
      <c r="I330" s="177">
        <f>_xll.qlInterestRateIndexValueDate(Index1M,$H330)</f>
        <v>42821</v>
      </c>
      <c r="J330" s="182">
        <f>IFERROR(_xll.qlIndexFixing(Index1M,$H330,TRUE,_xll.ohTrigger(RecalcTrigger,Trigger1M)),NA())</f>
        <v>-2.5842057590503269E-3</v>
      </c>
      <c r="K330" s="44" t="e">
        <f>IFERROR(_xll.qlIndexFixing(Index3M,H330,TRUE,_xll.ohTrigger(RecalcTrigger,Trigger3M)),NA())</f>
        <v>#N/A</v>
      </c>
      <c r="L330" s="44">
        <f>IFERROR(_xll.qlIndexFixing(Index6M,$H330,TRUE,_xll.ohTrigger(RecalcTrigger,Trigger6M)),NA())</f>
        <v>-3.6385764239935722E-4</v>
      </c>
      <c r="M330" s="183">
        <f>IFERROR(_xll.qlIndexFixing(Index1Y,$H330,TRUE,_xll.ohTrigger(RecalcTrigger,Trigger1Y)),NA())</f>
        <v>1.1937020690845697E-3</v>
      </c>
      <c r="N330" s="182">
        <f>IFERROR(_xll.qlIndexFixing(ONIndex1M,I330,TRUE,_xll.ohTrigger(RecalcTrigger,Trigger1M)),NA())</f>
        <v>-2.6063317145297304E-3</v>
      </c>
      <c r="O330" s="44" t="e">
        <f>IFERROR(_xll.qlIndexFixing(ONIndex3M,I330,TRUE,_xll.ohTrigger(RecalcTrigger,Trigger3M)),NA())</f>
        <v>#N/A</v>
      </c>
      <c r="P330" s="44">
        <f>IFERROR(_xll.qlIndexFixing(ONIndex6M,I330,TRUE,_xll.ohTrigger(RecalcTrigger,Trigger6M)),NA())</f>
        <v>-5.512001690277657E-4</v>
      </c>
      <c r="Q330" s="183">
        <f>IFERROR(_xll.qlIndexFixing(ONIndex1Y,I330,TRUE,_xll.ohTrigger(RecalcTrigger,Trigger1Y)),NA())</f>
        <v>1.1125530003663897E-3</v>
      </c>
    </row>
    <row r="331" spans="2:17" x14ac:dyDescent="0.2">
      <c r="B331" s="39" t="s">
        <v>17</v>
      </c>
      <c r="D331" s="42">
        <f>_xll.qlCalendarAdvance(Calendar,$D330,B331,"f",FALSE)</f>
        <v>42818</v>
      </c>
      <c r="E331" s="177">
        <f>_xll.qlInterestRateIndexValueDate(IndexON,D331)</f>
        <v>42818</v>
      </c>
      <c r="F331" s="193">
        <f>IFERROR(_xll.qlIndexFixing(IndexON,D331,TRUE,_xll.ohTrigger(RecalcTrigger,TriggerON)),NA())</f>
        <v>-2.9298328149707231E-3</v>
      </c>
      <c r="H331" s="42">
        <f>_xll.qlCalendarAdvance(Calendar,$H330,B331,"f",FALSE)</f>
        <v>42818</v>
      </c>
      <c r="I331" s="177">
        <f>_xll.qlInterestRateIndexValueDate(Index1M,$H331)</f>
        <v>42822</v>
      </c>
      <c r="J331" s="182">
        <f>IFERROR(_xll.qlIndexFixing(Index1M,$H331,TRUE,_xll.ohTrigger(RecalcTrigger,Trigger1M)),NA())</f>
        <v>-2.5824739986558863E-3</v>
      </c>
      <c r="K331" s="44" t="e">
        <f>IFERROR(_xll.qlIndexFixing(Index3M,H331,TRUE,_xll.ohTrigger(RecalcTrigger,Trigger3M)),NA())</f>
        <v>#N/A</v>
      </c>
      <c r="L331" s="44">
        <f>IFERROR(_xll.qlIndexFixing(Index6M,$H331,TRUE,_xll.ohTrigger(RecalcTrigger,Trigger6M)),NA())</f>
        <v>-3.6003552749435026E-4</v>
      </c>
      <c r="M331" s="183">
        <f>IFERROR(_xll.qlIndexFixing(Index1Y,$H331,TRUE,_xll.ohTrigger(RecalcTrigger,Trigger1Y)),NA())</f>
        <v>1.1969887517824058E-3</v>
      </c>
      <c r="N331" s="182">
        <f>IFERROR(_xll.qlIndexFixing(ONIndex1M,I331,TRUE,_xll.ohTrigger(RecalcTrigger,Trigger1M)),NA())</f>
        <v>-2.604769515239802E-3</v>
      </c>
      <c r="O331" s="44" t="e">
        <f>IFERROR(_xll.qlIndexFixing(ONIndex3M,I331,TRUE,_xll.ohTrigger(RecalcTrigger,Trigger3M)),NA())</f>
        <v>#N/A</v>
      </c>
      <c r="P331" s="44">
        <f>IFERROR(_xll.qlIndexFixing(ONIndex6M,I331,TRUE,_xll.ohTrigger(RecalcTrigger,Trigger6M)),NA())</f>
        <v>-5.4161352502912763E-4</v>
      </c>
      <c r="Q331" s="183">
        <f>IFERROR(_xll.qlIndexFixing(ONIndex1Y,I331,TRUE,_xll.ohTrigger(RecalcTrigger,Trigger1Y)),NA())</f>
        <v>1.1323857240697066E-3</v>
      </c>
    </row>
    <row r="332" spans="2:17" x14ac:dyDescent="0.2">
      <c r="B332" s="39" t="s">
        <v>17</v>
      </c>
      <c r="D332" s="42">
        <f>_xll.qlCalendarAdvance(Calendar,$D331,B332,"f",FALSE)</f>
        <v>42821</v>
      </c>
      <c r="E332" s="177">
        <f>_xll.qlInterestRateIndexValueDate(IndexON,D332)</f>
        <v>42821</v>
      </c>
      <c r="F332" s="193">
        <f>IFERROR(_xll.qlIndexFixing(IndexON,D332,TRUE,_xll.ohTrigger(RecalcTrigger,TriggerON)),NA())</f>
        <v>-2.9230076050001941E-3</v>
      </c>
      <c r="H332" s="42">
        <f>_xll.qlCalendarAdvance(Calendar,$H331,B332,"f",FALSE)</f>
        <v>42821</v>
      </c>
      <c r="I332" s="177">
        <f>_xll.qlInterestRateIndexValueDate(Index1M,$H332)</f>
        <v>42823</v>
      </c>
      <c r="J332" s="182">
        <f>IFERROR(_xll.qlIndexFixing(Index1M,$H332,TRUE,_xll.ohTrigger(RecalcTrigger,Trigger1M)),NA())</f>
        <v>-2.5816458018623756E-3</v>
      </c>
      <c r="K332" s="44" t="e">
        <f>IFERROR(_xll.qlIndexFixing(Index3M,H332,TRUE,_xll.ohTrigger(RecalcTrigger,Trigger3M)),NA())</f>
        <v>#N/A</v>
      </c>
      <c r="L332" s="44">
        <f>IFERROR(_xll.qlIndexFixing(Index6M,$H332,TRUE,_xll.ohTrigger(RecalcTrigger,Trigger6M)),NA())</f>
        <v>-3.5619475636538628E-4</v>
      </c>
      <c r="M332" s="183">
        <f>IFERROR(_xll.qlIndexFixing(Index1Y,$H332,TRUE,_xll.ohTrigger(RecalcTrigger,Trigger1Y)),NA())</f>
        <v>1.2002373716337783E-3</v>
      </c>
      <c r="N332" s="182">
        <f>IFERROR(_xll.qlIndexFixing(ONIndex1M,I332,TRUE,_xll.ohTrigger(RecalcTrigger,Trigger1M)),NA())</f>
        <v>-2.6015830624581682E-3</v>
      </c>
      <c r="O332" s="44" t="e">
        <f>IFERROR(_xll.qlIndexFixing(ONIndex3M,I332,TRUE,_xll.ohTrigger(RecalcTrigger,Trigger3M)),NA())</f>
        <v>#N/A</v>
      </c>
      <c r="P332" s="44">
        <f>IFERROR(_xll.qlIndexFixing(ONIndex6M,I332,TRUE,_xll.ohTrigger(RecalcTrigger,Trigger6M)),NA())</f>
        <v>-5.2447396076793495E-4</v>
      </c>
      <c r="Q332" s="183">
        <f>IFERROR(_xll.qlIndexFixing(ONIndex1Y,I332,TRUE,_xll.ohTrigger(RecalcTrigger,Trigger1Y)),NA())</f>
        <v>1.1649670649216404E-3</v>
      </c>
    </row>
    <row r="333" spans="2:17" x14ac:dyDescent="0.2">
      <c r="B333" s="39" t="s">
        <v>17</v>
      </c>
      <c r="D333" s="42">
        <f>_xll.qlCalendarAdvance(Calendar,$D332,B333,"f",FALSE)</f>
        <v>42822</v>
      </c>
      <c r="E333" s="177">
        <f>_xll.qlInterestRateIndexValueDate(IndexON,D333)</f>
        <v>42822</v>
      </c>
      <c r="F333" s="193">
        <f>IFERROR(_xll.qlIndexFixing(IndexON,D333,TRUE,_xll.ohTrigger(RecalcTrigger,TriggerON)),NA())</f>
        <v>-2.9195633657064235E-3</v>
      </c>
      <c r="H333" s="42">
        <f>_xll.qlCalendarAdvance(Calendar,$H332,B333,"f",FALSE)</f>
        <v>42822</v>
      </c>
      <c r="I333" s="177">
        <f>_xll.qlInterestRateIndexValueDate(Index1M,$H333)</f>
        <v>42824</v>
      </c>
      <c r="J333" s="182">
        <f>IFERROR(_xll.qlIndexFixing(Index1M,$H333,TRUE,_xll.ohTrigger(RecalcTrigger,Trigger1M)),NA())</f>
        <v>-2.5808132480932312E-3</v>
      </c>
      <c r="K333" s="44" t="e">
        <f>IFERROR(_xll.qlIndexFixing(Index3M,H333,TRUE,_xll.ohTrigger(RecalcTrigger,Trigger3M)),NA())</f>
        <v>#N/A</v>
      </c>
      <c r="L333" s="44">
        <f>IFERROR(_xll.qlIndexFixing(Index6M,$H333,TRUE,_xll.ohTrigger(RecalcTrigger,Trigger6M)),NA())</f>
        <v>-3.5512969676069697E-4</v>
      </c>
      <c r="M333" s="183">
        <f>IFERROR(_xll.qlIndexFixing(Index1Y,$H333,TRUE,_xll.ohTrigger(RecalcTrigger,Trigger1Y)),NA())</f>
        <v>1.2004745527869124E-3</v>
      </c>
      <c r="N333" s="182">
        <f>IFERROR(_xll.qlIndexFixing(ONIndex1M,I333,TRUE,_xll.ohTrigger(RecalcTrigger,Trigger1M)),NA())</f>
        <v>-2.5983909021620732E-3</v>
      </c>
      <c r="O333" s="44" t="e">
        <f>IFERROR(_xll.qlIndexFixing(ONIndex3M,I333,TRUE,_xll.ohTrigger(RecalcTrigger,Trigger3M)),NA())</f>
        <v>#N/A</v>
      </c>
      <c r="P333" s="44">
        <f>IFERROR(_xll.qlIndexFixing(ONIndex6M,I333,TRUE,_xll.ohTrigger(RecalcTrigger,Trigger6M)),NA())</f>
        <v>-5.0939875413824609E-4</v>
      </c>
      <c r="Q333" s="183">
        <f>IFERROR(_xll.qlIndexFixing(ONIndex1Y,I333,TRUE,_xll.ohTrigger(RecalcTrigger,Trigger1Y)),NA())</f>
        <v>1.1903581293459808E-3</v>
      </c>
    </row>
    <row r="334" spans="2:17" x14ac:dyDescent="0.2">
      <c r="B334" s="39" t="s">
        <v>17</v>
      </c>
      <c r="D334" s="42">
        <f>_xll.qlCalendarAdvance(Calendar,$D333,B334,"f",FALSE)</f>
        <v>42823</v>
      </c>
      <c r="E334" s="177">
        <f>_xll.qlInterestRateIndexValueDate(IndexON,D334)</f>
        <v>42823</v>
      </c>
      <c r="F334" s="193">
        <f>IFERROR(_xll.qlIndexFixing(IndexON,D334,TRUE,_xll.ohTrigger(RecalcTrigger,TriggerON)),NA())</f>
        <v>-2.916107475012808E-3</v>
      </c>
      <c r="H334" s="42">
        <f>_xll.qlCalendarAdvance(Calendar,$H333,B334,"f",FALSE)</f>
        <v>42823</v>
      </c>
      <c r="I334" s="177">
        <f>_xll.qlInterestRateIndexValueDate(Index1M,$H334)</f>
        <v>42825</v>
      </c>
      <c r="J334" s="182">
        <f>IFERROR(_xll.qlIndexFixing(Index1M,$H334,TRUE,_xll.ohTrigger(RecalcTrigger,Trigger1M)),NA())</f>
        <v>-2.5799763344670967E-3</v>
      </c>
      <c r="K334" s="44" t="e">
        <f>IFERROR(_xll.qlIndexFixing(Index3M,H334,TRUE,_xll.ohTrigger(RecalcTrigger,Trigger3M)),NA())</f>
        <v>#N/A</v>
      </c>
      <c r="L334" s="44">
        <f>IFERROR(_xll.qlIndexFixing(Index6M,$H334,TRUE,_xll.ohTrigger(RecalcTrigger,Trigger6M)),NA())</f>
        <v>-3.5410559308713573E-4</v>
      </c>
      <c r="M334" s="183">
        <f>IFERROR(_xll.qlIndexFixing(Index1Y,$H334,TRUE,_xll.ohTrigger(RecalcTrigger,Trigger1Y)),NA())</f>
        <v>1.2006583486279989E-3</v>
      </c>
      <c r="N334" s="182">
        <f>IFERROR(_xll.qlIndexFixing(ONIndex1M,I334,TRUE,_xll.ohTrigger(RecalcTrigger,Trigger1M)),NA())</f>
        <v>-2.5967637388779607E-3</v>
      </c>
      <c r="O334" s="44" t="e">
        <f>IFERROR(_xll.qlIndexFixing(ONIndex3M,I334,TRUE,_xll.ohTrigger(RecalcTrigger,Trigger3M)),NA())</f>
        <v>#N/A</v>
      </c>
      <c r="P334" s="44">
        <f>IFERROR(_xll.qlIndexFixing(ONIndex6M,I334,TRUE,_xll.ohTrigger(RecalcTrigger,Trigger6M)),NA())</f>
        <v>-5.0290635464023126E-4</v>
      </c>
      <c r="Q334" s="183">
        <f>IFERROR(_xll.qlIndexFixing(ONIndex1Y,I334,TRUE,_xll.ohTrigger(RecalcTrigger,Trigger1Y)),NA())</f>
        <v>1.1994167472817452E-3</v>
      </c>
    </row>
    <row r="335" spans="2:17" x14ac:dyDescent="0.2">
      <c r="B335" s="39" t="s">
        <v>17</v>
      </c>
      <c r="D335" s="42">
        <f>_xll.qlCalendarAdvance(Calendar,$D334,B335,"f",FALSE)</f>
        <v>42824</v>
      </c>
      <c r="E335" s="177">
        <f>_xll.qlInterestRateIndexValueDate(IndexON,D335)</f>
        <v>42824</v>
      </c>
      <c r="F335" s="193">
        <f>IFERROR(_xll.qlIndexFixing(IndexON,D335,TRUE,_xll.ohTrigger(RecalcTrigger,TriggerON)),NA())</f>
        <v>-2.9126400501056082E-3</v>
      </c>
      <c r="H335" s="42">
        <f>_xll.qlCalendarAdvance(Calendar,$H334,B335,"f",FALSE)</f>
        <v>42824</v>
      </c>
      <c r="I335" s="177">
        <f>_xll.qlInterestRateIndexValueDate(Index1M,$H335)</f>
        <v>42828</v>
      </c>
      <c r="J335" s="182">
        <f>IFERROR(_xll.qlIndexFixing(Index1M,$H335,TRUE,_xll.ohTrigger(RecalcTrigger,Trigger1M)),NA())</f>
        <v>-2.5727572985170255E-3</v>
      </c>
      <c r="K335" s="44" t="e">
        <f>IFERROR(_xll.qlIndexFixing(Index3M,H335,TRUE,_xll.ohTrigger(RecalcTrigger,Trigger3M)),NA())</f>
        <v>#N/A</v>
      </c>
      <c r="L335" s="44">
        <f>IFERROR(_xll.qlIndexFixing(Index6M,$H335,TRUE,_xll.ohTrigger(RecalcTrigger,Trigger6M)),NA())</f>
        <v>-3.3970592275604441E-4</v>
      </c>
      <c r="M335" s="183">
        <f>IFERROR(_xll.qlIndexFixing(Index1Y,$H335,TRUE,_xll.ohTrigger(RecalcTrigger,Trigger1Y)),NA())</f>
        <v>1.2161116311097861E-3</v>
      </c>
      <c r="N335" s="182">
        <f>IFERROR(_xll.qlIndexFixing(ONIndex1M,I335,TRUE,_xll.ohTrigger(RecalcTrigger,Trigger1M)),NA())</f>
        <v>-2.5951235494536817E-3</v>
      </c>
      <c r="O335" s="44" t="e">
        <f>IFERROR(_xll.qlIndexFixing(ONIndex3M,I335,TRUE,_xll.ohTrigger(RecalcTrigger,Trigger3M)),NA())</f>
        <v>#N/A</v>
      </c>
      <c r="P335" s="44">
        <f>IFERROR(_xll.qlIndexFixing(ONIndex6M,I335,TRUE,_xll.ohTrigger(RecalcTrigger,Trigger6M)),NA())</f>
        <v>-4.9704980879194949E-4</v>
      </c>
      <c r="Q335" s="183">
        <f>IFERROR(_xll.qlIndexFixing(ONIndex1Y,I335,TRUE,_xll.ohTrigger(RecalcTrigger,Trigger1Y)),NA())</f>
        <v>1.2062636274645655E-3</v>
      </c>
    </row>
    <row r="336" spans="2:17" x14ac:dyDescent="0.2">
      <c r="B336" s="39" t="s">
        <v>17</v>
      </c>
      <c r="D336" s="42">
        <f>_xll.qlCalendarAdvance(Calendar,$D335,B336,"f",FALSE)</f>
        <v>42825</v>
      </c>
      <c r="E336" s="177">
        <f>_xll.qlInterestRateIndexValueDate(IndexON,D336)</f>
        <v>42825</v>
      </c>
      <c r="F336" s="193">
        <f>IFERROR(_xll.qlIndexFixing(IndexON,D336,TRUE,_xll.ohTrigger(RecalcTrigger,TriggerON)),NA())</f>
        <v>-2.9056438857510969E-3</v>
      </c>
      <c r="H336" s="42">
        <f>_xll.qlCalendarAdvance(Calendar,$H335,B336,"f",FALSE)</f>
        <v>42825</v>
      </c>
      <c r="I336" s="177">
        <f>_xll.qlInterestRateIndexValueDate(Index1M,$H336)</f>
        <v>42829</v>
      </c>
      <c r="J336" s="182">
        <f>IFERROR(_xll.qlIndexFixing(Index1M,$H336,TRUE,_xll.ohTrigger(RecalcTrigger,Trigger1M)),NA())</f>
        <v>-2.5709401185811664E-3</v>
      </c>
      <c r="K336" s="44" t="e">
        <f>IFERROR(_xll.qlIndexFixing(Index3M,H336,TRUE,_xll.ohTrigger(RecalcTrigger,Trigger3M)),NA())</f>
        <v>#N/A</v>
      </c>
      <c r="L336" s="44">
        <f>IFERROR(_xll.qlIndexFixing(Index6M,$H336,TRUE,_xll.ohTrigger(RecalcTrigger,Trigger6M)),NA())</f>
        <v>-3.3580530824705955E-4</v>
      </c>
      <c r="M336" s="183">
        <f>IFERROR(_xll.qlIndexFixing(Index1Y,$H336,TRUE,_xll.ohTrigger(RecalcTrigger,Trigger1Y)),NA())</f>
        <v>1.2192538621799767E-3</v>
      </c>
      <c r="N336" s="182">
        <f>IFERROR(_xll.qlIndexFixing(ONIndex1M,I336,TRUE,_xll.ohTrigger(RecalcTrigger,Trigger1M)),NA())</f>
        <v>-2.5934703224583799E-3</v>
      </c>
      <c r="O336" s="44" t="e">
        <f>IFERROR(_xll.qlIndexFixing(ONIndex3M,I336,TRUE,_xll.ohTrigger(RecalcTrigger,Trigger3M)),NA())</f>
        <v>#N/A</v>
      </c>
      <c r="P336" s="44">
        <f>IFERROR(_xll.qlIndexFixing(ONIndex6M,I336,TRUE,_xll.ohTrigger(RecalcTrigger,Trigger6M)),NA())</f>
        <v>-4.9183478521896973E-4</v>
      </c>
      <c r="Q336" s="183">
        <f>IFERROR(_xll.qlIndexFixing(ONIndex1Y,I336,TRUE,_xll.ohTrigger(RecalcTrigger,Trigger1Y)),NA())</f>
        <v>1.210879797950426E-3</v>
      </c>
    </row>
    <row r="337" spans="2:17" x14ac:dyDescent="0.2">
      <c r="B337" s="39" t="s">
        <v>17</v>
      </c>
      <c r="D337" s="42">
        <f>_xll.qlCalendarAdvance(Calendar,$D336,B337,"f",FALSE)</f>
        <v>42828</v>
      </c>
      <c r="E337" s="177">
        <f>_xll.qlInterestRateIndexValueDate(IndexON,D337)</f>
        <v>42828</v>
      </c>
      <c r="F337" s="193">
        <f>IFERROR(_xll.qlIndexFixing(IndexON,D337,TRUE,_xll.ohTrigger(RecalcTrigger,TriggerON)),NA())</f>
        <v>-2.8986573502276514E-3</v>
      </c>
      <c r="H337" s="42">
        <f>_xll.qlCalendarAdvance(Calendar,$H336,B337,"f",FALSE)</f>
        <v>42828</v>
      </c>
      <c r="I337" s="177">
        <f>_xll.qlInterestRateIndexValueDate(Index1M,$H337)</f>
        <v>42830</v>
      </c>
      <c r="J337" s="182">
        <f>IFERROR(_xll.qlIndexFixing(Index1M,$H337,TRUE,_xll.ohTrigger(RecalcTrigger,Trigger1M)),NA())</f>
        <v>-2.5691097528142137E-3</v>
      </c>
      <c r="K337" s="44" t="e">
        <f>IFERROR(_xll.qlIndexFixing(Index3M,H337,TRUE,_xll.ohTrigger(RecalcTrigger,Trigger3M)),NA())</f>
        <v>#N/A</v>
      </c>
      <c r="L337" s="44">
        <f>IFERROR(_xll.qlIndexFixing(Index6M,$H337,TRUE,_xll.ohTrigger(RecalcTrigger,Trigger6M)),NA())</f>
        <v>-3.3188888538541496E-4</v>
      </c>
      <c r="M337" s="183">
        <f>IFERROR(_xll.qlIndexFixing(Index1Y,$H337,TRUE,_xll.ohTrigger(RecalcTrigger,Trigger1Y)),NA())</f>
        <v>1.2223991775334618E-3</v>
      </c>
      <c r="N337" s="182">
        <f>IFERROR(_xll.qlIndexFixing(ONIndex1M,I337,TRUE,_xll.ohTrigger(RecalcTrigger,Trigger1M)),NA())</f>
        <v>-2.5901017191554132E-3</v>
      </c>
      <c r="O337" s="44" t="e">
        <f>IFERROR(_xll.qlIndexFixing(ONIndex3M,I337,TRUE,_xll.ohTrigger(RecalcTrigger,Trigger3M)),NA())</f>
        <v>#N/A</v>
      </c>
      <c r="P337" s="44">
        <f>IFERROR(_xll.qlIndexFixing(ONIndex6M,I337,TRUE,_xll.ohTrigger(RecalcTrigger,Trigger6M)),NA())</f>
        <v>-4.8357083741290552E-4</v>
      </c>
      <c r="Q337" s="183">
        <f>IFERROR(_xll.qlIndexFixing(ONIndex1Y,I337,TRUE,_xll.ohTrigger(RecalcTrigger,Trigger1Y)),NA())</f>
        <v>1.2125856635591958E-3</v>
      </c>
    </row>
    <row r="338" spans="2:17" x14ac:dyDescent="0.2">
      <c r="B338" s="39" t="s">
        <v>17</v>
      </c>
      <c r="D338" s="42">
        <f>_xll.qlCalendarAdvance(Calendar,$D337,B338,"f",FALSE)</f>
        <v>42829</v>
      </c>
      <c r="E338" s="177">
        <f>_xll.qlInterestRateIndexValueDate(IndexON,D338)</f>
        <v>42829</v>
      </c>
      <c r="F338" s="193">
        <f>IFERROR(_xll.qlIndexFixing(IndexON,D338,TRUE,_xll.ohTrigger(RecalcTrigger,TriggerON)),NA())</f>
        <v>-2.8951340110472401E-3</v>
      </c>
      <c r="H338" s="42">
        <f>_xll.qlCalendarAdvance(Calendar,$H337,B338,"f",FALSE)</f>
        <v>42829</v>
      </c>
      <c r="I338" s="177">
        <f>_xll.qlInterestRateIndexValueDate(Index1M,$H338)</f>
        <v>42831</v>
      </c>
      <c r="J338" s="182">
        <f>IFERROR(_xll.qlIndexFixing(Index1M,$H338,TRUE,_xll.ohTrigger(RecalcTrigger,Trigger1M)),NA())</f>
        <v>-2.5653228388582139E-3</v>
      </c>
      <c r="K338" s="44" t="e">
        <f>IFERROR(_xll.qlIndexFixing(Index3M,H338,TRUE,_xll.ohTrigger(RecalcTrigger,Trigger3M)),NA())</f>
        <v>#N/A</v>
      </c>
      <c r="L338" s="44">
        <f>IFERROR(_xll.qlIndexFixing(Index6M,$H338,TRUE,_xll.ohTrigger(RecalcTrigger,Trigger6M)),NA())</f>
        <v>-3.2795767975291593E-4</v>
      </c>
      <c r="M338" s="183">
        <f>IFERROR(_xll.qlIndexFixing(Index1Y,$H338,TRUE,_xll.ohTrigger(RecalcTrigger,Trigger1Y)),NA())</f>
        <v>1.2255536629165043E-3</v>
      </c>
      <c r="N338" s="182">
        <f>IFERROR(_xll.qlIndexFixing(ONIndex1M,I338,TRUE,_xll.ohTrigger(RecalcTrigger,Trigger1M)),NA())</f>
        <v>-2.5867268164248003E-3</v>
      </c>
      <c r="O338" s="44" t="e">
        <f>IFERROR(_xll.qlIndexFixing(ONIndex3M,I338,TRUE,_xll.ohTrigger(RecalcTrigger,Trigger3M)),NA())</f>
        <v>#N/A</v>
      </c>
      <c r="P338" s="44">
        <f>IFERROR(_xll.qlIndexFixing(ONIndex6M,I338,TRUE,_xll.ohTrigger(RecalcTrigger,Trigger6M)),NA())</f>
        <v>-4.7750327907714052E-4</v>
      </c>
      <c r="Q338" s="183">
        <f>IFERROR(_xll.qlIndexFixing(ONIndex1Y,I338,TRUE,_xll.ohTrigger(RecalcTrigger,Trigger1Y)),NA())</f>
        <v>1.2066579410863199E-3</v>
      </c>
    </row>
    <row r="339" spans="2:17" x14ac:dyDescent="0.2">
      <c r="B339" s="39" t="s">
        <v>17</v>
      </c>
      <c r="D339" s="42">
        <f>_xll.qlCalendarAdvance(Calendar,$D338,B339,"f",FALSE)</f>
        <v>42830</v>
      </c>
      <c r="E339" s="177">
        <f>_xll.qlInterestRateIndexValueDate(IndexON,D339)</f>
        <v>42830</v>
      </c>
      <c r="F339" s="193">
        <f>IFERROR(_xll.qlIndexFixing(IndexON,D339,TRUE,_xll.ohTrigger(RecalcTrigger,TriggerON)),NA())</f>
        <v>-2.8915998405310006E-3</v>
      </c>
      <c r="H339" s="42">
        <f>_xll.qlCalendarAdvance(Calendar,$H338,B339,"f",FALSE)</f>
        <v>42830</v>
      </c>
      <c r="I339" s="177">
        <f>_xll.qlInterestRateIndexValueDate(Index1M,$H339)</f>
        <v>42832</v>
      </c>
      <c r="J339" s="182">
        <f>IFERROR(_xll.qlIndexFixing(Index1M,$H339,TRUE,_xll.ohTrigger(RecalcTrigger,Trigger1M)),NA())</f>
        <v>-2.56443332991119E-3</v>
      </c>
      <c r="K339" s="44" t="e">
        <f>IFERROR(_xll.qlIndexFixing(Index3M,H339,TRUE,_xll.ohTrigger(RecalcTrigger,Trigger3M)),NA())</f>
        <v>#N/A</v>
      </c>
      <c r="L339" s="44">
        <f>IFERROR(_xll.qlIndexFixing(Index6M,$H339,TRUE,_xll.ohTrigger(RecalcTrigger,Trigger6M)),NA())</f>
        <v>-3.1791418474817496E-4</v>
      </c>
      <c r="M339" s="183">
        <f>IFERROR(_xll.qlIndexFixing(Index1Y,$H339,TRUE,_xll.ohTrigger(RecalcTrigger,Trigger1Y)),NA())</f>
        <v>1.2350230551479208E-3</v>
      </c>
      <c r="N339" s="182">
        <f>IFERROR(_xll.qlIndexFixing(ONIndex1M,I339,TRUE,_xll.ohTrigger(RecalcTrigger,Trigger1M)),NA())</f>
        <v>-2.5850082345879599E-3</v>
      </c>
      <c r="O339" s="44" t="e">
        <f>IFERROR(_xll.qlIndexFixing(ONIndex3M,I339,TRUE,_xll.ohTrigger(RecalcTrigger,Trigger3M)),NA())</f>
        <v>#N/A</v>
      </c>
      <c r="P339" s="44">
        <f>IFERROR(_xll.qlIndexFixing(ONIndex6M,I339,TRUE,_xll.ohTrigger(RecalcTrigger,Trigger6M)),NA())</f>
        <v>-4.7558089114829727E-4</v>
      </c>
      <c r="Q339" s="183">
        <f>IFERROR(_xll.qlIndexFixing(ONIndex1Y,I339,TRUE,_xll.ohTrigger(RecalcTrigger,Trigger1Y)),NA())</f>
        <v>1.1998359825682314E-3</v>
      </c>
    </row>
    <row r="340" spans="2:17" x14ac:dyDescent="0.2">
      <c r="B340" s="39" t="s">
        <v>17</v>
      </c>
      <c r="D340" s="42">
        <f>_xll.qlCalendarAdvance(Calendar,$D339,B340,"f",FALSE)</f>
        <v>42831</v>
      </c>
      <c r="E340" s="177">
        <f>_xll.qlInterestRateIndexValueDate(IndexON,D340)</f>
        <v>42831</v>
      </c>
      <c r="F340" s="193">
        <f>IFERROR(_xll.qlIndexFixing(IndexON,D340,TRUE,_xll.ohTrigger(RecalcTrigger,TriggerON)),NA())</f>
        <v>-2.8880549556653534E-3</v>
      </c>
      <c r="H340" s="42">
        <f>_xll.qlCalendarAdvance(Calendar,$H339,B340,"f",FALSE)</f>
        <v>42831</v>
      </c>
      <c r="I340" s="177">
        <f>_xll.qlInterestRateIndexValueDate(Index1M,$H340)</f>
        <v>42835</v>
      </c>
      <c r="J340" s="182">
        <f>IFERROR(_xll.qlIndexFixing(Index1M,$H340,TRUE,_xll.ohTrigger(RecalcTrigger,Trigger1M)),NA())</f>
        <v>-2.5597597453632659E-3</v>
      </c>
      <c r="K340" s="44" t="e">
        <f>IFERROR(_xll.qlIndexFixing(Index3M,H340,TRUE,_xll.ohTrigger(RecalcTrigger,Trigger3M)),NA())</f>
        <v>#N/A</v>
      </c>
      <c r="L340" s="44">
        <f>IFERROR(_xll.qlIndexFixing(Index6M,$H340,TRUE,_xll.ohTrigger(RecalcTrigger,Trigger6M)),NA())</f>
        <v>-3.1210545220632856E-4</v>
      </c>
      <c r="M340" s="183">
        <f>IFERROR(_xll.qlIndexFixing(Index1Y,$H340,TRUE,_xll.ohTrigger(RecalcTrigger,Trigger1Y)),NA())</f>
        <v>1.2383868361564188E-3</v>
      </c>
      <c r="N340" s="182">
        <f>IFERROR(_xll.qlIndexFixing(ONIndex1M,I340,TRUE,_xll.ohTrigger(RecalcTrigger,Trigger1M)),NA())</f>
        <v>-2.5832765480737763E-3</v>
      </c>
      <c r="O340" s="44" t="e">
        <f>IFERROR(_xll.qlIndexFixing(ONIndex3M,I340,TRUE,_xll.ohTrigger(RecalcTrigger,Trigger3M)),NA())</f>
        <v>#N/A</v>
      </c>
      <c r="P340" s="44">
        <f>IFERROR(_xll.qlIndexFixing(ONIndex6M,I340,TRUE,_xll.ohTrigger(RecalcTrigger,Trigger6M)),NA())</f>
        <v>-4.7433403532970431E-4</v>
      </c>
      <c r="Q340" s="183">
        <f>IFERROR(_xll.qlIndexFixing(ONIndex1Y,I340,TRUE,_xll.ohTrigger(RecalcTrigger,Trigger1Y)),NA())</f>
        <v>1.1906694824492803E-3</v>
      </c>
    </row>
    <row r="341" spans="2:17" x14ac:dyDescent="0.2">
      <c r="B341" s="39" t="s">
        <v>17</v>
      </c>
      <c r="D341" s="42">
        <f>_xll.qlCalendarAdvance(Calendar,$D340,B341,"f",FALSE)</f>
        <v>42832</v>
      </c>
      <c r="E341" s="177">
        <f>_xll.qlInterestRateIndexValueDate(IndexON,D341)</f>
        <v>42832</v>
      </c>
      <c r="F341" s="193">
        <f>IFERROR(_xll.qlIndexFixing(IndexON,D341,TRUE,_xll.ohTrigger(RecalcTrigger,TriggerON)),NA())</f>
        <v>-2.8809070029423012E-3</v>
      </c>
      <c r="H341" s="42">
        <f>_xll.qlCalendarAdvance(Calendar,$H340,B341,"f",FALSE)</f>
        <v>42832</v>
      </c>
      <c r="I341" s="177">
        <f>_xll.qlInterestRateIndexValueDate(Index1M,$H341)</f>
        <v>42836</v>
      </c>
      <c r="J341" s="182">
        <f>IFERROR(_xll.qlIndexFixing(Index1M,$H341,TRUE,_xll.ohTrigger(RecalcTrigger,Trigger1M)),NA())</f>
        <v>-2.5578500299241469E-3</v>
      </c>
      <c r="K341" s="44" t="e">
        <f>IFERROR(_xll.qlIndexFixing(Index3M,H341,TRUE,_xll.ohTrigger(RecalcTrigger,Trigger3M)),NA())</f>
        <v>#N/A</v>
      </c>
      <c r="L341" s="44">
        <f>IFERROR(_xll.qlIndexFixing(Index6M,$H341,TRUE,_xll.ohTrigger(RecalcTrigger,Trigger6M)),NA())</f>
        <v>-3.081156275158066E-4</v>
      </c>
      <c r="M341" s="183">
        <f>IFERROR(_xll.qlIndexFixing(Index1Y,$H341,TRUE,_xll.ohTrigger(RecalcTrigger,Trigger1Y)),NA())</f>
        <v>1.2416802743928494E-3</v>
      </c>
      <c r="N341" s="182">
        <f>IFERROR(_xll.qlIndexFixing(ONIndex1M,I341,TRUE,_xll.ohTrigger(RecalcTrigger,Trigger1M)),NA())</f>
        <v>-2.5779526788003437E-3</v>
      </c>
      <c r="O341" s="44" t="e">
        <f>IFERROR(_xll.qlIndexFixing(ONIndex3M,I341,TRUE,_xll.ohTrigger(RecalcTrigger,Trigger3M)),NA())</f>
        <v>#N/A</v>
      </c>
      <c r="P341" s="44">
        <f>IFERROR(_xll.qlIndexFixing(ONIndex6M,I341,TRUE,_xll.ohTrigger(RecalcTrigger,Trigger6M)),NA())</f>
        <v>-4.7540029250026095E-4</v>
      </c>
      <c r="Q341" s="183">
        <f>IFERROR(_xll.qlIndexFixing(ONIndex1Y,I341,TRUE,_xll.ohTrigger(RecalcTrigger,Trigger1Y)),NA())</f>
        <v>1.1464998887866784E-3</v>
      </c>
    </row>
    <row r="342" spans="2:17" x14ac:dyDescent="0.2">
      <c r="B342" s="39" t="s">
        <v>17</v>
      </c>
      <c r="D342" s="42">
        <f>_xll.qlCalendarAdvance(Calendar,$D341,B342,"f",FALSE)</f>
        <v>42835</v>
      </c>
      <c r="E342" s="177">
        <f>_xll.qlInterestRateIndexValueDate(IndexON,D342)</f>
        <v>42835</v>
      </c>
      <c r="F342" s="193">
        <f>IFERROR(_xll.qlIndexFixing(IndexON,D342,TRUE,_xll.ohTrigger(RecalcTrigger,TriggerON)),NA())</f>
        <v>-2.8737706173531663E-3</v>
      </c>
      <c r="H342" s="42">
        <f>_xll.qlCalendarAdvance(Calendar,$H341,B342,"f",FALSE)</f>
        <v>42835</v>
      </c>
      <c r="I342" s="177">
        <f>_xll.qlInterestRateIndexValueDate(Index1M,$H342)</f>
        <v>42837</v>
      </c>
      <c r="J342" s="182">
        <f>IFERROR(_xll.qlIndexFixing(Index1M,$H342,TRUE,_xll.ohTrigger(RecalcTrigger,Trigger1M)),NA())</f>
        <v>-2.5559270504205145E-3</v>
      </c>
      <c r="K342" s="44" t="e">
        <f>IFERROR(_xll.qlIndexFixing(Index3M,H342,TRUE,_xll.ohTrigger(RecalcTrigger,Trigger3M)),NA())</f>
        <v>#N/A</v>
      </c>
      <c r="L342" s="44">
        <f>IFERROR(_xll.qlIndexFixing(Index6M,$H342,TRUE,_xll.ohTrigger(RecalcTrigger,Trigger6M)),NA())</f>
        <v>-3.0411712019318501E-4</v>
      </c>
      <c r="M342" s="183">
        <f>IFERROR(_xll.qlIndexFixing(Index1Y,$H342,TRUE,_xll.ohTrigger(RecalcTrigger,Trigger1Y)),NA())</f>
        <v>1.2450204870733238E-3</v>
      </c>
      <c r="N342" s="182">
        <f>IFERROR(_xll.qlIndexFixing(ONIndex1M,I342,TRUE,_xll.ohTrigger(RecalcTrigger,Trigger1M)),NA())</f>
        <v>-2.5726106093815204E-3</v>
      </c>
      <c r="O342" s="44" t="e">
        <f>IFERROR(_xll.qlIndexFixing(ONIndex3M,I342,TRUE,_xll.ohTrigger(RecalcTrigger,Trigger3M)),NA())</f>
        <v>#N/A</v>
      </c>
      <c r="P342" s="44">
        <f>IFERROR(_xll.qlIndexFixing(ONIndex6M,I342,TRUE,_xll.ohTrigger(RecalcTrigger,Trigger6M)),NA())</f>
        <v>-4.8124695272822038E-4</v>
      </c>
      <c r="Q342" s="183">
        <f>IFERROR(_xll.qlIndexFixing(ONIndex1Y,I342,TRUE,_xll.ohTrigger(RecalcTrigger,Trigger1Y)),NA())</f>
        <v>1.0843878563093767E-3</v>
      </c>
    </row>
    <row r="343" spans="2:17" x14ac:dyDescent="0.2">
      <c r="B343" s="39" t="s">
        <v>17</v>
      </c>
      <c r="D343" s="42">
        <f>_xll.qlCalendarAdvance(Calendar,$D342,B343,"f",FALSE)</f>
        <v>42836</v>
      </c>
      <c r="E343" s="177">
        <f>_xll.qlInterestRateIndexValueDate(IndexON,D343)</f>
        <v>42836</v>
      </c>
      <c r="F343" s="193">
        <f>IFERROR(_xll.qlIndexFixing(IndexON,D343,TRUE,_xll.ohTrigger(RecalcTrigger,TriggerON)),NA())</f>
        <v>-2.8701739185343911E-3</v>
      </c>
      <c r="H343" s="42">
        <f>_xll.qlCalendarAdvance(Calendar,$H342,B343,"f",FALSE)</f>
        <v>42836</v>
      </c>
      <c r="I343" s="177">
        <f>_xll.qlInterestRateIndexValueDate(Index1M,$H343)</f>
        <v>42838</v>
      </c>
      <c r="J343" s="182">
        <f>IFERROR(_xll.qlIndexFixing(Index1M,$H343,TRUE,_xll.ohTrigger(RecalcTrigger,Trigger1M)),NA())</f>
        <v>-2.5519544603253008E-3</v>
      </c>
      <c r="K343" s="44" t="e">
        <f>IFERROR(_xll.qlIndexFixing(Index3M,H343,TRUE,_xll.ohTrigger(RecalcTrigger,Trigger3M)),NA())</f>
        <v>#N/A</v>
      </c>
      <c r="L343" s="44">
        <f>IFERROR(_xll.qlIndexFixing(Index6M,$H343,TRUE,_xll.ohTrigger(RecalcTrigger,Trigger6M)),NA())</f>
        <v>-3.0011093803886433E-4</v>
      </c>
      <c r="M343" s="183">
        <f>IFERROR(_xll.qlIndexFixing(Index1Y,$H343,TRUE,_xll.ohTrigger(RecalcTrigger,Trigger1Y)),NA())</f>
        <v>1.2484139232799875E-3</v>
      </c>
      <c r="N343" s="182">
        <f>IFERROR(_xll.qlIndexFixing(ONIndex1M,I343,TRUE,_xll.ohTrigger(RecalcTrigger,Trigger1M)),NA())</f>
        <v>-2.5707868786550847E-3</v>
      </c>
      <c r="O343" s="44" t="e">
        <f>IFERROR(_xll.qlIndexFixing(ONIndex3M,I343,TRUE,_xll.ohTrigger(RecalcTrigger,Trigger3M)),NA())</f>
        <v>#N/A</v>
      </c>
      <c r="P343" s="44">
        <f>IFERROR(_xll.qlIndexFixing(ONIndex6M,I343,TRUE,_xll.ohTrigger(RecalcTrigger,Trigger6M)),NA())</f>
        <v>-4.8422846952167475E-4</v>
      </c>
      <c r="Q343" s="183">
        <f>IFERROR(_xll.qlIndexFixing(ONIndex1Y,I343,TRUE,_xll.ohTrigger(RecalcTrigger,Trigger1Y)),NA())</f>
        <v>1.0583935542385348E-3</v>
      </c>
    </row>
    <row r="344" spans="2:17" x14ac:dyDescent="0.2">
      <c r="B344" s="39" t="s">
        <v>17</v>
      </c>
      <c r="D344" s="42">
        <f>_xll.qlCalendarAdvance(Calendar,$D343,B344,"f",FALSE)</f>
        <v>42837</v>
      </c>
      <c r="E344" s="177">
        <f>_xll.qlInterestRateIndexValueDate(IndexON,D344)</f>
        <v>42837</v>
      </c>
      <c r="F344" s="193">
        <f>IFERROR(_xll.qlIndexFixing(IndexON,D344,TRUE,_xll.ohTrigger(RecalcTrigger,TriggerON)),NA())</f>
        <v>-2.8665672085637084E-3</v>
      </c>
      <c r="H344" s="42">
        <f>_xll.qlCalendarAdvance(Calendar,$H343,B344,"f",FALSE)</f>
        <v>42837</v>
      </c>
      <c r="I344" s="177">
        <f>_xll.qlInterestRateIndexValueDate(Index1M,$H344)</f>
        <v>42843</v>
      </c>
      <c r="J344" s="182">
        <f>IFERROR(_xll.qlIndexFixing(Index1M,$H344,TRUE,_xll.ohTrigger(RecalcTrigger,Trigger1M)),NA())</f>
        <v>-2.5441100022978169E-3</v>
      </c>
      <c r="K344" s="44" t="e">
        <f>IFERROR(_xll.qlIndexFixing(Index3M,H344,TRUE,_xll.ohTrigger(RecalcTrigger,Trigger3M)),NA())</f>
        <v>#N/A</v>
      </c>
      <c r="L344" s="44">
        <f>IFERROR(_xll.qlIndexFixing(Index6M,$H344,TRUE,_xll.ohTrigger(RecalcTrigger,Trigger6M)),NA())</f>
        <v>-2.8000000000288271E-4</v>
      </c>
      <c r="M344" s="183">
        <f>IFERROR(_xll.qlIndexFixing(Index1Y,$H344,TRUE,_xll.ohTrigger(RecalcTrigger,Trigger1Y)),NA())</f>
        <v>1.266408809637982E-3</v>
      </c>
      <c r="N344" s="182">
        <f>IFERROR(_xll.qlIndexFixing(ONIndex1M,I344,TRUE,_xll.ohTrigger(RecalcTrigger,Trigger1M)),NA())</f>
        <v>-2.5689499539227612E-3</v>
      </c>
      <c r="O344" s="44" t="e">
        <f>IFERROR(_xll.qlIndexFixing(ONIndex3M,I344,TRUE,_xll.ohTrigger(RecalcTrigger,Trigger3M)),NA())</f>
        <v>#N/A</v>
      </c>
      <c r="P344" s="44">
        <f>IFERROR(_xll.qlIndexFixing(ONIndex6M,I344,TRUE,_xll.ohTrigger(RecalcTrigger,Trigger6M)),NA())</f>
        <v>-4.8726686253885987E-4</v>
      </c>
      <c r="Q344" s="183">
        <f>IFERROR(_xll.qlIndexFixing(ONIndex1Y,I344,TRUE,_xll.ohTrigger(RecalcTrigger,Trigger1Y)),NA())</f>
        <v>1.0330495030608233E-3</v>
      </c>
    </row>
    <row r="345" spans="2:17" x14ac:dyDescent="0.2">
      <c r="B345" s="39" t="s">
        <v>17</v>
      </c>
      <c r="D345" s="42">
        <f>_xll.qlCalendarAdvance(Calendar,$D344,B345,"f",FALSE)</f>
        <v>42838</v>
      </c>
      <c r="E345" s="177">
        <f>_xll.qlInterestRateIndexValueDate(IndexON,D345)</f>
        <v>42838</v>
      </c>
      <c r="F345" s="193">
        <f>IFERROR(_xll.qlIndexFixing(IndexON,D345,TRUE,_xll.ohTrigger(RecalcTrigger,TriggerON)),NA())</f>
        <v>-2.8556333347973251E-3</v>
      </c>
      <c r="H345" s="42">
        <f>_xll.qlCalendarAdvance(Calendar,$H344,B345,"f",FALSE)</f>
        <v>42838</v>
      </c>
      <c r="I345" s="177">
        <f>_xll.qlInterestRateIndexValueDate(Index1M,$H345)</f>
        <v>42844</v>
      </c>
      <c r="J345" s="182">
        <f>IFERROR(_xll.qlIndexFixing(Index1M,$H345,TRUE,_xll.ohTrigger(RecalcTrigger,Trigger1M)),NA())</f>
        <v>-2.5420938614488797E-3</v>
      </c>
      <c r="K345" s="44" t="e">
        <f>IFERROR(_xll.qlIndexFixing(Index3M,H345,TRUE,_xll.ohTrigger(RecalcTrigger,Trigger3M)),NA())</f>
        <v>#N/A</v>
      </c>
      <c r="L345" s="44">
        <f>IFERROR(_xll.qlIndexFixing(Index6M,$H345,TRUE,_xll.ohTrigger(RecalcTrigger,Trigger6M)),NA())</f>
        <v>-2.7596853353337397E-4</v>
      </c>
      <c r="M345" s="183">
        <f>IFERROR(_xll.qlIndexFixing(Index1Y,$H345,TRUE,_xll.ohTrigger(RecalcTrigger,Trigger1Y)),NA())</f>
        <v>1.2702626271527354E-3</v>
      </c>
      <c r="N345" s="182">
        <f>IFERROR(_xll.qlIndexFixing(ONIndex1M,I345,TRUE,_xll.ohTrigger(RecalcTrigger,Trigger1M)),NA())</f>
        <v>-2.5652137903175998E-3</v>
      </c>
      <c r="O345" s="44" t="e">
        <f>IFERROR(_xll.qlIndexFixing(ONIndex3M,I345,TRUE,_xll.ohTrigger(RecalcTrigger,Trigger3M)),NA())</f>
        <v>#N/A</v>
      </c>
      <c r="P345" s="44">
        <f>IFERROR(_xll.qlIndexFixing(ONIndex6M,I345,TRUE,_xll.ohTrigger(RecalcTrigger,Trigger6M)),NA())</f>
        <v>-4.9353396352369572E-4</v>
      </c>
      <c r="Q345" s="183">
        <f>IFERROR(_xll.qlIndexFixing(ONIndex1Y,I345,TRUE,_xll.ohTrigger(RecalcTrigger,Trigger1Y)),NA())</f>
        <v>9.8456513667244394E-4</v>
      </c>
    </row>
    <row r="346" spans="2:17" x14ac:dyDescent="0.2">
      <c r="B346" s="39" t="s">
        <v>17</v>
      </c>
      <c r="D346" s="42">
        <f>_xll.qlCalendarAdvance(Calendar,$D345,B346,"f",FALSE)</f>
        <v>42843</v>
      </c>
      <c r="E346" s="177">
        <f>_xll.qlInterestRateIndexValueDate(IndexON,D346)</f>
        <v>42843</v>
      </c>
      <c r="F346" s="193">
        <f>IFERROR(_xll.qlIndexFixing(IndexON,D346,TRUE,_xll.ohTrigger(RecalcTrigger,TriggerON)),NA())</f>
        <v>-2.8447232713446624E-3</v>
      </c>
      <c r="H346" s="42">
        <f>_xll.qlCalendarAdvance(Calendar,$H345,B346,"f",FALSE)</f>
        <v>42843</v>
      </c>
      <c r="I346" s="177">
        <f>_xll.qlInterestRateIndexValueDate(Index1M,$H346)</f>
        <v>42845</v>
      </c>
      <c r="J346" s="182">
        <f>IFERROR(_xll.qlIndexFixing(Index1M,$H346,TRUE,_xll.ohTrigger(RecalcTrigger,Trigger1M)),NA())</f>
        <v>-2.5379345081648352E-3</v>
      </c>
      <c r="K346" s="44" t="e">
        <f>IFERROR(_xll.qlIndexFixing(Index3M,H346,TRUE,_xll.ohTrigger(RecalcTrigger,Trigger3M)),NA())</f>
        <v>#N/A</v>
      </c>
      <c r="L346" s="44">
        <f>IFERROR(_xll.qlIndexFixing(Index6M,$H346,TRUE,_xll.ohTrigger(RecalcTrigger,Trigger6M)),NA())</f>
        <v>-2.7193483396993693E-4</v>
      </c>
      <c r="M346" s="183">
        <f>IFERROR(_xll.qlIndexFixing(Index1Y,$H346,TRUE,_xll.ohTrigger(RecalcTrigger,Trigger1Y)),NA())</f>
        <v>1.2742159497819931E-3</v>
      </c>
      <c r="N346" s="182">
        <f>IFERROR(_xll.qlIndexFixing(ONIndex1M,I346,TRUE,_xll.ohTrigger(RecalcTrigger,Trigger1M)),NA())</f>
        <v>-2.5614700931519963E-3</v>
      </c>
      <c r="O346" s="44" t="e">
        <f>IFERROR(_xll.qlIndexFixing(ONIndex3M,I346,TRUE,_xll.ohTrigger(RecalcTrigger,Trigger3M)),NA())</f>
        <v>#N/A</v>
      </c>
      <c r="P346" s="44">
        <f>IFERROR(_xll.qlIndexFixing(ONIndex6M,I346,TRUE,_xll.ohTrigger(RecalcTrigger,Trigger6M)),NA())</f>
        <v>-4.9999481343210306E-4</v>
      </c>
      <c r="Q346" s="183">
        <f>IFERROR(_xll.qlIndexFixing(ONIndex1Y,I346,TRUE,_xll.ohTrigger(RecalcTrigger,Trigger1Y)),NA())</f>
        <v>9.3830997068167221E-4</v>
      </c>
    </row>
    <row r="347" spans="2:17" x14ac:dyDescent="0.2">
      <c r="B347" s="39" t="s">
        <v>17</v>
      </c>
      <c r="D347" s="42">
        <f>_xll.qlCalendarAdvance(Calendar,$D346,B347,"f",FALSE)</f>
        <v>42844</v>
      </c>
      <c r="E347" s="177">
        <f>_xll.qlInterestRateIndexValueDate(IndexON,D347)</f>
        <v>42844</v>
      </c>
      <c r="F347" s="193">
        <f>IFERROR(_xll.qlIndexFixing(IndexON,D347,TRUE,_xll.ohTrigger(RecalcTrigger,TriggerON)),NA())</f>
        <v>-2.8410497622077813E-3</v>
      </c>
      <c r="H347" s="42">
        <f>_xll.qlCalendarAdvance(Calendar,$H346,B347,"f",FALSE)</f>
        <v>42844</v>
      </c>
      <c r="I347" s="177">
        <f>_xll.qlInterestRateIndexValueDate(Index1M,$H347)</f>
        <v>42846</v>
      </c>
      <c r="J347" s="182">
        <f>IFERROR(_xll.qlIndexFixing(Index1M,$H347,TRUE,_xll.ohTrigger(RecalcTrigger,Trigger1M)),NA())</f>
        <v>-2.5369521135338285E-3</v>
      </c>
      <c r="K347" s="44" t="e">
        <f>IFERROR(_xll.qlIndexFixing(Index3M,H347,TRUE,_xll.ohTrigger(RecalcTrigger,Trigger3M)),NA())</f>
        <v>#N/A</v>
      </c>
      <c r="L347" s="44">
        <f>IFERROR(_xll.qlIndexFixing(Index6M,$H347,TRUE,_xll.ohTrigger(RecalcTrigger,Trigger6M)),NA())</f>
        <v>-2.6232350890201191E-4</v>
      </c>
      <c r="M347" s="183">
        <f>IFERROR(_xll.qlIndexFixing(Index1Y,$H347,TRUE,_xll.ohTrigger(RecalcTrigger,Trigger1Y)),NA())</f>
        <v>1.2850802322238021E-3</v>
      </c>
      <c r="N347" s="182">
        <f>IFERROR(_xll.qlIndexFixing(ONIndex1M,I347,TRUE,_xll.ohTrigger(RecalcTrigger,Trigger1M)),NA())</f>
        <v>-2.5595670314837449E-3</v>
      </c>
      <c r="O347" s="44" t="e">
        <f>IFERROR(_xll.qlIndexFixing(ONIndex3M,I347,TRUE,_xll.ohTrigger(RecalcTrigger,Trigger3M)),NA())</f>
        <v>#N/A</v>
      </c>
      <c r="P347" s="44">
        <f>IFERROR(_xll.qlIndexFixing(ONIndex6M,I347,TRUE,_xll.ohTrigger(RecalcTrigger,Trigger6M)),NA())</f>
        <v>-5.0332179999834636E-4</v>
      </c>
      <c r="Q347" s="183">
        <f>IFERROR(_xll.qlIndexFixing(ONIndex1Y,I347,TRUE,_xll.ohTrigger(RecalcTrigger,Trigger1Y)),NA())</f>
        <v>9.1631779659984147E-4</v>
      </c>
    </row>
    <row r="348" spans="2:17" x14ac:dyDescent="0.2">
      <c r="B348" s="39" t="s">
        <v>17</v>
      </c>
      <c r="D348" s="42">
        <f>_xll.qlCalendarAdvance(Calendar,$D347,B348,"f",FALSE)</f>
        <v>42845</v>
      </c>
      <c r="E348" s="177">
        <f>_xll.qlInterestRateIndexValueDate(IndexON,D348)</f>
        <v>42845</v>
      </c>
      <c r="F348" s="193">
        <f>IFERROR(_xll.qlIndexFixing(IndexON,D348,TRUE,_xll.ohTrigger(RecalcTrigger,TriggerON)),NA())</f>
        <v>-2.837367179089334E-3</v>
      </c>
      <c r="H348" s="42">
        <f>_xll.qlCalendarAdvance(Calendar,$H347,B348,"f",FALSE)</f>
        <v>42845</v>
      </c>
      <c r="I348" s="177">
        <f>_xll.qlInterestRateIndexValueDate(Index1M,$H348)</f>
        <v>42849</v>
      </c>
      <c r="J348" s="182">
        <f>IFERROR(_xll.qlIndexFixing(Index1M,$H348,TRUE,_xll.ohTrigger(RecalcTrigger,Trigger1M)),NA())</f>
        <v>-2.531812631658692E-3</v>
      </c>
      <c r="K348" s="44" t="e">
        <f>IFERROR(_xll.qlIndexFixing(Index3M,H348,TRUE,_xll.ohTrigger(RecalcTrigger,Trigger3M)),NA())</f>
        <v>#N/A</v>
      </c>
      <c r="L348" s="44">
        <f>IFERROR(_xll.qlIndexFixing(Index6M,$H348,TRUE,_xll.ohTrigger(RecalcTrigger,Trigger6M)),NA())</f>
        <v>-2.5576654227603619E-4</v>
      </c>
      <c r="M348" s="183">
        <f>IFERROR(_xll.qlIndexFixing(Index1Y,$H348,TRUE,_xll.ohTrigger(RecalcTrigger,Trigger1Y)),NA())</f>
        <v>1.2909886661951232E-3</v>
      </c>
      <c r="N348" s="182">
        <f>IFERROR(_xll.qlIndexFixing(ONIndex1M,I348,TRUE,_xll.ohTrigger(RecalcTrigger,Trigger1M)),NA())</f>
        <v>-2.5576507089430933E-3</v>
      </c>
      <c r="O348" s="44" t="e">
        <f>IFERROR(_xll.qlIndexFixing(ONIndex3M,I348,TRUE,_xll.ohTrigger(RecalcTrigger,Trigger3M)),NA())</f>
        <v>#N/A</v>
      </c>
      <c r="P348" s="44">
        <f>IFERROR(_xll.qlIndexFixing(ONIndex6M,I348,TRUE,_xll.ohTrigger(RecalcTrigger,Trigger6M)),NA())</f>
        <v>-5.0670734788038629E-4</v>
      </c>
      <c r="Q348" s="183">
        <f>IFERROR(_xll.qlIndexFixing(ONIndex1Y,I348,TRUE,_xll.ohTrigger(RecalcTrigger,Trigger1Y)),NA())</f>
        <v>8.9501612241527084E-4</v>
      </c>
    </row>
    <row r="349" spans="2:17" x14ac:dyDescent="0.2">
      <c r="B349" s="39" t="s">
        <v>17</v>
      </c>
      <c r="D349" s="42">
        <f>_xll.qlCalendarAdvance(Calendar,$D348,B349,"f",FALSE)</f>
        <v>42846</v>
      </c>
      <c r="E349" s="177">
        <f>_xll.qlInterestRateIndexValueDate(IndexON,D349)</f>
        <v>42846</v>
      </c>
      <c r="F349" s="193">
        <f>IFERROR(_xll.qlIndexFixing(IndexON,D349,TRUE,_xll.ohTrigger(RecalcTrigger,TriggerON)),NA())</f>
        <v>-2.829950105120993E-3</v>
      </c>
      <c r="H349" s="42">
        <f>_xll.qlCalendarAdvance(Calendar,$H348,B349,"f",FALSE)</f>
        <v>42846</v>
      </c>
      <c r="I349" s="177">
        <f>_xll.qlInterestRateIndexValueDate(Index1M,$H349)</f>
        <v>42850</v>
      </c>
      <c r="J349" s="182">
        <f>IFERROR(_xll.qlIndexFixing(Index1M,$H349,TRUE,_xll.ohTrigger(RecalcTrigger,Trigger1M)),NA())</f>
        <v>-2.5297162023552033E-3</v>
      </c>
      <c r="K349" s="44" t="e">
        <f>IFERROR(_xll.qlIndexFixing(Index3M,H349,TRUE,_xll.ohTrigger(RecalcTrigger,Trigger3M)),NA())</f>
        <v>#N/A</v>
      </c>
      <c r="L349" s="44">
        <f>IFERROR(_xll.qlIndexFixing(Index6M,$H349,TRUE,_xll.ohTrigger(RecalcTrigger,Trigger6M)),NA())</f>
        <v>-2.517132728750454E-4</v>
      </c>
      <c r="M349" s="183">
        <f>IFERROR(_xll.qlIndexFixing(Index1Y,$H349,TRUE,_xll.ohTrigger(RecalcTrigger,Trigger1Y)),NA())</f>
        <v>1.2954126324722706E-3</v>
      </c>
      <c r="N349" s="182">
        <f>IFERROR(_xll.qlIndexFixing(ONIndex1M,I349,TRUE,_xll.ohTrigger(RecalcTrigger,Trigger1M)),NA())</f>
        <v>-2.5557211142990255E-3</v>
      </c>
      <c r="O349" s="44" t="e">
        <f>IFERROR(_xll.qlIndexFixing(ONIndex3M,I349,TRUE,_xll.ohTrigger(RecalcTrigger,Trigger3M)),NA())</f>
        <v>#N/A</v>
      </c>
      <c r="P349" s="44">
        <f>IFERROR(_xll.qlIndexFixing(ONIndex6M,I349,TRUE,_xll.ohTrigger(RecalcTrigger,Trigger6M)),NA())</f>
        <v>-5.1015173785362578E-4</v>
      </c>
      <c r="Q349" s="183">
        <f>IFERROR(_xll.qlIndexFixing(ONIndex1Y,I349,TRUE,_xll.ohTrigger(RecalcTrigger,Trigger1Y)),NA())</f>
        <v>8.7441165644186469E-4</v>
      </c>
    </row>
    <row r="350" spans="2:17" x14ac:dyDescent="0.2">
      <c r="B350" s="39" t="s">
        <v>17</v>
      </c>
      <c r="D350" s="42">
        <f>_xll.qlCalendarAdvance(Calendar,$D349,B350,"f",FALSE)</f>
        <v>42849</v>
      </c>
      <c r="E350" s="177">
        <f>_xll.qlInterestRateIndexValueDate(IndexON,D350)</f>
        <v>42849</v>
      </c>
      <c r="F350" s="193">
        <f>IFERROR(_xll.qlIndexFixing(IndexON,D350,TRUE,_xll.ohTrigger(RecalcTrigger,TriggerON)),NA())</f>
        <v>-2.822548448486728E-3</v>
      </c>
      <c r="H350" s="42">
        <f>_xll.qlCalendarAdvance(Calendar,$H349,B350,"f",FALSE)</f>
        <v>42849</v>
      </c>
      <c r="I350" s="177">
        <f>_xll.qlInterestRateIndexValueDate(Index1M,$H350)</f>
        <v>42851</v>
      </c>
      <c r="J350" s="182">
        <f>IFERROR(_xll.qlIndexFixing(Index1M,$H350,TRUE,_xll.ohTrigger(RecalcTrigger,Trigger1M)),NA())</f>
        <v>-2.5276063525283554E-3</v>
      </c>
      <c r="K350" s="44" t="e">
        <f>IFERROR(_xll.qlIndexFixing(Index3M,H350,TRUE,_xll.ohTrigger(RecalcTrigger,Trigger3M)),NA())</f>
        <v>#N/A</v>
      </c>
      <c r="L350" s="44">
        <f>IFERROR(_xll.qlIndexFixing(Index6M,$H350,TRUE,_xll.ohTrigger(RecalcTrigger,Trigger6M)),NA())</f>
        <v>-2.4765438264020157E-4</v>
      </c>
      <c r="M350" s="183">
        <f>IFERROR(_xll.qlIndexFixing(Index1Y,$H350,TRUE,_xll.ohTrigger(RecalcTrigger,Trigger1Y)),NA())</f>
        <v>1.2999252206916409E-3</v>
      </c>
      <c r="N350" s="182">
        <f>IFERROR(_xll.qlIndexFixing(ONIndex1M,I350,TRUE,_xll.ohTrigger(RecalcTrigger,Trigger1M)),NA())</f>
        <v>-2.5508035583265976E-3</v>
      </c>
      <c r="O350" s="44" t="e">
        <f>IFERROR(_xll.qlIndexFixing(ONIndex3M,I350,TRUE,_xll.ohTrigger(RecalcTrigger,Trigger3M)),NA())</f>
        <v>#N/A</v>
      </c>
      <c r="P350" s="44">
        <f>IFERROR(_xll.qlIndexFixing(ONIndex6M,I350,TRUE,_xll.ohTrigger(RecalcTrigger,Trigger6M)),NA())</f>
        <v>-5.1905825808495898E-4</v>
      </c>
      <c r="Q350" s="183">
        <f>IFERROR(_xll.qlIndexFixing(ONIndex1Y,I350,TRUE,_xll.ohTrigger(RecalcTrigger,Trigger1Y)),NA())</f>
        <v>8.2644807415599431E-4</v>
      </c>
    </row>
    <row r="351" spans="2:17" x14ac:dyDescent="0.2">
      <c r="B351" s="39" t="s">
        <v>17</v>
      </c>
      <c r="D351" s="42">
        <f>_xll.qlCalendarAdvance(Calendar,$D350,B351,"f",FALSE)</f>
        <v>42850</v>
      </c>
      <c r="E351" s="177">
        <f>_xll.qlInterestRateIndexValueDate(IndexON,D351)</f>
        <v>42850</v>
      </c>
      <c r="F351" s="193">
        <f>IFERROR(_xll.qlIndexFixing(IndexON,D351,TRUE,_xll.ohTrigger(RecalcTrigger,TriggerON)),NA())</f>
        <v>-2.8188222521752238E-3</v>
      </c>
      <c r="H351" s="42">
        <f>_xll.qlCalendarAdvance(Calendar,$H350,B351,"f",FALSE)</f>
        <v>42850</v>
      </c>
      <c r="I351" s="177">
        <f>_xll.qlInterestRateIndexValueDate(Index1M,$H351)</f>
        <v>42852</v>
      </c>
      <c r="J351" s="182">
        <f>IFERROR(_xll.qlIndexFixing(Index1M,$H351,TRUE,_xll.ohTrigger(RecalcTrigger,Trigger1M)),NA())</f>
        <v>-2.5232591488832945E-3</v>
      </c>
      <c r="K351" s="44" t="e">
        <f>IFERROR(_xll.qlIndexFixing(Index3M,H351,TRUE,_xll.ohTrigger(RecalcTrigger,Trigger3M)),NA())</f>
        <v>#N/A</v>
      </c>
      <c r="L351" s="44">
        <f>IFERROR(_xll.qlIndexFixing(Index6M,$H351,TRUE,_xll.ohTrigger(RecalcTrigger,Trigger6M)),NA())</f>
        <v>-2.4358929395114885E-4</v>
      </c>
      <c r="M351" s="183">
        <f>IFERROR(_xll.qlIndexFixing(Index1Y,$H351,TRUE,_xll.ohTrigger(RecalcTrigger,Trigger1Y)),NA())</f>
        <v>1.304524551780118E-3</v>
      </c>
      <c r="N351" s="182">
        <f>IFERROR(_xll.qlIndexFixing(ONIndex1M,I351,TRUE,_xll.ohTrigger(RecalcTrigger,Trigger1M)),NA())</f>
        <v>-2.5458736688799277E-3</v>
      </c>
      <c r="O351" s="44" t="e">
        <f>IFERROR(_xll.qlIndexFixing(ONIndex3M,I351,TRUE,_xll.ohTrigger(RecalcTrigger,Trigger3M)),NA())</f>
        <v>#N/A</v>
      </c>
      <c r="P351" s="44">
        <f>IFERROR(_xll.qlIndexFixing(ONIndex6M,I351,TRUE,_xll.ohTrigger(RecalcTrigger,Trigger6M)),NA())</f>
        <v>-5.2826614874490474E-4</v>
      </c>
      <c r="Q351" s="183">
        <f>IFERROR(_xll.qlIndexFixing(ONIndex1Y,I351,TRUE,_xll.ohTrigger(RecalcTrigger,Trigger1Y)),NA())</f>
        <v>7.8208223545317423E-4</v>
      </c>
    </row>
    <row r="352" spans="2:17" x14ac:dyDescent="0.2">
      <c r="B352" s="39" t="s">
        <v>17</v>
      </c>
      <c r="D352" s="42">
        <f>_xll.qlCalendarAdvance(Calendar,$D351,B352,"f",FALSE)</f>
        <v>42851</v>
      </c>
      <c r="E352" s="177">
        <f>_xll.qlInterestRateIndexValueDate(IndexON,D352)</f>
        <v>42851</v>
      </c>
      <c r="F352" s="193">
        <f>IFERROR(_xll.qlIndexFixing(IndexON,D352,TRUE,_xll.ohTrigger(RecalcTrigger,TriggerON)),NA())</f>
        <v>-2.8150876844001971E-3</v>
      </c>
      <c r="H352" s="42">
        <f>_xll.qlCalendarAdvance(Calendar,$H351,B352,"f",FALSE)</f>
        <v>42851</v>
      </c>
      <c r="I352" s="177">
        <f>_xll.qlInterestRateIndexValueDate(Index1M,$H352)</f>
        <v>42853</v>
      </c>
      <c r="J352" s="182">
        <f>IFERROR(_xll.qlIndexFixing(Index1M,$H352,TRUE,_xll.ohTrigger(RecalcTrigger,Trigger1M)),NA())</f>
        <v>-2.5199834886099641E-3</v>
      </c>
      <c r="K352" s="44" t="e">
        <f>IFERROR(_xll.qlIndexFixing(Index3M,H352,TRUE,_xll.ohTrigger(RecalcTrigger,Trigger3M)),NA())</f>
        <v>#N/A</v>
      </c>
      <c r="L352" s="44">
        <f>IFERROR(_xll.qlIndexFixing(Index6M,$H352,TRUE,_xll.ohTrigger(RecalcTrigger,Trigger6M)),NA())</f>
        <v>-2.3193143832510622E-4</v>
      </c>
      <c r="M352" s="183">
        <f>IFERROR(_xll.qlIndexFixing(Index1Y,$H352,TRUE,_xll.ohTrigger(RecalcTrigger,Trigger1Y)),NA())</f>
        <v>1.3162474904136892E-3</v>
      </c>
      <c r="N352" s="182">
        <f>IFERROR(_xll.qlIndexFixing(ONIndex1M,I352,TRUE,_xll.ohTrigger(RecalcTrigger,Trigger1M)),NA())</f>
        <v>-2.5438642072428408E-3</v>
      </c>
      <c r="O352" s="44" t="e">
        <f>IFERROR(_xll.qlIndexFixing(ONIndex3M,I352,TRUE,_xll.ohTrigger(RecalcTrigger,Trigger3M)),NA())</f>
        <v>#N/A</v>
      </c>
      <c r="P352" s="44">
        <f>IFERROR(_xll.qlIndexFixing(ONIndex6M,I352,TRUE,_xll.ohTrigger(RecalcTrigger,Trigger6M)),NA())</f>
        <v>-5.320694891874922E-4</v>
      </c>
      <c r="Q352" s="183">
        <f>IFERROR(_xll.qlIndexFixing(ONIndex1Y,I352,TRUE,_xll.ohTrigger(RecalcTrigger,Trigger1Y)),NA())</f>
        <v>7.6580189038111257E-4</v>
      </c>
    </row>
    <row r="353" spans="2:17" x14ac:dyDescent="0.2">
      <c r="B353" s="39" t="s">
        <v>17</v>
      </c>
      <c r="D353" s="42">
        <f>_xll.qlCalendarAdvance(Calendar,$D352,B353,"f",FALSE)</f>
        <v>42852</v>
      </c>
      <c r="E353" s="177">
        <f>_xll.qlInterestRateIndexValueDate(IndexON,D353)</f>
        <v>42852</v>
      </c>
      <c r="F353" s="193">
        <f>IFERROR(_xll.qlIndexFixing(IndexON,D353,TRUE,_xll.ohTrigger(RecalcTrigger,TriggerON)),NA())</f>
        <v>-2.8113448628674931E-3</v>
      </c>
      <c r="H353" s="42">
        <f>_xll.qlCalendarAdvance(Calendar,$H352,B353,"f",FALSE)</f>
        <v>42852</v>
      </c>
      <c r="I353" s="177">
        <f>_xll.qlInterestRateIndexValueDate(Index1M,$H353)</f>
        <v>42857</v>
      </c>
      <c r="J353" s="182">
        <f>IFERROR(_xll.qlIndexFixing(Index1M,$H353,TRUE,_xll.ohTrigger(RecalcTrigger,Trigger1M)),NA())</f>
        <v>-2.5135213335492068E-3</v>
      </c>
      <c r="K353" s="44" t="e">
        <f>IFERROR(_xll.qlIndexFixing(Index3M,H353,TRUE,_xll.ohTrigger(RecalcTrigger,Trigger3M)),NA())</f>
        <v>#N/A</v>
      </c>
      <c r="L353" s="44">
        <f>IFERROR(_xll.qlIndexFixing(Index6M,$H353,TRUE,_xll.ohTrigger(RecalcTrigger,Trigger6M)),NA())</f>
        <v>-2.2071605981149639E-4</v>
      </c>
      <c r="M353" s="183">
        <f>IFERROR(_xll.qlIndexFixing(Index1Y,$H353,TRUE,_xll.ohTrigger(RecalcTrigger,Trigger1Y)),NA())</f>
        <v>1.3287552779690272E-3</v>
      </c>
      <c r="N353" s="182">
        <f>IFERROR(_xll.qlIndexFixing(ONIndex1M,I353,TRUE,_xll.ohTrigger(RecalcTrigger,Trigger1M)),NA())</f>
        <v>-2.5418413951250329E-3</v>
      </c>
      <c r="O353" s="44" t="e">
        <f>IFERROR(_xll.qlIndexFixing(ONIndex3M,I353,TRUE,_xll.ohTrigger(RecalcTrigger,Trigger3M)),NA())</f>
        <v>#N/A</v>
      </c>
      <c r="P353" s="44">
        <f>IFERROR(_xll.qlIndexFixing(ONIndex6M,I353,TRUE,_xll.ohTrigger(RecalcTrigger,Trigger6M)),NA())</f>
        <v>-5.3593363754877998E-4</v>
      </c>
      <c r="Q353" s="183">
        <f>IFERROR(_xll.qlIndexFixing(ONIndex1Y,I353,TRUE,_xll.ohTrigger(RecalcTrigger,Trigger1Y)),NA())</f>
        <v>7.5026571091818539E-4</v>
      </c>
    </row>
    <row r="354" spans="2:17" x14ac:dyDescent="0.2">
      <c r="B354" s="39" t="s">
        <v>17</v>
      </c>
      <c r="D354" s="42">
        <f>_xll.qlCalendarAdvance(Calendar,$D353,B354,"f",FALSE)</f>
        <v>42853</v>
      </c>
      <c r="E354" s="177">
        <f>_xll.qlInterestRateIndexValueDate(IndexON,D354)</f>
        <v>42853</v>
      </c>
      <c r="F354" s="193">
        <f>IFERROR(_xll.qlIndexFixing(IndexON,D354,TRUE,_xll.ohTrigger(RecalcTrigger,TriggerON)),NA())</f>
        <v>-2.8019148516056358E-3</v>
      </c>
      <c r="H354" s="42">
        <f>_xll.qlCalendarAdvance(Calendar,$H353,B354,"f",FALSE)</f>
        <v>42853</v>
      </c>
      <c r="I354" s="177">
        <f>_xll.qlInterestRateIndexValueDate(Index1M,$H354)</f>
        <v>42858</v>
      </c>
      <c r="J354" s="182">
        <f>IFERROR(_xll.qlIndexFixing(Index1M,$H354,TRUE,_xll.ohTrigger(RecalcTrigger,Trigger1M)),NA())</f>
        <v>-2.5089964446977191E-3</v>
      </c>
      <c r="K354" s="44" t="e">
        <f>IFERROR(_xll.qlIndexFixing(Index3M,H354,TRUE,_xll.ohTrigger(RecalcTrigger,Trigger3M)),NA())</f>
        <v>#N/A</v>
      </c>
      <c r="L354" s="44">
        <f>IFERROR(_xll.qlIndexFixing(Index6M,$H354,TRUE,_xll.ohTrigger(RecalcTrigger,Trigger6M)),NA())</f>
        <v>-2.1663418900795962E-4</v>
      </c>
      <c r="M354" s="183">
        <f>IFERROR(_xll.qlIndexFixing(Index1Y,$H354,TRUE,_xll.ohTrigger(RecalcTrigger,Trigger1Y)),NA())</f>
        <v>1.3338345618999052E-3</v>
      </c>
      <c r="N354" s="182">
        <f>IFERROR(_xll.qlIndexFixing(ONIndex1M,I354,TRUE,_xll.ohTrigger(RecalcTrigger,Trigger1M)),NA())</f>
        <v>-2.537733324921021E-3</v>
      </c>
      <c r="O354" s="44" t="e">
        <f>IFERROR(_xll.qlIndexFixing(ONIndex3M,I354,TRUE,_xll.ohTrigger(RecalcTrigger,Trigger3M)),NA())</f>
        <v>#N/A</v>
      </c>
      <c r="P354" s="44">
        <f>IFERROR(_xll.qlIndexFixing(ONIndex6M,I354,TRUE,_xll.ohTrigger(RecalcTrigger,Trigger6M)),NA())</f>
        <v>-5.4386521022742329E-4</v>
      </c>
      <c r="Q354" s="183">
        <f>IFERROR(_xll.qlIndexFixing(ONIndex1Y,I354,TRUE,_xll.ohTrigger(RecalcTrigger,Trigger1Y)),NA())</f>
        <v>7.217088914490688E-4</v>
      </c>
    </row>
    <row r="355" spans="2:17" x14ac:dyDescent="0.2">
      <c r="B355" s="39" t="s">
        <v>17</v>
      </c>
      <c r="D355" s="42">
        <f>_xll.qlCalendarAdvance(Calendar,$D354,B355,"f",FALSE)</f>
        <v>42857</v>
      </c>
      <c r="E355" s="177">
        <f>_xll.qlInterestRateIndexValueDate(IndexON,D355)</f>
        <v>42857</v>
      </c>
      <c r="F355" s="193">
        <f>IFERROR(_xll.qlIndexFixing(IndexON,D355,TRUE,_xll.ohTrigger(RecalcTrigger,TriggerON)),NA())</f>
        <v>-2.792511044082957E-3</v>
      </c>
      <c r="H355" s="42">
        <f>_xll.qlCalendarAdvance(Calendar,$H354,B355,"f",FALSE)</f>
        <v>42857</v>
      </c>
      <c r="I355" s="177">
        <f>_xll.qlInterestRateIndexValueDate(Index1M,$H355)</f>
        <v>42859</v>
      </c>
      <c r="J355" s="182">
        <f>IFERROR(_xll.qlIndexFixing(Index1M,$H355,TRUE,_xll.ohTrigger(RecalcTrigger,Trigger1M)),NA())</f>
        <v>-2.5079245488385249E-3</v>
      </c>
      <c r="K355" s="44" t="e">
        <f>IFERROR(_xll.qlIndexFixing(Index3M,H355,TRUE,_xll.ohTrigger(RecalcTrigger,Trigger3M)),NA())</f>
        <v>#N/A</v>
      </c>
      <c r="L355" s="44">
        <f>IFERROR(_xll.qlIndexFixing(Index6M,$H355,TRUE,_xll.ohTrigger(RecalcTrigger,Trigger6M)),NA())</f>
        <v>-2.0790897328039749E-4</v>
      </c>
      <c r="M355" s="183">
        <f>IFERROR(_xll.qlIndexFixing(Index1Y,$H355,TRUE,_xll.ohTrigger(RecalcTrigger,Trigger1Y)),NA())</f>
        <v>1.3389869132264239E-3</v>
      </c>
      <c r="N355" s="182">
        <f>IFERROR(_xll.qlIndexFixing(ONIndex1M,I355,TRUE,_xll.ohTrigger(RecalcTrigger,Trigger1M)),NA())</f>
        <v>-2.5336164208233924E-3</v>
      </c>
      <c r="O355" s="44" t="e">
        <f>IFERROR(_xll.qlIndexFixing(ONIndex3M,I355,TRUE,_xll.ohTrigger(RecalcTrigger,Trigger3M)),NA())</f>
        <v>#N/A</v>
      </c>
      <c r="P355" s="44">
        <f>IFERROR(_xll.qlIndexFixing(ONIndex6M,I355,TRUE,_xll.ohTrigger(RecalcTrigger,Trigger6M)),NA())</f>
        <v>-5.5200392808707477E-4</v>
      </c>
      <c r="Q355" s="183">
        <f>IFERROR(_xll.qlIndexFixing(ONIndex1Y,I355,TRUE,_xll.ohTrigger(RecalcTrigger,Trigger1Y)),NA())</f>
        <v>6.9569681263814687E-4</v>
      </c>
    </row>
    <row r="356" spans="2:17" x14ac:dyDescent="0.2">
      <c r="B356" s="39" t="s">
        <v>17</v>
      </c>
      <c r="D356" s="42">
        <f>_xll.qlCalendarAdvance(Calendar,$D355,B356,"f",FALSE)</f>
        <v>42858</v>
      </c>
      <c r="E356" s="177">
        <f>_xll.qlInterestRateIndexValueDate(IndexON,D356)</f>
        <v>42858</v>
      </c>
      <c r="F356" s="193">
        <f>IFERROR(_xll.qlIndexFixing(IndexON,D356,TRUE,_xll.ohTrigger(RecalcTrigger,TriggerON)),NA())</f>
        <v>-2.7887211583577098E-3</v>
      </c>
      <c r="H356" s="42">
        <f>_xll.qlCalendarAdvance(Calendar,$H355,B356,"f",FALSE)</f>
        <v>42858</v>
      </c>
      <c r="I356" s="177">
        <f>_xll.qlInterestRateIndexValueDate(Index1M,$H356)</f>
        <v>42860</v>
      </c>
      <c r="J356" s="182">
        <f>IFERROR(_xll.qlIndexFixing(Index1M,$H356,TRUE,_xll.ohTrigger(RecalcTrigger,Trigger1M)),NA())</f>
        <v>-2.5068481570513709E-3</v>
      </c>
      <c r="K356" s="44" t="e">
        <f>IFERROR(_xll.qlIndexFixing(Index3M,H356,TRUE,_xll.ohTrigger(RecalcTrigger,Trigger3M)),NA())</f>
        <v>#N/A</v>
      </c>
      <c r="L356" s="44">
        <f>IFERROR(_xll.qlIndexFixing(Index6M,$H356,TRUE,_xll.ohTrigger(RecalcTrigger,Trigger6M)),NA())</f>
        <v>-2.0613617386287697E-4</v>
      </c>
      <c r="M356" s="183">
        <f>IFERROR(_xll.qlIndexFixing(Index1Y,$H356,TRUE,_xll.ohTrigger(RecalcTrigger,Trigger1Y)),NA())</f>
        <v>1.3514538541340526E-3</v>
      </c>
      <c r="N356" s="182">
        <f>IFERROR(_xll.qlIndexFixing(ONIndex1M,I356,TRUE,_xll.ohTrigger(RecalcTrigger,Trigger1M)),NA())</f>
        <v>-2.5315266895953314E-3</v>
      </c>
      <c r="O356" s="44" t="e">
        <f>IFERROR(_xll.qlIndexFixing(ONIndex3M,I356,TRUE,_xll.ohTrigger(RecalcTrigger,Trigger3M)),NA())</f>
        <v>#N/A</v>
      </c>
      <c r="P356" s="44">
        <f>IFERROR(_xll.qlIndexFixing(ONIndex6M,I356,TRUE,_xll.ohTrigger(RecalcTrigger,Trigger6M)),NA())</f>
        <v>-5.561763292716293E-4</v>
      </c>
      <c r="Q356" s="183">
        <f>IFERROR(_xll.qlIndexFixing(ONIndex1Y,I356,TRUE,_xll.ohTrigger(RecalcTrigger,Trigger1Y)),NA())</f>
        <v>6.8398208401099225E-4</v>
      </c>
    </row>
    <row r="357" spans="2:17" x14ac:dyDescent="0.2">
      <c r="B357" s="39" t="s">
        <v>17</v>
      </c>
      <c r="D357" s="42">
        <f>_xll.qlCalendarAdvance(Calendar,$D356,B357,"f",FALSE)</f>
        <v>42859</v>
      </c>
      <c r="E357" s="177">
        <f>_xll.qlInterestRateIndexValueDate(IndexON,D357)</f>
        <v>42859</v>
      </c>
      <c r="F357" s="193">
        <f>IFERROR(_xll.qlIndexFixing(IndexON,D357,TRUE,_xll.ohTrigger(RecalcTrigger,TriggerON)),NA())</f>
        <v>-2.7849238386190578E-3</v>
      </c>
      <c r="H357" s="42">
        <f>_xll.qlCalendarAdvance(Calendar,$H356,B357,"f",FALSE)</f>
        <v>42859</v>
      </c>
      <c r="I357" s="177">
        <f>_xll.qlInterestRateIndexValueDate(Index1M,$H357)</f>
        <v>42863</v>
      </c>
      <c r="J357" s="182">
        <f>IFERROR(_xll.qlIndexFixing(Index1M,$H357,TRUE,_xll.ohTrigger(RecalcTrigger,Trigger1M)),NA())</f>
        <v>-2.5000531403381984E-3</v>
      </c>
      <c r="K357" s="44" t="e">
        <f>IFERROR(_xll.qlIndexFixing(Index3M,H357,TRUE,_xll.ohTrigger(RecalcTrigger,Trigger3M)),NA())</f>
        <v>#N/A</v>
      </c>
      <c r="L357" s="44">
        <f>IFERROR(_xll.qlIndexFixing(Index6M,$H357,TRUE,_xll.ohTrigger(RecalcTrigger,Trigger6M)),NA())</f>
        <v>-1.9605421023182335E-4</v>
      </c>
      <c r="M357" s="183">
        <f>IFERROR(_xll.qlIndexFixing(Index1Y,$H357,TRUE,_xll.ohTrigger(RecalcTrigger,Trigger1Y)),NA())</f>
        <v>1.3602861480840076E-3</v>
      </c>
      <c r="N357" s="182">
        <f>IFERROR(_xll.qlIndexFixing(ONIndex1M,I357,TRUE,_xll.ohTrigger(RecalcTrigger,Trigger1M)),NA())</f>
        <v>-2.5294235413797495E-3</v>
      </c>
      <c r="O357" s="44" t="e">
        <f>IFERROR(_xll.qlIndexFixing(ONIndex3M,I357,TRUE,_xll.ohTrigger(RecalcTrigger,Trigger3M)),NA())</f>
        <v>#N/A</v>
      </c>
      <c r="P357" s="44">
        <f>IFERROR(_xll.qlIndexFixing(ONIndex6M,I357,TRUE,_xll.ohTrigger(RecalcTrigger,Trigger6M)),NA())</f>
        <v>-5.6041122354688611E-4</v>
      </c>
      <c r="Q357" s="183">
        <f>IFERROR(_xll.qlIndexFixing(ONIndex1Y,I357,TRUE,_xll.ohTrigger(RecalcTrigger,Trigger1Y)),NA())</f>
        <v>6.7305177031684593E-4</v>
      </c>
    </row>
    <row r="358" spans="2:17" x14ac:dyDescent="0.2">
      <c r="B358" s="39" t="s">
        <v>17</v>
      </c>
      <c r="D358" s="42">
        <f>_xll.qlCalendarAdvance(Calendar,$D357,B358,"f",FALSE)</f>
        <v>42860</v>
      </c>
      <c r="E358" s="177">
        <f>_xll.qlInterestRateIndexValueDate(IndexON,D358)</f>
        <v>42860</v>
      </c>
      <c r="F358" s="193">
        <f>IFERROR(_xll.qlIndexFixing(IndexON,D358,TRUE,_xll.ohTrigger(RecalcTrigger,TriggerON)),NA())</f>
        <v>-2.7772835788342221E-3</v>
      </c>
      <c r="H358" s="42">
        <f>_xll.qlCalendarAdvance(Calendar,$H357,B358,"f",FALSE)</f>
        <v>42860</v>
      </c>
      <c r="I358" s="177">
        <f>_xll.qlInterestRateIndexValueDate(Index1M,$H358)</f>
        <v>42864</v>
      </c>
      <c r="J358" s="182">
        <f>IFERROR(_xll.qlIndexFixing(Index1M,$H358,TRUE,_xll.ohTrigger(RecalcTrigger,Trigger1M)),NA())</f>
        <v>-2.4977610069995817E-3</v>
      </c>
      <c r="K358" s="44" t="e">
        <f>IFERROR(_xll.qlIndexFixing(Index3M,H358,TRUE,_xll.ohTrigger(RecalcTrigger,Trigger3M)),NA())</f>
        <v>#N/A</v>
      </c>
      <c r="L358" s="44">
        <f>IFERROR(_xll.qlIndexFixing(Index6M,$H358,TRUE,_xll.ohTrigger(RecalcTrigger,Trigger6M)),NA())</f>
        <v>-1.9189979445673492E-4</v>
      </c>
      <c r="M358" s="183">
        <f>IFERROR(_xll.qlIndexFixing(Index1Y,$H358,TRUE,_xll.ohTrigger(RecalcTrigger,Trigger1Y)),NA())</f>
        <v>1.3657730398457706E-3</v>
      </c>
      <c r="N358" s="182">
        <f>IFERROR(_xll.qlIndexFixing(ONIndex1M,I358,TRUE,_xll.ohTrigger(RecalcTrigger,Trigger1M)),NA())</f>
        <v>-2.527306964426046E-3</v>
      </c>
      <c r="O358" s="44" t="e">
        <f>IFERROR(_xll.qlIndexFixing(ONIndex3M,I358,TRUE,_xll.ohTrigger(RecalcTrigger,Trigger3M)),NA())</f>
        <v>#N/A</v>
      </c>
      <c r="P358" s="44">
        <f>IFERROR(_xll.qlIndexFixing(ONIndex6M,I358,TRUE,_xll.ohTrigger(RecalcTrigger,Trigger6M)),NA())</f>
        <v>-5.647088918081522E-4</v>
      </c>
      <c r="Q358" s="183">
        <f>IFERROR(_xll.qlIndexFixing(ONIndex1Y,I358,TRUE,_xll.ohTrigger(RecalcTrigger,Trigger1Y)),NA())</f>
        <v>6.6291257970974016E-4</v>
      </c>
    </row>
    <row r="359" spans="2:17" x14ac:dyDescent="0.2">
      <c r="B359" s="39" t="s">
        <v>17</v>
      </c>
      <c r="D359" s="42">
        <f>_xll.qlCalendarAdvance(Calendar,$D358,B359,"f",FALSE)</f>
        <v>42863</v>
      </c>
      <c r="E359" s="177">
        <f>_xll.qlInterestRateIndexValueDate(IndexON,D359)</f>
        <v>42863</v>
      </c>
      <c r="F359" s="193">
        <f>IFERROR(_xll.qlIndexFixing(IndexON,D359,TRUE,_xll.ohTrigger(RecalcTrigger,TriggerON)),NA())</f>
        <v>-2.7696625627759985E-3</v>
      </c>
      <c r="H359" s="42">
        <f>_xll.qlCalendarAdvance(Calendar,$H358,B359,"f",FALSE)</f>
        <v>42863</v>
      </c>
      <c r="I359" s="177">
        <f>_xll.qlInterestRateIndexValueDate(Index1M,$H359)</f>
        <v>42865</v>
      </c>
      <c r="J359" s="182">
        <f>IFERROR(_xll.qlIndexFixing(Index1M,$H359,TRUE,_xll.ohTrigger(RecalcTrigger,Trigger1M)),NA())</f>
        <v>-2.4930461587571984E-3</v>
      </c>
      <c r="K359" s="44" t="e">
        <f>IFERROR(_xll.qlIndexFixing(Index3M,H359,TRUE,_xll.ohTrigger(RecalcTrigger,Trigger3M)),NA())</f>
        <v>#N/A</v>
      </c>
      <c r="L359" s="44">
        <f>IFERROR(_xll.qlIndexFixing(Index6M,$H359,TRUE,_xll.ohTrigger(RecalcTrigger,Trigger6M)),NA())</f>
        <v>-1.8773112308059903E-4</v>
      </c>
      <c r="M359" s="183">
        <f>IFERROR(_xll.qlIndexFixing(Index1Y,$H359,TRUE,_xll.ohTrigger(RecalcTrigger,Trigger1Y)),NA())</f>
        <v>1.3713205497840944E-3</v>
      </c>
      <c r="N359" s="182">
        <f>IFERROR(_xll.qlIndexFixing(ONIndex1M,I359,TRUE,_xll.ohTrigger(RecalcTrigger,Trigger1M)),NA())</f>
        <v>-2.52301131087318E-3</v>
      </c>
      <c r="O359" s="44" t="e">
        <f>IFERROR(_xll.qlIndexFixing(ONIndex3M,I359,TRUE,_xll.ohTrigger(RecalcTrigger,Trigger3M)),NA())</f>
        <v>#N/A</v>
      </c>
      <c r="P359" s="44">
        <f>IFERROR(_xll.qlIndexFixing(ONIndex6M,I359,TRUE,_xll.ohTrigger(RecalcTrigger,Trigger6M)),NA())</f>
        <v>-5.7351396527849374E-4</v>
      </c>
      <c r="Q359" s="183">
        <f>IFERROR(_xll.qlIndexFixing(ONIndex1Y,I359,TRUE,_xll.ohTrigger(RecalcTrigger,Trigger1Y)),NA())</f>
        <v>6.4530597329692796E-4</v>
      </c>
    </row>
    <row r="360" spans="2:17" x14ac:dyDescent="0.2">
      <c r="B360" s="39" t="s">
        <v>17</v>
      </c>
      <c r="D360" s="42">
        <f>_xll.qlCalendarAdvance(Calendar,$D359,B360,"f",FALSE)</f>
        <v>42864</v>
      </c>
      <c r="E360" s="177">
        <f>_xll.qlInterestRateIndexValueDate(IndexON,D360)</f>
        <v>42864</v>
      </c>
      <c r="F360" s="193">
        <f>IFERROR(_xll.qlIndexFixing(IndexON,D360,TRUE,_xll.ohTrigger(RecalcTrigger,TriggerON)),NA())</f>
        <v>-2.7658298304045204E-3</v>
      </c>
      <c r="H360" s="42">
        <f>_xll.qlCalendarAdvance(Calendar,$H359,B360,"f",FALSE)</f>
        <v>42864</v>
      </c>
      <c r="I360" s="177">
        <f>_xll.qlInterestRateIndexValueDate(Index1M,$H360)</f>
        <v>42866</v>
      </c>
      <c r="J360" s="182">
        <f>IFERROR(_xll.qlIndexFixing(Index1M,$H360,TRUE,_xll.ohTrigger(RecalcTrigger,Trigger1M)),NA())</f>
        <v>-2.4919268742684686E-3</v>
      </c>
      <c r="K360" s="44" t="e">
        <f>IFERROR(_xll.qlIndexFixing(Index3M,H360,TRUE,_xll.ohTrigger(RecalcTrigger,Trigger3M)),NA())</f>
        <v>#N/A</v>
      </c>
      <c r="L360" s="44">
        <f>IFERROR(_xll.qlIndexFixing(Index6M,$H360,TRUE,_xll.ohTrigger(RecalcTrigger,Trigger6M)),NA())</f>
        <v>-1.7934515275713588E-4</v>
      </c>
      <c r="M360" s="183">
        <f>IFERROR(_xll.qlIndexFixing(Index1Y,$H360,TRUE,_xll.ohTrigger(RecalcTrigger,Trigger1Y)),NA())</f>
        <v>1.3769265377194381E-3</v>
      </c>
      <c r="N360" s="182">
        <f>IFERROR(_xll.qlIndexFixing(ONIndex1M,I360,TRUE,_xll.ohTrigger(RecalcTrigger,Trigger1M)),NA())</f>
        <v>-2.5187061486864337E-3</v>
      </c>
      <c r="O360" s="44" t="e">
        <f>IFERROR(_xll.qlIndexFixing(ONIndex3M,I360,TRUE,_xll.ohTrigger(RecalcTrigger,Trigger3M)),NA())</f>
        <v>#N/A</v>
      </c>
      <c r="P360" s="44">
        <f>IFERROR(_xll.qlIndexFixing(ONIndex6M,I360,TRUE,_xll.ohTrigger(RecalcTrigger,Trigger6M)),NA())</f>
        <v>-5.8253292102072862E-4</v>
      </c>
      <c r="Q360" s="183">
        <f>IFERROR(_xll.qlIndexFixing(ONIndex1Y,I360,TRUE,_xll.ohTrigger(RecalcTrigger,Trigger1Y)),NA())</f>
        <v>6.3040121307089692E-4</v>
      </c>
    </row>
    <row r="361" spans="2:17" x14ac:dyDescent="0.2">
      <c r="B361" s="39" t="s">
        <v>17</v>
      </c>
      <c r="D361" s="42">
        <f>_xll.qlCalendarAdvance(Calendar,$D360,B361,"f",FALSE)</f>
        <v>42865</v>
      </c>
      <c r="E361" s="177">
        <f>_xll.qlInterestRateIndexValueDate(IndexON,D361)</f>
        <v>42865</v>
      </c>
      <c r="F361" s="193">
        <f>IFERROR(_xll.qlIndexFixing(IndexON,D361,TRUE,_xll.ohTrigger(RecalcTrigger,TriggerON)),NA())</f>
        <v>-2.7619903668973933E-3</v>
      </c>
      <c r="H361" s="42">
        <f>_xll.qlCalendarAdvance(Calendar,$H360,B361,"f",FALSE)</f>
        <v>42865</v>
      </c>
      <c r="I361" s="177">
        <f>_xll.qlInterestRateIndexValueDate(Index1M,$H361)</f>
        <v>42867</v>
      </c>
      <c r="J361" s="182">
        <f>IFERROR(_xll.qlIndexFixing(Index1M,$H361,TRUE,_xll.ohTrigger(RecalcTrigger,Trigger1M)),NA())</f>
        <v>-2.4908030672152462E-3</v>
      </c>
      <c r="K361" s="44" t="e">
        <f>IFERROR(_xll.qlIndexFixing(Index3M,H361,TRUE,_xll.ohTrigger(RecalcTrigger,Trigger3M)),NA())</f>
        <v>#N/A</v>
      </c>
      <c r="L361" s="44">
        <f>IFERROR(_xll.qlIndexFixing(Index6M,$H361,TRUE,_xll.ohTrigger(RecalcTrigger,Trigger6M)),NA())</f>
        <v>-1.7726238357919179E-4</v>
      </c>
      <c r="M361" s="183">
        <f>IFERROR(_xll.qlIndexFixing(Index1Y,$H361,TRUE,_xll.ohTrigger(RecalcTrigger,Trigger1Y)),NA())</f>
        <v>1.390019995393539E-3</v>
      </c>
      <c r="N361" s="182">
        <f>IFERROR(_xll.qlIndexFixing(ONIndex1M,I361,TRUE,_xll.ohTrigger(RecalcTrigger,Trigger1M)),NA())</f>
        <v>-2.5165222618550587E-3</v>
      </c>
      <c r="O361" s="44" t="e">
        <f>IFERROR(_xll.qlIndexFixing(ONIndex3M,I361,TRUE,_xll.ohTrigger(RecalcTrigger,Trigger3M)),NA())</f>
        <v>#N/A</v>
      </c>
      <c r="P361" s="44">
        <f>IFERROR(_xll.qlIndexFixing(ONIndex6M,I361,TRUE,_xll.ohTrigger(RecalcTrigger,Trigger6M)),NA())</f>
        <v>-5.8714867168241369E-4</v>
      </c>
      <c r="Q361" s="183">
        <f>IFERROR(_xll.qlIndexFixing(ONIndex1Y,I361,TRUE,_xll.ohTrigger(RecalcTrigger,Trigger1Y)),NA())</f>
        <v>6.2431826156839065E-4</v>
      </c>
    </row>
    <row r="362" spans="2:17" x14ac:dyDescent="0.2">
      <c r="B362" s="39" t="s">
        <v>17</v>
      </c>
      <c r="D362" s="42">
        <f>_xll.qlCalendarAdvance(Calendar,$D361,B362,"f",FALSE)</f>
        <v>42866</v>
      </c>
      <c r="E362" s="177">
        <f>_xll.qlInterestRateIndexValueDate(IndexON,D362)</f>
        <v>42866</v>
      </c>
      <c r="F362" s="193">
        <f>IFERROR(_xll.qlIndexFixing(IndexON,D362,TRUE,_xll.ohTrigger(RecalcTrigger,TriggerON)),NA())</f>
        <v>-2.7581442894808461E-3</v>
      </c>
      <c r="H362" s="42">
        <f>_xll.qlCalendarAdvance(Calendar,$H361,B362,"f",FALSE)</f>
        <v>42866</v>
      </c>
      <c r="I362" s="177">
        <f>_xll.qlInterestRateIndexValueDate(Index1M,$H362)</f>
        <v>42870</v>
      </c>
      <c r="J362" s="182">
        <f>IFERROR(_xll.qlIndexFixing(Index1M,$H362,TRUE,_xll.ohTrigger(RecalcTrigger,Trigger1M)),NA())</f>
        <v>-2.483722583034345E-3</v>
      </c>
      <c r="K362" s="44" t="e">
        <f>IFERROR(_xll.qlIndexFixing(Index3M,H362,TRUE,_xll.ohTrigger(RecalcTrigger,Trigger3M)),NA())</f>
        <v>#N/A</v>
      </c>
      <c r="L362" s="44">
        <f>IFERROR(_xll.qlIndexFixing(Index6M,$H362,TRUE,_xll.ohTrigger(RecalcTrigger,Trigger6M)),NA())</f>
        <v>-1.6665181035766338E-4</v>
      </c>
      <c r="M362" s="183">
        <f>IFERROR(_xll.qlIndexFixing(Index1Y,$H362,TRUE,_xll.ohTrigger(RecalcTrigger,Trigger1Y)),NA())</f>
        <v>1.399891812527842E-3</v>
      </c>
      <c r="N362" s="182">
        <f>IFERROR(_xll.qlIndexFixing(ONIndex1M,I362,TRUE,_xll.ohTrigger(RecalcTrigger,Trigger1M)),NA())</f>
        <v>-2.5143248794190498E-3</v>
      </c>
      <c r="O362" s="44" t="e">
        <f>IFERROR(_xll.qlIndexFixing(ONIndex3M,I362,TRUE,_xll.ohTrigger(RecalcTrigger,Trigger3M)),NA())</f>
        <v>#N/A</v>
      </c>
      <c r="P362" s="44">
        <f>IFERROR(_xll.qlIndexFixing(ONIndex6M,I362,TRUE,_xll.ohTrigger(RecalcTrigger,Trigger6M)),NA())</f>
        <v>-5.9182888122233379E-4</v>
      </c>
      <c r="Q362" s="183">
        <f>IFERROR(_xll.qlIndexFixing(ONIndex1Y,I362,TRUE,_xll.ohTrigger(RecalcTrigger,Trigger1Y)),NA())</f>
        <v>6.1906668263667086E-4</v>
      </c>
    </row>
    <row r="363" spans="2:17" x14ac:dyDescent="0.2">
      <c r="B363" s="39" t="s">
        <v>17</v>
      </c>
      <c r="D363" s="42">
        <f>_xll.qlCalendarAdvance(Calendar,$D362,B363,"f",FALSE)</f>
        <v>42867</v>
      </c>
      <c r="E363" s="177">
        <f>_xll.qlInterestRateIndexValueDate(IndexON,D363)</f>
        <v>42867</v>
      </c>
      <c r="F363" s="193">
        <f>IFERROR(_xll.qlIndexFixing(IndexON,D363,TRUE,_xll.ohTrigger(RecalcTrigger,TriggerON)),NA())</f>
        <v>-2.750409660583486E-3</v>
      </c>
      <c r="H363" s="42">
        <f>_xll.qlCalendarAdvance(Calendar,$H362,B363,"f",FALSE)</f>
        <v>42867</v>
      </c>
      <c r="I363" s="177">
        <f>_xll.qlInterestRateIndexValueDate(Index1M,$H363)</f>
        <v>42871</v>
      </c>
      <c r="J363" s="182">
        <f>IFERROR(_xll.qlIndexFixing(Index1M,$H363,TRUE,_xll.ohTrigger(RecalcTrigger,Trigger1M)),NA())</f>
        <v>-2.4813351373931618E-3</v>
      </c>
      <c r="K363" s="44" t="e">
        <f>IFERROR(_xll.qlIndexFixing(Index3M,H363,TRUE,_xll.ohTrigger(RecalcTrigger,Trigger3M)),NA())</f>
        <v>#N/A</v>
      </c>
      <c r="L363" s="44">
        <f>IFERROR(_xll.qlIndexFixing(Index6M,$H363,TRUE,_xll.ohTrigger(RecalcTrigger,Trigger6M)),NA())</f>
        <v>-1.6238428055899244E-4</v>
      </c>
      <c r="M363" s="183">
        <f>IFERROR(_xll.qlIndexFixing(Index1Y,$H363,TRUE,_xll.ohTrigger(RecalcTrigger,Trigger1Y)),NA())</f>
        <v>1.4057574344200402E-3</v>
      </c>
      <c r="N363" s="182">
        <f>IFERROR(_xll.qlIndexFixing(ONIndex1M,I363,TRUE,_xll.ohTrigger(RecalcTrigger,Trigger1M)),NA())</f>
        <v>-2.5121139902672951E-3</v>
      </c>
      <c r="O363" s="44" t="e">
        <f>IFERROR(_xll.qlIndexFixing(ONIndex3M,I363,TRUE,_xll.ohTrigger(RecalcTrigger,Trigger3M)),NA())</f>
        <v>#N/A</v>
      </c>
      <c r="P363" s="44">
        <f>IFERROR(_xll.qlIndexFixing(ONIndex6M,I363,TRUE,_xll.ohTrigger(RecalcTrigger,Trigger6M)),NA())</f>
        <v>-5.964555009896344E-4</v>
      </c>
      <c r="Q363" s="183">
        <f>IFERROR(_xll.qlIndexFixing(ONIndex1Y,I363,TRUE,_xll.ohTrigger(RecalcTrigger,Trigger1Y)),NA())</f>
        <v>6.0102081311796951E-4</v>
      </c>
    </row>
    <row r="364" spans="2:17" x14ac:dyDescent="0.2">
      <c r="B364" s="39" t="s">
        <v>17</v>
      </c>
      <c r="D364" s="42">
        <f>_xll.qlCalendarAdvance(Calendar,$D363,B364,"f",FALSE)</f>
        <v>42870</v>
      </c>
      <c r="E364" s="177">
        <f>_xll.qlInterestRateIndexValueDate(IndexON,D364)</f>
        <v>42870</v>
      </c>
      <c r="F364" s="193">
        <f>IFERROR(_xll.qlIndexFixing(IndexON,D364,TRUE,_xll.ohTrigger(RecalcTrigger,TriggerON)),NA())</f>
        <v>-2.7426961836063413E-3</v>
      </c>
      <c r="H364" s="42">
        <f>_xll.qlCalendarAdvance(Calendar,$H363,B364,"f",FALSE)</f>
        <v>42870</v>
      </c>
      <c r="I364" s="177">
        <f>_xll.qlInterestRateIndexValueDate(Index1M,$H364)</f>
        <v>42872</v>
      </c>
      <c r="J364" s="182">
        <f>IFERROR(_xll.qlIndexFixing(Index1M,$H364,TRUE,_xll.ohTrigger(RecalcTrigger,Trigger1M)),NA())</f>
        <v>-2.4764292421157338E-3</v>
      </c>
      <c r="K364" s="44" t="e">
        <f>IFERROR(_xll.qlIndexFixing(Index3M,H364,TRUE,_xll.ohTrigger(RecalcTrigger,Trigger3M)),NA())</f>
        <v>#N/A</v>
      </c>
      <c r="L364" s="44">
        <f>IFERROR(_xll.qlIndexFixing(Index6M,$H364,TRUE,_xll.ohTrigger(RecalcTrigger,Trigger6M)),NA())</f>
        <v>-1.5809801907194716E-4</v>
      </c>
      <c r="M364" s="183">
        <f>IFERROR(_xll.qlIndexFixing(Index1Y,$H364,TRUE,_xll.ohTrigger(RecalcTrigger,Trigger1Y)),NA())</f>
        <v>1.4116683012074113E-3</v>
      </c>
      <c r="N364" s="182">
        <f>IFERROR(_xll.qlIndexFixing(ONIndex1M,I364,TRUE,_xll.ohTrigger(RecalcTrigger,Trigger1M)),NA())</f>
        <v>-2.5076296664616748E-3</v>
      </c>
      <c r="O364" s="44" t="e">
        <f>IFERROR(_xll.qlIndexFixing(ONIndex3M,I364,TRUE,_xll.ohTrigger(RecalcTrigger,Trigger3M)),NA())</f>
        <v>#N/A</v>
      </c>
      <c r="P364" s="44">
        <f>IFERROR(_xll.qlIndexFixing(ONIndex6M,I364,TRUE,_xll.ohTrigger(RecalcTrigger,Trigger6M)),NA())</f>
        <v>-6.0378037403108209E-4</v>
      </c>
      <c r="Q364" s="183">
        <f>IFERROR(_xll.qlIndexFixing(ONIndex1Y,I364,TRUE,_xll.ohTrigger(RecalcTrigger,Trigger1Y)),NA())</f>
        <v>5.4325538822119768E-4</v>
      </c>
    </row>
    <row r="365" spans="2:17" x14ac:dyDescent="0.2">
      <c r="B365" s="39" t="s">
        <v>17</v>
      </c>
      <c r="D365" s="42">
        <f>_xll.qlCalendarAdvance(Calendar,$D364,B365,"f",FALSE)</f>
        <v>42871</v>
      </c>
      <c r="E365" s="177">
        <f>_xll.qlInterestRateIndexValueDate(IndexON,D365)</f>
        <v>42871</v>
      </c>
      <c r="F365" s="193">
        <f>IFERROR(_xll.qlIndexFixing(IndexON,D365,TRUE,_xll.ohTrigger(RecalcTrigger,TriggerON)),NA())</f>
        <v>-2.7388187938370834E-3</v>
      </c>
      <c r="H365" s="42">
        <f>_xll.qlCalendarAdvance(Calendar,$H364,B365,"f",FALSE)</f>
        <v>42871</v>
      </c>
      <c r="I365" s="177">
        <f>_xll.qlInterestRateIndexValueDate(Index1M,$H365)</f>
        <v>42873</v>
      </c>
      <c r="J365" s="182">
        <f>IFERROR(_xll.qlIndexFixing(Index1M,$H365,TRUE,_xll.ohTrigger(RecalcTrigger,Trigger1M)),NA())</f>
        <v>-2.4752622912649347E-3</v>
      </c>
      <c r="K365" s="44" t="e">
        <f>IFERROR(_xll.qlIndexFixing(Index3M,H365,TRUE,_xll.ohTrigger(RecalcTrigger,Trigger3M)),NA())</f>
        <v>#N/A</v>
      </c>
      <c r="L365" s="44">
        <f>IFERROR(_xll.qlIndexFixing(Index6M,$H365,TRUE,_xll.ohTrigger(RecalcTrigger,Trigger6M)),NA())</f>
        <v>-1.5000000000184218E-4</v>
      </c>
      <c r="M365" s="183">
        <f>IFERROR(_xll.qlIndexFixing(Index1Y,$H365,TRUE,_xll.ohTrigger(RecalcTrigger,Trigger1Y)),NA())</f>
        <v>1.4176221420204355E-3</v>
      </c>
      <c r="N365" s="182">
        <f>IFERROR(_xll.qlIndexFixing(ONIndex1M,I365,TRUE,_xll.ohTrigger(RecalcTrigger,Trigger1M)),NA())</f>
        <v>-2.5031351434812166E-3</v>
      </c>
      <c r="O365" s="44" t="e">
        <f>IFERROR(_xll.qlIndexFixing(ONIndex3M,I365,TRUE,_xll.ohTrigger(RecalcTrigger,Trigger3M)),NA())</f>
        <v>#N/A</v>
      </c>
      <c r="P365" s="44">
        <f>IFERROR(_xll.qlIndexFixing(ONIndex6M,I365,TRUE,_xll.ohTrigger(RecalcTrigger,Trigger6M)),NA())</f>
        <v>-6.0891816493047202E-4</v>
      </c>
      <c r="Q365" s="183">
        <f>IFERROR(_xll.qlIndexFixing(ONIndex1Y,I365,TRUE,_xll.ohTrigger(RecalcTrigger,Trigger1Y)),NA())</f>
        <v>4.9184107378863473E-4</v>
      </c>
    </row>
    <row r="366" spans="2:17" x14ac:dyDescent="0.2">
      <c r="B366" s="39" t="s">
        <v>17</v>
      </c>
      <c r="D366" s="42">
        <f>_xll.qlCalendarAdvance(Calendar,$D365,B366,"f",FALSE)</f>
        <v>42872</v>
      </c>
      <c r="E366" s="177">
        <f>_xll.qlInterestRateIndexValueDate(IndexON,D366)</f>
        <v>42872</v>
      </c>
      <c r="F366" s="193">
        <f>IFERROR(_xll.qlIndexFixing(IndexON,D366,TRUE,_xll.ohTrigger(RecalcTrigger,TriggerON)),NA())</f>
        <v>-2.7349354931160974E-3</v>
      </c>
      <c r="H366" s="42">
        <f>_xll.qlCalendarAdvance(Calendar,$H365,B366,"f",FALSE)</f>
        <v>42872</v>
      </c>
      <c r="I366" s="177">
        <f>_xll.qlInterestRateIndexValueDate(Index1M,$H366)</f>
        <v>42874</v>
      </c>
      <c r="J366" s="182">
        <f>IFERROR(_xll.qlIndexFixing(Index1M,$H366,TRUE,_xll.ohTrigger(RecalcTrigger,Trigger1M)),NA())</f>
        <v>-2.4740907912198982E-3</v>
      </c>
      <c r="K366" s="44" t="e">
        <f>IFERROR(_xll.qlIndexFixing(Index3M,H366,TRUE,_xll.ohTrigger(RecalcTrigger,Trigger3M)),NA())</f>
        <v>#N/A</v>
      </c>
      <c r="L366" s="44">
        <f>IFERROR(_xll.qlIndexFixing(Index6M,$H366,TRUE,_xll.ohTrigger(RecalcTrigger,Trigger6M)),NA())</f>
        <v>-1.4758697154879474E-4</v>
      </c>
      <c r="M366" s="183">
        <f>IFERROR(_xll.qlIndexFixing(Index1Y,$H366,TRUE,_xll.ohTrigger(RecalcTrigger,Trigger1Y)),NA())</f>
        <v>1.4312592365897394E-3</v>
      </c>
      <c r="N366" s="182">
        <f>IFERROR(_xll.qlIndexFixing(ONIndex1M,I366,TRUE,_xll.ohTrigger(RecalcTrigger,Trigger1M)),NA())</f>
        <v>-2.5008565533646276E-3</v>
      </c>
      <c r="O366" s="44" t="e">
        <f>IFERROR(_xll.qlIndexFixing(ONIndex3M,I366,TRUE,_xll.ohTrigger(RecalcTrigger,Trigger3M)),NA())</f>
        <v>#N/A</v>
      </c>
      <c r="P366" s="44">
        <f>IFERROR(_xll.qlIndexFixing(ONIndex6M,I366,TRUE,_xll.ohTrigger(RecalcTrigger,Trigger6M)),NA())</f>
        <v>-6.1037899626636971E-4</v>
      </c>
      <c r="Q366" s="183">
        <f>IFERROR(_xll.qlIndexFixing(ONIndex1Y,I366,TRUE,_xll.ohTrigger(RecalcTrigger,Trigger1Y)),NA())</f>
        <v>4.6935038887419012E-4</v>
      </c>
    </row>
    <row r="367" spans="2:17" x14ac:dyDescent="0.2">
      <c r="B367" s="39" t="s">
        <v>17</v>
      </c>
      <c r="D367" s="42">
        <f>_xll.qlCalendarAdvance(Calendar,$D366,B367,"f",FALSE)</f>
        <v>42873</v>
      </c>
      <c r="E367" s="177">
        <f>_xll.qlInterestRateIndexValueDate(IndexON,D367)</f>
        <v>42873</v>
      </c>
      <c r="F367" s="193">
        <f>IFERROR(_xll.qlIndexFixing(IndexON,D367,TRUE,_xll.ohTrigger(RecalcTrigger,TriggerON)),NA())</f>
        <v>-2.73104639850974E-3</v>
      </c>
      <c r="H367" s="42">
        <f>_xll.qlCalendarAdvance(Calendar,$H366,B367,"f",FALSE)</f>
        <v>42873</v>
      </c>
      <c r="I367" s="177">
        <f>_xll.qlInterestRateIndexValueDate(Index1M,$H367)</f>
        <v>42877</v>
      </c>
      <c r="J367" s="182">
        <f>IFERROR(_xll.qlIndexFixing(Index1M,$H367,TRUE,_xll.ohTrigger(RecalcTrigger,Trigger1M)),NA())</f>
        <v>-2.4667231964507898E-3</v>
      </c>
      <c r="K367" s="44" t="e">
        <f>IFERROR(_xll.qlIndexFixing(Index3M,H367,TRUE,_xll.ohTrigger(RecalcTrigger,Trigger3M)),NA())</f>
        <v>#N/A</v>
      </c>
      <c r="L367" s="44">
        <f>IFERROR(_xll.qlIndexFixing(Index6M,$H367,TRUE,_xll.ohTrigger(RecalcTrigger,Trigger6M)),NA())</f>
        <v>-1.3640246683611492E-4</v>
      </c>
      <c r="M367" s="183">
        <f>IFERROR(_xll.qlIndexFixing(Index1Y,$H367,TRUE,_xll.ohTrigger(RecalcTrigger,Trigger1Y)),NA())</f>
        <v>1.4423968870829105E-3</v>
      </c>
      <c r="N367" s="182">
        <f>IFERROR(_xll.qlIndexFixing(ONIndex1M,I367,TRUE,_xll.ohTrigger(RecalcTrigger,Trigger1M)),NA())</f>
        <v>-2.4985643894259724E-3</v>
      </c>
      <c r="O367" s="44" t="e">
        <f>IFERROR(_xll.qlIndexFixing(ONIndex3M,I367,TRUE,_xll.ohTrigger(RecalcTrigger,Trigger3M)),NA())</f>
        <v>#N/A</v>
      </c>
      <c r="P367" s="44">
        <f>IFERROR(_xll.qlIndexFixing(ONIndex6M,I367,TRUE,_xll.ohTrigger(RecalcTrigger,Trigger6M)),NA())</f>
        <v>-6.1116749057621433E-4</v>
      </c>
      <c r="Q367" s="183">
        <f>IFERROR(_xll.qlIndexFixing(ONIndex1Y,I367,TRUE,_xll.ohTrigger(RecalcTrigger,Trigger1Y)),NA())</f>
        <v>4.4881315464095906E-4</v>
      </c>
    </row>
    <row r="368" spans="2:17" x14ac:dyDescent="0.2">
      <c r="B368" s="39" t="s">
        <v>17</v>
      </c>
      <c r="D368" s="42">
        <f>_xll.qlCalendarAdvance(Calendar,$D367,B368,"f",FALSE)</f>
        <v>42874</v>
      </c>
      <c r="E368" s="177">
        <f>_xll.qlInterestRateIndexValueDate(IndexON,D368)</f>
        <v>42874</v>
      </c>
      <c r="F368" s="193">
        <f>IFERROR(_xll.qlIndexFixing(IndexON,D368,TRUE,_xll.ohTrigger(RecalcTrigger,TriggerON)),NA())</f>
        <v>-2.7232288819023509E-3</v>
      </c>
      <c r="H368" s="42">
        <f>_xll.qlCalendarAdvance(Calendar,$H367,B368,"f",FALSE)</f>
        <v>42874</v>
      </c>
      <c r="I368" s="177">
        <f>_xll.qlInterestRateIndexValueDate(Index1M,$H368)</f>
        <v>42878</v>
      </c>
      <c r="J368" s="182">
        <f>IFERROR(_xll.qlIndexFixing(Index1M,$H368,TRUE,_xll.ohTrigger(RecalcTrigger,Trigger1M)),NA())</f>
        <v>-2.4642398907864615E-3</v>
      </c>
      <c r="K368" s="44" t="e">
        <f>IFERROR(_xll.qlIndexFixing(Index3M,H368,TRUE,_xll.ohTrigger(RecalcTrigger,Trigger3M)),NA())</f>
        <v>#N/A</v>
      </c>
      <c r="L368" s="44">
        <f>IFERROR(_xll.qlIndexFixing(Index6M,$H368,TRUE,_xll.ohTrigger(RecalcTrigger,Trigger6M)),NA())</f>
        <v>-1.3202566219935272E-4</v>
      </c>
      <c r="M368" s="183">
        <f>IFERROR(_xll.qlIndexFixing(Index1Y,$H368,TRUE,_xll.ohTrigger(RecalcTrigger,Trigger1Y)),NA())</f>
        <v>1.4488427749029095E-3</v>
      </c>
      <c r="N368" s="182">
        <f>IFERROR(_xll.qlIndexFixing(ONIndex1M,I368,TRUE,_xll.ohTrigger(RecalcTrigger,Trigger1M)),NA())</f>
        <v>-2.4962586406740428E-3</v>
      </c>
      <c r="O368" s="44" t="e">
        <f>IFERROR(_xll.qlIndexFixing(ONIndex3M,I368,TRUE,_xll.ohTrigger(RecalcTrigger,Trigger3M)),NA())</f>
        <v>#N/A</v>
      </c>
      <c r="P368" s="44">
        <f>IFERROR(_xll.qlIndexFixing(ONIndex6M,I368,TRUE,_xll.ohTrigger(RecalcTrigger,Trigger6M)),NA())</f>
        <v>-6.1127844610098236E-4</v>
      </c>
      <c r="Q368" s="183">
        <f>IFERROR(_xll.qlIndexFixing(ONIndex1Y,I368,TRUE,_xll.ohTrigger(RecalcTrigger,Trigger1Y)),NA())</f>
        <v>4.3024524646995133E-4</v>
      </c>
    </row>
    <row r="369" spans="2:17" x14ac:dyDescent="0.2">
      <c r="B369" s="39" t="s">
        <v>17</v>
      </c>
      <c r="D369" s="42">
        <f>_xll.qlCalendarAdvance(Calendar,$D368,B369,"f",FALSE)</f>
        <v>42877</v>
      </c>
      <c r="E369" s="177">
        <f>_xll.qlInterestRateIndexValueDate(IndexON,D369)</f>
        <v>42877</v>
      </c>
      <c r="F369" s="193">
        <f>IFERROR(_xll.qlIndexFixing(IndexON,D369,TRUE,_xll.ohTrigger(RecalcTrigger,TriggerON)),NA())</f>
        <v>-2.7154344243163209E-3</v>
      </c>
      <c r="H369" s="42">
        <f>_xll.qlCalendarAdvance(Calendar,$H368,B369,"f",FALSE)</f>
        <v>42877</v>
      </c>
      <c r="I369" s="177">
        <f>_xll.qlInterestRateIndexValueDate(Index1M,$H369)</f>
        <v>42879</v>
      </c>
      <c r="J369" s="182">
        <f>IFERROR(_xll.qlIndexFixing(Index1M,$H369,TRUE,_xll.ohTrigger(RecalcTrigger,Trigger1M)),NA())</f>
        <v>-2.4591418606633268E-3</v>
      </c>
      <c r="K369" s="44" t="e">
        <f>IFERROR(_xll.qlIndexFixing(Index3M,H369,TRUE,_xll.ohTrigger(RecalcTrigger,Trigger3M)),NA())</f>
        <v>#N/A</v>
      </c>
      <c r="L369" s="44">
        <f>IFERROR(_xll.qlIndexFixing(Index6M,$H369,TRUE,_xll.ohTrigger(RecalcTrigger,Trigger6M)),NA())</f>
        <v>-1.2764139527267411E-4</v>
      </c>
      <c r="M369" s="183">
        <f>IFERROR(_xll.qlIndexFixing(Index1Y,$H369,TRUE,_xll.ohTrigger(RecalcTrigger,Trigger1Y)),NA())</f>
        <v>1.4553789964003234E-3</v>
      </c>
      <c r="N369" s="182">
        <f>IFERROR(_xll.qlIndexFixing(ONIndex1M,I369,TRUE,_xll.ohTrigger(RecalcTrigger,Trigger1M)),NA())</f>
        <v>-2.491584559631832E-3</v>
      </c>
      <c r="O369" s="44" t="e">
        <f>IFERROR(_xll.qlIndexFixing(ONIndex3M,I369,TRUE,_xll.ohTrigger(RecalcTrigger,Trigger3M)),NA())</f>
        <v>#N/A</v>
      </c>
      <c r="P369" s="44">
        <f>IFERROR(_xll.qlIndexFixing(ONIndex6M,I369,TRUE,_xll.ohTrigger(RecalcTrigger,Trigger6M)),NA())</f>
        <v>-6.0921485602882797E-4</v>
      </c>
      <c r="Q369" s="183">
        <f>IFERROR(_xll.qlIndexFixing(ONIndex1Y,I369,TRUE,_xll.ohTrigger(RecalcTrigger,Trigger1Y)),NA())</f>
        <v>3.9975367168487708E-4</v>
      </c>
    </row>
    <row r="370" spans="2:17" x14ac:dyDescent="0.2">
      <c r="B370" s="39" t="s">
        <v>17</v>
      </c>
      <c r="D370" s="42">
        <f>_xll.qlCalendarAdvance(Calendar,$D369,B370,"f",FALSE)</f>
        <v>42878</v>
      </c>
      <c r="E370" s="177">
        <f>_xll.qlInterestRateIndexValueDate(IndexON,D370)</f>
        <v>42878</v>
      </c>
      <c r="F370" s="193">
        <f>IFERROR(_xll.qlIndexFixing(IndexON,D370,TRUE,_xll.ohTrigger(RecalcTrigger,TriggerON)),NA())</f>
        <v>-2.7115181176373682E-3</v>
      </c>
      <c r="H370" s="42">
        <f>_xll.qlCalendarAdvance(Calendar,$H369,B370,"f",FALSE)</f>
        <v>42878</v>
      </c>
      <c r="I370" s="177">
        <f>_xll.qlInterestRateIndexValueDate(Index1M,$H370)</f>
        <v>42880</v>
      </c>
      <c r="J370" s="182">
        <f>IFERROR(_xll.qlIndexFixing(Index1M,$H370,TRUE,_xll.ohTrigger(RecalcTrigger,Trigger1M)),NA())</f>
        <v>-2.4579269657748481E-3</v>
      </c>
      <c r="K370" s="44" t="e">
        <f>IFERROR(_xll.qlIndexFixing(Index3M,H370,TRUE,_xll.ohTrigger(RecalcTrigger,Trigger3M)),NA())</f>
        <v>#N/A</v>
      </c>
      <c r="L370" s="44">
        <f>IFERROR(_xll.qlIndexFixing(Index6M,$H370,TRUE,_xll.ohTrigger(RecalcTrigger,Trigger6M)),NA())</f>
        <v>-1.1980340217768976E-4</v>
      </c>
      <c r="M370" s="183">
        <f>IFERROR(_xll.qlIndexFixing(Index1Y,$H370,TRUE,_xll.ohTrigger(RecalcTrigger,Trigger1Y)),NA())</f>
        <v>1.4620002012912105E-3</v>
      </c>
      <c r="N370" s="182">
        <f>IFERROR(_xll.qlIndexFixing(ONIndex1M,I370,TRUE,_xll.ohTrigger(RecalcTrigger,Trigger1M)),NA())</f>
        <v>-2.4868995730731314E-3</v>
      </c>
      <c r="O370" s="44" t="e">
        <f>IFERROR(_xll.qlIndexFixing(ONIndex3M,I370,TRUE,_xll.ohTrigger(RecalcTrigger,Trigger3M)),NA())</f>
        <v>#N/A</v>
      </c>
      <c r="P370" s="44">
        <f>IFERROR(_xll.qlIndexFixing(ONIndex6M,I370,TRUE,_xll.ohTrigger(RecalcTrigger,Trigger6M)),NA())</f>
        <v>-6.0484284932549315E-4</v>
      </c>
      <c r="Q370" s="183">
        <f>IFERROR(_xll.qlIndexFixing(ONIndex1Y,I370,TRUE,_xll.ohTrigger(RecalcTrigger,Trigger1Y)),NA())</f>
        <v>3.7598438466623918E-4</v>
      </c>
    </row>
    <row r="371" spans="2:17" x14ac:dyDescent="0.2">
      <c r="B371" s="39" t="s">
        <v>17</v>
      </c>
      <c r="D371" s="42">
        <f>_xll.qlCalendarAdvance(Calendar,$D370,B371,"f",FALSE)</f>
        <v>42879</v>
      </c>
      <c r="E371" s="177">
        <f>_xll.qlInterestRateIndexValueDate(IndexON,D371)</f>
        <v>42879</v>
      </c>
      <c r="F371" s="193">
        <f>IFERROR(_xll.qlIndexFixing(IndexON,D371,TRUE,_xll.ohTrigger(RecalcTrigger,TriggerON)),NA())</f>
        <v>-2.7075967200707041E-3</v>
      </c>
      <c r="H371" s="42">
        <f>_xll.qlCalendarAdvance(Calendar,$H370,B371,"f",FALSE)</f>
        <v>42879</v>
      </c>
      <c r="I371" s="177">
        <f>_xll.qlInterestRateIndexValueDate(Index1M,$H371)</f>
        <v>42881</v>
      </c>
      <c r="J371" s="182">
        <f>IFERROR(_xll.qlIndexFixing(Index1M,$H371,TRUE,_xll.ohTrigger(RecalcTrigger,Trigger1M)),NA())</f>
        <v>-2.4567074950689813E-3</v>
      </c>
      <c r="K371" s="44" t="e">
        <f>IFERROR(_xll.qlIndexFixing(Index3M,H371,TRUE,_xll.ohTrigger(RecalcTrigger,Trigger3M)),NA())</f>
        <v>#N/A</v>
      </c>
      <c r="L371" s="44">
        <f>IFERROR(_xll.qlIndexFixing(Index6M,$H371,TRUE,_xll.ohTrigger(RecalcTrigger,Trigger6M)),NA())</f>
        <v>-1.1714697923347551E-4</v>
      </c>
      <c r="M371" s="183">
        <f>IFERROR(_xll.qlIndexFixing(Index1Y,$H371,TRUE,_xll.ohTrigger(RecalcTrigger,Trigger1Y)),NA())</f>
        <v>1.4764594085209506E-3</v>
      </c>
      <c r="N371" s="182">
        <f>IFERROR(_xll.qlIndexFixing(ONIndex1M,I371,TRUE,_xll.ohTrigger(RecalcTrigger,Trigger1M)),NA())</f>
        <v>-2.4845257322692049E-3</v>
      </c>
      <c r="O371" s="44" t="e">
        <f>IFERROR(_xll.qlIndexFixing(ONIndex3M,I371,TRUE,_xll.ohTrigger(RecalcTrigger,Trigger3M)),NA())</f>
        <v>#N/A</v>
      </c>
      <c r="P371" s="44">
        <f>IFERROR(_xll.qlIndexFixing(ONIndex6M,I371,TRUE,_xll.ohTrigger(RecalcTrigger,Trigger6M)),NA())</f>
        <v>-6.0148808721738334E-4</v>
      </c>
      <c r="Q371" s="183">
        <f>IFERROR(_xll.qlIndexFixing(ONIndex1Y,I371,TRUE,_xll.ohTrigger(RecalcTrigger,Trigger1Y)),NA())</f>
        <v>3.6750123959983227E-4</v>
      </c>
    </row>
    <row r="372" spans="2:17" x14ac:dyDescent="0.2">
      <c r="B372" s="39" t="s">
        <v>17</v>
      </c>
      <c r="D372" s="42">
        <f>_xll.qlCalendarAdvance(Calendar,$D371,B372,"f",FALSE)</f>
        <v>42880</v>
      </c>
      <c r="E372" s="177">
        <f>_xll.qlInterestRateIndexValueDate(IndexON,D372)</f>
        <v>42880</v>
      </c>
      <c r="F372" s="193">
        <f>IFERROR(_xll.qlIndexFixing(IndexON,D372,TRUE,_xll.ohTrigger(RecalcTrigger,TriggerON)),NA())</f>
        <v>-2.7036703486027491E-3</v>
      </c>
      <c r="H372" s="42">
        <f>_xll.qlCalendarAdvance(Calendar,$H371,B372,"f",FALSE)</f>
        <v>42880</v>
      </c>
      <c r="I372" s="177">
        <f>_xll.qlInterestRateIndexValueDate(Index1M,$H372)</f>
        <v>42884</v>
      </c>
      <c r="J372" s="182">
        <f>IFERROR(_xll.qlIndexFixing(Index1M,$H372,TRUE,_xll.ohTrigger(RecalcTrigger,Trigger1M)),NA())</f>
        <v>-2.4490511465267224E-3</v>
      </c>
      <c r="K372" s="44" t="e">
        <f>IFERROR(_xll.qlIndexFixing(Index3M,H372,TRUE,_xll.ohTrigger(RecalcTrigger,Trigger3M)),NA())</f>
        <v>#N/A</v>
      </c>
      <c r="L372" s="44">
        <f>IFERROR(_xll.qlIndexFixing(Index6M,$H372,TRUE,_xll.ohTrigger(RecalcTrigger,Trigger6M)),NA())</f>
        <v>-1.0568183239827349E-4</v>
      </c>
      <c r="M372" s="183">
        <f>IFERROR(_xll.qlIndexFixing(Index1Y,$H372,TRUE,_xll.ohTrigger(RecalcTrigger,Trigger1Y)),NA())</f>
        <v>1.4892263123791418E-3</v>
      </c>
      <c r="N372" s="182">
        <f>IFERROR(_xll.qlIndexFixing(ONIndex1M,I372,TRUE,_xll.ohTrigger(RecalcTrigger,Trigger1M)),NA())</f>
        <v>-2.4821382394657476E-3</v>
      </c>
      <c r="O372" s="44" t="e">
        <f>IFERROR(_xll.qlIndexFixing(ONIndex3M,I372,TRUE,_xll.ohTrigger(RecalcTrigger,Trigger3M)),NA())</f>
        <v>#N/A</v>
      </c>
      <c r="P372" s="44">
        <f>IFERROR(_xll.qlIndexFixing(ONIndex6M,I372,TRUE,_xll.ohTrigger(RecalcTrigger,Trigger6M)),NA())</f>
        <v>-5.9742457664935245E-4</v>
      </c>
      <c r="Q372" s="183">
        <f>IFERROR(_xll.qlIndexFixing(ONIndex1Y,I372,TRUE,_xll.ohTrigger(RecalcTrigger,Trigger1Y)),NA())</f>
        <v>3.61082673761004E-4</v>
      </c>
    </row>
    <row r="373" spans="2:17" x14ac:dyDescent="0.2">
      <c r="B373" s="39" t="s">
        <v>17</v>
      </c>
      <c r="D373" s="42">
        <f>_xll.qlCalendarAdvance(Calendar,$D372,B373,"f",FALSE)</f>
        <v>42881</v>
      </c>
      <c r="E373" s="177">
        <f>_xll.qlInterestRateIndexValueDate(IndexON,D373)</f>
        <v>42881</v>
      </c>
      <c r="F373" s="193">
        <f>IFERROR(_xll.qlIndexFixing(IndexON,D373,TRUE,_xll.ohTrigger(RecalcTrigger,TriggerON)),NA())</f>
        <v>-2.6957814251549195E-3</v>
      </c>
      <c r="H373" s="42">
        <f>_xll.qlCalendarAdvance(Calendar,$H372,B373,"f",FALSE)</f>
        <v>42881</v>
      </c>
      <c r="I373" s="177">
        <f>_xll.qlInterestRateIndexValueDate(Index1M,$H373)</f>
        <v>42885</v>
      </c>
      <c r="J373" s="182">
        <f>IFERROR(_xll.qlIndexFixing(Index1M,$H373,TRUE,_xll.ohTrigger(RecalcTrigger,Trigger1M)),NA())</f>
        <v>-2.4464714331096453E-3</v>
      </c>
      <c r="K373" s="44" t="e">
        <f>IFERROR(_xll.qlIndexFixing(Index3M,H373,TRUE,_xll.ohTrigger(RecalcTrigger,Trigger3M)),NA())</f>
        <v>#N/A</v>
      </c>
      <c r="L373" s="44">
        <f>IFERROR(_xll.qlIndexFixing(Index6M,$H373,TRUE,_xll.ohTrigger(RecalcTrigger,Trigger6M)),NA())</f>
        <v>-1.012972836583265E-4</v>
      </c>
      <c r="M373" s="183">
        <f>IFERROR(_xll.qlIndexFixing(Index1Y,$H373,TRUE,_xll.ohTrigger(RecalcTrigger,Trigger1Y)),NA())</f>
        <v>1.4961906431690106E-3</v>
      </c>
      <c r="N373" s="182">
        <f>IFERROR(_xll.qlIndexFixing(ONIndex1M,I373,TRUE,_xll.ohTrigger(RecalcTrigger,Trigger1M)),NA())</f>
        <v>-2.4797370835516475E-3</v>
      </c>
      <c r="O373" s="44" t="e">
        <f>IFERROR(_xll.qlIndexFixing(ONIndex3M,I373,TRUE,_xll.ohTrigger(RecalcTrigger,Trigger3M)),NA())</f>
        <v>#N/A</v>
      </c>
      <c r="P373" s="44">
        <f>IFERROR(_xll.qlIndexFixing(ONIndex6M,I373,TRUE,_xll.ohTrigger(RecalcTrigger,Trigger6M)),NA())</f>
        <v>-5.9264711606221709E-4</v>
      </c>
      <c r="Q373" s="183">
        <f>IFERROR(_xll.qlIndexFixing(ONIndex1Y,I373,TRUE,_xll.ohTrigger(RecalcTrigger,Trigger1Y)),NA())</f>
        <v>3.5674456285050837E-4</v>
      </c>
    </row>
    <row r="374" spans="2:17" x14ac:dyDescent="0.2">
      <c r="B374" s="39" t="s">
        <v>17</v>
      </c>
      <c r="D374" s="42">
        <f>_xll.qlCalendarAdvance(Calendar,$D373,B374,"f",FALSE)</f>
        <v>42884</v>
      </c>
      <c r="E374" s="177">
        <f>_xll.qlInterestRateIndexValueDate(IndexON,D374)</f>
        <v>42884</v>
      </c>
      <c r="F374" s="193">
        <f>IFERROR(_xll.qlIndexFixing(IndexON,D374,TRUE,_xll.ohTrigger(RecalcTrigger,TriggerON)),NA())</f>
        <v>-2.6879174679628193E-3</v>
      </c>
      <c r="H374" s="42">
        <f>_xll.qlCalendarAdvance(Calendar,$H373,B374,"f",FALSE)</f>
        <v>42884</v>
      </c>
      <c r="I374" s="177">
        <f>_xll.qlInterestRateIndexValueDate(Index1M,$H374)</f>
        <v>42886</v>
      </c>
      <c r="J374" s="182">
        <f>IFERROR(_xll.qlIndexFixing(Index1M,$H374,TRUE,_xll.ohTrigger(RecalcTrigger,Trigger1M)),NA())</f>
        <v>-2.4452198320585872E-3</v>
      </c>
      <c r="K374" s="44" t="e">
        <f>IFERROR(_xll.qlIndexFixing(Index3M,H374,TRUE,_xll.ohTrigger(RecalcTrigger,Trigger3M)),NA())</f>
        <v>#N/A</v>
      </c>
      <c r="L374" s="44">
        <f>IFERROR(_xll.qlIndexFixing(Index6M,$H374,TRUE,_xll.ohTrigger(RecalcTrigger,Trigger6M)),NA())</f>
        <v>-9.8564165259933681E-5</v>
      </c>
      <c r="M374" s="183">
        <f>IFERROR(_xll.qlIndexFixing(Index1Y,$H374,TRUE,_xll.ohTrigger(RecalcTrigger,Trigger1Y)),NA())</f>
        <v>1.5032069334870661E-3</v>
      </c>
      <c r="N374" s="182">
        <f>IFERROR(_xll.qlIndexFixing(ONIndex1M,I374,TRUE,_xll.ohTrigger(RecalcTrigger,Trigger1M)),NA())</f>
        <v>-2.4748721582223965E-3</v>
      </c>
      <c r="O374" s="44" t="e">
        <f>IFERROR(_xll.qlIndexFixing(ONIndex3M,I374,TRUE,_xll.ohTrigger(RecalcTrigger,Trigger3M)),NA())</f>
        <v>#N/A</v>
      </c>
      <c r="P374" s="44">
        <f>IFERROR(_xll.qlIndexFixing(ONIndex6M,I374,TRUE,_xll.ohTrigger(RecalcTrigger,Trigger6M)),NA())</f>
        <v>-5.8068541629818782E-4</v>
      </c>
      <c r="Q374" s="183">
        <f>IFERROR(_xll.qlIndexFixing(ONIndex1Y,I374,TRUE,_xll.ohTrigger(RecalcTrigger,Trigger1Y)),NA())</f>
        <v>3.5508291965413719E-4</v>
      </c>
    </row>
    <row r="375" spans="2:17" x14ac:dyDescent="0.2">
      <c r="B375" s="39" t="s">
        <v>17</v>
      </c>
      <c r="D375" s="42">
        <f>_xll.qlCalendarAdvance(Calendar,$D374,B375,"f",FALSE)</f>
        <v>42885</v>
      </c>
      <c r="E375" s="177">
        <f>_xll.qlInterestRateIndexValueDate(IndexON,D375)</f>
        <v>42885</v>
      </c>
      <c r="F375" s="193">
        <f>IFERROR(_xll.qlIndexFixing(IndexON,D375,TRUE,_xll.ohTrigger(RecalcTrigger,TriggerON)),NA())</f>
        <v>-2.6839679847423525E-3</v>
      </c>
      <c r="H375" s="42">
        <f>_xll.qlCalendarAdvance(Calendar,$H374,B375,"f",FALSE)</f>
        <v>42885</v>
      </c>
      <c r="I375" s="177">
        <f>_xll.qlInterestRateIndexValueDate(Index1M,$H375)</f>
        <v>42887</v>
      </c>
      <c r="J375" s="182">
        <f>IFERROR(_xll.qlIndexFixing(Index1M,$H375,TRUE,_xll.ohTrigger(RecalcTrigger,Trigger1M)),NA())</f>
        <v>-2.4399170636064949E-3</v>
      </c>
      <c r="K375" s="44" t="e">
        <f>IFERROR(_xll.qlIndexFixing(Index3M,H375,TRUE,_xll.ohTrigger(RecalcTrigger,Trigger3M)),NA())</f>
        <v>#N/A</v>
      </c>
      <c r="L375" s="44">
        <f>IFERROR(_xll.qlIndexFixing(Index6M,$H375,TRUE,_xll.ohTrigger(RecalcTrigger,Trigger6M)),NA())</f>
        <v>-9.4185442272894814E-5</v>
      </c>
      <c r="M375" s="183">
        <f>IFERROR(_xll.qlIndexFixing(Index1Y,$H375,TRUE,_xll.ohTrigger(RecalcTrigger,Trigger1Y)),NA())</f>
        <v>1.5102695256122222E-3</v>
      </c>
      <c r="N375" s="182">
        <f>IFERROR(_xll.qlIndexFixing(ONIndex1M,I375,TRUE,_xll.ohTrigger(RecalcTrigger,Trigger1M)),NA())</f>
        <v>-2.4699956056073447E-3</v>
      </c>
      <c r="O375" s="44" t="e">
        <f>IFERROR(_xll.qlIndexFixing(ONIndex3M,I375,TRUE,_xll.ohTrigger(RecalcTrigger,Trigger3M)),NA())</f>
        <v>#N/A</v>
      </c>
      <c r="P375" s="44">
        <f>IFERROR(_xll.qlIndexFixing(ONIndex6M,I375,TRUE,_xll.ohTrigger(RecalcTrigger,Trigger6M)),NA())</f>
        <v>-5.6629373978100972E-4</v>
      </c>
      <c r="Q375" s="183">
        <f>IFERROR(_xll.qlIndexFixing(ONIndex1Y,I375,TRUE,_xll.ohTrigger(RecalcTrigger,Trigger1Y)),NA())</f>
        <v>3.605141829865488E-4</v>
      </c>
    </row>
    <row r="376" spans="2:17" x14ac:dyDescent="0.2">
      <c r="B376" s="39" t="s">
        <v>17</v>
      </c>
      <c r="D376" s="42">
        <f>_xll.qlCalendarAdvance(Calendar,$D375,B376,"f",FALSE)</f>
        <v>42886</v>
      </c>
      <c r="E376" s="177">
        <f>_xll.qlInterestRateIndexValueDate(IndexON,D376)</f>
        <v>42886</v>
      </c>
      <c r="F376" s="193">
        <f>IFERROR(_xll.qlIndexFixing(IndexON,D376,TRUE,_xll.ohTrigger(RecalcTrigger,TriggerON)),NA())</f>
        <v>-2.6800142307781272E-3</v>
      </c>
      <c r="H376" s="42">
        <f>_xll.qlCalendarAdvance(Calendar,$H375,B376,"f",FALSE)</f>
        <v>42886</v>
      </c>
      <c r="I376" s="177">
        <f>_xll.qlInterestRateIndexValueDate(Index1M,$H376)</f>
        <v>42888</v>
      </c>
      <c r="J376" s="182">
        <f>IFERROR(_xll.qlIndexFixing(Index1M,$H376,TRUE,_xll.ohTrigger(RecalcTrigger,Trigger1M)),NA())</f>
        <v>-2.4386493446372191E-3</v>
      </c>
      <c r="K376" s="44" t="e">
        <f>IFERROR(_xll.qlIndexFixing(Index3M,H376,TRUE,_xll.ohTrigger(RecalcTrigger,Trigger3M)),NA())</f>
        <v>#N/A</v>
      </c>
      <c r="L376" s="44">
        <f>IFERROR(_xll.qlIndexFixing(Index6M,$H376,TRUE,_xll.ohTrigger(RecalcTrigger,Trigger6M)),NA())</f>
        <v>-8.657723522681911E-5</v>
      </c>
      <c r="M376" s="183">
        <f>IFERROR(_xll.qlIndexFixing(Index1Y,$H376,TRUE,_xll.ohTrigger(RecalcTrigger,Trigger1Y)),NA())</f>
        <v>1.5252654008695633E-3</v>
      </c>
      <c r="N376" s="182">
        <f>IFERROR(_xll.qlIndexFixing(ONIndex1M,I376,TRUE,_xll.ohTrigger(RecalcTrigger,Trigger1M)),NA())</f>
        <v>-2.467525966554085E-3</v>
      </c>
      <c r="O376" s="44" t="e">
        <f>IFERROR(_xll.qlIndexFixing(ONIndex3M,I376,TRUE,_xll.ohTrigger(RecalcTrigger,Trigger3M)),NA())</f>
        <v>#N/A</v>
      </c>
      <c r="P376" s="44">
        <f>IFERROR(_xll.qlIndexFixing(ONIndex6M,I376,TRUE,_xll.ohTrigger(RecalcTrigger,Trigger6M)),NA())</f>
        <v>-5.5786850383210407E-4</v>
      </c>
      <c r="Q376" s="183">
        <f>IFERROR(_xll.qlIndexFixing(ONIndex1Y,I376,TRUE,_xll.ohTrigger(RecalcTrigger,Trigger1Y)),NA())</f>
        <v>3.6681648278857892E-4</v>
      </c>
    </row>
    <row r="377" spans="2:17" x14ac:dyDescent="0.2">
      <c r="B377" s="39" t="s">
        <v>17</v>
      </c>
      <c r="D377" s="42">
        <f>_xll.qlCalendarAdvance(Calendar,$D376,B377,"f",FALSE)</f>
        <v>42887</v>
      </c>
      <c r="E377" s="177">
        <f>_xll.qlInterestRateIndexValueDate(IndexON,D377)</f>
        <v>42887</v>
      </c>
      <c r="F377" s="193">
        <f>IFERROR(_xll.qlIndexFixing(IndexON,D377,TRUE,_xll.ohTrigger(RecalcTrigger,TriggerON)),NA())</f>
        <v>-2.6760563230165957E-3</v>
      </c>
      <c r="H377" s="42">
        <f>_xll.qlCalendarAdvance(Calendar,$H376,B377,"f",FALSE)</f>
        <v>42887</v>
      </c>
      <c r="I377" s="177">
        <f>_xll.qlInterestRateIndexValueDate(Index1M,$H377)</f>
        <v>42891</v>
      </c>
      <c r="J377" s="182">
        <f>IFERROR(_xll.qlIndexFixing(Index1M,$H377,TRUE,_xll.ohTrigger(RecalcTrigger,Trigger1M)),NA())</f>
        <v>-2.4320792156169446E-3</v>
      </c>
      <c r="K377" s="44" t="e">
        <f>IFERROR(_xll.qlIndexFixing(Index3M,H377,TRUE,_xll.ohTrigger(RecalcTrigger,Trigger3M)),NA())</f>
        <v>#N/A</v>
      </c>
      <c r="L377" s="44">
        <f>IFERROR(_xll.qlIndexFixing(Index6M,$H377,TRUE,_xll.ohTrigger(RecalcTrigger,Trigger6M)),NA())</f>
        <v>-7.6830681295080879E-5</v>
      </c>
      <c r="M377" s="183">
        <f>IFERROR(_xll.qlIndexFixing(Index1Y,$H377,TRUE,_xll.ohTrigger(RecalcTrigger,Trigger1Y)),NA())</f>
        <v>1.5388682198241353E-3</v>
      </c>
      <c r="N377" s="182">
        <f>IFERROR(_xll.qlIndexFixing(ONIndex1M,I377,TRUE,_xll.ohTrigger(RecalcTrigger,Trigger1M)),NA())</f>
        <v>-2.465042597443734E-3</v>
      </c>
      <c r="O377" s="44" t="e">
        <f>IFERROR(_xll.qlIndexFixing(ONIndex3M,I377,TRUE,_xll.ohTrigger(RecalcTrigger,Trigger3M)),NA())</f>
        <v>#N/A</v>
      </c>
      <c r="P377" s="44">
        <f>IFERROR(_xll.qlIndexFixing(ONIndex6M,I377,TRUE,_xll.ohTrigger(RecalcTrigger,Trigger6M)),NA())</f>
        <v>-5.4869810810931341E-4</v>
      </c>
      <c r="Q377" s="183">
        <f>IFERROR(_xll.qlIndexFixing(ONIndex1Y,I377,TRUE,_xll.ohTrigger(RecalcTrigger,Trigger1Y)),NA())</f>
        <v>3.7529449212314603E-4</v>
      </c>
    </row>
    <row r="378" spans="2:17" x14ac:dyDescent="0.2">
      <c r="B378" s="39" t="s">
        <v>17</v>
      </c>
      <c r="D378" s="42">
        <f>_xll.qlCalendarAdvance(Calendar,$D377,B378,"f",FALSE)</f>
        <v>42888</v>
      </c>
      <c r="E378" s="177">
        <f>_xll.qlInterestRateIndexValueDate(IndexON,D378)</f>
        <v>42888</v>
      </c>
      <c r="F378" s="193">
        <f>IFERROR(_xll.qlIndexFixing(IndexON,D378,TRUE,_xll.ohTrigger(RecalcTrigger,TriggerON)),NA())</f>
        <v>-2.6681074727319398E-3</v>
      </c>
      <c r="H378" s="42">
        <f>_xll.qlCalendarAdvance(Calendar,$H377,B378,"f",FALSE)</f>
        <v>42888</v>
      </c>
      <c r="I378" s="177">
        <f>_xll.qlInterestRateIndexValueDate(Index1M,$H378)</f>
        <v>42892</v>
      </c>
      <c r="J378" s="182">
        <f>IFERROR(_xll.qlIndexFixing(Index1M,$H378,TRUE,_xll.ohTrigger(RecalcTrigger,Trigger1M)),NA())</f>
        <v>-2.4294095006185401E-3</v>
      </c>
      <c r="K378" s="44" t="e">
        <f>IFERROR(_xll.qlIndexFixing(Index3M,H378,TRUE,_xll.ohTrigger(RecalcTrigger,Trigger3M)),NA())</f>
        <v>#N/A</v>
      </c>
      <c r="L378" s="44">
        <f>IFERROR(_xll.qlIndexFixing(Index6M,$H378,TRUE,_xll.ohTrigger(RecalcTrigger,Trigger6M)),NA())</f>
        <v>-7.2543571886186451E-5</v>
      </c>
      <c r="M378" s="183">
        <f>IFERROR(_xll.qlIndexFixing(Index1Y,$H378,TRUE,_xll.ohTrigger(RecalcTrigger,Trigger1Y)),NA())</f>
        <v>1.5460759171726901E-3</v>
      </c>
      <c r="N378" s="182">
        <f>IFERROR(_xll.qlIndexFixing(ONIndex1M,I378,TRUE,_xll.ohTrigger(RecalcTrigger,Trigger1M)),NA())</f>
        <v>-2.4625454870852437E-3</v>
      </c>
      <c r="O378" s="44" t="e">
        <f>IFERROR(_xll.qlIndexFixing(ONIndex3M,I378,TRUE,_xll.ohTrigger(RecalcTrigger,Trigger3M)),NA())</f>
        <v>#N/A</v>
      </c>
      <c r="P378" s="44">
        <f>IFERROR(_xll.qlIndexFixing(ONIndex6M,I378,TRUE,_xll.ohTrigger(RecalcTrigger,Trigger6M)),NA())</f>
        <v>-5.3877735061380605E-4</v>
      </c>
      <c r="Q378" s="183">
        <f>IFERROR(_xll.qlIndexFixing(ONIndex1Y,I378,TRUE,_xll.ohTrigger(RecalcTrigger,Trigger1Y)),NA())</f>
        <v>3.8596408701074836E-4</v>
      </c>
    </row>
    <row r="379" spans="2:17" x14ac:dyDescent="0.2">
      <c r="B379" s="39" t="s">
        <v>17</v>
      </c>
      <c r="D379" s="42">
        <f>_xll.qlCalendarAdvance(Calendar,$D378,B379,"f",FALSE)</f>
        <v>42891</v>
      </c>
      <c r="E379" s="177">
        <f>_xll.qlInterestRateIndexValueDate(IndexON,D379)</f>
        <v>42891</v>
      </c>
      <c r="F379" s="193">
        <f>IFERROR(_xll.qlIndexFixing(IndexON,D379,TRUE,_xll.ohTrigger(RecalcTrigger,TriggerON)),NA())</f>
        <v>-2.6601854974828143E-3</v>
      </c>
      <c r="H379" s="42">
        <f>_xll.qlCalendarAdvance(Calendar,$H378,B379,"f",FALSE)</f>
        <v>42891</v>
      </c>
      <c r="I379" s="177">
        <f>_xll.qlInterestRateIndexValueDate(Index1M,$H379)</f>
        <v>42893</v>
      </c>
      <c r="J379" s="182">
        <f>IFERROR(_xll.qlIndexFixing(Index1M,$H379,TRUE,_xll.ohTrigger(RecalcTrigger,Trigger1M)),NA())</f>
        <v>-2.4267258956336413E-3</v>
      </c>
      <c r="K379" s="44" t="e">
        <f>IFERROR(_xll.qlIndexFixing(Index3M,H379,TRUE,_xll.ohTrigger(RecalcTrigger,Trigger3M)),NA())</f>
        <v>#N/A</v>
      </c>
      <c r="L379" s="44">
        <f>IFERROR(_xll.qlIndexFixing(Index6M,$H379,TRUE,_xll.ohTrigger(RecalcTrigger,Trigger6M)),NA())</f>
        <v>-6.8281781487568375E-5</v>
      </c>
      <c r="M379" s="183">
        <f>IFERROR(_xll.qlIndexFixing(Index1Y,$H379,TRUE,_xll.ohTrigger(RecalcTrigger,Trigger1Y)),NA())</f>
        <v>1.5532950471523058E-3</v>
      </c>
      <c r="N379" s="182">
        <f>IFERROR(_xll.qlIndexFixing(ONIndex1M,I379,TRUE,_xll.ohTrigger(RecalcTrigger,Trigger1M)),NA())</f>
        <v>-2.4574886301387266E-3</v>
      </c>
      <c r="O379" s="44" t="e">
        <f>IFERROR(_xll.qlIndexFixing(ONIndex3M,I379,TRUE,_xll.ohTrigger(RecalcTrigger,Trigger3M)),NA())</f>
        <v>#N/A</v>
      </c>
      <c r="P379" s="44">
        <f>IFERROR(_xll.qlIndexFixing(ONIndex6M,I379,TRUE,_xll.ohTrigger(RecalcTrigger,Trigger6M)),NA())</f>
        <v>-5.1640788085727252E-4</v>
      </c>
      <c r="Q379" s="183">
        <f>IFERROR(_xll.qlIndexFixing(ONIndex1Y,I379,TRUE,_xll.ohTrigger(RecalcTrigger,Trigger1Y)),NA())</f>
        <v>4.1468841893710362E-4</v>
      </c>
    </row>
    <row r="380" spans="2:17" x14ac:dyDescent="0.2">
      <c r="B380" s="39" t="s">
        <v>17</v>
      </c>
      <c r="D380" s="42">
        <f>_xll.qlCalendarAdvance(Calendar,$D379,B380,"f",FALSE)</f>
        <v>42892</v>
      </c>
      <c r="E380" s="177">
        <f>_xll.qlInterestRateIndexValueDate(IndexON,D380)</f>
        <v>42892</v>
      </c>
      <c r="F380" s="193">
        <f>IFERROR(_xll.qlIndexFixing(IndexON,D380,TRUE,_xll.ohTrigger(RecalcTrigger,TriggerON)),NA())</f>
        <v>-2.6562085783687905E-3</v>
      </c>
      <c r="H380" s="42">
        <f>_xll.qlCalendarAdvance(Calendar,$H379,B380,"f",FALSE)</f>
        <v>42892</v>
      </c>
      <c r="I380" s="177">
        <f>_xll.qlInterestRateIndexValueDate(Index1M,$H380)</f>
        <v>42894</v>
      </c>
      <c r="J380" s="182">
        <f>IFERROR(_xll.qlIndexFixing(Index1M,$H380,TRUE,_xll.ohTrigger(RecalcTrigger,Trigger1M)),NA())</f>
        <v>-2.4212287504270236E-3</v>
      </c>
      <c r="K380" s="44" t="e">
        <f>IFERROR(_xll.qlIndexFixing(Index3M,H380,TRUE,_xll.ohTrigger(RecalcTrigger,Trigger3M)),NA())</f>
        <v>#N/A</v>
      </c>
      <c r="L380" s="44">
        <f>IFERROR(_xll.qlIndexFixing(Index6M,$H380,TRUE,_xll.ohTrigger(RecalcTrigger,Trigger6M)),NA())</f>
        <v>-6.4047687151006091E-5</v>
      </c>
      <c r="M380" s="183">
        <f>IFERROR(_xll.qlIndexFixing(Index1Y,$H380,TRUE,_xll.ohTrigger(RecalcTrigger,Trigger1Y)),NA())</f>
        <v>1.5605196443936335E-3</v>
      </c>
      <c r="N380" s="182">
        <f>IFERROR(_xll.qlIndexFixing(ONIndex1M,I380,TRUE,_xll.ohTrigger(RecalcTrigger,Trigger1M)),NA())</f>
        <v>-2.4524194089092788E-3</v>
      </c>
      <c r="O380" s="44" t="e">
        <f>IFERROR(_xll.qlIndexFixing(ONIndex3M,I380,TRUE,_xll.ohTrigger(RecalcTrigger,Trigger3M)),NA())</f>
        <v>#N/A</v>
      </c>
      <c r="P380" s="44">
        <f>IFERROR(_xll.qlIndexFixing(ONIndex6M,I380,TRUE,_xll.ohTrigger(RecalcTrigger,Trigger6M)),NA())</f>
        <v>-4.9148666988241274E-4</v>
      </c>
      <c r="Q380" s="183">
        <f>IFERROR(_xll.qlIndexFixing(ONIndex1Y,I380,TRUE,_xll.ohTrigger(RecalcTrigger,Trigger1Y)),NA())</f>
        <v>4.5087584098268962E-4</v>
      </c>
    </row>
    <row r="381" spans="2:17" x14ac:dyDescent="0.2">
      <c r="B381" s="39" t="s">
        <v>17</v>
      </c>
      <c r="D381" s="42">
        <f>_xll.qlCalendarAdvance(Calendar,$D380,B381,"f",FALSE)</f>
        <v>42893</v>
      </c>
      <c r="E381" s="177">
        <f>_xll.qlInterestRateIndexValueDate(IndexON,D381)</f>
        <v>42893</v>
      </c>
      <c r="F381" s="193">
        <f>IFERROR(_xll.qlIndexFixing(IndexON,D381,TRUE,_xll.ohTrigger(RecalcTrigger,TriggerON)),NA())</f>
        <v>-2.6522282082552806E-3</v>
      </c>
      <c r="H381" s="42">
        <f>_xll.qlCalendarAdvance(Calendar,$H380,B381,"f",FALSE)</f>
        <v>42893</v>
      </c>
      <c r="I381" s="177">
        <f>_xll.qlInterestRateIndexValueDate(Index1M,$H381)</f>
        <v>42895</v>
      </c>
      <c r="J381" s="182">
        <f>IFERROR(_xll.qlIndexFixing(Index1M,$H381,TRUE,_xll.ohTrigger(RecalcTrigger,Trigger1M)),NA())</f>
        <v>-2.4199125056497792E-3</v>
      </c>
      <c r="K381" s="44" t="e">
        <f>IFERROR(_xll.qlIndexFixing(Index3M,H381,TRUE,_xll.ohTrigger(RecalcTrigger,Trigger3M)),NA())</f>
        <v>#N/A</v>
      </c>
      <c r="L381" s="44">
        <f>IFERROR(_xll.qlIndexFixing(Index6M,$H381,TRUE,_xll.ohTrigger(RecalcTrigger,Trigger6M)),NA())</f>
        <v>-5.6625724222900211E-5</v>
      </c>
      <c r="M381" s="183">
        <f>IFERROR(_xll.qlIndexFixing(Index1Y,$H381,TRUE,_xll.ohTrigger(RecalcTrigger,Trigger1Y)),NA())</f>
        <v>1.5757619895274426E-3</v>
      </c>
      <c r="N381" s="182">
        <f>IFERROR(_xll.qlIndexFixing(ONIndex1M,I381,TRUE,_xll.ohTrigger(RecalcTrigger,Trigger1M)),NA())</f>
        <v>-2.4498534244044023E-3</v>
      </c>
      <c r="O381" s="44" t="e">
        <f>IFERROR(_xll.qlIndexFixing(ONIndex3M,I381,TRUE,_xll.ohTrigger(RecalcTrigger,Trigger3M)),NA())</f>
        <v>#N/A</v>
      </c>
      <c r="P381" s="44">
        <f>IFERROR(_xll.qlIndexFixing(ONIndex6M,I381,TRUE,_xll.ohTrigger(RecalcTrigger,Trigger6M)),NA())</f>
        <v>-4.7773607865675416E-4</v>
      </c>
      <c r="Q381" s="183">
        <f>IFERROR(_xll.qlIndexFixing(ONIndex1Y,I381,TRUE,_xll.ohTrigger(RecalcTrigger,Trigger1Y)),NA())</f>
        <v>4.7274150338338927E-4</v>
      </c>
    </row>
    <row r="382" spans="2:17" x14ac:dyDescent="0.2">
      <c r="B382" s="39" t="s">
        <v>17</v>
      </c>
      <c r="D382" s="42">
        <f>_xll.qlCalendarAdvance(Calendar,$D381,B382,"f",FALSE)</f>
        <v>42894</v>
      </c>
      <c r="E382" s="177">
        <f>_xll.qlInterestRateIndexValueDate(IndexON,D382)</f>
        <v>42894</v>
      </c>
      <c r="F382" s="193">
        <f>IFERROR(_xll.qlIndexFixing(IndexON,D382,TRUE,_xll.ohTrigger(RecalcTrigger,TriggerON)),NA())</f>
        <v>-2.6482445047282255E-3</v>
      </c>
      <c r="H382" s="42">
        <f>_xll.qlCalendarAdvance(Calendar,$H381,B382,"f",FALSE)</f>
        <v>42894</v>
      </c>
      <c r="I382" s="177">
        <f>_xll.qlInterestRateIndexValueDate(Index1M,$H382)</f>
        <v>42898</v>
      </c>
      <c r="J382" s="182">
        <f>IFERROR(_xll.qlIndexFixing(Index1M,$H382,TRUE,_xll.ohTrigger(RecalcTrigger,Trigger1M)),NA())</f>
        <v>-2.4130991296513749E-3</v>
      </c>
      <c r="K382" s="44" t="e">
        <f>IFERROR(_xll.qlIndexFixing(Index3M,H382,TRUE,_xll.ohTrigger(RecalcTrigger,Trigger3M)),NA())</f>
        <v>#N/A</v>
      </c>
      <c r="L382" s="44">
        <f>IFERROR(_xll.qlIndexFixing(Index6M,$H382,TRUE,_xll.ohTrigger(RecalcTrigger,Trigger6M)),NA())</f>
        <v>-4.743648590107982E-5</v>
      </c>
      <c r="M382" s="183">
        <f>IFERROR(_xll.qlIndexFixing(Index1Y,$H382,TRUE,_xll.ohTrigger(RecalcTrigger,Trigger1Y)),NA())</f>
        <v>1.5893518599290305E-3</v>
      </c>
      <c r="N382" s="182">
        <f>IFERROR(_xll.qlIndexFixing(ONIndex1M,I382,TRUE,_xll.ohTrigger(RecalcTrigger,Trigger1M)),NA())</f>
        <v>-2.44727363146513E-3</v>
      </c>
      <c r="O382" s="44" t="e">
        <f>IFERROR(_xll.qlIndexFixing(ONIndex3M,I382,TRUE,_xll.ohTrigger(RecalcTrigger,Trigger3M)),NA())</f>
        <v>#N/A</v>
      </c>
      <c r="P382" s="44">
        <f>IFERROR(_xll.qlIndexFixing(ONIndex6M,I382,TRUE,_xll.ohTrigger(RecalcTrigger,Trigger6M)),NA())</f>
        <v>-4.6320391546395001E-4</v>
      </c>
      <c r="Q382" s="183">
        <f>IFERROR(_xll.qlIndexFixing(ONIndex1Y,I382,TRUE,_xll.ohTrigger(RecalcTrigger,Trigger1Y)),NA())</f>
        <v>4.9689400777985782E-4</v>
      </c>
    </row>
    <row r="383" spans="2:17" x14ac:dyDescent="0.2">
      <c r="B383" s="39" t="s">
        <v>17</v>
      </c>
      <c r="D383" s="42">
        <f>_xll.qlCalendarAdvance(Calendar,$D382,B383,"f",FALSE)</f>
        <v>42895</v>
      </c>
      <c r="E383" s="177">
        <f>_xll.qlInterestRateIndexValueDate(IndexON,D383)</f>
        <v>42895</v>
      </c>
      <c r="F383" s="193">
        <f>IFERROR(_xll.qlIndexFixing(IndexON,D383,TRUE,_xll.ohTrigger(RecalcTrigger,TriggerON)),NA())</f>
        <v>-2.6402472069175786E-3</v>
      </c>
      <c r="H383" s="42">
        <f>_xll.qlCalendarAdvance(Calendar,$H382,B383,"f",FALSE)</f>
        <v>42895</v>
      </c>
      <c r="I383" s="177">
        <f>_xll.qlInterestRateIndexValueDate(Index1M,$H383)</f>
        <v>42899</v>
      </c>
      <c r="J383" s="182">
        <f>IFERROR(_xll.qlIndexFixing(Index1M,$H383,TRUE,_xll.ohTrigger(RecalcTrigger,Trigger1M)),NA())</f>
        <v>-2.4103319499886311E-3</v>
      </c>
      <c r="K383" s="44" t="e">
        <f>IFERROR(_xll.qlIndexFixing(Index3M,H383,TRUE,_xll.ohTrigger(RecalcTrigger,Trigger3M)),NA())</f>
        <v>#N/A</v>
      </c>
      <c r="L383" s="44">
        <f>IFERROR(_xll.qlIndexFixing(Index6M,$H383,TRUE,_xll.ohTrigger(RecalcTrigger,Trigger6M)),NA())</f>
        <v>-4.3377202062616369E-5</v>
      </c>
      <c r="M383" s="183">
        <f>IFERROR(_xll.qlIndexFixing(Index1Y,$H383,TRUE,_xll.ohTrigger(RecalcTrigger,Trigger1Y)),NA())</f>
        <v>1.5965127742576068E-3</v>
      </c>
      <c r="N383" s="182">
        <f>IFERROR(_xll.qlIndexFixing(ONIndex1M,I383,TRUE,_xll.ohTrigger(RecalcTrigger,Trigger1M)),NA())</f>
        <v>-2.4446800191801898E-3</v>
      </c>
      <c r="O383" s="44" t="e">
        <f>IFERROR(_xll.qlIndexFixing(ONIndex3M,I383,TRUE,_xll.ohTrigger(RecalcTrigger,Trigger3M)),NA())</f>
        <v>#N/A</v>
      </c>
      <c r="P383" s="44">
        <f>IFERROR(_xll.qlIndexFixing(ONIndex6M,I383,TRUE,_xll.ohTrigger(RecalcTrigger,Trigger6M)),NA())</f>
        <v>-4.4788497866488086E-4</v>
      </c>
      <c r="Q383" s="183">
        <f>IFERROR(_xll.qlIndexFixing(ONIndex1Y,I383,TRUE,_xll.ohTrigger(RecalcTrigger,Trigger1Y)),NA())</f>
        <v>5.2334923011265744E-4</v>
      </c>
    </row>
    <row r="384" spans="2:17" x14ac:dyDescent="0.2">
      <c r="B384" s="39" t="s">
        <v>17</v>
      </c>
      <c r="D384" s="42">
        <f>_xll.qlCalendarAdvance(Calendar,$D383,B384,"f",FALSE)</f>
        <v>42898</v>
      </c>
      <c r="E384" s="177">
        <f>_xll.qlInterestRateIndexValueDate(IndexON,D384)</f>
        <v>42898</v>
      </c>
      <c r="F384" s="193">
        <f>IFERROR(_xll.qlIndexFixing(IndexON,D384,TRUE,_xll.ohTrigger(RecalcTrigger,TriggerON)),NA())</f>
        <v>-2.632278696172996E-3</v>
      </c>
      <c r="H384" s="42">
        <f>_xll.qlCalendarAdvance(Calendar,$H383,B384,"f",FALSE)</f>
        <v>42898</v>
      </c>
      <c r="I384" s="177">
        <f>_xll.qlInterestRateIndexValueDate(Index1M,$H384)</f>
        <v>42900</v>
      </c>
      <c r="J384" s="182">
        <f>IFERROR(_xll.qlIndexFixing(Index1M,$H384,TRUE,_xll.ohTrigger(RecalcTrigger,Trigger1M)),NA())</f>
        <v>-2.4075508020859893E-3</v>
      </c>
      <c r="K384" s="44" t="e">
        <f>IFERROR(_xll.qlIndexFixing(Index3M,H384,TRUE,_xll.ohTrigger(RecalcTrigger,Trigger3M)),NA())</f>
        <v>#N/A</v>
      </c>
      <c r="L384" s="44">
        <f>IFERROR(_xll.qlIndexFixing(Index6M,$H384,TRUE,_xll.ohTrigger(RecalcTrigger,Trigger6M)),NA())</f>
        <v>-3.9360281226002537E-5</v>
      </c>
      <c r="M384" s="183">
        <f>IFERROR(_xll.qlIndexFixing(Index1Y,$H384,TRUE,_xll.ohTrigger(RecalcTrigger,Trigger1Y)),NA())</f>
        <v>1.6036424404064682E-3</v>
      </c>
      <c r="N384" s="182">
        <f>IFERROR(_xll.qlIndexFixing(ONIndex1M,I384,TRUE,_xll.ohTrigger(RecalcTrigger,Trigger1M)),NA())</f>
        <v>-2.4394301432462129E-3</v>
      </c>
      <c r="O384" s="44" t="e">
        <f>IFERROR(_xll.qlIndexFixing(ONIndex3M,I384,TRUE,_xll.ohTrigger(RecalcTrigger,Trigger3M)),NA())</f>
        <v>#N/A</v>
      </c>
      <c r="P384" s="44">
        <f>IFERROR(_xll.qlIndexFixing(ONIndex6M,I384,TRUE,_xll.ohTrigger(RecalcTrigger,Trigger6M)),NA())</f>
        <v>-4.1459804097865316E-4</v>
      </c>
      <c r="Q384" s="183">
        <f>IFERROR(_xll.qlIndexFixing(ONIndex1Y,I384,TRUE,_xll.ohTrigger(RecalcTrigger,Trigger1Y)),NA())</f>
        <v>5.8401572969657423E-4</v>
      </c>
    </row>
    <row r="385" spans="2:17" x14ac:dyDescent="0.2">
      <c r="B385" s="39" t="s">
        <v>17</v>
      </c>
      <c r="D385" s="42">
        <f>_xll.qlCalendarAdvance(Calendar,$D384,B385,"f",FALSE)</f>
        <v>42899</v>
      </c>
      <c r="E385" s="177">
        <f>_xll.qlInterestRateIndexValueDate(IndexON,D385)</f>
        <v>42899</v>
      </c>
      <c r="F385" s="193">
        <f>IFERROR(_xll.qlIndexFixing(IndexON,D385,TRUE,_xll.ohTrigger(RecalcTrigger,TriggerON)),NA())</f>
        <v>-2.62828008145366E-3</v>
      </c>
      <c r="H385" s="42">
        <f>_xll.qlCalendarAdvance(Calendar,$H384,B385,"f",FALSE)</f>
        <v>42899</v>
      </c>
      <c r="I385" s="177">
        <f>_xll.qlInterestRateIndexValueDate(Index1M,$H385)</f>
        <v>42901</v>
      </c>
      <c r="J385" s="182">
        <f>IFERROR(_xll.qlIndexFixing(Index1M,$H385,TRUE,_xll.ohTrigger(RecalcTrigger,Trigger1M)),NA())</f>
        <v>-2.401858191742462E-3</v>
      </c>
      <c r="K385" s="44" t="e">
        <f>IFERROR(_xll.qlIndexFixing(Index3M,H385,TRUE,_xll.ohTrigger(RecalcTrigger,Trigger3M)),NA())</f>
        <v>#N/A</v>
      </c>
      <c r="L385" s="44">
        <f>IFERROR(_xll.qlIndexFixing(Index6M,$H385,TRUE,_xll.ohTrigger(RecalcTrigger,Trigger6M)),NA())</f>
        <v>-3.5388235316114089E-5</v>
      </c>
      <c r="M385" s="183">
        <f>IFERROR(_xll.qlIndexFixing(Index1Y,$H385,TRUE,_xll.ohTrigger(RecalcTrigger,Trigger1Y)),NA())</f>
        <v>1.6107345852561657E-3</v>
      </c>
      <c r="N385" s="182">
        <f>IFERROR(_xll.qlIndexFixing(ONIndex1M,I385,TRUE,_xll.ohTrigger(RecalcTrigger,Trigger1M)),NA())</f>
        <v>-2.4341671510441643E-3</v>
      </c>
      <c r="O385" s="44" t="e">
        <f>IFERROR(_xll.qlIndexFixing(ONIndex3M,I385,TRUE,_xll.ohTrigger(RecalcTrigger,Trigger3M)),NA())</f>
        <v>#N/A</v>
      </c>
      <c r="P385" s="44">
        <f>IFERROR(_xll.qlIndexFixing(ONIndex6M,I385,TRUE,_xll.ohTrigger(RecalcTrigger,Trigger6M)),NA())</f>
        <v>-3.7889786196565467E-4</v>
      </c>
      <c r="Q385" s="183">
        <f>IFERROR(_xll.qlIndexFixing(ONIndex1Y,I385,TRUE,_xll.ohTrigger(RecalcTrigger,Trigger1Y)),NA())</f>
        <v>6.4837754597313335E-4</v>
      </c>
    </row>
    <row r="386" spans="2:17" x14ac:dyDescent="0.2">
      <c r="B386" s="39" t="s">
        <v>17</v>
      </c>
      <c r="D386" s="42">
        <f>_xll.qlCalendarAdvance(Calendar,$D385,B386,"f",FALSE)</f>
        <v>42900</v>
      </c>
      <c r="E386" s="177">
        <f>_xll.qlInterestRateIndexValueDate(IndexON,D386)</f>
        <v>42900</v>
      </c>
      <c r="F386" s="193">
        <f>IFERROR(_xll.qlIndexFixing(IndexON,D386,TRUE,_xll.ohTrigger(RecalcTrigger,TriggerON)),NA())</f>
        <v>-2.6242788357988545E-3</v>
      </c>
      <c r="H386" s="42">
        <f>_xll.qlCalendarAdvance(Calendar,$H385,B386,"f",FALSE)</f>
        <v>42900</v>
      </c>
      <c r="I386" s="177">
        <f>_xll.qlInterestRateIndexValueDate(Index1M,$H386)</f>
        <v>42902</v>
      </c>
      <c r="J386" s="182">
        <f>IFERROR(_xll.qlIndexFixing(Index1M,$H386,TRUE,_xll.ohTrigger(RecalcTrigger,Trigger1M)),NA())</f>
        <v>-2.4004931436848488E-3</v>
      </c>
      <c r="K386" s="44" t="e">
        <f>IFERROR(_xll.qlIndexFixing(Index3M,H386,TRUE,_xll.ohTrigger(RecalcTrigger,Trigger3M)),NA())</f>
        <v>#N/A</v>
      </c>
      <c r="L386" s="44">
        <f>IFERROR(_xll.qlIndexFixing(Index6M,$H386,TRUE,_xll.ohTrigger(RecalcTrigger,Trigger6M)),NA())</f>
        <v>-2.8086192140008851E-5</v>
      </c>
      <c r="M386" s="183">
        <f>IFERROR(_xll.qlIndexFixing(Index1Y,$H386,TRUE,_xll.ohTrigger(RecalcTrigger,Trigger1Y)),NA())</f>
        <v>1.6259290097654648E-3</v>
      </c>
      <c r="N386" s="182">
        <f>IFERROR(_xll.qlIndexFixing(ONIndex1M,I386,TRUE,_xll.ohTrigger(RecalcTrigger,Trigger1M)),NA())</f>
        <v>-2.4315042736056114E-3</v>
      </c>
      <c r="O386" s="44" t="e">
        <f>IFERROR(_xll.qlIndexFixing(ONIndex3M,I386,TRUE,_xll.ohTrigger(RecalcTrigger,Trigger3M)),NA())</f>
        <v>#N/A</v>
      </c>
      <c r="P386" s="44">
        <f>IFERROR(_xll.qlIndexFixing(ONIndex6M,I386,TRUE,_xll.ohTrigger(RecalcTrigger,Trigger6M)),NA())</f>
        <v>-3.6113322020803196E-4</v>
      </c>
      <c r="Q386" s="183">
        <f>IFERROR(_xll.qlIndexFixing(ONIndex1Y,I386,TRUE,_xll.ohTrigger(RecalcTrigger,Trigger1Y)),NA())</f>
        <v>6.7593739613514003E-4</v>
      </c>
    </row>
    <row r="387" spans="2:17" x14ac:dyDescent="0.2">
      <c r="B387" s="39" t="s">
        <v>17</v>
      </c>
      <c r="D387" s="42">
        <f>_xll.qlCalendarAdvance(Calendar,$D386,B387,"f",FALSE)</f>
        <v>42901</v>
      </c>
      <c r="E387" s="177">
        <f>_xll.qlInterestRateIndexValueDate(IndexON,D387)</f>
        <v>42901</v>
      </c>
      <c r="F387" s="193">
        <f>IFERROR(_xll.qlIndexFixing(IndexON,D387,TRUE,_xll.ohTrigger(RecalcTrigger,TriggerON)),NA())</f>
        <v>-2.6202750766346483E-3</v>
      </c>
      <c r="H387" s="42">
        <f>_xll.qlCalendarAdvance(Calendar,$H386,B387,"f",FALSE)</f>
        <v>42901</v>
      </c>
      <c r="I387" s="177">
        <f>_xll.qlInterestRateIndexValueDate(Index1M,$H387)</f>
        <v>42905</v>
      </c>
      <c r="J387" s="182">
        <f>IFERROR(_xll.qlIndexFixing(Index1M,$H387,TRUE,_xll.ohTrigger(RecalcTrigger,Trigger1M)),NA())</f>
        <v>-2.393435147696632E-3</v>
      </c>
      <c r="K387" s="44" t="e">
        <f>IFERROR(_xll.qlIndexFixing(Index3M,H387,TRUE,_xll.ohTrigger(RecalcTrigger,Trigger3M)),NA())</f>
        <v>#N/A</v>
      </c>
      <c r="L387" s="44">
        <f>IFERROR(_xll.qlIndexFixing(Index6M,$H387,TRUE,_xll.ohTrigger(RecalcTrigger,Trigger6M)),NA())</f>
        <v>-2.0000001168638938E-5</v>
      </c>
      <c r="M387" s="183">
        <f>IFERROR(_xll.qlIndexFixing(Index1Y,$H387,TRUE,_xll.ohTrigger(RecalcTrigger,Trigger1Y)),NA())</f>
        <v>1.6386009505310801E-3</v>
      </c>
      <c r="N387" s="182">
        <f>IFERROR(_xll.qlIndexFixing(ONIndex1M,I387,TRUE,_xll.ohTrigger(RecalcTrigger,Trigger1M)),NA())</f>
        <v>-2.4288275095152301E-3</v>
      </c>
      <c r="O387" s="44" t="e">
        <f>IFERROR(_xll.qlIndexFixing(ONIndex3M,I387,TRUE,_xll.ohTrigger(RecalcTrigger,Trigger3M)),NA())</f>
        <v>#N/A</v>
      </c>
      <c r="P387" s="44">
        <f>IFERROR(_xll.qlIndexFixing(ONIndex6M,I387,TRUE,_xll.ohTrigger(RecalcTrigger,Trigger6M)),NA())</f>
        <v>-3.4412719985610352E-4</v>
      </c>
      <c r="Q387" s="183">
        <f>IFERROR(_xll.qlIndexFixing(ONIndex1Y,I387,TRUE,_xll.ohTrigger(RecalcTrigger,Trigger1Y)),NA())</f>
        <v>7.0231727169911551E-4</v>
      </c>
    </row>
    <row r="388" spans="2:17" x14ac:dyDescent="0.2">
      <c r="B388" s="39" t="s">
        <v>17</v>
      </c>
      <c r="D388" s="42">
        <f>_xll.qlCalendarAdvance(Calendar,$D387,B388,"f",FALSE)</f>
        <v>42902</v>
      </c>
      <c r="E388" s="177">
        <f>_xll.qlInterestRateIndexValueDate(IndexON,D388)</f>
        <v>42902</v>
      </c>
      <c r="F388" s="193">
        <f>IFERROR(_xll.qlIndexFixing(IndexON,D388,TRUE,_xll.ohTrigger(RecalcTrigger,TriggerON)),NA())</f>
        <v>-2.6122408102358108E-3</v>
      </c>
      <c r="H388" s="42">
        <f>_xll.qlCalendarAdvance(Calendar,$H387,B388,"f",FALSE)</f>
        <v>42902</v>
      </c>
      <c r="I388" s="177">
        <f>_xll.qlInterestRateIndexValueDate(Index1M,$H388)</f>
        <v>42906</v>
      </c>
      <c r="J388" s="182">
        <f>IFERROR(_xll.qlIndexFixing(Index1M,$H388,TRUE,_xll.ohTrigger(RecalcTrigger,Trigger1M)),NA())</f>
        <v>-2.3905699555890614E-3</v>
      </c>
      <c r="K388" s="44" t="e">
        <f>IFERROR(_xll.qlIndexFixing(Index3M,H388,TRUE,_xll.ohTrigger(RecalcTrigger,Trigger3M)),NA())</f>
        <v>#N/A</v>
      </c>
      <c r="L388" s="44">
        <f>IFERROR(_xll.qlIndexFixing(Index6M,$H388,TRUE,_xll.ohTrigger(RecalcTrigger,Trigger6M)),NA())</f>
        <v>-1.6291275752029379E-5</v>
      </c>
      <c r="M388" s="183">
        <f>IFERROR(_xll.qlIndexFixing(Index1Y,$H388,TRUE,_xll.ohTrigger(RecalcTrigger,Trigger1Y)),NA())</f>
        <v>1.6454212072718193E-3</v>
      </c>
      <c r="N388" s="182">
        <f>IFERROR(_xll.qlIndexFixing(ONIndex1M,I388,TRUE,_xll.ohTrigger(RecalcTrigger,Trigger1M)),NA())</f>
        <v>-2.4261368478217804E-3</v>
      </c>
      <c r="O388" s="44" t="e">
        <f>IFERROR(_xll.qlIndexFixing(ONIndex3M,I388,TRUE,_xll.ohTrigger(RecalcTrigger,Trigger3M)),NA())</f>
        <v>#N/A</v>
      </c>
      <c r="P388" s="44">
        <f>IFERROR(_xll.qlIndexFixing(ONIndex6M,I388,TRUE,_xll.ohTrigger(RecalcTrigger,Trigger6M)),NA())</f>
        <v>-3.2788596174171403E-4</v>
      </c>
      <c r="Q388" s="183">
        <f>IFERROR(_xll.qlIndexFixing(ONIndex1Y,I388,TRUE,_xll.ohTrigger(RecalcTrigger,Trigger1Y)),NA())</f>
        <v>7.2750754037009813E-4</v>
      </c>
    </row>
    <row r="389" spans="2:17" x14ac:dyDescent="0.2">
      <c r="B389" s="39" t="s">
        <v>17</v>
      </c>
      <c r="D389" s="42">
        <f>_xll.qlCalendarAdvance(Calendar,$D388,B389,"f",FALSE)</f>
        <v>42905</v>
      </c>
      <c r="E389" s="177">
        <f>_xll.qlInterestRateIndexValueDate(IndexON,D389)</f>
        <v>42905</v>
      </c>
      <c r="F389" s="193">
        <f>IFERROR(_xll.qlIndexFixing(IndexON,D389,TRUE,_xll.ohTrigger(RecalcTrigger,TriggerON)),NA())</f>
        <v>-2.6042380881374783E-3</v>
      </c>
      <c r="H389" s="42">
        <f>_xll.qlCalendarAdvance(Calendar,$H388,B389,"f",FALSE)</f>
        <v>42905</v>
      </c>
      <c r="I389" s="177">
        <f>_xll.qlInterestRateIndexValueDate(Index1M,$H389)</f>
        <v>42907</v>
      </c>
      <c r="J389" s="182">
        <f>IFERROR(_xll.qlIndexFixing(Index1M,$H389,TRUE,_xll.ohTrigger(RecalcTrigger,Trigger1M)),NA())</f>
        <v>-2.3876907169868566E-3</v>
      </c>
      <c r="K389" s="44" t="e">
        <f>IFERROR(_xll.qlIndexFixing(Index3M,H389,TRUE,_xll.ohTrigger(RecalcTrigger,Trigger3M)),NA())</f>
        <v>#N/A</v>
      </c>
      <c r="L389" s="44">
        <f>IFERROR(_xll.qlIndexFixing(Index6M,$H389,TRUE,_xll.ohTrigger(RecalcTrigger,Trigger6M)),NA())</f>
        <v>-1.2637808013197559E-5</v>
      </c>
      <c r="M389" s="183">
        <f>IFERROR(_xll.qlIndexFixing(Index1Y,$H389,TRUE,_xll.ohTrigger(RecalcTrigger,Trigger1Y)),NA())</f>
        <v>1.65219459990391E-3</v>
      </c>
      <c r="N389" s="182">
        <f>IFERROR(_xll.qlIndexFixing(ONIndex1M,I389,TRUE,_xll.ohTrigger(RecalcTrigger,Trigger1M)),NA())</f>
        <v>-2.4206928653836002E-3</v>
      </c>
      <c r="O389" s="44" t="e">
        <f>IFERROR(_xll.qlIndexFixing(ONIndex3M,I389,TRUE,_xll.ohTrigger(RecalcTrigger,Trigger3M)),NA())</f>
        <v>#N/A</v>
      </c>
      <c r="P389" s="44">
        <f>IFERROR(_xll.qlIndexFixing(ONIndex6M,I389,TRUE,_xll.ohTrigger(RecalcTrigger,Trigger6M)),NA())</f>
        <v>-2.9798332124464366E-4</v>
      </c>
      <c r="Q389" s="183">
        <f>IFERROR(_xll.qlIndexFixing(ONIndex1Y,I389,TRUE,_xll.ohTrigger(RecalcTrigger,Trigger1Y)),NA())</f>
        <v>7.7387622408942036E-4</v>
      </c>
    </row>
    <row r="390" spans="2:17" x14ac:dyDescent="0.2">
      <c r="B390" s="39" t="s">
        <v>17</v>
      </c>
      <c r="D390" s="42">
        <f>_xll.qlCalendarAdvance(Calendar,$D389,B390,"f",FALSE)</f>
        <v>42906</v>
      </c>
      <c r="E390" s="177">
        <f>_xll.qlInterestRateIndexValueDate(IndexON,D390)</f>
        <v>42906</v>
      </c>
      <c r="F390" s="193">
        <f>IFERROR(_xll.qlIndexFixing(IndexON,D390,TRUE,_xll.ohTrigger(RecalcTrigger,TriggerON)),NA())</f>
        <v>-2.6002285773740752E-3</v>
      </c>
      <c r="H390" s="42">
        <f>_xll.qlCalendarAdvance(Calendar,$H389,B390,"f",FALSE)</f>
        <v>42906</v>
      </c>
      <c r="I390" s="177">
        <f>_xll.qlInterestRateIndexValueDate(Index1M,$H390)</f>
        <v>42908</v>
      </c>
      <c r="J390" s="182">
        <f>IFERROR(_xll.qlIndexFixing(Index1M,$H390,TRUE,_xll.ohTrigger(RecalcTrigger,Trigger1M)),NA())</f>
        <v>-2.3818015529226966E-3</v>
      </c>
      <c r="K390" s="44" t="e">
        <f>IFERROR(_xll.qlIndexFixing(Index3M,H390,TRUE,_xll.ohTrigger(RecalcTrigger,Trigger3M)),NA())</f>
        <v>#N/A</v>
      </c>
      <c r="L390" s="44">
        <f>IFERROR(_xll.qlIndexFixing(Index6M,$H390,TRUE,_xll.ohTrigger(RecalcTrigger,Trigger6M)),NA())</f>
        <v>-9.0353756559695802E-6</v>
      </c>
      <c r="M390" s="183">
        <f>IFERROR(_xll.qlIndexFixing(Index1Y,$H390,TRUE,_xll.ohTrigger(RecalcTrigger,Trigger1Y)),NA())</f>
        <v>1.6589243672489467E-3</v>
      </c>
      <c r="N390" s="182">
        <f>IFERROR(_xll.qlIndexFixing(ONIndex1M,I390,TRUE,_xll.ohTrigger(RecalcTrigger,Trigger1M)),NA())</f>
        <v>-2.4152350001171996E-3</v>
      </c>
      <c r="O390" s="44" t="e">
        <f>IFERROR(_xll.qlIndexFixing(ONIndex3M,I390,TRUE,_xll.ohTrigger(RecalcTrigger,Trigger3M)),NA())</f>
        <v>#N/A</v>
      </c>
      <c r="P390" s="44">
        <f>IFERROR(_xll.qlIndexFixing(ONIndex6M,I390,TRUE,_xll.ohTrigger(RecalcTrigger,Trigger6M)),NA())</f>
        <v>-2.7069206268492962E-4</v>
      </c>
      <c r="Q390" s="183">
        <f>IFERROR(_xll.qlIndexFixing(ONIndex1Y,I390,TRUE,_xll.ohTrigger(RecalcTrigger,Trigger1Y)),NA())</f>
        <v>8.161799039818618E-4</v>
      </c>
    </row>
    <row r="391" spans="2:17" x14ac:dyDescent="0.2">
      <c r="B391" s="39" t="s">
        <v>17</v>
      </c>
      <c r="D391" s="42">
        <f>_xll.qlCalendarAdvance(Calendar,$D390,B391,"f",FALSE)</f>
        <v>42907</v>
      </c>
      <c r="E391" s="177">
        <f>_xll.qlInterestRateIndexValueDate(IndexON,D391)</f>
        <v>42907</v>
      </c>
      <c r="F391" s="193">
        <f>IFERROR(_xll.qlIndexFixing(IndexON,D391,TRUE,_xll.ohTrigger(RecalcTrigger,TriggerON)),NA())</f>
        <v>-2.5962223485453961E-3</v>
      </c>
      <c r="H391" s="42">
        <f>_xll.qlCalendarAdvance(Calendar,$H390,B391,"f",FALSE)</f>
        <v>42907</v>
      </c>
      <c r="I391" s="177">
        <f>_xll.qlInterestRateIndexValueDate(Index1M,$H391)</f>
        <v>42909</v>
      </c>
      <c r="J391" s="182">
        <f>IFERROR(_xll.qlIndexFixing(Index1M,$H391,TRUE,_xll.ohTrigger(RecalcTrigger,Trigger1M)),NA())</f>
        <v>-2.3803874241916873E-3</v>
      </c>
      <c r="K391" s="44" t="e">
        <f>IFERROR(_xll.qlIndexFixing(Index3M,H391,TRUE,_xll.ohTrigger(RecalcTrigger,Trigger3M)),NA())</f>
        <v>#N/A</v>
      </c>
      <c r="L391" s="44">
        <f>IFERROR(_xll.qlIndexFixing(Index6M,$H391,TRUE,_xll.ohTrigger(RecalcTrigger,Trigger6M)),NA())</f>
        <v>1.9544692273166281E-6</v>
      </c>
      <c r="M391" s="183">
        <f>IFERROR(_xll.qlIndexFixing(Index1Y,$H391,TRUE,_xll.ohTrigger(RecalcTrigger,Trigger1Y)),NA())</f>
        <v>1.6738999829243714E-3</v>
      </c>
      <c r="N391" s="182">
        <f>IFERROR(_xll.qlIndexFixing(ONIndex1M,I391,TRUE,_xll.ohTrigger(RecalcTrigger,Trigger1M)),NA())</f>
        <v>-2.4124746822229426E-3</v>
      </c>
      <c r="O391" s="44" t="e">
        <f>IFERROR(_xll.qlIndexFixing(ONIndex3M,I391,TRUE,_xll.ohTrigger(RecalcTrigger,Trigger3M)),NA())</f>
        <v>#N/A</v>
      </c>
      <c r="P391" s="44">
        <f>IFERROR(_xll.qlIndexFixing(ONIndex6M,I391,TRUE,_xll.ohTrigger(RecalcTrigger,Trigger6M)),NA())</f>
        <v>-2.5836715810800825E-4</v>
      </c>
      <c r="Q391" s="183">
        <f>IFERROR(_xll.qlIndexFixing(ONIndex1Y,I391,TRUE,_xll.ohTrigger(RecalcTrigger,Trigger1Y)),NA())</f>
        <v>8.3527765632140927E-4</v>
      </c>
    </row>
    <row r="392" spans="2:17" x14ac:dyDescent="0.2">
      <c r="B392" s="39" t="s">
        <v>17</v>
      </c>
      <c r="D392" s="42">
        <f>_xll.qlCalendarAdvance(Calendar,$D391,B392,"f",FALSE)</f>
        <v>42908</v>
      </c>
      <c r="E392" s="177">
        <f>_xll.qlInterestRateIndexValueDate(IndexON,D392)</f>
        <v>42908</v>
      </c>
      <c r="F392" s="193">
        <f>IFERROR(_xll.qlIndexFixing(IndexON,D392,TRUE,_xll.ohTrigger(RecalcTrigger,TriggerON)),NA())</f>
        <v>-2.5922195553285121E-3</v>
      </c>
      <c r="H392" s="42">
        <f>_xll.qlCalendarAdvance(Calendar,$H391,B392,"f",FALSE)</f>
        <v>42908</v>
      </c>
      <c r="I392" s="177">
        <f>_xll.qlInterestRateIndexValueDate(Index1M,$H392)</f>
        <v>42912</v>
      </c>
      <c r="J392" s="182">
        <f>IFERROR(_xll.qlIndexFixing(Index1M,$H392,TRUE,_xll.ohTrigger(RecalcTrigger,Trigger1M)),NA())</f>
        <v>-2.3730834352333474E-3</v>
      </c>
      <c r="K392" s="44" t="e">
        <f>IFERROR(_xll.qlIndexFixing(Index3M,H392,TRUE,_xll.ohTrigger(RecalcTrigger,Trigger3M)),NA())</f>
        <v>#N/A</v>
      </c>
      <c r="L392" s="44">
        <f>IFERROR(_xll.qlIndexFixing(Index6M,$H392,TRUE,_xll.ohTrigger(RecalcTrigger,Trigger6M)),NA())</f>
        <v>6.8447762861981784E-6</v>
      </c>
      <c r="M392" s="183">
        <f>IFERROR(_xll.qlIndexFixing(Index1Y,$H392,TRUE,_xll.ohTrigger(RecalcTrigger,Trigger1Y)),NA())</f>
        <v>1.6854728808696467E-3</v>
      </c>
      <c r="N392" s="182">
        <f>IFERROR(_xll.qlIndexFixing(ONIndex1M,I392,TRUE,_xll.ohTrigger(RecalcTrigger,Trigger1M)),NA())</f>
        <v>-2.4097003995393607E-3</v>
      </c>
      <c r="O392" s="44" t="e">
        <f>IFERROR(_xll.qlIndexFixing(ONIndex3M,I392,TRUE,_xll.ohTrigger(RecalcTrigger,Trigger3M)),NA())</f>
        <v>#N/A</v>
      </c>
      <c r="P392" s="44">
        <f>IFERROR(_xll.qlIndexFixing(ONIndex6M,I392,TRUE,_xll.ohTrigger(RecalcTrigger,Trigger6M)),NA())</f>
        <v>-2.4684400435681653E-4</v>
      </c>
      <c r="Q392" s="183">
        <f>IFERROR(_xll.qlIndexFixing(ONIndex1Y,I392,TRUE,_xll.ohTrigger(RecalcTrigger,Trigger1Y)),NA())</f>
        <v>8.5312800895742669E-4</v>
      </c>
    </row>
    <row r="393" spans="2:17" x14ac:dyDescent="0.2">
      <c r="B393" s="39" t="s">
        <v>17</v>
      </c>
      <c r="D393" s="42">
        <f>_xll.qlCalendarAdvance(Calendar,$D392,B393,"f",FALSE)</f>
        <v>42909</v>
      </c>
      <c r="E393" s="177">
        <f>_xll.qlInterestRateIndexValueDate(IndexON,D393)</f>
        <v>42909</v>
      </c>
      <c r="F393" s="193">
        <f>IFERROR(_xll.qlIndexFixing(IndexON,D393,TRUE,_xll.ohTrigger(RecalcTrigger,TriggerON)),NA())</f>
        <v>-2.5842076395177216E-3</v>
      </c>
      <c r="H393" s="42">
        <f>_xll.qlCalendarAdvance(Calendar,$H392,B393,"f",FALSE)</f>
        <v>42909</v>
      </c>
      <c r="I393" s="177">
        <f>_xll.qlInterestRateIndexValueDate(Index1M,$H393)</f>
        <v>42913</v>
      </c>
      <c r="J393" s="182">
        <f>IFERROR(_xll.qlIndexFixing(Index1M,$H393,TRUE,_xll.ohTrigger(RecalcTrigger,Trigger1M)),NA())</f>
        <v>-2.3701196828804783E-3</v>
      </c>
      <c r="K393" s="44" t="e">
        <f>IFERROR(_xll.qlIndexFixing(Index3M,H393,TRUE,_xll.ohTrigger(RecalcTrigger,Trigger3M)),NA())</f>
        <v>#N/A</v>
      </c>
      <c r="L393" s="44">
        <f>IFERROR(_xll.qlIndexFixing(Index6M,$H393,TRUE,_xll.ohTrigger(RecalcTrigger,Trigger6M)),NA())</f>
        <v>8.3613773216670718E-6</v>
      </c>
      <c r="M393" s="183">
        <f>IFERROR(_xll.qlIndexFixing(Index1Y,$H393,TRUE,_xll.ohTrigger(RecalcTrigger,Trigger1Y)),NA())</f>
        <v>1.6920340247764023E-3</v>
      </c>
      <c r="N393" s="182">
        <f>IFERROR(_xll.qlIndexFixing(ONIndex1M,I393,TRUE,_xll.ohTrigger(RecalcTrigger,Trigger1M)),NA())</f>
        <v>-2.4069121409953098E-3</v>
      </c>
      <c r="O393" s="44" t="e">
        <f>IFERROR(_xll.qlIndexFixing(ONIndex3M,I393,TRUE,_xll.ohTrigger(RecalcTrigger,Trigger3M)),NA())</f>
        <v>#N/A</v>
      </c>
      <c r="P393" s="44">
        <f>IFERROR(_xll.qlIndexFixing(ONIndex6M,I393,TRUE,_xll.ohTrigger(RecalcTrigger,Trigger6M)),NA())</f>
        <v>-2.3612876294265561E-4</v>
      </c>
      <c r="Q393" s="183">
        <f>IFERROR(_xll.qlIndexFixing(ONIndex1Y,I393,TRUE,_xll.ohTrigger(RecalcTrigger,Trigger1Y)),NA())</f>
        <v>8.6972132975482452E-4</v>
      </c>
    </row>
    <row r="394" spans="2:17" x14ac:dyDescent="0.2">
      <c r="B394" s="39" t="s">
        <v>17</v>
      </c>
      <c r="D394" s="42">
        <f>_xll.qlCalendarAdvance(Calendar,$D393,B394,"f",FALSE)</f>
        <v>42912</v>
      </c>
      <c r="E394" s="177">
        <f>_xll.qlInterestRateIndexValueDate(IndexON,D394)</f>
        <v>42912</v>
      </c>
      <c r="F394" s="193">
        <f>IFERROR(_xll.qlIndexFixing(IndexON,D394,TRUE,_xll.ohTrigger(RecalcTrigger,TriggerON)),NA())</f>
        <v>-2.5762458142786215E-3</v>
      </c>
      <c r="H394" s="42">
        <f>_xll.qlCalendarAdvance(Calendar,$H393,B394,"f",FALSE)</f>
        <v>42912</v>
      </c>
      <c r="I394" s="177">
        <f>_xll.qlInterestRateIndexValueDate(Index1M,$H394)</f>
        <v>42914</v>
      </c>
      <c r="J394" s="182">
        <f>IFERROR(_xll.qlIndexFixing(Index1M,$H394,TRUE,_xll.ohTrigger(RecalcTrigger,Trigger1M)),NA())</f>
        <v>-2.3671418057675808E-3</v>
      </c>
      <c r="K394" s="44" t="e">
        <f>IFERROR(_xll.qlIndexFixing(Index3M,H394,TRUE,_xll.ohTrigger(RecalcTrigger,Trigger3M)),NA())</f>
        <v>#N/A</v>
      </c>
      <c r="L394" s="44">
        <f>IFERROR(_xll.qlIndexFixing(Index6M,$H394,TRUE,_xll.ohTrigger(RecalcTrigger,Trigger6M)),NA())</f>
        <v>1.174813885168693E-5</v>
      </c>
      <c r="M394" s="183">
        <f>IFERROR(_xll.qlIndexFixing(Index1Y,$H394,TRUE,_xll.ohTrigger(RecalcTrigger,Trigger1Y)),NA())</f>
        <v>1.6985715287245646E-3</v>
      </c>
      <c r="N394" s="182">
        <f>IFERROR(_xll.qlIndexFixing(ONIndex1M,I394,TRUE,_xll.ohTrigger(RecalcTrigger,Trigger1M)),NA())</f>
        <v>-2.4012729644162789E-3</v>
      </c>
      <c r="O394" s="44" t="e">
        <f>IFERROR(_xll.qlIndexFixing(ONIndex3M,I394,TRUE,_xll.ohTrigger(RecalcTrigger,Trigger3M)),NA())</f>
        <v>#N/A</v>
      </c>
      <c r="P394" s="44">
        <f>IFERROR(_xll.qlIndexFixing(ONIndex6M,I394,TRUE,_xll.ohTrigger(RecalcTrigger,Trigger6M)),NA())</f>
        <v>-2.1742199639351867E-4</v>
      </c>
      <c r="Q394" s="183">
        <f>IFERROR(_xll.qlIndexFixing(ONIndex1Y,I394,TRUE,_xll.ohTrigger(RecalcTrigger,Trigger1Y)),NA())</f>
        <v>8.9867194821735552E-4</v>
      </c>
    </row>
    <row r="395" spans="2:17" x14ac:dyDescent="0.2">
      <c r="B395" s="39" t="s">
        <v>17</v>
      </c>
      <c r="D395" s="42">
        <f>_xll.qlCalendarAdvance(Calendar,$D394,B395,"f",FALSE)</f>
        <v>42913</v>
      </c>
      <c r="E395" s="177">
        <f>_xll.qlInterestRateIndexValueDate(IndexON,D395)</f>
        <v>42913</v>
      </c>
      <c r="F395" s="193">
        <f>IFERROR(_xll.qlIndexFixing(IndexON,D395,TRUE,_xll.ohTrigger(RecalcTrigger,TriggerON)),NA())</f>
        <v>-2.5722625055557558E-3</v>
      </c>
      <c r="H395" s="42">
        <f>_xll.qlCalendarAdvance(Calendar,$H394,B395,"f",FALSE)</f>
        <v>42913</v>
      </c>
      <c r="I395" s="177">
        <f>_xll.qlInterestRateIndexValueDate(Index1M,$H395)</f>
        <v>42915</v>
      </c>
      <c r="J395" s="182">
        <f>IFERROR(_xll.qlIndexFixing(Index1M,$H395,TRUE,_xll.ohTrigger(RecalcTrigger,Trigger1M)),NA())</f>
        <v>-2.3610549991814889E-3</v>
      </c>
      <c r="K395" s="44" t="e">
        <f>IFERROR(_xll.qlIndexFixing(Index3M,H395,TRUE,_xll.ohTrigger(RecalcTrigger,Trigger3M)),NA())</f>
        <v>#N/A</v>
      </c>
      <c r="L395" s="44">
        <f>IFERROR(_xll.qlIndexFixing(Index6M,$H395,TRUE,_xll.ohTrigger(RecalcTrigger,Trigger6M)),NA())</f>
        <v>1.5114357691098096E-5</v>
      </c>
      <c r="M395" s="183">
        <f>IFERROR(_xll.qlIndexFixing(Index1Y,$H395,TRUE,_xll.ohTrigger(RecalcTrigger,Trigger1Y)),NA())</f>
        <v>1.7050888156663565E-3</v>
      </c>
      <c r="N395" s="182">
        <f>IFERROR(_xll.qlIndexFixing(ONIndex1M,I395,TRUE,_xll.ohTrigger(RecalcTrigger,Trigger1M)),NA())</f>
        <v>-2.3956191240337432E-3</v>
      </c>
      <c r="O395" s="44" t="e">
        <f>IFERROR(_xll.qlIndexFixing(ONIndex3M,I395,TRUE,_xll.ohTrigger(RecalcTrigger,Trigger3M)),NA())</f>
        <v>#N/A</v>
      </c>
      <c r="P395" s="44">
        <f>IFERROR(_xll.qlIndexFixing(ONIndex6M,I395,TRUE,_xll.ohTrigger(RecalcTrigger,Trigger6M)),NA())</f>
        <v>-2.0147014672566854E-4</v>
      </c>
      <c r="Q395" s="183">
        <f>IFERROR(_xll.qlIndexFixing(ONIndex1Y,I395,TRUE,_xll.ohTrigger(RecalcTrigger,Trigger1Y)),NA())</f>
        <v>9.2333165345515056E-4</v>
      </c>
    </row>
    <row r="396" spans="2:17" x14ac:dyDescent="0.2">
      <c r="B396" s="39" t="s">
        <v>17</v>
      </c>
      <c r="D396" s="42">
        <f>_xll.qlCalendarAdvance(Calendar,$D395,B396,"f",FALSE)</f>
        <v>42914</v>
      </c>
      <c r="E396" s="177">
        <f>_xll.qlInterestRateIndexValueDate(IndexON,D396)</f>
        <v>42914</v>
      </c>
      <c r="F396" s="193">
        <f>IFERROR(_xll.qlIndexFixing(IndexON,D396,TRUE,_xll.ohTrigger(RecalcTrigger,TriggerON)),NA())</f>
        <v>-2.5682835546270155E-3</v>
      </c>
      <c r="H396" s="42">
        <f>_xll.qlCalendarAdvance(Calendar,$H395,B396,"f",FALSE)</f>
        <v>42914</v>
      </c>
      <c r="I396" s="177">
        <f>_xll.qlInterestRateIndexValueDate(Index1M,$H396)</f>
        <v>42916</v>
      </c>
      <c r="J396" s="182">
        <f>IFERROR(_xll.qlIndexFixing(Index1M,$H396,TRUE,_xll.ohTrigger(RecalcTrigger,Trigger1M)),NA())</f>
        <v>-2.3595915124571014E-3</v>
      </c>
      <c r="K396" s="44" t="e">
        <f>IFERROR(_xll.qlIndexFixing(Index3M,H396,TRUE,_xll.ohTrigger(RecalcTrigger,Trigger3M)),NA())</f>
        <v>#N/A</v>
      </c>
      <c r="L396" s="44">
        <f>IFERROR(_xll.qlIndexFixing(Index6M,$H396,TRUE,_xll.ohTrigger(RecalcTrigger,Trigger6M)),NA())</f>
        <v>1.6494825216914935E-5</v>
      </c>
      <c r="M396" s="183">
        <f>IFERROR(_xll.qlIndexFixing(Index1Y,$H396,TRUE,_xll.ohTrigger(RecalcTrigger,Trigger1Y)),NA())</f>
        <v>1.7073796564410332E-3</v>
      </c>
      <c r="N396" s="182">
        <f>IFERROR(_xll.qlIndexFixing(ONIndex1M,I396,TRUE,_xll.ohTrigger(RecalcTrigger,Trigger1M)),NA())</f>
        <v>-2.3927608182816584E-3</v>
      </c>
      <c r="O396" s="44" t="e">
        <f>IFERROR(_xll.qlIndexFixing(ONIndex3M,I396,TRUE,_xll.ohTrigger(RecalcTrigger,Trigger3M)),NA())</f>
        <v>#N/A</v>
      </c>
      <c r="P396" s="44">
        <f>IFERROR(_xll.qlIndexFixing(ONIndex6M,I396,TRUE,_xll.ohTrigger(RecalcTrigger,Trigger6M)),NA())</f>
        <v>-1.9488688698832135E-4</v>
      </c>
      <c r="Q396" s="183">
        <f>IFERROR(_xll.qlIndexFixing(ONIndex1Y,I396,TRUE,_xll.ohTrigger(RecalcTrigger,Trigger1Y)),NA())</f>
        <v>9.3349533407227625E-4</v>
      </c>
    </row>
    <row r="397" spans="2:17" x14ac:dyDescent="0.2">
      <c r="B397" s="39" t="s">
        <v>17</v>
      </c>
      <c r="D397" s="42">
        <f>_xll.qlCalendarAdvance(Calendar,$D396,B397,"f",FALSE)</f>
        <v>42915</v>
      </c>
      <c r="E397" s="177">
        <f>_xll.qlInterestRateIndexValueDate(IndexON,D397)</f>
        <v>42915</v>
      </c>
      <c r="F397" s="193">
        <f>IFERROR(_xll.qlIndexFixing(IndexON,D397,TRUE,_xll.ohTrigger(RecalcTrigger,TriggerON)),NA())</f>
        <v>-2.5643091158089604E-3</v>
      </c>
      <c r="H397" s="42">
        <f>_xll.qlCalendarAdvance(Calendar,$H396,B397,"f",FALSE)</f>
        <v>42915</v>
      </c>
      <c r="I397" s="177">
        <f>_xll.qlInterestRateIndexValueDate(Index1M,$H397)</f>
        <v>42919</v>
      </c>
      <c r="J397" s="182">
        <f>IFERROR(_xll.qlIndexFixing(Index1M,$H397,TRUE,_xll.ohTrigger(RecalcTrigger,Trigger1M)),NA())</f>
        <v>-2.3504667451953202E-3</v>
      </c>
      <c r="K397" s="44" t="e">
        <f>IFERROR(_xll.qlIndexFixing(Index3M,H397,TRUE,_xll.ohTrigger(RecalcTrigger,Trigger3M)),NA())</f>
        <v>#N/A</v>
      </c>
      <c r="L397" s="44">
        <f>IFERROR(_xll.qlIndexFixing(Index6M,$H397,TRUE,_xll.ohTrigger(RecalcTrigger,Trigger6M)),NA())</f>
        <v>3.0527862171648088E-5</v>
      </c>
      <c r="M397" s="183">
        <f>IFERROR(_xll.qlIndexFixing(Index1Y,$H397,TRUE,_xll.ohTrigger(RecalcTrigger,Trigger1Y)),NA())</f>
        <v>1.7310251730547216E-3</v>
      </c>
      <c r="N397" s="182">
        <f>IFERROR(_xll.qlIndexFixing(ONIndex1M,I397,TRUE,_xll.ohTrigger(RecalcTrigger,Trigger1M)),NA())</f>
        <v>-2.3898884696427203E-3</v>
      </c>
      <c r="O397" s="44" t="e">
        <f>IFERROR(_xll.qlIndexFixing(ONIndex3M,I397,TRUE,_xll.ohTrigger(RecalcTrigger,Trigger3M)),NA())</f>
        <v>#N/A</v>
      </c>
      <c r="P397" s="44">
        <f>IFERROR(_xll.qlIndexFixing(ONIndex6M,I397,TRUE,_xll.ohTrigger(RecalcTrigger,Trigger6M)),NA())</f>
        <v>-1.891485075367072E-4</v>
      </c>
      <c r="Q397" s="183">
        <f>IFERROR(_xll.qlIndexFixing(ONIndex1Y,I397,TRUE,_xll.ohTrigger(RecalcTrigger,Trigger1Y)),NA())</f>
        <v>9.4234419059979757E-4</v>
      </c>
    </row>
    <row r="398" spans="2:17" x14ac:dyDescent="0.2">
      <c r="B398" s="39" t="s">
        <v>17</v>
      </c>
      <c r="D398" s="42">
        <f>_xll.qlCalendarAdvance(Calendar,$D397,B398,"f",FALSE)</f>
        <v>42916</v>
      </c>
      <c r="E398" s="177">
        <f>_xll.qlInterestRateIndexValueDate(IndexON,D398)</f>
        <v>42916</v>
      </c>
      <c r="F398" s="193">
        <f>IFERROR(_xll.qlIndexFixing(IndexON,D398,TRUE,_xll.ohTrigger(RecalcTrigger,TriggerON)),NA())</f>
        <v>-2.5563578926757202E-3</v>
      </c>
      <c r="H398" s="42">
        <f>_xll.qlCalendarAdvance(Calendar,$H397,B398,"f",FALSE)</f>
        <v>42916</v>
      </c>
      <c r="I398" s="177">
        <f>_xll.qlInterestRateIndexValueDate(Index1M,$H398)</f>
        <v>42920</v>
      </c>
      <c r="J398" s="182">
        <f>IFERROR(_xll.qlIndexFixing(Index1M,$H398,TRUE,_xll.ohTrigger(RecalcTrigger,Trigger1M)),NA())</f>
        <v>-2.3473967762930028E-3</v>
      </c>
      <c r="K398" s="44" t="e">
        <f>IFERROR(_xll.qlIndexFixing(Index3M,H398,TRUE,_xll.ohTrigger(RecalcTrigger,Trigger3M)),NA())</f>
        <v>#N/A</v>
      </c>
      <c r="L398" s="44">
        <f>IFERROR(_xll.qlIndexFixing(Index6M,$H398,TRUE,_xll.ohTrigger(RecalcTrigger,Trigger6M)),NA())</f>
        <v>3.3883917195966774E-5</v>
      </c>
      <c r="M398" s="183">
        <f>IFERROR(_xll.qlIndexFixing(Index1Y,$H398,TRUE,_xll.ohTrigger(RecalcTrigger,Trigger1Y)),NA())</f>
        <v>1.7374936398945797E-3</v>
      </c>
      <c r="N398" s="182">
        <f>IFERROR(_xll.qlIndexFixing(ONIndex1M,I398,TRUE,_xll.ohTrigger(RecalcTrigger,Trigger1M)),NA())</f>
        <v>-2.3870020667260405E-3</v>
      </c>
      <c r="O398" s="44" t="e">
        <f>IFERROR(_xll.qlIndexFixing(ONIndex3M,I398,TRUE,_xll.ohTrigger(RecalcTrigger,Trigger3M)),NA())</f>
        <v>#N/A</v>
      </c>
      <c r="P398" s="44">
        <f>IFERROR(_xll.qlIndexFixing(ONIndex6M,I398,TRUE,_xll.ohTrigger(RecalcTrigger,Trigger6M)),NA())</f>
        <v>-1.8426116976222318E-4</v>
      </c>
      <c r="Q398" s="183">
        <f>IFERROR(_xll.qlIndexFixing(ONIndex1Y,I398,TRUE,_xll.ohTrigger(RecalcTrigger,Trigger1Y)),NA())</f>
        <v>9.4986859082268893E-4</v>
      </c>
    </row>
    <row r="399" spans="2:17" x14ac:dyDescent="0.2">
      <c r="B399" s="39" t="s">
        <v>17</v>
      </c>
      <c r="D399" s="42">
        <f>_xll.qlCalendarAdvance(Calendar,$D398,B399,"f",FALSE)</f>
        <v>42919</v>
      </c>
      <c r="E399" s="177">
        <f>_xll.qlInterestRateIndexValueDate(IndexON,D399)</f>
        <v>42919</v>
      </c>
      <c r="F399" s="193">
        <f>IFERROR(_xll.qlIndexFixing(IndexON,D399,TRUE,_xll.ohTrigger(RecalcTrigger,TriggerON)),NA())</f>
        <v>-2.5484595519076336E-3</v>
      </c>
      <c r="H399" s="42">
        <f>_xll.qlCalendarAdvance(Calendar,$H398,B399,"f",FALSE)</f>
        <v>42919</v>
      </c>
      <c r="I399" s="177">
        <f>_xll.qlInterestRateIndexValueDate(Index1M,$H399)</f>
        <v>42921</v>
      </c>
      <c r="J399" s="182">
        <f>IFERROR(_xll.qlIndexFixing(Index1M,$H399,TRUE,_xll.ohTrigger(RecalcTrigger,Trigger1M)),NA())</f>
        <v>-2.3411230822103302E-3</v>
      </c>
      <c r="K399" s="44" t="e">
        <f>IFERROR(_xll.qlIndexFixing(Index3M,H399,TRUE,_xll.ohTrigger(RecalcTrigger,Trigger3M)),NA())</f>
        <v>#N/A</v>
      </c>
      <c r="L399" s="44">
        <f>IFERROR(_xll.qlIndexFixing(Index6M,$H399,TRUE,_xll.ohTrigger(RecalcTrigger,Trigger6M)),NA())</f>
        <v>3.7246906539925696E-5</v>
      </c>
      <c r="M399" s="183">
        <f>IFERROR(_xll.qlIndexFixing(Index1Y,$H399,TRUE,_xll.ohTrigger(RecalcTrigger,Trigger1Y)),NA())</f>
        <v>1.7439629798359194E-3</v>
      </c>
      <c r="N399" s="182">
        <f>IFERROR(_xll.qlIndexFixing(ONIndex1M,I399,TRUE,_xll.ohTrigger(RecalcTrigger,Trigger1M)),NA())</f>
        <v>-2.3811666081563487E-3</v>
      </c>
      <c r="O399" s="44" t="e">
        <f>IFERROR(_xll.qlIndexFixing(ONIndex3M,I399,TRUE,_xll.ohTrigger(RecalcTrigger,Trigger3M)),NA())</f>
        <v>#N/A</v>
      </c>
      <c r="P399" s="44">
        <f>IFERROR(_xll.qlIndexFixing(ONIndex6M,I399,TRUE,_xll.ohTrigger(RecalcTrigger,Trigger6M)),NA())</f>
        <v>-1.7735401953711261E-4</v>
      </c>
      <c r="Q399" s="183">
        <f>IFERROR(_xll.qlIndexFixing(ONIndex1Y,I399,TRUE,_xll.ohTrigger(RecalcTrigger,Trigger1Y)),NA())</f>
        <v>9.6045693955382205E-4</v>
      </c>
    </row>
    <row r="400" spans="2:17" x14ac:dyDescent="0.2">
      <c r="B400" s="39" t="s">
        <v>17</v>
      </c>
      <c r="D400" s="42">
        <f>_xll.qlCalendarAdvance(Calendar,$D399,B400,"f",FALSE)</f>
        <v>42920</v>
      </c>
      <c r="E400" s="177">
        <f>_xll.qlInterestRateIndexValueDate(IndexON,D400)</f>
        <v>42920</v>
      </c>
      <c r="F400" s="193">
        <f>IFERROR(_xll.qlIndexFixing(IndexON,D400,TRUE,_xll.ohTrigger(RecalcTrigger,TriggerON)),NA())</f>
        <v>-2.5445099776000291E-3</v>
      </c>
      <c r="H400" s="42">
        <f>_xll.qlCalendarAdvance(Calendar,$H399,B400,"f",FALSE)</f>
        <v>42920</v>
      </c>
      <c r="I400" s="177">
        <f>_xll.qlInterestRateIndexValueDate(Index1M,$H400)</f>
        <v>42922</v>
      </c>
      <c r="J400" s="182">
        <f>IFERROR(_xll.qlIndexFixing(Index1M,$H400,TRUE,_xll.ohTrigger(RecalcTrigger,Trigger1M)),NA())</f>
        <v>-2.3396146955714792E-3</v>
      </c>
      <c r="K400" s="44" t="e">
        <f>IFERROR(_xll.qlIndexFixing(Index3M,H400,TRUE,_xll.ohTrigger(RecalcTrigger,Trigger3M)),NA())</f>
        <v>#N/A</v>
      </c>
      <c r="L400" s="44">
        <f>IFERROR(_xll.qlIndexFixing(Index6M,$H400,TRUE,_xll.ohTrigger(RecalcTrigger,Trigger6M)),NA())</f>
        <v>4.4954674221444181E-5</v>
      </c>
      <c r="M400" s="183">
        <f>IFERROR(_xll.qlIndexFixing(Index1Y,$H400,TRUE,_xll.ohTrigger(RecalcTrigger,Trigger1Y)),NA())</f>
        <v>1.7504367999666294E-3</v>
      </c>
      <c r="N400" s="182">
        <f>IFERROR(_xll.qlIndexFixing(ONIndex1M,I400,TRUE,_xll.ohTrigger(RecalcTrigger,Trigger1M)),NA())</f>
        <v>-2.3753156907391215E-3</v>
      </c>
      <c r="O400" s="44" t="e">
        <f>IFERROR(_xll.qlIndexFixing(ONIndex3M,I400,TRUE,_xll.ohTrigger(RecalcTrigger,Trigger3M)),NA())</f>
        <v>#N/A</v>
      </c>
      <c r="P400" s="44">
        <f>IFERROR(_xll.qlIndexFixing(ONIndex6M,I400,TRUE,_xll.ohTrigger(RecalcTrigger,Trigger6M)),NA())</f>
        <v>-1.733454629038178E-4</v>
      </c>
      <c r="Q400" s="183">
        <f>IFERROR(_xll.qlIndexFixing(ONIndex1Y,I400,TRUE,_xll.ohTrigger(RecalcTrigger,Trigger1Y)),NA())</f>
        <v>9.6652898948335064E-4</v>
      </c>
    </row>
    <row r="401" spans="2:17" x14ac:dyDescent="0.2">
      <c r="B401" s="39" t="s">
        <v>17</v>
      </c>
      <c r="D401" s="42">
        <f>_xll.qlCalendarAdvance(Calendar,$D400,B401,"f",FALSE)</f>
        <v>42921</v>
      </c>
      <c r="E401" s="177">
        <f>_xll.qlInterestRateIndexValueDate(IndexON,D401)</f>
        <v>42921</v>
      </c>
      <c r="F401" s="193">
        <f>IFERROR(_xll.qlIndexFixing(IndexON,D401,TRUE,_xll.ohTrigger(RecalcTrigger,TriggerON)),NA())</f>
        <v>-2.5405658372257278E-3</v>
      </c>
      <c r="H401" s="42">
        <f>_xll.qlCalendarAdvance(Calendar,$H400,B401,"f",FALSE)</f>
        <v>42921</v>
      </c>
      <c r="I401" s="177">
        <f>_xll.qlInterestRateIndexValueDate(Index1M,$H401)</f>
        <v>42923</v>
      </c>
      <c r="J401" s="182">
        <f>IFERROR(_xll.qlIndexFixing(Index1M,$H401,TRUE,_xll.ohTrigger(RecalcTrigger,Trigger1M)),NA())</f>
        <v>-2.3381015736209207E-3</v>
      </c>
      <c r="K401" s="44" t="e">
        <f>IFERROR(_xll.qlIndexFixing(Index3M,H401,TRUE,_xll.ohTrigger(RecalcTrigger,Trigger3M)),NA())</f>
        <v>#N/A</v>
      </c>
      <c r="L401" s="44">
        <f>IFERROR(_xll.qlIndexFixing(Index6M,$H401,TRUE,_xll.ohTrigger(RecalcTrigger,Trigger6M)),NA())</f>
        <v>4.6193702427307695E-5</v>
      </c>
      <c r="M401" s="183">
        <f>IFERROR(_xll.qlIndexFixing(Index1Y,$H401,TRUE,_xll.ohTrigger(RecalcTrigger,Trigger1Y)),NA())</f>
        <v>1.7655089741494781E-3</v>
      </c>
      <c r="N401" s="182">
        <f>IFERROR(_xll.qlIndexFixing(ONIndex1M,I401,TRUE,_xll.ohTrigger(RecalcTrigger,Trigger1M)),NA())</f>
        <v>-2.3723588498070214E-3</v>
      </c>
      <c r="O401" s="44" t="e">
        <f>IFERROR(_xll.qlIndexFixing(ONIndex3M,I401,TRUE,_xll.ohTrigger(RecalcTrigger,Trigger3M)),NA())</f>
        <v>#N/A</v>
      </c>
      <c r="P401" s="44">
        <f>IFERROR(_xll.qlIndexFixing(ONIndex6M,I401,TRUE,_xll.ohTrigger(RecalcTrigger,Trigger6M)),NA())</f>
        <v>-1.7280575390632436E-4</v>
      </c>
      <c r="Q401" s="183">
        <f>IFERROR(_xll.qlIndexFixing(ONIndex1Y,I401,TRUE,_xll.ohTrigger(RecalcTrigger,Trigger1Y)),NA())</f>
        <v>9.6728662871470306E-4</v>
      </c>
    </row>
    <row r="402" spans="2:17" x14ac:dyDescent="0.2">
      <c r="B402" s="39" t="s">
        <v>17</v>
      </c>
      <c r="D402" s="42">
        <f>_xll.qlCalendarAdvance(Calendar,$D401,B402,"f",FALSE)</f>
        <v>42922</v>
      </c>
      <c r="E402" s="177">
        <f>_xll.qlInterestRateIndexValueDate(IndexON,D402)</f>
        <v>42922</v>
      </c>
      <c r="F402" s="193">
        <f>IFERROR(_xll.qlIndexFixing(IndexON,D402,TRUE,_xll.ohTrigger(RecalcTrigger,TriggerON)),NA())</f>
        <v>-2.5366272850213534E-3</v>
      </c>
      <c r="H402" s="42">
        <f>_xll.qlCalendarAdvance(Calendar,$H401,B402,"f",FALSE)</f>
        <v>42922</v>
      </c>
      <c r="I402" s="177">
        <f>_xll.qlInterestRateIndexValueDate(Index1M,$H402)</f>
        <v>42926</v>
      </c>
      <c r="J402" s="182">
        <f>IFERROR(_xll.qlIndexFixing(Index1M,$H402,TRUE,_xll.ohTrigger(RecalcTrigger,Trigger1M)),NA())</f>
        <v>-2.328678192194776E-3</v>
      </c>
      <c r="K402" s="44" t="e">
        <f>IFERROR(_xll.qlIndexFixing(Index3M,H402,TRUE,_xll.ohTrigger(RecalcTrigger,Trigger3M)),NA())</f>
        <v>#N/A</v>
      </c>
      <c r="L402" s="44">
        <f>IFERROR(_xll.qlIndexFixing(Index6M,$H402,TRUE,_xll.ohTrigger(RecalcTrigger,Trigger6M)),NA())</f>
        <v>5.4330302447382138E-5</v>
      </c>
      <c r="M402" s="183">
        <f>IFERROR(_xll.qlIndexFixing(Index1Y,$H402,TRUE,_xll.ohTrigger(RecalcTrigger,Trigger1Y)),NA())</f>
        <v>1.7764499449644709E-3</v>
      </c>
      <c r="N402" s="182">
        <f>IFERROR(_xll.qlIndexFixing(ONIndex1M,I402,TRUE,_xll.ohTrigger(RecalcTrigger,Trigger1M)),NA())</f>
        <v>-2.3693878876107632E-3</v>
      </c>
      <c r="O402" s="44" t="e">
        <f>IFERROR(_xll.qlIndexFixing(ONIndex3M,I402,TRUE,_xll.ohTrigger(RecalcTrigger,Trigger3M)),NA())</f>
        <v>#N/A</v>
      </c>
      <c r="P402" s="44">
        <f>IFERROR(_xll.qlIndexFixing(ONIndex6M,I402,TRUE,_xll.ohTrigger(RecalcTrigger,Trigger6M)),NA())</f>
        <v>-1.7315405433482312E-4</v>
      </c>
      <c r="Q402" s="183">
        <f>IFERROR(_xll.qlIndexFixing(ONIndex1Y,I402,TRUE,_xll.ohTrigger(RecalcTrigger,Trigger1Y)),NA())</f>
        <v>9.6666201994999312E-4</v>
      </c>
    </row>
    <row r="403" spans="2:17" x14ac:dyDescent="0.2">
      <c r="B403" s="39" t="s">
        <v>17</v>
      </c>
      <c r="D403" s="42">
        <f>_xll.qlCalendarAdvance(Calendar,$D402,B403,"f",FALSE)</f>
        <v>42923</v>
      </c>
      <c r="E403" s="177">
        <f>_xll.qlInterestRateIndexValueDate(IndexON,D403)</f>
        <v>42923</v>
      </c>
      <c r="F403" s="193">
        <f>IFERROR(_xll.qlIndexFixing(IndexON,D403,TRUE,_xll.ohTrigger(RecalcTrigger,TriggerON)),NA())</f>
        <v>-2.5287518120142849E-3</v>
      </c>
      <c r="H403" s="42">
        <f>_xll.qlCalendarAdvance(Calendar,$H402,B403,"f",FALSE)</f>
        <v>42923</v>
      </c>
      <c r="I403" s="177">
        <f>_xll.qlInterestRateIndexValueDate(Index1M,$H403)</f>
        <v>42927</v>
      </c>
      <c r="J403" s="182">
        <f>IFERROR(_xll.qlIndexFixing(Index1M,$H403,TRUE,_xll.ohTrigger(RecalcTrigger,Trigger1M)),NA())</f>
        <v>-2.3255085287069684E-3</v>
      </c>
      <c r="K403" s="44" t="e">
        <f>IFERROR(_xll.qlIndexFixing(Index3M,H403,TRUE,_xll.ohTrigger(RecalcTrigger,Trigger3M)),NA())</f>
        <v>#N/A</v>
      </c>
      <c r="L403" s="44">
        <f>IFERROR(_xll.qlIndexFixing(Index6M,$H403,TRUE,_xll.ohTrigger(RecalcTrigger,Trigger6M)),NA())</f>
        <v>5.7834024125822687E-5</v>
      </c>
      <c r="M403" s="183">
        <f>IFERROR(_xll.qlIndexFixing(Index1Y,$H403,TRUE,_xll.ohTrigger(RecalcTrigger,Trigger1Y)),NA())</f>
        <v>1.7830011931948386E-3</v>
      </c>
      <c r="N403" s="182">
        <f>IFERROR(_xll.qlIndexFixing(ONIndex1M,I403,TRUE,_xll.ohTrigger(RecalcTrigger,Trigger1M)),NA())</f>
        <v>-2.3664027931191711E-3</v>
      </c>
      <c r="O403" s="44" t="e">
        <f>IFERROR(_xll.qlIndexFixing(ONIndex3M,I403,TRUE,_xll.ohTrigger(RecalcTrigger,Trigger3M)),NA())</f>
        <v>#N/A</v>
      </c>
      <c r="P403" s="44">
        <f>IFERROR(_xll.qlIndexFixing(ONIndex6M,I403,TRUE,_xll.ohTrigger(RecalcTrigger,Trigger6M)),NA())</f>
        <v>-1.7439652582051934E-4</v>
      </c>
      <c r="Q403" s="183">
        <f>IFERROR(_xll.qlIndexFixing(ONIndex1Y,I403,TRUE,_xll.ohTrigger(RecalcTrigger,Trigger1Y)),NA())</f>
        <v>9.6464553113406737E-4</v>
      </c>
    </row>
    <row r="404" spans="2:17" x14ac:dyDescent="0.2">
      <c r="B404" s="39" t="s">
        <v>17</v>
      </c>
      <c r="D404" s="42">
        <f>_xll.qlCalendarAdvance(Calendar,$D403,B404,"f",FALSE)</f>
        <v>42926</v>
      </c>
      <c r="E404" s="177">
        <f>_xll.qlInterestRateIndexValueDate(IndexON,D404)</f>
        <v>42926</v>
      </c>
      <c r="F404" s="193">
        <f>IFERROR(_xll.qlIndexFixing(IndexON,D404,TRUE,_xll.ohTrigger(RecalcTrigger,TriggerON)),NA())</f>
        <v>-2.5209320282071346E-3</v>
      </c>
      <c r="H404" s="42">
        <f>_xll.qlCalendarAdvance(Calendar,$H403,B404,"f",FALSE)</f>
        <v>42926</v>
      </c>
      <c r="I404" s="177">
        <f>_xll.qlInterestRateIndexValueDate(Index1M,$H404)</f>
        <v>42928</v>
      </c>
      <c r="J404" s="182">
        <f>IFERROR(_xll.qlIndexFixing(Index1M,$H404,TRUE,_xll.ohTrigger(RecalcTrigger,Trigger1M)),NA())</f>
        <v>-2.3190350794695517E-3</v>
      </c>
      <c r="K404" s="44" t="e">
        <f>IFERROR(_xll.qlIndexFixing(Index3M,H404,TRUE,_xll.ohTrigger(RecalcTrigger,Trigger3M)),NA())</f>
        <v>#N/A</v>
      </c>
      <c r="L404" s="44">
        <f>IFERROR(_xll.qlIndexFixing(Index6M,$H404,TRUE,_xll.ohTrigger(RecalcTrigger,Trigger6M)),NA())</f>
        <v>6.1378032791053314E-5</v>
      </c>
      <c r="M404" s="183">
        <f>IFERROR(_xll.qlIndexFixing(Index1Y,$H404,TRUE,_xll.ohTrigger(RecalcTrigger,Trigger1Y)),NA())</f>
        <v>1.7895791166575308E-3</v>
      </c>
      <c r="N404" s="182">
        <f>IFERROR(_xll.qlIndexFixing(ONIndex1M,I404,TRUE,_xll.ohTrigger(RecalcTrigger,Trigger1M)),NA())</f>
        <v>-2.3603699643492959E-3</v>
      </c>
      <c r="O404" s="44" t="e">
        <f>IFERROR(_xll.qlIndexFixing(ONIndex3M,I404,TRUE,_xll.ohTrigger(RecalcTrigger,Trigger3M)),NA())</f>
        <v>#N/A</v>
      </c>
      <c r="P404" s="44">
        <f>IFERROR(_xll.qlIndexFixing(ONIndex6M,I404,TRUE,_xll.ohTrigger(RecalcTrigger,Trigger6M)),NA())</f>
        <v>-1.7989275521212988E-4</v>
      </c>
      <c r="Q404" s="183">
        <f>IFERROR(_xll.qlIndexFixing(ONIndex1Y,I404,TRUE,_xll.ohTrigger(RecalcTrigger,Trigger1Y)),NA())</f>
        <v>9.5592733241112171E-4</v>
      </c>
    </row>
    <row r="405" spans="2:17" x14ac:dyDescent="0.2">
      <c r="B405" s="39" t="s">
        <v>17</v>
      </c>
      <c r="D405" s="42">
        <f>_xll.qlCalendarAdvance(Calendar,$D404,B405,"f",FALSE)</f>
        <v>42927</v>
      </c>
      <c r="E405" s="177">
        <f>_xll.qlInterestRateIndexValueDate(IndexON,D405)</f>
        <v>42927</v>
      </c>
      <c r="F405" s="193">
        <f>IFERROR(_xll.qlIndexFixing(IndexON,D405,TRUE,_xll.ohTrigger(RecalcTrigger,TriggerON)),NA())</f>
        <v>-2.5170237209692914E-3</v>
      </c>
      <c r="H405" s="42">
        <f>_xll.qlCalendarAdvance(Calendar,$H404,B405,"f",FALSE)</f>
        <v>42927</v>
      </c>
      <c r="I405" s="177">
        <f>_xll.qlInterestRateIndexValueDate(Index1M,$H405)</f>
        <v>42929</v>
      </c>
      <c r="J405" s="182">
        <f>IFERROR(_xll.qlIndexFixing(Index1M,$H405,TRUE,_xll.ohTrigger(RecalcTrigger,Trigger1M)),NA())</f>
        <v>-2.3174768069966767E-3</v>
      </c>
      <c r="K405" s="44" t="e">
        <f>IFERROR(_xll.qlIndexFixing(Index3M,H405,TRUE,_xll.ohTrigger(RecalcTrigger,Trigger3M)),NA())</f>
        <v>#N/A</v>
      </c>
      <c r="L405" s="44">
        <f>IFERROR(_xll.qlIndexFixing(Index6M,$H405,TRUE,_xll.ohTrigger(RecalcTrigger,Trigger6M)),NA())</f>
        <v>6.963667416897349E-5</v>
      </c>
      <c r="M405" s="183">
        <f>IFERROR(_xll.qlIndexFixing(Index1Y,$H405,TRUE,_xll.ohTrigger(RecalcTrigger,Trigger1Y)),NA())</f>
        <v>1.7961875066255964E-3</v>
      </c>
      <c r="N405" s="182">
        <f>IFERROR(_xll.qlIndexFixing(ONIndex1M,I405,TRUE,_xll.ohTrigger(RecalcTrigger,Trigger1M)),NA())</f>
        <v>-2.3543208684584371E-3</v>
      </c>
      <c r="O405" s="44" t="e">
        <f>IFERROR(_xll.qlIndexFixing(ONIndex3M,I405,TRUE,_xll.ohTrigger(RecalcTrigger,Trigger3M)),NA())</f>
        <v>#N/A</v>
      </c>
      <c r="P405" s="44">
        <f>IFERROR(_xll.qlIndexFixing(ONIndex6M,I405,TRUE,_xll.ohTrigger(RecalcTrigger,Trigger6M)),NA())</f>
        <v>-1.8843134708568243E-4</v>
      </c>
      <c r="Q405" s="183">
        <f>IFERROR(_xll.qlIndexFixing(ONIndex1Y,I405,TRUE,_xll.ohTrigger(RecalcTrigger,Trigger1Y)),NA())</f>
        <v>9.4246813841181165E-4</v>
      </c>
    </row>
    <row r="406" spans="2:17" x14ac:dyDescent="0.2">
      <c r="B406" s="39" t="s">
        <v>17</v>
      </c>
      <c r="D406" s="42">
        <f>_xll.qlCalendarAdvance(Calendar,$D405,B406,"f",FALSE)</f>
        <v>42928</v>
      </c>
      <c r="E406" s="177">
        <f>_xll.qlInterestRateIndexValueDate(IndexON,D406)</f>
        <v>42928</v>
      </c>
      <c r="F406" s="193">
        <f>IFERROR(_xll.qlIndexFixing(IndexON,D406,TRUE,_xll.ohTrigger(RecalcTrigger,TriggerON)),NA())</f>
        <v>-2.5131219237639613E-3</v>
      </c>
      <c r="H406" s="42">
        <f>_xll.qlCalendarAdvance(Calendar,$H405,B406,"f",FALSE)</f>
        <v>42928</v>
      </c>
      <c r="I406" s="177">
        <f>_xll.qlInterestRateIndexValueDate(Index1M,$H406)</f>
        <v>42930</v>
      </c>
      <c r="J406" s="182">
        <f>IFERROR(_xll.qlIndexFixing(Index1M,$H406,TRUE,_xll.ohTrigger(RecalcTrigger,Trigger1M)),NA())</f>
        <v>-2.3159137726708368E-3</v>
      </c>
      <c r="K406" s="44" t="e">
        <f>IFERROR(_xll.qlIndexFixing(Index3M,H406,TRUE,_xll.ohTrigger(RecalcTrigger,Trigger3M)),NA())</f>
        <v>#N/A</v>
      </c>
      <c r="L406" s="44">
        <f>IFERROR(_xll.qlIndexFixing(Index6M,$H406,TRUE,_xll.ohTrigger(RecalcTrigger,Trigger6M)),NA())</f>
        <v>7.0955806920880145E-5</v>
      </c>
      <c r="M406" s="183">
        <f>IFERROR(_xll.qlIndexFixing(Index1Y,$H406,TRUE,_xll.ohTrigger(RecalcTrigger,Trigger1Y)),NA())</f>
        <v>1.8115708188791977E-3</v>
      </c>
      <c r="N406" s="182">
        <f>IFERROR(_xll.qlIndexFixing(ONIndex1M,I406,TRUE,_xll.ohTrigger(RecalcTrigger,Trigger1M)),NA())</f>
        <v>-2.3512649446244538E-3</v>
      </c>
      <c r="O406" s="44" t="e">
        <f>IFERROR(_xll.qlIndexFixing(ONIndex3M,I406,TRUE,_xll.ohTrigger(RecalcTrigger,Trigger3M)),NA())</f>
        <v>#N/A</v>
      </c>
      <c r="P406" s="44">
        <f>IFERROR(_xll.qlIndexFixing(ONIndex6M,I406,TRUE,_xll.ohTrigger(RecalcTrigger,Trigger6M)),NA())</f>
        <v>-1.9406798304366646E-4</v>
      </c>
      <c r="Q406" s="183">
        <f>IFERROR(_xll.qlIndexFixing(ONIndex1Y,I406,TRUE,_xll.ohTrigger(RecalcTrigger,Trigger1Y)),NA())</f>
        <v>9.336404363224915E-4</v>
      </c>
    </row>
    <row r="407" spans="2:17" x14ac:dyDescent="0.2">
      <c r="B407" s="39" t="s">
        <v>17</v>
      </c>
      <c r="D407" s="42">
        <f>_xll.qlCalendarAdvance(Calendar,$D406,B407,"f",FALSE)</f>
        <v>42929</v>
      </c>
      <c r="E407" s="177">
        <f>_xll.qlInterestRateIndexValueDate(IndexON,D407)</f>
        <v>42929</v>
      </c>
      <c r="F407" s="193">
        <f>IFERROR(_xll.qlIndexFixing(IndexON,D407,TRUE,_xll.ohTrigger(RecalcTrigger,TriggerON)),NA())</f>
        <v>-2.5092267904280874E-3</v>
      </c>
      <c r="H407" s="42">
        <f>_xll.qlCalendarAdvance(Calendar,$H406,B407,"f",FALSE)</f>
        <v>42929</v>
      </c>
      <c r="I407" s="177">
        <f>_xll.qlInterestRateIndexValueDate(Index1M,$H407)</f>
        <v>42933</v>
      </c>
      <c r="J407" s="182">
        <f>IFERROR(_xll.qlIndexFixing(Index1M,$H407,TRUE,_xll.ohTrigger(RecalcTrigger,Trigger1M)),NA())</f>
        <v>-2.3061901334634734E-3</v>
      </c>
      <c r="K407" s="44" t="e">
        <f>IFERROR(_xll.qlIndexFixing(Index3M,H407,TRUE,_xll.ohTrigger(RecalcTrigger,Trigger3M)),NA())</f>
        <v>#N/A</v>
      </c>
      <c r="L407" s="44">
        <f>IFERROR(_xll.qlIndexFixing(Index6M,$H407,TRUE,_xll.ohTrigger(RecalcTrigger,Trigger6M)),NA())</f>
        <v>7.9874967041841842E-5</v>
      </c>
      <c r="M407" s="183">
        <f>IFERROR(_xll.qlIndexFixing(Index1Y,$H407,TRUE,_xll.ohTrigger(RecalcTrigger,Trigger1Y)),NA())</f>
        <v>1.8230024781992038E-3</v>
      </c>
      <c r="N407" s="182">
        <f>IFERROR(_xll.qlIndexFixing(ONIndex1M,I407,TRUE,_xll.ohTrigger(RecalcTrigger,Trigger1M)),NA())</f>
        <v>-2.3481948215886561E-3</v>
      </c>
      <c r="O407" s="44" t="e">
        <f>IFERROR(_xll.qlIndexFixing(ONIndex3M,I407,TRUE,_xll.ohTrigger(RecalcTrigger,Trigger3M)),NA())</f>
        <v>#N/A</v>
      </c>
      <c r="P407" s="44">
        <f>IFERROR(_xll.qlIndexFixing(ONIndex6M,I407,TRUE,_xll.ohTrigger(RecalcTrigger,Trigger6M)),NA())</f>
        <v>-1.9978787372476603E-4</v>
      </c>
      <c r="Q407" s="183">
        <f>IFERROR(_xll.qlIndexFixing(ONIndex1Y,I407,TRUE,_xll.ohTrigger(RecalcTrigger,Trigger1Y)),NA())</f>
        <v>9.2483043151680988E-4</v>
      </c>
    </row>
    <row r="408" spans="2:17" x14ac:dyDescent="0.2">
      <c r="B408" s="39" t="s">
        <v>17</v>
      </c>
      <c r="D408" s="42">
        <f>_xll.qlCalendarAdvance(Calendar,$D407,B408,"f",FALSE)</f>
        <v>42930</v>
      </c>
      <c r="E408" s="177">
        <f>_xll.qlInterestRateIndexValueDate(IndexON,D408)</f>
        <v>42930</v>
      </c>
      <c r="F408" s="193">
        <f>IFERROR(_xll.qlIndexFixing(IndexON,D408,TRUE,_xll.ohTrigger(RecalcTrigger,TriggerON)),NA())</f>
        <v>-2.5014421243030327E-3</v>
      </c>
      <c r="H408" s="42">
        <f>_xll.qlCalendarAdvance(Calendar,$H407,B408,"f",FALSE)</f>
        <v>42930</v>
      </c>
      <c r="I408" s="177">
        <f>_xll.qlInterestRateIndexValueDate(Index1M,$H408)</f>
        <v>42934</v>
      </c>
      <c r="J408" s="182">
        <f>IFERROR(_xll.qlIndexFixing(Index1M,$H408,TRUE,_xll.ohTrigger(RecalcTrigger,Trigger1M)),NA())</f>
        <v>-2.3029202275071463E-3</v>
      </c>
      <c r="K408" s="44" t="e">
        <f>IFERROR(_xll.qlIndexFixing(Index3M,H408,TRUE,_xll.ohTrigger(RecalcTrigger,Trigger3M)),NA())</f>
        <v>#N/A</v>
      </c>
      <c r="L408" s="44">
        <f>IFERROR(_xll.qlIndexFixing(Index6M,$H408,TRUE,_xll.ohTrigger(RecalcTrigger,Trigger6M)),NA())</f>
        <v>8.3764715201932162E-5</v>
      </c>
      <c r="M408" s="183">
        <f>IFERROR(_xll.qlIndexFixing(Index1Y,$H408,TRUE,_xll.ohTrigger(RecalcTrigger,Trigger1Y)),NA())</f>
        <v>1.8298209910122011E-3</v>
      </c>
      <c r="N408" s="182">
        <f>IFERROR(_xll.qlIndexFixing(ONIndex1M,I408,TRUE,_xll.ohTrigger(RecalcTrigger,Trigger1M)),NA())</f>
        <v>-2.34511048808006E-3</v>
      </c>
      <c r="O408" s="44" t="e">
        <f>IFERROR(_xll.qlIndexFixing(ONIndex3M,I408,TRUE,_xll.ohTrigger(RecalcTrigger,Trigger3M)),NA())</f>
        <v>#N/A</v>
      </c>
      <c r="P408" s="44">
        <f>IFERROR(_xll.qlIndexFixing(ONIndex6M,I408,TRUE,_xll.ohTrigger(RecalcTrigger,Trigger6M)),NA())</f>
        <v>-2.0542164557380005E-4</v>
      </c>
      <c r="Q408" s="183">
        <f>IFERROR(_xll.qlIndexFixing(ONIndex1Y,I408,TRUE,_xll.ohTrigger(RecalcTrigger,Trigger1Y)),NA())</f>
        <v>9.1633227701670705E-4</v>
      </c>
    </row>
    <row r="409" spans="2:17" x14ac:dyDescent="0.2">
      <c r="B409" s="39" t="s">
        <v>17</v>
      </c>
      <c r="D409" s="42">
        <f>_xll.qlCalendarAdvance(Calendar,$D408,B409,"f",FALSE)</f>
        <v>42933</v>
      </c>
      <c r="E409" s="177">
        <f>_xll.qlInterestRateIndexValueDate(IndexON,D409)</f>
        <v>42933</v>
      </c>
      <c r="F409" s="193">
        <f>IFERROR(_xll.qlIndexFixing(IndexON,D409,TRUE,_xll.ohTrigger(RecalcTrigger,TriggerON)),NA())</f>
        <v>-2.4937159709192969E-3</v>
      </c>
      <c r="H409" s="42">
        <f>_xll.qlCalendarAdvance(Calendar,$H408,B409,"f",FALSE)</f>
        <v>42933</v>
      </c>
      <c r="I409" s="177">
        <f>_xll.qlInterestRateIndexValueDate(Index1M,$H409)</f>
        <v>42935</v>
      </c>
      <c r="J409" s="182">
        <f>IFERROR(_xll.qlIndexFixing(Index1M,$H409,TRUE,_xll.ohTrigger(RecalcTrigger,Trigger1M)),NA())</f>
        <v>-2.2962459335694844E-3</v>
      </c>
      <c r="K409" s="44" t="e">
        <f>IFERROR(_xll.qlIndexFixing(Index3M,H409,TRUE,_xll.ohTrigger(RecalcTrigger,Trigger3M)),NA())</f>
        <v>#N/A</v>
      </c>
      <c r="L409" s="44">
        <f>IFERROR(_xll.qlIndexFixing(Index6M,$H409,TRUE,_xll.ohTrigger(RecalcTrigger,Trigger6M)),NA())</f>
        <v>8.7728814372153735E-5</v>
      </c>
      <c r="M409" s="183">
        <f>IFERROR(_xll.qlIndexFixing(Index1Y,$H409,TRUE,_xll.ohTrigger(RecalcTrigger,Trigger1Y)),NA())</f>
        <v>1.83669246742517E-3</v>
      </c>
      <c r="N409" s="182">
        <f>IFERROR(_xll.qlIndexFixing(ONIndex1M,I409,TRUE,_xll.ohTrigger(RecalcTrigger,Trigger1M)),NA())</f>
        <v>-2.3388792008605108E-3</v>
      </c>
      <c r="O409" s="44" t="e">
        <f>IFERROR(_xll.qlIndexFixing(ONIndex3M,I409,TRUE,_xll.ohTrigger(RecalcTrigger,Trigger3M)),NA())</f>
        <v>#N/A</v>
      </c>
      <c r="P409" s="44">
        <f>IFERROR(_xll.qlIndexFixing(ONIndex6M,I409,TRUE,_xll.ohTrigger(RecalcTrigger,Trigger6M)),NA())</f>
        <v>-2.1639775368953451E-4</v>
      </c>
      <c r="Q409" s="183">
        <f>IFERROR(_xll.qlIndexFixing(ONIndex1Y,I409,TRUE,_xll.ohTrigger(RecalcTrigger,Trigger1Y)),NA())</f>
        <v>9.0039021731769253E-4</v>
      </c>
    </row>
    <row r="410" spans="2:17" x14ac:dyDescent="0.2">
      <c r="B410" s="39" t="s">
        <v>17</v>
      </c>
      <c r="D410" s="42">
        <f>_xll.qlCalendarAdvance(Calendar,$D409,B410,"f",FALSE)</f>
        <v>42934</v>
      </c>
      <c r="E410" s="177">
        <f>_xll.qlInterestRateIndexValueDate(IndexON,D410)</f>
        <v>42934</v>
      </c>
      <c r="F410" s="193">
        <f>IFERROR(_xll.qlIndexFixing(IndexON,D410,TRUE,_xll.ohTrigger(RecalcTrigger,TriggerON)),NA())</f>
        <v>-2.489856463165907E-3</v>
      </c>
      <c r="H410" s="42">
        <f>_xll.qlCalendarAdvance(Calendar,$H409,B410,"f",FALSE)</f>
        <v>42934</v>
      </c>
      <c r="I410" s="177">
        <f>_xll.qlInterestRateIndexValueDate(Index1M,$H410)</f>
        <v>42936</v>
      </c>
      <c r="J410" s="182">
        <f>IFERROR(_xll.qlIndexFixing(Index1M,$H410,TRUE,_xll.ohTrigger(RecalcTrigger,Trigger1M)),NA())</f>
        <v>-2.2946374981962225E-3</v>
      </c>
      <c r="K410" s="44" t="e">
        <f>IFERROR(_xll.qlIndexFixing(Index3M,H410,TRUE,_xll.ohTrigger(RecalcTrigger,Trigger3M)),NA())</f>
        <v>#N/A</v>
      </c>
      <c r="L410" s="44">
        <f>IFERROR(_xll.qlIndexFixing(Index6M,$H410,TRUE,_xll.ohTrigger(RecalcTrigger,Trigger6M)),NA())</f>
        <v>9.6753975870736853E-5</v>
      </c>
      <c r="M410" s="183">
        <f>IFERROR(_xll.qlIndexFixing(Index1Y,$H410,TRUE,_xll.ohTrigger(RecalcTrigger,Trigger1Y)),NA())</f>
        <v>1.843616855283008E-3</v>
      </c>
      <c r="N410" s="182">
        <f>IFERROR(_xll.qlIndexFixing(ONIndex1M,I410,TRUE,_xll.ohTrigger(RecalcTrigger,Trigger1M)),NA())</f>
        <v>-2.3326308248172722E-3</v>
      </c>
      <c r="O410" s="44" t="e">
        <f>IFERROR(_xll.qlIndexFixing(ONIndex3M,I410,TRUE,_xll.ohTrigger(RecalcTrigger,Trigger3M)),NA())</f>
        <v>#N/A</v>
      </c>
      <c r="P410" s="44">
        <f>IFERROR(_xll.qlIndexFixing(ONIndex6M,I410,TRUE,_xll.ohTrigger(RecalcTrigger,Trigger6M)),NA())</f>
        <v>-2.2707857454395963E-4</v>
      </c>
      <c r="Q410" s="183">
        <f>IFERROR(_xll.qlIndexFixing(ONIndex1Y,I410,TRUE,_xll.ohTrigger(RecalcTrigger,Trigger1Y)),NA())</f>
        <v>8.8550814744792206E-4</v>
      </c>
    </row>
    <row r="411" spans="2:17" x14ac:dyDescent="0.2">
      <c r="B411" s="39" t="s">
        <v>17</v>
      </c>
      <c r="D411" s="42">
        <f>_xll.qlCalendarAdvance(Calendar,$D410,B411,"f",FALSE)</f>
        <v>42935</v>
      </c>
      <c r="E411" s="177">
        <f>_xll.qlInterestRateIndexValueDate(IndexON,D411)</f>
        <v>42935</v>
      </c>
      <c r="F411" s="193">
        <f>IFERROR(_xll.qlIndexFixing(IndexON,D411,TRUE,_xll.ohTrigger(RecalcTrigger,TriggerON)),NA())</f>
        <v>-2.4860045414643039E-3</v>
      </c>
      <c r="H411" s="42">
        <f>_xll.qlCalendarAdvance(Calendar,$H410,B411,"f",FALSE)</f>
        <v>42935</v>
      </c>
      <c r="I411" s="177">
        <f>_xll.qlInterestRateIndexValueDate(Index1M,$H411)</f>
        <v>42937</v>
      </c>
      <c r="J411" s="182">
        <f>IFERROR(_xll.qlIndexFixing(Index1M,$H411,TRUE,_xll.ohTrigger(RecalcTrigger,Trigger1M)),NA())</f>
        <v>-2.2930242744424061E-3</v>
      </c>
      <c r="K411" s="44" t="e">
        <f>IFERROR(_xll.qlIndexFixing(Index3M,H411,TRUE,_xll.ohTrigger(RecalcTrigger,Trigger3M)),NA())</f>
        <v>#N/A</v>
      </c>
      <c r="L411" s="44">
        <f>IFERROR(_xll.qlIndexFixing(Index6M,$H411,TRUE,_xll.ohTrigger(RecalcTrigger,Trigger6M)),NA())</f>
        <v>9.8387413749528716E-5</v>
      </c>
      <c r="M411" s="183">
        <f>IFERROR(_xll.qlIndexFixing(Index1Y,$H411,TRUE,_xll.ohTrigger(RecalcTrigger,Trigger1Y)),NA())</f>
        <v>1.8594739320845896E-3</v>
      </c>
      <c r="N411" s="182">
        <f>IFERROR(_xll.qlIndexFixing(ONIndex1M,I411,TRUE,_xll.ohTrigger(RecalcTrigger,Trigger1M)),NA())</f>
        <v>-2.3294752709590583E-3</v>
      </c>
      <c r="O411" s="44" t="e">
        <f>IFERROR(_xll.qlIndexFixing(ONIndex3M,I411,TRUE,_xll.ohTrigger(RecalcTrigger,Trigger3M)),NA())</f>
        <v>#N/A</v>
      </c>
      <c r="P411" s="44">
        <f>IFERROR(_xll.qlIndexFixing(ONIndex6M,I411,TRUE,_xll.ohTrigger(RecalcTrigger,Trigger6M)),NA())</f>
        <v>-2.3226902509332348E-4</v>
      </c>
      <c r="Q411" s="183">
        <f>IFERROR(_xll.qlIndexFixing(ONIndex1Y,I411,TRUE,_xll.ohTrigger(RecalcTrigger,Trigger1Y)),NA())</f>
        <v>8.786067333677039E-4</v>
      </c>
    </row>
    <row r="412" spans="2:17" x14ac:dyDescent="0.2">
      <c r="B412" s="39" t="s">
        <v>17</v>
      </c>
      <c r="D412" s="42">
        <f>_xll.qlCalendarAdvance(Calendar,$D411,B412,"f",FALSE)</f>
        <v>42936</v>
      </c>
      <c r="E412" s="177">
        <f>_xll.qlInterestRateIndexValueDate(IndexON,D412)</f>
        <v>42936</v>
      </c>
      <c r="F412" s="193">
        <f>IFERROR(_xll.qlIndexFixing(IndexON,D412,TRUE,_xll.ohTrigger(RecalcTrigger,TriggerON)),NA())</f>
        <v>-2.4821603597313668E-3</v>
      </c>
      <c r="H412" s="42">
        <f>_xll.qlCalendarAdvance(Calendar,$H411,B412,"f",FALSE)</f>
        <v>42936</v>
      </c>
      <c r="I412" s="177">
        <f>_xll.qlInterestRateIndexValueDate(Index1M,$H412)</f>
        <v>42940</v>
      </c>
      <c r="J412" s="182">
        <f>IFERROR(_xll.qlIndexFixing(Index1M,$H412,TRUE,_xll.ohTrigger(RecalcTrigger,Trigger1M)),NA())</f>
        <v>-2.2829987337596109E-3</v>
      </c>
      <c r="K412" s="44" t="e">
        <f>IFERROR(_xll.qlIndexFixing(Index3M,H412,TRUE,_xll.ohTrigger(RecalcTrigger,Trigger3M)),NA())</f>
        <v>#N/A</v>
      </c>
      <c r="L412" s="44">
        <f>IFERROR(_xll.qlIndexFixing(Index6M,$H412,TRUE,_xll.ohTrigger(RecalcTrigger,Trigger6M)),NA())</f>
        <v>1.0866437189321658E-4</v>
      </c>
      <c r="M412" s="183">
        <f>IFERROR(_xll.qlIndexFixing(Index1Y,$H412,TRUE,_xll.ohTrigger(RecalcTrigger,Trigger1Y)),NA())</f>
        <v>1.8718262190992726E-3</v>
      </c>
      <c r="N412" s="182">
        <f>IFERROR(_xll.qlIndexFixing(ONIndex1M,I412,TRUE,_xll.ohTrigger(RecalcTrigger,Trigger1M)),NA())</f>
        <v>-2.3263054396016614E-3</v>
      </c>
      <c r="O412" s="44" t="e">
        <f>IFERROR(_xll.qlIndexFixing(ONIndex3M,I412,TRUE,_xll.ohTrigger(RecalcTrigger,Trigger3M)),NA())</f>
        <v>#N/A</v>
      </c>
      <c r="P412" s="44">
        <f>IFERROR(_xll.qlIndexFixing(ONIndex6M,I412,TRUE,_xll.ohTrigger(RecalcTrigger,Trigger6M)),NA())</f>
        <v>-2.3736826628262264E-4</v>
      </c>
      <c r="Q412" s="183">
        <f>IFERROR(_xll.qlIndexFixing(ONIndex1Y,I412,TRUE,_xll.ohTrigger(RecalcTrigger,Trigger1Y)),NA())</f>
        <v>8.7203216511788639E-4</v>
      </c>
    </row>
    <row r="413" spans="2:17" x14ac:dyDescent="0.2">
      <c r="B413" s="39" t="s">
        <v>17</v>
      </c>
      <c r="D413" s="42">
        <f>_xll.qlCalendarAdvance(Calendar,$D412,B413,"f",FALSE)</f>
        <v>42937</v>
      </c>
      <c r="E413" s="177">
        <f>_xll.qlInterestRateIndexValueDate(IndexON,D413)</f>
        <v>42937</v>
      </c>
      <c r="F413" s="193">
        <f>IFERROR(_xll.qlIndexFixing(IndexON,D413,TRUE,_xll.ohTrigger(RecalcTrigger,TriggerON)),NA())</f>
        <v>-2.4744815564048395E-3</v>
      </c>
      <c r="H413" s="42">
        <f>_xll.qlCalendarAdvance(Calendar,$H412,B413,"f",FALSE)</f>
        <v>42937</v>
      </c>
      <c r="I413" s="177">
        <f>_xll.qlInterestRateIndexValueDate(Index1M,$H413)</f>
        <v>42941</v>
      </c>
      <c r="J413" s="182">
        <f>IFERROR(_xll.qlIndexFixing(Index1M,$H413,TRUE,_xll.ohTrigger(RecalcTrigger,Trigger1M)),NA())</f>
        <v>-2.2796280374336847E-3</v>
      </c>
      <c r="K413" s="44" t="e">
        <f>IFERROR(_xll.qlIndexFixing(Index3M,H413,TRUE,_xll.ohTrigger(RecalcTrigger,Trigger3M)),NA())</f>
        <v>#N/A</v>
      </c>
      <c r="L413" s="44">
        <f>IFERROR(_xll.qlIndexFixing(Index6M,$H413,TRUE,_xll.ohTrigger(RecalcTrigger,Trigger6M)),NA())</f>
        <v>1.1307163924558966E-4</v>
      </c>
      <c r="M413" s="183">
        <f>IFERROR(_xll.qlIndexFixing(Index1Y,$H413,TRUE,_xll.ohTrigger(RecalcTrigger,Trigger1Y)),NA())</f>
        <v>1.8790021255130113E-3</v>
      </c>
      <c r="N413" s="182">
        <f>IFERROR(_xll.qlIndexFixing(ONIndex1M,I413,TRUE,_xll.ohTrigger(RecalcTrigger,Trigger1M)),NA())</f>
        <v>-2.3231213193541933E-3</v>
      </c>
      <c r="O413" s="44" t="e">
        <f>IFERROR(_xll.qlIndexFixing(ONIndex3M,I413,TRUE,_xll.ohTrigger(RecalcTrigger,Trigger3M)),NA())</f>
        <v>#N/A</v>
      </c>
      <c r="P413" s="44">
        <f>IFERROR(_xll.qlIndexFixing(ONIndex6M,I413,TRUE,_xll.ohTrigger(RecalcTrigger,Trigger6M)),NA())</f>
        <v>-2.4237544963057189E-4</v>
      </c>
      <c r="Q413" s="183">
        <f>IFERROR(_xll.qlIndexFixing(ONIndex1Y,I413,TRUE,_xll.ohTrigger(RecalcTrigger,Trigger1Y)),NA())</f>
        <v>8.6578694181937976E-4</v>
      </c>
    </row>
    <row r="414" spans="2:17" x14ac:dyDescent="0.2">
      <c r="B414" s="39" t="s">
        <v>17</v>
      </c>
      <c r="D414" s="42">
        <f>_xll.qlCalendarAdvance(Calendar,$D413,B414,"f",FALSE)</f>
        <v>42940</v>
      </c>
      <c r="E414" s="177">
        <f>_xll.qlInterestRateIndexValueDate(IndexON,D414)</f>
        <v>42940</v>
      </c>
      <c r="F414" s="193">
        <f>IFERROR(_xll.qlIndexFixing(IndexON,D414,TRUE,_xll.ohTrigger(RecalcTrigger,TriggerON)),NA())</f>
        <v>-2.4668641073466446E-3</v>
      </c>
      <c r="H414" s="42">
        <f>_xll.qlCalendarAdvance(Calendar,$H413,B414,"f",FALSE)</f>
        <v>42940</v>
      </c>
      <c r="I414" s="177">
        <f>_xll.qlInterestRateIndexValueDate(Index1M,$H414)</f>
        <v>42942</v>
      </c>
      <c r="J414" s="182">
        <f>IFERROR(_xll.qlIndexFixing(Index1M,$H414,TRUE,_xll.ohTrigger(RecalcTrigger,Trigger1M)),NA())</f>
        <v>-2.2727518089891356E-3</v>
      </c>
      <c r="K414" s="44" t="e">
        <f>IFERROR(_xll.qlIndexFixing(Index3M,H414,TRUE,_xll.ohTrigger(RecalcTrigger,Trigger3M)),NA())</f>
        <v>#N/A</v>
      </c>
      <c r="L414" s="44">
        <f>IFERROR(_xll.qlIndexFixing(Index6M,$H414,TRUE,_xll.ohTrigger(RecalcTrigger,Trigger6M)),NA())</f>
        <v>1.17551317056896E-4</v>
      </c>
      <c r="M414" s="183">
        <f>IFERROR(_xll.qlIndexFixing(Index1Y,$H414,TRUE,_xll.ohTrigger(RecalcTrigger,Trigger1Y)),NA())</f>
        <v>1.8862256782042487E-3</v>
      </c>
      <c r="N414" s="182">
        <f>IFERROR(_xll.qlIndexFixing(ONIndex1M,I414,TRUE,_xll.ohTrigger(RecalcTrigger,Trigger1M)),NA())</f>
        <v>-2.3166904854754478E-3</v>
      </c>
      <c r="O414" s="44" t="e">
        <f>IFERROR(_xll.qlIndexFixing(ONIndex3M,I414,TRUE,_xll.ohTrigger(RecalcTrigger,Trigger3M)),NA())</f>
        <v>#N/A</v>
      </c>
      <c r="P414" s="44">
        <f>IFERROR(_xll.qlIndexFixing(ONIndex6M,I414,TRUE,_xll.ohTrigger(RecalcTrigger,Trigger6M)),NA())</f>
        <v>-2.520785379500623E-4</v>
      </c>
      <c r="Q414" s="183">
        <f>IFERROR(_xll.qlIndexFixing(ONIndex1Y,I414,TRUE,_xll.ohTrigger(RecalcTrigger,Trigger1Y)),NA())</f>
        <v>8.5440883626830555E-4</v>
      </c>
    </row>
    <row r="415" spans="2:17" x14ac:dyDescent="0.2">
      <c r="B415" s="39" t="s">
        <v>17</v>
      </c>
      <c r="D415" s="42">
        <f>_xll.qlCalendarAdvance(Calendar,$D414,B415,"f",FALSE)</f>
        <v>42941</v>
      </c>
      <c r="E415" s="177">
        <f>_xll.qlInterestRateIndexValueDate(IndexON,D415)</f>
        <v>42941</v>
      </c>
      <c r="F415" s="193">
        <f>IFERROR(_xll.qlIndexFixing(IndexON,D415,TRUE,_xll.ohTrigger(RecalcTrigger,TriggerON)),NA())</f>
        <v>-2.4630609314924001E-3</v>
      </c>
      <c r="H415" s="42">
        <f>_xll.qlCalendarAdvance(Calendar,$H414,B415,"f",FALSE)</f>
        <v>42941</v>
      </c>
      <c r="I415" s="177">
        <f>_xll.qlInterestRateIndexValueDate(Index1M,$H415)</f>
        <v>42943</v>
      </c>
      <c r="J415" s="182">
        <f>IFERROR(_xll.qlIndexFixing(Index1M,$H415,TRUE,_xll.ohTrigger(RecalcTrigger,Trigger1M)),NA())</f>
        <v>-2.2710929337431407E-3</v>
      </c>
      <c r="K415" s="44" t="e">
        <f>IFERROR(_xll.qlIndexFixing(Index3M,H415,TRUE,_xll.ohTrigger(RecalcTrigger,Trigger3M)),NA())</f>
        <v>#N/A</v>
      </c>
      <c r="L415" s="44">
        <f>IFERROR(_xll.qlIndexFixing(Index6M,$H415,TRUE,_xll.ohTrigger(RecalcTrigger,Trigger6M)),NA())</f>
        <v>1.2737460579442984E-4</v>
      </c>
      <c r="M415" s="183">
        <f>IFERROR(_xll.qlIndexFixing(Index1Y,$H415,TRUE,_xll.ohTrigger(RecalcTrigger,Trigger1Y)),NA())</f>
        <v>1.8934959747921299E-3</v>
      </c>
      <c r="N415" s="182">
        <f>IFERROR(_xll.qlIndexFixing(ONIndex1M,I415,TRUE,_xll.ohTrigger(RecalcTrigger,Trigger1M)),NA())</f>
        <v>-2.3102417280407295E-3</v>
      </c>
      <c r="O415" s="44" t="e">
        <f>IFERROR(_xll.qlIndexFixing(ONIndex3M,I415,TRUE,_xll.ohTrigger(RecalcTrigger,Trigger3M)),NA())</f>
        <v>#N/A</v>
      </c>
      <c r="P415" s="44">
        <f>IFERROR(_xll.qlIndexFixing(ONIndex6M,I415,TRUE,_xll.ohTrigger(RecalcTrigger,Trigger6M)),NA())</f>
        <v>-2.614666356226536E-4</v>
      </c>
      <c r="Q415" s="183">
        <f>IFERROR(_xll.qlIndexFixing(ONIndex1Y,I415,TRUE,_xll.ohTrigger(RecalcTrigger,Trigger1Y)),NA())</f>
        <v>8.4414948447353311E-4</v>
      </c>
    </row>
    <row r="416" spans="2:17" x14ac:dyDescent="0.2">
      <c r="B416" s="39" t="s">
        <v>17</v>
      </c>
      <c r="D416" s="42">
        <f>_xll.qlCalendarAdvance(Calendar,$D415,B416,"f",FALSE)</f>
        <v>42942</v>
      </c>
      <c r="E416" s="177">
        <f>_xll.qlInterestRateIndexValueDate(IndexON,D416)</f>
        <v>42942</v>
      </c>
      <c r="F416" s="193">
        <f>IFERROR(_xll.qlIndexFixing(IndexON,D416,TRUE,_xll.ohTrigger(RecalcTrigger,TriggerON)),NA())</f>
        <v>-2.4592664179889923E-3</v>
      </c>
      <c r="H416" s="42">
        <f>_xll.qlCalendarAdvance(Calendar,$H415,B416,"f",FALSE)</f>
        <v>42942</v>
      </c>
      <c r="I416" s="177">
        <f>_xll.qlInterestRateIndexValueDate(Index1M,$H416)</f>
        <v>42944</v>
      </c>
      <c r="J416" s="182">
        <f>IFERROR(_xll.qlIndexFixing(Index1M,$H416,TRUE,_xll.ohTrigger(RecalcTrigger,Trigger1M)),NA())</f>
        <v>-2.2694292436113124E-3</v>
      </c>
      <c r="K416" s="44" t="e">
        <f>IFERROR(_xll.qlIndexFixing(Index3M,H416,TRUE,_xll.ohTrigger(RecalcTrigger,Trigger3M)),NA())</f>
        <v>#N/A</v>
      </c>
      <c r="L416" s="44">
        <f>IFERROR(_xll.qlIndexFixing(Index6M,$H416,TRUE,_xll.ohTrigger(RecalcTrigger,Trigger6M)),NA())</f>
        <v>1.2937334184489043E-4</v>
      </c>
      <c r="M416" s="183">
        <f>IFERROR(_xll.qlIndexFixing(Index1Y,$H416,TRUE,_xll.ohTrigger(RecalcTrigger,Trigger1Y)),NA())</f>
        <v>1.9098189141170136E-3</v>
      </c>
      <c r="N416" s="182">
        <f>IFERROR(_xll.qlIndexFixing(ONIndex1M,I416,TRUE,_xll.ohTrigger(RecalcTrigger,Trigger1M)),NA())</f>
        <v>-2.3069859965962891E-3</v>
      </c>
      <c r="O416" s="44" t="e">
        <f>IFERROR(_xll.qlIndexFixing(ONIndex3M,I416,TRUE,_xll.ohTrigger(RecalcTrigger,Trigger3M)),NA())</f>
        <v>#N/A</v>
      </c>
      <c r="P416" s="44">
        <f>IFERROR(_xll.qlIndexFixing(ONIndex6M,I416,TRUE,_xll.ohTrigger(RecalcTrigger,Trigger6M)),NA())</f>
        <v>-2.660008032240313E-4</v>
      </c>
      <c r="Q416" s="183">
        <f>IFERROR(_xll.qlIndexFixing(ONIndex1Y,I416,TRUE,_xll.ohTrigger(RecalcTrigger,Trigger1Y)),NA())</f>
        <v>8.395884751433158E-4</v>
      </c>
    </row>
    <row r="417" spans="2:17" x14ac:dyDescent="0.2">
      <c r="B417" s="39" t="s">
        <v>17</v>
      </c>
      <c r="D417" s="42">
        <f>_xll.qlCalendarAdvance(Calendar,$D416,B417,"f",FALSE)</f>
        <v>42943</v>
      </c>
      <c r="E417" s="177">
        <f>_xll.qlInterestRateIndexValueDate(IndexON,D417)</f>
        <v>42943</v>
      </c>
      <c r="F417" s="193">
        <f>IFERROR(_xll.qlIndexFixing(IndexON,D417,TRUE,_xll.ohTrigger(RecalcTrigger,TriggerON)),NA())</f>
        <v>-2.455480720393588E-3</v>
      </c>
      <c r="H417" s="42">
        <f>_xll.qlCalendarAdvance(Calendar,$H416,B417,"f",FALSE)</f>
        <v>42943</v>
      </c>
      <c r="I417" s="177">
        <f>_xll.qlInterestRateIndexValueDate(Index1M,$H417)</f>
        <v>42947</v>
      </c>
      <c r="J417" s="182">
        <f>IFERROR(_xll.qlIndexFixing(Index1M,$H417,TRUE,_xll.ohTrigger(RecalcTrigger,Trigger1M)),NA())</f>
        <v>-2.2591001576969857E-3</v>
      </c>
      <c r="K417" s="44" t="e">
        <f>IFERROR(_xll.qlIndexFixing(Index3M,H417,TRUE,_xll.ohTrigger(RecalcTrigger,Trigger3M)),NA())</f>
        <v>#N/A</v>
      </c>
      <c r="L417" s="44">
        <f>IFERROR(_xll.qlIndexFixing(Index6M,$H417,TRUE,_xll.ohTrigger(RecalcTrigger,Trigger6M)),NA())</f>
        <v>1.4102073068984576E-4</v>
      </c>
      <c r="M417" s="183">
        <f>IFERROR(_xll.qlIndexFixing(Index1Y,$H417,TRUE,_xll.ohTrigger(RecalcTrigger,Trigger1Y)),NA())</f>
        <v>1.9230263038813415E-3</v>
      </c>
      <c r="N417" s="182">
        <f>IFERROR(_xll.qlIndexFixing(ONIndex1M,I417,TRUE,_xll.ohTrigger(RecalcTrigger,Trigger1M)),NA())</f>
        <v>-2.3037159094352333E-3</v>
      </c>
      <c r="O417" s="44" t="e">
        <f>IFERROR(_xll.qlIndexFixing(ONIndex3M,I417,TRUE,_xll.ohTrigger(RecalcTrigger,Trigger3M)),NA())</f>
        <v>#N/A</v>
      </c>
      <c r="P417" s="44">
        <f>IFERROR(_xll.qlIndexFixing(ONIndex6M,I417,TRUE,_xll.ohTrigger(RecalcTrigger,Trigger6M)),NA())</f>
        <v>-2.7043782261593208E-4</v>
      </c>
      <c r="Q417" s="183">
        <f>IFERROR(_xll.qlIndexFixing(ONIndex1Y,I417,TRUE,_xll.ohTrigger(RecalcTrigger,Trigger1Y)),NA())</f>
        <v>8.3537180652903942E-4</v>
      </c>
    </row>
    <row r="418" spans="2:17" x14ac:dyDescent="0.2">
      <c r="B418" s="39" t="s">
        <v>17</v>
      </c>
      <c r="D418" s="42">
        <f>_xll.qlCalendarAdvance(Calendar,$D417,B418,"f",FALSE)</f>
        <v>42944</v>
      </c>
      <c r="E418" s="177">
        <f>_xll.qlInterestRateIndexValueDate(IndexON,D418)</f>
        <v>42944</v>
      </c>
      <c r="F418" s="193">
        <f>IFERROR(_xll.qlIndexFixing(IndexON,D418,TRUE,_xll.ohTrigger(RecalcTrigger,TriggerON)),NA())</f>
        <v>-2.4479228351959037E-3</v>
      </c>
      <c r="H418" s="42">
        <f>_xll.qlCalendarAdvance(Calendar,$H417,B418,"f",FALSE)</f>
        <v>42944</v>
      </c>
      <c r="I418" s="177">
        <f>_xll.qlInterestRateIndexValueDate(Index1M,$H418)</f>
        <v>42948</v>
      </c>
      <c r="J418" s="182">
        <f>IFERROR(_xll.qlIndexFixing(Index1M,$H418,TRUE,_xll.ohTrigger(RecalcTrigger,Trigger1M)),NA())</f>
        <v>-2.2556281230707281E-3</v>
      </c>
      <c r="K418" s="44" t="e">
        <f>IFERROR(_xll.qlIndexFixing(Index3M,H418,TRUE,_xll.ohTrigger(RecalcTrigger,Trigger3M)),NA())</f>
        <v>#N/A</v>
      </c>
      <c r="L418" s="44">
        <f>IFERROR(_xll.qlIndexFixing(Index6M,$H418,TRUE,_xll.ohTrigger(RecalcTrigger,Trigger6M)),NA())</f>
        <v>1.459257238697283E-4</v>
      </c>
      <c r="M418" s="183">
        <f>IFERROR(_xll.qlIndexFixing(Index1Y,$H418,TRUE,_xll.ohTrigger(RecalcTrigger,Trigger1Y)),NA())</f>
        <v>1.9305165356192052E-3</v>
      </c>
      <c r="N418" s="182">
        <f>IFERROR(_xll.qlIndexFixing(ONIndex1M,I418,TRUE,_xll.ohTrigger(RecalcTrigger,Trigger1M)),NA())</f>
        <v>-2.3004314552466099E-3</v>
      </c>
      <c r="O418" s="44" t="e">
        <f>IFERROR(_xll.qlIndexFixing(ONIndex3M,I418,TRUE,_xll.ohTrigger(RecalcTrigger,Trigger3M)),NA())</f>
        <v>#N/A</v>
      </c>
      <c r="P418" s="44">
        <f>IFERROR(_xll.qlIndexFixing(ONIndex6M,I418,TRUE,_xll.ohTrigger(RecalcTrigger,Trigger6M)),NA())</f>
        <v>-2.7477684499732646E-4</v>
      </c>
      <c r="Q418" s="183">
        <f>IFERROR(_xll.qlIndexFixing(ONIndex1Y,I418,TRUE,_xll.ohTrigger(RecalcTrigger,Trigger1Y)),NA())</f>
        <v>8.3150197751180599E-4</v>
      </c>
    </row>
    <row r="419" spans="2:17" x14ac:dyDescent="0.2">
      <c r="B419" s="39" t="s">
        <v>17</v>
      </c>
      <c r="D419" s="42">
        <f>_xll.qlCalendarAdvance(Calendar,$D418,B419,"f",FALSE)</f>
        <v>42947</v>
      </c>
      <c r="E419" s="177">
        <f>_xll.qlInterestRateIndexValueDate(IndexON,D419)</f>
        <v>42947</v>
      </c>
      <c r="F419" s="193">
        <f>IFERROR(_xll.qlIndexFixing(IndexON,D419,TRUE,_xll.ohTrigger(RecalcTrigger,TriggerON)),NA())</f>
        <v>-2.4404291651913823E-3</v>
      </c>
      <c r="H419" s="42">
        <f>_xll.qlCalendarAdvance(Calendar,$H418,B419,"f",FALSE)</f>
        <v>42947</v>
      </c>
      <c r="I419" s="177">
        <f>_xll.qlInterestRateIndexValueDate(Index1M,$H419)</f>
        <v>42949</v>
      </c>
      <c r="J419" s="182">
        <f>IFERROR(_xll.qlIndexFixing(Index1M,$H419,TRUE,_xll.ohTrigger(RecalcTrigger,Trigger1M)),NA())</f>
        <v>-2.2485488700452194E-3</v>
      </c>
      <c r="K419" s="44" t="e">
        <f>IFERROR(_xll.qlIndexFixing(Index3M,H419,TRUE,_xll.ohTrigger(RecalcTrigger,Trigger3M)),NA())</f>
        <v>#N/A</v>
      </c>
      <c r="L419" s="44">
        <f>IFERROR(_xll.qlIndexFixing(Index6M,$H419,TRUE,_xll.ohTrigger(RecalcTrigger,Trigger6M)),NA())</f>
        <v>1.5090003304429406E-4</v>
      </c>
      <c r="M419" s="183">
        <f>IFERROR(_xll.qlIndexFixing(Index1Y,$H419,TRUE,_xll.ohTrigger(RecalcTrigger,Trigger1Y)),NA())</f>
        <v>1.9380479477870939E-3</v>
      </c>
      <c r="N419" s="182">
        <f>IFERROR(_xll.qlIndexFixing(ONIndex1M,I419,TRUE,_xll.ohTrigger(RecalcTrigger,Trigger1M)),NA())</f>
        <v>-2.293799985939593E-3</v>
      </c>
      <c r="O419" s="44" t="e">
        <f>IFERROR(_xll.qlIndexFixing(ONIndex3M,I419,TRUE,_xll.ohTrigger(RecalcTrigger,Trigger3M)),NA())</f>
        <v>#N/A</v>
      </c>
      <c r="P419" s="44">
        <f>IFERROR(_xll.qlIndexFixing(ONIndex6M,I419,TRUE,_xll.ohTrigger(RecalcTrigger,Trigger6M)),NA())</f>
        <v>-2.8312376937567052E-4</v>
      </c>
      <c r="Q419" s="183">
        <f>IFERROR(_xll.qlIndexFixing(ONIndex1Y,I419,TRUE,_xll.ohTrigger(RecalcTrigger,Trigger1Y)),NA())</f>
        <v>8.2493283881213131E-4</v>
      </c>
    </row>
    <row r="420" spans="2:17" x14ac:dyDescent="0.2">
      <c r="B420" s="39" t="s">
        <v>17</v>
      </c>
      <c r="D420" s="42">
        <f>_xll.qlCalendarAdvance(Calendar,$D419,B420,"f",FALSE)</f>
        <v>42948</v>
      </c>
      <c r="E420" s="177">
        <f>_xll.qlInterestRateIndexValueDate(IndexON,D420)</f>
        <v>42948</v>
      </c>
      <c r="F420" s="193">
        <f>IFERROR(_xll.qlIndexFixing(IndexON,D420,TRUE,_xll.ohTrigger(RecalcTrigger,TriggerON)),NA())</f>
        <v>-2.4366898536909432E-3</v>
      </c>
      <c r="H420" s="42">
        <f>_xll.qlCalendarAdvance(Calendar,$H419,B420,"f",FALSE)</f>
        <v>42948</v>
      </c>
      <c r="I420" s="177">
        <f>_xll.qlInterestRateIndexValueDate(Index1M,$H420)</f>
        <v>42950</v>
      </c>
      <c r="J420" s="182">
        <f>IFERROR(_xll.qlIndexFixing(Index1M,$H420,TRUE,_xll.ohTrigger(RecalcTrigger,Trigger1M)),NA())</f>
        <v>-2.246839278063073E-3</v>
      </c>
      <c r="K420" s="44" t="e">
        <f>IFERROR(_xll.qlIndexFixing(Index3M,H420,TRUE,_xll.ohTrigger(RecalcTrigger,Trigger3M)),NA())</f>
        <v>#N/A</v>
      </c>
      <c r="L420" s="44">
        <f>IFERROR(_xll.qlIndexFixing(Index6M,$H420,TRUE,_xll.ohTrigger(RecalcTrigger,Trigger6M)),NA())</f>
        <v>1.6146911435792465E-4</v>
      </c>
      <c r="M420" s="183">
        <f>IFERROR(_xll.qlIndexFixing(Index1Y,$H420,TRUE,_xll.ohTrigger(RecalcTrigger,Trigger1Y)),NA())</f>
        <v>1.9456195882707843E-3</v>
      </c>
      <c r="N420" s="182">
        <f>IFERROR(_xll.qlIndexFixing(ONIndex1M,I420,TRUE,_xll.ohTrigger(RecalcTrigger,Trigger1M)),NA())</f>
        <v>-2.2871497460341672E-3</v>
      </c>
      <c r="O420" s="44" t="e">
        <f>IFERROR(_xll.qlIndexFixing(ONIndex3M,I420,TRUE,_xll.ohTrigger(RecalcTrigger,Trigger3M)),NA())</f>
        <v>#N/A</v>
      </c>
      <c r="P420" s="44">
        <f>IFERROR(_xll.qlIndexFixing(ONIndex6M,I420,TRUE,_xll.ohTrigger(RecalcTrigger,Trigger6M)),NA())</f>
        <v>-2.9113599898877851E-4</v>
      </c>
      <c r="Q420" s="183">
        <f>IFERROR(_xll.qlIndexFixing(ONIndex1Y,I420,TRUE,_xll.ohTrigger(RecalcTrigger,Trigger1Y)),NA())</f>
        <v>8.1954104462766963E-4</v>
      </c>
    </row>
    <row r="421" spans="2:17" x14ac:dyDescent="0.2">
      <c r="B421" s="39" t="s">
        <v>17</v>
      </c>
      <c r="D421" s="42">
        <f>_xll.qlCalendarAdvance(Calendar,$D420,B421,"f",FALSE)</f>
        <v>42949</v>
      </c>
      <c r="E421" s="177">
        <f>_xll.qlInterestRateIndexValueDate(IndexON,D421)</f>
        <v>42949</v>
      </c>
      <c r="F421" s="193">
        <f>IFERROR(_xll.qlIndexFixing(IndexON,D421,TRUE,_xll.ohTrigger(RecalcTrigger,TriggerON)),NA())</f>
        <v>-2.4329602806405504E-3</v>
      </c>
      <c r="H421" s="42">
        <f>_xll.qlCalendarAdvance(Calendar,$H420,B421,"f",FALSE)</f>
        <v>42949</v>
      </c>
      <c r="I421" s="177">
        <f>_xll.qlInterestRateIndexValueDate(Index1M,$H421)</f>
        <v>42951</v>
      </c>
      <c r="J421" s="182">
        <f>IFERROR(_xll.qlIndexFixing(Index1M,$H421,TRUE,_xll.ohTrigger(RecalcTrigger,Trigger1M)),NA())</f>
        <v>-2.2451248446972347E-3</v>
      </c>
      <c r="K421" s="44" t="e">
        <f>IFERROR(_xll.qlIndexFixing(Index3M,H421,TRUE,_xll.ohTrigger(RecalcTrigger,Trigger3M)),NA())</f>
        <v>#N/A</v>
      </c>
      <c r="L421" s="44">
        <f>IFERROR(_xll.qlIndexFixing(Index6M,$H421,TRUE,_xll.ohTrigger(RecalcTrigger,Trigger6M)),NA())</f>
        <v>1.638273256691171E-4</v>
      </c>
      <c r="M421" s="183">
        <f>IFERROR(_xll.qlIndexFixing(Index1Y,$H421,TRUE,_xll.ohTrigger(RecalcTrigger,Trigger1Y)),NA())</f>
        <v>1.9623508909474485E-3</v>
      </c>
      <c r="N421" s="182">
        <f>IFERROR(_xll.qlIndexFixing(ONIndex1M,I421,TRUE,_xll.ohTrigger(RecalcTrigger,Trigger1M)),NA())</f>
        <v>-2.2837932895614088E-3</v>
      </c>
      <c r="O421" s="44" t="e">
        <f>IFERROR(_xll.qlIndexFixing(ONIndex3M,I421,TRUE,_xll.ohTrigger(RecalcTrigger,Trigger3M)),NA())</f>
        <v>#N/A</v>
      </c>
      <c r="P421" s="44">
        <f>IFERROR(_xll.qlIndexFixing(ONIndex6M,I421,TRUE,_xll.ohTrigger(RecalcTrigger,Trigger6M)),NA())</f>
        <v>-2.9497231125663603E-4</v>
      </c>
      <c r="Q421" s="183">
        <f>IFERROR(_xll.qlIndexFixing(ONIndex1Y,I421,TRUE,_xll.ohTrigger(RecalcTrigger,Trigger1Y)),NA())</f>
        <v>8.1744290344687442E-4</v>
      </c>
    </row>
    <row r="422" spans="2:17" x14ac:dyDescent="0.2">
      <c r="B422" s="39" t="s">
        <v>17</v>
      </c>
      <c r="D422" s="42">
        <f>_xll.qlCalendarAdvance(Calendar,$D421,B422,"f",FALSE)</f>
        <v>42950</v>
      </c>
      <c r="E422" s="177">
        <f>_xll.qlInterestRateIndexValueDate(IndexON,D422)</f>
        <v>42950</v>
      </c>
      <c r="F422" s="193">
        <f>IFERROR(_xll.qlIndexFixing(IndexON,D422,TRUE,_xll.ohTrigger(RecalcTrigger,TriggerON)),NA())</f>
        <v>-2.4292405995574029E-3</v>
      </c>
      <c r="H422" s="42">
        <f>_xll.qlCalendarAdvance(Calendar,$H421,B422,"f",FALSE)</f>
        <v>42950</v>
      </c>
      <c r="I422" s="177">
        <f>_xll.qlInterestRateIndexValueDate(Index1M,$H422)</f>
        <v>42954</v>
      </c>
      <c r="J422" s="182">
        <f>IFERROR(_xll.qlIndexFixing(Index1M,$H422,TRUE,_xll.ohTrigger(RecalcTrigger,Trigger1M)),NA())</f>
        <v>-2.2344905697204995E-3</v>
      </c>
      <c r="K422" s="44" t="e">
        <f>IFERROR(_xll.qlIndexFixing(Index3M,H422,TRUE,_xll.ohTrigger(RecalcTrigger,Trigger3M)),NA())</f>
        <v>#N/A</v>
      </c>
      <c r="L422" s="44">
        <f>IFERROR(_xll.qlIndexFixing(Index6M,$H422,TRUE,_xll.ohTrigger(RecalcTrigger,Trigger6M)),NA())</f>
        <v>1.7679499638094097E-4</v>
      </c>
      <c r="M422" s="183">
        <f>IFERROR(_xll.qlIndexFixing(Index1Y,$H422,TRUE,_xll.ohTrigger(RecalcTrigger,Trigger1Y)),NA())</f>
        <v>1.9762891423062644E-3</v>
      </c>
      <c r="N422" s="182">
        <f>IFERROR(_xll.qlIndexFixing(ONIndex1M,I422,TRUE,_xll.ohTrigger(RecalcTrigger,Trigger1M)),NA())</f>
        <v>-2.2804223991945705E-3</v>
      </c>
      <c r="O422" s="44" t="e">
        <f>IFERROR(_xll.qlIndexFixing(ONIndex3M,I422,TRUE,_xll.ohTrigger(RecalcTrigger,Trigger3M)),NA())</f>
        <v>#N/A</v>
      </c>
      <c r="P422" s="44">
        <f>IFERROR(_xll.qlIndexFixing(ONIndex6M,I422,TRUE,_xll.ohTrigger(RecalcTrigger,Trigger6M)),NA())</f>
        <v>-2.9870553646560438E-4</v>
      </c>
      <c r="Q422" s="183">
        <f>IFERROR(_xll.qlIndexFixing(ONIndex1Y,I422,TRUE,_xll.ohTrigger(RecalcTrigger,Trigger1Y)),NA())</f>
        <v>8.157065974678801E-4</v>
      </c>
    </row>
    <row r="423" spans="2:17" x14ac:dyDescent="0.2">
      <c r="B423" s="39" t="s">
        <v>17</v>
      </c>
      <c r="D423" s="42">
        <f>_xll.qlCalendarAdvance(Calendar,$D422,B423,"f",FALSE)</f>
        <v>42951</v>
      </c>
      <c r="E423" s="177">
        <f>_xll.qlInterestRateIndexValueDate(IndexON,D423)</f>
        <v>42951</v>
      </c>
      <c r="F423" s="193">
        <f>IFERROR(_xll.qlIndexFixing(IndexON,D423,TRUE,_xll.ohTrigger(RecalcTrigger,TriggerON)),NA())</f>
        <v>-2.4218186877789094E-3</v>
      </c>
      <c r="H423" s="42">
        <f>_xll.qlCalendarAdvance(Calendar,$H422,B423,"f",FALSE)</f>
        <v>42951</v>
      </c>
      <c r="I423" s="177">
        <f>_xll.qlInterestRateIndexValueDate(Index1M,$H423)</f>
        <v>42955</v>
      </c>
      <c r="J423" s="182">
        <f>IFERROR(_xll.qlIndexFixing(Index1M,$H423,TRUE,_xll.ohTrigger(RecalcTrigger,Trigger1M)),NA())</f>
        <v>-2.2309166488515731E-3</v>
      </c>
      <c r="K423" s="44" t="e">
        <f>IFERROR(_xll.qlIndexFixing(Index3M,H423,TRUE,_xll.ohTrigger(RecalcTrigger,Trigger3M)),NA())</f>
        <v>#N/A</v>
      </c>
      <c r="L423" s="44">
        <f>IFERROR(_xll.qlIndexFixing(Index6M,$H423,TRUE,_xll.ohTrigger(RecalcTrigger,Trigger6M)),NA())</f>
        <v>1.8217534002763831E-4</v>
      </c>
      <c r="M423" s="183">
        <f>IFERROR(_xll.qlIndexFixing(Index1Y,$H423,TRUE,_xll.ohTrigger(RecalcTrigger,Trigger1Y)),NA())</f>
        <v>1.9840473938731438E-3</v>
      </c>
      <c r="N423" s="182">
        <f>IFERROR(_xll.qlIndexFixing(ONIndex1M,I423,TRUE,_xll.ohTrigger(RecalcTrigger,Trigger1M)),NA())</f>
        <v>-2.2770370636227E-3</v>
      </c>
      <c r="O423" s="44" t="e">
        <f>IFERROR(_xll.qlIndexFixing(ONIndex3M,I423,TRUE,_xll.ohTrigger(RecalcTrigger,Trigger3M)),NA())</f>
        <v>#N/A</v>
      </c>
      <c r="P423" s="44">
        <f>IFERROR(_xll.qlIndexFixing(ONIndex6M,I423,TRUE,_xll.ohTrigger(RecalcTrigger,Trigger6M)),NA())</f>
        <v>-3.0233482589459015E-4</v>
      </c>
      <c r="Q423" s="183">
        <f>IFERROR(_xll.qlIndexFixing(ONIndex1Y,I423,TRUE,_xll.ohTrigger(RecalcTrigger,Trigger1Y)),NA())</f>
        <v>8.1433462613134111E-4</v>
      </c>
    </row>
    <row r="424" spans="2:17" x14ac:dyDescent="0.2">
      <c r="B424" s="39" t="s">
        <v>17</v>
      </c>
      <c r="D424" s="42">
        <f>_xll.qlCalendarAdvance(Calendar,$D423,B424,"f",FALSE)</f>
        <v>42954</v>
      </c>
      <c r="E424" s="177">
        <f>_xll.qlInterestRateIndexValueDate(IndexON,D424)</f>
        <v>42954</v>
      </c>
      <c r="F424" s="193">
        <f>IFERROR(_xll.qlIndexFixing(IndexON,D424,TRUE,_xll.ohTrigger(RecalcTrigger,TriggerON)),NA())</f>
        <v>-2.4144638714362898E-3</v>
      </c>
      <c r="H424" s="42">
        <f>_xll.qlCalendarAdvance(Calendar,$H423,B424,"f",FALSE)</f>
        <v>42954</v>
      </c>
      <c r="I424" s="177">
        <f>_xll.qlInterestRateIndexValueDate(Index1M,$H424)</f>
        <v>42956</v>
      </c>
      <c r="J424" s="182">
        <f>IFERROR(_xll.qlIndexFixing(Index1M,$H424,TRUE,_xll.ohTrigger(RecalcTrigger,Trigger1M)),NA())</f>
        <v>-2.2236332808788332E-3</v>
      </c>
      <c r="K424" s="44" t="e">
        <f>IFERROR(_xll.qlIndexFixing(Index3M,H424,TRUE,_xll.ohTrigger(RecalcTrigger,Trigger3M)),NA())</f>
        <v>#N/A</v>
      </c>
      <c r="L424" s="44">
        <f>IFERROR(_xll.qlIndexFixing(Index6M,$H424,TRUE,_xll.ohTrigger(RecalcTrigger,Trigger6M)),NA())</f>
        <v>1.8762166715301655E-4</v>
      </c>
      <c r="M424" s="183">
        <f>IFERROR(_xll.qlIndexFixing(Index1Y,$H424,TRUE,_xll.ohTrigger(RecalcTrigger,Trigger1Y)),NA())</f>
        <v>1.9918400117913218E-3</v>
      </c>
      <c r="N424" s="182">
        <f>IFERROR(_xll.qlIndexFixing(ONIndex1M,I424,TRUE,_xll.ohTrigger(RecalcTrigger,Trigger1M)),NA())</f>
        <v>-2.2702038699851101E-3</v>
      </c>
      <c r="O424" s="44" t="e">
        <f>IFERROR(_xll.qlIndexFixing(ONIndex3M,I424,TRUE,_xll.ohTrigger(RecalcTrigger,Trigger3M)),NA())</f>
        <v>#N/A</v>
      </c>
      <c r="P424" s="44">
        <f>IFERROR(_xll.qlIndexFixing(ONIndex6M,I424,TRUE,_xll.ohTrigger(RecalcTrigger,Trigger6M)),NA())</f>
        <v>-3.0924244469154871E-4</v>
      </c>
      <c r="Q424" s="183">
        <f>IFERROR(_xll.qlIndexFixing(ONIndex1Y,I424,TRUE,_xll.ohTrigger(RecalcTrigger,Trigger1Y)),NA())</f>
        <v>8.1281946344269329E-4</v>
      </c>
    </row>
    <row r="425" spans="2:17" x14ac:dyDescent="0.2">
      <c r="B425" s="39" t="s">
        <v>17</v>
      </c>
      <c r="D425" s="42">
        <f>_xll.qlCalendarAdvance(Calendar,$D424,B425,"f",FALSE)</f>
        <v>42955</v>
      </c>
      <c r="E425" s="177">
        <f>_xll.qlInterestRateIndexValueDate(IndexON,D425)</f>
        <v>42955</v>
      </c>
      <c r="F425" s="193">
        <f>IFERROR(_xll.qlIndexFixing(IndexON,D425,TRUE,_xll.ohTrigger(RecalcTrigger,TriggerON)),NA())</f>
        <v>-2.4107959571439963E-3</v>
      </c>
      <c r="H425" s="42">
        <f>_xll.qlCalendarAdvance(Calendar,$H424,B425,"f",FALSE)</f>
        <v>42955</v>
      </c>
      <c r="I425" s="177">
        <f>_xll.qlInterestRateIndexValueDate(Index1M,$H425)</f>
        <v>42957</v>
      </c>
      <c r="J425" s="182">
        <f>IFERROR(_xll.qlIndexFixing(Index1M,$H425,TRUE,_xll.ohTrigger(RecalcTrigger,Trigger1M)),NA())</f>
        <v>-2.2218726953980583E-3</v>
      </c>
      <c r="K425" s="44" t="e">
        <f>IFERROR(_xll.qlIndexFixing(Index3M,H425,TRUE,_xll.ohTrigger(RecalcTrigger,Trigger3M)),NA())</f>
        <v>#N/A</v>
      </c>
      <c r="L425" s="44">
        <f>IFERROR(_xll.qlIndexFixing(Index6M,$H425,TRUE,_xll.ohTrigger(RecalcTrigger,Trigger6M)),NA())</f>
        <v>1.9888404008199816E-4</v>
      </c>
      <c r="M425" s="183">
        <f>IFERROR(_xll.qlIndexFixing(Index1Y,$H425,TRUE,_xll.ohTrigger(RecalcTrigger,Trigger1Y)),NA())</f>
        <v>1.9996659941814523E-3</v>
      </c>
      <c r="N425" s="182">
        <f>IFERROR(_xll.qlIndexFixing(ONIndex1M,I425,TRUE,_xll.ohTrigger(RecalcTrigger,Trigger1M)),NA())</f>
        <v>-2.2633510466629758E-3</v>
      </c>
      <c r="O425" s="44" t="e">
        <f>IFERROR(_xll.qlIndexFixing(ONIndex3M,I425,TRUE,_xll.ohTrigger(RecalcTrigger,Trigger3M)),NA())</f>
        <v>#N/A</v>
      </c>
      <c r="P425" s="44">
        <f>IFERROR(_xll.qlIndexFixing(ONIndex6M,I425,TRUE,_xll.ohTrigger(RecalcTrigger,Trigger6M)),NA())</f>
        <v>-3.1579565838324442E-4</v>
      </c>
      <c r="Q425" s="183">
        <f>IFERROR(_xll.qlIndexFixing(ONIndex1Y,I425,TRUE,_xll.ohTrigger(RecalcTrigger,Trigger1Y)),NA())</f>
        <v>8.1254007146647211E-4</v>
      </c>
    </row>
    <row r="426" spans="2:17" x14ac:dyDescent="0.2">
      <c r="B426" s="39" t="s">
        <v>17</v>
      </c>
      <c r="D426" s="42">
        <f>_xll.qlCalendarAdvance(Calendar,$D425,B426,"f",FALSE)</f>
        <v>42956</v>
      </c>
      <c r="E426" s="177">
        <f>_xll.qlInterestRateIndexValueDate(IndexON,D426)</f>
        <v>42956</v>
      </c>
      <c r="F426" s="193">
        <f>IFERROR(_xll.qlIndexFixing(IndexON,D426,TRUE,_xll.ohTrigger(RecalcTrigger,TriggerON)),NA())</f>
        <v>-2.4071388570412466E-3</v>
      </c>
      <c r="H426" s="42">
        <f>_xll.qlCalendarAdvance(Calendar,$H425,B426,"f",FALSE)</f>
        <v>42956</v>
      </c>
      <c r="I426" s="177">
        <f>_xll.qlInterestRateIndexValueDate(Index1M,$H426)</f>
        <v>42958</v>
      </c>
      <c r="J426" s="182">
        <f>IFERROR(_xll.qlIndexFixing(Index1M,$H426,TRUE,_xll.ohTrigger(RecalcTrigger,Trigger1M)),NA())</f>
        <v>-2.2201072420561132E-3</v>
      </c>
      <c r="K426" s="44" t="e">
        <f>IFERROR(_xll.qlIndexFixing(Index3M,H426,TRUE,_xll.ohTrigger(RecalcTrigger,Trigger3M)),NA())</f>
        <v>#N/A</v>
      </c>
      <c r="L426" s="44">
        <f>IFERROR(_xll.qlIndexFixing(Index6M,$H426,TRUE,_xll.ohTrigger(RecalcTrigger,Trigger6M)),NA())</f>
        <v>2.0159350055184915E-4</v>
      </c>
      <c r="M426" s="183">
        <f>IFERROR(_xll.qlIndexFixing(Index1Y,$H426,TRUE,_xll.ohTrigger(RecalcTrigger,Trigger1Y)),NA())</f>
        <v>2.0167473342792906E-3</v>
      </c>
      <c r="N426" s="182">
        <f>IFERROR(_xll.qlIndexFixing(ONIndex1M,I426,TRUE,_xll.ohTrigger(RecalcTrigger,Trigger1M)),NA())</f>
        <v>-2.2598933178397118E-3</v>
      </c>
      <c r="O426" s="44" t="e">
        <f>IFERROR(_xll.qlIndexFixing(ONIndex3M,I426,TRUE,_xll.ohTrigger(RecalcTrigger,Trigger3M)),NA())</f>
        <v>#N/A</v>
      </c>
      <c r="P426" s="44">
        <f>IFERROR(_xll.qlIndexFixing(ONIndex6M,I426,TRUE,_xll.ohTrigger(RecalcTrigger,Trigger6M)),NA())</f>
        <v>-3.1889254329175998E-4</v>
      </c>
      <c r="Q426" s="183">
        <f>IFERROR(_xll.qlIndexFixing(ONIndex1Y,I426,TRUE,_xll.ohTrigger(RecalcTrigger,Trigger1Y)),NA())</f>
        <v>8.1302726175458417E-4</v>
      </c>
    </row>
    <row r="427" spans="2:17" x14ac:dyDescent="0.2">
      <c r="B427" s="39" t="s">
        <v>17</v>
      </c>
      <c r="D427" s="42">
        <f>_xll.qlCalendarAdvance(Calendar,$D426,B427,"f",FALSE)</f>
        <v>42957</v>
      </c>
      <c r="E427" s="177">
        <f>_xll.qlInterestRateIndexValueDate(IndexON,D427)</f>
        <v>42957</v>
      </c>
      <c r="F427" s="193">
        <f>IFERROR(_xll.qlIndexFixing(IndexON,D427,TRUE,_xll.ohTrigger(RecalcTrigger,TriggerON)),NA())</f>
        <v>-2.4034927252847282E-3</v>
      </c>
      <c r="H427" s="42">
        <f>_xll.qlCalendarAdvance(Calendar,$H426,B427,"f",FALSE)</f>
        <v>42957</v>
      </c>
      <c r="I427" s="177">
        <f>_xll.qlInterestRateIndexValueDate(Index1M,$H427)</f>
        <v>42961</v>
      </c>
      <c r="J427" s="182">
        <f>IFERROR(_xll.qlIndexFixing(Index1M,$H427,TRUE,_xll.ohTrigger(RecalcTrigger,Trigger1M)),NA())</f>
        <v>-2.2091661341177588E-3</v>
      </c>
      <c r="K427" s="44" t="e">
        <f>IFERROR(_xll.qlIndexFixing(Index3M,H427,TRUE,_xll.ohTrigger(RecalcTrigger,Trigger3M)),NA())</f>
        <v>#N/A</v>
      </c>
      <c r="L427" s="44">
        <f>IFERROR(_xll.qlIndexFixing(Index6M,$H427,TRUE,_xll.ohTrigger(RecalcTrigger,Trigger6M)),NA())</f>
        <v>2.1582554197862181E-4</v>
      </c>
      <c r="M427" s="183">
        <f>IFERROR(_xll.qlIndexFixing(Index1Y,$H427,TRUE,_xll.ohTrigger(RecalcTrigger,Trigger1Y)),NA())</f>
        <v>2.0312832819311248E-3</v>
      </c>
      <c r="N427" s="182">
        <f>IFERROR(_xll.qlIndexFixing(ONIndex1M,I427,TRUE,_xll.ohTrigger(RecalcTrigger,Trigger1M)),NA())</f>
        <v>-2.2564210768649673E-3</v>
      </c>
      <c r="O427" s="44" t="e">
        <f>IFERROR(_xll.qlIndexFixing(ONIndex3M,I427,TRUE,_xll.ohTrigger(RecalcTrigger,Trigger3M)),NA())</f>
        <v>#N/A</v>
      </c>
      <c r="P427" s="44">
        <f>IFERROR(_xll.qlIndexFixing(ONIndex6M,I427,TRUE,_xll.ohTrigger(RecalcTrigger,Trigger6M)),NA())</f>
        <v>-3.2188040177238975E-4</v>
      </c>
      <c r="Q427" s="183">
        <f>IFERROR(_xll.qlIndexFixing(ONIndex1Y,I427,TRUE,_xll.ohTrigger(RecalcTrigger,Trigger1Y)),NA())</f>
        <v>8.1389378220997344E-4</v>
      </c>
    </row>
    <row r="428" spans="2:17" x14ac:dyDescent="0.2">
      <c r="B428" s="39" t="s">
        <v>17</v>
      </c>
      <c r="D428" s="42">
        <f>_xll.qlCalendarAdvance(Calendar,$D427,B428,"f",FALSE)</f>
        <v>42958</v>
      </c>
      <c r="E428" s="177">
        <f>_xll.qlInterestRateIndexValueDate(IndexON,D428)</f>
        <v>42958</v>
      </c>
      <c r="F428" s="193">
        <f>IFERROR(_xll.qlIndexFixing(IndexON,D428,TRUE,_xll.ohTrigger(RecalcTrigger,TriggerON)),NA())</f>
        <v>-2.3962218409234737E-3</v>
      </c>
      <c r="H428" s="42">
        <f>_xll.qlCalendarAdvance(Calendar,$H427,B428,"f",FALSE)</f>
        <v>42958</v>
      </c>
      <c r="I428" s="177">
        <f>_xll.qlInterestRateIndexValueDate(Index1M,$H428)</f>
        <v>42962</v>
      </c>
      <c r="J428" s="182">
        <f>IFERROR(_xll.qlIndexFixing(Index1M,$H428,TRUE,_xll.ohTrigger(RecalcTrigger,Trigger1M)),NA())</f>
        <v>-2.205489779031595E-3</v>
      </c>
      <c r="K428" s="44" t="e">
        <f>IFERROR(_xll.qlIndexFixing(Index3M,H428,TRUE,_xll.ohTrigger(RecalcTrigger,Trigger3M)),NA())</f>
        <v>#N/A</v>
      </c>
      <c r="L428" s="44">
        <f>IFERROR(_xll.qlIndexFixing(Index6M,$H428,TRUE,_xll.ohTrigger(RecalcTrigger,Trigger6M)),NA())</f>
        <v>2.2165719413892306E-4</v>
      </c>
      <c r="M428" s="183">
        <f>IFERROR(_xll.qlIndexFixing(Index1Y,$H428,TRUE,_xll.ohTrigger(RecalcTrigger,Trigger1Y)),NA())</f>
        <v>2.0392608095427776E-3</v>
      </c>
      <c r="N428" s="182">
        <f>IFERROR(_xll.qlIndexFixing(ONIndex1M,I428,TRUE,_xll.ohTrigger(RecalcTrigger,Trigger1M)),NA())</f>
        <v>-2.2529343125077261E-3</v>
      </c>
      <c r="O428" s="44" t="e">
        <f>IFERROR(_xll.qlIndexFixing(ONIndex3M,I428,TRUE,_xll.ohTrigger(RecalcTrigger,Trigger3M)),NA())</f>
        <v>#N/A</v>
      </c>
      <c r="P428" s="44">
        <f>IFERROR(_xll.qlIndexFixing(ONIndex6M,I428,TRUE,_xll.ohTrigger(RecalcTrigger,Trigger6M)),NA())</f>
        <v>-3.2475838582346483E-4</v>
      </c>
      <c r="Q428" s="183">
        <f>IFERROR(_xll.qlIndexFixing(ONIndex1Y,I428,TRUE,_xll.ohTrigger(RecalcTrigger,Trigger1Y)),NA())</f>
        <v>8.1514213203348618E-4</v>
      </c>
    </row>
    <row r="429" spans="2:17" x14ac:dyDescent="0.2">
      <c r="B429" s="39" t="s">
        <v>17</v>
      </c>
      <c r="D429" s="42">
        <f>_xll.qlCalendarAdvance(Calendar,$D428,B429,"f",FALSE)</f>
        <v>42961</v>
      </c>
      <c r="E429" s="177">
        <f>_xll.qlInterestRateIndexValueDate(IndexON,D429)</f>
        <v>42961</v>
      </c>
      <c r="F429" s="193">
        <f>IFERROR(_xll.qlIndexFixing(IndexON,D429,TRUE,_xll.ohTrigger(RecalcTrigger,TriggerON)),NA())</f>
        <v>-2.3890209542232199E-3</v>
      </c>
      <c r="H429" s="42">
        <f>_xll.qlCalendarAdvance(Calendar,$H428,B429,"f",FALSE)</f>
        <v>42961</v>
      </c>
      <c r="I429" s="177">
        <f>_xll.qlInterestRateIndexValueDate(Index1M,$H429)</f>
        <v>42963</v>
      </c>
      <c r="J429" s="182">
        <f>IFERROR(_xll.qlIndexFixing(Index1M,$H429,TRUE,_xll.ohTrigger(RecalcTrigger,Trigger1M)),NA())</f>
        <v>-2.1980012054518224E-3</v>
      </c>
      <c r="K429" s="44" t="e">
        <f>IFERROR(_xll.qlIndexFixing(Index3M,H429,TRUE,_xll.ohTrigger(RecalcTrigger,Trigger3M)),NA())</f>
        <v>#N/A</v>
      </c>
      <c r="L429" s="44">
        <f>IFERROR(_xll.qlIndexFixing(Index6M,$H429,TRUE,_xll.ohTrigger(RecalcTrigger,Trigger6M)),NA())</f>
        <v>2.275512591332557E-4</v>
      </c>
      <c r="M429" s="183">
        <f>IFERROR(_xll.qlIndexFixing(Index1Y,$H429,TRUE,_xll.ohTrigger(RecalcTrigger,Trigger1Y)),NA())</f>
        <v>2.0472655409752159E-3</v>
      </c>
      <c r="N429" s="182">
        <f>IFERROR(_xll.qlIndexFixing(ONIndex1M,I429,TRUE,_xll.ohTrigger(RecalcTrigger,Trigger1M)),NA())</f>
        <v>-2.2458983053308401E-3</v>
      </c>
      <c r="O429" s="44" t="e">
        <f>IFERROR(_xll.qlIndexFixing(ONIndex3M,I429,TRUE,_xll.ohTrigger(RecalcTrigger,Trigger3M)),NA())</f>
        <v>#N/A</v>
      </c>
      <c r="P429" s="44">
        <f>IFERROR(_xll.qlIndexFixing(ONIndex6M,I429,TRUE,_xll.ohTrigger(RecalcTrigger,Trigger6M)),NA())</f>
        <v>-3.2922698246284909E-4</v>
      </c>
      <c r="Q429" s="183">
        <f>IFERROR(_xll.qlIndexFixing(ONIndex1Y,I429,TRUE,_xll.ohTrigger(RecalcTrigger,Trigger1Y)),NA())</f>
        <v>8.1914449271636158E-4</v>
      </c>
    </row>
    <row r="430" spans="2:17" x14ac:dyDescent="0.2">
      <c r="B430" s="39" t="s">
        <v>17</v>
      </c>
      <c r="D430" s="42">
        <f>_xll.qlCalendarAdvance(Calendar,$D429,B430,"f",FALSE)</f>
        <v>42962</v>
      </c>
      <c r="E430" s="177">
        <f>_xll.qlInterestRateIndexValueDate(IndexON,D430)</f>
        <v>42962</v>
      </c>
      <c r="F430" s="193">
        <f>IFERROR(_xll.qlIndexFixing(IndexON,D430,TRUE,_xll.ohTrigger(RecalcTrigger,TriggerON)),NA())</f>
        <v>-2.3854319692340198E-3</v>
      </c>
      <c r="H430" s="42">
        <f>_xll.qlCalendarAdvance(Calendar,$H429,B430,"f",FALSE)</f>
        <v>42962</v>
      </c>
      <c r="I430" s="177">
        <f>_xll.qlInterestRateIndexValueDate(Index1M,$H430)</f>
        <v>42964</v>
      </c>
      <c r="J430" s="182">
        <f>IFERROR(_xll.qlIndexFixing(Index1M,$H430,TRUE,_xll.ohTrigger(RecalcTrigger,Trigger1M)),NA())</f>
        <v>-2.1961893498252671E-3</v>
      </c>
      <c r="K430" s="44" t="e">
        <f>IFERROR(_xll.qlIndexFixing(Index3M,H430,TRUE,_xll.ohTrigger(RecalcTrigger,Trigger3M)),NA())</f>
        <v>#N/A</v>
      </c>
      <c r="L430" s="44">
        <f>IFERROR(_xll.qlIndexFixing(Index6M,$H430,TRUE,_xll.ohTrigger(RecalcTrigger,Trigger6M)),NA())</f>
        <v>2.3945438111575815E-4</v>
      </c>
      <c r="M430" s="183">
        <f>IFERROR(_xll.qlIndexFixing(Index1Y,$H430,TRUE,_xll.ohTrigger(RecalcTrigger,Trigger1Y)),NA())</f>
        <v>2.0552964245526511E-3</v>
      </c>
      <c r="N430" s="182">
        <f>IFERROR(_xll.qlIndexFixing(ONIndex1M,I430,TRUE,_xll.ohTrigger(RecalcTrigger,Trigger1M)),NA())</f>
        <v>-2.2388417980723219E-3</v>
      </c>
      <c r="O430" s="44" t="e">
        <f>IFERROR(_xll.qlIndexFixing(ONIndex3M,I430,TRUE,_xll.ohTrigger(RecalcTrigger,Trigger3M)),NA())</f>
        <v>#N/A</v>
      </c>
      <c r="P430" s="44">
        <f>IFERROR(_xll.qlIndexFixing(ONIndex6M,I430,TRUE,_xll.ohTrigger(RecalcTrigger,Trigger6M)),NA())</f>
        <v>-3.3137579664277439E-4</v>
      </c>
      <c r="Q430" s="183">
        <f>IFERROR(_xll.qlIndexFixing(ONIndex1Y,I430,TRUE,_xll.ohTrigger(RecalcTrigger,Trigger1Y)),NA())</f>
        <v>8.2490477640639881E-4</v>
      </c>
    </row>
    <row r="431" spans="2:17" x14ac:dyDescent="0.2">
      <c r="B431" s="39" t="s">
        <v>17</v>
      </c>
      <c r="D431" s="42">
        <f>_xll.qlCalendarAdvance(Calendar,$D430,B431,"f",FALSE)</f>
        <v>42963</v>
      </c>
      <c r="E431" s="177">
        <f>_xll.qlInterestRateIndexValueDate(IndexON,D431)</f>
        <v>42963</v>
      </c>
      <c r="F431" s="193">
        <f>IFERROR(_xll.qlIndexFixing(IndexON,D431,TRUE,_xll.ohTrigger(RecalcTrigger,TriggerON)),NA())</f>
        <v>-2.3818548746934454E-3</v>
      </c>
      <c r="H431" s="42">
        <f>_xll.qlCalendarAdvance(Calendar,$H430,B431,"f",FALSE)</f>
        <v>42963</v>
      </c>
      <c r="I431" s="177">
        <f>_xll.qlInterestRateIndexValueDate(Index1M,$H431)</f>
        <v>42965</v>
      </c>
      <c r="J431" s="182">
        <f>IFERROR(_xll.qlIndexFixing(Index1M,$H431,TRUE,_xll.ohTrigger(RecalcTrigger,Trigger1M)),NA())</f>
        <v>-2.194372599873701E-3</v>
      </c>
      <c r="K431" s="44" t="e">
        <f>IFERROR(_xll.qlIndexFixing(Index3M,H431,TRUE,_xll.ohTrigger(RecalcTrigger,Trigger3M)),NA())</f>
        <v>#N/A</v>
      </c>
      <c r="L431" s="44">
        <f>IFERROR(_xll.qlIndexFixing(Index6M,$H431,TRUE,_xll.ohTrigger(RecalcTrigger,Trigger6M)),NA())</f>
        <v>2.4250439862086832E-4</v>
      </c>
      <c r="M431" s="183">
        <f>IFERROR(_xll.qlIndexFixing(Index1Y,$H431,TRUE,_xll.ohTrigger(RecalcTrigger,Trigger1Y)),NA())</f>
        <v>2.0726687399149233E-3</v>
      </c>
      <c r="N431" s="182">
        <f>IFERROR(_xll.qlIndexFixing(ONIndex1M,I431,TRUE,_xll.ohTrigger(RecalcTrigger,Trigger1M)),NA())</f>
        <v>-2.2352822493765245E-3</v>
      </c>
      <c r="O431" s="44" t="e">
        <f>IFERROR(_xll.qlIndexFixing(ONIndex3M,I431,TRUE,_xll.ohTrigger(RecalcTrigger,Trigger3M)),NA())</f>
        <v>#N/A</v>
      </c>
      <c r="P431" s="44">
        <f>IFERROR(_xll.qlIndexFixing(ONIndex6M,I431,TRUE,_xll.ohTrigger(RecalcTrigger,Trigger6M)),NA())</f>
        <v>-3.3122716717404188E-4</v>
      </c>
      <c r="Q431" s="183">
        <f>IFERROR(_xll.qlIndexFixing(ONIndex1Y,I431,TRUE,_xll.ohTrigger(RecalcTrigger,Trigger1Y)),NA())</f>
        <v>8.2868736576813262E-4</v>
      </c>
    </row>
    <row r="432" spans="2:17" x14ac:dyDescent="0.2">
      <c r="B432" s="39" t="s">
        <v>17</v>
      </c>
      <c r="D432" s="42">
        <f>_xll.qlCalendarAdvance(Calendar,$D431,B432,"f",FALSE)</f>
        <v>42964</v>
      </c>
      <c r="E432" s="177">
        <f>_xll.qlInterestRateIndexValueDate(IndexON,D432)</f>
        <v>42964</v>
      </c>
      <c r="F432" s="193">
        <f>IFERROR(_xll.qlIndexFixing(IndexON,D432,TRUE,_xll.ohTrigger(RecalcTrigger,TriggerON)),NA())</f>
        <v>-2.3782898244784079E-3</v>
      </c>
      <c r="H432" s="42">
        <f>_xll.qlCalendarAdvance(Calendar,$H431,B432,"f",FALSE)</f>
        <v>42964</v>
      </c>
      <c r="I432" s="177">
        <f>_xll.qlInterestRateIndexValueDate(Index1M,$H432)</f>
        <v>42968</v>
      </c>
      <c r="J432" s="182">
        <f>IFERROR(_xll.qlIndexFixing(Index1M,$H432,TRUE,_xll.ohTrigger(RecalcTrigger,Trigger1M)),NA())</f>
        <v>-2.1831230150100526E-3</v>
      </c>
      <c r="K432" s="44" t="e">
        <f>IFERROR(_xll.qlIndexFixing(Index3M,H432,TRUE,_xll.ohTrigger(RecalcTrigger,Trigger3M)),NA())</f>
        <v>#N/A</v>
      </c>
      <c r="L432" s="44">
        <f>IFERROR(_xll.qlIndexFixing(Index6M,$H432,TRUE,_xll.ohTrigger(RecalcTrigger,Trigger6M)),NA())</f>
        <v>2.5792412646011894E-4</v>
      </c>
      <c r="M432" s="183">
        <f>IFERROR(_xll.qlIndexFixing(Index1Y,$H432,TRUE,_xll.ohTrigger(RecalcTrigger,Trigger1Y)),NA())</f>
        <v>2.0876583977288529E-3</v>
      </c>
      <c r="N432" s="182">
        <f>IFERROR(_xll.qlIndexFixing(ONIndex1M,I432,TRUE,_xll.ohTrigger(RecalcTrigger,Trigger1M)),NA())</f>
        <v>-2.2317081103118142E-3</v>
      </c>
      <c r="O432" s="44" t="e">
        <f>IFERROR(_xll.qlIndexFixing(ONIndex3M,I432,TRUE,_xll.ohTrigger(RecalcTrigger,Trigger3M)),NA())</f>
        <v>#N/A</v>
      </c>
      <c r="P432" s="44">
        <f>IFERROR(_xll.qlIndexFixing(ONIndex6M,I432,TRUE,_xll.ohTrigger(RecalcTrigger,Trigger6M)),NA())</f>
        <v>-3.3033754271993843E-4</v>
      </c>
      <c r="Q432" s="183">
        <f>IFERROR(_xll.qlIndexFixing(ONIndex1Y,I432,TRUE,_xll.ohTrigger(RecalcTrigger,Trigger1Y)),NA())</f>
        <v>8.3301604198560142E-4</v>
      </c>
    </row>
    <row r="433" spans="2:17" x14ac:dyDescent="0.2">
      <c r="B433" s="39" t="s">
        <v>17</v>
      </c>
      <c r="D433" s="42">
        <f>_xll.qlCalendarAdvance(Calendar,$D432,B433,"f",FALSE)</f>
        <v>42965</v>
      </c>
      <c r="E433" s="177">
        <f>_xll.qlInterestRateIndexValueDate(IndexON,D433)</f>
        <v>42965</v>
      </c>
      <c r="F433" s="193">
        <f>IFERROR(_xll.qlIndexFixing(IndexON,D433,TRUE,_xll.ohTrigger(RecalcTrigger,TriggerON)),NA())</f>
        <v>-2.3711850219054753E-3</v>
      </c>
      <c r="H433" s="42">
        <f>_xll.qlCalendarAdvance(Calendar,$H432,B433,"f",FALSE)</f>
        <v>42965</v>
      </c>
      <c r="I433" s="177">
        <f>_xll.qlInterestRateIndexValueDate(Index1M,$H433)</f>
        <v>42969</v>
      </c>
      <c r="J433" s="182">
        <f>IFERROR(_xll.qlIndexFixing(Index1M,$H433,TRUE,_xll.ohTrigger(RecalcTrigger,Trigger1M)),NA())</f>
        <v>-2.1793436777114536E-3</v>
      </c>
      <c r="K433" s="44" t="e">
        <f>IFERROR(_xll.qlIndexFixing(Index3M,H433,TRUE,_xll.ohTrigger(RecalcTrigger,Trigger3M)),NA())</f>
        <v>#N/A</v>
      </c>
      <c r="L433" s="44">
        <f>IFERROR(_xll.qlIndexFixing(Index6M,$H433,TRUE,_xll.ohTrigger(RecalcTrigger,Trigger6M)),NA())</f>
        <v>2.6416083817153824E-4</v>
      </c>
      <c r="M433" s="183">
        <f>IFERROR(_xll.qlIndexFixing(Index1Y,$H433,TRUE,_xll.ohTrigger(RecalcTrigger,Trigger1Y)),NA())</f>
        <v>2.0958015441538544E-3</v>
      </c>
      <c r="N433" s="182">
        <f>IFERROR(_xll.qlIndexFixing(ONIndex1M,I433,TRUE,_xll.ohTrigger(RecalcTrigger,Trigger1M)),NA())</f>
        <v>-2.2281193696871426E-3</v>
      </c>
      <c r="O433" s="44" t="e">
        <f>IFERROR(_xll.qlIndexFixing(ONIndex3M,I433,TRUE,_xll.ohTrigger(RecalcTrigger,Trigger3M)),NA())</f>
        <v>#N/A</v>
      </c>
      <c r="P433" s="44">
        <f>IFERROR(_xll.qlIndexFixing(ONIndex6M,I433,TRUE,_xll.ohTrigger(RecalcTrigger,Trigger6M)),NA())</f>
        <v>-3.2870208087398822E-4</v>
      </c>
      <c r="Q433" s="183">
        <f>IFERROR(_xll.qlIndexFixing(ONIndex1Y,I433,TRUE,_xll.ohTrigger(RecalcTrigger,Trigger1Y)),NA())</f>
        <v>8.3789425613822743E-4</v>
      </c>
    </row>
    <row r="434" spans="2:17" x14ac:dyDescent="0.2">
      <c r="B434" s="39" t="s">
        <v>17</v>
      </c>
      <c r="D434" s="42">
        <f>_xll.qlCalendarAdvance(Calendar,$D433,B434,"f",FALSE)</f>
        <v>42968</v>
      </c>
      <c r="E434" s="177">
        <f>_xll.qlInterestRateIndexValueDate(IndexON,D434)</f>
        <v>42968</v>
      </c>
      <c r="F434" s="193">
        <f>IFERROR(_xll.qlIndexFixing(IndexON,D434,TRUE,_xll.ohTrigger(RecalcTrigger,TriggerON)),NA())</f>
        <v>-2.3641531406148886E-3</v>
      </c>
      <c r="H434" s="42">
        <f>_xll.qlCalendarAdvance(Calendar,$H433,B434,"f",FALSE)</f>
        <v>42968</v>
      </c>
      <c r="I434" s="177">
        <f>_xll.qlInterestRateIndexValueDate(Index1M,$H434)</f>
        <v>42970</v>
      </c>
      <c r="J434" s="182">
        <f>IFERROR(_xll.qlIndexFixing(Index1M,$H434,TRUE,_xll.ohTrigger(RecalcTrigger,Trigger1M)),NA())</f>
        <v>-2.1716488075552609E-3</v>
      </c>
      <c r="K434" s="44" t="e">
        <f>IFERROR(_xll.qlIndexFixing(Index3M,H434,TRUE,_xll.ohTrigger(RecalcTrigger,Trigger3M)),NA())</f>
        <v>#N/A</v>
      </c>
      <c r="L434" s="44">
        <f>IFERROR(_xll.qlIndexFixing(Index6M,$H434,TRUE,_xll.ohTrigger(RecalcTrigger,Trigger6M)),NA())</f>
        <v>2.7044275776430901E-4</v>
      </c>
      <c r="M434" s="183">
        <f>IFERROR(_xll.qlIndexFixing(Index1Y,$H434,TRUE,_xll.ohTrigger(RecalcTrigger,Trigger1Y)),NA())</f>
        <v>2.1039627698659644E-3</v>
      </c>
      <c r="N434" s="182">
        <f>IFERROR(_xll.qlIndexFixing(ONIndex1M,I434,TRUE,_xll.ohTrigger(RecalcTrigger,Trigger1M)),NA())</f>
        <v>-2.2208794597355919E-3</v>
      </c>
      <c r="O434" s="44" t="e">
        <f>IFERROR(_xll.qlIndexFixing(ONIndex3M,I434,TRUE,_xll.ohTrigger(RecalcTrigger,Trigger3M)),NA())</f>
        <v>#N/A</v>
      </c>
      <c r="P434" s="44">
        <f>IFERROR(_xll.qlIndexFixing(ONIndex6M,I434,TRUE,_xll.ohTrigger(RecalcTrigger,Trigger6M)),NA())</f>
        <v>-3.2292053255389419E-4</v>
      </c>
      <c r="Q434" s="183">
        <f>IFERROR(_xll.qlIndexFixing(ONIndex1Y,I434,TRUE,_xll.ohTrigger(RecalcTrigger,Trigger1Y)),NA())</f>
        <v>8.4950174071174445E-4</v>
      </c>
    </row>
    <row r="435" spans="2:17" x14ac:dyDescent="0.2">
      <c r="B435" s="39" t="s">
        <v>17</v>
      </c>
      <c r="D435" s="42">
        <f>_xll.qlCalendarAdvance(Calendar,$D434,B435,"f",FALSE)</f>
        <v>42969</v>
      </c>
      <c r="E435" s="177">
        <f>_xll.qlInterestRateIndexValueDate(IndexON,D435)</f>
        <v>42969</v>
      </c>
      <c r="F435" s="193">
        <f>IFERROR(_xll.qlIndexFixing(IndexON,D435,TRUE,_xll.ohTrigger(RecalcTrigger,TriggerON)),NA())</f>
        <v>-2.36065061762325E-3</v>
      </c>
      <c r="H435" s="42">
        <f>_xll.qlCalendarAdvance(Calendar,$H434,B435,"f",FALSE)</f>
        <v>42969</v>
      </c>
      <c r="I435" s="177">
        <f>_xll.qlInterestRateIndexValueDate(Index1M,$H435)</f>
        <v>42971</v>
      </c>
      <c r="J435" s="182">
        <f>IFERROR(_xll.qlIndexFixing(Index1M,$H435,TRUE,_xll.ohTrigger(RecalcTrigger,Trigger1M)),NA())</f>
        <v>-2.169785405254504E-3</v>
      </c>
      <c r="K435" s="44" t="e">
        <f>IFERROR(_xll.qlIndexFixing(Index3M,H435,TRUE,_xll.ohTrigger(RecalcTrigger,Trigger3M)),NA())</f>
        <v>#N/A</v>
      </c>
      <c r="L435" s="44">
        <f>IFERROR(_xll.qlIndexFixing(Index6M,$H435,TRUE,_xll.ohTrigger(RecalcTrigger,Trigger6M)),NA())</f>
        <v>2.8288472578386786E-4</v>
      </c>
      <c r="M435" s="183">
        <f>IFERROR(_xll.qlIndexFixing(Index1Y,$H435,TRUE,_xll.ohTrigger(RecalcTrigger,Trigger1Y)),NA())</f>
        <v>2.1121405635143578E-3</v>
      </c>
      <c r="N435" s="182">
        <f>IFERROR(_xll.qlIndexFixing(ONIndex1M,I435,TRUE,_xll.ohTrigger(RecalcTrigger,Trigger1M)),NA())</f>
        <v>-2.2136181681275957E-3</v>
      </c>
      <c r="O435" s="44" t="e">
        <f>IFERROR(_xll.qlIndexFixing(ONIndex3M,I435,TRUE,_xll.ohTrigger(RecalcTrigger,Trigger3M)),NA())</f>
        <v>#N/A</v>
      </c>
      <c r="P435" s="44">
        <f>IFERROR(_xll.qlIndexFixing(ONIndex6M,I435,TRUE,_xll.ohTrigger(RecalcTrigger,Trigger6M)),NA())</f>
        <v>-3.1460501691782383E-4</v>
      </c>
      <c r="Q435" s="183">
        <f>IFERROR(_xll.qlIndexFixing(ONIndex1Y,I435,TRUE,_xll.ohTrigger(RecalcTrigger,Trigger1Y)),NA())</f>
        <v>8.6297152519954068E-4</v>
      </c>
    </row>
    <row r="436" spans="2:17" x14ac:dyDescent="0.2">
      <c r="B436" s="39" t="s">
        <v>17</v>
      </c>
      <c r="D436" s="42">
        <f>_xll.qlCalendarAdvance(Calendar,$D435,B436,"f",FALSE)</f>
        <v>42970</v>
      </c>
      <c r="E436" s="177">
        <f>_xll.qlInterestRateIndexValueDate(IndexON,D436)</f>
        <v>42970</v>
      </c>
      <c r="F436" s="193">
        <f>IFERROR(_xll.qlIndexFixing(IndexON,D436,TRUE,_xll.ohTrigger(RecalcTrigger,TriggerON)),NA())</f>
        <v>-2.3571610610995108E-3</v>
      </c>
      <c r="H436" s="42">
        <f>_xll.qlCalendarAdvance(Calendar,$H435,B436,"f",FALSE)</f>
        <v>42970</v>
      </c>
      <c r="I436" s="177">
        <f>_xll.qlInterestRateIndexValueDate(Index1M,$H436)</f>
        <v>42972</v>
      </c>
      <c r="J436" s="182">
        <f>IFERROR(_xll.qlIndexFixing(Index1M,$H436,TRUE,_xll.ohTrigger(RecalcTrigger,Trigger1M)),NA())</f>
        <v>-2.1679170821823249E-3</v>
      </c>
      <c r="K436" s="44" t="e">
        <f>IFERROR(_xll.qlIndexFixing(Index3M,H436,TRUE,_xll.ohTrigger(RecalcTrigger,Trigger3M)),NA())</f>
        <v>#N/A</v>
      </c>
      <c r="L436" s="44">
        <f>IFERROR(_xll.qlIndexFixing(Index6M,$H436,TRUE,_xll.ohTrigger(RecalcTrigger,Trigger6M)),NA())</f>
        <v>2.8619086172434354E-4</v>
      </c>
      <c r="M436" s="183">
        <f>IFERROR(_xll.qlIndexFixing(Index1Y,$H436,TRUE,_xll.ohTrigger(RecalcTrigger,Trigger1Y)),NA())</f>
        <v>2.1297357254940518E-3</v>
      </c>
      <c r="N436" s="182">
        <f>IFERROR(_xll.qlIndexFixing(ONIndex1M,I436,TRUE,_xll.ohTrigger(RecalcTrigger,Trigger1M)),NA())</f>
        <v>-2.2099562521971094E-3</v>
      </c>
      <c r="O436" s="44" t="e">
        <f>IFERROR(_xll.qlIndexFixing(ONIndex3M,I436,TRUE,_xll.ohTrigger(RecalcTrigger,Trigger3M)),NA())</f>
        <v>#N/A</v>
      </c>
      <c r="P436" s="44">
        <f>IFERROR(_xll.qlIndexFixing(ONIndex6M,I436,TRUE,_xll.ohTrigger(RecalcTrigger,Trigger6M)),NA())</f>
        <v>-3.0916773537281728E-4</v>
      </c>
      <c r="Q436" s="183">
        <f>IFERROR(_xll.qlIndexFixing(ONIndex1Y,I436,TRUE,_xll.ohTrigger(RecalcTrigger,Trigger1Y)),NA())</f>
        <v>8.706492029730839E-4</v>
      </c>
    </row>
    <row r="437" spans="2:17" x14ac:dyDescent="0.2">
      <c r="B437" s="39" t="s">
        <v>17</v>
      </c>
      <c r="D437" s="42">
        <f>_xll.qlCalendarAdvance(Calendar,$D436,B437,"f",FALSE)</f>
        <v>42971</v>
      </c>
      <c r="E437" s="177">
        <f>_xll.qlInterestRateIndexValueDate(IndexON,D437)</f>
        <v>42971</v>
      </c>
      <c r="F437" s="193">
        <f>IFERROR(_xll.qlIndexFixing(IndexON,D437,TRUE,_xll.ohTrigger(RecalcTrigger,TriggerON)),NA())</f>
        <v>-2.3536846250005183E-3</v>
      </c>
      <c r="H437" s="42">
        <f>_xll.qlCalendarAdvance(Calendar,$H436,B437,"f",FALSE)</f>
        <v>42971</v>
      </c>
      <c r="I437" s="177">
        <f>_xll.qlInterestRateIndexValueDate(Index1M,$H437)</f>
        <v>42975</v>
      </c>
      <c r="J437" s="182">
        <f>IFERROR(_xll.qlIndexFixing(Index1M,$H437,TRUE,_xll.ohTrigger(RecalcTrigger,Trigger1M)),NA())</f>
        <v>-2.1563573763562181E-3</v>
      </c>
      <c r="K437" s="44" t="e">
        <f>IFERROR(_xll.qlIndexFixing(Index3M,H437,TRUE,_xll.ohTrigger(RecalcTrigger,Trigger3M)),NA())</f>
        <v>#N/A</v>
      </c>
      <c r="L437" s="44">
        <f>IFERROR(_xll.qlIndexFixing(Index6M,$H437,TRUE,_xll.ohTrigger(RecalcTrigger,Trigger6M)),NA())</f>
        <v>3.0239071384364141E-4</v>
      </c>
      <c r="M437" s="183">
        <f>IFERROR(_xll.qlIndexFixing(Index1Y,$H437,TRUE,_xll.ohTrigger(RecalcTrigger,Trigger1Y)),NA())</f>
        <v>2.1449868492562818E-3</v>
      </c>
      <c r="N437" s="182">
        <f>IFERROR(_xll.qlIndexFixing(ONIndex1M,I437,TRUE,_xll.ohTrigger(RecalcTrigger,Trigger1M)),NA())</f>
        <v>-2.2062796676003416E-3</v>
      </c>
      <c r="O437" s="44" t="e">
        <f>IFERROR(_xll.qlIndexFixing(ONIndex3M,I437,TRUE,_xll.ohTrigger(RecalcTrigger,Trigger3M)),NA())</f>
        <v>#N/A</v>
      </c>
      <c r="P437" s="44">
        <f>IFERROR(_xll.qlIndexFixing(ONIndex6M,I437,TRUE,_xll.ohTrigger(RecalcTrigger,Trigger6M)),NA())</f>
        <v>-3.0295556299630988E-4</v>
      </c>
      <c r="Q437" s="183">
        <f>IFERROR(_xll.qlIndexFixing(ONIndex1Y,I437,TRUE,_xll.ohTrigger(RecalcTrigger,Trigger1Y)),NA())</f>
        <v>8.7889712811595189E-4</v>
      </c>
    </row>
    <row r="438" spans="2:17" x14ac:dyDescent="0.2">
      <c r="B438" s="39" t="s">
        <v>17</v>
      </c>
      <c r="D438" s="42">
        <f>_xll.qlCalendarAdvance(Calendar,$D437,B438,"f",FALSE)</f>
        <v>42972</v>
      </c>
      <c r="E438" s="177">
        <f>_xll.qlInterestRateIndexValueDate(IndexON,D438)</f>
        <v>42972</v>
      </c>
      <c r="F438" s="193">
        <f>IFERROR(_xll.qlIndexFixing(IndexON,D438,TRUE,_xll.ohTrigger(RecalcTrigger,TriggerON)),NA())</f>
        <v>-2.3467609576677262E-3</v>
      </c>
      <c r="H438" s="42">
        <f>_xll.qlCalendarAdvance(Calendar,$H437,B438,"f",FALSE)</f>
        <v>42972</v>
      </c>
      <c r="I438" s="177">
        <f>_xll.qlInterestRateIndexValueDate(Index1M,$H438)</f>
        <v>42976</v>
      </c>
      <c r="J438" s="182">
        <f>IFERROR(_xll.qlIndexFixing(Index1M,$H438,TRUE,_xll.ohTrigger(RecalcTrigger,Trigger1M)),NA())</f>
        <v>-2.1524745088203328E-3</v>
      </c>
      <c r="K438" s="44" t="e">
        <f>IFERROR(_xll.qlIndexFixing(Index3M,H438,TRUE,_xll.ohTrigger(RecalcTrigger,Trigger3M)),NA())</f>
        <v>#N/A</v>
      </c>
      <c r="L438" s="44">
        <f>IFERROR(_xll.qlIndexFixing(Index6M,$H438,TRUE,_xll.ohTrigger(RecalcTrigger,Trigger6M)),NA())</f>
        <v>3.0576254242050739E-4</v>
      </c>
      <c r="M438" s="183">
        <f>IFERROR(_xll.qlIndexFixing(Index1Y,$H438,TRUE,_xll.ohTrigger(RecalcTrigger,Trigger1Y)),NA())</f>
        <v>2.1532244711180725E-3</v>
      </c>
      <c r="N438" s="182">
        <f>IFERROR(_xll.qlIndexFixing(ONIndex1M,I438,TRUE,_xll.ohTrigger(RecalcTrigger,Trigger1M)),NA())</f>
        <v>-2.202588403186212E-3</v>
      </c>
      <c r="O438" s="44" t="e">
        <f>IFERROR(_xll.qlIndexFixing(ONIndex3M,I438,TRUE,_xll.ohTrigger(RecalcTrigger,Trigger3M)),NA())</f>
        <v>#N/A</v>
      </c>
      <c r="P438" s="44">
        <f>IFERROR(_xll.qlIndexFixing(ONIndex6M,I438,TRUE,_xll.ohTrigger(RecalcTrigger,Trigger6M)),NA())</f>
        <v>-2.959636577415381E-4</v>
      </c>
      <c r="Q438" s="183">
        <f>IFERROR(_xll.qlIndexFixing(ONIndex1Y,I438,TRUE,_xll.ohTrigger(RecalcTrigger,Trigger1Y)),NA())</f>
        <v>8.877187520273111E-4</v>
      </c>
    </row>
    <row r="439" spans="2:17" x14ac:dyDescent="0.2">
      <c r="B439" s="39" t="s">
        <v>17</v>
      </c>
      <c r="D439" s="42">
        <f>_xll.qlCalendarAdvance(Calendar,$D438,B439,"f",FALSE)</f>
        <v>42975</v>
      </c>
      <c r="E439" s="177">
        <f>_xll.qlInterestRateIndexValueDate(IndexON,D439)</f>
        <v>42975</v>
      </c>
      <c r="F439" s="193">
        <f>IFERROR(_xll.qlIndexFixing(IndexON,D439,TRUE,_xll.ohTrigger(RecalcTrigger,TriggerON)),NA())</f>
        <v>-2.3399131583135002E-3</v>
      </c>
      <c r="H439" s="42">
        <f>_xll.qlCalendarAdvance(Calendar,$H438,B439,"f",FALSE)</f>
        <v>42975</v>
      </c>
      <c r="I439" s="177">
        <f>_xll.qlInterestRateIndexValueDate(Index1M,$H439)</f>
        <v>42977</v>
      </c>
      <c r="J439" s="182">
        <f>IFERROR(_xll.qlIndexFixing(Index1M,$H439,TRUE,_xll.ohTrigger(RecalcTrigger,Trigger1M)),NA())</f>
        <v>-2.1505716525660468E-3</v>
      </c>
      <c r="K439" s="44" t="e">
        <f>IFERROR(_xll.qlIndexFixing(Index3M,H439,TRUE,_xll.ohTrigger(RecalcTrigger,Trigger3M)),NA())</f>
        <v>#N/A</v>
      </c>
      <c r="L439" s="44">
        <f>IFERROR(_xll.qlIndexFixing(Index6M,$H439,TRUE,_xll.ohTrigger(RecalcTrigger,Trigger6M)),NA())</f>
        <v>3.0914154570084771E-4</v>
      </c>
      <c r="M439" s="183">
        <f>IFERROR(_xll.qlIndexFixing(Index1Y,$H439,TRUE,_xll.ohTrigger(RecalcTrigger,Trigger1Y)),NA())</f>
        <v>2.1614693880798387E-3</v>
      </c>
      <c r="N439" s="182">
        <f>IFERROR(_xll.qlIndexFixing(ONIndex1M,I439,TRUE,_xll.ohTrigger(RecalcTrigger,Trigger1M)),NA())</f>
        <v>-2.195143500891561E-3</v>
      </c>
      <c r="O439" s="44" t="e">
        <f>IFERROR(_xll.qlIndexFixing(ONIndex3M,I439,TRUE,_xll.ohTrigger(RecalcTrigger,Trigger3M)),NA())</f>
        <v>#N/A</v>
      </c>
      <c r="P439" s="44">
        <f>IFERROR(_xll.qlIndexFixing(ONIndex6M,I439,TRUE,_xll.ohTrigger(RecalcTrigger,Trigger6M)),NA())</f>
        <v>-2.7935630908526576E-4</v>
      </c>
      <c r="Q439" s="183">
        <f>IFERROR(_xll.qlIndexFixing(ONIndex1Y,I439,TRUE,_xll.ohTrigger(RecalcTrigger,Trigger1Y)),NA())</f>
        <v>9.0729387344445911E-4</v>
      </c>
    </row>
    <row r="440" spans="2:17" x14ac:dyDescent="0.2">
      <c r="B440" s="39" t="s">
        <v>17</v>
      </c>
      <c r="D440" s="42">
        <f>_xll.qlCalendarAdvance(Calendar,$D439,B440,"f",FALSE)</f>
        <v>42976</v>
      </c>
      <c r="E440" s="177">
        <f>_xll.qlInterestRateIndexValueDate(IndexON,D440)</f>
        <v>42976</v>
      </c>
      <c r="F440" s="193">
        <f>IFERROR(_xll.qlIndexFixing(IndexON,D440,TRUE,_xll.ohTrigger(RecalcTrigger,TriggerON)),NA())</f>
        <v>-2.3365046298140513E-3</v>
      </c>
      <c r="H440" s="42">
        <f>_xll.qlCalendarAdvance(Calendar,$H439,B440,"f",FALSE)</f>
        <v>42976</v>
      </c>
      <c r="I440" s="177">
        <f>_xll.qlInterestRateIndexValueDate(Index1M,$H440)</f>
        <v>42978</v>
      </c>
      <c r="J440" s="182">
        <f>IFERROR(_xll.qlIndexFixing(Index1M,$H440,TRUE,_xll.ohTrigger(RecalcTrigger,Trigger1M)),NA())</f>
        <v>-2.1486638547348392E-3</v>
      </c>
      <c r="K440" s="44" t="e">
        <f>IFERROR(_xll.qlIndexFixing(Index3M,H440,TRUE,_xll.ohTrigger(RecalcTrigger,Trigger3M)),NA())</f>
        <v>#N/A</v>
      </c>
      <c r="L440" s="44">
        <f>IFERROR(_xll.qlIndexFixing(Index6M,$H440,TRUE,_xll.ohTrigger(RecalcTrigger,Trigger6M)),NA())</f>
        <v>3.1252356068481665E-4</v>
      </c>
      <c r="M440" s="183">
        <f>IFERROR(_xll.qlIndexFixing(Index1Y,$H440,TRUE,_xll.ohTrigger(RecalcTrigger,Trigger1Y)),NA())</f>
        <v>2.1697200205417883E-3</v>
      </c>
      <c r="N440" s="182">
        <f>IFERROR(_xll.qlIndexFixing(ONIndex1M,I440,TRUE,_xll.ohTrigger(RecalcTrigger,Trigger1M)),NA())</f>
        <v>-2.1876763248540598E-3</v>
      </c>
      <c r="O440" s="44" t="e">
        <f>IFERROR(_xll.qlIndexFixing(ONIndex3M,I440,TRUE,_xll.ohTrigger(RecalcTrigger,Trigger3M)),NA())</f>
        <v>#N/A</v>
      </c>
      <c r="P440" s="44">
        <f>IFERROR(_xll.qlIndexFixing(ONIndex6M,I440,TRUE,_xll.ohTrigger(RecalcTrigger,Trigger6M)),NA())</f>
        <v>-2.6010186080949182E-4</v>
      </c>
      <c r="Q440" s="183">
        <f>IFERROR(_xll.qlIndexFixing(ONIndex1Y,I440,TRUE,_xll.ohTrigger(RecalcTrigger,Trigger1Y)),NA())</f>
        <v>9.2881126653843182E-4</v>
      </c>
    </row>
    <row r="441" spans="2:17" x14ac:dyDescent="0.2">
      <c r="B441" s="39" t="s">
        <v>17</v>
      </c>
      <c r="D441" s="42">
        <f>_xll.qlCalendarAdvance(Calendar,$D440,B441,"f",FALSE)</f>
        <v>42977</v>
      </c>
      <c r="E441" s="177">
        <f>_xll.qlInterestRateIndexValueDate(IndexON,D441)</f>
        <v>42977</v>
      </c>
      <c r="F441" s="193">
        <f>IFERROR(_xll.qlIndexFixing(IndexON,D441,TRUE,_xll.ohTrigger(RecalcTrigger,TriggerON)),NA())</f>
        <v>-2.3331101437618074E-3</v>
      </c>
      <c r="H441" s="42">
        <f>_xll.qlCalendarAdvance(Calendar,$H440,B441,"f",FALSE)</f>
        <v>42977</v>
      </c>
      <c r="I441" s="177">
        <f>_xll.qlInterestRateIndexValueDate(Index1M,$H441)</f>
        <v>42979</v>
      </c>
      <c r="J441" s="182">
        <f>IFERROR(_xll.qlIndexFixing(Index1M,$H441,TRUE,_xll.ohTrigger(RecalcTrigger,Trigger1M)),NA())</f>
        <v>-2.1407368528402588E-3</v>
      </c>
      <c r="K441" s="44" t="e">
        <f>IFERROR(_xll.qlIndexFixing(Index3M,H441,TRUE,_xll.ohTrigger(RecalcTrigger,Trigger3M)),NA())</f>
        <v>#N/A</v>
      </c>
      <c r="L441" s="44">
        <f>IFERROR(_xll.qlIndexFixing(Index6M,$H441,TRUE,_xll.ohTrigger(RecalcTrigger,Trigger6M)),NA())</f>
        <v>3.1899672817943834E-4</v>
      </c>
      <c r="M441" s="183">
        <f>IFERROR(_xll.qlIndexFixing(Index1Y,$H441,TRUE,_xll.ohTrigger(RecalcTrigger,Trigger1Y)),NA())</f>
        <v>2.1874582536022136E-3</v>
      </c>
      <c r="N441" s="182">
        <f>IFERROR(_xll.qlIndexFixing(ONIndex1M,I441,TRUE,_xll.ohTrigger(RecalcTrigger,Trigger1M)),NA())</f>
        <v>-2.1839114940869209E-3</v>
      </c>
      <c r="O441" s="44" t="e">
        <f>IFERROR(_xll.qlIndexFixing(ONIndex3M,I441,TRUE,_xll.ohTrigger(RecalcTrigger,Trigger3M)),NA())</f>
        <v>#N/A</v>
      </c>
      <c r="P441" s="44">
        <f>IFERROR(_xll.qlIndexFixing(ONIndex6M,I441,TRUE,_xll.ohTrigger(RecalcTrigger,Trigger6M)),NA())</f>
        <v>-2.4913865642517408E-4</v>
      </c>
      <c r="Q441" s="183">
        <f>IFERROR(_xll.qlIndexFixing(ONIndex1Y,I441,TRUE,_xll.ohTrigger(RecalcTrigger,Trigger1Y)),NA())</f>
        <v>9.4055315759788982E-4</v>
      </c>
    </row>
    <row r="442" spans="2:17" x14ac:dyDescent="0.2">
      <c r="B442" s="39" t="s">
        <v>17</v>
      </c>
      <c r="D442" s="42">
        <f>_xll.qlCalendarAdvance(Calendar,$D441,B442,"f",FALSE)</f>
        <v>42978</v>
      </c>
      <c r="E442" s="177">
        <f>_xll.qlInterestRateIndexValueDate(IndexON,D442)</f>
        <v>42978</v>
      </c>
      <c r="F442" s="193">
        <f>IFERROR(_xll.qlIndexFixing(IndexON,D442,TRUE,_xll.ohTrigger(RecalcTrigger,TriggerON)),NA())</f>
        <v>-2.32972985443336E-3</v>
      </c>
      <c r="H442" s="42">
        <f>_xll.qlCalendarAdvance(Calendar,$H441,B442,"f",FALSE)</f>
        <v>42978</v>
      </c>
      <c r="I442" s="177">
        <f>_xll.qlInterestRateIndexValueDate(Index1M,$H442)</f>
        <v>42982</v>
      </c>
      <c r="J442" s="182">
        <f>IFERROR(_xll.qlIndexFixing(Index1M,$H442,TRUE,_xll.ohTrigger(RecalcTrigger,Trigger1M)),NA())</f>
        <v>-2.1308974308009709E-3</v>
      </c>
      <c r="K442" s="44" t="e">
        <f>IFERROR(_xll.qlIndexFixing(Index3M,H442,TRUE,_xll.ohTrigger(RecalcTrigger,Trigger3M)),NA())</f>
        <v>#N/A</v>
      </c>
      <c r="L442" s="44">
        <f>IFERROR(_xll.qlIndexFixing(Index6M,$H442,TRUE,_xll.ohTrigger(RecalcTrigger,Trigger6M)),NA())</f>
        <v>3.4156423528366309E-4</v>
      </c>
      <c r="M442" s="183">
        <f>IFERROR(_xll.qlIndexFixing(Index1Y,$H442,TRUE,_xll.ohTrigger(RecalcTrigger,Trigger1Y)),NA())</f>
        <v>2.2027477720626639E-3</v>
      </c>
      <c r="N442" s="182">
        <f>IFERROR(_xll.qlIndexFixing(ONIndex1M,I442,TRUE,_xll.ohTrigger(RecalcTrigger,Trigger1M)),NA())</f>
        <v>-2.1801319165559718E-3</v>
      </c>
      <c r="O442" s="44" t="e">
        <f>IFERROR(_xll.qlIndexFixing(ONIndex3M,I442,TRUE,_xll.ohTrigger(RecalcTrigger,Trigger3M)),NA())</f>
        <v>#N/A</v>
      </c>
      <c r="P442" s="44">
        <f>IFERROR(_xll.qlIndexFixing(ONIndex6M,I442,TRUE,_xll.ohTrigger(RecalcTrigger,Trigger6M)),NA())</f>
        <v>-2.3736666504348136E-4</v>
      </c>
      <c r="Q442" s="183">
        <f>IFERROR(_xll.qlIndexFixing(ONIndex1Y,I442,TRUE,_xll.ohTrigger(RecalcTrigger,Trigger1Y)),NA())</f>
        <v>9.5288945662019842E-4</v>
      </c>
    </row>
    <row r="443" spans="2:17" x14ac:dyDescent="0.2">
      <c r="B443" s="39" t="s">
        <v>17</v>
      </c>
      <c r="D443" s="42">
        <f>_xll.qlCalendarAdvance(Calendar,$D442,B443,"f",FALSE)</f>
        <v>42979</v>
      </c>
      <c r="E443" s="177">
        <f>_xll.qlInterestRateIndexValueDate(IndexON,D443)</f>
        <v>42979</v>
      </c>
      <c r="F443" s="193">
        <f>IFERROR(_xll.qlIndexFixing(IndexON,D443,TRUE,_xll.ohTrigger(RecalcTrigger,TriggerON)),NA())</f>
        <v>-2.323002375326233E-3</v>
      </c>
      <c r="H443" s="42">
        <f>_xll.qlCalendarAdvance(Calendar,$H442,B443,"f",FALSE)</f>
        <v>42979</v>
      </c>
      <c r="I443" s="177">
        <f>_xll.qlInterestRateIndexValueDate(Index1M,$H443)</f>
        <v>42983</v>
      </c>
      <c r="J443" s="182">
        <f>IFERROR(_xll.qlIndexFixing(Index1M,$H443,TRUE,_xll.ohTrigger(RecalcTrigger,Trigger1M)),NA())</f>
        <v>-2.1269179421903317E-3</v>
      </c>
      <c r="K443" s="44" t="e">
        <f>IFERROR(_xll.qlIndexFixing(Index3M,H443,TRUE,_xll.ohTrigger(RecalcTrigger,Trigger3M)),NA())</f>
        <v>#N/A</v>
      </c>
      <c r="L443" s="44">
        <f>IFERROR(_xll.qlIndexFixing(Index6M,$H443,TRUE,_xll.ohTrigger(RecalcTrigger,Trigger6M)),NA())</f>
        <v>3.4488860654540376E-4</v>
      </c>
      <c r="M443" s="183">
        <f>IFERROR(_xll.qlIndexFixing(Index1Y,$H443,TRUE,_xll.ohTrigger(RecalcTrigger,Trigger1Y)),NA())</f>
        <v>2.2110029466893945E-3</v>
      </c>
      <c r="N443" s="182">
        <f>IFERROR(_xll.qlIndexFixing(ONIndex1M,I443,TRUE,_xll.ohTrigger(RecalcTrigger,Trigger1M)),NA())</f>
        <v>-2.1763375810701646E-3</v>
      </c>
      <c r="O443" s="44" t="e">
        <f>IFERROR(_xll.qlIndexFixing(ONIndex3M,I443,TRUE,_xll.ohTrigger(RecalcTrigger,Trigger3M)),NA())</f>
        <v>#N/A</v>
      </c>
      <c r="P443" s="44">
        <f>IFERROR(_xll.qlIndexFixing(ONIndex6M,I443,TRUE,_xll.ohTrigger(RecalcTrigger,Trigger6M)),NA())</f>
        <v>-2.2478104465761817E-4</v>
      </c>
      <c r="Q443" s="183">
        <f>IFERROR(_xll.qlIndexFixing(ONIndex1Y,I443,TRUE,_xll.ohTrigger(RecalcTrigger,Trigger1Y)),NA())</f>
        <v>9.6582361524433225E-4</v>
      </c>
    </row>
    <row r="444" spans="2:17" x14ac:dyDescent="0.2">
      <c r="B444" s="39" t="s">
        <v>17</v>
      </c>
      <c r="D444" s="42">
        <f>_xll.qlCalendarAdvance(Calendar,$D443,B444,"f",FALSE)</f>
        <v>42982</v>
      </c>
      <c r="E444" s="177">
        <f>_xll.qlInterestRateIndexValueDate(IndexON,D444)</f>
        <v>42982</v>
      </c>
      <c r="F444" s="193">
        <f>IFERROR(_xll.qlIndexFixing(IndexON,D444,TRUE,_xll.ohTrigger(RecalcTrigger,TriggerON)),NA())</f>
        <v>-2.3163537347814511E-3</v>
      </c>
      <c r="H444" s="42">
        <f>_xll.qlCalendarAdvance(Calendar,$H443,B444,"f",FALSE)</f>
        <v>42982</v>
      </c>
      <c r="I444" s="177">
        <f>_xll.qlInterestRateIndexValueDate(Index1M,$H444)</f>
        <v>42984</v>
      </c>
      <c r="J444" s="182">
        <f>IFERROR(_xll.qlIndexFixing(Index1M,$H444,TRUE,_xll.ohTrigger(RecalcTrigger,Trigger1M)),NA())</f>
        <v>-2.1229235460591411E-3</v>
      </c>
      <c r="K444" s="44" t="e">
        <f>IFERROR(_xll.qlIndexFixing(Index3M,H444,TRUE,_xll.ohTrigger(RecalcTrigger,Trigger3M)),NA())</f>
        <v>#N/A</v>
      </c>
      <c r="L444" s="44">
        <f>IFERROR(_xll.qlIndexFixing(Index6M,$H444,TRUE,_xll.ohTrigger(RecalcTrigger,Trigger6M)),NA())</f>
        <v>3.5133966462473241E-4</v>
      </c>
      <c r="M444" s="183">
        <f>IFERROR(_xll.qlIndexFixing(Index1Y,$H444,TRUE,_xll.ohTrigger(RecalcTrigger,Trigger1Y)),NA())</f>
        <v>2.219254154407789E-3</v>
      </c>
      <c r="N444" s="182">
        <f>IFERROR(_xll.qlIndexFixing(ONIndex1M,I444,TRUE,_xll.ohTrigger(RecalcTrigger,Trigger1M)),NA())</f>
        <v>-2.1686865964642976E-3</v>
      </c>
      <c r="O444" s="44" t="e">
        <f>IFERROR(_xll.qlIndexFixing(ONIndex3M,I444,TRUE,_xll.ohTrigger(RecalcTrigger,Trigger3M)),NA())</f>
        <v>#N/A</v>
      </c>
      <c r="P444" s="44">
        <f>IFERROR(_xll.qlIndexFixing(ONIndex6M,I444,TRUE,_xll.ohTrigger(RecalcTrigger,Trigger6M)),NA())</f>
        <v>-1.9687338807194976E-4</v>
      </c>
      <c r="Q444" s="183">
        <f>IFERROR(_xll.qlIndexFixing(ONIndex1Y,I444,TRUE,_xll.ohTrigger(RecalcTrigger,Trigger1Y)),NA())</f>
        <v>9.9370479841986992E-4</v>
      </c>
    </row>
    <row r="445" spans="2:17" x14ac:dyDescent="0.2">
      <c r="B445" s="39" t="s">
        <v>17</v>
      </c>
      <c r="D445" s="42">
        <f>_xll.qlCalendarAdvance(Calendar,$D444,B445,"f",FALSE)</f>
        <v>42983</v>
      </c>
      <c r="E445" s="177">
        <f>_xll.qlInterestRateIndexValueDate(IndexON,D445)</f>
        <v>42983</v>
      </c>
      <c r="F445" s="193">
        <f>IFERROR(_xll.qlIndexFixing(IndexON,D445,TRUE,_xll.ohTrigger(RecalcTrigger,TriggerON)),NA())</f>
        <v>-2.3130467333087879E-3</v>
      </c>
      <c r="H445" s="42">
        <f>_xll.qlCalendarAdvance(Calendar,$H444,B445,"f",FALSE)</f>
        <v>42983</v>
      </c>
      <c r="I445" s="177">
        <f>_xll.qlInterestRateIndexValueDate(Index1M,$H445)</f>
        <v>42985</v>
      </c>
      <c r="J445" s="182">
        <f>IFERROR(_xll.qlIndexFixing(Index1M,$H445,TRUE,_xll.ohTrigger(RecalcTrigger,Trigger1M)),NA())</f>
        <v>-2.1148003738727383E-3</v>
      </c>
      <c r="K445" s="44" t="e">
        <f>IFERROR(_xll.qlIndexFixing(Index3M,H445,TRUE,_xll.ohTrigger(RecalcTrigger,Trigger3M)),NA())</f>
        <v>#N/A</v>
      </c>
      <c r="L445" s="44">
        <f>IFERROR(_xll.qlIndexFixing(Index6M,$H445,TRUE,_xll.ohTrigger(RecalcTrigger,Trigger6M)),NA())</f>
        <v>3.5777317791898876E-4</v>
      </c>
      <c r="M445" s="183">
        <f>IFERROR(_xll.qlIndexFixing(Index1Y,$H445,TRUE,_xll.ohTrigger(RecalcTrigger,Trigger1Y)),NA())</f>
        <v>2.2274997473447763E-3</v>
      </c>
      <c r="N445" s="182">
        <f>IFERROR(_xll.qlIndexFixing(ONIndex1M,I445,TRUE,_xll.ohTrigger(RecalcTrigger,Trigger1M)),NA())</f>
        <v>-2.1610124359972005E-3</v>
      </c>
      <c r="O445" s="44" t="e">
        <f>IFERROR(_xll.qlIndexFixing(ONIndex3M,I445,TRUE,_xll.ohTrigger(RecalcTrigger,Trigger3M)),NA())</f>
        <v>#N/A</v>
      </c>
      <c r="P445" s="44">
        <f>IFERROR(_xll.qlIndexFixing(ONIndex6M,I445,TRUE,_xll.ohTrigger(RecalcTrigger,Trigger6M)),NA())</f>
        <v>-1.6620542622192147E-4</v>
      </c>
      <c r="Q445" s="183">
        <f>IFERROR(_xll.qlIndexFixing(ONIndex1Y,I445,TRUE,_xll.ohTrigger(RecalcTrigger,Trigger1Y)),NA())</f>
        <v>1.0236078770997636E-3</v>
      </c>
    </row>
    <row r="446" spans="2:17" x14ac:dyDescent="0.2">
      <c r="B446" s="39" t="s">
        <v>17</v>
      </c>
      <c r="D446" s="42">
        <f>_xll.qlCalendarAdvance(Calendar,$D445,B446,"f",FALSE)</f>
        <v>42984</v>
      </c>
      <c r="E446" s="177">
        <f>_xll.qlInterestRateIndexValueDate(IndexON,D446)</f>
        <v>42984</v>
      </c>
      <c r="F446" s="193">
        <f>IFERROR(_xll.qlIndexFixing(IndexON,D446,TRUE,_xll.ohTrigger(RecalcTrigger,TriggerON)),NA())</f>
        <v>-2.3097548504225074E-3</v>
      </c>
      <c r="H446" s="42">
        <f>_xll.qlCalendarAdvance(Calendar,$H445,B446,"f",FALSE)</f>
        <v>42984</v>
      </c>
      <c r="I446" s="177">
        <f>_xll.qlInterestRateIndexValueDate(Index1M,$H446)</f>
        <v>42986</v>
      </c>
      <c r="J446" s="182">
        <f>IFERROR(_xll.qlIndexFixing(Index1M,$H446,TRUE,_xll.ohTrigger(RecalcTrigger,Trigger1M)),NA())</f>
        <v>-2.1128280755252746E-3</v>
      </c>
      <c r="K446" s="44" t="e">
        <f>IFERROR(_xll.qlIndexFixing(Index3M,H446,TRUE,_xll.ohTrigger(RecalcTrigger,Trigger3M)),NA())</f>
        <v>#N/A</v>
      </c>
      <c r="L446" s="44">
        <f>IFERROR(_xll.qlIndexFixing(Index6M,$H446,TRUE,_xll.ohTrigger(RecalcTrigger,Trigger6M)),NA())</f>
        <v>3.6418470896871222E-4</v>
      </c>
      <c r="M446" s="183">
        <f>IFERROR(_xll.qlIndexFixing(Index1Y,$H446,TRUE,_xll.ohTrigger(RecalcTrigger,Trigger1Y)),NA())</f>
        <v>2.2453006365015355E-3</v>
      </c>
      <c r="N446" s="182">
        <f>IFERROR(_xll.qlIndexFixing(ONIndex1M,I446,TRUE,_xll.ohTrigger(RecalcTrigger,Trigger1M)),NA())</f>
        <v>-2.1571441431111893E-3</v>
      </c>
      <c r="O446" s="44" t="e">
        <f>IFERROR(_xll.qlIndexFixing(ONIndex3M,I446,TRUE,_xll.ohTrigger(RecalcTrigger,Trigger3M)),NA())</f>
        <v>#N/A</v>
      </c>
      <c r="P446" s="44">
        <f>IFERROR(_xll.qlIndexFixing(ONIndex6M,I446,TRUE,_xll.ohTrigger(RecalcTrigger,Trigger6M)),NA())</f>
        <v>-1.4947902591710971E-4</v>
      </c>
      <c r="Q446" s="183">
        <f>IFERROR(_xll.qlIndexFixing(ONIndex1Y,I446,TRUE,_xll.ohTrigger(RecalcTrigger,Trigger1Y)),NA())</f>
        <v>1.0395831071985384E-3</v>
      </c>
    </row>
    <row r="447" spans="2:17" x14ac:dyDescent="0.2">
      <c r="B447" s="39" t="s">
        <v>17</v>
      </c>
      <c r="D447" s="42">
        <f>_xll.qlCalendarAdvance(Calendar,$D446,B447,"f",FALSE)</f>
        <v>42985</v>
      </c>
      <c r="E447" s="177">
        <f>_xll.qlInterestRateIndexValueDate(IndexON,D447)</f>
        <v>42985</v>
      </c>
      <c r="F447" s="193">
        <f>IFERROR(_xll.qlIndexFixing(IndexON,D447,TRUE,_xll.ohTrigger(RecalcTrigger,TriggerON)),NA())</f>
        <v>-2.306478239999521E-3</v>
      </c>
      <c r="H447" s="42">
        <f>_xll.qlCalendarAdvance(Calendar,$H446,B447,"f",FALSE)</f>
        <v>42985</v>
      </c>
      <c r="I447" s="177">
        <f>_xll.qlInterestRateIndexValueDate(Index1M,$H447)</f>
        <v>42989</v>
      </c>
      <c r="J447" s="182">
        <f>IFERROR(_xll.qlIndexFixing(Index1M,$H447,TRUE,_xll.ohTrigger(RecalcTrigger,Trigger1M)),NA())</f>
        <v>-2.1027275611986695E-3</v>
      </c>
      <c r="K447" s="44" t="e">
        <f>IFERROR(_xll.qlIndexFixing(Index3M,H447,TRUE,_xll.ohTrigger(RecalcTrigger,Trigger3M)),NA())</f>
        <v>#N/A</v>
      </c>
      <c r="L447" s="44">
        <f>IFERROR(_xll.qlIndexFixing(Index6M,$H447,TRUE,_xll.ohTrigger(RecalcTrigger,Trigger6M)),NA())</f>
        <v>3.8646769168958618E-4</v>
      </c>
      <c r="M447" s="183">
        <f>IFERROR(_xll.qlIndexFixing(Index1Y,$H447,TRUE,_xll.ohTrigger(RecalcTrigger,Trigger1Y)),NA())</f>
        <v>2.2603926723794572E-3</v>
      </c>
      <c r="N447" s="182">
        <f>IFERROR(_xll.qlIndexFixing(ONIndex1M,I447,TRUE,_xll.ohTrigger(RecalcTrigger,Trigger1M)),NA())</f>
        <v>-2.1532610252839035E-3</v>
      </c>
      <c r="O447" s="44" t="e">
        <f>IFERROR(_xll.qlIndexFixing(ONIndex3M,I447,TRUE,_xll.ohTrigger(RecalcTrigger,Trigger3M)),NA())</f>
        <v>#N/A</v>
      </c>
      <c r="P447" s="44">
        <f>IFERROR(_xll.qlIndexFixing(ONIndex6M,I447,TRUE,_xll.ohTrigger(RecalcTrigger,Trigger6M)),NA())</f>
        <v>-1.3190994228917674E-4</v>
      </c>
      <c r="Q447" s="183">
        <f>IFERROR(_xll.qlIndexFixing(ONIndex1Y,I447,TRUE,_xll.ohTrigger(RecalcTrigger,Trigger1Y)),NA())</f>
        <v>1.0561769061734338E-3</v>
      </c>
    </row>
    <row r="448" spans="2:17" x14ac:dyDescent="0.2">
      <c r="B448" s="39" t="s">
        <v>17</v>
      </c>
      <c r="D448" s="42">
        <f>_xll.qlCalendarAdvance(Calendar,$D447,B448,"f",FALSE)</f>
        <v>42986</v>
      </c>
      <c r="E448" s="177">
        <f>_xll.qlInterestRateIndexValueDate(IndexON,D448)</f>
        <v>42986</v>
      </c>
      <c r="F448" s="193">
        <f>IFERROR(_xll.qlIndexFixing(IndexON,D448,TRUE,_xll.ohTrigger(RecalcTrigger,TriggerON)),NA())</f>
        <v>-2.2999620020369704E-3</v>
      </c>
      <c r="H448" s="42">
        <f>_xll.qlCalendarAdvance(Calendar,$H447,B448,"f",FALSE)</f>
        <v>42986</v>
      </c>
      <c r="I448" s="177">
        <f>_xll.qlInterestRateIndexValueDate(Index1M,$H448)</f>
        <v>42990</v>
      </c>
      <c r="J448" s="182">
        <f>IFERROR(_xll.qlIndexFixing(Index1M,$H448,TRUE,_xll.ohTrigger(RecalcTrigger,Trigger1M)),NA())</f>
        <v>-2.098643485090701E-3</v>
      </c>
      <c r="K448" s="44" t="e">
        <f>IFERROR(_xll.qlIndexFixing(Index3M,H448,TRUE,_xll.ohTrigger(RecalcTrigger,Trigger3M)),NA())</f>
        <v>#N/A</v>
      </c>
      <c r="L448" s="44">
        <f>IFERROR(_xll.qlIndexFixing(Index6M,$H448,TRUE,_xll.ohTrigger(RecalcTrigger,Trigger6M)),NA())</f>
        <v>3.8952131416491271E-4</v>
      </c>
      <c r="M448" s="183">
        <f>IFERROR(_xll.qlIndexFixing(Index1Y,$H448,TRUE,_xll.ohTrigger(RecalcTrigger,Trigger1Y)),NA())</f>
        <v>2.2685851318749077E-3</v>
      </c>
      <c r="N448" s="182">
        <f>IFERROR(_xll.qlIndexFixing(ONIndex1M,I448,TRUE,_xll.ohTrigger(RecalcTrigger,Trigger1M)),NA())</f>
        <v>-2.1493630711244549E-3</v>
      </c>
      <c r="O448" s="44" t="e">
        <f>IFERROR(_xll.qlIndexFixing(ONIndex3M,I448,TRUE,_xll.ohTrigger(RecalcTrigger,Trigger3M)),NA())</f>
        <v>#N/A</v>
      </c>
      <c r="P448" s="44">
        <f>IFERROR(_xll.qlIndexFixing(ONIndex6M,I448,TRUE,_xll.ohTrigger(RecalcTrigger,Trigger6M)),NA())</f>
        <v>-1.1349333333132705E-4</v>
      </c>
      <c r="Q448" s="183">
        <f>IFERROR(_xll.qlIndexFixing(ONIndex1Y,I448,TRUE,_xll.ohTrigger(RecalcTrigger,Trigger1Y)),NA())</f>
        <v>1.0733927258232967E-3</v>
      </c>
    </row>
    <row r="449" spans="2:17" x14ac:dyDescent="0.2">
      <c r="B449" s="39" t="s">
        <v>17</v>
      </c>
      <c r="D449" s="42">
        <f>_xll.qlCalendarAdvance(Calendar,$D448,B449,"f",FALSE)</f>
        <v>42989</v>
      </c>
      <c r="E449" s="177">
        <f>_xll.qlInterestRateIndexValueDate(IndexON,D449)</f>
        <v>42989</v>
      </c>
      <c r="F449" s="193">
        <f>IFERROR(_xll.qlIndexFixing(IndexON,D449,TRUE,_xll.ohTrigger(RecalcTrigger,TriggerON)),NA())</f>
        <v>-2.2935275977609137E-3</v>
      </c>
      <c r="H449" s="42">
        <f>_xll.qlCalendarAdvance(Calendar,$H448,B449,"f",FALSE)</f>
        <v>42989</v>
      </c>
      <c r="I449" s="177">
        <f>_xll.qlInterestRateIndexValueDate(Index1M,$H449)</f>
        <v>42991</v>
      </c>
      <c r="J449" s="182">
        <f>IFERROR(_xll.qlIndexFixing(Index1M,$H449,TRUE,_xll.ohTrigger(RecalcTrigger,Trigger1M)),NA())</f>
        <v>-2.0945444231688093E-3</v>
      </c>
      <c r="K449" s="44" t="e">
        <f>IFERROR(_xll.qlIndexFixing(Index3M,H449,TRUE,_xll.ohTrigger(RecalcTrigger,Trigger3M)),NA())</f>
        <v>#N/A</v>
      </c>
      <c r="L449" s="44">
        <f>IFERROR(_xll.qlIndexFixing(Index6M,$H449,TRUE,_xll.ohTrigger(RecalcTrigger,Trigger6M)),NA())</f>
        <v>3.9575542473367745E-4</v>
      </c>
      <c r="M449" s="183">
        <f>IFERROR(_xll.qlIndexFixing(Index1Y,$H449,TRUE,_xll.ohTrigger(RecalcTrigger,Trigger1Y)),NA())</f>
        <v>2.2767618844855794E-3</v>
      </c>
      <c r="N449" s="182">
        <f>IFERROR(_xll.qlIndexFixing(ONIndex1M,I449,TRUE,_xll.ohTrigger(RecalcTrigger,Trigger1M)),NA())</f>
        <v>-2.1415049141326747E-3</v>
      </c>
      <c r="O449" s="44" t="e">
        <f>IFERROR(_xll.qlIndexFixing(ONIndex3M,I449,TRUE,_xll.ohTrigger(RecalcTrigger,Trigger3M)),NA())</f>
        <v>#N/A</v>
      </c>
      <c r="P449" s="44">
        <f>IFERROR(_xll.qlIndexFixing(ONIndex6M,I449,TRUE,_xll.ohTrigger(RecalcTrigger,Trigger6M)),NA())</f>
        <v>-7.3810804255280971E-5</v>
      </c>
      <c r="Q449" s="183">
        <f>IFERROR(_xll.qlIndexFixing(ONIndex1Y,I449,TRUE,_xll.ohTrigger(RecalcTrigger,Trigger1Y)),NA())</f>
        <v>1.1099184465113154E-3</v>
      </c>
    </row>
    <row r="450" spans="2:17" x14ac:dyDescent="0.2">
      <c r="B450" s="39" t="s">
        <v>17</v>
      </c>
      <c r="D450" s="42">
        <f>_xll.qlCalendarAdvance(Calendar,$D449,B450,"f",FALSE)</f>
        <v>42990</v>
      </c>
      <c r="E450" s="177">
        <f>_xll.qlInterestRateIndexValueDate(IndexON,D450)</f>
        <v>42990</v>
      </c>
      <c r="F450" s="193">
        <f>IFERROR(_xll.qlIndexFixing(IndexON,D450,TRUE,_xll.ohTrigger(RecalcTrigger,TriggerON)),NA())</f>
        <v>-2.290329655609824E-3</v>
      </c>
      <c r="H450" s="42">
        <f>_xll.qlCalendarAdvance(Calendar,$H449,B450,"f",FALSE)</f>
        <v>42990</v>
      </c>
      <c r="I450" s="177">
        <f>_xll.qlInterestRateIndexValueDate(Index1M,$H450)</f>
        <v>42992</v>
      </c>
      <c r="J450" s="182">
        <f>IFERROR(_xll.qlIndexFixing(Index1M,$H450,TRUE,_xll.ohTrigger(RecalcTrigger,Trigger1M)),NA())</f>
        <v>-2.0862116139970521E-3</v>
      </c>
      <c r="K450" s="44" t="e">
        <f>IFERROR(_xll.qlIndexFixing(Index3M,H450,TRUE,_xll.ohTrigger(RecalcTrigger,Trigger3M)),NA())</f>
        <v>#N/A</v>
      </c>
      <c r="L450" s="44">
        <f>IFERROR(_xll.qlIndexFixing(Index6M,$H450,TRUE,_xll.ohTrigger(RecalcTrigger,Trigger6M)),NA())</f>
        <v>4.0194035988290461E-4</v>
      </c>
      <c r="M450" s="183">
        <f>IFERROR(_xll.qlIndexFixing(Index1Y,$H450,TRUE,_xll.ohTrigger(RecalcTrigger,Trigger1Y)),NA())</f>
        <v>2.2849212140489171E-3</v>
      </c>
      <c r="N450" s="182">
        <f>IFERROR(_xll.qlIndexFixing(ONIndex1M,I450,TRUE,_xll.ohTrigger(RecalcTrigger,Trigger1M)),NA())</f>
        <v>-2.1336226697021843E-3</v>
      </c>
      <c r="O450" s="44" t="e">
        <f>IFERROR(_xll.qlIndexFixing(ONIndex3M,I450,TRUE,_xll.ohTrigger(RecalcTrigger,Trigger3M)),NA())</f>
        <v>#N/A</v>
      </c>
      <c r="P450" s="44">
        <f>IFERROR(_xll.qlIndexFixing(ONIndex6M,I450,TRUE,_xll.ohTrigger(RecalcTrigger,Trigger6M)),NA())</f>
        <v>-3.1523059282889676E-5</v>
      </c>
      <c r="Q450" s="183">
        <f>IFERROR(_xll.qlIndexFixing(ONIndex1Y,I450,TRUE,_xll.ohTrigger(RecalcTrigger,Trigger1Y)),NA())</f>
        <v>1.1483043587201536E-3</v>
      </c>
    </row>
    <row r="451" spans="2:17" x14ac:dyDescent="0.2">
      <c r="B451" s="39" t="s">
        <v>17</v>
      </c>
      <c r="D451" s="42">
        <f>_xll.qlCalendarAdvance(Calendar,$D450,B451,"f",FALSE)</f>
        <v>42991</v>
      </c>
      <c r="E451" s="177">
        <f>_xll.qlInterestRateIndexValueDate(IndexON,D451)</f>
        <v>42991</v>
      </c>
      <c r="F451" s="193">
        <f>IFERROR(_xll.qlIndexFixing(IndexON,D451,TRUE,_xll.ohTrigger(RecalcTrigger,TriggerON)),NA())</f>
        <v>-2.287147908344167E-3</v>
      </c>
      <c r="H451" s="42">
        <f>_xll.qlCalendarAdvance(Calendar,$H450,B451,"f",FALSE)</f>
        <v>42991</v>
      </c>
      <c r="I451" s="177">
        <f>_xll.qlInterestRateIndexValueDate(Index1M,$H451)</f>
        <v>42993</v>
      </c>
      <c r="J451" s="182">
        <f>IFERROR(_xll.qlIndexFixing(Index1M,$H451,TRUE,_xll.ohTrigger(RecalcTrigger,Trigger1M)),NA())</f>
        <v>-2.0841869137578511E-3</v>
      </c>
      <c r="K451" s="44" t="e">
        <f>IFERROR(_xll.qlIndexFixing(Index3M,H451,TRUE,_xll.ohTrigger(RecalcTrigger,Trigger3M)),NA())</f>
        <v>#N/A</v>
      </c>
      <c r="L451" s="44">
        <f>IFERROR(_xll.qlIndexFixing(Index6M,$H451,TRUE,_xll.ohTrigger(RecalcTrigger,Trigger6M)),NA())</f>
        <v>4.0807149268391979E-4</v>
      </c>
      <c r="M451" s="183">
        <f>IFERROR(_xll.qlIndexFixing(Index1Y,$H451,TRUE,_xll.ohTrigger(RecalcTrigger,Trigger1Y)),NA())</f>
        <v>2.3027038961989693E-3</v>
      </c>
      <c r="N451" s="182">
        <f>IFERROR(_xll.qlIndexFixing(ONIndex1M,I451,TRUE,_xll.ohTrigger(RecalcTrigger,Trigger1M)),NA())</f>
        <v>-2.1296503672152411E-3</v>
      </c>
      <c r="O451" s="44" t="e">
        <f>IFERROR(_xll.qlIndexFixing(ONIndex3M,I451,TRUE,_xll.ohTrigger(RecalcTrigger,Trigger3M)),NA())</f>
        <v>#N/A</v>
      </c>
      <c r="P451" s="44">
        <f>IFERROR(_xll.qlIndexFixing(ONIndex6M,I451,TRUE,_xll.ohTrigger(RecalcTrigger,Trigger6M)),NA())</f>
        <v>-1.0409114370446559E-5</v>
      </c>
      <c r="Q451" s="183">
        <f>IFERROR(_xll.qlIndexFixing(ONIndex1Y,I451,TRUE,_xll.ohTrigger(RecalcTrigger,Trigger1Y)),NA())</f>
        <v>1.1672337509338604E-3</v>
      </c>
    </row>
    <row r="452" spans="2:17" x14ac:dyDescent="0.2">
      <c r="B452" s="39" t="s">
        <v>17</v>
      </c>
      <c r="D452" s="42">
        <f>_xll.qlCalendarAdvance(Calendar,$D451,B452,"f",FALSE)</f>
        <v>42992</v>
      </c>
      <c r="E452" s="177">
        <f>_xll.qlInterestRateIndexValueDate(IndexON,D452)</f>
        <v>42992</v>
      </c>
      <c r="F452" s="193">
        <f>IFERROR(_xll.qlIndexFixing(IndexON,D452,TRUE,_xll.ohTrigger(RecalcTrigger,TriggerON)),NA())</f>
        <v>-2.2839825096410138E-3</v>
      </c>
      <c r="H452" s="42">
        <f>_xll.qlCalendarAdvance(Calendar,$H451,B452,"f",FALSE)</f>
        <v>42992</v>
      </c>
      <c r="I452" s="177">
        <f>_xll.qlInterestRateIndexValueDate(Index1M,$H452)</f>
        <v>42996</v>
      </c>
      <c r="J452" s="182">
        <f>IFERROR(_xll.qlIndexFixing(Index1M,$H452,TRUE,_xll.ohTrigger(RecalcTrigger,Trigger1M)),NA())</f>
        <v>-2.073823934907626E-3</v>
      </c>
      <c r="K452" s="44" t="e">
        <f>IFERROR(_xll.qlIndexFixing(Index3M,H452,TRUE,_xll.ohTrigger(RecalcTrigger,Trigger3M)),NA())</f>
        <v>#N/A</v>
      </c>
      <c r="L452" s="44">
        <f>IFERROR(_xll.qlIndexFixing(Index6M,$H452,TRUE,_xll.ohTrigger(RecalcTrigger,Trigger6M)),NA())</f>
        <v>4.2941931623849134E-4</v>
      </c>
      <c r="M452" s="183">
        <f>IFERROR(_xll.qlIndexFixing(Index1Y,$H452,TRUE,_xll.ohTrigger(RecalcTrigger,Trigger1Y)),NA())</f>
        <v>2.3173496370938493E-3</v>
      </c>
      <c r="N452" s="182">
        <f>IFERROR(_xll.qlIndexFixing(ONIndex1M,I452,TRUE,_xll.ohTrigger(RecalcTrigger,Trigger1M)),NA())</f>
        <v>-2.1256631614896548E-3</v>
      </c>
      <c r="O452" s="44" t="e">
        <f>IFERROR(_xll.qlIndexFixing(ONIndex3M,I452,TRUE,_xll.ohTrigger(RecalcTrigger,Trigger3M)),NA())</f>
        <v>#N/A</v>
      </c>
      <c r="P452" s="44">
        <f>IFERROR(_xll.qlIndexFixing(ONIndex6M,I452,TRUE,_xll.ohTrigger(RecalcTrigger,Trigger6M)),NA())</f>
        <v>9.9592762037303828E-6</v>
      </c>
      <c r="Q452" s="183">
        <f>IFERROR(_xll.qlIndexFixing(ONIndex1Y,I452,TRUE,_xll.ohTrigger(RecalcTrigger,Trigger1Y)),NA())</f>
        <v>1.1853493017532912E-3</v>
      </c>
    </row>
    <row r="453" spans="2:17" x14ac:dyDescent="0.2">
      <c r="B453" s="39" t="s">
        <v>17</v>
      </c>
      <c r="D453" s="42">
        <f>_xll.qlCalendarAdvance(Calendar,$D452,B453,"f",FALSE)</f>
        <v>42993</v>
      </c>
      <c r="E453" s="177">
        <f>_xll.qlInterestRateIndexValueDate(IndexON,D453)</f>
        <v>42993</v>
      </c>
      <c r="F453" s="193">
        <f>IFERROR(_xll.qlIndexFixing(IndexON,D453,TRUE,_xll.ohTrigger(RecalcTrigger,TriggerON)),NA())</f>
        <v>-2.2776925649692359E-3</v>
      </c>
      <c r="H453" s="42">
        <f>_xll.qlCalendarAdvance(Calendar,$H452,B453,"f",FALSE)</f>
        <v>42993</v>
      </c>
      <c r="I453" s="177">
        <f>_xll.qlInterestRateIndexValueDate(Index1M,$H453)</f>
        <v>42997</v>
      </c>
      <c r="J453" s="182">
        <f>IFERROR(_xll.qlIndexFixing(Index1M,$H453,TRUE,_xll.ohTrigger(RecalcTrigger,Trigger1M)),NA())</f>
        <v>-2.069634723226077E-3</v>
      </c>
      <c r="K453" s="44" t="e">
        <f>IFERROR(_xll.qlIndexFixing(Index3M,H453,TRUE,_xll.ohTrigger(RecalcTrigger,Trigger3M)),NA())</f>
        <v>#N/A</v>
      </c>
      <c r="L453" s="44">
        <f>IFERROR(_xll.qlIndexFixing(Index6M,$H453,TRUE,_xll.ohTrigger(RecalcTrigger,Trigger6M)),NA())</f>
        <v>4.3196599702194393E-4</v>
      </c>
      <c r="M453" s="183">
        <f>IFERROR(_xll.qlIndexFixing(Index1Y,$H453,TRUE,_xll.ohTrigger(RecalcTrigger,Trigger1Y)),NA())</f>
        <v>2.3253964290080699E-3</v>
      </c>
      <c r="N453" s="182">
        <f>IFERROR(_xll.qlIndexFixing(ONIndex1M,I453,TRUE,_xll.ohTrigger(RecalcTrigger,Trigger1M)),NA())</f>
        <v>-2.1216610414542814E-3</v>
      </c>
      <c r="O453" s="44" t="e">
        <f>IFERROR(_xll.qlIndexFixing(ONIndex3M,I453,TRUE,_xll.ohTrigger(RecalcTrigger,Trigger3M)),NA())</f>
        <v>#N/A</v>
      </c>
      <c r="P453" s="44">
        <f>IFERROR(_xll.qlIndexFixing(ONIndex6M,I453,TRUE,_xll.ohTrigger(RecalcTrigger,Trigger6M)),NA())</f>
        <v>2.9576910360873399E-5</v>
      </c>
      <c r="Q453" s="183">
        <f>IFERROR(_xll.qlIndexFixing(ONIndex1Y,I453,TRUE,_xll.ohTrigger(RecalcTrigger,Trigger1Y)),NA())</f>
        <v>1.202645443312278E-3</v>
      </c>
    </row>
    <row r="454" spans="2:17" x14ac:dyDescent="0.2">
      <c r="B454" s="39" t="s">
        <v>17</v>
      </c>
      <c r="D454" s="42">
        <f>_xll.qlCalendarAdvance(Calendar,$D453,B454,"f",FALSE)</f>
        <v>42996</v>
      </c>
      <c r="E454" s="177">
        <f>_xll.qlInterestRateIndexValueDate(IndexON,D454)</f>
        <v>42996</v>
      </c>
      <c r="F454" s="193">
        <f>IFERROR(_xll.qlIndexFixing(IndexON,D454,TRUE,_xll.ohTrigger(RecalcTrigger,TriggerON)),NA())</f>
        <v>-2.2714804141221734E-3</v>
      </c>
      <c r="H454" s="42">
        <f>_xll.qlCalendarAdvance(Calendar,$H453,B454,"f",FALSE)</f>
        <v>42996</v>
      </c>
      <c r="I454" s="177">
        <f>_xll.qlInterestRateIndexValueDate(Index1M,$H454)</f>
        <v>42998</v>
      </c>
      <c r="J454" s="182">
        <f>IFERROR(_xll.qlIndexFixing(Index1M,$H454,TRUE,_xll.ohTrigger(RecalcTrigger,Trigger1M)),NA())</f>
        <v>-2.0654304474372331E-3</v>
      </c>
      <c r="K454" s="44" t="e">
        <f>IFERROR(_xll.qlIndexFixing(Index3M,H454,TRUE,_xll.ohTrigger(RecalcTrigger,Trigger3M)),NA())</f>
        <v>#N/A</v>
      </c>
      <c r="L454" s="44">
        <f>IFERROR(_xll.qlIndexFixing(Index6M,$H454,TRUE,_xll.ohTrigger(RecalcTrigger,Trigger6M)),NA())</f>
        <v>4.3776816251829147E-4</v>
      </c>
      <c r="M454" s="183">
        <f>IFERROR(_xll.qlIndexFixing(Index1Y,$H454,TRUE,_xll.ohTrigger(RecalcTrigger,Trigger1Y)),NA())</f>
        <v>2.3334192733539781E-3</v>
      </c>
      <c r="N454" s="182">
        <f>IFERROR(_xll.qlIndexFixing(ONIndex1M,I454,TRUE,_xll.ohTrigger(RecalcTrigger,Trigger1M)),NA())</f>
        <v>-2.1135946215355972E-3</v>
      </c>
      <c r="O454" s="44" t="e">
        <f>IFERROR(_xll.qlIndexFixing(ONIndex3M,I454,TRUE,_xll.ohTrigger(RecalcTrigger,Trigger3M)),NA())</f>
        <v>#N/A</v>
      </c>
      <c r="P454" s="44">
        <f>IFERROR(_xll.qlIndexFixing(ONIndex6M,I454,TRUE,_xll.ohTrigger(RecalcTrigger,Trigger6M)),NA())</f>
        <v>6.6283659201360479E-5</v>
      </c>
      <c r="Q454" s="183">
        <f>IFERROR(_xll.qlIndexFixing(ONIndex1Y,I454,TRUE,_xll.ohTrigger(RecalcTrigger,Trigger1Y)),NA())</f>
        <v>1.2344827574573003E-3</v>
      </c>
    </row>
    <row r="455" spans="2:17" x14ac:dyDescent="0.2">
      <c r="B455" s="39" t="s">
        <v>17</v>
      </c>
      <c r="D455" s="42">
        <f>_xll.qlCalendarAdvance(Calendar,$D454,B455,"f",FALSE)</f>
        <v>42997</v>
      </c>
      <c r="E455" s="177">
        <f>_xll.qlInterestRateIndexValueDate(IndexON,D455)</f>
        <v>42997</v>
      </c>
      <c r="F455" s="193">
        <f>IFERROR(_xll.qlIndexFixing(IndexON,D455,TRUE,_xll.ohTrigger(RecalcTrigger,TriggerON)),NA())</f>
        <v>-2.2683566133840927E-3</v>
      </c>
      <c r="H455" s="42">
        <f>_xll.qlCalendarAdvance(Calendar,$H454,B455,"f",FALSE)</f>
        <v>42997</v>
      </c>
      <c r="I455" s="177">
        <f>_xll.qlInterestRateIndexValueDate(Index1M,$H455)</f>
        <v>42999</v>
      </c>
      <c r="J455" s="182">
        <f>IFERROR(_xll.qlIndexFixing(Index1M,$H455,TRUE,_xll.ohTrigger(RecalcTrigger,Trigger1M)),NA())</f>
        <v>-2.0568869089890307E-3</v>
      </c>
      <c r="K455" s="44" t="e">
        <f>IFERROR(_xll.qlIndexFixing(Index3M,H455,TRUE,_xll.ohTrigger(RecalcTrigger,Trigger3M)),NA())</f>
        <v>#N/A</v>
      </c>
      <c r="L455" s="44">
        <f>IFERROR(_xll.qlIndexFixing(Index6M,$H455,TRUE,_xll.ohTrigger(RecalcTrigger,Trigger6M)),NA())</f>
        <v>4.435060730733818E-4</v>
      </c>
      <c r="M455" s="183">
        <f>IFERROR(_xll.qlIndexFixing(Index1Y,$H455,TRUE,_xll.ohTrigger(RecalcTrigger,Trigger1Y)),NA())</f>
        <v>2.3414203858368927E-3</v>
      </c>
      <c r="N455" s="182">
        <f>IFERROR(_xll.qlIndexFixing(ONIndex1M,I455,TRUE,_xll.ohTrigger(RecalcTrigger,Trigger1M)),NA())</f>
        <v>-2.1055031938743696E-3</v>
      </c>
      <c r="O455" s="44" t="e">
        <f>IFERROR(_xll.qlIndexFixing(ONIndex3M,I455,TRUE,_xll.ohTrigger(RecalcTrigger,Trigger3M)),NA())</f>
        <v>#N/A</v>
      </c>
      <c r="P455" s="44">
        <f>IFERROR(_xll.qlIndexFixing(ONIndex6M,I455,TRUE,_xll.ohTrigger(RecalcTrigger,Trigger6M)),NA())</f>
        <v>1.0043584212304779E-4</v>
      </c>
      <c r="Q455" s="183">
        <f>IFERROR(_xll.qlIndexFixing(ONIndex1Y,I455,TRUE,_xll.ohTrigger(RecalcTrigger,Trigger1Y)),NA())</f>
        <v>1.2635245654557536E-3</v>
      </c>
    </row>
    <row r="456" spans="2:17" x14ac:dyDescent="0.2">
      <c r="B456" s="39" t="s">
        <v>17</v>
      </c>
      <c r="D456" s="42">
        <f>_xll.qlCalendarAdvance(Calendar,$D455,B456,"f",FALSE)</f>
        <v>42998</v>
      </c>
      <c r="E456" s="177">
        <f>_xll.qlInterestRateIndexValueDate(IndexON,D456)</f>
        <v>42998</v>
      </c>
      <c r="F456" s="193">
        <f>IFERROR(_xll.qlIndexFixing(IndexON,D456,TRUE,_xll.ohTrigger(RecalcTrigger,TriggerON)),NA())</f>
        <v>-2.2652073913409509E-3</v>
      </c>
      <c r="H456" s="42">
        <f>_xll.qlCalendarAdvance(Calendar,$H455,B456,"f",FALSE)</f>
        <v>42998</v>
      </c>
      <c r="I456" s="177">
        <f>_xll.qlInterestRateIndexValueDate(Index1M,$H456)</f>
        <v>43000</v>
      </c>
      <c r="J456" s="182">
        <f>IFERROR(_xll.qlIndexFixing(Index1M,$H456,TRUE,_xll.ohTrigger(RecalcTrigger,Trigger1M)),NA())</f>
        <v>-2.0548095308702309E-3</v>
      </c>
      <c r="K456" s="44" t="e">
        <f>IFERROR(_xll.qlIndexFixing(Index3M,H456,TRUE,_xll.ohTrigger(RecalcTrigger,Trigger3M)),NA())</f>
        <v>#N/A</v>
      </c>
      <c r="L456" s="44">
        <f>IFERROR(_xll.qlIndexFixing(Index6M,$H456,TRUE,_xll.ohTrigger(RecalcTrigger,Trigger6M)),NA())</f>
        <v>4.4918393207181662E-4</v>
      </c>
      <c r="M456" s="183">
        <f>IFERROR(_xll.qlIndexFixing(Index1Y,$H456,TRUE,_xll.ohTrigger(RecalcTrigger,Trigger1Y)),NA())</f>
        <v>2.3591280633999518E-3</v>
      </c>
      <c r="N456" s="182">
        <f>IFERROR(_xll.qlIndexFixing(ONIndex1M,I456,TRUE,_xll.ohTrigger(RecalcTrigger,Trigger1M)),NA())</f>
        <v>-2.1014263343044348E-3</v>
      </c>
      <c r="O456" s="44" t="e">
        <f>IFERROR(_xll.qlIndexFixing(ONIndex3M,I456,TRUE,_xll.ohTrigger(RecalcTrigger,Trigger3M)),NA())</f>
        <v>#N/A</v>
      </c>
      <c r="P456" s="44">
        <f>IFERROR(_xll.qlIndexFixing(ONIndex6M,I456,TRUE,_xll.ohTrigger(RecalcTrigger,Trigger6M)),NA())</f>
        <v>1.1622166365299336E-4</v>
      </c>
      <c r="Q456" s="183">
        <f>IFERROR(_xll.qlIndexFixing(ONIndex1Y,I456,TRUE,_xll.ohTrigger(RecalcTrigger,Trigger1Y)),NA())</f>
        <v>1.2766401467168009E-3</v>
      </c>
    </row>
    <row r="457" spans="2:17" x14ac:dyDescent="0.2">
      <c r="B457" s="39" t="s">
        <v>17</v>
      </c>
      <c r="D457" s="42">
        <f>_xll.qlCalendarAdvance(Calendar,$D456,B457,"f",FALSE)</f>
        <v>42999</v>
      </c>
      <c r="E457" s="177">
        <f>_xll.qlInterestRateIndexValueDate(IndexON,D457)</f>
        <v>42999</v>
      </c>
      <c r="F457" s="193">
        <f>IFERROR(_xll.qlIndexFixing(IndexON,D457,TRUE,_xll.ohTrigger(RecalcTrigger,TriggerON)),NA())</f>
        <v>-2.2620326381206368E-3</v>
      </c>
      <c r="H457" s="42">
        <f>_xll.qlCalendarAdvance(Calendar,$H456,B457,"f",FALSE)</f>
        <v>42999</v>
      </c>
      <c r="I457" s="177">
        <f>_xll.qlInterestRateIndexValueDate(Index1M,$H457)</f>
        <v>43003</v>
      </c>
      <c r="J457" s="182">
        <f>IFERROR(_xll.qlIndexFixing(Index1M,$H457,TRUE,_xll.ohTrigger(RecalcTrigger,Trigger1M)),NA())</f>
        <v>-2.0441827153514502E-3</v>
      </c>
      <c r="K457" s="44" t="e">
        <f>IFERROR(_xll.qlIndexFixing(Index3M,H457,TRUE,_xll.ohTrigger(RecalcTrigger,Trigger3M)),NA())</f>
        <v>#N/A</v>
      </c>
      <c r="L457" s="44">
        <f>IFERROR(_xll.qlIndexFixing(Index6M,$H457,TRUE,_xll.ohTrigger(RecalcTrigger,Trigger6M)),NA())</f>
        <v>4.6934189581957891E-4</v>
      </c>
      <c r="M457" s="183">
        <f>IFERROR(_xll.qlIndexFixing(Index1Y,$H457,TRUE,_xll.ohTrigger(RecalcTrigger,Trigger1Y)),NA())</f>
        <v>2.3732523611737248E-3</v>
      </c>
      <c r="N457" s="182">
        <f>IFERROR(_xll.qlIndexFixing(ONIndex1M,I457,TRUE,_xll.ohTrigger(RecalcTrigger,Trigger1M)),NA())</f>
        <v>-2.0973344933583604E-3</v>
      </c>
      <c r="O457" s="44" t="e">
        <f>IFERROR(_xll.qlIndexFixing(ONIndex3M,I457,TRUE,_xll.ohTrigger(RecalcTrigger,Trigger3M)),NA())</f>
        <v>#N/A</v>
      </c>
      <c r="P457" s="44">
        <f>IFERROR(_xll.qlIndexFixing(ONIndex6M,I457,TRUE,_xll.ohTrigger(RecalcTrigger,Trigger6M)),NA())</f>
        <v>1.3122551637323454E-4</v>
      </c>
      <c r="Q457" s="183">
        <f>IFERROR(_xll.qlIndexFixing(ONIndex1Y,I457,TRUE,_xll.ohTrigger(RecalcTrigger,Trigger1Y)),NA())</f>
        <v>1.2889029130391805E-3</v>
      </c>
    </row>
    <row r="458" spans="2:17" x14ac:dyDescent="0.2">
      <c r="B458" s="39" t="s">
        <v>17</v>
      </c>
      <c r="D458" s="42">
        <f>_xll.qlCalendarAdvance(Calendar,$D457,B458,"f",FALSE)</f>
        <v>43000</v>
      </c>
      <c r="E458" s="177">
        <f>_xll.qlInterestRateIndexValueDate(IndexON,D458)</f>
        <v>43000</v>
      </c>
      <c r="F458" s="193">
        <f>IFERROR(_xll.qlIndexFixing(IndexON,D458,TRUE,_xll.ohTrigger(RecalcTrigger,TriggerON)),NA())</f>
        <v>-2.2555833464865671E-3</v>
      </c>
      <c r="H458" s="42">
        <f>_xll.qlCalendarAdvance(Calendar,$H457,B458,"f",FALSE)</f>
        <v>43000</v>
      </c>
      <c r="I458" s="177">
        <f>_xll.qlInterestRateIndexValueDate(Index1M,$H458)</f>
        <v>43004</v>
      </c>
      <c r="J458" s="182">
        <f>IFERROR(_xll.qlIndexFixing(Index1M,$H458,TRUE,_xll.ohTrigger(RecalcTrigger,Trigger1M)),NA())</f>
        <v>-2.0398878200054149E-3</v>
      </c>
      <c r="K458" s="44" t="e">
        <f>IFERROR(_xll.qlIndexFixing(Index3M,H458,TRUE,_xll.ohTrigger(RecalcTrigger,Trigger3M)),NA())</f>
        <v>#N/A</v>
      </c>
      <c r="L458" s="44">
        <f>IFERROR(_xll.qlIndexFixing(Index6M,$H458,TRUE,_xll.ohTrigger(RecalcTrigger,Trigger6M)),NA())</f>
        <v>4.7137991930254675E-4</v>
      </c>
      <c r="M458" s="183">
        <f>IFERROR(_xll.qlIndexFixing(Index1Y,$H458,TRUE,_xll.ohTrigger(RecalcTrigger,Trigger1Y)),NA())</f>
        <v>2.3811785798519471E-3</v>
      </c>
      <c r="N458" s="182">
        <f>IFERROR(_xll.qlIndexFixing(ONIndex1M,I458,TRUE,_xll.ohTrigger(RecalcTrigger,Trigger1M)),NA())</f>
        <v>-2.0932276597651622E-3</v>
      </c>
      <c r="O458" s="44" t="e">
        <f>IFERROR(_xll.qlIndexFixing(ONIndex3M,I458,TRUE,_xll.ohTrigger(RecalcTrigger,Trigger3M)),NA())</f>
        <v>#N/A</v>
      </c>
      <c r="P458" s="44">
        <f>IFERROR(_xll.qlIndexFixing(ONIndex6M,I458,TRUE,_xll.ohTrigger(RecalcTrigger,Trigger6M)),NA())</f>
        <v>1.4544219828493965E-4</v>
      </c>
      <c r="Q458" s="183">
        <f>IFERROR(_xll.qlIndexFixing(ONIndex1Y,I458,TRUE,_xll.ohTrigger(RecalcTrigger,Trigger1Y)),NA())</f>
        <v>1.3003072967965323E-3</v>
      </c>
    </row>
    <row r="459" spans="2:17" x14ac:dyDescent="0.2">
      <c r="B459" s="39" t="s">
        <v>17</v>
      </c>
      <c r="D459" s="42">
        <f>_xll.qlCalendarAdvance(Calendar,$D458,B459,"f",FALSE)</f>
        <v>43003</v>
      </c>
      <c r="E459" s="177">
        <f>_xll.qlInterestRateIndexValueDate(IndexON,D459)</f>
        <v>43003</v>
      </c>
      <c r="F459" s="193">
        <f>IFERROR(_xll.qlIndexFixing(IndexON,D459,TRUE,_xll.ohTrigger(RecalcTrigger,TriggerON)),NA())</f>
        <v>-2.2490761180637975E-3</v>
      </c>
      <c r="H459" s="42">
        <f>_xll.qlCalendarAdvance(Calendar,$H458,B459,"f",FALSE)</f>
        <v>43003</v>
      </c>
      <c r="I459" s="177">
        <f>_xll.qlInterestRateIndexValueDate(Index1M,$H459)</f>
        <v>43005</v>
      </c>
      <c r="J459" s="182">
        <f>IFERROR(_xll.qlIndexFixing(Index1M,$H459,TRUE,_xll.ohTrigger(RecalcTrigger,Trigger1M)),NA())</f>
        <v>-2.0355777822467225E-3</v>
      </c>
      <c r="K459" s="44" t="e">
        <f>IFERROR(_xll.qlIndexFixing(Index3M,H459,TRUE,_xll.ohTrigger(RecalcTrigger,Trigger3M)),NA())</f>
        <v>#N/A</v>
      </c>
      <c r="L459" s="44">
        <f>IFERROR(_xll.qlIndexFixing(Index6M,$H459,TRUE,_xll.ohTrigger(RecalcTrigger,Trigger6M)),NA())</f>
        <v>4.7682157038896706E-4</v>
      </c>
      <c r="M459" s="183">
        <f>IFERROR(_xll.qlIndexFixing(Index1Y,$H459,TRUE,_xll.ohTrigger(RecalcTrigger,Trigger1Y)),NA())</f>
        <v>2.3890966788597538E-3</v>
      </c>
      <c r="N459" s="182">
        <f>IFERROR(_xll.qlIndexFixing(ONIndex1M,I459,TRUE,_xll.ohTrigger(RecalcTrigger,Trigger1M)),NA())</f>
        <v>-2.0849518863652605E-3</v>
      </c>
      <c r="O459" s="44" t="e">
        <f>IFERROR(_xll.qlIndexFixing(ONIndex3M,I459,TRUE,_xll.ohTrigger(RecalcTrigger,Trigger3M)),NA())</f>
        <v>#N/A</v>
      </c>
      <c r="P459" s="44">
        <f>IFERROR(_xll.qlIndexFixing(ONIndex6M,I459,TRUE,_xll.ohTrigger(RecalcTrigger,Trigger6M)),NA())</f>
        <v>1.7122573084726866E-4</v>
      </c>
      <c r="Q459" s="183">
        <f>IFERROR(_xll.qlIndexFixing(ONIndex1Y,I459,TRUE,_xll.ohTrigger(RecalcTrigger,Trigger1Y)),NA())</f>
        <v>1.320231792636406E-3</v>
      </c>
    </row>
    <row r="460" spans="2:17" x14ac:dyDescent="0.2">
      <c r="B460" s="39" t="s">
        <v>17</v>
      </c>
      <c r="D460" s="42">
        <f>_xll.qlCalendarAdvance(Calendar,$D459,B460,"f",FALSE)</f>
        <v>43004</v>
      </c>
      <c r="E460" s="177">
        <f>_xll.qlInterestRateIndexValueDate(IndexON,D460)</f>
        <v>43004</v>
      </c>
      <c r="F460" s="193">
        <f>IFERROR(_xll.qlIndexFixing(IndexON,D460,TRUE,_xll.ohTrigger(RecalcTrigger,TriggerON)),NA())</f>
        <v>-2.2457720621549271E-3</v>
      </c>
      <c r="H460" s="42">
        <f>_xll.qlCalendarAdvance(Calendar,$H459,B460,"f",FALSE)</f>
        <v>43004</v>
      </c>
      <c r="I460" s="177">
        <f>_xll.qlInterestRateIndexValueDate(Index1M,$H460)</f>
        <v>43006</v>
      </c>
      <c r="J460" s="182">
        <f>IFERROR(_xll.qlIndexFixing(Index1M,$H460,TRUE,_xll.ohTrigger(RecalcTrigger,Trigger1M)),NA())</f>
        <v>-2.0268224218566999E-3</v>
      </c>
      <c r="K460" s="44" t="e">
        <f>IFERROR(_xll.qlIndexFixing(Index3M,H460,TRUE,_xll.ohTrigger(RecalcTrigger,Trigger3M)),NA())</f>
        <v>#N/A</v>
      </c>
      <c r="L460" s="44">
        <f>IFERROR(_xll.qlIndexFixing(Index6M,$H460,TRUE,_xll.ohTrigger(RecalcTrigger,Trigger6M)),NA())</f>
        <v>4.8222898967832195E-4</v>
      </c>
      <c r="M460" s="183">
        <f>IFERROR(_xll.qlIndexFixing(Index1Y,$H460,TRUE,_xll.ohTrigger(RecalcTrigger,Trigger1Y)),NA())</f>
        <v>2.3970089798915437E-3</v>
      </c>
      <c r="N460" s="182">
        <f>IFERROR(_xll.qlIndexFixing(ONIndex1M,I460,TRUE,_xll.ohTrigger(RecalcTrigger,Trigger1M)),NA())</f>
        <v>-2.0766501763391787E-3</v>
      </c>
      <c r="O460" s="44" t="e">
        <f>IFERROR(_xll.qlIndexFixing(ONIndex3M,I460,TRUE,_xll.ohTrigger(RecalcTrigger,Trigger3M)),NA())</f>
        <v>#N/A</v>
      </c>
      <c r="P460" s="44">
        <f>IFERROR(_xll.qlIndexFixing(ONIndex6M,I460,TRUE,_xll.ohTrigger(RecalcTrigger,Trigger6M)),NA())</f>
        <v>1.9433317802963757E-4</v>
      </c>
      <c r="Q460" s="183">
        <f>IFERROR(_xll.qlIndexFixing(ONIndex1Y,I460,TRUE,_xll.ohTrigger(RecalcTrigger,Trigger1Y)),NA())</f>
        <v>1.3372296540481443E-3</v>
      </c>
    </row>
    <row r="461" spans="2:17" x14ac:dyDescent="0.2">
      <c r="B461" s="39" t="s">
        <v>17</v>
      </c>
      <c r="D461" s="42">
        <f>_xll.qlCalendarAdvance(Calendar,$D460,B461,"f",FALSE)</f>
        <v>43005</v>
      </c>
      <c r="E461" s="177">
        <f>_xll.qlInterestRateIndexValueDate(IndexON,D461)</f>
        <v>43005</v>
      </c>
      <c r="F461" s="193">
        <f>IFERROR(_xll.qlIndexFixing(IndexON,D461,TRUE,_xll.ohTrigger(RecalcTrigger,TriggerON)),NA())</f>
        <v>-2.2424418163558002E-3</v>
      </c>
      <c r="H461" s="42">
        <f>_xll.qlCalendarAdvance(Calendar,$H460,B461,"f",FALSE)</f>
        <v>43005</v>
      </c>
      <c r="I461" s="177">
        <f>_xll.qlInterestRateIndexValueDate(Index1M,$H461)</f>
        <v>43007</v>
      </c>
      <c r="J461" s="182">
        <f>IFERROR(_xll.qlIndexFixing(Index1M,$H461,TRUE,_xll.ohTrigger(RecalcTrigger,Trigger1M)),NA())</f>
        <v>-2.022466881007462E-3</v>
      </c>
      <c r="K461" s="44" t="e">
        <f>IFERROR(_xll.qlIndexFixing(Index3M,H461,TRUE,_xll.ohTrigger(RecalcTrigger,Trigger3M)),NA())</f>
        <v>#N/A</v>
      </c>
      <c r="L461" s="44">
        <f>IFERROR(_xll.qlIndexFixing(Index6M,$H461,TRUE,_xll.ohTrigger(RecalcTrigger,Trigger6M)),NA())</f>
        <v>4.8760658036620954E-4</v>
      </c>
      <c r="M461" s="183">
        <f>IFERROR(_xll.qlIndexFixing(Index1Y,$H461,TRUE,_xll.ohTrigger(RecalcTrigger,Trigger1Y)),NA())</f>
        <v>2.4000132278404925E-3</v>
      </c>
      <c r="N461" s="182">
        <f>IFERROR(_xll.qlIndexFixing(ONIndex1M,I461,TRUE,_xll.ohTrigger(RecalcTrigger,Trigger1M)),NA())</f>
        <v>-2.0724682122441607E-3</v>
      </c>
      <c r="O461" s="44" t="e">
        <f>IFERROR(_xll.qlIndexFixing(ONIndex3M,I461,TRUE,_xll.ohTrigger(RecalcTrigger,Trigger3M)),NA())</f>
        <v>#N/A</v>
      </c>
      <c r="P461" s="44">
        <f>IFERROR(_xll.qlIndexFixing(ONIndex6M,I461,TRUE,_xll.ohTrigger(RecalcTrigger,Trigger6M)),NA())</f>
        <v>2.0453597591618689E-4</v>
      </c>
      <c r="Q461" s="183">
        <f>IFERROR(_xll.qlIndexFixing(ONIndex1Y,I461,TRUE,_xll.ohTrigger(RecalcTrigger,Trigger1Y)),NA())</f>
        <v>1.3442586109846388E-3</v>
      </c>
    </row>
    <row r="462" spans="2:17" x14ac:dyDescent="0.2">
      <c r="B462" s="39" t="s">
        <v>17</v>
      </c>
      <c r="D462" s="42">
        <f>_xll.qlCalendarAdvance(Calendar,$D461,B462,"f",FALSE)</f>
        <v>43006</v>
      </c>
      <c r="E462" s="177">
        <f>_xll.qlInterestRateIndexValueDate(IndexON,D462)</f>
        <v>43006</v>
      </c>
      <c r="F462" s="193">
        <f>IFERROR(_xll.qlIndexFixing(IndexON,D462,TRUE,_xll.ohTrigger(RecalcTrigger,TriggerON)),NA())</f>
        <v>-2.2390852706744013E-3</v>
      </c>
      <c r="H462" s="42">
        <f>_xll.qlCalendarAdvance(Calendar,$H461,B462,"f",FALSE)</f>
        <v>43006</v>
      </c>
      <c r="I462" s="177">
        <f>_xll.qlInterestRateIndexValueDate(Index1M,$H462)</f>
        <v>43010</v>
      </c>
      <c r="J462" s="182">
        <f>IFERROR(_xll.qlIndexFixing(Index1M,$H462,TRUE,_xll.ohTrigger(RecalcTrigger,Trigger1M)),NA())</f>
        <v>-2.0115571161597708E-3</v>
      </c>
      <c r="K462" s="44" t="e">
        <f>IFERROR(_xll.qlIndexFixing(Index3M,H462,TRUE,_xll.ohTrigger(RecalcTrigger,Trigger3M)),NA())</f>
        <v>#N/A</v>
      </c>
      <c r="L462" s="44">
        <f>IFERROR(_xll.qlIndexFixing(Index6M,$H462,TRUE,_xll.ohTrigger(RecalcTrigger,Trigger6M)),NA())</f>
        <v>5.1076368429796314E-4</v>
      </c>
      <c r="M462" s="183">
        <f>IFERROR(_xll.qlIndexFixing(Index1Y,$H462,TRUE,_xll.ohTrigger(RecalcTrigger,Trigger1Y)),NA())</f>
        <v>2.428647168149499E-3</v>
      </c>
      <c r="N462" s="182">
        <f>IFERROR(_xll.qlIndexFixing(ONIndex1M,I462,TRUE,_xll.ohTrigger(RecalcTrigger,Trigger1M)),NA())</f>
        <v>-2.0682711886754745E-3</v>
      </c>
      <c r="O462" s="44" t="e">
        <f>IFERROR(_xll.qlIndexFixing(ONIndex3M,I462,TRUE,_xll.ohTrigger(RecalcTrigger,Trigger3M)),NA())</f>
        <v>#N/A</v>
      </c>
      <c r="P462" s="44">
        <f>IFERROR(_xll.qlIndexFixing(ONIndex6M,I462,TRUE,_xll.ohTrigger(RecalcTrigger,Trigger6M)),NA())</f>
        <v>2.1392039084133785E-4</v>
      </c>
      <c r="Q462" s="183">
        <f>IFERROR(_xll.qlIndexFixing(ONIndex1Y,I462,TRUE,_xll.ohTrigger(RecalcTrigger,Trigger1Y)),NA())</f>
        <v>1.3503957797578181E-3</v>
      </c>
    </row>
    <row r="463" spans="2:17" x14ac:dyDescent="0.2">
      <c r="B463" s="39" t="s">
        <v>17</v>
      </c>
      <c r="D463" s="42">
        <f>_xll.qlCalendarAdvance(Calendar,$D462,B463,"f",FALSE)</f>
        <v>43007</v>
      </c>
      <c r="E463" s="177">
        <f>_xll.qlInterestRateIndexValueDate(IndexON,D463)</f>
        <v>43007</v>
      </c>
      <c r="F463" s="193">
        <f>IFERROR(_xll.qlIndexFixing(IndexON,D463,TRUE,_xll.ohTrigger(RecalcTrigger,TriggerON)),NA())</f>
        <v>-2.2322701225885311E-3</v>
      </c>
      <c r="H463" s="42">
        <f>_xll.qlCalendarAdvance(Calendar,$H462,B463,"f",FALSE)</f>
        <v>43007</v>
      </c>
      <c r="I463" s="177">
        <f>_xll.qlInterestRateIndexValueDate(Index1M,$H463)</f>
        <v>43011</v>
      </c>
      <c r="J463" s="182">
        <f>IFERROR(_xll.qlIndexFixing(Index1M,$H463,TRUE,_xll.ohTrigger(RecalcTrigger,Trigger1M)),NA())</f>
        <v>-2.007148376273059E-3</v>
      </c>
      <c r="K463" s="44" t="e">
        <f>IFERROR(_xll.qlIndexFixing(Index3M,H463,TRUE,_xll.ohTrigger(RecalcTrigger,Trigger3M)),NA())</f>
        <v>#N/A</v>
      </c>
      <c r="L463" s="44">
        <f>IFERROR(_xll.qlIndexFixing(Index6M,$H463,TRUE,_xll.ohTrigger(RecalcTrigger,Trigger6M)),NA())</f>
        <v>5.125020367972229E-4</v>
      </c>
      <c r="M463" s="183">
        <f>IFERROR(_xll.qlIndexFixing(Index1Y,$H463,TRUE,_xll.ohTrigger(RecalcTrigger,Trigger1Y)),NA())</f>
        <v>2.436565834727406E-3</v>
      </c>
      <c r="N463" s="182">
        <f>IFERROR(_xll.qlIndexFixing(ONIndex1M,I463,TRUE,_xll.ohTrigger(RecalcTrigger,Trigger1M)),NA())</f>
        <v>-2.06405909408236E-3</v>
      </c>
      <c r="O463" s="44" t="e">
        <f>IFERROR(_xll.qlIndexFixing(ONIndex3M,I463,TRUE,_xll.ohTrigger(RecalcTrigger,Trigger3M)),NA())</f>
        <v>#N/A</v>
      </c>
      <c r="P463" s="44">
        <f>IFERROR(_xll.qlIndexFixing(ONIndex6M,I463,TRUE,_xll.ohTrigger(RecalcTrigger,Trigger6M)),NA())</f>
        <v>2.2248122088619482E-4</v>
      </c>
      <c r="Q463" s="183">
        <f>IFERROR(_xll.qlIndexFixing(ONIndex1Y,I463,TRUE,_xll.ohTrigger(RecalcTrigger,Trigger1Y)),NA())</f>
        <v>1.3556355928212582E-3</v>
      </c>
    </row>
    <row r="464" spans="2:17" x14ac:dyDescent="0.2">
      <c r="B464" s="39" t="s">
        <v>17</v>
      </c>
      <c r="D464" s="42">
        <f>_xll.qlCalendarAdvance(Calendar,$D463,B464,"f",FALSE)</f>
        <v>43010</v>
      </c>
      <c r="E464" s="177">
        <f>_xll.qlInterestRateIndexValueDate(IndexON,D464)</f>
        <v>43010</v>
      </c>
      <c r="F464" s="193">
        <f>IFERROR(_xll.qlIndexFixing(IndexON,D464,TRUE,_xll.ohTrigger(RecalcTrigger,TriggerON)),NA())</f>
        <v>-2.2253938942018436E-3</v>
      </c>
      <c r="H464" s="42">
        <f>_xll.qlCalendarAdvance(Calendar,$H463,B464,"f",FALSE)</f>
        <v>43010</v>
      </c>
      <c r="I464" s="177">
        <f>_xll.qlInterestRateIndexValueDate(Index1M,$H464)</f>
        <v>43012</v>
      </c>
      <c r="J464" s="182">
        <f>IFERROR(_xll.qlIndexFixing(Index1M,$H464,TRUE,_xll.ohTrigger(RecalcTrigger,Trigger1M)),NA())</f>
        <v>-1.9981927976507989E-3</v>
      </c>
      <c r="K464" s="44" t="e">
        <f>IFERROR(_xll.qlIndexFixing(Index3M,H464,TRUE,_xll.ohTrigger(RecalcTrigger,Trigger3M)),NA())</f>
        <v>#N/A</v>
      </c>
      <c r="L464" s="44">
        <f>IFERROR(_xll.qlIndexFixing(Index6M,$H464,TRUE,_xll.ohTrigger(RecalcTrigger,Trigger6M)),NA())</f>
        <v>5.1781721984783759E-4</v>
      </c>
      <c r="M464" s="183">
        <f>IFERROR(_xll.qlIndexFixing(Index1Y,$H464,TRUE,_xll.ohTrigger(RecalcTrigger,Trigger1Y)),NA())</f>
        <v>2.4444929515100139E-3</v>
      </c>
      <c r="N464" s="182">
        <f>IFERROR(_xll.qlIndexFixing(ONIndex1M,I464,TRUE,_xll.ohTrigger(RecalcTrigger,Trigger1M)),NA())</f>
        <v>-2.0555728762072789E-3</v>
      </c>
      <c r="O464" s="44" t="e">
        <f>IFERROR(_xll.qlIndexFixing(ONIndex3M,I464,TRUE,_xll.ohTrigger(RecalcTrigger,Trigger3M)),NA())</f>
        <v>#N/A</v>
      </c>
      <c r="P464" s="44">
        <f>IFERROR(_xll.qlIndexFixing(ONIndex6M,I464,TRUE,_xll.ohTrigger(RecalcTrigger,Trigger6M)),NA())</f>
        <v>2.3683174381616823E-4</v>
      </c>
      <c r="Q464" s="183">
        <f>IFERROR(_xll.qlIndexFixing(ONIndex1Y,I464,TRUE,_xll.ohTrigger(RecalcTrigger,Trigger1Y)),NA())</f>
        <v>1.3631013567216854E-3</v>
      </c>
    </row>
    <row r="465" spans="2:17" x14ac:dyDescent="0.2">
      <c r="B465" s="39" t="s">
        <v>17</v>
      </c>
      <c r="D465" s="42">
        <f>_xll.qlCalendarAdvance(Calendar,$D464,B465,"f",FALSE)</f>
        <v>43011</v>
      </c>
      <c r="E465" s="177">
        <f>_xll.qlInterestRateIndexValueDate(IndexON,D465)</f>
        <v>43011</v>
      </c>
      <c r="F465" s="193">
        <f>IFERROR(_xll.qlIndexFixing(IndexON,D465,TRUE,_xll.ohTrigger(RecalcTrigger,TriggerON)),NA())</f>
        <v>-2.2219042027060709E-3</v>
      </c>
      <c r="H465" s="42">
        <f>_xll.qlCalendarAdvance(Calendar,$H464,B465,"f",FALSE)</f>
        <v>43011</v>
      </c>
      <c r="I465" s="177">
        <f>_xll.qlInterestRateIndexValueDate(Index1M,$H465)</f>
        <v>43013</v>
      </c>
      <c r="J465" s="182">
        <f>IFERROR(_xll.qlIndexFixing(Index1M,$H465,TRUE,_xll.ohTrigger(RecalcTrigger,Trigger1M)),NA())</f>
        <v>-1.9960143154282295E-3</v>
      </c>
      <c r="K465" s="44" t="e">
        <f>IFERROR(_xll.qlIndexFixing(Index3M,H465,TRUE,_xll.ohTrigger(RecalcTrigger,Trigger3M)),NA())</f>
        <v>#N/A</v>
      </c>
      <c r="L465" s="44">
        <f>IFERROR(_xll.qlIndexFixing(Index6M,$H465,TRUE,_xll.ohTrigger(RecalcTrigger,Trigger6M)),NA())</f>
        <v>5.2312965988779837E-4</v>
      </c>
      <c r="M465" s="183">
        <f>IFERROR(_xll.qlIndexFixing(Index1Y,$H465,TRUE,_xll.ohTrigger(RecalcTrigger,Trigger1Y)),NA())</f>
        <v>2.452430946202044E-3</v>
      </c>
      <c r="N465" s="182">
        <f>IFERROR(_xll.qlIndexFixing(ONIndex1M,I465,TRUE,_xll.ohTrigger(RecalcTrigger,Trigger1M)),NA())</f>
        <v>-2.0470597850819061E-3</v>
      </c>
      <c r="O465" s="44" t="e">
        <f>IFERROR(_xll.qlIndexFixing(ONIndex3M,I465,TRUE,_xll.ohTrigger(RecalcTrigger,Trigger3M)),NA())</f>
        <v>#N/A</v>
      </c>
      <c r="P465" s="44">
        <f>IFERROR(_xll.qlIndexFixing(ONIndex6M,I465,TRUE,_xll.ohTrigger(RecalcTrigger,Trigger6M)),NA())</f>
        <v>2.4838465244592101E-4</v>
      </c>
      <c r="Q465" s="183">
        <f>IFERROR(_xll.qlIndexFixing(ONIndex1Y,I465,TRUE,_xll.ohTrigger(RecalcTrigger,Trigger1Y)),NA())</f>
        <v>1.3675099368892774E-3</v>
      </c>
    </row>
    <row r="466" spans="2:17" x14ac:dyDescent="0.2">
      <c r="B466" s="39" t="s">
        <v>17</v>
      </c>
      <c r="D466" s="42">
        <f>_xll.qlCalendarAdvance(Calendar,$D465,B466,"f",FALSE)</f>
        <v>43012</v>
      </c>
      <c r="E466" s="177">
        <f>_xll.qlInterestRateIndexValueDate(IndexON,D466)</f>
        <v>43012</v>
      </c>
      <c r="F466" s="193">
        <f>IFERROR(_xll.qlIndexFixing(IndexON,D466,TRUE,_xll.ohTrigger(RecalcTrigger,TriggerON)),NA())</f>
        <v>-2.2183875522951979E-3</v>
      </c>
      <c r="H466" s="42">
        <f>_xll.qlCalendarAdvance(Calendar,$H465,B466,"f",FALSE)</f>
        <v>43012</v>
      </c>
      <c r="I466" s="177">
        <f>_xll.qlInterestRateIndexValueDate(Index1M,$H466)</f>
        <v>43014</v>
      </c>
      <c r="J466" s="182">
        <f>IFERROR(_xll.qlIndexFixing(Index1M,$H466,TRUE,_xll.ohTrigger(RecalcTrigger,Trigger1M)),NA())</f>
        <v>-1.9938307541918087E-3</v>
      </c>
      <c r="K466" s="44" t="e">
        <f>IFERROR(_xll.qlIndexFixing(Index3M,H466,TRUE,_xll.ohTrigger(RecalcTrigger,Trigger3M)),NA())</f>
        <v>#N/A</v>
      </c>
      <c r="L466" s="44">
        <f>IFERROR(_xll.qlIndexFixing(Index6M,$H466,TRUE,_xll.ohTrigger(RecalcTrigger,Trigger6M)),NA())</f>
        <v>5.2844393438122742E-4</v>
      </c>
      <c r="M466" s="183">
        <f>IFERROR(_xll.qlIndexFixing(Index1Y,$H466,TRUE,_xll.ohTrigger(RecalcTrigger,Trigger1Y)),NA())</f>
        <v>2.4702789711401269E-3</v>
      </c>
      <c r="N466" s="182">
        <f>IFERROR(_xll.qlIndexFixing(ONIndex1M,I466,TRUE,_xll.ohTrigger(RecalcTrigger,Trigger1M)),NA())</f>
        <v>-2.0427721690596812E-3</v>
      </c>
      <c r="O466" s="44" t="e">
        <f>IFERROR(_xll.qlIndexFixing(ONIndex3M,I466,TRUE,_xll.ohTrigger(RecalcTrigger,Trigger3M)),NA())</f>
        <v>#N/A</v>
      </c>
      <c r="P466" s="44">
        <f>IFERROR(_xll.qlIndexFixing(ONIndex6M,I466,TRUE,_xll.ohTrigger(RecalcTrigger,Trigger6M)),NA())</f>
        <v>2.527495281068326E-4</v>
      </c>
      <c r="Q466" s="183">
        <f>IFERROR(_xll.qlIndexFixing(ONIndex1Y,I466,TRUE,_xll.ohTrigger(RecalcTrigger,Trigger1Y)),NA())</f>
        <v>1.3681794580477913E-3</v>
      </c>
    </row>
    <row r="467" spans="2:17" x14ac:dyDescent="0.2">
      <c r="B467" s="39" t="s">
        <v>17</v>
      </c>
      <c r="D467" s="42">
        <f>_xll.qlCalendarAdvance(Calendar,$D466,B467,"f",FALSE)</f>
        <v>43013</v>
      </c>
      <c r="E467" s="177">
        <f>_xll.qlInterestRateIndexValueDate(IndexON,D467)</f>
        <v>43013</v>
      </c>
      <c r="F467" s="193">
        <f>IFERROR(_xll.qlIndexFixing(IndexON,D467,TRUE,_xll.ohTrigger(RecalcTrigger,TriggerON)),NA())</f>
        <v>-2.2148438336166976E-3</v>
      </c>
      <c r="H467" s="42">
        <f>_xll.qlCalendarAdvance(Calendar,$H466,B467,"f",FALSE)</f>
        <v>43013</v>
      </c>
      <c r="I467" s="177">
        <f>_xll.qlInterestRateIndexValueDate(Index1M,$H467)</f>
        <v>43017</v>
      </c>
      <c r="J467" s="182">
        <f>IFERROR(_xll.qlIndexFixing(Index1M,$H467,TRUE,_xll.ohTrigger(RecalcTrigger,Trigger1M)),NA())</f>
        <v>-1.9803757935481E-3</v>
      </c>
      <c r="K467" s="44" t="e">
        <f>IFERROR(_xll.qlIndexFixing(Index3M,H467,TRUE,_xll.ohTrigger(RecalcTrigger,Trigger3M)),NA())</f>
        <v>#N/A</v>
      </c>
      <c r="L467" s="44">
        <f>IFERROR(_xll.qlIndexFixing(Index6M,$H467,TRUE,_xll.ohTrigger(RecalcTrigger,Trigger6M)),NA())</f>
        <v>5.4444396501217957E-4</v>
      </c>
      <c r="M467" s="183">
        <f>IFERROR(_xll.qlIndexFixing(Index1Y,$H467,TRUE,_xll.ohTrigger(RecalcTrigger,Trigger1Y)),NA())</f>
        <v>2.4843407883405402E-3</v>
      </c>
      <c r="N467" s="182">
        <f>IFERROR(_xll.qlIndexFixing(ONIndex1M,I467,TRUE,_xll.ohTrigger(RecalcTrigger,Trigger1M)),NA())</f>
        <v>-2.0384694153463556E-3</v>
      </c>
      <c r="O467" s="44" t="e">
        <f>IFERROR(_xll.qlIndexFixing(ONIndex3M,I467,TRUE,_xll.ohTrigger(RecalcTrigger,Trigger3M)),NA())</f>
        <v>#N/A</v>
      </c>
      <c r="P467" s="44">
        <f>IFERROR(_xll.qlIndexFixing(ONIndex6M,I467,TRUE,_xll.ohTrigger(RecalcTrigger,Trigger6M)),NA())</f>
        <v>2.5625960705433215E-4</v>
      </c>
      <c r="Q467" s="183">
        <f>IFERROR(_xll.qlIndexFixing(ONIndex1Y,I467,TRUE,_xll.ohTrigger(RecalcTrigger,Trigger1Y)),NA())</f>
        <v>1.3679182182180227E-3</v>
      </c>
    </row>
    <row r="468" spans="2:17" x14ac:dyDescent="0.2">
      <c r="B468" s="39" t="s">
        <v>17</v>
      </c>
      <c r="D468" s="42">
        <f>_xll.qlCalendarAdvance(Calendar,$D467,B468,"f",FALSE)</f>
        <v>43014</v>
      </c>
      <c r="E468" s="177">
        <f>_xll.qlInterestRateIndexValueDate(IndexON,D468)</f>
        <v>43014</v>
      </c>
      <c r="F468" s="193">
        <f>IFERROR(_xll.qlIndexFixing(IndexON,D468,TRUE,_xll.ohTrigger(RecalcTrigger,TriggerON)),NA())</f>
        <v>-2.2076520807967626E-3</v>
      </c>
      <c r="H468" s="42">
        <f>_xll.qlCalendarAdvance(Calendar,$H467,B468,"f",FALSE)</f>
        <v>43014</v>
      </c>
      <c r="I468" s="177">
        <f>_xll.qlInterestRateIndexValueDate(Index1M,$H468)</f>
        <v>43018</v>
      </c>
      <c r="J468" s="182">
        <f>IFERROR(_xll.qlIndexFixing(Index1M,$H468,TRUE,_xll.ohTrigger(RecalcTrigger,Trigger1M)),NA())</f>
        <v>-1.9758602347760387E-3</v>
      </c>
      <c r="K468" s="44" t="e">
        <f>IFERROR(_xll.qlIndexFixing(Index3M,H468,TRUE,_xll.ohTrigger(RecalcTrigger,Trigger3M)),NA())</f>
        <v>#N/A</v>
      </c>
      <c r="L468" s="44">
        <f>IFERROR(_xll.qlIndexFixing(Index6M,$H468,TRUE,_xll.ohTrigger(RecalcTrigger,Trigger6M)),NA())</f>
        <v>5.4981191968722708E-4</v>
      </c>
      <c r="M468" s="183">
        <f>IFERROR(_xll.qlIndexFixing(Index1Y,$H468,TRUE,_xll.ohTrigger(RecalcTrigger,Trigger1Y)),NA())</f>
        <v>2.4923701183433918E-3</v>
      </c>
      <c r="N468" s="182">
        <f>IFERROR(_xll.qlIndexFixing(ONIndex1M,I468,TRUE,_xll.ohTrigger(RecalcTrigger,Trigger1M)),NA())</f>
        <v>-2.0341515125110732E-3</v>
      </c>
      <c r="O468" s="44" t="e">
        <f>IFERROR(_xll.qlIndexFixing(ONIndex3M,I468,TRUE,_xll.ohTrigger(RecalcTrigger,Trigger3M)),NA())</f>
        <v>#N/A</v>
      </c>
      <c r="P468" s="44">
        <f>IFERROR(_xll.qlIndexFixing(ONIndex6M,I468,TRUE,_xll.ohTrigger(RecalcTrigger,Trigger6M)),NA())</f>
        <v>2.5890968720965191E-4</v>
      </c>
      <c r="Q468" s="183">
        <f>IFERROR(_xll.qlIndexFixing(ONIndex1Y,I468,TRUE,_xll.ohTrigger(RecalcTrigger,Trigger1Y)),NA())</f>
        <v>1.3667206498535478E-3</v>
      </c>
    </row>
    <row r="469" spans="2:17" x14ac:dyDescent="0.2">
      <c r="B469" s="39" t="s">
        <v>17</v>
      </c>
      <c r="D469" s="42">
        <f>_xll.qlCalendarAdvance(Calendar,$D468,B469,"f",FALSE)</f>
        <v>43017</v>
      </c>
      <c r="E469" s="177">
        <f>_xll.qlInterestRateIndexValueDate(IndexON,D469)</f>
        <v>43017</v>
      </c>
      <c r="F469" s="193">
        <f>IFERROR(_xll.qlIndexFixing(IndexON,D469,TRUE,_xll.ohTrigger(RecalcTrigger,TriggerON)),NA())</f>
        <v>-2.2003960783445464E-3</v>
      </c>
      <c r="H469" s="42">
        <f>_xll.qlCalendarAdvance(Calendar,$H468,B469,"f",FALSE)</f>
        <v>43017</v>
      </c>
      <c r="I469" s="177">
        <f>_xll.qlInterestRateIndexValueDate(Index1M,$H469)</f>
        <v>43019</v>
      </c>
      <c r="J469" s="182">
        <f>IFERROR(_xll.qlIndexFixing(Index1M,$H469,TRUE,_xll.ohTrigger(RecalcTrigger,Trigger1M)),NA())</f>
        <v>-1.9666907132067446E-3</v>
      </c>
      <c r="K469" s="44" t="e">
        <f>IFERROR(_xll.qlIndexFixing(Index3M,H469,TRUE,_xll.ohTrigger(RecalcTrigger,Trigger3M)),NA())</f>
        <v>#N/A</v>
      </c>
      <c r="L469" s="44">
        <f>IFERROR(_xll.qlIndexFixing(Index6M,$H469,TRUE,_xll.ohTrigger(RecalcTrigger,Trigger6M)),NA())</f>
        <v>5.5520502194211731E-4</v>
      </c>
      <c r="M469" s="183">
        <f>IFERROR(_xll.qlIndexFixing(Index1Y,$H469,TRUE,_xll.ohTrigger(RecalcTrigger,Trigger1Y)),NA())</f>
        <v>2.5004252106124265E-3</v>
      </c>
      <c r="N469" s="182">
        <f>IFERROR(_xll.qlIndexFixing(ONIndex1M,I469,TRUE,_xll.ohTrigger(RecalcTrigger,Trigger1M)),NA())</f>
        <v>-2.0254537586206212E-3</v>
      </c>
      <c r="O469" s="44" t="e">
        <f>IFERROR(_xll.qlIndexFixing(ONIndex3M,I469,TRUE,_xll.ohTrigger(RecalcTrigger,Trigger3M)),NA())</f>
        <v>#N/A</v>
      </c>
      <c r="P469" s="44">
        <f>IFERROR(_xll.qlIndexFixing(ONIndex6M,I469,TRUE,_xll.ohTrigger(RecalcTrigger,Trigger6M)),NA())</f>
        <v>2.6131736486689761E-4</v>
      </c>
      <c r="Q469" s="183">
        <f>IFERROR(_xll.qlIndexFixing(ONIndex1Y,I469,TRUE,_xll.ohTrigger(RecalcTrigger,Trigger1Y)),NA())</f>
        <v>1.361181727093097E-3</v>
      </c>
    </row>
    <row r="470" spans="2:17" x14ac:dyDescent="0.2">
      <c r="B470" s="39" t="s">
        <v>17</v>
      </c>
      <c r="D470" s="42">
        <f>_xll.qlCalendarAdvance(Calendar,$D469,B470,"f",FALSE)</f>
        <v>43018</v>
      </c>
      <c r="E470" s="177">
        <f>_xll.qlInterestRateIndexValueDate(IndexON,D470)</f>
        <v>43018</v>
      </c>
      <c r="F470" s="193">
        <f>IFERROR(_xll.qlIndexFixing(IndexON,D470,TRUE,_xll.ohTrigger(RecalcTrigger,TriggerON)),NA())</f>
        <v>-2.1967153702062703E-3</v>
      </c>
      <c r="H470" s="42">
        <f>_xll.qlCalendarAdvance(Calendar,$H469,B470,"f",FALSE)</f>
        <v>43018</v>
      </c>
      <c r="I470" s="177">
        <f>_xll.qlInterestRateIndexValueDate(Index1M,$H470)</f>
        <v>43020</v>
      </c>
      <c r="J470" s="182">
        <f>IFERROR(_xll.qlIndexFixing(Index1M,$H470,TRUE,_xll.ohTrigger(RecalcTrigger,Trigger1M)),NA())</f>
        <v>-1.964458752345688E-3</v>
      </c>
      <c r="K470" s="44" t="e">
        <f>IFERROR(_xll.qlIndexFixing(Index3M,H470,TRUE,_xll.ohTrigger(RecalcTrigger,Trigger3M)),NA())</f>
        <v>#N/A</v>
      </c>
      <c r="L470" s="44">
        <f>IFERROR(_xll.qlIndexFixing(Index6M,$H470,TRUE,_xll.ohTrigger(RecalcTrigger,Trigger6M)),NA())</f>
        <v>5.6062801956714291E-4</v>
      </c>
      <c r="M470" s="183">
        <f>IFERROR(_xll.qlIndexFixing(Index1Y,$H470,TRUE,_xll.ohTrigger(RecalcTrigger,Trigger1Y)),NA())</f>
        <v>2.5085085989049582E-3</v>
      </c>
      <c r="N470" s="182">
        <f>IFERROR(_xll.qlIndexFixing(ONIndex1M,I470,TRUE,_xll.ohTrigger(RecalcTrigger,Trigger1M)),NA())</f>
        <v>-2.0167281880478782E-3</v>
      </c>
      <c r="O470" s="44" t="e">
        <f>IFERROR(_xll.qlIndexFixing(ONIndex3M,I470,TRUE,_xll.ohTrigger(RecalcTrigger,Trigger3M)),NA())</f>
        <v>#N/A</v>
      </c>
      <c r="P470" s="44">
        <f>IFERROR(_xll.qlIndexFixing(ONIndex6M,I470,TRUE,_xll.ohTrigger(RecalcTrigger,Trigger6M)),NA())</f>
        <v>2.6080598097166785E-4</v>
      </c>
      <c r="Q470" s="183">
        <f>IFERROR(_xll.qlIndexFixing(ONIndex1Y,I470,TRUE,_xll.ohTrigger(RecalcTrigger,Trigger1Y)),NA())</f>
        <v>1.352455740759595E-3</v>
      </c>
    </row>
    <row r="471" spans="2:17" x14ac:dyDescent="0.2">
      <c r="B471" s="39" t="s">
        <v>17</v>
      </c>
      <c r="D471" s="42">
        <f>_xll.qlCalendarAdvance(Calendar,$D470,B471,"f",FALSE)</f>
        <v>43019</v>
      </c>
      <c r="E471" s="177">
        <f>_xll.qlInterestRateIndexValueDate(IndexON,D471)</f>
        <v>43019</v>
      </c>
      <c r="F471" s="193">
        <f>IFERROR(_xll.qlIndexFixing(IndexON,D471,TRUE,_xll.ohTrigger(RecalcTrigger,TriggerON)),NA())</f>
        <v>-2.1930069350073467E-3</v>
      </c>
      <c r="H471" s="42">
        <f>_xll.qlCalendarAdvance(Calendar,$H470,B471,"f",FALSE)</f>
        <v>43019</v>
      </c>
      <c r="I471" s="177">
        <f>_xll.qlInterestRateIndexValueDate(Index1M,$H471)</f>
        <v>43021</v>
      </c>
      <c r="J471" s="182">
        <f>IFERROR(_xll.qlIndexFixing(Index1M,$H471,TRUE,_xll.ohTrigger(RecalcTrigger,Trigger1M)),NA())</f>
        <v>-1.9622216861694339E-3</v>
      </c>
      <c r="K471" s="44" t="e">
        <f>IFERROR(_xll.qlIndexFixing(Index3M,H471,TRUE,_xll.ohTrigger(RecalcTrigger,Trigger3M)),NA())</f>
        <v>#N/A</v>
      </c>
      <c r="L471" s="44">
        <f>IFERROR(_xll.qlIndexFixing(Index6M,$H471,TRUE,_xll.ohTrigger(RecalcTrigger,Trigger6M)),NA())</f>
        <v>5.6608568874658735E-4</v>
      </c>
      <c r="M471" s="183">
        <f>IFERROR(_xll.qlIndexFixing(Index1Y,$H471,TRUE,_xll.ohTrigger(RecalcTrigger,Trigger1Y)),NA())</f>
        <v>2.5265976288992723E-3</v>
      </c>
      <c r="N471" s="182">
        <f>IFERROR(_xll.qlIndexFixing(ONIndex1M,I471,TRUE,_xll.ohTrigger(RecalcTrigger,Trigger1M)),NA())</f>
        <v>-2.0123343726963228E-3</v>
      </c>
      <c r="O471" s="44" t="e">
        <f>IFERROR(_xll.qlIndexFixing(ONIndex3M,I471,TRUE,_xll.ohTrigger(RecalcTrigger,Trigger3M)),NA())</f>
        <v>#N/A</v>
      </c>
      <c r="P471" s="44">
        <f>IFERROR(_xll.qlIndexFixing(ONIndex6M,I471,TRUE,_xll.ohTrigger(RecalcTrigger,Trigger6M)),NA())</f>
        <v>2.590780379829738E-4</v>
      </c>
      <c r="Q471" s="183">
        <f>IFERROR(_xll.qlIndexFixing(ONIndex1Y,I471,TRUE,_xll.ohTrigger(RecalcTrigger,Trigger1Y)),NA())</f>
        <v>1.3464930170847822E-3</v>
      </c>
    </row>
    <row r="472" spans="2:17" x14ac:dyDescent="0.2">
      <c r="B472" s="39" t="s">
        <v>17</v>
      </c>
      <c r="D472" s="42">
        <f>_xll.qlCalendarAdvance(Calendar,$D471,B472,"f",FALSE)</f>
        <v>43020</v>
      </c>
      <c r="E472" s="177">
        <f>_xll.qlInterestRateIndexValueDate(IndexON,D472)</f>
        <v>43020</v>
      </c>
      <c r="F472" s="193">
        <f>IFERROR(_xll.qlIndexFixing(IndexON,D472,TRUE,_xll.ohTrigger(RecalcTrigger,TriggerON)),NA())</f>
        <v>-2.189270662595888E-3</v>
      </c>
      <c r="H472" s="42">
        <f>_xll.qlCalendarAdvance(Calendar,$H471,B472,"f",FALSE)</f>
        <v>43020</v>
      </c>
      <c r="I472" s="177">
        <f>_xll.qlInterestRateIndexValueDate(Index1M,$H472)</f>
        <v>43024</v>
      </c>
      <c r="J472" s="182">
        <f>IFERROR(_xll.qlIndexFixing(Index1M,$H472,TRUE,_xll.ohTrigger(RecalcTrigger,Trigger1M)),NA())</f>
        <v>-1.948445094171917E-3</v>
      </c>
      <c r="K472" s="44" t="e">
        <f>IFERROR(_xll.qlIndexFixing(Index3M,H472,TRUE,_xll.ohTrigger(RecalcTrigger,Trigger3M)),NA())</f>
        <v>#N/A</v>
      </c>
      <c r="L472" s="44">
        <f>IFERROR(_xll.qlIndexFixing(Index6M,$H472,TRUE,_xll.ohTrigger(RecalcTrigger,Trigger6M)),NA())</f>
        <v>5.8271491333162042E-4</v>
      </c>
      <c r="M472" s="183">
        <f>IFERROR(_xll.qlIndexFixing(Index1Y,$H472,TRUE,_xll.ohTrigger(RecalcTrigger,Trigger1Y)),NA())</f>
        <v>2.5411763179056536E-3</v>
      </c>
      <c r="N472" s="182">
        <f>IFERROR(_xll.qlIndexFixing(ONIndex1M,I472,TRUE,_xll.ohTrigger(RecalcTrigger,Trigger1M)),NA())</f>
        <v>-2.007925341276362E-3</v>
      </c>
      <c r="O472" s="44" t="e">
        <f>IFERROR(_xll.qlIndexFixing(ONIndex3M,I472,TRUE,_xll.ohTrigger(RecalcTrigger,Trigger3M)),NA())</f>
        <v>#N/A</v>
      </c>
      <c r="P472" s="44">
        <f>IFERROR(_xll.qlIndexFixing(ONIndex6M,I472,TRUE,_xll.ohTrigger(RecalcTrigger,Trigger6M)),NA())</f>
        <v>2.5661544737154429E-4</v>
      </c>
      <c r="Q472" s="183">
        <f>IFERROR(_xll.qlIndexFixing(ONIndex1Y,I472,TRUE,_xll.ohTrigger(RecalcTrigger,Trigger1Y)),NA())</f>
        <v>1.3397481622501317E-3</v>
      </c>
    </row>
    <row r="473" spans="2:17" x14ac:dyDescent="0.2">
      <c r="B473" s="39" t="s">
        <v>17</v>
      </c>
      <c r="D473" s="42">
        <f>_xll.qlCalendarAdvance(Calendar,$D472,B473,"f",FALSE)</f>
        <v>43021</v>
      </c>
      <c r="E473" s="177">
        <f>_xll.qlInterestRateIndexValueDate(IndexON,D473)</f>
        <v>43021</v>
      </c>
      <c r="F473" s="193">
        <f>IFERROR(_xll.qlIndexFixing(IndexON,D473,TRUE,_xll.ohTrigger(RecalcTrigger,TriggerON)),NA())</f>
        <v>-2.1816915566796879E-3</v>
      </c>
      <c r="H473" s="42">
        <f>_xll.qlCalendarAdvance(Calendar,$H472,B473,"f",FALSE)</f>
        <v>43021</v>
      </c>
      <c r="I473" s="177">
        <f>_xll.qlInterestRateIndexValueDate(Index1M,$H473)</f>
        <v>43025</v>
      </c>
      <c r="J473" s="182">
        <f>IFERROR(_xll.qlIndexFixing(Index1M,$H473,TRUE,_xll.ohTrigger(RecalcTrigger,Trigger1M)),NA())</f>
        <v>-1.9438221683194677E-3</v>
      </c>
      <c r="K473" s="44" t="e">
        <f>IFERROR(_xll.qlIndexFixing(Index3M,H473,TRUE,_xll.ohTrigger(RecalcTrigger,Trigger3M)),NA())</f>
        <v>#N/A</v>
      </c>
      <c r="L473" s="44">
        <f>IFERROR(_xll.qlIndexFixing(Index6M,$H473,TRUE,_xll.ohTrigger(RecalcTrigger,Trigger6M)),NA())</f>
        <v>5.8835959842546781E-4</v>
      </c>
      <c r="M473" s="183">
        <f>IFERROR(_xll.qlIndexFixing(Index1Y,$H473,TRUE,_xll.ohTrigger(RecalcTrigger,Trigger1Y)),NA())</f>
        <v>2.5494397231466018E-3</v>
      </c>
      <c r="N473" s="182">
        <f>IFERROR(_xll.qlIndexFixing(ONIndex1M,I473,TRUE,_xll.ohTrigger(RecalcTrigger,Trigger1M)),NA())</f>
        <v>-2.003501082716852E-3</v>
      </c>
      <c r="O473" s="44" t="e">
        <f>IFERROR(_xll.qlIndexFixing(ONIndex3M,I473,TRUE,_xll.ohTrigger(RecalcTrigger,Trigger3M)),NA())</f>
        <v>#N/A</v>
      </c>
      <c r="P473" s="44">
        <f>IFERROR(_xll.qlIndexFixing(ONIndex6M,I473,TRUE,_xll.ohTrigger(RecalcTrigger,Trigger6M)),NA())</f>
        <v>2.5404112509619381E-4</v>
      </c>
      <c r="Q473" s="183">
        <f>IFERROR(_xll.qlIndexFixing(ONIndex1Y,I473,TRUE,_xll.ohTrigger(RecalcTrigger,Trigger1Y)),NA())</f>
        <v>1.3329682551344035E-3</v>
      </c>
    </row>
    <row r="474" spans="2:17" x14ac:dyDescent="0.2">
      <c r="B474" s="39" t="s">
        <v>17</v>
      </c>
      <c r="D474" s="42">
        <f>_xll.qlCalendarAdvance(Calendar,$D473,B474,"f",FALSE)</f>
        <v>43024</v>
      </c>
      <c r="E474" s="177">
        <f>_xll.qlInterestRateIndexValueDate(IndexON,D474)</f>
        <v>43024</v>
      </c>
      <c r="F474" s="193">
        <f>IFERROR(_xll.qlIndexFixing(IndexON,D474,TRUE,_xll.ohTrigger(RecalcTrigger,TriggerON)),NA())</f>
        <v>-2.1740450058604921E-3</v>
      </c>
      <c r="H474" s="42">
        <f>_xll.qlCalendarAdvance(Calendar,$H473,B474,"f",FALSE)</f>
        <v>43024</v>
      </c>
      <c r="I474" s="177">
        <f>_xll.qlInterestRateIndexValueDate(Index1M,$H474)</f>
        <v>43026</v>
      </c>
      <c r="J474" s="182">
        <f>IFERROR(_xll.qlIndexFixing(Index1M,$H474,TRUE,_xll.ohTrigger(RecalcTrigger,Trigger1M)),NA())</f>
        <v>-1.9344376099398018E-3</v>
      </c>
      <c r="K474" s="44" t="e">
        <f>IFERROR(_xll.qlIndexFixing(Index3M,H474,TRUE,_xll.ohTrigger(RecalcTrigger,Trigger3M)),NA())</f>
        <v>#N/A</v>
      </c>
      <c r="L474" s="44">
        <f>IFERROR(_xll.qlIndexFixing(Index6M,$H474,TRUE,_xll.ohTrigger(RecalcTrigger,Trigger6M)),NA())</f>
        <v>5.9406326190061473E-4</v>
      </c>
      <c r="M474" s="183">
        <f>IFERROR(_xll.qlIndexFixing(Index1Y,$H474,TRUE,_xll.ohTrigger(RecalcTrigger,Trigger1Y)),NA())</f>
        <v>2.5577469452592152E-3</v>
      </c>
      <c r="N474" s="182">
        <f>IFERROR(_xll.qlIndexFixing(ONIndex1M,I474,TRUE,_xll.ohTrigger(RecalcTrigger,Trigger1M)),NA())</f>
        <v>-1.9945907012708375E-3</v>
      </c>
      <c r="O474" s="44" t="e">
        <f>IFERROR(_xll.qlIndexFixing(ONIndex3M,I474,TRUE,_xll.ohTrigger(RecalcTrigger,Trigger3M)),NA())</f>
        <v>#N/A</v>
      </c>
      <c r="P474" s="44">
        <f>IFERROR(_xll.qlIndexFixing(ONIndex6M,I474,TRUE,_xll.ohTrigger(RecalcTrigger,Trigger6M)),NA())</f>
        <v>2.4904252375002045E-4</v>
      </c>
      <c r="Q474" s="183">
        <f>IFERROR(_xll.qlIndexFixing(ONIndex1Y,I474,TRUE,_xll.ohTrigger(RecalcTrigger,Trigger1Y)),NA())</f>
        <v>1.3199256296747564E-3</v>
      </c>
    </row>
    <row r="475" spans="2:17" x14ac:dyDescent="0.2">
      <c r="B475" s="39" t="s">
        <v>17</v>
      </c>
      <c r="D475" s="42">
        <f>_xll.qlCalendarAdvance(Calendar,$D474,B475,"f",FALSE)</f>
        <v>43025</v>
      </c>
      <c r="E475" s="177">
        <f>_xll.qlInterestRateIndexValueDate(IndexON,D475)</f>
        <v>43025</v>
      </c>
      <c r="F475" s="193">
        <f>IFERROR(_xll.qlIndexFixing(IndexON,D475,TRUE,_xll.ohTrigger(RecalcTrigger,TriggerON)),NA())</f>
        <v>-2.170167900783504E-3</v>
      </c>
      <c r="H475" s="42">
        <f>_xll.qlCalendarAdvance(Calendar,$H474,B475,"f",FALSE)</f>
        <v>43025</v>
      </c>
      <c r="I475" s="177">
        <f>_xll.qlInterestRateIndexValueDate(Index1M,$H475)</f>
        <v>43027</v>
      </c>
      <c r="J475" s="182">
        <f>IFERROR(_xll.qlIndexFixing(Index1M,$H475,TRUE,_xll.ohTrigger(RecalcTrigger,Trigger1M)),NA())</f>
        <v>-1.9321518950488059E-3</v>
      </c>
      <c r="K475" s="44" t="e">
        <f>IFERROR(_xll.qlIndexFixing(Index3M,H475,TRUE,_xll.ohTrigger(RecalcTrigger,Trigger3M)),NA())</f>
        <v>#N/A</v>
      </c>
      <c r="L475" s="44">
        <f>IFERROR(_xll.qlIndexFixing(Index6M,$H475,TRUE,_xll.ohTrigger(RecalcTrigger,Trigger6M)),NA())</f>
        <v>5.9982998982217406E-4</v>
      </c>
      <c r="M475" s="183">
        <f>IFERROR(_xll.qlIndexFixing(Index1Y,$H475,TRUE,_xll.ohTrigger(RecalcTrigger,Trigger1Y)),NA())</f>
        <v>2.5661001088024332E-3</v>
      </c>
      <c r="N475" s="182">
        <f>IFERROR(_xll.qlIndexFixing(ONIndex1M,I475,TRUE,_xll.ohTrigger(RecalcTrigger,Trigger1M)),NA())</f>
        <v>-1.9856515531024854E-3</v>
      </c>
      <c r="O475" s="44" t="e">
        <f>IFERROR(_xll.qlIndexFixing(ONIndex3M,I475,TRUE,_xll.ohTrigger(RecalcTrigger,Trigger3M)),NA())</f>
        <v>#N/A</v>
      </c>
      <c r="P475" s="44">
        <f>IFERROR(_xll.qlIndexFixing(ONIndex6M,I475,TRUE,_xll.ohTrigger(RecalcTrigger,Trigger6M)),NA())</f>
        <v>2.4419543851017522E-4</v>
      </c>
      <c r="Q475" s="183">
        <f>IFERROR(_xll.qlIndexFixing(ONIndex1Y,I475,TRUE,_xll.ohTrigger(RecalcTrigger,Trigger1Y)),NA())</f>
        <v>1.3073913873107301E-3</v>
      </c>
    </row>
    <row r="476" spans="2:17" x14ac:dyDescent="0.2">
      <c r="B476" s="39" t="s">
        <v>17</v>
      </c>
      <c r="D476" s="42">
        <f>_xll.qlCalendarAdvance(Calendar,$D475,B476,"f",FALSE)</f>
        <v>43026</v>
      </c>
      <c r="E476" s="177">
        <f>_xll.qlInterestRateIndexValueDate(IndexON,D476)</f>
        <v>43026</v>
      </c>
      <c r="F476" s="193">
        <f>IFERROR(_xll.qlIndexFixing(IndexON,D476,TRUE,_xll.ohTrigger(RecalcTrigger,TriggerON)),NA())</f>
        <v>-2.1662622999008008E-3</v>
      </c>
      <c r="H476" s="42">
        <f>_xll.qlCalendarAdvance(Calendar,$H475,B476,"f",FALSE)</f>
        <v>43026</v>
      </c>
      <c r="I476" s="177">
        <f>_xll.qlInterestRateIndexValueDate(Index1M,$H476)</f>
        <v>43028</v>
      </c>
      <c r="J476" s="182">
        <f>IFERROR(_xll.qlIndexFixing(Index1M,$H476,TRUE,_xll.ohTrigger(RecalcTrigger,Trigger1M)),NA())</f>
        <v>-1.9298610485675841E-3</v>
      </c>
      <c r="K476" s="44" t="e">
        <f>IFERROR(_xll.qlIndexFixing(Index3M,H476,TRUE,_xll.ohTrigger(RecalcTrigger,Trigger3M)),NA())</f>
        <v>#N/A</v>
      </c>
      <c r="L476" s="44">
        <f>IFERROR(_xll.qlIndexFixing(Index6M,$H476,TRUE,_xll.ohTrigger(RecalcTrigger,Trigger6M)),NA())</f>
        <v>6.0566044439318517E-4</v>
      </c>
      <c r="M476" s="183">
        <f>IFERROR(_xll.qlIndexFixing(Index1Y,$H476,TRUE,_xll.ohTrigger(RecalcTrigger,Trigger1Y)),NA())</f>
        <v>2.5845409841621435E-3</v>
      </c>
      <c r="N476" s="182">
        <f>IFERROR(_xll.qlIndexFixing(ONIndex1M,I476,TRUE,_xll.ohTrigger(RecalcTrigger,Trigger1M)),NA())</f>
        <v>-1.9811509908196356E-3</v>
      </c>
      <c r="O476" s="44" t="e">
        <f>IFERROR(_xll.qlIndexFixing(ONIndex3M,I476,TRUE,_xll.ohTrigger(RecalcTrigger,Trigger3M)),NA())</f>
        <v>#N/A</v>
      </c>
      <c r="P476" s="44">
        <f>IFERROR(_xll.qlIndexFixing(ONIndex6M,I476,TRUE,_xll.ohTrigger(RecalcTrigger,Trigger6M)),NA())</f>
        <v>2.4184890738077058E-4</v>
      </c>
      <c r="Q476" s="183">
        <f>IFERROR(_xll.qlIndexFixing(ONIndex1Y,I476,TRUE,_xll.ohTrigger(RecalcTrigger,Trigger1Y)),NA())</f>
        <v>1.3013885731449903E-3</v>
      </c>
    </row>
    <row r="477" spans="2:17" x14ac:dyDescent="0.2">
      <c r="B477" s="39" t="s">
        <v>17</v>
      </c>
      <c r="D477" s="42">
        <f>_xll.qlCalendarAdvance(Calendar,$D476,B477,"f",FALSE)</f>
        <v>43027</v>
      </c>
      <c r="E477" s="177">
        <f>_xll.qlInterestRateIndexValueDate(IndexON,D477)</f>
        <v>43027</v>
      </c>
      <c r="F477" s="193">
        <f>IFERROR(_xll.qlIndexFixing(IndexON,D477,TRUE,_xll.ohTrigger(RecalcTrigger,TriggerON)),NA())</f>
        <v>-2.1623280931004629E-3</v>
      </c>
      <c r="H477" s="42">
        <f>_xll.qlCalendarAdvance(Calendar,$H476,B477,"f",FALSE)</f>
        <v>43027</v>
      </c>
      <c r="I477" s="177">
        <f>_xll.qlInterestRateIndexValueDate(Index1M,$H477)</f>
        <v>43031</v>
      </c>
      <c r="J477" s="182">
        <f>IFERROR(_xll.qlIndexFixing(Index1M,$H477,TRUE,_xll.ohTrigger(RecalcTrigger,Trigger1M)),NA())</f>
        <v>-1.9157611805615243E-3</v>
      </c>
      <c r="K477" s="44" t="e">
        <f>IFERROR(_xll.qlIndexFixing(Index3M,H477,TRUE,_xll.ohTrigger(RecalcTrigger,Trigger3M)),NA())</f>
        <v>#N/A</v>
      </c>
      <c r="L477" s="44">
        <f>IFERROR(_xll.qlIndexFixing(Index6M,$H477,TRUE,_xll.ohTrigger(RecalcTrigger,Trigger6M)),NA())</f>
        <v>6.235321742549065E-4</v>
      </c>
      <c r="M477" s="183">
        <f>IFERROR(_xll.qlIndexFixing(Index1Y,$H477,TRUE,_xll.ohTrigger(RecalcTrigger,Trigger1Y)),NA())</f>
        <v>2.5999684348008388E-3</v>
      </c>
      <c r="N477" s="182">
        <f>IFERROR(_xll.qlIndexFixing(ONIndex1M,I477,TRUE,_xll.ohTrigger(RecalcTrigger,Trigger1M)),NA())</f>
        <v>-1.9766351345706923E-3</v>
      </c>
      <c r="O477" s="44" t="e">
        <f>IFERROR(_xll.qlIndexFixing(ONIndex3M,I477,TRUE,_xll.ohTrigger(RecalcTrigger,Trigger3M)),NA())</f>
        <v>#N/A</v>
      </c>
      <c r="P477" s="44">
        <f>IFERROR(_xll.qlIndexFixing(ONIndex6M,I477,TRUE,_xll.ohTrigger(RecalcTrigger,Trigger6M)),NA())</f>
        <v>2.395491279738593E-4</v>
      </c>
      <c r="Q477" s="183">
        <f>IFERROR(_xll.qlIndexFixing(ONIndex1Y,I477,TRUE,_xll.ohTrigger(RecalcTrigger,Trigger1Y)),NA())</f>
        <v>1.2955446051954311E-3</v>
      </c>
    </row>
    <row r="478" spans="2:17" x14ac:dyDescent="0.2">
      <c r="B478" s="39" t="s">
        <v>17</v>
      </c>
      <c r="D478" s="42">
        <f>_xll.qlCalendarAdvance(Calendar,$D477,B478,"f",FALSE)</f>
        <v>43028</v>
      </c>
      <c r="E478" s="177">
        <f>_xll.qlInterestRateIndexValueDate(IndexON,D478)</f>
        <v>43028</v>
      </c>
      <c r="F478" s="193">
        <f>IFERROR(_xll.qlIndexFixing(IndexON,D478,TRUE,_xll.ohTrigger(RecalcTrigger,TriggerON)),NA())</f>
        <v>-2.1543508856858296E-3</v>
      </c>
      <c r="H478" s="42">
        <f>_xll.qlCalendarAdvance(Calendar,$H477,B478,"f",FALSE)</f>
        <v>43028</v>
      </c>
      <c r="I478" s="177">
        <f>_xll.qlInterestRateIndexValueDate(Index1M,$H478)</f>
        <v>43032</v>
      </c>
      <c r="J478" s="182">
        <f>IFERROR(_xll.qlIndexFixing(Index1M,$H478,TRUE,_xll.ohTrigger(RecalcTrigger,Trigger1M)),NA())</f>
        <v>-1.9110303393975495E-3</v>
      </c>
      <c r="K478" s="44" t="e">
        <f>IFERROR(_xll.qlIndexFixing(Index3M,H478,TRUE,_xll.ohTrigger(RecalcTrigger,Trigger3M)),NA())</f>
        <v>#N/A</v>
      </c>
      <c r="L478" s="44">
        <f>IFERROR(_xll.qlIndexFixing(Index6M,$H478,TRUE,_xll.ohTrigger(RecalcTrigger,Trigger6M)),NA())</f>
        <v>6.2961552949555464E-4</v>
      </c>
      <c r="M478" s="183">
        <f>IFERROR(_xll.qlIndexFixing(Index1Y,$H478,TRUE,_xll.ohTrigger(RecalcTrigger,Trigger1Y)),NA())</f>
        <v>2.608547184724318E-3</v>
      </c>
      <c r="N478" s="182">
        <f>IFERROR(_xll.qlIndexFixing(ONIndex1M,I478,TRUE,_xll.ohTrigger(RecalcTrigger,Trigger1M)),NA())</f>
        <v>-1.972103972764927E-3</v>
      </c>
      <c r="O478" s="44" t="e">
        <f>IFERROR(_xll.qlIndexFixing(ONIndex3M,I478,TRUE,_xll.ohTrigger(RecalcTrigger,Trigger3M)),NA())</f>
        <v>#N/A</v>
      </c>
      <c r="P478" s="44">
        <f>IFERROR(_xll.qlIndexFixing(ONIndex6M,I478,TRUE,_xll.ohTrigger(RecalcTrigger,Trigger6M)),NA())</f>
        <v>2.3729649853088119E-4</v>
      </c>
      <c r="Q478" s="183">
        <f>IFERROR(_xll.qlIndexFixing(ONIndex1Y,I478,TRUE,_xll.ohTrigger(RecalcTrigger,Trigger1Y)),NA())</f>
        <v>1.2898606258282541E-3</v>
      </c>
    </row>
    <row r="479" spans="2:17" x14ac:dyDescent="0.2">
      <c r="B479" s="39" t="s">
        <v>17</v>
      </c>
      <c r="D479" s="42">
        <f>_xll.qlCalendarAdvance(Calendar,$D478,B479,"f",FALSE)</f>
        <v>43031</v>
      </c>
      <c r="E479" s="177">
        <f>_xll.qlInterestRateIndexValueDate(IndexON,D479)</f>
        <v>43031</v>
      </c>
      <c r="F479" s="193">
        <f>IFERROR(_xll.qlIndexFixing(IndexON,D479,TRUE,_xll.ohTrigger(RecalcTrigger,TriggerON)),NA())</f>
        <v>-2.1463030124779792E-3</v>
      </c>
      <c r="H479" s="42">
        <f>_xll.qlCalendarAdvance(Calendar,$H478,B479,"f",FALSE)</f>
        <v>43031</v>
      </c>
      <c r="I479" s="177">
        <f>_xll.qlInterestRateIndexValueDate(Index1M,$H479)</f>
        <v>43033</v>
      </c>
      <c r="J479" s="182">
        <f>IFERROR(_xll.qlIndexFixing(Index1M,$H479,TRUE,_xll.ohTrigger(RecalcTrigger,Trigger1M)),NA())</f>
        <v>-1.9014296499393752E-3</v>
      </c>
      <c r="K479" s="44" t="e">
        <f>IFERROR(_xll.qlIndexFixing(Index3M,H479,TRUE,_xll.ohTrigger(RecalcTrigger,Trigger3M)),NA())</f>
        <v>#N/A</v>
      </c>
      <c r="L479" s="44">
        <f>IFERROR(_xll.qlIndexFixing(Index6M,$H479,TRUE,_xll.ohTrigger(RecalcTrigger,Trigger6M)),NA())</f>
        <v>6.3576159624120256E-4</v>
      </c>
      <c r="M479" s="183">
        <f>IFERROR(_xll.qlIndexFixing(Index1Y,$H479,TRUE,_xll.ohTrigger(RecalcTrigger,Trigger1Y)),NA())</f>
        <v>2.6171696904080176E-3</v>
      </c>
      <c r="N479" s="182">
        <f>IFERROR(_xll.qlIndexFixing(ONIndex1M,I479,TRUE,_xll.ohTrigger(RecalcTrigger,Trigger1M)),NA())</f>
        <v>-1.9629798716369606E-3</v>
      </c>
      <c r="O479" s="44" t="e">
        <f>IFERROR(_xll.qlIndexFixing(ONIndex3M,I479,TRUE,_xll.ohTrigger(RecalcTrigger,Trigger3M)),NA())</f>
        <v>#N/A</v>
      </c>
      <c r="P479" s="44">
        <f>IFERROR(_xll.qlIndexFixing(ONIndex6M,I479,TRUE,_xll.ohTrigger(RecalcTrigger,Trigger6M)),NA())</f>
        <v>2.3295054621286226E-4</v>
      </c>
      <c r="Q479" s="183">
        <f>IFERROR(_xll.qlIndexFixing(ONIndex1Y,I479,TRUE,_xll.ohTrigger(RecalcTrigger,Trigger1Y)),NA())</f>
        <v>1.279036219923313E-3</v>
      </c>
    </row>
    <row r="480" spans="2:17" x14ac:dyDescent="0.2">
      <c r="B480" s="39" t="s">
        <v>17</v>
      </c>
      <c r="D480" s="42">
        <f>_xll.qlCalendarAdvance(Calendar,$D479,B480,"f",FALSE)</f>
        <v>43032</v>
      </c>
      <c r="E480" s="177">
        <f>_xll.qlInterestRateIndexValueDate(IndexON,D480)</f>
        <v>43032</v>
      </c>
      <c r="F480" s="193">
        <f>IFERROR(_xll.qlIndexFixing(IndexON,D480,TRUE,_xll.ohTrigger(RecalcTrigger,TriggerON)),NA())</f>
        <v>-2.1422241298463263E-3</v>
      </c>
      <c r="H480" s="42">
        <f>_xll.qlCalendarAdvance(Calendar,$H479,B480,"f",FALSE)</f>
        <v>43032</v>
      </c>
      <c r="I480" s="177">
        <f>_xll.qlInterestRateIndexValueDate(Index1M,$H480)</f>
        <v>43034</v>
      </c>
      <c r="J480" s="182">
        <f>IFERROR(_xll.qlIndexFixing(Index1M,$H480,TRUE,_xll.ohTrigger(RecalcTrigger,Trigger1M)),NA())</f>
        <v>-1.8990899057887145E-3</v>
      </c>
      <c r="K480" s="44" t="e">
        <f>IFERROR(_xll.qlIndexFixing(Index3M,H480,TRUE,_xll.ohTrigger(RecalcTrigger,Trigger3M)),NA())</f>
        <v>#N/A</v>
      </c>
      <c r="L480" s="44">
        <f>IFERROR(_xll.qlIndexFixing(Index6M,$H480,TRUE,_xll.ohTrigger(RecalcTrigger,Trigger6M)),NA())</f>
        <v>6.41970164155926E-4</v>
      </c>
      <c r="M480" s="183">
        <f>IFERROR(_xll.qlIndexFixing(Index1Y,$H480,TRUE,_xll.ohTrigger(RecalcTrigger,Trigger1Y)),NA())</f>
        <v>2.6258354901469621E-3</v>
      </c>
      <c r="N480" s="182">
        <f>IFERROR(_xll.qlIndexFixing(ONIndex1M,I480,TRUE,_xll.ohTrigger(RecalcTrigger,Trigger1M)),NA())</f>
        <v>-1.9538260481510861E-3</v>
      </c>
      <c r="O480" s="44" t="e">
        <f>IFERROR(_xll.qlIndexFixing(ONIndex3M,I480,TRUE,_xll.ohTrigger(RecalcTrigger,Trigger3M)),NA())</f>
        <v>#N/A</v>
      </c>
      <c r="P480" s="44">
        <f>IFERROR(_xll.qlIndexFixing(ONIndex6M,I480,TRUE,_xll.ohTrigger(RecalcTrigger,Trigger6M)),NA())</f>
        <v>2.2876543795291582E-4</v>
      </c>
      <c r="Q480" s="183">
        <f>IFERROR(_xll.qlIndexFixing(ONIndex1Y,I480,TRUE,_xll.ohTrigger(RecalcTrigger,Trigger1Y)),NA())</f>
        <v>1.2687474467032445E-3</v>
      </c>
    </row>
    <row r="481" spans="2:17" x14ac:dyDescent="0.2">
      <c r="B481" s="39" t="s">
        <v>17</v>
      </c>
      <c r="D481" s="42">
        <f>_xll.qlCalendarAdvance(Calendar,$D480,B481,"f",FALSE)</f>
        <v>43033</v>
      </c>
      <c r="E481" s="177">
        <f>_xll.qlInterestRateIndexValueDate(IndexON,D481)</f>
        <v>43033</v>
      </c>
      <c r="F481" s="193">
        <f>IFERROR(_xll.qlIndexFixing(IndexON,D481,TRUE,_xll.ohTrigger(RecalcTrigger,TriggerON)),NA())</f>
        <v>-2.1381159825040186E-3</v>
      </c>
      <c r="H481" s="42">
        <f>_xll.qlCalendarAdvance(Calendar,$H480,B481,"f",FALSE)</f>
        <v>43033</v>
      </c>
      <c r="I481" s="177">
        <f>_xll.qlInterestRateIndexValueDate(Index1M,$H481)</f>
        <v>43035</v>
      </c>
      <c r="J481" s="182">
        <f>IFERROR(_xll.qlIndexFixing(Index1M,$H481,TRUE,_xll.ohTrigger(RecalcTrigger,Trigger1M)),NA())</f>
        <v>-1.896745003800527E-3</v>
      </c>
      <c r="K481" s="44" t="e">
        <f>IFERROR(_xll.qlIndexFixing(Index3M,H481,TRUE,_xll.ohTrigger(RecalcTrigger,Trigger3M)),NA())</f>
        <v>#N/A</v>
      </c>
      <c r="L481" s="44">
        <f>IFERROR(_xll.qlIndexFixing(Index6M,$H481,TRUE,_xll.ohTrigger(RecalcTrigger,Trigger6M)),NA())</f>
        <v>6.4824102046662896E-4</v>
      </c>
      <c r="M481" s="183">
        <f>IFERROR(_xll.qlIndexFixing(Index1Y,$H481,TRUE,_xll.ohTrigger(RecalcTrigger,Trigger1Y)),NA())</f>
        <v>2.6446384932714874E-3</v>
      </c>
      <c r="N481" s="182">
        <f>IFERROR(_xll.qlIndexFixing(ONIndex1M,I481,TRUE,_xll.ohTrigger(RecalcTrigger,Trigger1M)),NA())</f>
        <v>-1.9492181916946905E-3</v>
      </c>
      <c r="O481" s="44" t="e">
        <f>IFERROR(_xll.qlIndexFixing(ONIndex3M,I481,TRUE,_xll.ohTrigger(RecalcTrigger,Trigger3M)),NA())</f>
        <v>#N/A</v>
      </c>
      <c r="P481" s="44">
        <f>IFERROR(_xll.qlIndexFixing(ONIndex6M,I481,TRUE,_xll.ohTrigger(RecalcTrigger,Trigger6M)),NA())</f>
        <v>2.2675452667542118E-4</v>
      </c>
      <c r="Q481" s="183">
        <f>IFERROR(_xll.qlIndexFixing(ONIndex1Y,I481,TRUE,_xll.ohTrigger(RecalcTrigger,Trigger1Y)),NA())</f>
        <v>1.2638805490183813E-3</v>
      </c>
    </row>
    <row r="482" spans="2:17" x14ac:dyDescent="0.2">
      <c r="B482" s="39" t="s">
        <v>17</v>
      </c>
      <c r="D482" s="42">
        <f>_xll.qlCalendarAdvance(Calendar,$D481,B482,"f",FALSE)</f>
        <v>43034</v>
      </c>
      <c r="E482" s="177">
        <f>_xll.qlInterestRateIndexValueDate(IndexON,D482)</f>
        <v>43034</v>
      </c>
      <c r="F482" s="193">
        <f>IFERROR(_xll.qlIndexFixing(IndexON,D482,TRUE,_xll.ohTrigger(RecalcTrigger,TriggerON)),NA())</f>
        <v>-2.1339784608986889E-3</v>
      </c>
      <c r="H482" s="42">
        <f>_xll.qlCalendarAdvance(Calendar,$H481,B482,"f",FALSE)</f>
        <v>43034</v>
      </c>
      <c r="I482" s="177">
        <f>_xll.qlInterestRateIndexValueDate(Index1M,$H482)</f>
        <v>43038</v>
      </c>
      <c r="J482" s="182">
        <f>IFERROR(_xll.qlIndexFixing(Index1M,$H482,TRUE,_xll.ohTrigger(RecalcTrigger,Trigger1M)),NA())</f>
        <v>-1.8823202150525422E-3</v>
      </c>
      <c r="K482" s="44" t="e">
        <f>IFERROR(_xll.qlIndexFixing(Index3M,H482,TRUE,_xll.ohTrigger(RecalcTrigger,Trigger3M)),NA())</f>
        <v>#N/A</v>
      </c>
      <c r="L482" s="44">
        <f>IFERROR(_xll.qlIndexFixing(Index6M,$H482,TRUE,_xll.ohTrigger(RecalcTrigger,Trigger6M)),NA())</f>
        <v>6.6742515550058054E-4</v>
      </c>
      <c r="M482" s="183">
        <f>IFERROR(_xll.qlIndexFixing(Index1Y,$H482,TRUE,_xll.ohTrigger(RecalcTrigger,Trigger1Y)),NA())</f>
        <v>2.6609222775591059E-3</v>
      </c>
      <c r="N482" s="182">
        <f>IFERROR(_xll.qlIndexFixing(ONIndex1M,I482,TRUE,_xll.ohTrigger(RecalcTrigger,Trigger1M)),NA())</f>
        <v>-1.9445949628549286E-3</v>
      </c>
      <c r="O482" s="44" t="e">
        <f>IFERROR(_xll.qlIndexFixing(ONIndex3M,I482,TRUE,_xll.ohTrigger(RecalcTrigger,Trigger3M)),NA())</f>
        <v>#N/A</v>
      </c>
      <c r="P482" s="44">
        <f>IFERROR(_xll.qlIndexFixing(ONIndex6M,I482,TRUE,_xll.ohTrigger(RecalcTrigger,Trigger6M)),NA())</f>
        <v>2.2479315281209722E-4</v>
      </c>
      <c r="Q482" s="183">
        <f>IFERROR(_xll.qlIndexFixing(ONIndex1Y,I482,TRUE,_xll.ohTrigger(RecalcTrigger,Trigger1Y)),NA())</f>
        <v>1.259180495312151E-3</v>
      </c>
    </row>
    <row r="483" spans="2:17" x14ac:dyDescent="0.2">
      <c r="B483" s="39" t="s">
        <v>17</v>
      </c>
      <c r="D483" s="42">
        <f>_xll.qlCalendarAdvance(Calendar,$D482,B483,"f",FALSE)</f>
        <v>43035</v>
      </c>
      <c r="E483" s="177">
        <f>_xll.qlInterestRateIndexValueDate(IndexON,D483)</f>
        <v>43035</v>
      </c>
      <c r="F483" s="193">
        <f>IFERROR(_xll.qlIndexFixing(IndexON,D483,TRUE,_xll.ohTrigger(RecalcTrigger,TriggerON)),NA())</f>
        <v>-2.1255924032237417E-3</v>
      </c>
      <c r="H483" s="42">
        <f>_xll.qlCalendarAdvance(Calendar,$H482,B483,"f",FALSE)</f>
        <v>43035</v>
      </c>
      <c r="I483" s="177">
        <f>_xll.qlInterestRateIndexValueDate(Index1M,$H483)</f>
        <v>43039</v>
      </c>
      <c r="J483" s="182">
        <f>IFERROR(_xll.qlIndexFixing(Index1M,$H483,TRUE,_xll.ohTrigger(RecalcTrigger,Trigger1M)),NA())</f>
        <v>-1.8799468903076821E-3</v>
      </c>
      <c r="K483" s="44" t="e">
        <f>IFERROR(_xll.qlIndexFixing(Index3M,H483,TRUE,_xll.ohTrigger(RecalcTrigger,Trigger3M)),NA())</f>
        <v>#N/A</v>
      </c>
      <c r="L483" s="44">
        <f>IFERROR(_xll.qlIndexFixing(Index6M,$H483,TRUE,_xll.ohTrigger(RecalcTrigger,Trigger6M)),NA())</f>
        <v>6.6984826418995682E-4</v>
      </c>
      <c r="M483" s="183">
        <f>IFERROR(_xll.qlIndexFixing(Index1Y,$H483,TRUE,_xll.ohTrigger(RecalcTrigger,Trigger1Y)),NA())</f>
        <v>2.6697975039925576E-3</v>
      </c>
      <c r="N483" s="182">
        <f>IFERROR(_xll.qlIndexFixing(ONIndex1M,I483,TRUE,_xll.ohTrigger(RecalcTrigger,Trigger1M)),NA())</f>
        <v>-1.9399563504807205E-3</v>
      </c>
      <c r="O483" s="44" t="e">
        <f>IFERROR(_xll.qlIndexFixing(ONIndex3M,I483,TRUE,_xll.ohTrigger(RecalcTrigger,Trigger3M)),NA())</f>
        <v>#N/A</v>
      </c>
      <c r="P483" s="44">
        <f>IFERROR(_xll.qlIndexFixing(ONIndex6M,I483,TRUE,_xll.ohTrigger(RecalcTrigger,Trigger6M)),NA())</f>
        <v>2.228817143645756E-4</v>
      </c>
      <c r="Q483" s="183">
        <f>IFERROR(_xll.qlIndexFixing(ONIndex1Y,I483,TRUE,_xll.ohTrigger(RecalcTrigger,Trigger1Y)),NA())</f>
        <v>1.2546484281106274E-3</v>
      </c>
    </row>
    <row r="484" spans="2:17" x14ac:dyDescent="0.2">
      <c r="B484" s="39" t="s">
        <v>17</v>
      </c>
      <c r="D484" s="42">
        <f>_xll.qlCalendarAdvance(Calendar,$D483,B484,"f",FALSE)</f>
        <v>43038</v>
      </c>
      <c r="E484" s="177">
        <f>_xll.qlInterestRateIndexValueDate(IndexON,D484)</f>
        <v>43038</v>
      </c>
      <c r="F484" s="193">
        <f>IFERROR(_xll.qlIndexFixing(IndexON,D484,TRUE,_xll.ohTrigger(RecalcTrigger,TriggerON)),NA())</f>
        <v>-2.117132433765434E-3</v>
      </c>
      <c r="H484" s="42">
        <f>_xll.qlCalendarAdvance(Calendar,$H483,B484,"f",FALSE)</f>
        <v>43038</v>
      </c>
      <c r="I484" s="177">
        <f>_xll.qlInterestRateIndexValueDate(Index1M,$H484)</f>
        <v>43040</v>
      </c>
      <c r="J484" s="182">
        <f>IFERROR(_xll.qlIndexFixing(Index1M,$H484,TRUE,_xll.ohTrigger(RecalcTrigger,Trigger1M)),NA())</f>
        <v>-1.8750998203382885E-3</v>
      </c>
      <c r="K484" s="44" t="e">
        <f>IFERROR(_xll.qlIndexFixing(Index3M,H484,TRUE,_xll.ohTrigger(RecalcTrigger,Trigger3M)),NA())</f>
        <v>#N/A</v>
      </c>
      <c r="L484" s="44">
        <f>IFERROR(_xll.qlIndexFixing(Index6M,$H484,TRUE,_xll.ohTrigger(RecalcTrigger,Trigger6M)),NA())</f>
        <v>6.8052201036009952E-4</v>
      </c>
      <c r="M484" s="183">
        <f>IFERROR(_xll.qlIndexFixing(Index1Y,$H484,TRUE,_xll.ohTrigger(RecalcTrigger,Trigger1Y)),NA())</f>
        <v>2.6787131834396603E-3</v>
      </c>
      <c r="N484" s="182">
        <f>IFERROR(_xll.qlIndexFixing(ONIndex1M,I484,TRUE,_xll.ohTrigger(RecalcTrigger,Trigger1M)),NA())</f>
        <v>-1.9306174373179275E-3</v>
      </c>
      <c r="O484" s="44" t="e">
        <f>IFERROR(_xll.qlIndexFixing(ONIndex3M,I484,TRUE,_xll.ohTrigger(RecalcTrigger,Trigger3M)),NA())</f>
        <v>#N/A</v>
      </c>
      <c r="P484" s="44">
        <f>IFERROR(_xll.qlIndexFixing(ONIndex6M,I484,TRUE,_xll.ohTrigger(RecalcTrigger,Trigger6M)),NA())</f>
        <v>2.1922741137103685E-4</v>
      </c>
      <c r="Q484" s="183">
        <f>IFERROR(_xll.qlIndexFixing(ONIndex1Y,I484,TRUE,_xll.ohTrigger(RecalcTrigger,Trigger1Y)),NA())</f>
        <v>1.2461542748365417E-3</v>
      </c>
    </row>
    <row r="485" spans="2:17" x14ac:dyDescent="0.2">
      <c r="B485" s="39" t="s">
        <v>17</v>
      </c>
      <c r="D485" s="42">
        <f>_xll.qlCalendarAdvance(Calendar,$D484,B485,"f",FALSE)</f>
        <v>43039</v>
      </c>
      <c r="E485" s="177">
        <f>_xll.qlInterestRateIndexValueDate(IndexON,D485)</f>
        <v>43039</v>
      </c>
      <c r="F485" s="193">
        <f>IFERROR(_xll.qlIndexFixing(IndexON,D485,TRUE,_xll.ohTrigger(RecalcTrigger,TriggerON)),NA())</f>
        <v>-2.1128463928832275E-3</v>
      </c>
      <c r="H485" s="42">
        <f>_xll.qlCalendarAdvance(Calendar,$H484,B485,"f",FALSE)</f>
        <v>43039</v>
      </c>
      <c r="I485" s="177">
        <f>_xll.qlInterestRateIndexValueDate(Index1M,$H485)</f>
        <v>43041</v>
      </c>
      <c r="J485" s="182">
        <f>IFERROR(_xll.qlIndexFixing(Index1M,$H485,TRUE,_xll.ohTrigger(RecalcTrigger,Trigger1M)),NA())</f>
        <v>-1.86526894662295E-3</v>
      </c>
      <c r="K485" s="44" t="e">
        <f>IFERROR(_xll.qlIndexFixing(Index3M,H485,TRUE,_xll.ohTrigger(RecalcTrigger,Trigger3M)),NA())</f>
        <v>#N/A</v>
      </c>
      <c r="L485" s="44">
        <f>IFERROR(_xll.qlIndexFixing(Index6M,$H485,TRUE,_xll.ohTrigger(RecalcTrigger,Trigger6M)),NA())</f>
        <v>6.830394228446293E-4</v>
      </c>
      <c r="M485" s="183">
        <f>IFERROR(_xll.qlIndexFixing(Index1Y,$H485,TRUE,_xll.ohTrigger(RecalcTrigger,Trigger1Y)),NA())</f>
        <v>2.6876688305867069E-3</v>
      </c>
      <c r="N485" s="182">
        <f>IFERROR(_xll.qlIndexFixing(ONIndex1M,I485,TRUE,_xll.ohTrigger(RecalcTrigger,Trigger1M)),NA())</f>
        <v>-1.9212478410990386E-3</v>
      </c>
      <c r="O485" s="44" t="e">
        <f>IFERROR(_xll.qlIndexFixing(ONIndex3M,I485,TRUE,_xll.ohTrigger(RecalcTrigger,Trigger3M)),NA())</f>
        <v>#N/A</v>
      </c>
      <c r="P485" s="44">
        <f>IFERROR(_xll.qlIndexFixing(ONIndex6M,I485,TRUE,_xll.ohTrigger(RecalcTrigger,Trigger6M)),NA())</f>
        <v>2.1574327172757535E-4</v>
      </c>
      <c r="Q485" s="183">
        <f>IFERROR(_xll.qlIndexFixing(ONIndex1Y,I485,TRUE,_xll.ohTrigger(RecalcTrigger,Trigger1Y)),NA())</f>
        <v>1.2382228747132018E-3</v>
      </c>
    </row>
    <row r="486" spans="2:17" x14ac:dyDescent="0.2">
      <c r="B486" s="39" t="s">
        <v>17</v>
      </c>
      <c r="D486" s="42">
        <f>_xll.qlCalendarAdvance(Calendar,$D485,B486,"f",FALSE)</f>
        <v>43040</v>
      </c>
      <c r="E486" s="177">
        <f>_xll.qlInterestRateIndexValueDate(IndexON,D486)</f>
        <v>43040</v>
      </c>
      <c r="F486" s="193">
        <f>IFERROR(_xll.qlIndexFixing(IndexON,D486,TRUE,_xll.ohTrigger(RecalcTrigger,TriggerON)),NA())</f>
        <v>-2.1085303185852666E-3</v>
      </c>
      <c r="H486" s="42">
        <f>_xll.qlCalendarAdvance(Calendar,$H485,B486,"f",FALSE)</f>
        <v>43040</v>
      </c>
      <c r="I486" s="177">
        <f>_xll.qlInterestRateIndexValueDate(Index1M,$H486)</f>
        <v>43042</v>
      </c>
      <c r="J486" s="182">
        <f>IFERROR(_xll.qlIndexFixing(Index1M,$H486,TRUE,_xll.ohTrigger(RecalcTrigger,Trigger1M)),NA())</f>
        <v>-1.8628697141020284E-3</v>
      </c>
      <c r="K486" s="44" t="e">
        <f>IFERROR(_xll.qlIndexFixing(Index3M,H486,TRUE,_xll.ohTrigger(RecalcTrigger,Trigger3M)),NA())</f>
        <v>#N/A</v>
      </c>
      <c r="L486" s="44">
        <f>IFERROR(_xll.qlIndexFixing(Index6M,$H486,TRUE,_xll.ohTrigger(RecalcTrigger,Trigger6M)),NA())</f>
        <v>6.8972664976181411E-4</v>
      </c>
      <c r="M486" s="183">
        <f>IFERROR(_xll.qlIndexFixing(Index1Y,$H486,TRUE,_xll.ohTrigger(RecalcTrigger,Trigger1Y)),NA())</f>
        <v>2.706797139130935E-3</v>
      </c>
      <c r="N486" s="182">
        <f>IFERROR(_xll.qlIndexFixing(ONIndex1M,I486,TRUE,_xll.ohTrigger(RecalcTrigger,Trigger1M)),NA())</f>
        <v>-1.9165321430270055E-3</v>
      </c>
      <c r="O486" s="44" t="e">
        <f>IFERROR(_xll.qlIndexFixing(ONIndex3M,I486,TRUE,_xll.ohTrigger(RecalcTrigger,Trigger3M)),NA())</f>
        <v>#N/A</v>
      </c>
      <c r="P486" s="44">
        <f>IFERROR(_xll.qlIndexFixing(ONIndex6M,I486,TRUE,_xll.ohTrigger(RecalcTrigger,Trigger6M)),NA())</f>
        <v>2.1408747854501087E-4</v>
      </c>
      <c r="Q486" s="183">
        <f>IFERROR(_xll.qlIndexFixing(ONIndex1Y,I486,TRUE,_xll.ohTrigger(RecalcTrigger,Trigger1Y)),NA())</f>
        <v>1.2345478778463814E-3</v>
      </c>
    </row>
    <row r="487" spans="2:17" x14ac:dyDescent="0.2">
      <c r="B487" s="39" t="s">
        <v>17</v>
      </c>
      <c r="D487" s="42">
        <f>_xll.qlCalendarAdvance(Calendar,$D486,B487,"f",FALSE)</f>
        <v>43041</v>
      </c>
      <c r="E487" s="177">
        <f>_xll.qlInterestRateIndexValueDate(IndexON,D487)</f>
        <v>43041</v>
      </c>
      <c r="F487" s="193">
        <f>IFERROR(_xll.qlIndexFixing(IndexON,D487,TRUE,_xll.ohTrigger(RecalcTrigger,TriggerON)),NA())</f>
        <v>-2.1041841013591522E-3</v>
      </c>
      <c r="H487" s="42">
        <f>_xll.qlCalendarAdvance(Calendar,$H486,B487,"f",FALSE)</f>
        <v>43041</v>
      </c>
      <c r="I487" s="177">
        <f>_xll.qlInterestRateIndexValueDate(Index1M,$H487)</f>
        <v>43045</v>
      </c>
      <c r="J487" s="182">
        <f>IFERROR(_xll.qlIndexFixing(Index1M,$H487,TRUE,_xll.ohTrigger(RecalcTrigger,Trigger1M)),NA())</f>
        <v>-1.8506310692782968E-3</v>
      </c>
      <c r="K487" s="44" t="e">
        <f>IFERROR(_xll.qlIndexFixing(Index3M,H487,TRUE,_xll.ohTrigger(RecalcTrigger,Trigger3M)),NA())</f>
        <v>#N/A</v>
      </c>
      <c r="L487" s="44">
        <f>IFERROR(_xll.qlIndexFixing(Index6M,$H487,TRUE,_xll.ohTrigger(RecalcTrigger,Trigger6M)),NA())</f>
        <v>7.1432689320693413E-4</v>
      </c>
      <c r="M487" s="183">
        <f>IFERROR(_xll.qlIndexFixing(Index1Y,$H487,TRUE,_xll.ohTrigger(RecalcTrigger,Trigger1Y)),NA())</f>
        <v>2.72388127181646E-3</v>
      </c>
      <c r="N487" s="182">
        <f>IFERROR(_xll.qlIndexFixing(ONIndex1M,I487,TRUE,_xll.ohTrigger(RecalcTrigger,Trigger1M)),NA())</f>
        <v>-1.9118009942342695E-3</v>
      </c>
      <c r="O487" s="44" t="e">
        <f>IFERROR(_xll.qlIndexFixing(ONIndex3M,I487,TRUE,_xll.ohTrigger(RecalcTrigger,Trigger3M)),NA())</f>
        <v>#N/A</v>
      </c>
      <c r="P487" s="44">
        <f>IFERROR(_xll.qlIndexFixing(ONIndex6M,I487,TRUE,_xll.ohTrigger(RecalcTrigger,Trigger6M)),NA())</f>
        <v>2.1248400830842229E-4</v>
      </c>
      <c r="Q487" s="183">
        <f>IFERROR(_xll.qlIndexFixing(ONIndex1Y,I487,TRUE,_xll.ohTrigger(RecalcTrigger,Trigger1Y)),NA())</f>
        <v>1.2310477228005823E-3</v>
      </c>
    </row>
    <row r="488" spans="2:17" x14ac:dyDescent="0.2">
      <c r="B488" s="39" t="s">
        <v>17</v>
      </c>
      <c r="D488" s="42">
        <f>_xll.qlCalendarAdvance(Calendar,$D487,B488,"f",FALSE)</f>
        <v>43042</v>
      </c>
      <c r="E488" s="177">
        <f>_xll.qlInterestRateIndexValueDate(IndexON,D488)</f>
        <v>43042</v>
      </c>
      <c r="F488" s="193">
        <f>IFERROR(_xll.qlIndexFixing(IndexON,D488,TRUE,_xll.ohTrigger(RecalcTrigger,TriggerON)),NA())</f>
        <v>-2.0953784445687518E-3</v>
      </c>
      <c r="H488" s="42">
        <f>_xll.qlCalendarAdvance(Calendar,$H487,B488,"f",FALSE)</f>
        <v>43042</v>
      </c>
      <c r="I488" s="177">
        <f>_xll.qlInterestRateIndexValueDate(Index1M,$H488)</f>
        <v>43046</v>
      </c>
      <c r="J488" s="182">
        <f>IFERROR(_xll.qlIndexFixing(Index1M,$H488,TRUE,_xll.ohTrigger(RecalcTrigger,Trigger1M)),NA())</f>
        <v>-1.845690560501545E-3</v>
      </c>
      <c r="K488" s="44" t="e">
        <f>IFERROR(_xll.qlIndexFixing(Index3M,H488,TRUE,_xll.ohTrigger(RecalcTrigger,Trigger3M)),NA())</f>
        <v>#N/A</v>
      </c>
      <c r="L488" s="44">
        <f>IFERROR(_xll.qlIndexFixing(Index6M,$H488,TRUE,_xll.ohTrigger(RecalcTrigger,Trigger6M)),NA())</f>
        <v>7.1708106911333664E-4</v>
      </c>
      <c r="M488" s="183">
        <f>IFERROR(_xll.qlIndexFixing(Index1Y,$H488,TRUE,_xll.ohTrigger(RecalcTrigger,Trigger1Y)),NA())</f>
        <v>2.7330293596635946E-3</v>
      </c>
      <c r="N488" s="182">
        <f>IFERROR(_xll.qlIndexFixing(ONIndex1M,I488,TRUE,_xll.ohTrigger(RecalcTrigger,Trigger1M)),NA())</f>
        <v>-1.9070543836896547E-3</v>
      </c>
      <c r="O488" s="44" t="e">
        <f>IFERROR(_xll.qlIndexFixing(ONIndex3M,I488,TRUE,_xll.ohTrigger(RecalcTrigger,Trigger3M)),NA())</f>
        <v>#N/A</v>
      </c>
      <c r="P488" s="44">
        <f>IFERROR(_xll.qlIndexFixing(ONIndex6M,I488,TRUE,_xll.ohTrigger(RecalcTrigger,Trigger6M)),NA())</f>
        <v>2.1093325861976098E-4</v>
      </c>
      <c r="Q488" s="183">
        <f>IFERROR(_xll.qlIndexFixing(ONIndex1Y,I488,TRUE,_xll.ohTrigger(RecalcTrigger,Trigger1Y)),NA())</f>
        <v>1.227723551942006E-3</v>
      </c>
    </row>
    <row r="489" spans="2:17" x14ac:dyDescent="0.2">
      <c r="B489" s="39" t="s">
        <v>17</v>
      </c>
      <c r="D489" s="42">
        <f>_xll.qlCalendarAdvance(Calendar,$D488,B489,"f",FALSE)</f>
        <v>43045</v>
      </c>
      <c r="E489" s="177">
        <f>_xll.qlInterestRateIndexValueDate(IndexON,D489)</f>
        <v>43045</v>
      </c>
      <c r="F489" s="193">
        <f>IFERROR(_xll.qlIndexFixing(IndexON,D489,TRUE,_xll.ohTrigger(RecalcTrigger,TriggerON)),NA())</f>
        <v>-2.0864956052513151E-3</v>
      </c>
      <c r="H489" s="42">
        <f>_xll.qlCalendarAdvance(Calendar,$H488,B489,"f",FALSE)</f>
        <v>43045</v>
      </c>
      <c r="I489" s="177">
        <f>_xll.qlInterestRateIndexValueDate(Index1M,$H489)</f>
        <v>43047</v>
      </c>
      <c r="J489" s="182">
        <f>IFERROR(_xll.qlIndexFixing(Index1M,$H489,TRUE,_xll.ohTrigger(RecalcTrigger,Trigger1M)),NA())</f>
        <v>-1.8407344394280045E-3</v>
      </c>
      <c r="K489" s="44" t="e">
        <f>IFERROR(_xll.qlIndexFixing(Index3M,H489,TRUE,_xll.ohTrigger(RecalcTrigger,Trigger3M)),NA())</f>
        <v>#N/A</v>
      </c>
      <c r="L489" s="44">
        <f>IFERROR(_xll.qlIndexFixing(Index6M,$H489,TRUE,_xll.ohTrigger(RecalcTrigger,Trigger6M)),NA())</f>
        <v>7.2406985473648356E-4</v>
      </c>
      <c r="M489" s="183">
        <f>IFERROR(_xll.qlIndexFixing(Index1Y,$H489,TRUE,_xll.ohTrigger(RecalcTrigger,Trigger1Y)),NA())</f>
        <v>2.7422144324647873E-3</v>
      </c>
      <c r="N489" s="182">
        <f>IFERROR(_xll.qlIndexFixing(ONIndex1M,I489,TRUE,_xll.ohTrigger(RecalcTrigger,Trigger1M)),NA())</f>
        <v>-1.8974995658993521E-3</v>
      </c>
      <c r="O489" s="44" t="e">
        <f>IFERROR(_xll.qlIndexFixing(ONIndex3M,I489,TRUE,_xll.ohTrigger(RecalcTrigger,Trigger3M)),NA())</f>
        <v>#N/A</v>
      </c>
      <c r="P489" s="44">
        <f>IFERROR(_xll.qlIndexFixing(ONIndex6M,I489,TRUE,_xll.ohTrigger(RecalcTrigger,Trigger6M)),NA())</f>
        <v>2.080096051670921E-4</v>
      </c>
      <c r="Q489" s="183">
        <f>IFERROR(_xll.qlIndexFixing(ONIndex1Y,I489,TRUE,_xll.ohTrigger(RecalcTrigger,Trigger1Y)),NA())</f>
        <v>1.2216716827762042E-3</v>
      </c>
    </row>
    <row r="490" spans="2:17" x14ac:dyDescent="0.2">
      <c r="B490" s="39" t="s">
        <v>17</v>
      </c>
      <c r="D490" s="42">
        <f>_xll.qlCalendarAdvance(Calendar,$D489,B490,"f",FALSE)</f>
        <v>43046</v>
      </c>
      <c r="E490" s="177">
        <f>_xll.qlInterestRateIndexValueDate(IndexON,D490)</f>
        <v>43046</v>
      </c>
      <c r="F490" s="193">
        <f>IFERROR(_xll.qlIndexFixing(IndexON,D490,TRUE,_xll.ohTrigger(RecalcTrigger,TriggerON)),NA())</f>
        <v>-2.0819970254626341E-3</v>
      </c>
      <c r="H490" s="42">
        <f>_xll.qlCalendarAdvance(Calendar,$H489,B490,"f",FALSE)</f>
        <v>43046</v>
      </c>
      <c r="I490" s="177">
        <f>_xll.qlInterestRateIndexValueDate(Index1M,$H490)</f>
        <v>43048</v>
      </c>
      <c r="J490" s="182">
        <f>IFERROR(_xll.qlIndexFixing(Index1M,$H490,TRUE,_xll.ohTrigger(RecalcTrigger,Trigger1M)),NA())</f>
        <v>-1.8306851794079593E-3</v>
      </c>
      <c r="K490" s="44" t="e">
        <f>IFERROR(_xll.qlIndexFixing(Index3M,H490,TRUE,_xll.ohTrigger(RecalcTrigger,Trigger3M)),NA())</f>
        <v>#N/A</v>
      </c>
      <c r="L490" s="44">
        <f>IFERROR(_xll.qlIndexFixing(Index6M,$H490,TRUE,_xll.ohTrigger(RecalcTrigger,Trigger6M)),NA())</f>
        <v>7.3111822524163134E-4</v>
      </c>
      <c r="M490" s="183">
        <f>IFERROR(_xll.qlIndexFixing(Index1Y,$H490,TRUE,_xll.ohTrigger(RecalcTrigger,Trigger1Y)),NA())</f>
        <v>2.7514359812807363E-3</v>
      </c>
      <c r="N490" s="182">
        <f>IFERROR(_xll.qlIndexFixing(ONIndex1M,I490,TRUE,_xll.ohTrigger(RecalcTrigger,Trigger1M)),NA())</f>
        <v>-1.8879130998517013E-3</v>
      </c>
      <c r="O490" s="44" t="e">
        <f>IFERROR(_xll.qlIndexFixing(ONIndex3M,I490,TRUE,_xll.ohTrigger(RecalcTrigger,Trigger3M)),NA())</f>
        <v>#N/A</v>
      </c>
      <c r="P490" s="44">
        <f>IFERROR(_xll.qlIndexFixing(ONIndex6M,I490,TRUE,_xll.ohTrigger(RecalcTrigger,Trigger6M)),NA())</f>
        <v>2.0526542625631805E-4</v>
      </c>
      <c r="Q490" s="183">
        <f>IFERROR(_xll.qlIndexFixing(ONIndex1Y,I490,TRUE,_xll.ohTrigger(RecalcTrigger,Trigger1Y)),NA())</f>
        <v>1.216209561540893E-3</v>
      </c>
    </row>
    <row r="491" spans="2:17" x14ac:dyDescent="0.2">
      <c r="B491" s="39" t="s">
        <v>17</v>
      </c>
      <c r="D491" s="42">
        <f>_xll.qlCalendarAdvance(Calendar,$D490,B491,"f",FALSE)</f>
        <v>43047</v>
      </c>
      <c r="E491" s="177">
        <f>_xll.qlInterestRateIndexValueDate(IndexON,D491)</f>
        <v>43047</v>
      </c>
      <c r="F491" s="193">
        <f>IFERROR(_xll.qlIndexFixing(IndexON,D491,TRUE,_xll.ohTrigger(RecalcTrigger,TriggerON)),NA())</f>
        <v>-2.0774676435530992E-3</v>
      </c>
      <c r="H491" s="42">
        <f>_xll.qlCalendarAdvance(Calendar,$H490,B491,"f",FALSE)</f>
        <v>43047</v>
      </c>
      <c r="I491" s="177">
        <f>_xll.qlInterestRateIndexValueDate(Index1M,$H491)</f>
        <v>43049</v>
      </c>
      <c r="J491" s="182">
        <f>IFERROR(_xll.qlIndexFixing(Index1M,$H491,TRUE,_xll.ohTrigger(RecalcTrigger,Trigger1M)),NA())</f>
        <v>-1.82823134151375E-3</v>
      </c>
      <c r="K491" s="44" t="e">
        <f>IFERROR(_xll.qlIndexFixing(Index3M,H491,TRUE,_xll.ohTrigger(RecalcTrigger,Trigger3M)),NA())</f>
        <v>#N/A</v>
      </c>
      <c r="L491" s="44">
        <f>IFERROR(_xll.qlIndexFixing(Index6M,$H491,TRUE,_xll.ohTrigger(RecalcTrigger,Trigger6M)),NA())</f>
        <v>7.3822593262428998E-4</v>
      </c>
      <c r="M491" s="183">
        <f>IFERROR(_xll.qlIndexFixing(Index1Y,$H491,TRUE,_xll.ohTrigger(RecalcTrigger,Trigger1Y)),NA())</f>
        <v>2.770852362475961E-3</v>
      </c>
      <c r="N491" s="182">
        <f>IFERROR(_xll.qlIndexFixing(ONIndex1M,I491,TRUE,_xll.ohTrigger(RecalcTrigger,Trigger1M)),NA())</f>
        <v>-1.883089012602035E-3</v>
      </c>
      <c r="O491" s="44" t="e">
        <f>IFERROR(_xll.qlIndexFixing(ONIndex3M,I491,TRUE,_xll.ohTrigger(RecalcTrigger,Trigger3M)),NA())</f>
        <v>#N/A</v>
      </c>
      <c r="P491" s="44">
        <f>IFERROR(_xll.qlIndexFixing(ONIndex6M,I491,TRUE,_xll.ohTrigger(RecalcTrigger,Trigger6M)),NA())</f>
        <v>2.0398424933176784E-4</v>
      </c>
      <c r="Q491" s="183">
        <f>IFERROR(_xll.qlIndexFixing(ONIndex1Y,I491,TRUE,_xll.ohTrigger(RecalcTrigger,Trigger1Y)),NA())</f>
        <v>1.2137824499891536E-3</v>
      </c>
    </row>
    <row r="492" spans="2:17" x14ac:dyDescent="0.2">
      <c r="B492" s="39" t="s">
        <v>17</v>
      </c>
      <c r="D492" s="42">
        <f>_xll.qlCalendarAdvance(Calendar,$D491,B492,"f",FALSE)</f>
        <v>43048</v>
      </c>
      <c r="E492" s="177">
        <f>_xll.qlInterestRateIndexValueDate(IndexON,D492)</f>
        <v>43048</v>
      </c>
      <c r="F492" s="193">
        <f>IFERROR(_xll.qlIndexFixing(IndexON,D492,TRUE,_xll.ohTrigger(RecalcTrigger,TriggerON)),NA())</f>
        <v>-2.0729073501701833E-3</v>
      </c>
      <c r="H492" s="42">
        <f>_xll.qlCalendarAdvance(Calendar,$H491,B492,"f",FALSE)</f>
        <v>43048</v>
      </c>
      <c r="I492" s="177">
        <f>_xll.qlInterestRateIndexValueDate(Index1M,$H492)</f>
        <v>43052</v>
      </c>
      <c r="J492" s="182">
        <f>IFERROR(_xll.qlIndexFixing(Index1M,$H492,TRUE,_xll.ohTrigger(RecalcTrigger,Trigger1M)),NA())</f>
        <v>-1.8157192579857373E-3</v>
      </c>
      <c r="K492" s="44" t="e">
        <f>IFERROR(_xll.qlIndexFixing(Index3M,H492,TRUE,_xll.ohTrigger(RecalcTrigger,Trigger3M)),NA())</f>
        <v>#N/A</v>
      </c>
      <c r="L492" s="44">
        <f>IFERROR(_xll.qlIndexFixing(Index6M,$H492,TRUE,_xll.ohTrigger(RecalcTrigger,Trigger6M)),NA())</f>
        <v>7.6415771975509169E-4</v>
      </c>
      <c r="M492" s="183">
        <f>IFERROR(_xll.qlIndexFixing(Index1Y,$H492,TRUE,_xll.ohTrigger(RecalcTrigger,Trigger1Y)),NA())</f>
        <v>2.7886766397285981E-3</v>
      </c>
      <c r="N492" s="182">
        <f>IFERROR(_xll.qlIndexFixing(ONIndex1M,I492,TRUE,_xll.ohTrigger(RecalcTrigger,Trigger1M)),NA())</f>
        <v>-1.8782493965341374E-3</v>
      </c>
      <c r="O492" s="44" t="e">
        <f>IFERROR(_xll.qlIndexFixing(ONIndex3M,I492,TRUE,_xll.ohTrigger(RecalcTrigger,Trigger3M)),NA())</f>
        <v>#N/A</v>
      </c>
      <c r="P492" s="44">
        <f>IFERROR(_xll.qlIndexFixing(ONIndex6M,I492,TRUE,_xll.ohTrigger(RecalcTrigger,Trigger6M)),NA())</f>
        <v>2.0275818056525452E-4</v>
      </c>
      <c r="Q492" s="183">
        <f>IFERROR(_xll.qlIndexFixing(ONIndex1Y,I492,TRUE,_xll.ohTrigger(RecalcTrigger,Trigger1Y)),NA())</f>
        <v>1.2115381777810796E-3</v>
      </c>
    </row>
    <row r="493" spans="2:17" x14ac:dyDescent="0.2">
      <c r="B493" s="39" t="s">
        <v>17</v>
      </c>
      <c r="D493" s="42">
        <f>_xll.qlCalendarAdvance(Calendar,$D492,B493,"f",FALSE)</f>
        <v>43049</v>
      </c>
      <c r="E493" s="177">
        <f>_xll.qlInterestRateIndexValueDate(IndexON,D493)</f>
        <v>43049</v>
      </c>
      <c r="F493" s="193">
        <f>IFERROR(_xll.qlIndexFixing(IndexON,D493,TRUE,_xll.ohTrigger(RecalcTrigger,TriggerON)),NA())</f>
        <v>-2.0636713449828648E-3</v>
      </c>
      <c r="H493" s="42">
        <f>_xll.qlCalendarAdvance(Calendar,$H492,B493,"f",FALSE)</f>
        <v>43049</v>
      </c>
      <c r="I493" s="177">
        <f>_xll.qlInterestRateIndexValueDate(Index1M,$H493)</f>
        <v>43053</v>
      </c>
      <c r="J493" s="182">
        <f>IFERROR(_xll.qlIndexFixing(Index1M,$H493,TRUE,_xll.ohTrigger(RecalcTrigger,Trigger1M)),NA())</f>
        <v>-1.8106692281567582E-3</v>
      </c>
      <c r="K493" s="44" t="e">
        <f>IFERROR(_xll.qlIndexFixing(Index3M,H493,TRUE,_xll.ohTrigger(RecalcTrigger,Trigger3M)),NA())</f>
        <v>#N/A</v>
      </c>
      <c r="L493" s="44">
        <f>IFERROR(_xll.qlIndexFixing(Index6M,$H493,TRUE,_xll.ohTrigger(RecalcTrigger,Trigger6M)),NA())</f>
        <v>7.6724508501231691E-4</v>
      </c>
      <c r="M493" s="183">
        <f>IFERROR(_xll.qlIndexFixing(Index1Y,$H493,TRUE,_xll.ohTrigger(RecalcTrigger,Trigger1Y)),NA())</f>
        <v>2.7980728163438913E-3</v>
      </c>
      <c r="N493" s="182">
        <f>IFERROR(_xll.qlIndexFixing(ONIndex1M,I493,TRUE,_xll.ohTrigger(RecalcTrigger,Trigger1M)),NA())</f>
        <v>-1.8733942404969284E-3</v>
      </c>
      <c r="O493" s="44" t="e">
        <f>IFERROR(_xll.qlIndexFixing(ONIndex3M,I493,TRUE,_xll.ohTrigger(RecalcTrigger,Trigger3M)),NA())</f>
        <v>#N/A</v>
      </c>
      <c r="P493" s="44">
        <f>IFERROR(_xll.qlIndexFixing(ONIndex6M,I493,TRUE,_xll.ohTrigger(RecalcTrigger,Trigger6M)),NA())</f>
        <v>2.0158761795840974E-4</v>
      </c>
      <c r="Q493" s="183">
        <f>IFERROR(_xll.qlIndexFixing(ONIndex1Y,I493,TRUE,_xll.ohTrigger(RecalcTrigger,Trigger1Y)),NA())</f>
        <v>1.2094778876825529E-3</v>
      </c>
    </row>
    <row r="494" spans="2:17" x14ac:dyDescent="0.2">
      <c r="B494" s="39" t="s">
        <v>17</v>
      </c>
      <c r="D494" s="42">
        <f>_xll.qlCalendarAdvance(Calendar,$D493,B494,"f",FALSE)</f>
        <v>43052</v>
      </c>
      <c r="E494" s="177">
        <f>_xll.qlInterestRateIndexValueDate(IndexON,D494)</f>
        <v>43052</v>
      </c>
      <c r="F494" s="193">
        <f>IFERROR(_xll.qlIndexFixing(IndexON,D494,TRUE,_xll.ohTrigger(RecalcTrigger,TriggerON)),NA())</f>
        <v>-2.0543548623841446E-3</v>
      </c>
      <c r="H494" s="42">
        <f>_xll.qlCalendarAdvance(Calendar,$H493,B494,"f",FALSE)</f>
        <v>43052</v>
      </c>
      <c r="I494" s="177">
        <f>_xll.qlInterestRateIndexValueDate(Index1M,$H494)</f>
        <v>43054</v>
      </c>
      <c r="J494" s="182">
        <f>IFERROR(_xll.qlIndexFixing(Index1M,$H494,TRUE,_xll.ohTrigger(RecalcTrigger,Trigger1M)),NA())</f>
        <v>-1.8056035077029797E-3</v>
      </c>
      <c r="K494" s="44" t="e">
        <f>IFERROR(_xll.qlIndexFixing(Index3M,H494,TRUE,_xll.ohTrigger(RecalcTrigger,Trigger3M)),NA())</f>
        <v>#N/A</v>
      </c>
      <c r="L494" s="44">
        <f>IFERROR(_xll.qlIndexFixing(Index6M,$H494,TRUE,_xll.ohTrigger(RecalcTrigger,Trigger6M)),NA())</f>
        <v>7.7464567089521213E-4</v>
      </c>
      <c r="M494" s="183">
        <f>IFERROR(_xll.qlIndexFixing(Index1Y,$H494,TRUE,_xll.ohTrigger(RecalcTrigger,Trigger1Y)),NA())</f>
        <v>2.8075023444214891E-3</v>
      </c>
      <c r="N494" s="182">
        <f>IFERROR(_xll.qlIndexFixing(ONIndex1M,I494,TRUE,_xll.ohTrigger(RecalcTrigger,Trigger1M)),NA())</f>
        <v>-1.8636224247670086E-3</v>
      </c>
      <c r="O494" s="44" t="e">
        <f>IFERROR(_xll.qlIndexFixing(ONIndex3M,I494,TRUE,_xll.ohTrigger(RecalcTrigger,Trigger3M)),NA())</f>
        <v>#N/A</v>
      </c>
      <c r="P494" s="44">
        <f>IFERROR(_xll.qlIndexFixing(ONIndex6M,I494,TRUE,_xll.ohTrigger(RecalcTrigger,Trigger6M)),NA())</f>
        <v>1.9943361349028521E-4</v>
      </c>
      <c r="Q494" s="183">
        <f>IFERROR(_xll.qlIndexFixing(ONIndex1Y,I494,TRUE,_xll.ohTrigger(RecalcTrigger,Trigger1Y)),NA())</f>
        <v>1.2059803334629748E-3</v>
      </c>
    </row>
    <row r="495" spans="2:17" x14ac:dyDescent="0.2">
      <c r="B495" s="39" t="s">
        <v>17</v>
      </c>
      <c r="D495" s="42">
        <f>_xll.qlCalendarAdvance(Calendar,$D494,B495,"f",FALSE)</f>
        <v>43053</v>
      </c>
      <c r="E495" s="177">
        <f>_xll.qlInterestRateIndexValueDate(IndexON,D495)</f>
        <v>43053</v>
      </c>
      <c r="F495" s="193">
        <f>IFERROR(_xll.qlIndexFixing(IndexON,D495,TRUE,_xll.ohTrigger(RecalcTrigger,TriggerON)),NA())</f>
        <v>-2.0496383629931003E-3</v>
      </c>
      <c r="H495" s="42">
        <f>_xll.qlCalendarAdvance(Calendar,$H494,B495,"f",FALSE)</f>
        <v>43053</v>
      </c>
      <c r="I495" s="177">
        <f>_xll.qlInterestRateIndexValueDate(Index1M,$H495)</f>
        <v>43055</v>
      </c>
      <c r="J495" s="182">
        <f>IFERROR(_xll.qlIndexFixing(Index1M,$H495,TRUE,_xll.ohTrigger(RecalcTrigger,Trigger1M)),NA())</f>
        <v>-1.7953347657966023E-3</v>
      </c>
      <c r="K495" s="44" t="e">
        <f>IFERROR(_xll.qlIndexFixing(Index3M,H495,TRUE,_xll.ohTrigger(RecalcTrigger,Trigger3M)),NA())</f>
        <v>#N/A</v>
      </c>
      <c r="L495" s="44">
        <f>IFERROR(_xll.qlIndexFixing(Index6M,$H495,TRUE,_xll.ohTrigger(RecalcTrigger,Trigger6M)),NA())</f>
        <v>7.8210405414102515E-4</v>
      </c>
      <c r="M495" s="183">
        <f>IFERROR(_xll.qlIndexFixing(Index1Y,$H495,TRUE,_xll.ohTrigger(RecalcTrigger,Trigger1Y)),NA())</f>
        <v>2.816964691379412E-3</v>
      </c>
      <c r="N495" s="182">
        <f>IFERROR(_xll.qlIndexFixing(ONIndex1M,I495,TRUE,_xll.ohTrigger(RecalcTrigger,Trigger1M)),NA())</f>
        <v>-1.8538179922744646E-3</v>
      </c>
      <c r="O495" s="44" t="e">
        <f>IFERROR(_xll.qlIndexFixing(ONIndex3M,I495,TRUE,_xll.ohTrigger(RecalcTrigger,Trigger3M)),NA())</f>
        <v>#N/A</v>
      </c>
      <c r="P495" s="44">
        <f>IFERROR(_xll.qlIndexFixing(ONIndex6M,I495,TRUE,_xll.ohTrigger(RecalcTrigger,Trigger6M)),NA())</f>
        <v>1.9750597013867832E-4</v>
      </c>
      <c r="Q495" s="183">
        <f>IFERROR(_xll.qlIndexFixing(ONIndex1Y,I495,TRUE,_xll.ohTrigger(RecalcTrigger,Trigger1Y)),NA())</f>
        <v>1.2031245376764588E-3</v>
      </c>
    </row>
    <row r="496" spans="2:17" x14ac:dyDescent="0.2">
      <c r="B496" s="39" t="s">
        <v>17</v>
      </c>
      <c r="D496" s="42">
        <f>_xll.qlCalendarAdvance(Calendar,$D495,B496,"f",FALSE)</f>
        <v>43054</v>
      </c>
      <c r="E496" s="177">
        <f>_xll.qlInterestRateIndexValueDate(IndexON,D496)</f>
        <v>43054</v>
      </c>
      <c r="F496" s="193">
        <f>IFERROR(_xll.qlIndexFixing(IndexON,D496,TRUE,_xll.ohTrigger(RecalcTrigger,TriggerON)),NA())</f>
        <v>-2.0448902930159107E-3</v>
      </c>
      <c r="H496" s="42">
        <f>_xll.qlCalendarAdvance(Calendar,$H495,B496,"f",FALSE)</f>
        <v>43054</v>
      </c>
      <c r="I496" s="177">
        <f>_xll.qlInterestRateIndexValueDate(Index1M,$H496)</f>
        <v>43056</v>
      </c>
      <c r="J496" s="182">
        <f>IFERROR(_xll.qlIndexFixing(Index1M,$H496,TRUE,_xll.ohTrigger(RecalcTrigger,Trigger1M)),NA())</f>
        <v>-1.7928260478646209E-3</v>
      </c>
      <c r="K496" s="44" t="e">
        <f>IFERROR(_xll.qlIndexFixing(Index3M,H496,TRUE,_xll.ohTrigger(RecalcTrigger,Trigger3M)),NA())</f>
        <v>#N/A</v>
      </c>
      <c r="L496" s="44">
        <f>IFERROR(_xll.qlIndexFixing(Index6M,$H496,TRUE,_xll.ohTrigger(RecalcTrigger,Trigger6M)),NA())</f>
        <v>7.896199695815371E-4</v>
      </c>
      <c r="M496" s="183">
        <f>IFERROR(_xll.qlIndexFixing(Index1Y,$H496,TRUE,_xll.ohTrigger(RecalcTrigger,Trigger1Y)),NA())</f>
        <v>2.8366315448244413E-3</v>
      </c>
      <c r="N496" s="182">
        <f>IFERROR(_xll.qlIndexFixing(ONIndex1M,I496,TRUE,_xll.ohTrigger(RecalcTrigger,Trigger1M)),NA())</f>
        <v>-1.8488849685649456E-3</v>
      </c>
      <c r="O496" s="44" t="e">
        <f>IFERROR(_xll.qlIndexFixing(ONIndex3M,I496,TRUE,_xll.ohTrigger(RecalcTrigger,Trigger3M)),NA())</f>
        <v>#N/A</v>
      </c>
      <c r="P496" s="44">
        <f>IFERROR(_xll.qlIndexFixing(ONIndex6M,I496,TRUE,_xll.ohTrigger(RecalcTrigger,Trigger6M)),NA())</f>
        <v>1.9684482827742045E-4</v>
      </c>
      <c r="Q496" s="183">
        <f>IFERROR(_xll.qlIndexFixing(ONIndex1Y,I496,TRUE,_xll.ohTrigger(RecalcTrigger,Trigger1Y)),NA())</f>
        <v>1.2021524193706057E-3</v>
      </c>
    </row>
    <row r="497" spans="2:17" x14ac:dyDescent="0.2">
      <c r="B497" s="39" t="s">
        <v>17</v>
      </c>
      <c r="D497" s="42">
        <f>_xll.qlCalendarAdvance(Calendar,$D496,B497,"f",FALSE)</f>
        <v>43055</v>
      </c>
      <c r="E497" s="177">
        <f>_xll.qlInterestRateIndexValueDate(IndexON,D497)</f>
        <v>43055</v>
      </c>
      <c r="F497" s="193">
        <f>IFERROR(_xll.qlIndexFixing(IndexON,D497,TRUE,_xll.ohTrigger(RecalcTrigger,TriggerON)),NA())</f>
        <v>-2.0401105427003685E-3</v>
      </c>
      <c r="H497" s="42">
        <f>_xll.qlCalendarAdvance(Calendar,$H496,B497,"f",FALSE)</f>
        <v>43055</v>
      </c>
      <c r="I497" s="177">
        <f>_xll.qlInterestRateIndexValueDate(Index1M,$H497)</f>
        <v>43059</v>
      </c>
      <c r="J497" s="182">
        <f>IFERROR(_xll.qlIndexFixing(Index1M,$H497,TRUE,_xll.ohTrigger(RecalcTrigger,Trigger1M)),NA())</f>
        <v>-1.780039286634949E-3</v>
      </c>
      <c r="K497" s="44" t="e">
        <f>IFERROR(_xll.qlIndexFixing(Index3M,H497,TRUE,_xll.ohTrigger(RecalcTrigger,Trigger3M)),NA())</f>
        <v>#N/A</v>
      </c>
      <c r="L497" s="44">
        <f>IFERROR(_xll.qlIndexFixing(Index6M,$H497,TRUE,_xll.ohTrigger(RecalcTrigger,Trigger6M)),NA())</f>
        <v>8.1683211500507261E-4</v>
      </c>
      <c r="M497" s="183">
        <f>IFERROR(_xll.qlIndexFixing(Index1Y,$H497,TRUE,_xll.ohTrigger(RecalcTrigger,Trigger1Y)),NA())</f>
        <v>2.8551314981097226E-3</v>
      </c>
      <c r="N497" s="182">
        <f>IFERROR(_xll.qlIndexFixing(ONIndex1M,I497,TRUE,_xll.ohTrigger(RecalcTrigger,Trigger1M)),NA())</f>
        <v>-1.8439363376199225E-3</v>
      </c>
      <c r="O497" s="44" t="e">
        <f>IFERROR(_xll.qlIndexFixing(ONIndex3M,I497,TRUE,_xll.ohTrigger(RecalcTrigger,Trigger3M)),NA())</f>
        <v>#N/A</v>
      </c>
      <c r="P497" s="44">
        <f>IFERROR(_xll.qlIndexFixing(ONIndex6M,I497,TRUE,_xll.ohTrigger(RecalcTrigger,Trigger6M)),NA())</f>
        <v>1.9646867508882337E-4</v>
      </c>
      <c r="Q497" s="183">
        <f>IFERROR(_xll.qlIndexFixing(ONIndex1Y,I497,TRUE,_xll.ohTrigger(RecalcTrigger,Trigger1Y)),NA())</f>
        <v>1.2015230474560212E-3</v>
      </c>
    </row>
    <row r="498" spans="2:17" x14ac:dyDescent="0.2">
      <c r="B498" s="39" t="s">
        <v>17</v>
      </c>
      <c r="D498" s="42">
        <f>_xll.qlCalendarAdvance(Calendar,$D497,B498,"f",FALSE)</f>
        <v>43056</v>
      </c>
      <c r="E498" s="177">
        <f>_xll.qlInterestRateIndexValueDate(IndexON,D498)</f>
        <v>43056</v>
      </c>
      <c r="F498" s="193">
        <f>IFERROR(_xll.qlIndexFixing(IndexON,D498,TRUE,_xll.ohTrigger(RecalcTrigger,TriggerON)),NA())</f>
        <v>-2.0304334395282453E-3</v>
      </c>
      <c r="H498" s="42">
        <f>_xll.qlCalendarAdvance(Calendar,$H497,B498,"f",FALSE)</f>
        <v>43056</v>
      </c>
      <c r="I498" s="177">
        <f>_xll.qlInterestRateIndexValueDate(Index1M,$H498)</f>
        <v>43060</v>
      </c>
      <c r="J498" s="182">
        <f>IFERROR(_xll.qlIndexFixing(Index1M,$H498,TRUE,_xll.ohTrigger(RecalcTrigger,Trigger1M)),NA())</f>
        <v>-1.7748795020859909E-3</v>
      </c>
      <c r="K498" s="44" t="e">
        <f>IFERROR(_xll.qlIndexFixing(Index3M,H498,TRUE,_xll.ohTrigger(RecalcTrigger,Trigger3M)),NA())</f>
        <v>#N/A</v>
      </c>
      <c r="L498" s="44">
        <f>IFERROR(_xll.qlIndexFixing(Index6M,$H498,TRUE,_xll.ohTrigger(RecalcTrigger,Trigger6M)),NA())</f>
        <v>8.2025335639966711E-4</v>
      </c>
      <c r="M498" s="183">
        <f>IFERROR(_xll.qlIndexFixing(Index1Y,$H498,TRUE,_xll.ohTrigger(RecalcTrigger,Trigger1Y)),NA())</f>
        <v>2.8647497633933483E-3</v>
      </c>
      <c r="N498" s="182">
        <f>IFERROR(_xll.qlIndexFixing(ONIndex1M,I498,TRUE,_xll.ohTrigger(RecalcTrigger,Trigger1M)),NA())</f>
        <v>-1.8389720884881555E-3</v>
      </c>
      <c r="O498" s="44" t="e">
        <f>IFERROR(_xll.qlIndexFixing(ONIndex3M,I498,TRUE,_xll.ohTrigger(RecalcTrigger,Trigger3M)),NA())</f>
        <v>#N/A</v>
      </c>
      <c r="P498" s="44">
        <f>IFERROR(_xll.qlIndexFixing(ONIndex6M,I498,TRUE,_xll.ohTrigger(RecalcTrigger,Trigger6M)),NA())</f>
        <v>1.9637919034920515E-4</v>
      </c>
      <c r="Q498" s="183">
        <f>IFERROR(_xll.qlIndexFixing(ONIndex1Y,I498,TRUE,_xll.ohTrigger(RecalcTrigger,Trigger1Y)),NA())</f>
        <v>1.2012384215331906E-3</v>
      </c>
    </row>
    <row r="499" spans="2:17" x14ac:dyDescent="0.2">
      <c r="B499" s="39" t="s">
        <v>17</v>
      </c>
      <c r="D499" s="42">
        <f>_xll.qlCalendarAdvance(Calendar,$D498,B499,"f",FALSE)</f>
        <v>43059</v>
      </c>
      <c r="E499" s="177">
        <f>_xll.qlInterestRateIndexValueDate(IndexON,D499)</f>
        <v>43059</v>
      </c>
      <c r="F499" s="193">
        <f>IFERROR(_xll.qlIndexFixing(IndexON,D499,TRUE,_xll.ohTrigger(RecalcTrigger,TriggerON)),NA())</f>
        <v>-2.0206725407723169E-3</v>
      </c>
      <c r="H499" s="42">
        <f>_xll.qlCalendarAdvance(Calendar,$H498,B499,"f",FALSE)</f>
        <v>43059</v>
      </c>
      <c r="I499" s="177">
        <f>_xll.qlInterestRateIndexValueDate(Index1M,$H499)</f>
        <v>43061</v>
      </c>
      <c r="J499" s="182">
        <f>IFERROR(_xll.qlIndexFixing(Index1M,$H499,TRUE,_xll.ohTrigger(RecalcTrigger,Trigger1M)),NA())</f>
        <v>-1.7697042477489155E-3</v>
      </c>
      <c r="K499" s="44" t="e">
        <f>IFERROR(_xll.qlIndexFixing(Index3M,H499,TRUE,_xll.ohTrigger(RecalcTrigger,Trigger3M)),NA())</f>
        <v>#N/A</v>
      </c>
      <c r="L499" s="44">
        <f>IFERROR(_xll.qlIndexFixing(Index6M,$H499,TRUE,_xll.ohTrigger(RecalcTrigger,Trigger6M)),NA())</f>
        <v>8.2805141305178831E-4</v>
      </c>
      <c r="M499" s="183">
        <f>IFERROR(_xll.qlIndexFixing(Index1Y,$H499,TRUE,_xll.ohTrigger(RecalcTrigger,Trigger1Y)),NA())</f>
        <v>2.8743971658538097E-3</v>
      </c>
      <c r="N499" s="182">
        <f>IFERROR(_xll.qlIndexFixing(ONIndex1M,I499,TRUE,_xll.ohTrigger(RecalcTrigger,Trigger1M)),NA())</f>
        <v>-1.828982181506511E-3</v>
      </c>
      <c r="O499" s="44" t="e">
        <f>IFERROR(_xll.qlIndexFixing(ONIndex3M,I499,TRUE,_xll.ohTrigger(RecalcTrigger,Trigger3M)),NA())</f>
        <v>#N/A</v>
      </c>
      <c r="P499" s="44">
        <f>IFERROR(_xll.qlIndexFixing(ONIndex6M,I499,TRUE,_xll.ohTrigger(RecalcTrigger,Trigger6M)),NA())</f>
        <v>1.9716428441896028E-4</v>
      </c>
      <c r="Q499" s="183">
        <f>IFERROR(_xll.qlIndexFixing(ONIndex1Y,I499,TRUE,_xll.ohTrigger(RecalcTrigger,Trigger1Y)),NA())</f>
        <v>1.201832333439512E-3</v>
      </c>
    </row>
    <row r="500" spans="2:17" x14ac:dyDescent="0.2">
      <c r="B500" s="39" t="s">
        <v>17</v>
      </c>
      <c r="D500" s="42">
        <f>_xll.qlCalendarAdvance(Calendar,$D499,B500,"f",FALSE)</f>
        <v>43060</v>
      </c>
      <c r="E500" s="177">
        <f>_xll.qlInterestRateIndexValueDate(IndexON,D500)</f>
        <v>43060</v>
      </c>
      <c r="F500" s="193">
        <f>IFERROR(_xll.qlIndexFixing(IndexON,D500,TRUE,_xll.ohTrigger(RecalcTrigger,TriggerON)),NA())</f>
        <v>-2.0157327412828607E-3</v>
      </c>
      <c r="H500" s="42">
        <f>_xll.qlCalendarAdvance(Calendar,$H499,B500,"f",FALSE)</f>
        <v>43060</v>
      </c>
      <c r="I500" s="177">
        <f>_xll.qlInterestRateIndexValueDate(Index1M,$H500)</f>
        <v>43062</v>
      </c>
      <c r="J500" s="182">
        <f>IFERROR(_xll.qlIndexFixing(Index1M,$H500,TRUE,_xll.ohTrigger(RecalcTrigger,Trigger1M)),NA())</f>
        <v>-1.7539058435847414E-3</v>
      </c>
      <c r="K500" s="44" t="e">
        <f>IFERROR(_xll.qlIndexFixing(Index3M,H500,TRUE,_xll.ohTrigger(RecalcTrigger,Trigger3M)),NA())</f>
        <v>#N/A</v>
      </c>
      <c r="L500" s="44">
        <f>IFERROR(_xll.qlIndexFixing(Index6M,$H500,TRUE,_xll.ohTrigger(RecalcTrigger,Trigger6M)),NA())</f>
        <v>8.3590285548368435E-4</v>
      </c>
      <c r="M500" s="183">
        <f>IFERROR(_xll.qlIndexFixing(Index1Y,$H500,TRUE,_xll.ohTrigger(RecalcTrigger,Trigger1Y)),NA())</f>
        <v>2.8840727318324736E-3</v>
      </c>
      <c r="N500" s="182">
        <f>IFERROR(_xll.qlIndexFixing(ONIndex1M,I500,TRUE,_xll.ohTrigger(RecalcTrigger,Trigger1M)),NA())</f>
        <v>-1.8189586863925911E-3</v>
      </c>
      <c r="O500" s="44" t="e">
        <f>IFERROR(_xll.qlIndexFixing(ONIndex3M,I500,TRUE,_xll.ohTrigger(RecalcTrigger,Trigger3M)),NA())</f>
        <v>#N/A</v>
      </c>
      <c r="P500" s="44">
        <f>IFERROR(_xll.qlIndexFixing(ONIndex6M,I500,TRUE,_xll.ohTrigger(RecalcTrigger,Trigger6M)),NA())</f>
        <v>1.9892151446043727E-4</v>
      </c>
      <c r="Q500" s="183">
        <f>IFERROR(_xll.qlIndexFixing(ONIndex1Y,I500,TRUE,_xll.ohTrigger(RecalcTrigger,Trigger1Y)),NA())</f>
        <v>1.2035873701687905E-3</v>
      </c>
    </row>
    <row r="501" spans="2:17" x14ac:dyDescent="0.2">
      <c r="B501" s="39" t="s">
        <v>17</v>
      </c>
      <c r="D501" s="42">
        <f>_xll.qlCalendarAdvance(Calendar,$D500,B501,"f",FALSE)</f>
        <v>43061</v>
      </c>
      <c r="E501" s="177">
        <f>_xll.qlInterestRateIndexValueDate(IndexON,D501)</f>
        <v>43061</v>
      </c>
      <c r="F501" s="193">
        <f>IFERROR(_xll.qlIndexFixing(IndexON,D501,TRUE,_xll.ohTrigger(RecalcTrigger,TriggerON)),NA())</f>
        <v>-2.0107606023422875E-3</v>
      </c>
      <c r="H501" s="42">
        <f>_xll.qlCalendarAdvance(Calendar,$H500,B501,"f",FALSE)</f>
        <v>43061</v>
      </c>
      <c r="I501" s="177">
        <f>_xll.qlInterestRateIndexValueDate(Index1M,$H501)</f>
        <v>43063</v>
      </c>
      <c r="J501" s="182">
        <f>IFERROR(_xll.qlIndexFixing(Index1M,$H501,TRUE,_xll.ohTrigger(RecalcTrigger,Trigger1M)),NA())</f>
        <v>-1.7513370248653263E-3</v>
      </c>
      <c r="K501" s="44" t="e">
        <f>IFERROR(_xll.qlIndexFixing(Index3M,H501,TRUE,_xll.ohTrigger(RecalcTrigger,Trigger3M)),NA())</f>
        <v>#N/A</v>
      </c>
      <c r="L501" s="44">
        <f>IFERROR(_xll.qlIndexFixing(Index6M,$H501,TRUE,_xll.ohTrigger(RecalcTrigger,Trigger6M)),NA())</f>
        <v>8.4380613904542221E-4</v>
      </c>
      <c r="M501" s="183">
        <f>IFERROR(_xll.qlIndexFixing(Index1Y,$H501,TRUE,_xll.ohTrigger(RecalcTrigger,Trigger1Y)),NA())</f>
        <v>2.9039495869617278E-3</v>
      </c>
      <c r="N501" s="182">
        <f>IFERROR(_xll.qlIndexFixing(ONIndex1M,I501,TRUE,_xll.ohTrigger(RecalcTrigger,Trigger1M)),NA())</f>
        <v>-1.8139161785013513E-3</v>
      </c>
      <c r="O501" s="44" t="e">
        <f>IFERROR(_xll.qlIndexFixing(ONIndex3M,I501,TRUE,_xll.ohTrigger(RecalcTrigger,Trigger3M)),NA())</f>
        <v>#N/A</v>
      </c>
      <c r="P501" s="44">
        <f>IFERROR(_xll.qlIndexFixing(ONIndex6M,I501,TRUE,_xll.ohTrigger(RecalcTrigger,Trigger6M)),NA())</f>
        <v>2.0029055701975551E-4</v>
      </c>
      <c r="Q501" s="183">
        <f>IFERROR(_xll.qlIndexFixing(ONIndex1Y,I501,TRUE,_xll.ohTrigger(RecalcTrigger,Trigger1Y)),NA())</f>
        <v>1.2050564682120068E-3</v>
      </c>
    </row>
    <row r="502" spans="2:17" x14ac:dyDescent="0.2">
      <c r="B502" s="39" t="s">
        <v>17</v>
      </c>
      <c r="D502" s="42">
        <f>_xll.qlCalendarAdvance(Calendar,$D501,B502,"f",FALSE)</f>
        <v>43062</v>
      </c>
      <c r="E502" s="177">
        <f>_xll.qlInterestRateIndexValueDate(IndexON,D502)</f>
        <v>43062</v>
      </c>
      <c r="F502" s="193">
        <f>IFERROR(_xll.qlIndexFixing(IndexON,D502,TRUE,_xll.ohTrigger(RecalcTrigger,TriggerON)),NA())</f>
        <v>-2.0057560142783259E-3</v>
      </c>
      <c r="H502" s="42">
        <f>_xll.qlCalendarAdvance(Calendar,$H501,B502,"f",FALSE)</f>
        <v>43062</v>
      </c>
      <c r="I502" s="177">
        <f>_xll.qlInterestRateIndexValueDate(Index1M,$H502)</f>
        <v>43066</v>
      </c>
      <c r="J502" s="182">
        <f>IFERROR(_xll.qlIndexFixing(Index1M,$H502,TRUE,_xll.ohTrigger(RecalcTrigger,Trigger1M)),NA())</f>
        <v>-1.7435990842979976E-3</v>
      </c>
      <c r="K502" s="44" t="e">
        <f>IFERROR(_xll.qlIndexFixing(Index3M,H502,TRUE,_xll.ohTrigger(RecalcTrigger,Trigger3M)),NA())</f>
        <v>#N/A</v>
      </c>
      <c r="L502" s="44">
        <f>IFERROR(_xll.qlIndexFixing(Index6M,$H502,TRUE,_xll.ohTrigger(RecalcTrigger,Trigger6M)),NA())</f>
        <v>8.7218724103658616E-4</v>
      </c>
      <c r="M502" s="183">
        <f>IFERROR(_xll.qlIndexFixing(Index1Y,$H502,TRUE,_xll.ohTrigger(RecalcTrigger,Trigger1Y)),NA())</f>
        <v>2.9230369564041316E-3</v>
      </c>
      <c r="N502" s="182">
        <f>IFERROR(_xll.qlIndexFixing(ONIndex1M,I502,TRUE,_xll.ohTrigger(RecalcTrigger,Trigger1M)),NA())</f>
        <v>-1.8088579853969833E-3</v>
      </c>
      <c r="O502" s="44" t="e">
        <f>IFERROR(_xll.qlIndexFixing(ONIndex3M,I502,TRUE,_xll.ohTrigger(RecalcTrigger,Trigger3M)),NA())</f>
        <v>#N/A</v>
      </c>
      <c r="P502" s="44">
        <f>IFERROR(_xll.qlIndexFixing(ONIndex6M,I502,TRUE,_xll.ohTrigger(RecalcTrigger,Trigger6M)),NA())</f>
        <v>2.0195634276909402E-4</v>
      </c>
      <c r="Q502" s="183">
        <f>IFERROR(_xll.qlIndexFixing(ONIndex1Y,I502,TRUE,_xll.ohTrigger(RecalcTrigger,Trigger1Y)),NA())</f>
        <v>1.2068823097699521E-3</v>
      </c>
    </row>
    <row r="503" spans="2:17" x14ac:dyDescent="0.2">
      <c r="B503" s="39" t="s">
        <v>17</v>
      </c>
      <c r="D503" s="42">
        <f>_xll.qlCalendarAdvance(Calendar,$D502,B503,"f",FALSE)</f>
        <v>43063</v>
      </c>
      <c r="E503" s="177">
        <f>_xll.qlInterestRateIndexValueDate(IndexON,D503)</f>
        <v>43063</v>
      </c>
      <c r="F503" s="193">
        <f>IFERROR(_xll.qlIndexFixing(IndexON,D503,TRUE,_xll.ohTrigger(RecalcTrigger,TriggerON)),NA())</f>
        <v>-1.9956270632803808E-3</v>
      </c>
      <c r="H503" s="42">
        <f>_xll.qlCalendarAdvance(Calendar,$H502,B503,"f",FALSE)</f>
        <v>43063</v>
      </c>
      <c r="I503" s="177">
        <f>_xll.qlInterestRateIndexValueDate(Index1M,$H503)</f>
        <v>43067</v>
      </c>
      <c r="J503" s="182">
        <f>IFERROR(_xll.qlIndexFixing(Index1M,$H503,TRUE,_xll.ohTrigger(RecalcTrigger,Trigger1M)),NA())</f>
        <v>-1.7383329118279001E-3</v>
      </c>
      <c r="K503" s="44" t="e">
        <f>IFERROR(_xll.qlIndexFixing(Index3M,H503,TRUE,_xll.ohTrigger(RecalcTrigger,Trigger3M)),NA())</f>
        <v>#N/A</v>
      </c>
      <c r="L503" s="44">
        <f>IFERROR(_xll.qlIndexFixing(Index6M,$H503,TRUE,_xll.ohTrigger(RecalcTrigger,Trigger6M)),NA())</f>
        <v>8.759064571926677E-4</v>
      </c>
      <c r="M503" s="183">
        <f>IFERROR(_xll.qlIndexFixing(Index1Y,$H503,TRUE,_xll.ohTrigger(RecalcTrigger,Trigger1Y)),NA())</f>
        <v>2.932838533734067E-3</v>
      </c>
      <c r="N503" s="182">
        <f>IFERROR(_xll.qlIndexFixing(ONIndex1M,I503,TRUE,_xll.ohTrigger(RecalcTrigger,Trigger1M)),NA())</f>
        <v>-1.8037840959284068E-3</v>
      </c>
      <c r="O503" s="44" t="e">
        <f>IFERROR(_xll.qlIndexFixing(ONIndex3M,I503,TRUE,_xll.ohTrigger(RecalcTrigger,Trigger3M)),NA())</f>
        <v>#N/A</v>
      </c>
      <c r="P503" s="44">
        <f>IFERROR(_xll.qlIndexFixing(ONIndex6M,I503,TRUE,_xll.ohTrigger(RecalcTrigger,Trigger6M)),NA())</f>
        <v>2.0392055036566603E-4</v>
      </c>
      <c r="Q503" s="183">
        <f>IFERROR(_xll.qlIndexFixing(ONIndex1Y,I503,TRUE,_xll.ohTrigger(RecalcTrigger,Trigger1Y)),NA())</f>
        <v>1.2090668944431116E-3</v>
      </c>
    </row>
    <row r="504" spans="2:17" x14ac:dyDescent="0.2">
      <c r="B504" s="39" t="s">
        <v>17</v>
      </c>
      <c r="D504" s="42">
        <f>_xll.qlCalendarAdvance(Calendar,$D503,B504,"f",FALSE)</f>
        <v>43066</v>
      </c>
      <c r="E504" s="177">
        <f>_xll.qlInterestRateIndexValueDate(IndexON,D504)</f>
        <v>43066</v>
      </c>
      <c r="F504" s="193">
        <f>IFERROR(_xll.qlIndexFixing(IndexON,D504,TRUE,_xll.ohTrigger(RecalcTrigger,TriggerON)),NA())</f>
        <v>-1.9854109757444505E-3</v>
      </c>
      <c r="H504" s="42">
        <f>_xll.qlCalendarAdvance(Calendar,$H503,B504,"f",FALSE)</f>
        <v>43066</v>
      </c>
      <c r="I504" s="177">
        <f>_xll.qlInterestRateIndexValueDate(Index1M,$H504)</f>
        <v>43068</v>
      </c>
      <c r="J504" s="182">
        <f>IFERROR(_xll.qlIndexFixing(Index1M,$H504,TRUE,_xll.ohTrigger(RecalcTrigger,Trigger1M)),NA())</f>
        <v>-1.7330519081482088E-3</v>
      </c>
      <c r="K504" s="44" t="e">
        <f>IFERROR(_xll.qlIndexFixing(Index3M,H504,TRUE,_xll.ohTrigger(RecalcTrigger,Trigger3M)),NA())</f>
        <v>#N/A</v>
      </c>
      <c r="L504" s="44">
        <f>IFERROR(_xll.qlIndexFixing(Index6M,$H504,TRUE,_xll.ohTrigger(RecalcTrigger,Trigger6M)),NA())</f>
        <v>8.8404544223395505E-4</v>
      </c>
      <c r="M504" s="183">
        <f>IFERROR(_xll.qlIndexFixing(Index1Y,$H504,TRUE,_xll.ohTrigger(RecalcTrigger,Trigger1Y)),NA())</f>
        <v>2.9426623118067258E-3</v>
      </c>
      <c r="N504" s="182">
        <f>IFERROR(_xll.qlIndexFixing(ONIndex1M,I504,TRUE,_xll.ohTrigger(RecalcTrigger,Trigger1M)),NA())</f>
        <v>-1.7935750035169562E-3</v>
      </c>
      <c r="O504" s="44" t="e">
        <f>IFERROR(_xll.qlIndexFixing(ONIndex3M,I504,TRUE,_xll.ohTrigger(RecalcTrigger,Trigger3M)),NA())</f>
        <v>#N/A</v>
      </c>
      <c r="P504" s="44">
        <f>IFERROR(_xll.qlIndexFixing(ONIndex6M,I504,TRUE,_xll.ohTrigger(RecalcTrigger,Trigger6M)),NA())</f>
        <v>2.0885222282274185E-4</v>
      </c>
      <c r="Q504" s="183">
        <f>IFERROR(_xll.qlIndexFixing(ONIndex1Y,I504,TRUE,_xll.ohTrigger(RecalcTrigger,Trigger1Y)),NA())</f>
        <v>1.2146459702311319E-3</v>
      </c>
    </row>
    <row r="505" spans="2:17" x14ac:dyDescent="0.2">
      <c r="B505" s="39" t="s">
        <v>17</v>
      </c>
      <c r="D505" s="42">
        <f>_xll.qlCalendarAdvance(Calendar,$D504,B505,"f",FALSE)</f>
        <v>43067</v>
      </c>
      <c r="E505" s="177">
        <f>_xll.qlInterestRateIndexValueDate(IndexON,D505)</f>
        <v>43067</v>
      </c>
      <c r="F505" s="193">
        <f>IFERROR(_xll.qlIndexFixing(IndexON,D505,TRUE,_xll.ohTrigger(RecalcTrigger,TriggerON)),NA())</f>
        <v>-1.9802424952608533E-3</v>
      </c>
      <c r="H505" s="42">
        <f>_xll.qlCalendarAdvance(Calendar,$H504,B505,"f",FALSE)</f>
        <v>43067</v>
      </c>
      <c r="I505" s="177">
        <f>_xll.qlInterestRateIndexValueDate(Index1M,$H505)</f>
        <v>43069</v>
      </c>
      <c r="J505" s="182">
        <f>IFERROR(_xll.qlIndexFixing(Index1M,$H505,TRUE,_xll.ohTrigger(RecalcTrigger,Trigger1M)),NA())</f>
        <v>-1.7304466002962249E-3</v>
      </c>
      <c r="K505" s="44" t="e">
        <f>IFERROR(_xll.qlIndexFixing(Index3M,H505,TRUE,_xll.ohTrigger(RecalcTrigger,Trigger3M)),NA())</f>
        <v>#N/A</v>
      </c>
      <c r="L505" s="44">
        <f>IFERROR(_xll.qlIndexFixing(Index6M,$H505,TRUE,_xll.ohTrigger(RecalcTrigger,Trigger6M)),NA())</f>
        <v>8.9662234676396262E-4</v>
      </c>
      <c r="M505" s="183">
        <f>IFERROR(_xll.qlIndexFixing(Index1Y,$H505,TRUE,_xll.ohTrigger(RecalcTrigger,Trigger1Y)),NA())</f>
        <v>2.9525072766835862E-3</v>
      </c>
      <c r="N505" s="182">
        <f>IFERROR(_xll.qlIndexFixing(ONIndex1M,I505,TRUE,_xll.ohTrigger(RecalcTrigger,Trigger1M)),NA())</f>
        <v>-1.7833313498316627E-3</v>
      </c>
      <c r="O505" s="44" t="e">
        <f>IFERROR(_xll.qlIndexFixing(ONIndex3M,I505,TRUE,_xll.ohTrigger(RecalcTrigger,Trigger3M)),NA())</f>
        <v>#N/A</v>
      </c>
      <c r="P505" s="44">
        <f>IFERROR(_xll.qlIndexFixing(ONIndex6M,I505,TRUE,_xll.ohTrigger(RecalcTrigger,Trigger6M)),NA())</f>
        <v>2.1479518459877056E-4</v>
      </c>
      <c r="Q505" s="183">
        <f>IFERROR(_xll.qlIndexFixing(ONIndex1Y,I505,TRUE,_xll.ohTrigger(RecalcTrigger,Trigger1Y)),NA())</f>
        <v>1.2214326558179778E-3</v>
      </c>
    </row>
    <row r="506" spans="2:17" x14ac:dyDescent="0.2">
      <c r="B506" s="39" t="s">
        <v>17</v>
      </c>
      <c r="D506" s="42">
        <f>_xll.qlCalendarAdvance(Calendar,$D505,B506,"f",FALSE)</f>
        <v>43068</v>
      </c>
      <c r="E506" s="177">
        <f>_xll.qlInterestRateIndexValueDate(IndexON,D506)</f>
        <v>43068</v>
      </c>
      <c r="F506" s="193">
        <f>IFERROR(_xll.qlIndexFixing(IndexON,D506,TRUE,_xll.ohTrigger(RecalcTrigger,TriggerON)),NA())</f>
        <v>-1.9750409070207198E-3</v>
      </c>
      <c r="H506" s="42">
        <f>_xll.qlCalendarAdvance(Calendar,$H505,B506,"f",FALSE)</f>
        <v>43068</v>
      </c>
      <c r="I506" s="177">
        <f>_xll.qlInterestRateIndexValueDate(Index1M,$H506)</f>
        <v>43070</v>
      </c>
      <c r="J506" s="182">
        <f>IFERROR(_xll.qlIndexFixing(Index1M,$H506,TRUE,_xll.ohTrigger(RecalcTrigger,Trigger1M)),NA())</f>
        <v>-1.7170376876518567E-3</v>
      </c>
      <c r="K506" s="44" t="e">
        <f>IFERROR(_xll.qlIndexFixing(Index3M,H506,TRUE,_xll.ohTrigger(RecalcTrigger,Trigger3M)),NA())</f>
        <v>#N/A</v>
      </c>
      <c r="L506" s="44">
        <f>IFERROR(_xll.qlIndexFixing(Index6M,$H506,TRUE,_xll.ohTrigger(RecalcTrigger,Trigger6M)),NA())</f>
        <v>9.0485066535967557E-4</v>
      </c>
      <c r="M506" s="183">
        <f>IFERROR(_xll.qlIndexFixing(Index1Y,$H506,TRUE,_xll.ohTrigger(RecalcTrigger,Trigger1Y)),NA())</f>
        <v>2.9725382328441756E-3</v>
      </c>
      <c r="N506" s="182">
        <f>IFERROR(_xll.qlIndexFixing(ONIndex1M,I506,TRUE,_xll.ohTrigger(RecalcTrigger,Trigger1M)),NA())</f>
        <v>-1.7781788105963869E-3</v>
      </c>
      <c r="O506" s="44" t="e">
        <f>IFERROR(_xll.qlIndexFixing(ONIndex3M,I506,TRUE,_xll.ohTrigger(RecalcTrigger,Trigger3M)),NA())</f>
        <v>#N/A</v>
      </c>
      <c r="P506" s="44">
        <f>IFERROR(_xll.qlIndexFixing(ONIndex6M,I506,TRUE,_xll.ohTrigger(RecalcTrigger,Trigger6M)),NA())</f>
        <v>2.1827668984286674E-4</v>
      </c>
      <c r="Q506" s="183">
        <f>IFERROR(_xll.qlIndexFixing(ONIndex1Y,I506,TRUE,_xll.ohTrigger(RecalcTrigger,Trigger1Y)),NA())</f>
        <v>1.2254409497547414E-3</v>
      </c>
    </row>
    <row r="507" spans="2:17" x14ac:dyDescent="0.2">
      <c r="B507" s="39" t="s">
        <v>17</v>
      </c>
      <c r="D507" s="42">
        <f>_xll.qlCalendarAdvance(Calendar,$D506,B507,"f",FALSE)</f>
        <v>43069</v>
      </c>
      <c r="E507" s="177">
        <f>_xll.qlInterestRateIndexValueDate(IndexON,D507)</f>
        <v>43069</v>
      </c>
      <c r="F507" s="193">
        <f>IFERROR(_xll.qlIndexFixing(IndexON,D507,TRUE,_xll.ohTrigger(RecalcTrigger,TriggerON)),NA())</f>
        <v>-1.9698061007922263E-3</v>
      </c>
      <c r="H507" s="42">
        <f>_xll.qlCalendarAdvance(Calendar,$H506,B507,"f",FALSE)</f>
        <v>43069</v>
      </c>
      <c r="I507" s="177">
        <f>_xll.qlInterestRateIndexValueDate(Index1M,$H507)</f>
        <v>43073</v>
      </c>
      <c r="J507" s="182">
        <f>IFERROR(_xll.qlIndexFixing(Index1M,$H507,TRUE,_xll.ohTrigger(RecalcTrigger,Trigger1M)),NA())</f>
        <v>-1.7037054679062387E-3</v>
      </c>
      <c r="K507" s="44" t="e">
        <f>IFERROR(_xll.qlIndexFixing(Index3M,H507,TRUE,_xll.ohTrigger(RecalcTrigger,Trigger3M)),NA())</f>
        <v>#N/A</v>
      </c>
      <c r="L507" s="44">
        <f>IFERROR(_xll.qlIndexFixing(Index6M,$H507,TRUE,_xll.ohTrigger(RecalcTrigger,Trigger6M)),NA())</f>
        <v>9.2976289683036214E-4</v>
      </c>
      <c r="M507" s="183">
        <f>IFERROR(_xll.qlIndexFixing(Index1Y,$H507,TRUE,_xll.ohTrigger(RecalcTrigger,Trigger1Y)),NA())</f>
        <v>2.9920785239891307E-3</v>
      </c>
      <c r="N507" s="182">
        <f>IFERROR(_xll.qlIndexFixing(ONIndex1M,I507,TRUE,_xll.ohTrigger(RecalcTrigger,Trigger1M)),NA())</f>
        <v>-1.7730105077307101E-3</v>
      </c>
      <c r="O507" s="44" t="e">
        <f>IFERROR(_xll.qlIndexFixing(ONIndex3M,I507,TRUE,_xll.ohTrigger(RecalcTrigger,Trigger3M)),NA())</f>
        <v>#N/A</v>
      </c>
      <c r="P507" s="44">
        <f>IFERROR(_xll.qlIndexFixing(ONIndex6M,I507,TRUE,_xll.ohTrigger(RecalcTrigger,Trigger6M)),NA())</f>
        <v>2.2206669167523785E-4</v>
      </c>
      <c r="Q507" s="183">
        <f>IFERROR(_xll.qlIndexFixing(ONIndex1Y,I507,TRUE,_xll.ohTrigger(RecalcTrigger,Trigger1Y)),NA())</f>
        <v>1.2298199843296942E-3</v>
      </c>
    </row>
    <row r="508" spans="2:17" x14ac:dyDescent="0.2">
      <c r="B508" s="39" t="s">
        <v>17</v>
      </c>
      <c r="D508" s="42">
        <f>_xll.qlCalendarAdvance(Calendar,$D507,B508,"f",FALSE)</f>
        <v>43070</v>
      </c>
      <c r="E508" s="177">
        <f>_xll.qlInterestRateIndexValueDate(IndexON,D508)</f>
        <v>43070</v>
      </c>
      <c r="F508" s="193">
        <f>IFERROR(_xll.qlIndexFixing(IndexON,D508,TRUE,_xll.ohTrigger(RecalcTrigger,TriggerON)),NA())</f>
        <v>-1.9592145510749504E-3</v>
      </c>
      <c r="H508" s="42">
        <f>_xll.qlCalendarAdvance(Calendar,$H507,B508,"f",FALSE)</f>
        <v>43070</v>
      </c>
      <c r="I508" s="177">
        <f>_xll.qlInterestRateIndexValueDate(Index1M,$H508)</f>
        <v>43074</v>
      </c>
      <c r="J508" s="182">
        <f>IFERROR(_xll.qlIndexFixing(Index1M,$H508,TRUE,_xll.ohTrigger(RecalcTrigger,Trigger1M)),NA())</f>
        <v>-1.6983307479390857E-3</v>
      </c>
      <c r="K508" s="44" t="e">
        <f>IFERROR(_xll.qlIndexFixing(Index3M,H508,TRUE,_xll.ohTrigger(RecalcTrigger,Trigger3M)),NA())</f>
        <v>#N/A</v>
      </c>
      <c r="L508" s="44">
        <f>IFERROR(_xll.qlIndexFixing(Index6M,$H508,TRUE,_xll.ohTrigger(RecalcTrigger,Trigger6M)),NA())</f>
        <v>9.3813729431440143E-4</v>
      </c>
      <c r="M508" s="183">
        <f>IFERROR(_xll.qlIndexFixing(Index1Y,$H508,TRUE,_xll.ohTrigger(RecalcTrigger,Trigger1Y)),NA())</f>
        <v>3.0020140123258425E-3</v>
      </c>
      <c r="N508" s="182">
        <f>IFERROR(_xll.qlIndexFixing(ONIndex1M,I508,TRUE,_xll.ohTrigger(RecalcTrigger,Trigger1M)),NA())</f>
        <v>-1.7678264303233604E-3</v>
      </c>
      <c r="O508" s="44" t="e">
        <f>IFERROR(_xll.qlIndexFixing(ONIndex3M,I508,TRUE,_xll.ohTrigger(RecalcTrigger,Trigger3M)),NA())</f>
        <v>#N/A</v>
      </c>
      <c r="P508" s="44">
        <f>IFERROR(_xll.qlIndexFixing(ONIndex6M,I508,TRUE,_xll.ohTrigger(RecalcTrigger,Trigger6M)),NA())</f>
        <v>2.2616687003207403E-4</v>
      </c>
      <c r="Q508" s="183">
        <f>IFERROR(_xll.qlIndexFixing(ONIndex1Y,I508,TRUE,_xll.ohTrigger(RecalcTrigger,Trigger1Y)),NA())</f>
        <v>1.2345717590633853E-3</v>
      </c>
    </row>
    <row r="509" spans="2:17" x14ac:dyDescent="0.2">
      <c r="B509" s="39" t="s">
        <v>17</v>
      </c>
      <c r="D509" s="42">
        <f>_xll.qlCalendarAdvance(Calendar,$D508,B509,"f",FALSE)</f>
        <v>43073</v>
      </c>
      <c r="E509" s="177">
        <f>_xll.qlInterestRateIndexValueDate(IndexON,D509)</f>
        <v>43073</v>
      </c>
      <c r="F509" s="193">
        <f>IFERROR(_xll.qlIndexFixing(IndexON,D509,TRUE,_xll.ohTrigger(RecalcTrigger,TriggerON)),NA())</f>
        <v>-1.9485325027090994E-3</v>
      </c>
      <c r="H509" s="42">
        <f>_xll.qlCalendarAdvance(Calendar,$H508,B509,"f",FALSE)</f>
        <v>43073</v>
      </c>
      <c r="I509" s="177">
        <f>_xll.qlInterestRateIndexValueDate(Index1M,$H509)</f>
        <v>43075</v>
      </c>
      <c r="J509" s="182">
        <f>IFERROR(_xll.qlIndexFixing(Index1M,$H509,TRUE,_xll.ohTrigger(RecalcTrigger,Trigger1M)),NA())</f>
        <v>-1.6874577054578925E-3</v>
      </c>
      <c r="K509" s="44" t="e">
        <f>IFERROR(_xll.qlIndexFixing(Index3M,H509,TRUE,_xll.ohTrigger(RecalcTrigger,Trigger3M)),NA())</f>
        <v>#N/A</v>
      </c>
      <c r="L509" s="44">
        <f>IFERROR(_xll.qlIndexFixing(Index6M,$H509,TRUE,_xll.ohTrigger(RecalcTrigger,Trigger6M)),NA())</f>
        <v>9.4654410907433725E-4</v>
      </c>
      <c r="M509" s="183">
        <f>IFERROR(_xll.qlIndexFixing(Index1Y,$H509,TRUE,_xll.ohTrigger(RecalcTrigger,Trigger1Y)),NA())</f>
        <v>3.0119644829381389E-3</v>
      </c>
      <c r="N509" s="182">
        <f>IFERROR(_xll.qlIndexFixing(ONIndex1M,I509,TRUE,_xll.ohTrigger(RecalcTrigger,Trigger1M)),NA())</f>
        <v>-1.7573970583439902E-3</v>
      </c>
      <c r="O509" s="44" t="e">
        <f>IFERROR(_xll.qlIndexFixing(ONIndex3M,I509,TRUE,_xll.ohTrigger(RecalcTrigger,Trigger3M)),NA())</f>
        <v>#N/A</v>
      </c>
      <c r="P509" s="44">
        <f>IFERROR(_xll.qlIndexFixing(ONIndex6M,I509,TRUE,_xll.ohTrigger(RecalcTrigger,Trigger6M)),NA())</f>
        <v>2.3540969597668493E-4</v>
      </c>
      <c r="Q509" s="183">
        <f>IFERROR(_xll.qlIndexFixing(ONIndex1Y,I509,TRUE,_xll.ohTrigger(RecalcTrigger,Trigger1Y)),NA())</f>
        <v>1.245332081829531E-3</v>
      </c>
    </row>
    <row r="510" spans="2:17" x14ac:dyDescent="0.2">
      <c r="B510" s="39" t="s">
        <v>17</v>
      </c>
      <c r="D510" s="42">
        <f>_xll.qlCalendarAdvance(Calendar,$D509,B510,"f",FALSE)</f>
        <v>43074</v>
      </c>
      <c r="E510" s="177">
        <f>_xll.qlInterestRateIndexValueDate(IndexON,D510)</f>
        <v>43074</v>
      </c>
      <c r="F510" s="193">
        <f>IFERROR(_xll.qlIndexFixing(IndexON,D510,TRUE,_xll.ohTrigger(RecalcTrigger,TriggerON)),NA())</f>
        <v>-1.9431299607752806E-3</v>
      </c>
      <c r="H510" s="42">
        <f>_xll.qlCalendarAdvance(Calendar,$H509,B510,"f",FALSE)</f>
        <v>43074</v>
      </c>
      <c r="I510" s="177">
        <f>_xll.qlInterestRateIndexValueDate(Index1M,$H510)</f>
        <v>43076</v>
      </c>
      <c r="J510" s="182">
        <f>IFERROR(_xll.qlIndexFixing(Index1M,$H510,TRUE,_xll.ohTrigger(RecalcTrigger,Trigger1M)),NA())</f>
        <v>-1.6847924780381829E-3</v>
      </c>
      <c r="K510" s="44" t="e">
        <f>IFERROR(_xll.qlIndexFixing(Index3M,H510,TRUE,_xll.ohTrigger(RecalcTrigger,Trigger3M)),NA())</f>
        <v>#N/A</v>
      </c>
      <c r="L510" s="44">
        <f>IFERROR(_xll.qlIndexFixing(Index6M,$H510,TRUE,_xll.ohTrigger(RecalcTrigger,Trigger6M)),NA())</f>
        <v>9.5498168111363385E-4</v>
      </c>
      <c r="M510" s="183">
        <f>IFERROR(_xll.qlIndexFixing(Index1Y,$H510,TRUE,_xll.ohTrigger(RecalcTrigger,Trigger1Y)),NA())</f>
        <v>3.0219288815824231E-3</v>
      </c>
      <c r="N510" s="182">
        <f>IFERROR(_xll.qlIndexFixing(ONIndex1M,I510,TRUE,_xll.ohTrigger(RecalcTrigger,Trigger1M)),NA())</f>
        <v>-1.7469321506569102E-3</v>
      </c>
      <c r="O510" s="44" t="e">
        <f>IFERROR(_xll.qlIndexFixing(ONIndex3M,I510,TRUE,_xll.ohTrigger(RecalcTrigger,Trigger3M)),NA())</f>
        <v>#N/A</v>
      </c>
      <c r="P510" s="44">
        <f>IFERROR(_xll.qlIndexFixing(ONIndex6M,I510,TRUE,_xll.ohTrigger(RecalcTrigger,Trigger6M)),NA())</f>
        <v>2.4570292584513709E-4</v>
      </c>
      <c r="Q510" s="183">
        <f>IFERROR(_xll.qlIndexFixing(ONIndex1Y,I510,TRUE,_xll.ohTrigger(RecalcTrigger,Trigger1Y)),NA())</f>
        <v>1.2573462521547896E-3</v>
      </c>
    </row>
    <row r="511" spans="2:17" x14ac:dyDescent="0.2">
      <c r="B511" s="39" t="s">
        <v>17</v>
      </c>
      <c r="D511" s="42">
        <f>_xll.qlCalendarAdvance(Calendar,$D510,B511,"f",FALSE)</f>
        <v>43075</v>
      </c>
      <c r="E511" s="177">
        <f>_xll.qlInterestRateIndexValueDate(IndexON,D511)</f>
        <v>43075</v>
      </c>
      <c r="F511" s="193">
        <f>IFERROR(_xll.qlIndexFixing(IndexON,D511,TRUE,_xll.ohTrigger(RecalcTrigger,TriggerON)),NA())</f>
        <v>-1.9376935422998898E-3</v>
      </c>
      <c r="H511" s="42">
        <f>_xll.qlCalendarAdvance(Calendar,$H510,B511,"f",FALSE)</f>
        <v>43075</v>
      </c>
      <c r="I511" s="177">
        <f>_xll.qlInterestRateIndexValueDate(Index1M,$H511)</f>
        <v>43077</v>
      </c>
      <c r="J511" s="182">
        <f>IFERROR(_xll.qlIndexFixing(Index1M,$H511,TRUE,_xll.ohTrigger(RecalcTrigger,Trigger1M)),NA())</f>
        <v>-1.682122223727251E-3</v>
      </c>
      <c r="K511" s="44" t="e">
        <f>IFERROR(_xll.qlIndexFixing(Index3M,H511,TRUE,_xll.ohTrigger(RecalcTrigger,Trigger3M)),NA())</f>
        <v>#N/A</v>
      </c>
      <c r="L511" s="44">
        <f>IFERROR(_xll.qlIndexFixing(Index6M,$H511,TRUE,_xll.ohTrigger(RecalcTrigger,Trigger6M)),NA())</f>
        <v>9.6344834092468214E-4</v>
      </c>
      <c r="M511" s="183">
        <f>IFERROR(_xll.qlIndexFixing(Index1Y,$H511,TRUE,_xll.ohTrigger(RecalcTrigger,Trigger1Y)),NA())</f>
        <v>3.0420552431839757E-3</v>
      </c>
      <c r="N511" s="182">
        <f>IFERROR(_xll.qlIndexFixing(ONIndex1M,I511,TRUE,_xll.ohTrigger(RecalcTrigger,Trigger1M)),NA())</f>
        <v>-1.7416690323956985E-3</v>
      </c>
      <c r="O511" s="44" t="e">
        <f>IFERROR(_xll.qlIndexFixing(ONIndex3M,I511,TRUE,_xll.ohTrigger(RecalcTrigger,Trigger3M)),NA())</f>
        <v>#N/A</v>
      </c>
      <c r="P511" s="44">
        <f>IFERROR(_xll.qlIndexFixing(ONIndex6M,I511,TRUE,_xll.ohTrigger(RecalcTrigger,Trigger6M)),NA())</f>
        <v>2.5137917155859668E-4</v>
      </c>
      <c r="Q511" s="183">
        <f>IFERROR(_xll.qlIndexFixing(ONIndex1Y,I511,TRUE,_xll.ohTrigger(RecalcTrigger,Trigger1Y)),NA())</f>
        <v>1.2639917218493224E-3</v>
      </c>
    </row>
    <row r="512" spans="2:17" x14ac:dyDescent="0.2">
      <c r="B512" s="39" t="s">
        <v>17</v>
      </c>
      <c r="D512" s="42">
        <f>_xll.qlCalendarAdvance(Calendar,$D511,B512,"f",FALSE)</f>
        <v>43076</v>
      </c>
      <c r="E512" s="177">
        <f>_xll.qlInterestRateIndexValueDate(IndexON,D512)</f>
        <v>43076</v>
      </c>
      <c r="F512" s="193">
        <f>IFERROR(_xll.qlIndexFixing(IndexON,D512,TRUE,_xll.ohTrigger(RecalcTrigger,TriggerON)),NA())</f>
        <v>-1.9322231371710075E-3</v>
      </c>
      <c r="H512" s="42">
        <f>_xll.qlCalendarAdvance(Calendar,$H511,B512,"f",FALSE)</f>
        <v>43076</v>
      </c>
      <c r="I512" s="177">
        <f>_xll.qlInterestRateIndexValueDate(Index1M,$H512)</f>
        <v>43080</v>
      </c>
      <c r="J512" s="182">
        <f>IFERROR(_xll.qlIndexFixing(Index1M,$H512,TRUE,_xll.ohTrigger(RecalcTrigger,Trigger1M)),NA())</f>
        <v>-1.6657891478922074E-3</v>
      </c>
      <c r="K512" s="44" t="e">
        <f>IFERROR(_xll.qlIndexFixing(Index3M,H512,TRUE,_xll.ohTrigger(RecalcTrigger,Trigger3M)),NA())</f>
        <v>#N/A</v>
      </c>
      <c r="L512" s="44">
        <f>IFERROR(_xll.qlIndexFixing(Index6M,$H512,TRUE,_xll.ohTrigger(RecalcTrigger,Trigger6M)),NA())</f>
        <v>9.890060092746962E-4</v>
      </c>
      <c r="M512" s="183">
        <f>IFERROR(_xll.qlIndexFixing(Index1Y,$H512,TRUE,_xll.ohTrigger(RecalcTrigger,Trigger1Y)),NA())</f>
        <v>3.0619044700376805E-3</v>
      </c>
      <c r="N512" s="182">
        <f>IFERROR(_xll.qlIndexFixing(ONIndex1M,I512,TRUE,_xll.ohTrigger(RecalcTrigger,Trigger1M)),NA())</f>
        <v>-1.7363900725264614E-3</v>
      </c>
      <c r="O512" s="44" t="e">
        <f>IFERROR(_xll.qlIndexFixing(ONIndex3M,I512,TRUE,_xll.ohTrigger(RecalcTrigger,Trigger3M)),NA())</f>
        <v>#N/A</v>
      </c>
      <c r="P512" s="44">
        <f>IFERROR(_xll.qlIndexFixing(ONIndex6M,I512,TRUE,_xll.ohTrigger(RecalcTrigger,Trigger6M)),NA())</f>
        <v>2.5737566821781854E-4</v>
      </c>
      <c r="Q512" s="183">
        <f>IFERROR(_xll.qlIndexFixing(ONIndex1Y,I512,TRUE,_xll.ohTrigger(RecalcTrigger,Trigger1Y)),NA())</f>
        <v>1.2710219293854408E-3</v>
      </c>
    </row>
    <row r="513" spans="2:17" x14ac:dyDescent="0.2">
      <c r="B513" s="39" t="s">
        <v>17</v>
      </c>
      <c r="D513" s="42">
        <f>_xll.qlCalendarAdvance(Calendar,$D512,B513,"f",FALSE)</f>
        <v>43077</v>
      </c>
      <c r="E513" s="177">
        <f>_xll.qlInterestRateIndexValueDate(IndexON,D513)</f>
        <v>43077</v>
      </c>
      <c r="F513" s="193">
        <f>IFERROR(_xll.qlIndexFixing(IndexON,D513,TRUE,_xll.ohTrigger(RecalcTrigger,TriggerON)),NA())</f>
        <v>-1.921158237800924E-3</v>
      </c>
      <c r="H513" s="42">
        <f>_xll.qlCalendarAdvance(Calendar,$H512,B513,"f",FALSE)</f>
        <v>43077</v>
      </c>
      <c r="I513" s="177">
        <f>_xll.qlInterestRateIndexValueDate(Index1M,$H513)</f>
        <v>43081</v>
      </c>
      <c r="J513" s="182">
        <f>IFERROR(_xll.qlIndexFixing(Index1M,$H513,TRUE,_xll.ohTrigger(RecalcTrigger,Trigger1M)),NA())</f>
        <v>-1.6603175593228826E-3</v>
      </c>
      <c r="K513" s="44" t="e">
        <f>IFERROR(_xll.qlIndexFixing(Index3M,H513,TRUE,_xll.ohTrigger(RecalcTrigger,Trigger3M)),NA())</f>
        <v>#N/A</v>
      </c>
      <c r="L513" s="44">
        <f>IFERROR(_xll.qlIndexFixing(Index6M,$H513,TRUE,_xll.ohTrigger(RecalcTrigger,Trigger6M)),NA())</f>
        <v>9.9757213490198732E-4</v>
      </c>
      <c r="M513" s="183">
        <f>IFERROR(_xll.qlIndexFixing(Index1Y,$H513,TRUE,_xll.ohTrigger(RecalcTrigger,Trigger1Y)),NA())</f>
        <v>3.0719224936041115E-3</v>
      </c>
      <c r="N513" s="182">
        <f>IFERROR(_xll.qlIndexFixing(ONIndex1M,I513,TRUE,_xll.ohTrigger(RecalcTrigger,Trigger1M)),NA())</f>
        <v>-1.7310952596982787E-3</v>
      </c>
      <c r="O513" s="44" t="e">
        <f>IFERROR(_xll.qlIndexFixing(ONIndex3M,I513,TRUE,_xll.ohTrigger(RecalcTrigger,Trigger3M)),NA())</f>
        <v>#N/A</v>
      </c>
      <c r="P513" s="44">
        <f>IFERROR(_xll.qlIndexFixing(ONIndex6M,I513,TRUE,_xll.ohTrigger(RecalcTrigger,Trigger6M)),NA())</f>
        <v>2.6369409463988802E-4</v>
      </c>
      <c r="Q513" s="183">
        <f>IFERROR(_xll.qlIndexFixing(ONIndex1Y,I513,TRUE,_xll.ohTrigger(RecalcTrigger,Trigger1Y)),NA())</f>
        <v>1.2784388742836938E-3</v>
      </c>
    </row>
    <row r="514" spans="2:17" x14ac:dyDescent="0.2">
      <c r="B514" s="39" t="s">
        <v>17</v>
      </c>
      <c r="D514" s="42">
        <f>_xll.qlCalendarAdvance(Calendar,$D513,B514,"f",FALSE)</f>
        <v>43080</v>
      </c>
      <c r="E514" s="177">
        <f>_xll.qlInterestRateIndexValueDate(IndexON,D514)</f>
        <v>43080</v>
      </c>
      <c r="F514" s="193">
        <f>IFERROR(_xll.qlIndexFixing(IndexON,D514,TRUE,_xll.ohTrigger(RecalcTrigger,TriggerON)),NA())</f>
        <v>-1.9099994571547541E-3</v>
      </c>
      <c r="H514" s="42">
        <f>_xll.qlCalendarAdvance(Calendar,$H513,B514,"f",FALSE)</f>
        <v>43080</v>
      </c>
      <c r="I514" s="177">
        <f>_xll.qlInterestRateIndexValueDate(Index1M,$H514)</f>
        <v>43082</v>
      </c>
      <c r="J514" s="182">
        <f>IFERROR(_xll.qlIndexFixing(Index1M,$H514,TRUE,_xll.ohTrigger(RecalcTrigger,Trigger1M)),NA())</f>
        <v>-1.6492570491493715E-3</v>
      </c>
      <c r="K514" s="44" t="e">
        <f>IFERROR(_xll.qlIndexFixing(Index3M,H514,TRUE,_xll.ohTrigger(RecalcTrigger,Trigger3M)),NA())</f>
        <v>#N/A</v>
      </c>
      <c r="L514" s="44">
        <f>IFERROR(_xll.qlIndexFixing(Index6M,$H514,TRUE,_xll.ohTrigger(RecalcTrigger,Trigger6M)),NA())</f>
        <v>1.006158858107427E-3</v>
      </c>
      <c r="M514" s="183">
        <f>IFERROR(_xll.qlIndexFixing(Index1Y,$H514,TRUE,_xll.ohTrigger(RecalcTrigger,Trigger1Y)),NA())</f>
        <v>3.0819479987808326E-3</v>
      </c>
      <c r="N514" s="182">
        <f>IFERROR(_xll.qlIndexFixing(ONIndex1M,I514,TRUE,_xll.ohTrigger(RecalcTrigger,Trigger1M)),NA())</f>
        <v>-1.720444513373387E-3</v>
      </c>
      <c r="O514" s="44" t="e">
        <f>IFERROR(_xll.qlIndexFixing(ONIndex3M,I514,TRUE,_xll.ohTrigger(RecalcTrigger,Trigger3M)),NA())</f>
        <v>#N/A</v>
      </c>
      <c r="P514" s="44">
        <f>IFERROR(_xll.qlIndexFixing(ONIndex6M,I514,TRUE,_xll.ohTrigger(RecalcTrigger,Trigger6M)),NA())</f>
        <v>2.774126579385694E-4</v>
      </c>
      <c r="Q514" s="183">
        <f>IFERROR(_xll.qlIndexFixing(ONIndex1Y,I514,TRUE,_xll.ohTrigger(RecalcTrigger,Trigger1Y)),NA())</f>
        <v>1.2945765418859168E-3</v>
      </c>
    </row>
    <row r="515" spans="2:17" x14ac:dyDescent="0.2">
      <c r="B515" s="39" t="s">
        <v>17</v>
      </c>
      <c r="D515" s="42">
        <f>_xll.qlCalendarAdvance(Calendar,$D514,B515,"f",FALSE)</f>
        <v>43081</v>
      </c>
      <c r="E515" s="177">
        <f>_xll.qlInterestRateIndexValueDate(IndexON,D515)</f>
        <v>43081</v>
      </c>
      <c r="F515" s="193">
        <f>IFERROR(_xll.qlIndexFixing(IndexON,D515,TRUE,_xll.ohTrigger(RecalcTrigger,TriggerON)),NA())</f>
        <v>-1.9043574729549206E-3</v>
      </c>
      <c r="H515" s="42">
        <f>_xll.qlCalendarAdvance(Calendar,$H514,B515,"f",FALSE)</f>
        <v>43081</v>
      </c>
      <c r="I515" s="177">
        <f>_xll.qlInterestRateIndexValueDate(Index1M,$H515)</f>
        <v>43083</v>
      </c>
      <c r="J515" s="182">
        <f>IFERROR(_xll.qlIndexFixing(Index1M,$H515,TRUE,_xll.ohTrigger(RecalcTrigger,Trigger1M)),NA())</f>
        <v>-1.6465420839448242E-3</v>
      </c>
      <c r="K515" s="44" t="e">
        <f>IFERROR(_xll.qlIndexFixing(Index3M,H515,TRUE,_xll.ohTrigger(RecalcTrigger,Trigger3M)),NA())</f>
        <v>#N/A</v>
      </c>
      <c r="L515" s="44">
        <f>IFERROR(_xll.qlIndexFixing(Index6M,$H515,TRUE,_xll.ohTrigger(RecalcTrigger,Trigger6M)),NA())</f>
        <v>1.0147644523169667E-3</v>
      </c>
      <c r="M515" s="183">
        <f>IFERROR(_xll.qlIndexFixing(Index1Y,$H515,TRUE,_xll.ohTrigger(RecalcTrigger,Trigger1Y)),NA())</f>
        <v>3.0919798909992439E-3</v>
      </c>
      <c r="N515" s="182">
        <f>IFERROR(_xll.qlIndexFixing(ONIndex1M,I515,TRUE,_xll.ohTrigger(RecalcTrigger,Trigger1M)),NA())</f>
        <v>-1.7097577518976337E-3</v>
      </c>
      <c r="O515" s="44" t="e">
        <f>IFERROR(_xll.qlIndexFixing(ONIndex3M,I515,TRUE,_xll.ohTrigger(RecalcTrigger,Trigger3M)),NA())</f>
        <v>#N/A</v>
      </c>
      <c r="P515" s="44">
        <f>IFERROR(_xll.qlIndexFixing(ONIndex6M,I515,TRUE,_xll.ohTrigger(RecalcTrigger,Trigger6M)),NA())</f>
        <v>2.9216807125642674E-4</v>
      </c>
      <c r="Q515" s="183">
        <f>IFERROR(_xll.qlIndexFixing(ONIndex1Y,I515,TRUE,_xll.ohTrigger(RecalcTrigger,Trigger1Y)),NA())</f>
        <v>1.3119505617087412E-3</v>
      </c>
    </row>
    <row r="516" spans="2:17" x14ac:dyDescent="0.2">
      <c r="B516" s="39" t="s">
        <v>17</v>
      </c>
      <c r="D516" s="42">
        <f>_xll.qlCalendarAdvance(Calendar,$D515,B516,"f",FALSE)</f>
        <v>43082</v>
      </c>
      <c r="E516" s="177">
        <f>_xll.qlInterestRateIndexValueDate(IndexON,D516)</f>
        <v>43082</v>
      </c>
      <c r="F516" s="193">
        <f>IFERROR(_xll.qlIndexFixing(IndexON,D516,TRUE,_xll.ohTrigger(RecalcTrigger,TriggerON)),NA())</f>
        <v>-1.8986808435084157E-3</v>
      </c>
      <c r="H516" s="42">
        <f>_xll.qlCalendarAdvance(Calendar,$H515,B516,"f",FALSE)</f>
        <v>43082</v>
      </c>
      <c r="I516" s="177">
        <f>_xll.qlInterestRateIndexValueDate(Index1M,$H516)</f>
        <v>43084</v>
      </c>
      <c r="J516" s="182">
        <f>IFERROR(_xll.qlIndexFixing(Index1M,$H516,TRUE,_xll.ohTrigger(RecalcTrigger,Trigger1M)),NA())</f>
        <v>-1.6438224666259771E-3</v>
      </c>
      <c r="K516" s="44" t="e">
        <f>IFERROR(_xll.qlIndexFixing(Index3M,H516,TRUE,_xll.ohTrigger(RecalcTrigger,Trigger3M)),NA())</f>
        <v>#N/A</v>
      </c>
      <c r="L516" s="44">
        <f>IFERROR(_xll.qlIndexFixing(Index6M,$H516,TRUE,_xll.ohTrigger(RecalcTrigger,Trigger6M)),NA())</f>
        <v>1.0233871814454847E-3</v>
      </c>
      <c r="M516" s="183">
        <f>IFERROR(_xll.qlIndexFixing(Index1Y,$H516,TRUE,_xll.ohTrigger(RecalcTrigger,Trigger1Y)),NA())</f>
        <v>3.1121427856418914E-3</v>
      </c>
      <c r="N516" s="182">
        <f>IFERROR(_xll.qlIndexFixing(ONIndex1M,I516,TRUE,_xll.ohTrigger(RecalcTrigger,Trigger1M)),NA())</f>
        <v>-1.7043864840671219E-3</v>
      </c>
      <c r="O516" s="44" t="e">
        <f>IFERROR(_xll.qlIndexFixing(ONIndex3M,I516,TRUE,_xll.ohTrigger(RecalcTrigger,Trigger3M)),NA())</f>
        <v>#N/A</v>
      </c>
      <c r="P516" s="44">
        <f>IFERROR(_xll.qlIndexFixing(ONIndex6M,I516,TRUE,_xll.ohTrigger(RecalcTrigger,Trigger6M)),NA())</f>
        <v>2.9980507516569332E-4</v>
      </c>
      <c r="Q516" s="183">
        <f>IFERROR(_xll.qlIndexFixing(ONIndex1Y,I516,TRUE,_xll.ohTrigger(RecalcTrigger,Trigger1Y)),NA())</f>
        <v>1.320949746625999E-3</v>
      </c>
    </row>
    <row r="517" spans="2:17" x14ac:dyDescent="0.2">
      <c r="B517" s="39" t="s">
        <v>17</v>
      </c>
      <c r="D517" s="42">
        <f>_xll.qlCalendarAdvance(Calendar,$D516,B517,"f",FALSE)</f>
        <v>43083</v>
      </c>
      <c r="E517" s="177">
        <f>_xll.qlInterestRateIndexValueDate(IndexON,D517)</f>
        <v>43083</v>
      </c>
      <c r="F517" s="193">
        <f>IFERROR(_xll.qlIndexFixing(IndexON,D517,TRUE,_xll.ohTrigger(RecalcTrigger,TriggerON)),NA())</f>
        <v>-1.8929694590630319E-3</v>
      </c>
      <c r="H517" s="42">
        <f>_xll.qlCalendarAdvance(Calendar,$H516,B517,"f",FALSE)</f>
        <v>43083</v>
      </c>
      <c r="I517" s="177">
        <f>_xll.qlInterestRateIndexValueDate(Index1M,$H517)</f>
        <v>43087</v>
      </c>
      <c r="J517" s="182">
        <f>IFERROR(_xll.qlIndexFixing(Index1M,$H517,TRUE,_xll.ohTrigger(RecalcTrigger,Trigger1M)),NA())</f>
        <v>-1.6272089552787021E-3</v>
      </c>
      <c r="K517" s="44" t="e">
        <f>IFERROR(_xll.qlIndexFixing(Index3M,H517,TRUE,_xll.ohTrigger(RecalcTrigger,Trigger3M)),NA())</f>
        <v>#N/A</v>
      </c>
      <c r="L517" s="44">
        <f>IFERROR(_xll.qlIndexFixing(Index6M,$H517,TRUE,_xll.ohTrigger(RecalcTrigger,Trigger6M)),NA())</f>
        <v>1.049340674767419E-3</v>
      </c>
      <c r="M517" s="183">
        <f>IFERROR(_xll.qlIndexFixing(Index1Y,$H517,TRUE,_xll.ohTrigger(RecalcTrigger,Trigger1Y)),NA())</f>
        <v>3.1321492372250962E-3</v>
      </c>
      <c r="N517" s="182">
        <f>IFERROR(_xll.qlIndexFixing(ONIndex1M,I517,TRUE,_xll.ohTrigger(RecalcTrigger,Trigger1M)),NA())</f>
        <v>-1.6990022880580824E-3</v>
      </c>
      <c r="O517" s="44" t="e">
        <f>IFERROR(_xll.qlIndexFixing(ONIndex3M,I517,TRUE,_xll.ohTrigger(RecalcTrigger,Trigger3M)),NA())</f>
        <v>#N/A</v>
      </c>
      <c r="P517" s="44">
        <f>IFERROR(_xll.qlIndexFixing(ONIndex6M,I517,TRUE,_xll.ohTrigger(RecalcTrigger,Trigger6M)),NA())</f>
        <v>3.0745624214567613E-4</v>
      </c>
      <c r="Q517" s="183">
        <f>IFERROR(_xll.qlIndexFixing(ONIndex1Y,I517,TRUE,_xll.ohTrigger(RecalcTrigger,Trigger1Y)),NA())</f>
        <v>1.3299643183550813E-3</v>
      </c>
    </row>
    <row r="518" spans="2:17" x14ac:dyDescent="0.2">
      <c r="B518" s="39" t="s">
        <v>17</v>
      </c>
      <c r="D518" s="42">
        <f>_xll.qlCalendarAdvance(Calendar,$D517,B518,"f",FALSE)</f>
        <v>43084</v>
      </c>
      <c r="E518" s="177">
        <f>_xll.qlInterestRateIndexValueDate(IndexON,D518)</f>
        <v>43084</v>
      </c>
      <c r="F518" s="193">
        <f>IFERROR(_xll.qlIndexFixing(IndexON,D518,TRUE,_xll.ohTrigger(RecalcTrigger,TriggerON)),NA())</f>
        <v>-1.8814204581207861E-3</v>
      </c>
      <c r="H518" s="42">
        <f>_xll.qlCalendarAdvance(Calendar,$H517,B518,"f",FALSE)</f>
        <v>43084</v>
      </c>
      <c r="I518" s="177">
        <f>_xll.qlInterestRateIndexValueDate(Index1M,$H518)</f>
        <v>43088</v>
      </c>
      <c r="J518" s="182">
        <f>IFERROR(_xll.qlIndexFixing(Index1M,$H518,TRUE,_xll.ohTrigger(RecalcTrigger,Trigger1M)),NA())</f>
        <v>-1.621645252226884E-3</v>
      </c>
      <c r="K518" s="44" t="e">
        <f>IFERROR(_xll.qlIndexFixing(Index3M,H518,TRUE,_xll.ohTrigger(RecalcTrigger,Trigger3M)),NA())</f>
        <v>#N/A</v>
      </c>
      <c r="L518" s="44">
        <f>IFERROR(_xll.qlIndexFixing(Index6M,$H518,TRUE,_xll.ohTrigger(RecalcTrigger,Trigger6M)),NA())</f>
        <v>1.0580146816744438E-3</v>
      </c>
      <c r="M518" s="183">
        <f>IFERROR(_xll.qlIndexFixing(Index1Y,$H518,TRUE,_xll.ohTrigger(RecalcTrigger,Trigger1Y)),NA())</f>
        <v>3.1421966272968094E-3</v>
      </c>
      <c r="N518" s="182">
        <f>IFERROR(_xll.qlIndexFixing(ONIndex1M,I518,TRUE,_xll.ohTrigger(RecalcTrigger,Trigger1M)),NA())</f>
        <v>-1.6936051689064868E-3</v>
      </c>
      <c r="O518" s="44" t="e">
        <f>IFERROR(_xll.qlIndexFixing(ONIndex3M,I518,TRUE,_xll.ohTrigger(RecalcTrigger,Trigger3M)),NA())</f>
        <v>#N/A</v>
      </c>
      <c r="P518" s="44">
        <f>IFERROR(_xll.qlIndexFixing(ONIndex6M,I518,TRUE,_xll.ohTrigger(RecalcTrigger,Trigger6M)),NA())</f>
        <v>3.1512152655288617E-4</v>
      </c>
      <c r="Q518" s="183">
        <f>IFERROR(_xll.qlIndexFixing(ONIndex1Y,I518,TRUE,_xll.ohTrigger(RecalcTrigger,Trigger1Y)),NA())</f>
        <v>1.3389941959207619E-3</v>
      </c>
    </row>
    <row r="519" spans="2:17" x14ac:dyDescent="0.2">
      <c r="B519" s="39" t="s">
        <v>17</v>
      </c>
      <c r="D519" s="42">
        <f>_xll.qlCalendarAdvance(Calendar,$D518,B519,"f",FALSE)</f>
        <v>43087</v>
      </c>
      <c r="E519" s="177">
        <f>_xll.qlInterestRateIndexValueDate(IndexON,D519)</f>
        <v>43087</v>
      </c>
      <c r="F519" s="193">
        <f>IFERROR(_xll.qlIndexFixing(IndexON,D519,TRUE,_xll.ohTrigger(RecalcTrigger,TriggerON)),NA())</f>
        <v>-1.8697777926757198E-3</v>
      </c>
      <c r="H519" s="42">
        <f>_xll.qlCalendarAdvance(Calendar,$H518,B519,"f",FALSE)</f>
        <v>43087</v>
      </c>
      <c r="I519" s="177">
        <f>_xll.qlInterestRateIndexValueDate(Index1M,$H519)</f>
        <v>43089</v>
      </c>
      <c r="J519" s="182">
        <f>IFERROR(_xll.qlIndexFixing(Index1M,$H519,TRUE,_xll.ohTrigger(RecalcTrigger,Trigger1M)),NA())</f>
        <v>-1.6104036061942945E-3</v>
      </c>
      <c r="K519" s="44" t="e">
        <f>IFERROR(_xll.qlIndexFixing(Index3M,H519,TRUE,_xll.ohTrigger(RecalcTrigger,Trigger3M)),NA())</f>
        <v>#N/A</v>
      </c>
      <c r="L519" s="44">
        <f>IFERROR(_xll.qlIndexFixing(Index6M,$H519,TRUE,_xll.ohTrigger(RecalcTrigger,Trigger6M)),NA())</f>
        <v>1.0666987389955957E-3</v>
      </c>
      <c r="M519" s="183">
        <f>IFERROR(_xll.qlIndexFixing(Index1Y,$H519,TRUE,_xll.ohTrigger(RecalcTrigger,Trigger1Y)),NA())</f>
        <v>3.15224481518294E-3</v>
      </c>
      <c r="N519" s="182">
        <f>IFERROR(_xll.qlIndexFixing(ONIndex1M,I519,TRUE,_xll.ohTrigger(RecalcTrigger,Trigger1M)),NA())</f>
        <v>-1.6773077905876121E-3</v>
      </c>
      <c r="O519" s="44" t="e">
        <f>IFERROR(_xll.qlIndexFixing(ONIndex3M,I519,TRUE,_xll.ohTrigger(RecalcTrigger,Trigger3M)),NA())</f>
        <v>#N/A</v>
      </c>
      <c r="P519" s="44">
        <f>IFERROR(_xll.qlIndexFixing(ONIndex6M,I519,TRUE,_xll.ohTrigger(RecalcTrigger,Trigger6M)),NA())</f>
        <v>3.382161926044347E-4</v>
      </c>
      <c r="Q519" s="183">
        <f>IFERROR(_xll.qlIndexFixing(ONIndex1Y,I519,TRUE,_xll.ohTrigger(RecalcTrigger,Trigger1Y)),NA())</f>
        <v>1.3662002046945787E-3</v>
      </c>
    </row>
    <row r="520" spans="2:17" x14ac:dyDescent="0.2">
      <c r="B520" s="39" t="s">
        <v>17</v>
      </c>
      <c r="D520" s="42">
        <f>_xll.qlCalendarAdvance(Calendar,$D519,B520,"f",FALSE)</f>
        <v>43088</v>
      </c>
      <c r="E520" s="177">
        <f>_xll.qlInterestRateIndexValueDate(IndexON,D520)</f>
        <v>43088</v>
      </c>
      <c r="F520" s="193">
        <f>IFERROR(_xll.qlIndexFixing(IndexON,D520,TRUE,_xll.ohTrigger(RecalcTrigger,TriggerON)),NA())</f>
        <v>-1.863912736235207E-3</v>
      </c>
      <c r="H520" s="42">
        <f>_xll.qlCalendarAdvance(Calendar,$H519,B520,"f",FALSE)</f>
        <v>43088</v>
      </c>
      <c r="I520" s="177">
        <f>_xll.qlInterestRateIndexValueDate(Index1M,$H520)</f>
        <v>43090</v>
      </c>
      <c r="J520" s="182">
        <f>IFERROR(_xll.qlIndexFixing(Index1M,$H520,TRUE,_xll.ohTrigger(RecalcTrigger,Trigger1M)),NA())</f>
        <v>-1.6076424845756776E-3</v>
      </c>
      <c r="K520" s="44" t="e">
        <f>IFERROR(_xll.qlIndexFixing(Index3M,H520,TRUE,_xll.ohTrigger(RecalcTrigger,Trigger3M)),NA())</f>
        <v>#N/A</v>
      </c>
      <c r="L520" s="44">
        <f>IFERROR(_xll.qlIndexFixing(Index6M,$H520,TRUE,_xll.ohTrigger(RecalcTrigger,Trigger6M)),NA())</f>
        <v>1.0753928009156553E-3</v>
      </c>
      <c r="M520" s="183">
        <f>IFERROR(_xll.qlIndexFixing(Index1Y,$H520,TRUE,_xll.ohTrigger(RecalcTrigger,Trigger1Y)),NA())</f>
        <v>3.1622937706306466E-3</v>
      </c>
      <c r="N520" s="182">
        <f>IFERROR(_xll.qlIndexFixing(ONIndex1M,I520,TRUE,_xll.ohTrigger(RecalcTrigger,Trigger1M)),NA())</f>
        <v>-1.6609513520560171E-3</v>
      </c>
      <c r="O520" s="44" t="e">
        <f>IFERROR(_xll.qlIndexFixing(ONIndex3M,I520,TRUE,_xll.ohTrigger(RecalcTrigger,Trigger3M)),NA())</f>
        <v>#N/A</v>
      </c>
      <c r="P520" s="44">
        <f>IFERROR(_xll.qlIndexFixing(ONIndex6M,I520,TRUE,_xll.ohTrigger(RecalcTrigger,Trigger6M)),NA())</f>
        <v>3.6140712286858445E-4</v>
      </c>
      <c r="Q520" s="183">
        <f>IFERROR(_xll.qlIndexFixing(ONIndex1Y,I520,TRUE,_xll.ohTrigger(RecalcTrigger,Trigger1Y)),NA())</f>
        <v>1.3934903479118077E-3</v>
      </c>
    </row>
    <row r="521" spans="2:17" x14ac:dyDescent="0.2">
      <c r="B521" s="39" t="s">
        <v>17</v>
      </c>
      <c r="D521" s="42">
        <f>_xll.qlCalendarAdvance(Calendar,$D520,B521,"f",FALSE)</f>
        <v>43089</v>
      </c>
      <c r="E521" s="177">
        <f>_xll.qlInterestRateIndexValueDate(IndexON,D521)</f>
        <v>43089</v>
      </c>
      <c r="F521" s="193">
        <f>IFERROR(_xll.qlIndexFixing(IndexON,D521,TRUE,_xll.ohTrigger(RecalcTrigger,TriggerON)),NA())</f>
        <v>-1.8580341246776655E-3</v>
      </c>
      <c r="H521" s="42">
        <f>_xll.qlCalendarAdvance(Calendar,$H520,B521,"f",FALSE)</f>
        <v>43089</v>
      </c>
      <c r="I521" s="177">
        <f>_xll.qlInterestRateIndexValueDate(Index1M,$H521)</f>
        <v>43091</v>
      </c>
      <c r="J521" s="182">
        <f>IFERROR(_xll.qlIndexFixing(Index1M,$H521,TRUE,_xll.ohTrigger(RecalcTrigger,Trigger1M)),NA())</f>
        <v>-1.6048770448352477E-3</v>
      </c>
      <c r="K521" s="44" t="e">
        <f>IFERROR(_xll.qlIndexFixing(Index3M,H521,TRUE,_xll.ohTrigger(RecalcTrigger,Trigger3M)),NA())</f>
        <v>#N/A</v>
      </c>
      <c r="L521" s="44">
        <f>IFERROR(_xll.qlIndexFixing(Index6M,$H521,TRUE,_xll.ohTrigger(RecalcTrigger,Trigger6M)),NA())</f>
        <v>1.0840968216180851E-3</v>
      </c>
      <c r="M521" s="183">
        <f>IFERROR(_xll.qlIndexFixing(Index1Y,$H521,TRUE,_xll.ohTrigger(RecalcTrigger,Trigger1Y)),NA())</f>
        <v>3.1824422450417861E-3</v>
      </c>
      <c r="N521" s="182">
        <f>IFERROR(_xll.qlIndexFixing(ONIndex1M,I521,TRUE,_xll.ohTrigger(RecalcTrigger,Trigger1M)),NA())</f>
        <v>-1.6554639128329995E-3</v>
      </c>
      <c r="O521" s="44" t="e">
        <f>IFERROR(_xll.qlIndexFixing(ONIndex3M,I521,TRUE,_xll.ohTrigger(RecalcTrigger,Trigger3M)),NA())</f>
        <v>#N/A</v>
      </c>
      <c r="P521" s="44">
        <f>IFERROR(_xll.qlIndexFixing(ONIndex6M,I521,TRUE,_xll.ohTrigger(RecalcTrigger,Trigger6M)),NA())</f>
        <v>3.6916994197611075E-4</v>
      </c>
      <c r="Q521" s="183">
        <f>IFERROR(_xll.qlIndexFixing(ONIndex1Y,I521,TRUE,_xll.ohTrigger(RecalcTrigger,Trigger1Y)),NA())</f>
        <v>1.402625098227972E-3</v>
      </c>
    </row>
    <row r="522" spans="2:17" x14ac:dyDescent="0.2">
      <c r="B522" s="39" t="s">
        <v>42</v>
      </c>
      <c r="D522" s="42">
        <f>_xll.qlCalendarAdvance(Calendar,$D521,B522,"f",FALSE)</f>
        <v>43096</v>
      </c>
      <c r="E522" s="177">
        <f>_xll.qlInterestRateIndexValueDate(IndexON,D522)</f>
        <v>43096</v>
      </c>
      <c r="F522" s="193">
        <f>IFERROR(_xll.qlIndexFixing(IndexON,D522,TRUE,_xll.ohTrigger(RecalcTrigger,TriggerON)),NA())</f>
        <v>-1.816505019363035E-3</v>
      </c>
      <c r="H522" s="42">
        <f>_xll.qlCalendarAdvance(Calendar,$H521,B522,"f",FALSE)</f>
        <v>43096</v>
      </c>
      <c r="I522" s="177">
        <f>_xll.qlInterestRateIndexValueDate(Index1M,$H522)</f>
        <v>43098</v>
      </c>
      <c r="J522" s="182">
        <f>IFERROR(_xll.qlIndexFixing(Index1M,$H522,TRUE,_xll.ohTrigger(RecalcTrigger,Trigger1M)),NA())</f>
        <v>-1.5595223312482209E-3</v>
      </c>
      <c r="K522" s="44" t="e">
        <f>IFERROR(_xll.qlIndexFixing(Index3M,H522,TRUE,_xll.ohTrigger(RecalcTrigger,Trigger3M)),NA())</f>
        <v>#N/A</v>
      </c>
      <c r="L522" s="44">
        <f>IFERROR(_xll.qlIndexFixing(Index6M,$H522,TRUE,_xll.ohTrigger(RecalcTrigger,Trigger6M)),NA())</f>
        <v>1.1452999637508619E-3</v>
      </c>
      <c r="M522" s="183">
        <f>IFERROR(_xll.qlIndexFixing(Index1Y,$H522,TRUE,_xll.ohTrigger(RecalcTrigger,Trigger1Y)),NA())</f>
        <v>3.2527821000415697E-3</v>
      </c>
      <c r="N522" s="182">
        <f>IFERROR(_xll.qlIndexFixing(ONIndex1M,I522,TRUE,_xll.ohTrigger(RecalcTrigger,Trigger1M)),NA())</f>
        <v>-1.622268919918568E-3</v>
      </c>
      <c r="O522" s="44" t="e">
        <f>IFERROR(_xll.qlIndexFixing(ONIndex3M,I522,TRUE,_xll.ohTrigger(RecalcTrigger,Trigger3M)),NA())</f>
        <v>#N/A</v>
      </c>
      <c r="P522" s="44">
        <f>IFERROR(_xll.qlIndexFixing(ONIndex6M,I522,TRUE,_xll.ohTrigger(RecalcTrigger,Trigger6M)),NA())</f>
        <v>4.1603399717260459E-4</v>
      </c>
      <c r="Q522" s="183">
        <f>IFERROR(_xll.qlIndexFixing(ONIndex1Y,I522,TRUE,_xll.ohTrigger(RecalcTrigger,Trigger1Y)),NA())</f>
        <v>1.4577385780079055E-3</v>
      </c>
    </row>
    <row r="523" spans="2:17" x14ac:dyDescent="0.2">
      <c r="B523" s="39" t="s">
        <v>42</v>
      </c>
      <c r="D523" s="42">
        <f>_xll.qlCalendarAdvance(Calendar,$D522,B523,"f",FALSE)</f>
        <v>43103</v>
      </c>
      <c r="E523" s="177">
        <f>_xll.qlInterestRateIndexValueDate(IndexON,D523)</f>
        <v>43103</v>
      </c>
      <c r="F523" s="193">
        <f>IFERROR(_xll.qlIndexFixing(IndexON,D523,TRUE,_xll.ohTrigger(RecalcTrigger,TriggerON)),NA())</f>
        <v>-1.7743150548010789E-3</v>
      </c>
      <c r="H523" s="42">
        <f>_xll.qlCalendarAdvance(Calendar,$H522,B523,"f",FALSE)</f>
        <v>43103</v>
      </c>
      <c r="I523" s="177">
        <f>_xll.qlInterestRateIndexValueDate(Index1M,$H523)</f>
        <v>43105</v>
      </c>
      <c r="J523" s="182">
        <f>IFERROR(_xll.qlIndexFixing(Index1M,$H523,TRUE,_xll.ohTrigger(RecalcTrigger,Trigger1M)),NA())</f>
        <v>-1.5250998981362134E-3</v>
      </c>
      <c r="K523" s="44" t="e">
        <f>IFERROR(_xll.qlIndexFixing(Index3M,H523,TRUE,_xll.ohTrigger(RecalcTrigger,Trigger3M)),NA())</f>
        <v>#N/A</v>
      </c>
      <c r="L523" s="44">
        <f>IFERROR(_xll.qlIndexFixing(Index6M,$H523,TRUE,_xll.ohTrigger(RecalcTrigger,Trigger6M)),NA())</f>
        <v>1.2024106588635996E-3</v>
      </c>
      <c r="M523" s="183">
        <f>IFERROR(_xll.qlIndexFixing(Index1Y,$H523,TRUE,_xll.ohTrigger(RecalcTrigger,Trigger1Y)),NA())</f>
        <v>3.3231477150070673E-3</v>
      </c>
      <c r="N523" s="182">
        <f>IFERROR(_xll.qlIndexFixing(ONIndex1M,I523,TRUE,_xll.ohTrigger(RecalcTrigger,Trigger1M)),NA())</f>
        <v>-1.5886112470298031E-3</v>
      </c>
      <c r="O523" s="44" t="e">
        <f>IFERROR(_xll.qlIndexFixing(ONIndex3M,I523,TRUE,_xll.ohTrigger(RecalcTrigger,Trigger3M)),NA())</f>
        <v>#N/A</v>
      </c>
      <c r="P523" s="44">
        <f>IFERROR(_xll.qlIndexFixing(ONIndex6M,I523,TRUE,_xll.ohTrigger(RecalcTrigger,Trigger6M)),NA())</f>
        <v>4.6338312826854633E-4</v>
      </c>
      <c r="Q523" s="183">
        <f>IFERROR(_xll.qlIndexFixing(ONIndex1Y,I523,TRUE,_xll.ohTrigger(RecalcTrigger,Trigger1Y)),NA())</f>
        <v>1.5133622400043123E-3</v>
      </c>
    </row>
    <row r="524" spans="2:17" x14ac:dyDescent="0.2">
      <c r="B524" s="39" t="s">
        <v>42</v>
      </c>
      <c r="D524" s="42">
        <f>_xll.qlCalendarAdvance(Calendar,$D523,B524,"f",FALSE)</f>
        <v>43110</v>
      </c>
      <c r="E524" s="177">
        <f>_xll.qlInterestRateIndexValueDate(IndexON,D524)</f>
        <v>43110</v>
      </c>
      <c r="F524" s="193">
        <f>IFERROR(_xll.qlIndexFixing(IndexON,D524,TRUE,_xll.ohTrigger(RecalcTrigger,TriggerON)),NA())</f>
        <v>-1.7314671492574263E-3</v>
      </c>
      <c r="H524" s="42">
        <f>_xll.qlCalendarAdvance(Calendar,$H523,B524,"f",FALSE)</f>
        <v>43110</v>
      </c>
      <c r="I524" s="177">
        <f>_xll.qlInterestRateIndexValueDate(Index1M,$H524)</f>
        <v>43112</v>
      </c>
      <c r="J524" s="182">
        <f>IFERROR(_xll.qlIndexFixing(Index1M,$H524,TRUE,_xll.ohTrigger(RecalcTrigger,Trigger1M)),NA())</f>
        <v>-1.4842720636359045E-3</v>
      </c>
      <c r="K524" s="44" t="e">
        <f>IFERROR(_xll.qlIndexFixing(Index3M,H524,TRUE,_xll.ohTrigger(RecalcTrigger,Trigger3M)),NA())</f>
        <v>#N/A</v>
      </c>
      <c r="L524" s="44">
        <f>IFERROR(_xll.qlIndexFixing(Index6M,$H524,TRUE,_xll.ohTrigger(RecalcTrigger,Trigger6M)),NA())</f>
        <v>1.2645108407496747E-3</v>
      </c>
      <c r="M524" s="183">
        <f>IFERROR(_xll.qlIndexFixing(Index1Y,$H524,TRUE,_xll.ohTrigger(RecalcTrigger,Trigger1Y)),NA())</f>
        <v>3.3935295597220983E-3</v>
      </c>
      <c r="N524" s="182">
        <f>IFERROR(_xll.qlIndexFixing(ONIndex1M,I524,TRUE,_xll.ohTrigger(RecalcTrigger,Trigger1M)),NA())</f>
        <v>-1.5487606454511749E-3</v>
      </c>
      <c r="O524" s="44" t="e">
        <f>IFERROR(_xll.qlIndexFixing(ONIndex3M,I524,TRUE,_xll.ohTrigger(RecalcTrigger,Trigger3M)),NA())</f>
        <v>#N/A</v>
      </c>
      <c r="P524" s="44">
        <f>IFERROR(_xll.qlIndexFixing(ONIndex6M,I524,TRUE,_xll.ohTrigger(RecalcTrigger,Trigger6M)),NA())</f>
        <v>5.1922363049072828E-4</v>
      </c>
      <c r="Q524" s="183">
        <f>IFERROR(_xll.qlIndexFixing(ONIndex1Y,I524,TRUE,_xll.ohTrigger(RecalcTrigger,Trigger1Y)),NA())</f>
        <v>1.5788779821956922E-3</v>
      </c>
    </row>
    <row r="525" spans="2:17" x14ac:dyDescent="0.2">
      <c r="B525" s="39" t="s">
        <v>42</v>
      </c>
      <c r="D525" s="42">
        <f>_xll.qlCalendarAdvance(Calendar,$D524,B525,"f",FALSE)</f>
        <v>43117</v>
      </c>
      <c r="E525" s="177">
        <f>_xll.qlInterestRateIndexValueDate(IndexON,D525)</f>
        <v>43117</v>
      </c>
      <c r="F525" s="193">
        <f>IFERROR(_xll.qlIndexFixing(IndexON,D525,TRUE,_xll.ohTrigger(RecalcTrigger,TriggerON)),NA())</f>
        <v>-1.6879642208778023E-3</v>
      </c>
      <c r="H525" s="42">
        <f>_xll.qlCalendarAdvance(Calendar,$H524,B525,"f",FALSE)</f>
        <v>43117</v>
      </c>
      <c r="I525" s="177">
        <f>_xll.qlInterestRateIndexValueDate(Index1M,$H525)</f>
        <v>43119</v>
      </c>
      <c r="J525" s="182">
        <f>IFERROR(_xll.qlIndexFixing(Index1M,$H525,TRUE,_xll.ohTrigger(RecalcTrigger,Trigger1M)),NA())</f>
        <v>-1.4428203625617107E-3</v>
      </c>
      <c r="K525" s="44" t="e">
        <f>IFERROR(_xll.qlIndexFixing(Index3M,H525,TRUE,_xll.ohTrigger(RecalcTrigger,Trigger3M)),NA())</f>
        <v>#N/A</v>
      </c>
      <c r="L525" s="44">
        <f>IFERROR(_xll.qlIndexFixing(Index6M,$H525,TRUE,_xll.ohTrigger(RecalcTrigger,Trigger6M)),NA())</f>
        <v>1.3270507154964344E-3</v>
      </c>
      <c r="M525" s="183">
        <f>IFERROR(_xll.qlIndexFixing(Index1Y,$H525,TRUE,_xll.ohTrigger(RecalcTrigger,Trigger1Y)),NA())</f>
        <v>3.4639185433772497E-3</v>
      </c>
      <c r="N525" s="182">
        <f>IFERROR(_xll.qlIndexFixing(ONIndex1M,I525,TRUE,_xll.ohTrigger(RecalcTrigger,Trigger1M)),NA())</f>
        <v>-1.5082835112467663E-3</v>
      </c>
      <c r="O525" s="44" t="e">
        <f>IFERROR(_xll.qlIndexFixing(ONIndex3M,I525,TRUE,_xll.ohTrigger(RecalcTrigger,Trigger3M)),NA())</f>
        <v>#N/A</v>
      </c>
      <c r="P525" s="44">
        <f>IFERROR(_xll.qlIndexFixing(ONIndex6M,I525,TRUE,_xll.ohTrigger(RecalcTrigger,Trigger6M)),NA())</f>
        <v>5.7569512325272854E-4</v>
      </c>
      <c r="Q525" s="183">
        <f>IFERROR(_xll.qlIndexFixing(ONIndex1Y,I525,TRUE,_xll.ohTrigger(RecalcTrigger,Trigger1Y)),NA())</f>
        <v>1.6450365366704744E-3</v>
      </c>
    </row>
    <row r="526" spans="2:17" x14ac:dyDescent="0.2">
      <c r="B526" s="39" t="s">
        <v>42</v>
      </c>
      <c r="D526" s="42">
        <f>_xll.qlCalendarAdvance(Calendar,$D525,B526,"f",FALSE)</f>
        <v>43124</v>
      </c>
      <c r="E526" s="177">
        <f>_xll.qlInterestRateIndexValueDate(IndexON,D526)</f>
        <v>43124</v>
      </c>
      <c r="F526" s="193">
        <f>IFERROR(_xll.qlIndexFixing(IndexON,D526,TRUE,_xll.ohTrigger(RecalcTrigger,TriggerON)),NA())</f>
        <v>-1.6438091875681238E-3</v>
      </c>
      <c r="H526" s="42">
        <f>_xll.qlCalendarAdvance(Calendar,$H525,B526,"f",FALSE)</f>
        <v>43124</v>
      </c>
      <c r="I526" s="177">
        <f>_xll.qlInterestRateIndexValueDate(Index1M,$H526)</f>
        <v>43126</v>
      </c>
      <c r="J526" s="182">
        <f>IFERROR(_xll.qlIndexFixing(Index1M,$H526,TRUE,_xll.ohTrigger(RecalcTrigger,Trigger1M)),NA())</f>
        <v>-1.4007465254635286E-3</v>
      </c>
      <c r="K526" s="44" t="e">
        <f>IFERROR(_xll.qlIndexFixing(Index3M,H526,TRUE,_xll.ohTrigger(RecalcTrigger,Trigger3M)),NA())</f>
        <v>#N/A</v>
      </c>
      <c r="L526" s="44">
        <f>IFERROR(_xll.qlIndexFixing(Index6M,$H526,TRUE,_xll.ohTrigger(RecalcTrigger,Trigger6M)),NA())</f>
        <v>1.3900145620038763E-3</v>
      </c>
      <c r="M526" s="183">
        <f>IFERROR(_xll.qlIndexFixing(Index1Y,$H526,TRUE,_xll.ohTrigger(RecalcTrigger,Trigger1Y)),NA())</f>
        <v>3.534306014728658E-3</v>
      </c>
      <c r="N526" s="182">
        <f>IFERROR(_xll.qlIndexFixing(ONIndex1M,I526,TRUE,_xll.ohTrigger(RecalcTrigger,Trigger1M)),NA())</f>
        <v>-1.4671815816669209E-3</v>
      </c>
      <c r="O526" s="44" t="e">
        <f>IFERROR(_xll.qlIndexFixing(ONIndex3M,I526,TRUE,_xll.ohTrigger(RecalcTrigger,Trigger3M)),NA())</f>
        <v>#N/A</v>
      </c>
      <c r="P526" s="44">
        <f>IFERROR(_xll.qlIndexFixing(ONIndex6M,I526,TRUE,_xll.ohTrigger(RecalcTrigger,Trigger6M)),NA())</f>
        <v>6.327818549944908E-4</v>
      </c>
      <c r="Q526" s="183">
        <f>IFERROR(_xll.qlIndexFixing(ONIndex1Y,I526,TRUE,_xll.ohTrigger(RecalcTrigger,Trigger1Y)),NA())</f>
        <v>1.7118101176549771E-3</v>
      </c>
    </row>
    <row r="527" spans="2:17" x14ac:dyDescent="0.2">
      <c r="B527" s="39" t="s">
        <v>42</v>
      </c>
      <c r="D527" s="42">
        <f>_xll.qlCalendarAdvance(Calendar,$D526,B527,"f",FALSE)</f>
        <v>43131</v>
      </c>
      <c r="E527" s="177">
        <f>_xll.qlInterestRateIndexValueDate(IndexON,D527)</f>
        <v>43131</v>
      </c>
      <c r="F527" s="193">
        <f>IFERROR(_xll.qlIndexFixing(IndexON,D527,TRUE,_xll.ohTrigger(RecalcTrigger,TriggerON)),NA())</f>
        <v>-1.5990049678338281E-3</v>
      </c>
      <c r="H527" s="42">
        <f>_xll.qlCalendarAdvance(Calendar,$H526,B527,"f",FALSE)</f>
        <v>43131</v>
      </c>
      <c r="I527" s="177">
        <f>_xll.qlInterestRateIndexValueDate(Index1M,$H527)</f>
        <v>43133</v>
      </c>
      <c r="J527" s="182">
        <f>IFERROR(_xll.qlIndexFixing(Index1M,$H527,TRUE,_xll.ohTrigger(RecalcTrigger,Trigger1M)),NA())</f>
        <v>-1.3673541297963355E-3</v>
      </c>
      <c r="K527" s="44" t="e">
        <f>IFERROR(_xll.qlIndexFixing(Index3M,H527,TRUE,_xll.ohTrigger(RecalcTrigger,Trigger3M)),NA())</f>
        <v>#N/A</v>
      </c>
      <c r="L527" s="44">
        <f>IFERROR(_xll.qlIndexFixing(Index6M,$H527,TRUE,_xll.ohTrigger(RecalcTrigger,Trigger6M)),NA())</f>
        <v>1.4533866574571279E-3</v>
      </c>
      <c r="M527" s="183">
        <f>IFERROR(_xll.qlIndexFixing(Index1Y,$H527,TRUE,_xll.ohTrigger(RecalcTrigger,Trigger1Y)),NA())</f>
        <v>3.6046837622550516E-3</v>
      </c>
      <c r="N527" s="182">
        <f>IFERROR(_xll.qlIndexFixing(ONIndex1M,I527,TRUE,_xll.ohTrigger(RecalcTrigger,Trigger1M)),NA())</f>
        <v>-1.4254565939220143E-3</v>
      </c>
      <c r="O527" s="44" t="e">
        <f>IFERROR(_xll.qlIndexFixing(ONIndex3M,I527,TRUE,_xll.ohTrigger(RecalcTrigger,Trigger3M)),NA())</f>
        <v>#N/A</v>
      </c>
      <c r="P527" s="44">
        <f>IFERROR(_xll.qlIndexFixing(ONIndex6M,I527,TRUE,_xll.ohTrigger(RecalcTrigger,Trigger6M)),NA())</f>
        <v>6.9046807495531937E-4</v>
      </c>
      <c r="Q527" s="183">
        <f>IFERROR(_xll.qlIndexFixing(ONIndex1Y,I527,TRUE,_xll.ohTrigger(RecalcTrigger,Trigger1Y)),NA())</f>
        <v>1.7791709391357102E-3</v>
      </c>
    </row>
    <row r="528" spans="2:17" x14ac:dyDescent="0.2">
      <c r="B528" s="39" t="s">
        <v>42</v>
      </c>
      <c r="D528" s="42">
        <f>_xll.qlCalendarAdvance(Calendar,$D527,B528,"f",FALSE)</f>
        <v>43138</v>
      </c>
      <c r="E528" s="177">
        <f>_xll.qlInterestRateIndexValueDate(IndexON,D528)</f>
        <v>43138</v>
      </c>
      <c r="F528" s="193">
        <f>IFERROR(_xll.qlIndexFixing(IndexON,D528,TRUE,_xll.ohTrigger(RecalcTrigger,TriggerON)),NA())</f>
        <v>-1.553554479500896E-3</v>
      </c>
      <c r="H528" s="42">
        <f>_xll.qlCalendarAdvance(Calendar,$H527,B528,"f",FALSE)</f>
        <v>43138</v>
      </c>
      <c r="I528" s="177">
        <f>_xll.qlInterestRateIndexValueDate(Index1M,$H528)</f>
        <v>43140</v>
      </c>
      <c r="J528" s="182">
        <f>IFERROR(_xll.qlIndexFixing(Index1M,$H528,TRUE,_xll.ohTrigger(RecalcTrigger,Trigger1M)),NA())</f>
        <v>-1.3241728941748576E-3</v>
      </c>
      <c r="K528" s="44" t="e">
        <f>IFERROR(_xll.qlIndexFixing(Index3M,H528,TRUE,_xll.ohTrigger(RecalcTrigger,Trigger3M)),NA())</f>
        <v>#N/A</v>
      </c>
      <c r="L528" s="44">
        <f>IFERROR(_xll.qlIndexFixing(Index6M,$H528,TRUE,_xll.ohTrigger(RecalcTrigger,Trigger6M)),NA())</f>
        <v>1.5171512772915545E-3</v>
      </c>
      <c r="M528" s="183">
        <f>IFERROR(_xll.qlIndexFixing(Index1Y,$H528,TRUE,_xll.ohTrigger(RecalcTrigger,Trigger1Y)),NA())</f>
        <v>3.6750440143160962E-3</v>
      </c>
      <c r="N528" s="182">
        <f>IFERROR(_xll.qlIndexFixing(ONIndex1M,I528,TRUE,_xll.ohTrigger(RecalcTrigger,Trigger1M)),NA())</f>
        <v>-1.3831102853423261E-3</v>
      </c>
      <c r="O528" s="44" t="e">
        <f>IFERROR(_xll.qlIndexFixing(ONIndex3M,I528,TRUE,_xll.ohTrigger(RecalcTrigger,Trigger3M)),NA())</f>
        <v>#N/A</v>
      </c>
      <c r="P528" s="44">
        <f>IFERROR(_xll.qlIndexFixing(ONIndex6M,I528,TRUE,_xll.ohTrigger(RecalcTrigger,Trigger6M)),NA())</f>
        <v>7.4873803181496612E-4</v>
      </c>
      <c r="Q528" s="183">
        <f>IFERROR(_xll.qlIndexFixing(ONIndex1Y,I528,TRUE,_xll.ohTrigger(RecalcTrigger,Trigger1Y)),NA())</f>
        <v>1.8470912150991836E-3</v>
      </c>
    </row>
    <row r="529" spans="2:17" x14ac:dyDescent="0.2">
      <c r="B529" s="39" t="s">
        <v>42</v>
      </c>
      <c r="D529" s="42">
        <f>_xll.qlCalendarAdvance(Calendar,$D528,B529,"f",FALSE)</f>
        <v>43145</v>
      </c>
      <c r="E529" s="177">
        <f>_xll.qlInterestRateIndexValueDate(IndexON,D529)</f>
        <v>43145</v>
      </c>
      <c r="F529" s="193">
        <f>IFERROR(_xll.qlIndexFixing(IndexON,D529,TRUE,_xll.ohTrigger(RecalcTrigger,TriggerON)),NA())</f>
        <v>-1.5074606408749247E-3</v>
      </c>
      <c r="H529" s="42">
        <f>_xll.qlCalendarAdvance(Calendar,$H528,B529,"f",FALSE)</f>
        <v>43145</v>
      </c>
      <c r="I529" s="177">
        <f>_xll.qlInterestRateIndexValueDate(Index1M,$H529)</f>
        <v>43147</v>
      </c>
      <c r="J529" s="182">
        <f>IFERROR(_xll.qlIndexFixing(Index1M,$H529,TRUE,_xll.ohTrigger(RecalcTrigger,Trigger1M)),NA())</f>
        <v>-1.2803743519104341E-3</v>
      </c>
      <c r="K529" s="44" t="e">
        <f>IFERROR(_xll.qlIndexFixing(Index3M,H529,TRUE,_xll.ohTrigger(RecalcTrigger,Trigger3M)),NA())</f>
        <v>#N/A</v>
      </c>
      <c r="L529" s="44">
        <f>IFERROR(_xll.qlIndexFixing(Index6M,$H529,TRUE,_xll.ohTrigger(RecalcTrigger,Trigger6M)),NA())</f>
        <v>1.5812926951591982E-3</v>
      </c>
      <c r="M529" s="183">
        <f>IFERROR(_xll.qlIndexFixing(Index1Y,$H529,TRUE,_xll.ohTrigger(RecalcTrigger,Trigger1Y)),NA())</f>
        <v>3.7453794393113972E-3</v>
      </c>
      <c r="N529" s="182">
        <f>IFERROR(_xll.qlIndexFixing(ONIndex1M,I529,TRUE,_xll.ohTrigger(RecalcTrigger,Trigger1M)),NA())</f>
        <v>-1.3401443930582957E-3</v>
      </c>
      <c r="O529" s="44" t="e">
        <f>IFERROR(_xll.qlIndexFixing(ONIndex3M,I529,TRUE,_xll.ohTrigger(RecalcTrigger,Trigger3M)),NA())</f>
        <v>#N/A</v>
      </c>
      <c r="P529" s="44">
        <f>IFERROR(_xll.qlIndexFixing(ONIndex6M,I529,TRUE,_xll.ohTrigger(RecalcTrigger,Trigger6M)),NA())</f>
        <v>8.0757597433311901E-4</v>
      </c>
      <c r="Q529" s="183">
        <f>IFERROR(_xll.qlIndexFixing(ONIndex1Y,I529,TRUE,_xll.ohTrigger(RecalcTrigger,Trigger1Y)),NA())</f>
        <v>1.9155431597717154E-3</v>
      </c>
    </row>
    <row r="530" spans="2:17" x14ac:dyDescent="0.2">
      <c r="B530" s="39" t="s">
        <v>42</v>
      </c>
      <c r="D530" s="42">
        <f>_xll.qlCalendarAdvance(Calendar,$D529,B530,"f",FALSE)</f>
        <v>43152</v>
      </c>
      <c r="E530" s="177">
        <f>_xll.qlInterestRateIndexValueDate(IndexON,D530)</f>
        <v>43152</v>
      </c>
      <c r="F530" s="193">
        <f>IFERROR(_xll.qlIndexFixing(IndexON,D530,TRUE,_xll.ohTrigger(RecalcTrigger,TriggerON)),NA())</f>
        <v>-1.4607263698618311E-3</v>
      </c>
      <c r="H530" s="42">
        <f>_xll.qlCalendarAdvance(Calendar,$H529,B530,"f",FALSE)</f>
        <v>43152</v>
      </c>
      <c r="I530" s="177">
        <f>_xll.qlInterestRateIndexValueDate(Index1M,$H530)</f>
        <v>43154</v>
      </c>
      <c r="J530" s="182">
        <f>IFERROR(_xll.qlIndexFixing(Index1M,$H530,TRUE,_xll.ohTrigger(RecalcTrigger,Trigger1M)),NA())</f>
        <v>-1.2359602339755732E-3</v>
      </c>
      <c r="K530" s="44" t="e">
        <f>IFERROR(_xll.qlIndexFixing(Index3M,H530,TRUE,_xll.ohTrigger(RecalcTrigger,Trigger3M)),NA())</f>
        <v>#N/A</v>
      </c>
      <c r="L530" s="44">
        <f>IFERROR(_xll.qlIndexFixing(Index6M,$H530,TRUE,_xll.ohTrigger(RecalcTrigger,Trigger6M)),NA())</f>
        <v>1.6457951829022767E-3</v>
      </c>
      <c r="M530" s="183">
        <f>IFERROR(_xll.qlIndexFixing(Index1Y,$H530,TRUE,_xll.ohTrigger(RecalcTrigger,Trigger1Y)),NA())</f>
        <v>3.8156831458408058E-3</v>
      </c>
      <c r="N530" s="182">
        <f>IFERROR(_xll.qlIndexFixing(ONIndex1M,I530,TRUE,_xll.ohTrigger(RecalcTrigger,Trigger1M)),NA())</f>
        <v>-1.2965606542802988E-3</v>
      </c>
      <c r="O530" s="44" t="e">
        <f>IFERROR(_xll.qlIndexFixing(ONIndex3M,I530,TRUE,_xll.ohTrigger(RecalcTrigger,Trigger3M)),NA())</f>
        <v>#N/A</v>
      </c>
      <c r="P530" s="44">
        <f>IFERROR(_xll.qlIndexFixing(ONIndex6M,I530,TRUE,_xll.ohTrigger(RecalcTrigger,Trigger6M)),NA())</f>
        <v>8.6696615134940203E-4</v>
      </c>
      <c r="Q530" s="183">
        <f>IFERROR(_xll.qlIndexFixing(ONIndex1Y,I530,TRUE,_xll.ohTrigger(RecalcTrigger,Trigger1Y)),NA())</f>
        <v>1.9844989869799434E-3</v>
      </c>
    </row>
    <row r="531" spans="2:17" x14ac:dyDescent="0.2">
      <c r="B531" s="39" t="s">
        <v>42</v>
      </c>
      <c r="D531" s="42">
        <f>_xll.qlCalendarAdvance(Calendar,$D530,B531,"f",FALSE)</f>
        <v>43159</v>
      </c>
      <c r="E531" s="177">
        <f>_xll.qlInterestRateIndexValueDate(IndexON,D531)</f>
        <v>43159</v>
      </c>
      <c r="F531" s="193">
        <f>IFERROR(_xll.qlIndexFixing(IndexON,D531,TRUE,_xll.ohTrigger(RecalcTrigger,TriggerON)),NA())</f>
        <v>-1.4133545847272444E-3</v>
      </c>
      <c r="H531" s="42">
        <f>_xll.qlCalendarAdvance(Calendar,$H530,B531,"f",FALSE)</f>
        <v>43159</v>
      </c>
      <c r="I531" s="177">
        <f>_xll.qlInterestRateIndexValueDate(Index1M,$H531)</f>
        <v>43161</v>
      </c>
      <c r="J531" s="182">
        <f>IFERROR(_xll.qlIndexFixing(Index1M,$H531,TRUE,_xll.ohTrigger(RecalcTrigger,Trigger1M)),NA())</f>
        <v>-1.1778221395435107E-3</v>
      </c>
      <c r="K531" s="44" t="e">
        <f>IFERROR(_xll.qlIndexFixing(Index3M,H531,TRUE,_xll.ohTrigger(RecalcTrigger,Trigger3M)),NA())</f>
        <v>#N/A</v>
      </c>
      <c r="L531" s="44">
        <f>IFERROR(_xll.qlIndexFixing(Index6M,$H531,TRUE,_xll.ohTrigger(RecalcTrigger,Trigger6M)),NA())</f>
        <v>1.7296508865686385E-3</v>
      </c>
      <c r="M531" s="183">
        <f>IFERROR(_xll.qlIndexFixing(Index1Y,$H531,TRUE,_xll.ohTrigger(RecalcTrigger,Trigger1Y)),NA())</f>
        <v>3.8859486828634222E-3</v>
      </c>
      <c r="N531" s="182">
        <f>IFERROR(_xll.qlIndexFixing(ONIndex1M,I531,TRUE,_xll.ohTrigger(RecalcTrigger,Trigger1M)),NA())</f>
        <v>-1.2523608060988067E-3</v>
      </c>
      <c r="O531" s="44" t="e">
        <f>IFERROR(_xll.qlIndexFixing(ONIndex3M,I531,TRUE,_xll.ohTrigger(RecalcTrigger,Trigger3M)),NA())</f>
        <v>#N/A</v>
      </c>
      <c r="P531" s="44">
        <f>IFERROR(_xll.qlIndexFixing(ONIndex6M,I531,TRUE,_xll.ohTrigger(RecalcTrigger,Trigger6M)),NA())</f>
        <v>9.2689281186331129E-4</v>
      </c>
      <c r="Q531" s="183">
        <f>IFERROR(_xll.qlIndexFixing(ONIndex1Y,I531,TRUE,_xll.ohTrigger(RecalcTrigger,Trigger1Y)),NA())</f>
        <v>2.0539309107903136E-3</v>
      </c>
    </row>
    <row r="532" spans="2:17" x14ac:dyDescent="0.2">
      <c r="B532" s="39" t="s">
        <v>42</v>
      </c>
      <c r="D532" s="42">
        <f>_xll.qlCalendarAdvance(Calendar,$D531,B532,"f",FALSE)</f>
        <v>43166</v>
      </c>
      <c r="E532" s="177">
        <f>_xll.qlInterestRateIndexValueDate(IndexON,D532)</f>
        <v>43166</v>
      </c>
      <c r="F532" s="193">
        <f>IFERROR(_xll.qlIndexFixing(IndexON,D532,TRUE,_xll.ohTrigger(RecalcTrigger,TriggerON)),NA())</f>
        <v>-1.3653482037367937E-3</v>
      </c>
      <c r="H532" s="42">
        <f>_xll.qlCalendarAdvance(Calendar,$H531,B532,"f",FALSE)</f>
        <v>43166</v>
      </c>
      <c r="I532" s="177">
        <f>_xll.qlInterestRateIndexValueDate(Index1M,$H532)</f>
        <v>43168</v>
      </c>
      <c r="J532" s="182">
        <f>IFERROR(_xll.qlIndexFixing(Index1M,$H532,TRUE,_xll.ohTrigger(RecalcTrigger,Trigger1M)),NA())</f>
        <v>-1.1353355479451935E-3</v>
      </c>
      <c r="K532" s="44" t="e">
        <f>IFERROR(_xll.qlIndexFixing(Index3M,H532,TRUE,_xll.ohTrigger(RecalcTrigger,Trigger3M)),NA())</f>
        <v>#N/A</v>
      </c>
      <c r="L532" s="44">
        <f>IFERROR(_xll.qlIndexFixing(Index6M,$H532,TRUE,_xll.ohTrigger(RecalcTrigger,Trigger6M)),NA())</f>
        <v>1.794901269766429E-3</v>
      </c>
      <c r="M532" s="183">
        <f>IFERROR(_xll.qlIndexFixing(Index1Y,$H532,TRUE,_xll.ohTrigger(RecalcTrigger,Trigger1Y)),NA())</f>
        <v>3.9561700398587727E-3</v>
      </c>
      <c r="N532" s="182">
        <f>IFERROR(_xll.qlIndexFixing(ONIndex1M,I532,TRUE,_xll.ohTrigger(RecalcTrigger,Trigger1M)),NA())</f>
        <v>-1.2075465859240353E-3</v>
      </c>
      <c r="O532" s="44" t="e">
        <f>IFERROR(_xll.qlIndexFixing(ONIndex3M,I532,TRUE,_xll.ohTrigger(RecalcTrigger,Trigger3M)),NA())</f>
        <v>#N/A</v>
      </c>
      <c r="P532" s="44">
        <f>IFERROR(_xll.qlIndexFixing(ONIndex6M,I532,TRUE,_xll.ohTrigger(RecalcTrigger,Trigger6M)),NA())</f>
        <v>9.8734020447466264E-4</v>
      </c>
      <c r="Q532" s="183">
        <f>IFERROR(_xll.qlIndexFixing(ONIndex1Y,I532,TRUE,_xll.ohTrigger(RecalcTrigger,Trigger1Y)),NA())</f>
        <v>2.123811145189336E-3</v>
      </c>
    </row>
    <row r="533" spans="2:17" x14ac:dyDescent="0.2">
      <c r="B533" s="39" t="s">
        <v>42</v>
      </c>
      <c r="D533" s="42">
        <f>_xll.qlCalendarAdvance(Calendar,$D532,B533,"f",FALSE)</f>
        <v>43173</v>
      </c>
      <c r="E533" s="177">
        <f>_xll.qlInterestRateIndexValueDate(IndexON,D533)</f>
        <v>43173</v>
      </c>
      <c r="F533" s="193">
        <f>IFERROR(_xll.qlIndexFixing(IndexON,D533,TRUE,_xll.ohTrigger(RecalcTrigger,TriggerON)),NA())</f>
        <v>-1.3167101448363638E-3</v>
      </c>
      <c r="H533" s="42">
        <f>_xll.qlCalendarAdvance(Calendar,$H532,B533,"f",FALSE)</f>
        <v>43173</v>
      </c>
      <c r="I533" s="177">
        <f>_xll.qlInterestRateIndexValueDate(Index1M,$H533)</f>
        <v>43175</v>
      </c>
      <c r="J533" s="182">
        <f>IFERROR(_xll.qlIndexFixing(Index1M,$H533,TRUE,_xll.ohTrigger(RecalcTrigger,Trigger1M)),NA())</f>
        <v>-1.0889552079443399E-3</v>
      </c>
      <c r="K533" s="44" t="e">
        <f>IFERROR(_xll.qlIndexFixing(Index3M,H533,TRUE,_xll.ohTrigger(RecalcTrigger,Trigger3M)),NA())</f>
        <v>#N/A</v>
      </c>
      <c r="L533" s="44">
        <f>IFERROR(_xll.qlIndexFixing(Index6M,$H533,TRUE,_xll.ohTrigger(RecalcTrigger,Trigger6M)),NA())</f>
        <v>1.8604610839198887E-3</v>
      </c>
      <c r="M533" s="183">
        <f>IFERROR(_xll.qlIndexFixing(Index1Y,$H533,TRUE,_xll.ohTrigger(RecalcTrigger,Trigger1Y)),NA())</f>
        <v>4.0263416469860291E-3</v>
      </c>
      <c r="N533" s="182">
        <f>IFERROR(_xll.qlIndexFixing(ONIndex1M,I533,TRUE,_xll.ohTrigger(RecalcTrigger,Trigger1M)),NA())</f>
        <v>-1.1621197308464559E-3</v>
      </c>
      <c r="O533" s="44" t="e">
        <f>IFERROR(_xll.qlIndexFixing(ONIndex3M,I533,TRUE,_xll.ohTrigger(RecalcTrigger,Trigger3M)),NA())</f>
        <v>#N/A</v>
      </c>
      <c r="P533" s="44">
        <f>IFERROR(_xll.qlIndexFixing(ONIndex6M,I533,TRUE,_xll.ohTrigger(RecalcTrigger,Trigger6M)),NA())</f>
        <v>1.0482925781030161E-3</v>
      </c>
      <c r="Q533" s="183">
        <f>IFERROR(_xll.qlIndexFixing(ONIndex1Y,I533,TRUE,_xll.ohTrigger(RecalcTrigger,Trigger1Y)),NA())</f>
        <v>2.1941119041635204E-3</v>
      </c>
    </row>
    <row r="534" spans="2:17" x14ac:dyDescent="0.2">
      <c r="B534" s="39" t="s">
        <v>42</v>
      </c>
      <c r="D534" s="42">
        <f>_xll.qlCalendarAdvance(Calendar,$D533,B534,"f",FALSE)</f>
        <v>43180</v>
      </c>
      <c r="E534" s="177">
        <f>_xll.qlInterestRateIndexValueDate(IndexON,D534)</f>
        <v>43180</v>
      </c>
      <c r="F534" s="193">
        <f>IFERROR(_xll.qlIndexFixing(IndexON,D534,TRUE,_xll.ohTrigger(RecalcTrigger,TriggerON)),NA())</f>
        <v>-1.2674433263315521E-3</v>
      </c>
      <c r="H534" s="42">
        <f>_xll.qlCalendarAdvance(Calendar,$H533,B534,"f",FALSE)</f>
        <v>43180</v>
      </c>
      <c r="I534" s="177">
        <f>_xll.qlInterestRateIndexValueDate(Index1M,$H534)</f>
        <v>43182</v>
      </c>
      <c r="J534" s="182">
        <f>IFERROR(_xll.qlIndexFixing(Index1M,$H534,TRUE,_xll.ohTrigger(RecalcTrigger,Trigger1M)),NA())</f>
        <v>-1.0419665737104375E-3</v>
      </c>
      <c r="K534" s="44" t="e">
        <f>IFERROR(_xll.qlIndexFixing(Index3M,H534,TRUE,_xll.ohTrigger(RecalcTrigger,Trigger3M)),NA())</f>
        <v>#N/A</v>
      </c>
      <c r="L534" s="44">
        <f>IFERROR(_xll.qlIndexFixing(Index6M,$H534,TRUE,_xll.ohTrigger(RecalcTrigger,Trigger6M)),NA())</f>
        <v>1.9263145931161206E-3</v>
      </c>
      <c r="M534" s="183">
        <f>IFERROR(_xll.qlIndexFixing(Index1Y,$H534,TRUE,_xll.ohTrigger(RecalcTrigger,Trigger1Y)),NA())</f>
        <v>4.0964583752449695E-3</v>
      </c>
      <c r="N534" s="182">
        <f>IFERROR(_xll.qlIndexFixing(ONIndex1M,I534,TRUE,_xll.ohTrigger(RecalcTrigger,Trigger1M)),NA())</f>
        <v>-1.1160819781164122E-3</v>
      </c>
      <c r="O534" s="44" t="e">
        <f>IFERROR(_xll.qlIndexFixing(ONIndex3M,I534,TRUE,_xll.ohTrigger(RecalcTrigger,Trigger3M)),NA())</f>
        <v>#N/A</v>
      </c>
      <c r="P534" s="44">
        <f>IFERROR(_xll.qlIndexFixing(ONIndex6M,I534,TRUE,_xll.ohTrigger(RecalcTrigger,Trigger6M)),NA())</f>
        <v>1.1097341814281236E-3</v>
      </c>
      <c r="Q534" s="183">
        <f>IFERROR(_xll.qlIndexFixing(ONIndex1Y,I534,TRUE,_xll.ohTrigger(RecalcTrigger,Trigger1Y)),NA())</f>
        <v>2.2648054016194408E-3</v>
      </c>
    </row>
    <row r="535" spans="2:17" x14ac:dyDescent="0.2">
      <c r="B535" s="39" t="s">
        <v>42</v>
      </c>
      <c r="D535" s="42">
        <f>_xll.qlCalendarAdvance(Calendar,$D534,B535,"f",FALSE)</f>
        <v>43187</v>
      </c>
      <c r="E535" s="177">
        <f>_xll.qlInterestRateIndexValueDate(IndexON,D535)</f>
        <v>43187</v>
      </c>
      <c r="F535" s="193">
        <f>IFERROR(_xll.qlIndexFixing(IndexON,D535,TRUE,_xll.ohTrigger(RecalcTrigger,TriggerON)),NA())</f>
        <v>-1.2175506660083713E-3</v>
      </c>
      <c r="H535" s="42">
        <f>_xll.qlCalendarAdvance(Calendar,$H534,B535,"f",FALSE)</f>
        <v>43187</v>
      </c>
      <c r="I535" s="177">
        <f>_xll.qlInterestRateIndexValueDate(Index1M,$H535)</f>
        <v>43193</v>
      </c>
      <c r="J535" s="182">
        <f>IFERROR(_xll.qlIndexFixing(Index1M,$H535,TRUE,_xll.ohTrigger(RecalcTrigger,Trigger1M)),NA())</f>
        <v>-9.7037948066125423E-4</v>
      </c>
      <c r="K535" s="44" t="e">
        <f>IFERROR(_xll.qlIndexFixing(Index3M,H535,TRUE,_xll.ohTrigger(RecalcTrigger,Trigger3M)),NA())</f>
        <v>#N/A</v>
      </c>
      <c r="L535" s="44">
        <f>IFERROR(_xll.qlIndexFixing(Index6M,$H535,TRUE,_xll.ohTrigger(RecalcTrigger,Trigger6M)),NA())</f>
        <v>2.0206994952732434E-3</v>
      </c>
      <c r="M535" s="183">
        <f>IFERROR(_xll.qlIndexFixing(Index1Y,$H535,TRUE,_xll.ohTrigger(RecalcTrigger,Trigger1Y)),NA())</f>
        <v>4.1966903501508357E-3</v>
      </c>
      <c r="N535" s="182">
        <f>IFERROR(_xll.qlIndexFixing(ONIndex1M,I535,TRUE,_xll.ohTrigger(RecalcTrigger,Trigger1M)),NA())</f>
        <v>-1.0559957319378199E-3</v>
      </c>
      <c r="O535" s="44" t="e">
        <f>IFERROR(_xll.qlIndexFixing(ONIndex3M,I535,TRUE,_xll.ohTrigger(RecalcTrigger,Trigger3M)),NA())</f>
        <v>#N/A</v>
      </c>
      <c r="P535" s="44">
        <f>IFERROR(_xll.qlIndexFixing(ONIndex6M,I535,TRUE,_xll.ohTrigger(RecalcTrigger,Trigger6M)),NA())</f>
        <v>1.1894240479737306E-3</v>
      </c>
      <c r="Q535" s="183">
        <f>IFERROR(_xll.qlIndexFixing(ONIndex1Y,I535,TRUE,_xll.ohTrigger(RecalcTrigger,Trigger1Y)),NA())</f>
        <v>2.3562294091838965E-3</v>
      </c>
    </row>
    <row r="536" spans="2:17" x14ac:dyDescent="0.2">
      <c r="B536" s="39" t="s">
        <v>42</v>
      </c>
      <c r="D536" s="42">
        <f>_xll.qlCalendarAdvance(Calendar,$D535,B536,"f",FALSE)</f>
        <v>43194</v>
      </c>
      <c r="E536" s="177">
        <f>_xll.qlInterestRateIndexValueDate(IndexON,D536)</f>
        <v>43194</v>
      </c>
      <c r="F536" s="193">
        <f>IFERROR(_xll.qlIndexFixing(IndexON,D536,TRUE,_xll.ohTrigger(RecalcTrigger,TriggerON)),NA())</f>
        <v>-1.1670350821324504E-3</v>
      </c>
      <c r="H536" s="42">
        <f>_xll.qlCalendarAdvance(Calendar,$H535,B536,"f",FALSE)</f>
        <v>43194</v>
      </c>
      <c r="I536" s="177">
        <f>_xll.qlInterestRateIndexValueDate(Index1M,$H536)</f>
        <v>43196</v>
      </c>
      <c r="J536" s="182">
        <f>IFERROR(_xll.qlIndexFixing(Index1M,$H536,TRUE,_xll.ohTrigger(RecalcTrigger,Trigger1M)),NA())</f>
        <v>-9.4617134210647324E-4</v>
      </c>
      <c r="K536" s="44" t="e">
        <f>IFERROR(_xll.qlIndexFixing(Index3M,H536,TRUE,_xll.ohTrigger(RecalcTrigger,Trigger3M)),NA())</f>
        <v>#N/A</v>
      </c>
      <c r="L536" s="44">
        <f>IFERROR(_xll.qlIndexFixing(Index6M,$H536,TRUE,_xll.ohTrigger(RecalcTrigger,Trigger6M)),NA())</f>
        <v>2.0588397429894163E-3</v>
      </c>
      <c r="M536" s="183">
        <f>IFERROR(_xll.qlIndexFixing(Index1Y,$H536,TRUE,_xll.ohTrigger(RecalcTrigger,Trigger1Y)),NA())</f>
        <v>4.2365088843212386E-3</v>
      </c>
      <c r="N536" s="182">
        <f>IFERROR(_xll.qlIndexFixing(ONIndex1M,I536,TRUE,_xll.ohTrigger(RecalcTrigger,Trigger1M)),NA())</f>
        <v>-1.0221807285404338E-3</v>
      </c>
      <c r="O536" s="44" t="e">
        <f>IFERROR(_xll.qlIndexFixing(ONIndex3M,I536,TRUE,_xll.ohTrigger(RecalcTrigger,Trigger3M)),NA())</f>
        <v>#N/A</v>
      </c>
      <c r="P536" s="44">
        <f>IFERROR(_xll.qlIndexFixing(ONIndex6M,I536,TRUE,_xll.ohTrigger(RecalcTrigger,Trigger6M)),NA())</f>
        <v>1.2340220726070328E-3</v>
      </c>
      <c r="Q536" s="183">
        <f>IFERROR(_xll.qlIndexFixing(ONIndex1Y,I536,TRUE,_xll.ohTrigger(RecalcTrigger,Trigger1Y)),NA())</f>
        <v>2.4072594674429126E-3</v>
      </c>
    </row>
    <row r="537" spans="2:17" x14ac:dyDescent="0.2">
      <c r="B537" s="39" t="s">
        <v>42</v>
      </c>
      <c r="D537" s="42">
        <f>_xll.qlCalendarAdvance(Calendar,$D536,B537,"f",FALSE)</f>
        <v>43201</v>
      </c>
      <c r="E537" s="177">
        <f>_xll.qlInterestRateIndexValueDate(IndexON,D537)</f>
        <v>43201</v>
      </c>
      <c r="F537" s="193">
        <f>IFERROR(_xll.qlIndexFixing(IndexON,D537,TRUE,_xll.ohTrigger(RecalcTrigger,TriggerON)),NA())</f>
        <v>-1.1158994929694188E-3</v>
      </c>
      <c r="H537" s="42">
        <f>_xll.qlCalendarAdvance(Calendar,$H536,B537,"f",FALSE)</f>
        <v>43201</v>
      </c>
      <c r="I537" s="177">
        <f>_xll.qlInterestRateIndexValueDate(Index1M,$H537)</f>
        <v>43203</v>
      </c>
      <c r="J537" s="182">
        <f>IFERROR(_xll.qlIndexFixing(Index1M,$H537,TRUE,_xll.ohTrigger(RecalcTrigger,Trigger1M)),NA())</f>
        <v>-8.9736820435609894E-4</v>
      </c>
      <c r="K537" s="44" t="e">
        <f>IFERROR(_xll.qlIndexFixing(Index3M,H537,TRUE,_xll.ohTrigger(RecalcTrigger,Trigger3M)),NA())</f>
        <v>#N/A</v>
      </c>
      <c r="L537" s="44">
        <f>IFERROR(_xll.qlIndexFixing(Index6M,$H537,TRUE,_xll.ohTrigger(RecalcTrigger,Trigger6M)),NA())</f>
        <v>2.125479901777385E-3</v>
      </c>
      <c r="M537" s="183">
        <f>IFERROR(_xll.qlIndexFixing(Index1Y,$H537,TRUE,_xll.ohTrigger(RecalcTrigger,Trigger1Y)),NA())</f>
        <v>4.3064346127821848E-3</v>
      </c>
      <c r="N537" s="182">
        <f>IFERROR(_xll.qlIndexFixing(ONIndex1M,I537,TRUE,_xll.ohTrigger(RecalcTrigger,Trigger1M)),NA())</f>
        <v>-9.7432070607528232E-4</v>
      </c>
      <c r="O537" s="44" t="e">
        <f>IFERROR(_xll.qlIndexFixing(ONIndex3M,I537,TRUE,_xll.ohTrigger(RecalcTrigger,Trigger3M)),NA())</f>
        <v>#N/A</v>
      </c>
      <c r="P537" s="44">
        <f>IFERROR(_xll.qlIndexFixing(ONIndex6M,I537,TRUE,_xll.ohTrigger(RecalcTrigger,Trigger6M)),NA())</f>
        <v>1.2968368577404021E-3</v>
      </c>
      <c r="Q537" s="183">
        <f>IFERROR(_xll.qlIndexFixing(ONIndex1Y,I537,TRUE,_xll.ohTrigger(RecalcTrigger,Trigger1Y)),NA())</f>
        <v>2.4789644636236119E-3</v>
      </c>
    </row>
    <row r="538" spans="2:17" x14ac:dyDescent="0.2">
      <c r="B538" s="39" t="s">
        <v>42</v>
      </c>
      <c r="D538" s="42">
        <f>_xll.qlCalendarAdvance(Calendar,$D537,B538,"f",FALSE)</f>
        <v>43208</v>
      </c>
      <c r="E538" s="177">
        <f>_xll.qlInterestRateIndexValueDate(IndexON,D538)</f>
        <v>43208</v>
      </c>
      <c r="F538" s="193">
        <f>IFERROR(_xll.qlIndexFixing(IndexON,D538,TRUE,_xll.ohTrigger(RecalcTrigger,TriggerON)),NA())</f>
        <v>-1.0641468165850654E-3</v>
      </c>
      <c r="H538" s="42">
        <f>_xll.qlCalendarAdvance(Calendar,$H537,B538,"f",FALSE)</f>
        <v>43208</v>
      </c>
      <c r="I538" s="177">
        <f>_xll.qlInterestRateIndexValueDate(Index1M,$H538)</f>
        <v>43210</v>
      </c>
      <c r="J538" s="182">
        <f>IFERROR(_xll.qlIndexFixing(Index1M,$H538,TRUE,_xll.ohTrigger(RecalcTrigger,Trigger1M)),NA())</f>
        <v>-8.479636916120508E-4</v>
      </c>
      <c r="K538" s="44" t="e">
        <f>IFERROR(_xll.qlIndexFixing(Index3M,H538,TRUE,_xll.ohTrigger(RecalcTrigger,Trigger3M)),NA())</f>
        <v>#N/A</v>
      </c>
      <c r="L538" s="44">
        <f>IFERROR(_xll.qlIndexFixing(Index6M,$H538,TRUE,_xll.ohTrigger(RecalcTrigger,Trigger6M)),NA())</f>
        <v>2.1923507917867256E-3</v>
      </c>
      <c r="M538" s="183">
        <f>IFERROR(_xll.qlIndexFixing(Index1Y,$H538,TRUE,_xll.ohTrigger(RecalcTrigger,Trigger1Y)),NA())</f>
        <v>4.3811940036299893E-3</v>
      </c>
      <c r="N538" s="182">
        <f>IFERROR(_xll.qlIndexFixing(ONIndex1M,I538,TRUE,_xll.ohTrigger(RecalcTrigger,Trigger1M)),NA())</f>
        <v>-9.2585673463929652E-4</v>
      </c>
      <c r="O538" s="44" t="e">
        <f>IFERROR(_xll.qlIndexFixing(ONIndex3M,I538,TRUE,_xll.ohTrigger(RecalcTrigger,Trigger3M)),NA())</f>
        <v>#N/A</v>
      </c>
      <c r="P538" s="44">
        <f>IFERROR(_xll.qlIndexFixing(ONIndex6M,I538,TRUE,_xll.ohTrigger(RecalcTrigger,Trigger6M)),NA())</f>
        <v>1.3600778680089576E-3</v>
      </c>
      <c r="Q538" s="183">
        <f>IFERROR(_xll.qlIndexFixing(ONIndex1Y,I538,TRUE,_xll.ohTrigger(RecalcTrigger,Trigger1Y)),NA())</f>
        <v>2.5509510539123426E-3</v>
      </c>
    </row>
    <row r="539" spans="2:17" x14ac:dyDescent="0.2">
      <c r="B539" s="39" t="s">
        <v>42</v>
      </c>
      <c r="D539" s="42">
        <f>_xll.qlCalendarAdvance(Calendar,$D538,B539,"f",FALSE)</f>
        <v>43215</v>
      </c>
      <c r="E539" s="177">
        <f>_xll.qlInterestRateIndexValueDate(IndexON,D539)</f>
        <v>43215</v>
      </c>
      <c r="F539" s="193">
        <f>IFERROR(_xll.qlIndexFixing(IndexON,D539,TRUE,_xll.ohTrigger(RecalcTrigger,TriggerON)),NA())</f>
        <v>-1.011779970845339E-3</v>
      </c>
      <c r="H539" s="42">
        <f>_xll.qlCalendarAdvance(Calendar,$H538,B539,"f",FALSE)</f>
        <v>43215</v>
      </c>
      <c r="I539" s="177">
        <f>_xll.qlInterestRateIndexValueDate(Index1M,$H539)</f>
        <v>43217</v>
      </c>
      <c r="J539" s="182">
        <f>IFERROR(_xll.qlIndexFixing(Index1M,$H539,TRUE,_xll.ohTrigger(RecalcTrigger,Trigger1M)),NA())</f>
        <v>-7.979595335255897E-4</v>
      </c>
      <c r="K539" s="44" t="e">
        <f>IFERROR(_xll.qlIndexFixing(Index3M,H539,TRUE,_xll.ohTrigger(RecalcTrigger,Trigger3M)),NA())</f>
        <v>#N/A</v>
      </c>
      <c r="L539" s="44">
        <f>IFERROR(_xll.qlIndexFixing(Index6M,$H539,TRUE,_xll.ohTrigger(RecalcTrigger,Trigger6M)),NA())</f>
        <v>2.2594366669146386E-3</v>
      </c>
      <c r="M539" s="183">
        <f>IFERROR(_xll.qlIndexFixing(Index1Y,$H539,TRUE,_xll.ohTrigger(RecalcTrigger,Trigger1Y)),NA())</f>
        <v>4.4460701975255245E-3</v>
      </c>
      <c r="N539" s="182">
        <f>IFERROR(_xll.qlIndexFixing(ONIndex1M,I539,TRUE,_xll.ohTrigger(RecalcTrigger,Trigger1M)),NA())</f>
        <v>-8.697320379891238E-4</v>
      </c>
      <c r="O539" s="44" t="e">
        <f>IFERROR(_xll.qlIndexFixing(ONIndex3M,I539,TRUE,_xll.ohTrigger(RecalcTrigger,Trigger3M)),NA())</f>
        <v>#N/A</v>
      </c>
      <c r="P539" s="44">
        <f>IFERROR(_xll.qlIndexFixing(ONIndex6M,I539,TRUE,_xll.ohTrigger(RecalcTrigger,Trigger6M)),NA())</f>
        <v>1.4328550103215321E-3</v>
      </c>
      <c r="Q539" s="183">
        <f>IFERROR(_xll.qlIndexFixing(ONIndex1Y,I539,TRUE,_xll.ohTrigger(RecalcTrigger,Trigger1Y)),NA())</f>
        <v>2.6335306075875309E-3</v>
      </c>
    </row>
    <row r="540" spans="2:17" x14ac:dyDescent="0.2">
      <c r="B540" s="39" t="s">
        <v>42</v>
      </c>
      <c r="D540" s="42">
        <f>_xll.qlCalendarAdvance(Calendar,$D539,B540,"f",FALSE)</f>
        <v>43222</v>
      </c>
      <c r="E540" s="177">
        <f>_xll.qlInterestRateIndexValueDate(IndexON,D540)</f>
        <v>43222</v>
      </c>
      <c r="F540" s="193">
        <f>IFERROR(_xll.qlIndexFixing(IndexON,D540,TRUE,_xll.ohTrigger(RecalcTrigger,TriggerON)),NA())</f>
        <v>-9.5880187413577289E-4</v>
      </c>
      <c r="H540" s="42">
        <f>_xll.qlCalendarAdvance(Calendar,$H539,B540,"f",FALSE)</f>
        <v>43222</v>
      </c>
      <c r="I540" s="177">
        <f>_xll.qlInterestRateIndexValueDate(Index1M,$H540)</f>
        <v>43224</v>
      </c>
      <c r="J540" s="182">
        <f>IFERROR(_xll.qlIndexFixing(Index1M,$H540,TRUE,_xll.ohTrigger(RecalcTrigger,Trigger1M)),NA())</f>
        <v>-7.4735745967448709E-4</v>
      </c>
      <c r="K540" s="44" t="e">
        <f>IFERROR(_xll.qlIndexFixing(Index3M,H540,TRUE,_xll.ohTrigger(RecalcTrigger,Trigger3M)),NA())</f>
        <v>#N/A</v>
      </c>
      <c r="L540" s="44">
        <f>IFERROR(_xll.qlIndexFixing(Index6M,$H540,TRUE,_xll.ohTrigger(RecalcTrigger,Trigger6M)),NA())</f>
        <v>2.3267217789588136E-3</v>
      </c>
      <c r="M540" s="183">
        <f>IFERROR(_xll.qlIndexFixing(Index1Y,$H540,TRUE,_xll.ohTrigger(RecalcTrigger,Trigger1Y)),NA())</f>
        <v>4.5157746508128101E-3</v>
      </c>
      <c r="N540" s="182">
        <f>IFERROR(_xll.qlIndexFixing(ONIndex1M,I540,TRUE,_xll.ohTrigger(RecalcTrigger,Trigger1M)),NA())</f>
        <v>-8.2712389401606856E-4</v>
      </c>
      <c r="O540" s="44" t="e">
        <f>IFERROR(_xll.qlIndexFixing(ONIndex3M,I540,TRUE,_xll.ohTrigger(RecalcTrigger,Trigger3M)),NA())</f>
        <v>#N/A</v>
      </c>
      <c r="P540" s="44">
        <f>IFERROR(_xll.qlIndexFixing(ONIndex6M,I540,TRUE,_xll.ohTrigger(RecalcTrigger,Trigger6M)),NA())</f>
        <v>1.4877755576314655E-3</v>
      </c>
      <c r="Q540" s="183">
        <f>IFERROR(_xll.qlIndexFixing(ONIndex1Y,I540,TRUE,_xll.ohTrigger(RecalcTrigger,Trigger1Y)),NA())</f>
        <v>2.695657871560897E-3</v>
      </c>
    </row>
    <row r="541" spans="2:17" x14ac:dyDescent="0.2">
      <c r="B541" s="39" t="s">
        <v>42</v>
      </c>
      <c r="D541" s="42">
        <f>_xll.qlCalendarAdvance(Calendar,$D540,B541,"f",FALSE)</f>
        <v>43229</v>
      </c>
      <c r="E541" s="177">
        <f>_xll.qlInterestRateIndexValueDate(IndexON,D541)</f>
        <v>43229</v>
      </c>
      <c r="F541" s="193">
        <f>IFERROR(_xll.qlIndexFixing(IndexON,D541,TRUE,_xll.ohTrigger(RecalcTrigger,TriggerON)),NA())</f>
        <v>-9.0521544460209213E-4</v>
      </c>
      <c r="H541" s="42">
        <f>_xll.qlCalendarAdvance(Calendar,$H540,B541,"f",FALSE)</f>
        <v>43229</v>
      </c>
      <c r="I541" s="177">
        <f>_xll.qlInterestRateIndexValueDate(Index1M,$H541)</f>
        <v>43231</v>
      </c>
      <c r="J541" s="182">
        <f>IFERROR(_xll.qlIndexFixing(Index1M,$H541,TRUE,_xll.ohTrigger(RecalcTrigger,Trigger1M)),NA())</f>
        <v>-6.9615919958752122E-4</v>
      </c>
      <c r="K541" s="44" t="e">
        <f>IFERROR(_xll.qlIndexFixing(Index3M,H541,TRUE,_xll.ohTrigger(RecalcTrigger,Trigger3M)),NA())</f>
        <v>#N/A</v>
      </c>
      <c r="L541" s="44">
        <f>IFERROR(_xll.qlIndexFixing(Index6M,$H541,TRUE,_xll.ohTrigger(RecalcTrigger,Trigger6M)),NA())</f>
        <v>2.394190377604469E-3</v>
      </c>
      <c r="M541" s="183">
        <f>IFERROR(_xll.qlIndexFixing(Index1Y,$H541,TRUE,_xll.ohTrigger(RecalcTrigger,Trigger1Y)),NA())</f>
        <v>4.5854006792047436E-3</v>
      </c>
      <c r="N541" s="182">
        <f>IFERROR(_xll.qlIndexFixing(ONIndex1M,I541,TRUE,_xll.ohTrigger(RecalcTrigger,Trigger1M)),NA())</f>
        <v>-7.7685849908970539E-4</v>
      </c>
      <c r="O541" s="44" t="e">
        <f>IFERROR(_xll.qlIndexFixing(ONIndex3M,I541,TRUE,_xll.ohTrigger(RecalcTrigger,Trigger3M)),NA())</f>
        <v>#N/A</v>
      </c>
      <c r="P541" s="44">
        <f>IFERROR(_xll.qlIndexFixing(ONIndex6M,I541,TRUE,_xll.ohTrigger(RecalcTrigger,Trigger6M)),NA())</f>
        <v>1.552200734664666E-3</v>
      </c>
      <c r="Q541" s="183">
        <f>IFERROR(_xll.qlIndexFixing(ONIndex1Y,I541,TRUE,_xll.ohTrigger(RecalcTrigger,Trigger1Y)),NA())</f>
        <v>2.7683225267338685E-3</v>
      </c>
    </row>
    <row r="542" spans="2:17" x14ac:dyDescent="0.2">
      <c r="B542" s="39" t="s">
        <v>42</v>
      </c>
      <c r="D542" s="42">
        <f>_xll.qlCalendarAdvance(Calendar,$D541,B542,"f",FALSE)</f>
        <v>43236</v>
      </c>
      <c r="E542" s="177">
        <f>_xll.qlInterestRateIndexValueDate(IndexON,D542)</f>
        <v>43236</v>
      </c>
      <c r="F542" s="193">
        <f>IFERROR(_xll.qlIndexFixing(IndexON,D542,TRUE,_xll.ohTrigger(RecalcTrigger,TriggerON)),NA())</f>
        <v>-8.5102360011024558E-4</v>
      </c>
      <c r="H542" s="42">
        <f>_xll.qlCalendarAdvance(Calendar,$H541,B542,"f",FALSE)</f>
        <v>43236</v>
      </c>
      <c r="I542" s="177">
        <f>_xll.qlInterestRateIndexValueDate(Index1M,$H542)</f>
        <v>43238</v>
      </c>
      <c r="J542" s="182">
        <f>IFERROR(_xll.qlIndexFixing(Index1M,$H542,TRUE,_xll.ohTrigger(RecalcTrigger,Trigger1M)),NA())</f>
        <v>-6.4436648272126992E-4</v>
      </c>
      <c r="K542" s="44" t="e">
        <f>IFERROR(_xll.qlIndexFixing(Index3M,H542,TRUE,_xll.ohTrigger(RecalcTrigger,Trigger3M)),NA())</f>
        <v>#N/A</v>
      </c>
      <c r="L542" s="44">
        <f>IFERROR(_xll.qlIndexFixing(Index6M,$H542,TRUE,_xll.ohTrigger(RecalcTrigger,Trigger6M)),NA())</f>
        <v>2.4618267104074992E-3</v>
      </c>
      <c r="M542" s="183">
        <f>IFERROR(_xll.qlIndexFixing(Index1Y,$H542,TRUE,_xll.ohTrigger(RecalcTrigger,Trigger1Y)),NA())</f>
        <v>4.6549466861761238E-3</v>
      </c>
      <c r="N542" s="182">
        <f>IFERROR(_xll.qlIndexFixing(ONIndex1M,I542,TRUE,_xll.ohTrigger(RecalcTrigger,Trigger1M)),NA())</f>
        <v>-7.2599610415391425E-4</v>
      </c>
      <c r="O542" s="44" t="e">
        <f>IFERROR(_xll.qlIndexFixing(ONIndex3M,I542,TRUE,_xll.ohTrigger(RecalcTrigger,Trigger3M)),NA())</f>
        <v>#N/A</v>
      </c>
      <c r="P542" s="44">
        <f>IFERROR(_xll.qlIndexFixing(ONIndex6M,I542,TRUE,_xll.ohTrigger(RecalcTrigger,Trigger6M)),NA())</f>
        <v>1.6169891314721241E-3</v>
      </c>
      <c r="Q542" s="183">
        <f>IFERROR(_xll.qlIndexFixing(ONIndex1Y,I542,TRUE,_xll.ohTrigger(RecalcTrigger,Trigger1Y)),NA())</f>
        <v>2.8411576310016784E-3</v>
      </c>
    </row>
    <row r="543" spans="2:17" x14ac:dyDescent="0.2">
      <c r="B543" s="39" t="s">
        <v>42</v>
      </c>
      <c r="D543" s="42">
        <f>_xll.qlCalendarAdvance(Calendar,$D542,B543,"f",FALSE)</f>
        <v>43243</v>
      </c>
      <c r="E543" s="177">
        <f>_xll.qlInterestRateIndexValueDate(IndexON,D543)</f>
        <v>43243</v>
      </c>
      <c r="F543" s="193">
        <f>IFERROR(_xll.qlIndexFixing(IndexON,D543,TRUE,_xll.ohTrigger(RecalcTrigger,TriggerON)),NA())</f>
        <v>-7.9622925888589435E-4</v>
      </c>
      <c r="H543" s="42">
        <f>_xll.qlCalendarAdvance(Calendar,$H542,B543,"f",FALSE)</f>
        <v>43243</v>
      </c>
      <c r="I543" s="177">
        <f>_xll.qlInterestRateIndexValueDate(Index1M,$H543)</f>
        <v>43245</v>
      </c>
      <c r="J543" s="182">
        <f>IFERROR(_xll.qlIndexFixing(Index1M,$H543,TRUE,_xll.ohTrigger(RecalcTrigger,Trigger1M)),NA())</f>
        <v>-5.9198103848073964E-4</v>
      </c>
      <c r="K543" s="44" t="e">
        <f>IFERROR(_xll.qlIndexFixing(Index3M,H543,TRUE,_xll.ohTrigger(RecalcTrigger,Trigger3M)),NA())</f>
        <v>#N/A</v>
      </c>
      <c r="L543" s="44">
        <f>IFERROR(_xll.qlIndexFixing(Index6M,$H543,TRUE,_xll.ohTrigger(RecalcTrigger,Trigger6M)),NA())</f>
        <v>2.5296150227789188E-3</v>
      </c>
      <c r="M543" s="183">
        <f>IFERROR(_xll.qlIndexFixing(Index1Y,$H543,TRUE,_xll.ohTrigger(RecalcTrigger,Trigger1Y)),NA())</f>
        <v>4.7244115174764154E-3</v>
      </c>
      <c r="N543" s="182">
        <f>IFERROR(_xll.qlIndexFixing(ONIndex1M,I543,TRUE,_xll.ohTrigger(RecalcTrigger,Trigger1M)),NA())</f>
        <v>-6.7453844633913462E-4</v>
      </c>
      <c r="O543" s="44" t="e">
        <f>IFERROR(_xll.qlIndexFixing(ONIndex3M,I543,TRUE,_xll.ohTrigger(RecalcTrigger,Trigger3M)),NA())</f>
        <v>#N/A</v>
      </c>
      <c r="P543" s="44">
        <f>IFERROR(_xll.qlIndexFixing(ONIndex6M,I543,TRUE,_xll.ohTrigger(RecalcTrigger,Trigger6M)),NA())</f>
        <v>1.6821249965737195E-3</v>
      </c>
      <c r="Q543" s="183">
        <f>IFERROR(_xll.qlIndexFixing(ONIndex1Y,I543,TRUE,_xll.ohTrigger(RecalcTrigger,Trigger1Y)),NA())</f>
        <v>2.9141353982709006E-3</v>
      </c>
    </row>
    <row r="544" spans="2:17" x14ac:dyDescent="0.2">
      <c r="B544" s="39" t="s">
        <v>42</v>
      </c>
      <c r="D544" s="42">
        <f>_xll.qlCalendarAdvance(Calendar,$D543,B544,"f",FALSE)</f>
        <v>43250</v>
      </c>
      <c r="E544" s="177">
        <f>_xll.qlInterestRateIndexValueDate(IndexON,D544)</f>
        <v>43250</v>
      </c>
      <c r="F544" s="193">
        <f>IFERROR(_xll.qlIndexFixing(IndexON,D544,TRUE,_xll.ohTrigger(RecalcTrigger,TriggerON)),NA())</f>
        <v>-7.4083533915469957E-4</v>
      </c>
      <c r="H544" s="42">
        <f>_xll.qlCalendarAdvance(Calendar,$H543,B544,"f",FALSE)</f>
        <v>43250</v>
      </c>
      <c r="I544" s="177">
        <f>_xll.qlInterestRateIndexValueDate(Index1M,$H544)</f>
        <v>43252</v>
      </c>
      <c r="J544" s="182">
        <f>IFERROR(_xll.qlIndexFixing(Index1M,$H544,TRUE,_xll.ohTrigger(RecalcTrigger,Trigger1M)),NA())</f>
        <v>-5.3900459620002548E-4</v>
      </c>
      <c r="K544" s="44" t="e">
        <f>IFERROR(_xll.qlIndexFixing(Index3M,H544,TRUE,_xll.ohTrigger(RecalcTrigger,Trigger3M)),NA())</f>
        <v>#N/A</v>
      </c>
      <c r="L544" s="44">
        <f>IFERROR(_xll.qlIndexFixing(Index6M,$H544,TRUE,_xll.ohTrigger(RecalcTrigger,Trigger6M)),NA())</f>
        <v>2.5975395579740622E-3</v>
      </c>
      <c r="M544" s="183">
        <f>IFERROR(_xll.qlIndexFixing(Index1Y,$H544,TRUE,_xll.ohTrigger(RecalcTrigger,Trigger1Y)),NA())</f>
        <v>4.7937944612846057E-3</v>
      </c>
      <c r="N544" s="182">
        <f>IFERROR(_xll.qlIndexFixing(ONIndex1M,I544,TRUE,_xll.ohTrigger(RecalcTrigger,Trigger1M)),NA())</f>
        <v>-6.2248726265590193E-4</v>
      </c>
      <c r="O544" s="44" t="e">
        <f>IFERROR(_xll.qlIndexFixing(ONIndex3M,I544,TRUE,_xll.ohTrigger(RecalcTrigger,Trigger3M)),NA())</f>
        <v>#N/A</v>
      </c>
      <c r="P544" s="44">
        <f>IFERROR(_xll.qlIndexFixing(ONIndex6M,I544,TRUE,_xll.ohTrigger(RecalcTrigger,Trigger6M)),NA())</f>
        <v>1.7475925790488844E-3</v>
      </c>
      <c r="Q544" s="183">
        <f>IFERROR(_xll.qlIndexFixing(ONIndex1Y,I544,TRUE,_xll.ohTrigger(RecalcTrigger,Trigger1Y)),NA())</f>
        <v>2.9872280421283648E-3</v>
      </c>
    </row>
    <row r="545" spans="2:17" x14ac:dyDescent="0.2">
      <c r="B545" s="39" t="s">
        <v>42</v>
      </c>
      <c r="D545" s="42">
        <f>_xll.qlCalendarAdvance(Calendar,$D544,B545,"f",FALSE)</f>
        <v>43257</v>
      </c>
      <c r="E545" s="177">
        <f>_xll.qlInterestRateIndexValueDate(IndexON,D545)</f>
        <v>43257</v>
      </c>
      <c r="F545" s="193">
        <f>IFERROR(_xll.qlIndexFixing(IndexON,D545,TRUE,_xll.ohTrigger(RecalcTrigger,TriggerON)),NA())</f>
        <v>-6.84844758662706E-4</v>
      </c>
      <c r="H545" s="42">
        <f>_xll.qlCalendarAdvance(Calendar,$H544,B545,"f",FALSE)</f>
        <v>43257</v>
      </c>
      <c r="I545" s="177">
        <f>_xll.qlInterestRateIndexValueDate(Index1M,$H545)</f>
        <v>43259</v>
      </c>
      <c r="J545" s="182">
        <f>IFERROR(_xll.qlIndexFixing(Index1M,$H545,TRUE,_xll.ohTrigger(RecalcTrigger,Trigger1M)),NA())</f>
        <v>-4.8543888516938694E-4</v>
      </c>
      <c r="K545" s="44" t="e">
        <f>IFERROR(_xll.qlIndexFixing(Index3M,H545,TRUE,_xll.ohTrigger(RecalcTrigger,Trigger3M)),NA())</f>
        <v>#N/A</v>
      </c>
      <c r="L545" s="44">
        <f>IFERROR(_xll.qlIndexFixing(Index6M,$H545,TRUE,_xll.ohTrigger(RecalcTrigger,Trigger6M)),NA())</f>
        <v>2.6655845570791878E-3</v>
      </c>
      <c r="M545" s="183">
        <f>IFERROR(_xll.qlIndexFixing(Index1Y,$H545,TRUE,_xll.ohTrigger(RecalcTrigger,Trigger1Y)),NA())</f>
        <v>4.863095248367341E-3</v>
      </c>
      <c r="N545" s="182">
        <f>IFERROR(_xll.qlIndexFixing(ONIndex1M,I545,TRUE,_xll.ohTrigger(RecalcTrigger,Trigger1M)),NA())</f>
        <v>-5.6984429047446383E-4</v>
      </c>
      <c r="O545" s="44" t="e">
        <f>IFERROR(_xll.qlIndexFixing(ONIndex3M,I545,TRUE,_xll.ohTrigger(RecalcTrigger,Trigger3M)),NA())</f>
        <v>#N/A</v>
      </c>
      <c r="P545" s="44">
        <f>IFERROR(_xll.qlIndexFixing(ONIndex6M,I545,TRUE,_xll.ohTrigger(RecalcTrigger,Trigger6M)),NA())</f>
        <v>1.8133761272576265E-3</v>
      </c>
      <c r="Q545" s="183">
        <f>IFERROR(_xll.qlIndexFixing(ONIndex1Y,I545,TRUE,_xll.ohTrigger(RecalcTrigger,Trigger1Y)),NA())</f>
        <v>3.0604077764007087E-3</v>
      </c>
    </row>
    <row r="546" spans="2:17" x14ac:dyDescent="0.2">
      <c r="B546" s="39" t="s">
        <v>42</v>
      </c>
      <c r="D546" s="42">
        <f>_xll.qlCalendarAdvance(Calendar,$D545,B546,"f",FALSE)</f>
        <v>43264</v>
      </c>
      <c r="E546" s="177">
        <f>_xll.qlInterestRateIndexValueDate(IndexON,D546)</f>
        <v>43264</v>
      </c>
      <c r="F546" s="193">
        <f>IFERROR(_xll.qlIndexFixing(IndexON,D546,TRUE,_xll.ohTrigger(RecalcTrigger,TriggerON)),NA())</f>
        <v>-6.2826043587538294E-4</v>
      </c>
      <c r="H546" s="42">
        <f>_xll.qlCalendarAdvance(Calendar,$H545,B546,"f",FALSE)</f>
        <v>43264</v>
      </c>
      <c r="I546" s="177">
        <f>_xll.qlInterestRateIndexValueDate(Index1M,$H546)</f>
        <v>43266</v>
      </c>
      <c r="J546" s="182">
        <f>IFERROR(_xll.qlIndexFixing(Index1M,$H546,TRUE,_xll.ohTrigger(RecalcTrigger,Trigger1M)),NA())</f>
        <v>-4.3128563460817238E-4</v>
      </c>
      <c r="K546" s="44" t="e">
        <f>IFERROR(_xll.qlIndexFixing(Index3M,H546,TRUE,_xll.ohTrigger(RecalcTrigger,Trigger3M)),NA())</f>
        <v>#N/A</v>
      </c>
      <c r="L546" s="44">
        <f>IFERROR(_xll.qlIndexFixing(Index6M,$H546,TRUE,_xll.ohTrigger(RecalcTrigger,Trigger6M)),NA())</f>
        <v>2.733734259001541E-3</v>
      </c>
      <c r="M546" s="183">
        <f>IFERROR(_xll.qlIndexFixing(Index1Y,$H546,TRUE,_xll.ohTrigger(RecalcTrigger,Trigger1Y)),NA())</f>
        <v>4.9323140522344383E-3</v>
      </c>
      <c r="N546" s="182">
        <f>IFERROR(_xll.qlIndexFixing(ONIndex1M,I546,TRUE,_xll.ohTrigger(RecalcTrigger,Trigger1M)),NA())</f>
        <v>-5.1661126692525983E-4</v>
      </c>
      <c r="O546" s="44" t="e">
        <f>IFERROR(_xll.qlIndexFixing(ONIndex3M,I546,TRUE,_xll.ohTrigger(RecalcTrigger,Trigger3M)),NA())</f>
        <v>#N/A</v>
      </c>
      <c r="P546" s="44">
        <f>IFERROR(_xll.qlIndexFixing(ONIndex6M,I546,TRUE,_xll.ohTrigger(RecalcTrigger,Trigger6M)),NA())</f>
        <v>1.8794598897997616E-3</v>
      </c>
      <c r="Q546" s="183">
        <f>IFERROR(_xll.qlIndexFixing(ONIndex1Y,I546,TRUE,_xll.ohTrigger(RecalcTrigger,Trigger1Y)),NA())</f>
        <v>3.133646814674762E-3</v>
      </c>
    </row>
    <row r="547" spans="2:17" x14ac:dyDescent="0.2">
      <c r="B547" s="39" t="s">
        <v>42</v>
      </c>
      <c r="D547" s="42">
        <f>_xll.qlCalendarAdvance(Calendar,$D546,B547,"f",FALSE)</f>
        <v>43271</v>
      </c>
      <c r="E547" s="177">
        <f>_xll.qlInterestRateIndexValueDate(IndexON,D547)</f>
        <v>43271</v>
      </c>
      <c r="F547" s="193">
        <f>IFERROR(_xll.qlIndexFixing(IndexON,D547,TRUE,_xll.ohTrigger(RecalcTrigger,TriggerON)),NA())</f>
        <v>-5.7108528889848742E-4</v>
      </c>
      <c r="H547" s="42">
        <f>_xll.qlCalendarAdvance(Calendar,$H546,B547,"f",FALSE)</f>
        <v>43271</v>
      </c>
      <c r="I547" s="177">
        <f>_xll.qlInterestRateIndexValueDate(Index1M,$H547)</f>
        <v>43273</v>
      </c>
      <c r="J547" s="182">
        <f>IFERROR(_xll.qlIndexFixing(Index1M,$H547,TRUE,_xll.ohTrigger(RecalcTrigger,Trigger1M)),NA())</f>
        <v>-3.7654657368415846E-4</v>
      </c>
      <c r="K547" s="44" t="e">
        <f>IFERROR(_xll.qlIndexFixing(Index3M,H547,TRUE,_xll.ohTrigger(RecalcTrigger,Trigger3M)),NA())</f>
        <v>#N/A</v>
      </c>
      <c r="L547" s="44">
        <f>IFERROR(_xll.qlIndexFixing(Index6M,$H547,TRUE,_xll.ohTrigger(RecalcTrigger,Trigger6M)),NA())</f>
        <v>2.8019742262974478E-3</v>
      </c>
      <c r="M547" s="183">
        <f>IFERROR(_xll.qlIndexFixing(Index1Y,$H547,TRUE,_xll.ohTrigger(RecalcTrigger,Trigger1Y)),NA())</f>
        <v>5.0014514892935298E-3</v>
      </c>
      <c r="N547" s="182">
        <f>IFERROR(_xll.qlIndexFixing(ONIndex1M,I547,TRUE,_xll.ohTrigger(RecalcTrigger,Trigger1M)),NA())</f>
        <v>-4.6278992913872941E-4</v>
      </c>
      <c r="O547" s="44" t="e">
        <f>IFERROR(_xll.qlIndexFixing(ONIndex3M,I547,TRUE,_xll.ohTrigger(RecalcTrigger,Trigger3M)),NA())</f>
        <v>#N/A</v>
      </c>
      <c r="P547" s="44">
        <f>IFERROR(_xll.qlIndexFixing(ONIndex6M,I547,TRUE,_xll.ohTrigger(RecalcTrigger,Trigger6M)),NA())</f>
        <v>1.9458281156747859E-3</v>
      </c>
      <c r="Q547" s="183">
        <f>IFERROR(_xll.qlIndexFixing(ONIndex1Y,I547,TRUE,_xll.ohTrigger(RecalcTrigger,Trigger1Y)),NA())</f>
        <v>3.2069173706172904E-3</v>
      </c>
    </row>
    <row r="548" spans="2:17" x14ac:dyDescent="0.2">
      <c r="B548" s="39" t="s">
        <v>42</v>
      </c>
      <c r="D548" s="42">
        <f>_xll.qlCalendarAdvance(Calendar,$D547,B548,"f",FALSE)</f>
        <v>43278</v>
      </c>
      <c r="E548" s="177">
        <f>_xll.qlInterestRateIndexValueDate(IndexON,D548)</f>
        <v>43278</v>
      </c>
      <c r="F548" s="193">
        <f>IFERROR(_xll.qlIndexFixing(IndexON,D548,TRUE,_xll.ohTrigger(RecalcTrigger,TriggerON)),NA())</f>
        <v>-5.1332223555800027E-4</v>
      </c>
      <c r="H548" s="42">
        <f>_xll.qlCalendarAdvance(Calendar,$H547,B548,"f",FALSE)</f>
        <v>43278</v>
      </c>
      <c r="I548" s="177">
        <f>_xll.qlInterestRateIndexValueDate(Index1M,$H548)</f>
        <v>43280</v>
      </c>
      <c r="J548" s="182">
        <f>IFERROR(_xll.qlIndexFixing(Index1M,$H548,TRUE,_xll.ohTrigger(RecalcTrigger,Trigger1M)),NA())</f>
        <v>-3.1721815784022112E-4</v>
      </c>
      <c r="K548" s="44" t="e">
        <f>IFERROR(_xll.qlIndexFixing(Index3M,H548,TRUE,_xll.ohTrigger(RecalcTrigger,Trigger3M)),NA())</f>
        <v>#N/A</v>
      </c>
      <c r="L548" s="44">
        <f>IFERROR(_xll.qlIndexFixing(Index6M,$H548,TRUE,_xll.ohTrigger(RecalcTrigger,Trigger6M)),NA())</f>
        <v>2.8702982875826407E-3</v>
      </c>
      <c r="M548" s="183">
        <f>IFERROR(_xll.qlIndexFixing(Index1Y,$H548,TRUE,_xll.ohTrigger(RecalcTrigger,Trigger1Y)),NA())</f>
        <v>5.0558158115155951E-3</v>
      </c>
      <c r="N548" s="182">
        <f>IFERROR(_xll.qlIndexFixing(ONIndex1M,I548,TRUE,_xll.ohTrigger(RecalcTrigger,Trigger1M)),NA())</f>
        <v>-4.0838201424531206E-4</v>
      </c>
      <c r="O548" s="44" t="e">
        <f>IFERROR(_xll.qlIndexFixing(ONIndex3M,I548,TRUE,_xll.ohTrigger(RecalcTrigger,Trigger3M)),NA())</f>
        <v>#N/A</v>
      </c>
      <c r="P548" s="44">
        <f>IFERROR(_xll.qlIndexFixing(ONIndex6M,I548,TRUE,_xll.ohTrigger(RecalcTrigger,Trigger6M)),NA())</f>
        <v>2.0124650533226429E-3</v>
      </c>
      <c r="Q548" s="183">
        <f>IFERROR(_xll.qlIndexFixing(ONIndex1Y,I548,TRUE,_xll.ohTrigger(RecalcTrigger,Trigger1Y)),NA())</f>
        <v>3.2801916578950596E-3</v>
      </c>
    </row>
    <row r="549" spans="2:17" x14ac:dyDescent="0.2">
      <c r="B549" s="39" t="s">
        <v>42</v>
      </c>
      <c r="D549" s="42">
        <f>_xll.qlCalendarAdvance(Calendar,$D548,B549,"f",FALSE)</f>
        <v>43285</v>
      </c>
      <c r="E549" s="177">
        <f>_xll.qlInterestRateIndexValueDate(IndexON,D549)</f>
        <v>43285</v>
      </c>
      <c r="F549" s="193">
        <f>IFERROR(_xll.qlIndexFixing(IndexON,D549,TRUE,_xll.ohTrigger(RecalcTrigger,TriggerON)),NA())</f>
        <v>-4.5497419415951867E-4</v>
      </c>
      <c r="H549" s="42">
        <f>_xll.qlCalendarAdvance(Calendar,$H548,B549,"f",FALSE)</f>
        <v>43285</v>
      </c>
      <c r="I549" s="177">
        <f>_xll.qlInterestRateIndexValueDate(Index1M,$H549)</f>
        <v>43287</v>
      </c>
      <c r="J549" s="182">
        <f>IFERROR(_xll.qlIndexFixing(Index1M,$H549,TRUE,_xll.ohTrigger(RecalcTrigger,Trigger1M)),NA())</f>
        <v>-2.6531793714164173E-4</v>
      </c>
      <c r="K549" s="44" t="e">
        <f>IFERROR(_xll.qlIndexFixing(Index3M,H549,TRUE,_xll.ohTrigger(RecalcTrigger,Trigger3M)),NA())</f>
        <v>#N/A</v>
      </c>
      <c r="L549" s="44">
        <f>IFERROR(_xll.qlIndexFixing(Index6M,$H549,TRUE,_xll.ohTrigger(RecalcTrigger,Trigger6M)),NA())</f>
        <v>2.9387036702218081E-3</v>
      </c>
      <c r="M549" s="183">
        <f>IFERROR(_xll.qlIndexFixing(Index1Y,$H549,TRUE,_xll.ohTrigger(RecalcTrigger,Trigger1Y)),NA())</f>
        <v>5.1394869440436761E-3</v>
      </c>
      <c r="N549" s="182">
        <f>IFERROR(_xll.qlIndexFixing(ONIndex1M,I549,TRUE,_xll.ohTrigger(RecalcTrigger,Trigger1M)),NA())</f>
        <v>-3.533892596552235E-4</v>
      </c>
      <c r="O549" s="44" t="e">
        <f>IFERROR(_xll.qlIndexFixing(ONIndex3M,I549,TRUE,_xll.ohTrigger(RecalcTrigger,Trigger3M)),NA())</f>
        <v>#N/A</v>
      </c>
      <c r="P549" s="44">
        <f>IFERROR(_xll.qlIndexFixing(ONIndex6M,I549,TRUE,_xll.ohTrigger(RecalcTrigger,Trigger6M)),NA())</f>
        <v>2.0793549513431486E-3</v>
      </c>
      <c r="Q549" s="183">
        <f>IFERROR(_xll.qlIndexFixing(ONIndex1Y,I549,TRUE,_xll.ohTrigger(RecalcTrigger,Trigger1Y)),NA())</f>
        <v>3.3534418900149632E-3</v>
      </c>
    </row>
    <row r="550" spans="2:17" x14ac:dyDescent="0.2">
      <c r="B550" s="39" t="s">
        <v>42</v>
      </c>
      <c r="D550" s="42">
        <f>_xll.qlCalendarAdvance(Calendar,$D549,B550,"f",FALSE)</f>
        <v>43292</v>
      </c>
      <c r="E550" s="177">
        <f>_xll.qlInterestRateIndexValueDate(IndexON,D550)</f>
        <v>43292</v>
      </c>
      <c r="F550" s="193">
        <f>IFERROR(_xll.qlIndexFixing(IndexON,D550,TRUE,_xll.ohTrigger(RecalcTrigger,TriggerON)),NA())</f>
        <v>-3.960440827288636E-4</v>
      </c>
      <c r="H550" s="42">
        <f>_xll.qlCalendarAdvance(Calendar,$H549,B550,"f",FALSE)</f>
        <v>43292</v>
      </c>
      <c r="I550" s="177">
        <f>_xll.qlInterestRateIndexValueDate(Index1M,$H550)</f>
        <v>43294</v>
      </c>
      <c r="J550" s="182">
        <f>IFERROR(_xll.qlIndexFixing(Index1M,$H550,TRUE,_xll.ohTrigger(RecalcTrigger,Trigger1M)),NA())</f>
        <v>-2.0883181958278408E-4</v>
      </c>
      <c r="K550" s="44" t="e">
        <f>IFERROR(_xll.qlIndexFixing(Index3M,H550,TRUE,_xll.ohTrigger(RecalcTrigger,Trigger3M)),NA())</f>
        <v>#N/A</v>
      </c>
      <c r="L550" s="44">
        <f>IFERROR(_xll.qlIndexFixing(Index6M,$H550,TRUE,_xll.ohTrigger(RecalcTrigger,Trigger6M)),NA())</f>
        <v>3.007187928295592E-3</v>
      </c>
      <c r="M550" s="183">
        <f>IFERROR(_xll.qlIndexFixing(Index1Y,$H550,TRUE,_xll.ohTrigger(RecalcTrigger,Trigger1Y)),NA())</f>
        <v>5.208388410435456E-3</v>
      </c>
      <c r="N550" s="182">
        <f>IFERROR(_xll.qlIndexFixing(ONIndex1M,I550,TRUE,_xll.ohTrigger(RecalcTrigger,Trigger1M)),NA())</f>
        <v>-2.9781340225909503E-4</v>
      </c>
      <c r="O550" s="44" t="e">
        <f>IFERROR(_xll.qlIndexFixing(ONIndex3M,I550,TRUE,_xll.ohTrigger(RecalcTrigger,Trigger3M)),NA())</f>
        <v>#N/A</v>
      </c>
      <c r="P550" s="44">
        <f>IFERROR(_xll.qlIndexFixing(ONIndex6M,I550,TRUE,_xll.ohTrigger(RecalcTrigger,Trigger6M)),NA())</f>
        <v>2.146482058575927E-3</v>
      </c>
      <c r="Q550" s="183">
        <f>IFERROR(_xll.qlIndexFixing(ONIndex1Y,I550,TRUE,_xll.ohTrigger(RecalcTrigger,Trigger1Y)),NA())</f>
        <v>3.4266402807237029E-3</v>
      </c>
    </row>
    <row r="551" spans="2:17" x14ac:dyDescent="0.2">
      <c r="B551" s="39" t="s">
        <v>42</v>
      </c>
      <c r="D551" s="42">
        <f>_xll.qlCalendarAdvance(Calendar,$D550,B551,"f",FALSE)</f>
        <v>43299</v>
      </c>
      <c r="E551" s="177">
        <f>_xll.qlInterestRateIndexValueDate(IndexON,D551)</f>
        <v>43299</v>
      </c>
      <c r="F551" s="193">
        <f>IFERROR(_xll.qlIndexFixing(IndexON,D551,TRUE,_xll.ohTrigger(RecalcTrigger,TriggerON)),NA())</f>
        <v>-3.3653481937179208E-4</v>
      </c>
      <c r="H551" s="42">
        <f>_xll.qlCalendarAdvance(Calendar,$H550,B551,"f",FALSE)</f>
        <v>43299</v>
      </c>
      <c r="I551" s="177">
        <f>_xll.qlInterestRateIndexValueDate(Index1M,$H551)</f>
        <v>43301</v>
      </c>
      <c r="J551" s="182">
        <f>IFERROR(_xll.qlIndexFixing(Index1M,$H551,TRUE,_xll.ohTrigger(RecalcTrigger,Trigger1M)),NA())</f>
        <v>-1.5176680777912794E-4</v>
      </c>
      <c r="K551" s="44" t="e">
        <f>IFERROR(_xll.qlIndexFixing(Index3M,H551,TRUE,_xll.ohTrigger(RecalcTrigger,Trigger3M)),NA())</f>
        <v>#N/A</v>
      </c>
      <c r="L551" s="44">
        <f>IFERROR(_xll.qlIndexFixing(Index6M,$H551,TRUE,_xll.ohTrigger(RecalcTrigger,Trigger6M)),NA())</f>
        <v>3.0757489365613074E-3</v>
      </c>
      <c r="M551" s="183">
        <f>IFERROR(_xll.qlIndexFixing(Index1Y,$H551,TRUE,_xll.ohTrigger(RecalcTrigger,Trigger1Y)),NA())</f>
        <v>5.2772154077286651E-3</v>
      </c>
      <c r="N551" s="182">
        <f>IFERROR(_xll.qlIndexFixing(ONIndex1M,I551,TRUE,_xll.ohTrigger(RecalcTrigger,Trigger1M)),NA())</f>
        <v>-2.4165617950711038E-4</v>
      </c>
      <c r="O551" s="44" t="e">
        <f>IFERROR(_xll.qlIndexFixing(ONIndex3M,I551,TRUE,_xll.ohTrigger(RecalcTrigger,Trigger3M)),NA())</f>
        <v>#N/A</v>
      </c>
      <c r="P551" s="44">
        <f>IFERROR(_xll.qlIndexFixing(ONIndex6M,I551,TRUE,_xll.ohTrigger(RecalcTrigger,Trigger6M)),NA())</f>
        <v>2.2138306233809857E-3</v>
      </c>
      <c r="Q551" s="183">
        <f>IFERROR(_xll.qlIndexFixing(ONIndex1Y,I551,TRUE,_xll.ohTrigger(RecalcTrigger,Trigger1Y)),NA())</f>
        <v>3.4997590434482362E-3</v>
      </c>
    </row>
    <row r="552" spans="2:17" x14ac:dyDescent="0.2">
      <c r="B552" s="39" t="s">
        <v>42</v>
      </c>
      <c r="D552" s="42">
        <f>_xll.qlCalendarAdvance(Calendar,$D551,B552,"f",FALSE)</f>
        <v>43306</v>
      </c>
      <c r="E552" s="177">
        <f>_xll.qlInterestRateIndexValueDate(IndexON,D552)</f>
        <v>43306</v>
      </c>
      <c r="F552" s="193">
        <f>IFERROR(_xll.qlIndexFixing(IndexON,D552,TRUE,_xll.ohTrigger(RecalcTrigger,TriggerON)),NA())</f>
        <v>-2.7644932219406115E-4</v>
      </c>
      <c r="H552" s="42">
        <f>_xll.qlCalendarAdvance(Calendar,$H551,B552,"f",FALSE)</f>
        <v>43306</v>
      </c>
      <c r="I552" s="177">
        <f>_xll.qlInterestRateIndexValueDate(Index1M,$H552)</f>
        <v>43308</v>
      </c>
      <c r="J552" s="182">
        <f>IFERROR(_xll.qlIndexFixing(Index1M,$H552,TRUE,_xll.ohTrigger(RecalcTrigger,Trigger1M)),NA())</f>
        <v>-9.4124630627698901E-5</v>
      </c>
      <c r="K552" s="44" t="e">
        <f>IFERROR(_xll.qlIndexFixing(Index3M,H552,TRUE,_xll.ohTrigger(RecalcTrigger,Trigger3M)),NA())</f>
        <v>#N/A</v>
      </c>
      <c r="L552" s="44">
        <f>IFERROR(_xll.qlIndexFixing(Index6M,$H552,TRUE,_xll.ohTrigger(RecalcTrigger,Trigger6M)),NA())</f>
        <v>3.1443848905069551E-3</v>
      </c>
      <c r="M552" s="183">
        <f>IFERROR(_xll.qlIndexFixing(Index1Y,$H552,TRUE,_xll.ohTrigger(RecalcTrigger,Trigger1Y)),NA())</f>
        <v>5.3459707691379463E-3</v>
      </c>
      <c r="N552" s="182">
        <f>IFERROR(_xll.qlIndexFixing(ONIndex1M,I552,TRUE,_xll.ohTrigger(RecalcTrigger,Trigger1M)),NA())</f>
        <v>-1.8491932820996482E-4</v>
      </c>
      <c r="O552" s="44" t="e">
        <f>IFERROR(_xll.qlIndexFixing(ONIndex3M,I552,TRUE,_xll.ohTrigger(RecalcTrigger,Trigger3M)),NA())</f>
        <v>#N/A</v>
      </c>
      <c r="P552" s="44">
        <f>IFERROR(_xll.qlIndexFixing(ONIndex6M,I552,TRUE,_xll.ohTrigger(RecalcTrigger,Trigger6M)),NA())</f>
        <v>2.2813848945180126E-3</v>
      </c>
      <c r="Q552" s="183">
        <f>IFERROR(_xll.qlIndexFixing(ONIndex1Y,I552,TRUE,_xll.ohTrigger(RecalcTrigger,Trigger1Y)),NA())</f>
        <v>3.5727703917753928E-3</v>
      </c>
    </row>
    <row r="553" spans="2:17" x14ac:dyDescent="0.2">
      <c r="B553" s="39" t="s">
        <v>42</v>
      </c>
      <c r="D553" s="42">
        <f>_xll.qlCalendarAdvance(Calendar,$D552,B553,"f",FALSE)</f>
        <v>43313</v>
      </c>
      <c r="E553" s="177">
        <f>_xll.qlInterestRateIndexValueDate(IndexON,D553)</f>
        <v>43313</v>
      </c>
      <c r="F553" s="193">
        <f>IFERROR(_xll.qlIndexFixing(IndexON,D553,TRUE,_xll.ohTrigger(RecalcTrigger,TriggerON)),NA())</f>
        <v>-2.1579050918152376E-4</v>
      </c>
      <c r="H553" s="42">
        <f>_xll.qlCalendarAdvance(Calendar,$H552,B553,"f",FALSE)</f>
        <v>43313</v>
      </c>
      <c r="I553" s="177">
        <f>_xll.qlInterestRateIndexValueDate(Index1M,$H553)</f>
        <v>43315</v>
      </c>
      <c r="J553" s="182">
        <f>IFERROR(_xll.qlIndexFixing(Index1M,$H553,TRUE,_xll.ohTrigger(RecalcTrigger,Trigger1M)),NA())</f>
        <v>-3.5907016973950816E-5</v>
      </c>
      <c r="K553" s="44" t="e">
        <f>IFERROR(_xll.qlIndexFixing(Index3M,H553,TRUE,_xll.ohTrigger(RecalcTrigger,Trigger3M)),NA())</f>
        <v>#N/A</v>
      </c>
      <c r="L553" s="44">
        <f>IFERROR(_xll.qlIndexFixing(Index6M,$H553,TRUE,_xll.ohTrigger(RecalcTrigger,Trigger6M)),NA())</f>
        <v>3.2130943064043681E-3</v>
      </c>
      <c r="M553" s="183">
        <f>IFERROR(_xll.qlIndexFixing(Index1Y,$H553,TRUE,_xll.ohTrigger(RecalcTrigger,Trigger1Y)),NA())</f>
        <v>5.4146577716984003E-3</v>
      </c>
      <c r="N553" s="182">
        <f>IFERROR(_xll.qlIndexFixing(ONIndex1M,I553,TRUE,_xll.ohTrigger(RecalcTrigger,Trigger1M)),NA())</f>
        <v>-1.2760458581784206E-4</v>
      </c>
      <c r="O553" s="44" t="e">
        <f>IFERROR(_xll.qlIndexFixing(ONIndex3M,I553,TRUE,_xll.ohTrigger(RecalcTrigger,Trigger3M)),NA())</f>
        <v>#N/A</v>
      </c>
      <c r="P553" s="44">
        <f>IFERROR(_xll.qlIndexFixing(ONIndex6M,I553,TRUE,_xll.ohTrigger(RecalcTrigger,Trigger6M)),NA())</f>
        <v>2.3491291206667597E-3</v>
      </c>
      <c r="Q553" s="183">
        <f>IFERROR(_xll.qlIndexFixing(ONIndex1Y,I553,TRUE,_xll.ohTrigger(RecalcTrigger,Trigger1Y)),NA())</f>
        <v>3.6456465392120663E-3</v>
      </c>
    </row>
    <row r="554" spans="2:17" x14ac:dyDescent="0.2">
      <c r="B554" s="39" t="s">
        <v>42</v>
      </c>
      <c r="D554" s="42">
        <f>_xll.qlCalendarAdvance(Calendar,$D553,B554,"f",FALSE)</f>
        <v>43320</v>
      </c>
      <c r="E554" s="177">
        <f>_xll.qlInterestRateIndexValueDate(IndexON,D554)</f>
        <v>43320</v>
      </c>
      <c r="F554" s="193">
        <f>IFERROR(_xll.qlIndexFixing(IndexON,D554,TRUE,_xll.ohTrigger(RecalcTrigger,TriggerON)),NA())</f>
        <v>-1.5456129879964919E-4</v>
      </c>
      <c r="H554" s="42">
        <f>_xll.qlCalendarAdvance(Calendar,$H553,B554,"f",FALSE)</f>
        <v>43320</v>
      </c>
      <c r="I554" s="177">
        <f>_xll.qlInterestRateIndexValueDate(Index1M,$H554)</f>
        <v>43322</v>
      </c>
      <c r="J554" s="182">
        <f>IFERROR(_xll.qlIndexFixing(Index1M,$H554,TRUE,_xll.ohTrigger(RecalcTrigger,Trigger1M)),NA())</f>
        <v>2.2884304389523342E-5</v>
      </c>
      <c r="K554" s="44" t="e">
        <f>IFERROR(_xll.qlIndexFixing(Index3M,H554,TRUE,_xll.ohTrigger(RecalcTrigger,Trigger3M)),NA())</f>
        <v>#N/A</v>
      </c>
      <c r="L554" s="44">
        <f>IFERROR(_xll.qlIndexFixing(Index6M,$H554,TRUE,_xll.ohTrigger(RecalcTrigger,Trigger6M)),NA())</f>
        <v>3.2818760213692705E-3</v>
      </c>
      <c r="M554" s="183">
        <f>IFERROR(_xll.qlIndexFixing(Index1Y,$H554,TRUE,_xll.ohTrigger(RecalcTrigger,Trigger1Y)),NA())</f>
        <v>5.4832801364173992E-3</v>
      </c>
      <c r="N554" s="182">
        <f>IFERROR(_xll.qlIndexFixing(ONIndex1M,I554,TRUE,_xll.ohTrigger(RecalcTrigger,Trigger1M)),NA())</f>
        <v>-6.9713689421213587E-5</v>
      </c>
      <c r="O554" s="44" t="e">
        <f>IFERROR(_xll.qlIndexFixing(ONIndex3M,I554,TRUE,_xll.ohTrigger(RecalcTrigger,Trigger3M)),NA())</f>
        <v>#N/A</v>
      </c>
      <c r="P554" s="44">
        <f>IFERROR(_xll.qlIndexFixing(ONIndex6M,I554,TRUE,_xll.ohTrigger(RecalcTrigger,Trigger6M)),NA())</f>
        <v>2.4170475501872346E-3</v>
      </c>
      <c r="Q554" s="183">
        <f>IFERROR(_xll.qlIndexFixing(ONIndex1Y,I554,TRUE,_xll.ohTrigger(RecalcTrigger,Trigger1Y)),NA())</f>
        <v>3.7183596991852141E-3</v>
      </c>
    </row>
    <row r="555" spans="2:17" x14ac:dyDescent="0.2">
      <c r="B555" s="39" t="s">
        <v>42</v>
      </c>
      <c r="D555" s="42">
        <f>_xll.qlCalendarAdvance(Calendar,$D554,B555,"f",FALSE)</f>
        <v>43327</v>
      </c>
      <c r="E555" s="177">
        <f>_xll.qlInterestRateIndexValueDate(IndexON,D555)</f>
        <v>43327</v>
      </c>
      <c r="F555" s="193">
        <f>IFERROR(_xll.qlIndexFixing(IndexON,D555,TRUE,_xll.ohTrigger(RecalcTrigger,TriggerON)),NA())</f>
        <v>-9.2764608674578142E-5</v>
      </c>
      <c r="H555" s="42">
        <f>_xll.qlCalendarAdvance(Calendar,$H554,B555,"f",FALSE)</f>
        <v>43327</v>
      </c>
      <c r="I555" s="177">
        <f>_xll.qlInterestRateIndexValueDate(Index1M,$H555)</f>
        <v>43329</v>
      </c>
      <c r="J555" s="182">
        <f>IFERROR(_xll.qlIndexFixing(Index1M,$H555,TRUE,_xll.ohTrigger(RecalcTrigger,Trigger1M)),NA())</f>
        <v>8.2247604724280851E-5</v>
      </c>
      <c r="K555" s="44" t="e">
        <f>IFERROR(_xll.qlIndexFixing(Index3M,H555,TRUE,_xll.ohTrigger(RecalcTrigger,Trigger3M)),NA())</f>
        <v>#N/A</v>
      </c>
      <c r="L555" s="44">
        <f>IFERROR(_xll.qlIndexFixing(Index6M,$H555,TRUE,_xll.ohTrigger(RecalcTrigger,Trigger6M)),NA())</f>
        <v>3.3507291934148577E-3</v>
      </c>
      <c r="M555" s="183">
        <f>IFERROR(_xll.qlIndexFixing(Index1Y,$H555,TRUE,_xll.ohTrigger(RecalcTrigger,Trigger1Y)),NA())</f>
        <v>5.5518420284272688E-3</v>
      </c>
      <c r="N555" s="182">
        <f>IFERROR(_xll.qlIndexFixing(ONIndex1M,I555,TRUE,_xll.ohTrigger(RecalcTrigger,Trigger1M)),NA())</f>
        <v>-1.1248376190486908E-5</v>
      </c>
      <c r="O555" s="44" t="e">
        <f>IFERROR(_xll.qlIndexFixing(ONIndex3M,I555,TRUE,_xll.ohTrigger(RecalcTrigger,Trigger3M)),NA())</f>
        <v>#N/A</v>
      </c>
      <c r="P555" s="44">
        <f>IFERROR(_xll.qlIndexFixing(ONIndex6M,I555,TRUE,_xll.ohTrigger(RecalcTrigger,Trigger6M)),NA())</f>
        <v>2.4851244316792531E-3</v>
      </c>
      <c r="Q555" s="183">
        <f>IFERROR(_xll.qlIndexFixing(ONIndex1Y,I555,TRUE,_xll.ohTrigger(RecalcTrigger,Trigger1Y)),NA())</f>
        <v>3.7908820853616021E-3</v>
      </c>
    </row>
    <row r="556" spans="2:17" x14ac:dyDescent="0.2">
      <c r="B556" s="39" t="s">
        <v>42</v>
      </c>
      <c r="D556" s="42">
        <f>_xll.qlCalendarAdvance(Calendar,$D555,B556,"f",FALSE)</f>
        <v>43334</v>
      </c>
      <c r="E556" s="177">
        <f>_xll.qlInterestRateIndexValueDate(IndexON,D556)</f>
        <v>43334</v>
      </c>
      <c r="F556" s="193">
        <f>IFERROR(_xll.qlIndexFixing(IndexON,D556,TRUE,_xll.ohTrigger(RecalcTrigger,TriggerON)),NA())</f>
        <v>-3.0403357071939752E-5</v>
      </c>
      <c r="H556" s="42">
        <f>_xll.qlCalendarAdvance(Calendar,$H555,B556,"f",FALSE)</f>
        <v>43334</v>
      </c>
      <c r="I556" s="177">
        <f>_xll.qlInterestRateIndexValueDate(Index1M,$H556)</f>
        <v>43336</v>
      </c>
      <c r="J556" s="182">
        <f>IFERROR(_xll.qlIndexFixing(Index1M,$H556,TRUE,_xll.ohTrigger(RecalcTrigger,Trigger1M)),NA())</f>
        <v>1.4218115533442562E-4</v>
      </c>
      <c r="K556" s="44" t="e">
        <f>IFERROR(_xll.qlIndexFixing(Index3M,H556,TRUE,_xll.ohTrigger(RecalcTrigger,Trigger3M)),NA())</f>
        <v>#N/A</v>
      </c>
      <c r="L556" s="44">
        <f>IFERROR(_xll.qlIndexFixing(Index6M,$H556,TRUE,_xll.ohTrigger(RecalcTrigger,Trigger6M)),NA())</f>
        <v>3.419653301510128E-3</v>
      </c>
      <c r="M556" s="183">
        <f>IFERROR(_xll.qlIndexFixing(Index1Y,$H556,TRUE,_xll.ohTrigger(RecalcTrigger,Trigger1Y)),NA())</f>
        <v>5.6203480571355791E-3</v>
      </c>
      <c r="N556" s="182">
        <f>IFERROR(_xll.qlIndexFixing(ONIndex1M,I556,TRUE,_xll.ohTrigger(RecalcTrigger,Trigger1M)),NA())</f>
        <v>4.7789616823834535E-5</v>
      </c>
      <c r="O556" s="44" t="e">
        <f>IFERROR(_xll.qlIndexFixing(ONIndex3M,I556,TRUE,_xll.ohTrigger(RecalcTrigger,Trigger3M)),NA())</f>
        <v>#N/A</v>
      </c>
      <c r="P556" s="44">
        <f>IFERROR(_xll.qlIndexFixing(ONIndex6M,I556,TRUE,_xll.ohTrigger(RecalcTrigger,Trigger6M)),NA())</f>
        <v>2.5533440139025032E-3</v>
      </c>
      <c r="Q556" s="183">
        <f>IFERROR(_xll.qlIndexFixing(ONIndex1Y,I556,TRUE,_xll.ohTrigger(RecalcTrigger,Trigger1Y)),NA())</f>
        <v>3.8631859110882516E-3</v>
      </c>
    </row>
    <row r="557" spans="2:17" x14ac:dyDescent="0.2">
      <c r="B557" s="39" t="s">
        <v>42</v>
      </c>
      <c r="D557" s="42">
        <f>_xll.qlCalendarAdvance(Calendar,$D556,B557,"f",FALSE)</f>
        <v>43341</v>
      </c>
      <c r="E557" s="177">
        <f>_xll.qlInterestRateIndexValueDate(IndexON,D557)</f>
        <v>43341</v>
      </c>
      <c r="F557" s="193">
        <f>IFERROR(_xll.qlIndexFixing(IndexON,D557,TRUE,_xll.ohTrigger(RecalcTrigger,TriggerON)),NA())</f>
        <v>3.2519537702668799E-5</v>
      </c>
      <c r="H557" s="42">
        <f>_xll.qlCalendarAdvance(Calendar,$H556,B557,"f",FALSE)</f>
        <v>43341</v>
      </c>
      <c r="I557" s="177">
        <f>_xll.qlInterestRateIndexValueDate(Index1M,$H557)</f>
        <v>43343</v>
      </c>
      <c r="J557" s="182">
        <f>IFERROR(_xll.qlIndexFixing(Index1M,$H557,TRUE,_xll.ohTrigger(RecalcTrigger,Trigger1M)),NA())</f>
        <v>1.8958525823231653E-4</v>
      </c>
      <c r="K557" s="44" t="e">
        <f>IFERROR(_xll.qlIndexFixing(Index3M,H557,TRUE,_xll.ohTrigger(RecalcTrigger,Trigger3M)),NA())</f>
        <v>#N/A</v>
      </c>
      <c r="L557" s="44">
        <f>IFERROR(_xll.qlIndexFixing(Index6M,$H557,TRUE,_xll.ohTrigger(RecalcTrigger,Trigger6M)),NA())</f>
        <v>3.4688050506154417E-3</v>
      </c>
      <c r="M557" s="183">
        <f>IFERROR(_xll.qlIndexFixing(Index1Y,$H557,TRUE,_xll.ohTrigger(RecalcTrigger,Trigger1Y)),NA())</f>
        <v>5.6740073004158823E-3</v>
      </c>
      <c r="N557" s="182">
        <f>IFERROR(_xll.qlIndexFixing(ONIndex1M,I557,TRUE,_xll.ohTrigger(RecalcTrigger,Trigger1M)),NA())</f>
        <v>1.0739855229147111E-4</v>
      </c>
      <c r="O557" s="44" t="e">
        <f>IFERROR(_xll.qlIndexFixing(ONIndex3M,I557,TRUE,_xll.ohTrigger(RecalcTrigger,Trigger3M)),NA())</f>
        <v>#N/A</v>
      </c>
      <c r="P557" s="44">
        <f>IFERROR(_xll.qlIndexFixing(ONIndex6M,I557,TRUE,_xll.ohTrigger(RecalcTrigger,Trigger6M)),NA())</f>
        <v>2.6216905452169925E-3</v>
      </c>
      <c r="Q557" s="183">
        <f>IFERROR(_xll.qlIndexFixing(ONIndex1Y,I557,TRUE,_xll.ohTrigger(RecalcTrigger,Trigger1Y)),NA())</f>
        <v>3.9352433896322481E-3</v>
      </c>
    </row>
    <row r="558" spans="2:17" x14ac:dyDescent="0.2">
      <c r="B558" s="39" t="s">
        <v>42</v>
      </c>
      <c r="D558" s="42">
        <f>_xll.qlCalendarAdvance(Calendar,$D557,B558,"f",FALSE)</f>
        <v>43348</v>
      </c>
      <c r="E558" s="177">
        <f>_xll.qlInterestRateIndexValueDate(IndexON,D558)</f>
        <v>43348</v>
      </c>
      <c r="F558" s="193">
        <f>IFERROR(_xll.qlIndexFixing(IndexON,D558,TRUE,_xll.ohTrigger(RecalcTrigger,TriggerON)),NA())</f>
        <v>9.6001157823266681E-5</v>
      </c>
      <c r="H558" s="42">
        <f>_xll.qlCalendarAdvance(Calendar,$H557,B558,"f",FALSE)</f>
        <v>43348</v>
      </c>
      <c r="I558" s="177">
        <f>_xll.qlInterestRateIndexValueDate(Index1M,$H558)</f>
        <v>43350</v>
      </c>
      <c r="J558" s="182">
        <f>IFERROR(_xll.qlIndexFixing(Index1M,$H558,TRUE,_xll.ohTrigger(RecalcTrigger,Trigger1M)),NA())</f>
        <v>2.6375209282936487E-4</v>
      </c>
      <c r="K558" s="44" t="e">
        <f>IFERROR(_xll.qlIndexFixing(Index3M,H558,TRUE,_xll.ohTrigger(RecalcTrigger,Trigger3M)),NA())</f>
        <v>#N/A</v>
      </c>
      <c r="L558" s="44">
        <f>IFERROR(_xll.qlIndexFixing(Index6M,$H558,TRUE,_xll.ohTrigger(RecalcTrigger,Trigger6M)),NA())</f>
        <v>3.5378403615882121E-3</v>
      </c>
      <c r="M558" s="183">
        <f>IFERROR(_xll.qlIndexFixing(Index1Y,$H558,TRUE,_xll.ohTrigger(RecalcTrigger,Trigger1Y)),NA())</f>
        <v>5.7572131845659838E-3</v>
      </c>
      <c r="N558" s="182">
        <f>IFERROR(_xll.qlIndexFixing(ONIndex1M,I558,TRUE,_xll.ohTrigger(RecalcTrigger,Trigger1M)),NA())</f>
        <v>1.6757669316191937E-4</v>
      </c>
      <c r="O558" s="44" t="e">
        <f>IFERROR(_xll.qlIndexFixing(ONIndex3M,I558,TRUE,_xll.ohTrigger(RecalcTrigger,Trigger3M)),NA())</f>
        <v>#N/A</v>
      </c>
      <c r="P558" s="44">
        <f>IFERROR(_xll.qlIndexFixing(ONIndex6M,I558,TRUE,_xll.ohTrigger(RecalcTrigger,Trigger6M)),NA())</f>
        <v>2.6901482743024729E-3</v>
      </c>
      <c r="Q558" s="183">
        <f>IFERROR(_xll.qlIndexFixing(ONIndex1Y,I558,TRUE,_xll.ohTrigger(RecalcTrigger,Trigger1Y)),NA())</f>
        <v>4.0070267346603572E-3</v>
      </c>
    </row>
    <row r="559" spans="2:17" x14ac:dyDescent="0.2">
      <c r="B559" s="39" t="s">
        <v>42</v>
      </c>
      <c r="D559" s="42">
        <f>_xll.qlCalendarAdvance(Calendar,$D558,B559,"f",FALSE)</f>
        <v>43355</v>
      </c>
      <c r="E559" s="177">
        <f>_xll.qlInterestRateIndexValueDate(IndexON,D559)</f>
        <v>43355</v>
      </c>
      <c r="F559" s="193">
        <f>IFERROR(_xll.qlIndexFixing(IndexON,D559,TRUE,_xll.ohTrigger(RecalcTrigger,TriggerON)),NA())</f>
        <v>1.6003858518409686E-4</v>
      </c>
      <c r="H559" s="42">
        <f>_xll.qlCalendarAdvance(Calendar,$H558,B559,"f",FALSE)</f>
        <v>43355</v>
      </c>
      <c r="I559" s="177">
        <f>_xll.qlInterestRateIndexValueDate(Index1M,$H559)</f>
        <v>43357</v>
      </c>
      <c r="J559" s="182">
        <f>IFERROR(_xll.qlIndexFixing(Index1M,$H559,TRUE,_xll.ohTrigger(RecalcTrigger,Trigger1M)),NA())</f>
        <v>3.253860225699111E-4</v>
      </c>
      <c r="K559" s="44" t="e">
        <f>IFERROR(_xll.qlIndexFixing(Index3M,H559,TRUE,_xll.ohTrigger(RecalcTrigger,Trigger3M)),NA())</f>
        <v>#N/A</v>
      </c>
      <c r="L559" s="44">
        <f>IFERROR(_xll.qlIndexFixing(Index6M,$H559,TRUE,_xll.ohTrigger(RecalcTrigger,Trigger6M)),NA())</f>
        <v>3.6069457041998133E-3</v>
      </c>
      <c r="M559" s="183">
        <f>IFERROR(_xll.qlIndexFixing(Index1Y,$H559,TRUE,_xll.ohTrigger(RecalcTrigger,Trigger1Y)),NA())</f>
        <v>5.8255837248431383E-3</v>
      </c>
      <c r="N559" s="182">
        <f>IFERROR(_xll.qlIndexFixing(ONIndex1M,I559,TRUE,_xll.ohTrigger(RecalcTrigger,Trigger1M)),NA())</f>
        <v>2.2832230210489968E-4</v>
      </c>
      <c r="O559" s="44" t="e">
        <f>IFERROR(_xll.qlIndexFixing(ONIndex3M,I559,TRUE,_xll.ohTrigger(RecalcTrigger,Trigger3M)),NA())</f>
        <v>#N/A</v>
      </c>
      <c r="P559" s="44">
        <f>IFERROR(_xll.qlIndexFixing(ONIndex6M,I559,TRUE,_xll.ohTrigger(RecalcTrigger,Trigger6M)),NA())</f>
        <v>2.7587014494390161E-3</v>
      </c>
      <c r="Q559" s="183">
        <f>IFERROR(_xll.qlIndexFixing(ONIndex1Y,I559,TRUE,_xll.ohTrigger(RecalcTrigger,Trigger1Y)),NA())</f>
        <v>4.0785081594396644E-3</v>
      </c>
    </row>
    <row r="560" spans="2:17" x14ac:dyDescent="0.2">
      <c r="B560" s="39" t="s">
        <v>42</v>
      </c>
      <c r="D560" s="42">
        <f>_xll.qlCalendarAdvance(Calendar,$D559,B560,"f",FALSE)</f>
        <v>43362</v>
      </c>
      <c r="E560" s="177">
        <f>_xll.qlInterestRateIndexValueDate(IndexON,D560)</f>
        <v>43362</v>
      </c>
      <c r="F560" s="193">
        <f>IFERROR(_xll.qlIndexFixing(IndexON,D560,TRUE,_xll.ohTrigger(RecalcTrigger,TriggerON)),NA())</f>
        <v>2.246289013996261E-4</v>
      </c>
      <c r="H560" s="42">
        <f>_xll.qlCalendarAdvance(Calendar,$H559,B560,"f",FALSE)</f>
        <v>43362</v>
      </c>
      <c r="I560" s="177">
        <f>_xll.qlInterestRateIndexValueDate(Index1M,$H560)</f>
        <v>43364</v>
      </c>
      <c r="J560" s="182">
        <f>IFERROR(_xll.qlIndexFixing(Index1M,$H560,TRUE,_xll.ohTrigger(RecalcTrigger,Trigger1M)),NA())</f>
        <v>3.8758328827929789E-4</v>
      </c>
      <c r="K560" s="44" t="e">
        <f>IFERROR(_xll.qlIndexFixing(Index3M,H560,TRUE,_xll.ohTrigger(RecalcTrigger,Trigger3M)),NA())</f>
        <v>#N/A</v>
      </c>
      <c r="L560" s="44">
        <f>IFERROR(_xll.qlIndexFixing(Index6M,$H560,TRUE,_xll.ohTrigger(RecalcTrigger,Trigger6M)),NA())</f>
        <v>3.6761220193802305E-3</v>
      </c>
      <c r="M560" s="183">
        <f>IFERROR(_xll.qlIndexFixing(Index1Y,$H560,TRUE,_xll.ohTrigger(RecalcTrigger,Trigger1Y)),NA())</f>
        <v>5.8939212852318268E-3</v>
      </c>
      <c r="N560" s="182">
        <f>IFERROR(_xll.qlIndexFixing(ONIndex1M,I560,TRUE,_xll.ohTrigger(RecalcTrigger,Trigger1M)),NA())</f>
        <v>2.8963364226974875E-4</v>
      </c>
      <c r="O560" s="44" t="e">
        <f>IFERROR(_xll.qlIndexFixing(ONIndex3M,I560,TRUE,_xll.ohTrigger(RecalcTrigger,Trigger3M)),NA())</f>
        <v>#N/A</v>
      </c>
      <c r="P560" s="44">
        <f>IFERROR(_xll.qlIndexFixing(ONIndex6M,I560,TRUE,_xll.ohTrigger(RecalcTrigger,Trigger6M)),NA())</f>
        <v>2.8273343194662459E-3</v>
      </c>
      <c r="Q560" s="183">
        <f>IFERROR(_xll.qlIndexFixing(ONIndex1Y,I560,TRUE,_xll.ohTrigger(RecalcTrigger,Trigger1Y)),NA())</f>
        <v>4.1496598773171911E-3</v>
      </c>
    </row>
    <row r="561" spans="2:17" x14ac:dyDescent="0.2">
      <c r="B561" s="39" t="s">
        <v>42</v>
      </c>
      <c r="D561" s="42">
        <f>_xll.qlCalendarAdvance(Calendar,$D560,B561,"f",FALSE)</f>
        <v>43369</v>
      </c>
      <c r="E561" s="177">
        <f>_xll.qlInterestRateIndexValueDate(IndexON,D561)</f>
        <v>43369</v>
      </c>
      <c r="F561" s="193">
        <f>IFERROR(_xll.qlIndexFixing(IndexON,D561,TRUE,_xll.ohTrigger(RecalcTrigger,TriggerON)),NA())</f>
        <v>2.8976918888368175E-4</v>
      </c>
      <c r="H561" s="42">
        <f>_xll.qlCalendarAdvance(Calendar,$H560,B561,"f",FALSE)</f>
        <v>43369</v>
      </c>
      <c r="I561" s="177">
        <f>_xll.qlInterestRateIndexValueDate(Index1M,$H561)</f>
        <v>43371</v>
      </c>
      <c r="J561" s="182">
        <f>IFERROR(_xll.qlIndexFixing(Index1M,$H561,TRUE,_xll.ohTrigger(RecalcTrigger,Trigger1M)),NA())</f>
        <v>4.594149208307515E-4</v>
      </c>
      <c r="K561" s="44" t="e">
        <f>IFERROR(_xll.qlIndexFixing(Index3M,H561,TRUE,_xll.ohTrigger(RecalcTrigger,Trigger3M)),NA())</f>
        <v>#N/A</v>
      </c>
      <c r="L561" s="44">
        <f>IFERROR(_xll.qlIndexFixing(Index6M,$H561,TRUE,_xll.ohTrigger(RecalcTrigger,Trigger6M)),NA())</f>
        <v>3.7503620349266242E-3</v>
      </c>
      <c r="M561" s="183">
        <f>IFERROR(_xll.qlIndexFixing(Index1Y,$H561,TRUE,_xll.ohTrigger(RecalcTrigger,Trigger1Y)),NA())</f>
        <v>5.9622326987864996E-3</v>
      </c>
      <c r="N561" s="182">
        <f>IFERROR(_xll.qlIndexFixing(ONIndex1M,I561,TRUE,_xll.ohTrigger(RecalcTrigger,Trigger1M)),NA())</f>
        <v>3.51508976406123E-4</v>
      </c>
      <c r="O561" s="44" t="e">
        <f>IFERROR(_xll.qlIndexFixing(ONIndex3M,I561,TRUE,_xll.ohTrigger(RecalcTrigger,Trigger3M)),NA())</f>
        <v>#N/A</v>
      </c>
      <c r="P561" s="44">
        <f>IFERROR(_xll.qlIndexFixing(ONIndex6M,I561,TRUE,_xll.ohTrigger(RecalcTrigger,Trigger6M)),NA())</f>
        <v>2.8960311326642341E-3</v>
      </c>
      <c r="Q561" s="183">
        <f>IFERROR(_xll.qlIndexFixing(ONIndex1Y,I561,TRUE,_xll.ohTrigger(RecalcTrigger,Trigger1Y)),NA())</f>
        <v>4.2204541016399588E-3</v>
      </c>
    </row>
    <row r="562" spans="2:17" x14ac:dyDescent="0.2">
      <c r="B562" s="39" t="s">
        <v>42</v>
      </c>
      <c r="D562" s="42">
        <f>_xll.qlCalendarAdvance(Calendar,$D561,B562,"f",FALSE)</f>
        <v>43376</v>
      </c>
      <c r="E562" s="177">
        <f>_xll.qlInterestRateIndexValueDate(IndexON,D562)</f>
        <v>43376</v>
      </c>
      <c r="F562" s="193">
        <f>IFERROR(_xll.qlIndexFixing(IndexON,D562,TRUE,_xll.ohTrigger(RecalcTrigger,TriggerON)),NA())</f>
        <v>3.5545652893098634E-4</v>
      </c>
      <c r="H562" s="42">
        <f>_xll.qlCalendarAdvance(Calendar,$H561,B562,"f",FALSE)</f>
        <v>43376</v>
      </c>
      <c r="I562" s="177">
        <f>_xll.qlInterestRateIndexValueDate(Index1M,$H562)</f>
        <v>43378</v>
      </c>
      <c r="J562" s="182">
        <f>IFERROR(_xll.qlIndexFixing(Index1M,$H562,TRUE,_xll.ohTrigger(RecalcTrigger,Trigger1M)),NA())</f>
        <v>5.1366091381892015E-4</v>
      </c>
      <c r="K562" s="44" t="e">
        <f>IFERROR(_xll.qlIndexFixing(Index3M,H562,TRUE,_xll.ohTrigger(RecalcTrigger,Trigger3M)),NA())</f>
        <v>#N/A</v>
      </c>
      <c r="L562" s="44">
        <f>IFERROR(_xll.qlIndexFixing(Index6M,$H562,TRUE,_xll.ohTrigger(RecalcTrigger,Trigger6M)),NA())</f>
        <v>3.8196930307835275E-3</v>
      </c>
      <c r="M562" s="183">
        <f>IFERROR(_xll.qlIndexFixing(Index1Y,$H562,TRUE,_xll.ohTrigger(RecalcTrigger,Trigger1Y)),NA())</f>
        <v>6.0305252437440234E-3</v>
      </c>
      <c r="N562" s="182">
        <f>IFERROR(_xll.qlIndexFixing(ONIndex1M,I562,TRUE,_xll.ohTrigger(RecalcTrigger,Trigger1M)),NA())</f>
        <v>4.1394656710380673E-4</v>
      </c>
      <c r="O562" s="44" t="e">
        <f>IFERROR(_xll.qlIndexFixing(ONIndex3M,I562,TRUE,_xll.ohTrigger(RecalcTrigger,Trigger3M)),NA())</f>
        <v>#N/A</v>
      </c>
      <c r="P562" s="44">
        <f>IFERROR(_xll.qlIndexFixing(ONIndex6M,I562,TRUE,_xll.ohTrigger(RecalcTrigger,Trigger6M)),NA())</f>
        <v>2.9647761375528603E-3</v>
      </c>
      <c r="Q562" s="183">
        <f>IFERROR(_xll.qlIndexFixing(ONIndex1Y,I562,TRUE,_xll.ohTrigger(RecalcTrigger,Trigger1Y)),NA())</f>
        <v>4.290863045754989E-3</v>
      </c>
    </row>
    <row r="563" spans="2:17" x14ac:dyDescent="0.2">
      <c r="B563" s="39" t="s">
        <v>42</v>
      </c>
      <c r="D563" s="42">
        <f>_xll.qlCalendarAdvance(Calendar,$D562,B563,"f",FALSE)</f>
        <v>43383</v>
      </c>
      <c r="E563" s="177">
        <f>_xll.qlInterestRateIndexValueDate(IndexON,D563)</f>
        <v>43383</v>
      </c>
      <c r="F563" s="193">
        <f>IFERROR(_xll.qlIndexFixing(IndexON,D563,TRUE,_xll.ohTrigger(RecalcTrigger,TriggerON)),NA())</f>
        <v>4.2168800387543115E-4</v>
      </c>
      <c r="H563" s="42">
        <f>_xll.qlCalendarAdvance(Calendar,$H562,B563,"f",FALSE)</f>
        <v>43383</v>
      </c>
      <c r="I563" s="177">
        <f>_xll.qlInterestRateIndexValueDate(Index1M,$H563)</f>
        <v>43385</v>
      </c>
      <c r="J563" s="182">
        <f>IFERROR(_xll.qlIndexFixing(Index1M,$H563,TRUE,_xll.ohTrigger(RecalcTrigger,Trigger1M)),NA())</f>
        <v>5.7753781685817326E-4</v>
      </c>
      <c r="K563" s="44" t="e">
        <f>IFERROR(_xll.qlIndexFixing(Index3M,H563,TRUE,_xll.ohTrigger(RecalcTrigger,Trigger3M)),NA())</f>
        <v>#N/A</v>
      </c>
      <c r="L563" s="44">
        <f>IFERROR(_xll.qlIndexFixing(Index6M,$H563,TRUE,_xll.ohTrigger(RecalcTrigger,Trigger6M)),NA())</f>
        <v>3.8890999313963177E-3</v>
      </c>
      <c r="M563" s="183">
        <f>IFERROR(_xll.qlIndexFixing(Index1Y,$H563,TRUE,_xll.ohTrigger(RecalcTrigger,Trigger1Y)),NA())</f>
        <v>6.0988066436763718E-3</v>
      </c>
      <c r="N563" s="182">
        <f>IFERROR(_xll.qlIndexFixing(ONIndex1M,I563,TRUE,_xll.ohTrigger(RecalcTrigger,Trigger1M)),NA())</f>
        <v>4.7694467751213665E-4</v>
      </c>
      <c r="O563" s="44" t="e">
        <f>IFERROR(_xll.qlIndexFixing(ONIndex3M,I563,TRUE,_xll.ohTrigger(RecalcTrigger,Trigger3M)),NA())</f>
        <v>#N/A</v>
      </c>
      <c r="P563" s="44">
        <f>IFERROR(_xll.qlIndexFixing(ONIndex6M,I563,TRUE,_xll.ohTrigger(RecalcTrigger,Trigger6M)),NA())</f>
        <v>3.0335535825720683E-3</v>
      </c>
      <c r="Q563" s="183">
        <f>IFERROR(_xll.qlIndexFixing(ONIndex1Y,I563,TRUE,_xll.ohTrigger(RecalcTrigger,Trigger1Y)),NA())</f>
        <v>4.3608589229293671E-3</v>
      </c>
    </row>
    <row r="564" spans="2:17" x14ac:dyDescent="0.2">
      <c r="B564" s="39" t="s">
        <v>42</v>
      </c>
      <c r="D564" s="42">
        <f>_xll.qlCalendarAdvance(Calendar,$D563,B564,"f",FALSE)</f>
        <v>43390</v>
      </c>
      <c r="E564" s="177">
        <f>_xll.qlInterestRateIndexValueDate(IndexON,D564)</f>
        <v>43390</v>
      </c>
      <c r="F564" s="193">
        <f>IFERROR(_xll.qlIndexFixing(IndexON,D564,TRUE,_xll.ohTrigger(RecalcTrigger,TriggerON)),NA())</f>
        <v>4.8846069565122718E-4</v>
      </c>
      <c r="H564" s="42">
        <f>_xll.qlCalendarAdvance(Calendar,$H563,B564,"f",FALSE)</f>
        <v>43390</v>
      </c>
      <c r="I564" s="177">
        <f>_xll.qlInterestRateIndexValueDate(Index1M,$H564)</f>
        <v>43392</v>
      </c>
      <c r="J564" s="182">
        <f>IFERROR(_xll.qlIndexFixing(Index1M,$H564,TRUE,_xll.ohTrigger(RecalcTrigger,Trigger1M)),NA())</f>
        <v>6.4197114227914471E-4</v>
      </c>
      <c r="K564" s="44" t="e">
        <f>IFERROR(_xll.qlIndexFixing(Index3M,H564,TRUE,_xll.ohTrigger(RecalcTrigger,Trigger3M)),NA())</f>
        <v>#N/A</v>
      </c>
      <c r="L564" s="44">
        <f>IFERROR(_xll.qlIndexFixing(Index6M,$H564,TRUE,_xll.ohTrigger(RecalcTrigger,Trigger6M)),NA())</f>
        <v>3.9786645731201562E-3</v>
      </c>
      <c r="M564" s="183">
        <f>IFERROR(_xll.qlIndexFixing(Index1Y,$H564,TRUE,_xll.ohTrigger(RecalcTrigger,Trigger1Y)),NA())</f>
        <v>6.1670850676430891E-3</v>
      </c>
      <c r="N564" s="182">
        <f>IFERROR(_xll.qlIndexFixing(ONIndex1M,I564,TRUE,_xll.ohTrigger(RecalcTrigger,Trigger1M)),NA())</f>
        <v>5.4050157038076918E-4</v>
      </c>
      <c r="O564" s="44" t="e">
        <f>IFERROR(_xll.qlIndexFixing(ONIndex3M,I564,TRUE,_xll.ohTrigger(RecalcTrigger,Trigger3M)),NA())</f>
        <v>#N/A</v>
      </c>
      <c r="P564" s="44">
        <f>IFERROR(_xll.qlIndexFixing(ONIndex6M,I564,TRUE,_xll.ohTrigger(RecalcTrigger,Trigger6M)),NA())</f>
        <v>3.10234771640161E-3</v>
      </c>
      <c r="Q564" s="183">
        <f>IFERROR(_xll.qlIndexFixing(ONIndex1Y,I564,TRUE,_xll.ohTrigger(RecalcTrigger,Trigger1Y)),NA())</f>
        <v>4.4304139464301784E-3</v>
      </c>
    </row>
    <row r="565" spans="2:17" x14ac:dyDescent="0.2">
      <c r="B565" s="39" t="s">
        <v>42</v>
      </c>
      <c r="D565" s="42">
        <f>_xll.qlCalendarAdvance(Calendar,$D564,B565,"f",FALSE)</f>
        <v>43397</v>
      </c>
      <c r="E565" s="177">
        <f>_xll.qlInterestRateIndexValueDate(IndexON,D565)</f>
        <v>43397</v>
      </c>
      <c r="F565" s="193">
        <f>IFERROR(_xll.qlIndexFixing(IndexON,D565,TRUE,_xll.ohTrigger(RecalcTrigger,TriggerON)),NA())</f>
        <v>5.5577168611264938E-4</v>
      </c>
      <c r="H565" s="42">
        <f>_xll.qlCalendarAdvance(Calendar,$H564,B565,"f",FALSE)</f>
        <v>43397</v>
      </c>
      <c r="I565" s="177">
        <f>_xll.qlInterestRateIndexValueDate(Index1M,$H565)</f>
        <v>43399</v>
      </c>
      <c r="J565" s="182">
        <f>IFERROR(_xll.qlIndexFixing(Index1M,$H565,TRUE,_xll.ohTrigger(RecalcTrigger,Trigger1M)),NA())</f>
        <v>7.0695916180753672E-4</v>
      </c>
      <c r="K565" s="44" t="e">
        <f>IFERROR(_xll.qlIndexFixing(Index3M,H565,TRUE,_xll.ohTrigger(RecalcTrigger,Trigger3M)),NA())</f>
        <v>#N/A</v>
      </c>
      <c r="L565" s="44">
        <f>IFERROR(_xll.qlIndexFixing(Index6M,$H565,TRUE,_xll.ohTrigger(RecalcTrigger,Trigger6M)),NA())</f>
        <v>4.028150582831673E-3</v>
      </c>
      <c r="M565" s="183">
        <f>IFERROR(_xll.qlIndexFixing(Index1Y,$H565,TRUE,_xll.ohTrigger(RecalcTrigger,Trigger1Y)),NA())</f>
        <v>6.2353691303420116E-3</v>
      </c>
      <c r="N565" s="182">
        <f>IFERROR(_xll.qlIndexFixing(ONIndex1M,I565,TRUE,_xll.ohTrigger(RecalcTrigger,Trigger1M)),NA())</f>
        <v>6.046155085392968E-4</v>
      </c>
      <c r="O565" s="44" t="e">
        <f>IFERROR(_xll.qlIndexFixing(ONIndex3M,I565,TRUE,_xll.ohTrigger(RecalcTrigger,Trigger3M)),NA())</f>
        <v>#N/A</v>
      </c>
      <c r="P565" s="44">
        <f>IFERROR(_xll.qlIndexFixing(ONIndex6M,I565,TRUE,_xll.ohTrigger(RecalcTrigger,Trigger6M)),NA())</f>
        <v>3.1711427872416209E-3</v>
      </c>
      <c r="Q565" s="183">
        <f>IFERROR(_xll.qlIndexFixing(ONIndex1Y,I565,TRUE,_xll.ohTrigger(RecalcTrigger,Trigger1Y)),NA())</f>
        <v>4.4995003296843805E-3</v>
      </c>
    </row>
    <row r="566" spans="2:17" x14ac:dyDescent="0.2">
      <c r="B566" s="39" t="s">
        <v>42</v>
      </c>
      <c r="D566" s="42">
        <f>_xll.qlCalendarAdvance(Calendar,$D565,B566,"f",FALSE)</f>
        <v>43404</v>
      </c>
      <c r="E566" s="177">
        <f>_xll.qlInterestRateIndexValueDate(IndexON,D566)</f>
        <v>43404</v>
      </c>
      <c r="F566" s="193">
        <f>IFERROR(_xll.qlIndexFixing(IndexON,D566,TRUE,_xll.ohTrigger(RecalcTrigger,TriggerON)),NA())</f>
        <v>6.2361805687416449E-4</v>
      </c>
      <c r="H566" s="42">
        <f>_xll.qlCalendarAdvance(Calendar,$H565,B566,"f",FALSE)</f>
        <v>43404</v>
      </c>
      <c r="I566" s="177">
        <f>_xll.qlInterestRateIndexValueDate(Index1M,$H566)</f>
        <v>43406</v>
      </c>
      <c r="J566" s="182">
        <f>IFERROR(_xll.qlIndexFixing(Index1M,$H566,TRUE,_xll.ohTrigger(RecalcTrigger,Trigger1M)),NA())</f>
        <v>7.7250014717936577E-4</v>
      </c>
      <c r="K566" s="44" t="e">
        <f>IFERROR(_xll.qlIndexFixing(Index3M,H566,TRUE,_xll.ohTrigger(RecalcTrigger,Trigger3M)),NA())</f>
        <v>#N/A</v>
      </c>
      <c r="L566" s="44">
        <f>IFERROR(_xll.qlIndexFixing(Index6M,$H566,TRUE,_xll.ohTrigger(RecalcTrigger,Trigger6M)),NA())</f>
        <v>4.0927644047055092E-3</v>
      </c>
      <c r="M566" s="183">
        <f>IFERROR(_xll.qlIndexFixing(Index1Y,$H566,TRUE,_xll.ohTrigger(RecalcTrigger,Trigger1Y)),NA())</f>
        <v>6.3036678922658781E-3</v>
      </c>
      <c r="N566" s="182">
        <f>IFERROR(_xll.qlIndexFixing(ONIndex1M,I566,TRUE,_xll.ohTrigger(RecalcTrigger,Trigger1M)),NA())</f>
        <v>6.6928475473737592E-4</v>
      </c>
      <c r="O566" s="44" t="e">
        <f>IFERROR(_xll.qlIndexFixing(ONIndex3M,I566,TRUE,_xll.ohTrigger(RecalcTrigger,Trigger3M)),NA())</f>
        <v>#N/A</v>
      </c>
      <c r="P566" s="44">
        <f>IFERROR(_xll.qlIndexFixing(ONIndex6M,I566,TRUE,_xll.ohTrigger(RecalcTrigger,Trigger6M)),NA())</f>
        <v>3.2399230436919169E-3</v>
      </c>
      <c r="Q566" s="183">
        <f>IFERROR(_xll.qlIndexFixing(ONIndex1Y,I566,TRUE,_xll.ohTrigger(RecalcTrigger,Trigger1Y)),NA())</f>
        <v>4.5680902857192507E-3</v>
      </c>
    </row>
    <row r="567" spans="2:17" x14ac:dyDescent="0.2">
      <c r="B567" s="39" t="s">
        <v>42</v>
      </c>
      <c r="D567" s="42">
        <f>_xll.qlCalendarAdvance(Calendar,$D566,B567,"f",FALSE)</f>
        <v>43411</v>
      </c>
      <c r="E567" s="177">
        <f>_xll.qlInterestRateIndexValueDate(IndexON,D567)</f>
        <v>43411</v>
      </c>
      <c r="F567" s="193">
        <f>IFERROR(_xll.qlIndexFixing(IndexON,D567,TRUE,_xll.ohTrigger(RecalcTrigger,TriggerON)),NA())</f>
        <v>6.9199689018972776E-4</v>
      </c>
      <c r="H567" s="42">
        <f>_xll.qlCalendarAdvance(Calendar,$H566,B567,"f",FALSE)</f>
        <v>43411</v>
      </c>
      <c r="I567" s="177">
        <f>_xll.qlInterestRateIndexValueDate(Index1M,$H567)</f>
        <v>43413</v>
      </c>
      <c r="J567" s="182">
        <f>IFERROR(_xll.qlIndexFixing(Index1M,$H567,TRUE,_xll.ohTrigger(RecalcTrigger,Trigger1M)),NA())</f>
        <v>8.3859237019511294E-4</v>
      </c>
      <c r="K567" s="44" t="e">
        <f>IFERROR(_xll.qlIndexFixing(Index3M,H567,TRUE,_xll.ohTrigger(RecalcTrigger,Trigger3M)),NA())</f>
        <v>#N/A</v>
      </c>
      <c r="L567" s="44">
        <f>IFERROR(_xll.qlIndexFixing(Index6M,$H567,TRUE,_xll.ohTrigger(RecalcTrigger,Trigger6M)),NA())</f>
        <v>4.1624914617985542E-3</v>
      </c>
      <c r="M567" s="183">
        <f>IFERROR(_xll.qlIndexFixing(Index1Y,$H567,TRUE,_xll.ohTrigger(RecalcTrigger,Trigger1Y)),NA())</f>
        <v>6.3719908598534854E-3</v>
      </c>
      <c r="N567" s="182">
        <f>IFERROR(_xll.qlIndexFixing(ONIndex1M,I567,TRUE,_xll.ohTrigger(RecalcTrigger,Trigger1M)),NA())</f>
        <v>7.345075720444072E-4</v>
      </c>
      <c r="O567" s="44" t="e">
        <f>IFERROR(_xll.qlIndexFixing(ONIndex3M,I567,TRUE,_xll.ohTrigger(RecalcTrigger,Trigger3M)),NA())</f>
        <v>#N/A</v>
      </c>
      <c r="P567" s="44">
        <f>IFERROR(_xll.qlIndexFixing(ONIndex6M,I567,TRUE,_xll.ohTrigger(RecalcTrigger,Trigger6M)),NA())</f>
        <v>3.3086727340325695E-3</v>
      </c>
      <c r="Q567" s="183">
        <f>IFERROR(_xll.qlIndexFixing(ONIndex1Y,I567,TRUE,_xll.ohTrigger(RecalcTrigger,Trigger1Y)),NA())</f>
        <v>4.6361560278018743E-3</v>
      </c>
    </row>
    <row r="568" spans="2:17" x14ac:dyDescent="0.2">
      <c r="B568" s="39" t="s">
        <v>42</v>
      </c>
      <c r="D568" s="42">
        <f>_xll.qlCalendarAdvance(Calendar,$D567,B568,"f",FALSE)</f>
        <v>43418</v>
      </c>
      <c r="E568" s="177">
        <f>_xll.qlInterestRateIndexValueDate(IndexON,D568)</f>
        <v>43418</v>
      </c>
      <c r="F568" s="193">
        <f>IFERROR(_xll.qlIndexFixing(IndexON,D568,TRUE,_xll.ohTrigger(RecalcTrigger,TriggerON)),NA())</f>
        <v>7.6090526775374201E-4</v>
      </c>
      <c r="H568" s="42">
        <f>_xll.qlCalendarAdvance(Calendar,$H567,B568,"f",FALSE)</f>
        <v>43418</v>
      </c>
      <c r="I568" s="177">
        <f>_xll.qlInterestRateIndexValueDate(Index1M,$H568)</f>
        <v>43420</v>
      </c>
      <c r="J568" s="182">
        <f>IFERROR(_xll.qlIndexFixing(Index1M,$H568,TRUE,_xll.ohTrigger(RecalcTrigger,Trigger1M)),NA())</f>
        <v>9.0523410268362353E-4</v>
      </c>
      <c r="K568" s="44" t="e">
        <f>IFERROR(_xll.qlIndexFixing(Index3M,H568,TRUE,_xll.ohTrigger(RecalcTrigger,Trigger3M)),NA())</f>
        <v>#N/A</v>
      </c>
      <c r="L568" s="44">
        <f>IFERROR(_xll.qlIndexFixing(Index6M,$H568,TRUE,_xll.ohTrigger(RecalcTrigger,Trigger6M)),NA())</f>
        <v>4.2323088440140086E-3</v>
      </c>
      <c r="M568" s="183">
        <f>IFERROR(_xll.qlIndexFixing(Index1Y,$H568,TRUE,_xll.ohTrigger(RecalcTrigger,Trigger1Y)),NA())</f>
        <v>6.4403479856473822E-3</v>
      </c>
      <c r="N568" s="182">
        <f>IFERROR(_xll.qlIndexFixing(ONIndex1M,I568,TRUE,_xll.ohTrigger(RecalcTrigger,Trigger1M)),NA())</f>
        <v>8.0028222328998311E-4</v>
      </c>
      <c r="O568" s="44" t="e">
        <f>IFERROR(_xll.qlIndexFixing(ONIndex3M,I568,TRUE,_xll.ohTrigger(RecalcTrigger,Trigger3M)),NA())</f>
        <v>#N/A</v>
      </c>
      <c r="P568" s="44">
        <f>IFERROR(_xll.qlIndexFixing(ONIndex6M,I568,TRUE,_xll.ohTrigger(RecalcTrigger,Trigger6M)),NA())</f>
        <v>3.3773761068633945E-3</v>
      </c>
      <c r="Q568" s="183">
        <f>IFERROR(_xll.qlIndexFixing(ONIndex1Y,I568,TRUE,_xll.ohTrigger(RecalcTrigger,Trigger1Y)),NA())</f>
        <v>4.7036697691993368E-3</v>
      </c>
    </row>
    <row r="569" spans="2:17" x14ac:dyDescent="0.2">
      <c r="B569" s="39" t="s">
        <v>42</v>
      </c>
      <c r="D569" s="42">
        <f>_xll.qlCalendarAdvance(Calendar,$D568,B569,"f",FALSE)</f>
        <v>43425</v>
      </c>
      <c r="E569" s="177">
        <f>_xll.qlInterestRateIndexValueDate(IndexON,D569)</f>
        <v>43425</v>
      </c>
      <c r="F569" s="193">
        <f>IFERROR(_xll.qlIndexFixing(IndexON,D569,TRUE,_xll.ohTrigger(RecalcTrigger,TriggerON)),NA())</f>
        <v>8.303402717402264E-4</v>
      </c>
      <c r="H569" s="42">
        <f>_xll.qlCalendarAdvance(Calendar,$H568,B569,"f",FALSE)</f>
        <v>43425</v>
      </c>
      <c r="I569" s="177">
        <f>_xll.qlInterestRateIndexValueDate(Index1M,$H569)</f>
        <v>43427</v>
      </c>
      <c r="J569" s="182">
        <f>IFERROR(_xll.qlIndexFixing(Index1M,$H569,TRUE,_xll.ohTrigger(RecalcTrigger,Trigger1M)),NA())</f>
        <v>9.7241739398799061E-4</v>
      </c>
      <c r="K569" s="44" t="e">
        <f>IFERROR(_xll.qlIndexFixing(Index3M,H569,TRUE,_xll.ohTrigger(RecalcTrigger,Trigger3M)),NA())</f>
        <v>#N/A</v>
      </c>
      <c r="L569" s="44">
        <f>IFERROR(_xll.qlIndexFixing(Index6M,$H569,TRUE,_xll.ohTrigger(RecalcTrigger,Trigger6M)),NA())</f>
        <v>4.3022204494315205E-3</v>
      </c>
      <c r="M569" s="183">
        <f>IFERROR(_xll.qlIndexFixing(Index1Y,$H569,TRUE,_xll.ohTrigger(RecalcTrigger,Trigger1Y)),NA())</f>
        <v>6.5087496684489545E-3</v>
      </c>
      <c r="N569" s="182">
        <f>IFERROR(_xll.qlIndexFixing(ONIndex1M,I569,TRUE,_xll.ohTrigger(RecalcTrigger,Trigger1M)),NA())</f>
        <v>8.6660697106388795E-4</v>
      </c>
      <c r="O569" s="44" t="e">
        <f>IFERROR(_xll.qlIndexFixing(ONIndex3M,I569,TRUE,_xll.ohTrigger(RecalcTrigger,Trigger3M)),NA())</f>
        <v>#N/A</v>
      </c>
      <c r="P569" s="44">
        <f>IFERROR(_xll.qlIndexFixing(ONIndex6M,I569,TRUE,_xll.ohTrigger(RecalcTrigger,Trigger6M)),NA())</f>
        <v>3.4460174103845276E-3</v>
      </c>
      <c r="Q569" s="183">
        <f>IFERROR(_xll.qlIndexFixing(ONIndex1Y,I569,TRUE,_xll.ohTrigger(RecalcTrigger,Trigger1Y)),NA())</f>
        <v>4.7706037230987874E-3</v>
      </c>
    </row>
    <row r="570" spans="2:17" x14ac:dyDescent="0.2">
      <c r="B570" s="39" t="s">
        <v>42</v>
      </c>
      <c r="D570" s="42">
        <f>_xll.qlCalendarAdvance(Calendar,$D569,B570,"f",FALSE)</f>
        <v>43432</v>
      </c>
      <c r="E570" s="177">
        <f>_xll.qlInterestRateIndexValueDate(IndexON,D570)</f>
        <v>43432</v>
      </c>
      <c r="F570" s="193">
        <f>IFERROR(_xll.qlIndexFixing(IndexON,D570,TRUE,_xll.ohTrigger(RecalcTrigger,TriggerON)),NA())</f>
        <v>9.002989837636477E-4</v>
      </c>
      <c r="H570" s="42">
        <f>_xll.qlCalendarAdvance(Calendar,$H569,B570,"f",FALSE)</f>
        <v>43432</v>
      </c>
      <c r="I570" s="177">
        <f>_xll.qlInterestRateIndexValueDate(Index1M,$H570)</f>
        <v>43434</v>
      </c>
      <c r="J570" s="182">
        <f>IFERROR(_xll.qlIndexFixing(Index1M,$H570,TRUE,_xll.ohTrigger(RecalcTrigger,Trigger1M)),NA())</f>
        <v>1.0400954900598393E-3</v>
      </c>
      <c r="K570" s="44" t="e">
        <f>IFERROR(_xll.qlIndexFixing(Index3M,H570,TRUE,_xll.ohTrigger(RecalcTrigger,Trigger3M)),NA())</f>
        <v>#N/A</v>
      </c>
      <c r="L570" s="44">
        <f>IFERROR(_xll.qlIndexFixing(Index6M,$H570,TRUE,_xll.ohTrigger(RecalcTrigger,Trigger6M)),NA())</f>
        <v>4.3772997415444537E-3</v>
      </c>
      <c r="M570" s="183">
        <f>IFERROR(_xll.qlIndexFixing(Index1Y,$H570,TRUE,_xll.ohTrigger(RecalcTrigger,Trigger1Y)),NA())</f>
        <v>6.5621679298268872E-3</v>
      </c>
      <c r="N570" s="182">
        <f>IFERROR(_xll.qlIndexFixing(ONIndex1M,I570,TRUE,_xll.ohTrigger(RecalcTrigger,Trigger1M)),NA())</f>
        <v>9.334800785953945E-4</v>
      </c>
      <c r="O570" s="44" t="e">
        <f>IFERROR(_xll.qlIndexFixing(ONIndex3M,I570,TRUE,_xll.ohTrigger(RecalcTrigger,Trigger3M)),NA())</f>
        <v>#N/A</v>
      </c>
      <c r="P570" s="44">
        <f>IFERROR(_xll.qlIndexFixing(ONIndex6M,I570,TRUE,_xll.ohTrigger(RecalcTrigger,Trigger6M)),NA())</f>
        <v>3.5145808931957845E-3</v>
      </c>
      <c r="Q570" s="183">
        <f>IFERROR(_xll.qlIndexFixing(ONIndex1Y,I570,TRUE,_xll.ohTrigger(RecalcTrigger,Trigger1Y)),NA())</f>
        <v>4.8369301026074396E-3</v>
      </c>
    </row>
    <row r="571" spans="2:17" x14ac:dyDescent="0.2">
      <c r="B571" s="39" t="s">
        <v>42</v>
      </c>
      <c r="D571" s="42">
        <f>_xll.qlCalendarAdvance(Calendar,$D570,B571,"f",FALSE)</f>
        <v>43439</v>
      </c>
      <c r="E571" s="177">
        <f>_xll.qlInterestRateIndexValueDate(IndexON,D571)</f>
        <v>43439</v>
      </c>
      <c r="F571" s="193">
        <f>IFERROR(_xll.qlIndexFixing(IndexON,D571,TRUE,_xll.ohTrigger(RecalcTrigger,TriggerON)),NA())</f>
        <v>9.7077848591808902E-4</v>
      </c>
      <c r="H571" s="42">
        <f>_xll.qlCalendarAdvance(Calendar,$H570,B571,"f",FALSE)</f>
        <v>43439</v>
      </c>
      <c r="I571" s="177">
        <f>_xll.qlInterestRateIndexValueDate(Index1M,$H571)</f>
        <v>43441</v>
      </c>
      <c r="J571" s="182">
        <f>IFERROR(_xll.qlIndexFixing(Index1M,$H571,TRUE,_xll.ohTrigger(RecalcTrigger,Trigger1M)),NA())</f>
        <v>1.1082056814589484E-3</v>
      </c>
      <c r="K571" s="44" t="e">
        <f>IFERROR(_xll.qlIndexFixing(Index3M,H571,TRUE,_xll.ohTrigger(RecalcTrigger,Trigger3M)),NA())</f>
        <v>#N/A</v>
      </c>
      <c r="L571" s="44">
        <f>IFERROR(_xll.qlIndexFixing(Index6M,$H571,TRUE,_xll.ohTrigger(RecalcTrigger,Trigger6M)),NA())</f>
        <v>4.4474206185789655E-3</v>
      </c>
      <c r="M571" s="183">
        <f>IFERROR(_xll.qlIndexFixing(Index1Y,$H571,TRUE,_xll.ohTrigger(RecalcTrigger,Trigger1Y)),NA())</f>
        <v>6.6457305325236058E-3</v>
      </c>
      <c r="N571" s="182">
        <f>IFERROR(_xll.qlIndexFixing(ONIndex1M,I571,TRUE,_xll.ohTrigger(RecalcTrigger,Trigger1M)),NA())</f>
        <v>1.0008998085542231E-3</v>
      </c>
      <c r="O571" s="44" t="e">
        <f>IFERROR(_xll.qlIndexFixing(ONIndex3M,I571,TRUE,_xll.ohTrigger(RecalcTrigger,Trigger3M)),NA())</f>
        <v>#N/A</v>
      </c>
      <c r="P571" s="44">
        <f>IFERROR(_xll.qlIndexFixing(ONIndex6M,I571,TRUE,_xll.ohTrigger(RecalcTrigger,Trigger6M)),NA())</f>
        <v>3.5830508034973008E-3</v>
      </c>
      <c r="Q571" s="183">
        <f>IFERROR(_xll.qlIndexFixing(ONIndex1Y,I571,TRUE,_xll.ohTrigger(RecalcTrigger,Trigger1Y)),NA())</f>
        <v>4.9026211209124426E-3</v>
      </c>
    </row>
    <row r="572" spans="2:17" x14ac:dyDescent="0.2">
      <c r="B572" s="39" t="s">
        <v>42</v>
      </c>
      <c r="D572" s="42">
        <f>_xll.qlCalendarAdvance(Calendar,$D571,B572,"f",FALSE)</f>
        <v>43446</v>
      </c>
      <c r="E572" s="177">
        <f>_xll.qlInterestRateIndexValueDate(IndexON,D572)</f>
        <v>43446</v>
      </c>
      <c r="F572" s="193">
        <f>IFERROR(_xll.qlIndexFixing(IndexON,D572,TRUE,_xll.ohTrigger(RecalcTrigger,TriggerON)),NA())</f>
        <v>1.0417758599778892E-3</v>
      </c>
      <c r="H572" s="42">
        <f>_xll.qlCalendarAdvance(Calendar,$H571,B572,"f",FALSE)</f>
        <v>43446</v>
      </c>
      <c r="I572" s="177">
        <f>_xll.qlInterestRateIndexValueDate(Index1M,$H572)</f>
        <v>43448</v>
      </c>
      <c r="J572" s="182">
        <f>IFERROR(_xll.qlIndexFixing(Index1M,$H572,TRUE,_xll.ohTrigger(RecalcTrigger,Trigger1M)),NA())</f>
        <v>1.1766837222889734E-3</v>
      </c>
      <c r="K572" s="44" t="e">
        <f>IFERROR(_xll.qlIndexFixing(Index3M,H572,TRUE,_xll.ohTrigger(RecalcTrigger,Trigger3M)),NA())</f>
        <v>#N/A</v>
      </c>
      <c r="L572" s="44">
        <f>IFERROR(_xll.qlIndexFixing(Index6M,$H572,TRUE,_xll.ohTrigger(RecalcTrigger,Trigger6M)),NA())</f>
        <v>4.5176489895459131E-3</v>
      </c>
      <c r="M572" s="183">
        <f>IFERROR(_xll.qlIndexFixing(Index1Y,$H572,TRUE,_xll.ohTrigger(RecalcTrigger,Trigger1Y)),NA())</f>
        <v>6.7143327441220157E-3</v>
      </c>
      <c r="N572" s="182">
        <f>IFERROR(_xll.qlIndexFixing(ONIndex1M,I572,TRUE,_xll.ohTrigger(RecalcTrigger,Trigger1M)),NA())</f>
        <v>1.0688635348010678E-3</v>
      </c>
      <c r="O572" s="44" t="e">
        <f>IFERROR(_xll.qlIndexFixing(ONIndex3M,I572,TRUE,_xll.ohTrigger(RecalcTrigger,Trigger3M)),NA())</f>
        <v>#N/A</v>
      </c>
      <c r="P572" s="44">
        <f>IFERROR(_xll.qlIndexFixing(ONIndex6M,I572,TRUE,_xll.ohTrigger(RecalcTrigger,Trigger6M)),NA())</f>
        <v>3.6514125185060919E-3</v>
      </c>
      <c r="Q572" s="183">
        <f>IFERROR(_xll.qlIndexFixing(ONIndex1Y,I572,TRUE,_xll.ohTrigger(RecalcTrigger,Trigger1Y)),NA())</f>
        <v>4.9676520693786586E-3</v>
      </c>
    </row>
    <row r="573" spans="2:17" x14ac:dyDescent="0.2">
      <c r="B573" s="39" t="s">
        <v>42</v>
      </c>
      <c r="D573" s="42">
        <f>_xll.qlCalendarAdvance(Calendar,$D572,B573,"f",FALSE)</f>
        <v>43453</v>
      </c>
      <c r="E573" s="177">
        <f>_xll.qlInterestRateIndexValueDate(IndexON,D573)</f>
        <v>43453</v>
      </c>
      <c r="F573" s="193">
        <f>IFERROR(_xll.qlIndexFixing(IndexON,D573,TRUE,_xll.ohTrigger(RecalcTrigger,TriggerON)),NA())</f>
        <v>1.1132804559021992E-3</v>
      </c>
      <c r="H573" s="42">
        <f>_xll.qlCalendarAdvance(Calendar,$H572,B573,"f",FALSE)</f>
        <v>43453</v>
      </c>
      <c r="I573" s="177">
        <f>_xll.qlInterestRateIndexValueDate(Index1M,$H573)</f>
        <v>43455</v>
      </c>
      <c r="J573" s="182">
        <f>IFERROR(_xll.qlIndexFixing(Index1M,$H573,TRUE,_xll.ohTrigger(RecalcTrigger,Trigger1M)),NA())</f>
        <v>1.2454646344882728E-3</v>
      </c>
      <c r="K573" s="44" t="e">
        <f>IFERROR(_xll.qlIndexFixing(Index3M,H573,TRUE,_xll.ohTrigger(RecalcTrigger,Trigger3M)),NA())</f>
        <v>#N/A</v>
      </c>
      <c r="L573" s="44">
        <f>IFERROR(_xll.qlIndexFixing(Index6M,$H573,TRUE,_xll.ohTrigger(RecalcTrigger,Trigger6M)),NA())</f>
        <v>4.5879898316085943E-3</v>
      </c>
      <c r="M573" s="183">
        <f>IFERROR(_xll.qlIndexFixing(Index1Y,$H573,TRUE,_xll.ohTrigger(RecalcTrigger,Trigger1Y)),NA())</f>
        <v>6.7830251316150789E-3</v>
      </c>
      <c r="N573" s="182">
        <f>IFERROR(_xll.qlIndexFixing(ONIndex1M,I573,TRUE,_xll.ohTrigger(RecalcTrigger,Trigger1M)),NA())</f>
        <v>1.1568018871610519E-3</v>
      </c>
      <c r="O573" s="44" t="e">
        <f>IFERROR(_xll.qlIndexFixing(ONIndex3M,I573,TRUE,_xll.ohTrigger(RecalcTrigger,Trigger3M)),NA())</f>
        <v>#N/A</v>
      </c>
      <c r="P573" s="44">
        <f>IFERROR(_xll.qlIndexFixing(ONIndex6M,I573,TRUE,_xll.ohTrigger(RecalcTrigger,Trigger6M)),NA())</f>
        <v>3.7394267442536488E-3</v>
      </c>
      <c r="Q573" s="183">
        <f>IFERROR(_xll.qlIndexFixing(ONIndex1Y,I573,TRUE,_xll.ohTrigger(RecalcTrigger,Trigger1Y)),NA())</f>
        <v>5.0510801973047137E-3</v>
      </c>
    </row>
    <row r="574" spans="2:17" x14ac:dyDescent="0.2">
      <c r="B574" s="39" t="s">
        <v>42</v>
      </c>
      <c r="D574" s="42">
        <f>_xll.qlCalendarAdvance(Calendar,$D573,B574,"f",FALSE)</f>
        <v>43461</v>
      </c>
      <c r="E574" s="177">
        <f>_xll.qlInterestRateIndexValueDate(IndexON,D574)</f>
        <v>43461</v>
      </c>
      <c r="F574" s="193">
        <f>IFERROR(_xll.qlIndexFixing(IndexON,D574,TRUE,_xll.ohTrigger(RecalcTrigger,TriggerON)),NA())</f>
        <v>1.1953411610932108E-3</v>
      </c>
      <c r="H574" s="42">
        <f>_xll.qlCalendarAdvance(Calendar,$H573,B574,"f",FALSE)</f>
        <v>43461</v>
      </c>
      <c r="I574" s="177">
        <f>_xll.qlInterestRateIndexValueDate(Index1M,$H574)</f>
        <v>43465</v>
      </c>
      <c r="J574" s="182">
        <f>IFERROR(_xll.qlIndexFixing(Index1M,$H574,TRUE,_xll.ohTrigger(RecalcTrigger,Trigger1M)),NA())</f>
        <v>1.3441752680778693E-3</v>
      </c>
      <c r="K574" s="44" t="e">
        <f>IFERROR(_xll.qlIndexFixing(Index3M,H574,TRUE,_xll.ohTrigger(RecalcTrigger,Trigger3M)),NA())</f>
        <v>#N/A</v>
      </c>
      <c r="L574" s="44">
        <f>IFERROR(_xll.qlIndexFixing(Index6M,$H574,TRUE,_xll.ohTrigger(RecalcTrigger,Trigger6M)),NA())</f>
        <v>4.6733697297895319E-3</v>
      </c>
      <c r="M574" s="183">
        <f>IFERROR(_xll.qlIndexFixing(Index1Y,$H574,TRUE,_xll.ohTrigger(RecalcTrigger,Trigger1Y)),NA())</f>
        <v>6.8712434004070217E-3</v>
      </c>
      <c r="N574" s="182">
        <f>IFERROR(_xll.qlIndexFixing(ONIndex1M,I574,TRUE,_xll.ohTrigger(RecalcTrigger,Trigger1M)),NA())</f>
        <v>1.225508734332692E-3</v>
      </c>
      <c r="O574" s="44" t="e">
        <f>IFERROR(_xll.qlIndexFixing(ONIndex3M,I574,TRUE,_xll.ohTrigger(RecalcTrigger,Trigger3M)),NA())</f>
        <v>#N/A</v>
      </c>
      <c r="P574" s="44">
        <f>IFERROR(_xll.qlIndexFixing(ONIndex6M,I574,TRUE,_xll.ohTrigger(RecalcTrigger,Trigger6M)),NA())</f>
        <v>3.8081090217190194E-3</v>
      </c>
      <c r="Q574" s="183">
        <f>IFERROR(_xll.qlIndexFixing(ONIndex1Y,I574,TRUE,_xll.ohTrigger(RecalcTrigger,Trigger1Y)),NA())</f>
        <v>5.1162079450595144E-3</v>
      </c>
    </row>
    <row r="575" spans="2:17" x14ac:dyDescent="0.2">
      <c r="B575" s="39" t="s">
        <v>42</v>
      </c>
      <c r="D575" s="42">
        <f>_xll.qlCalendarAdvance(Calendar,$D574,B575,"f",FALSE)</f>
        <v>43468</v>
      </c>
      <c r="E575" s="177">
        <f>_xll.qlInterestRateIndexValueDate(IndexON,D575)</f>
        <v>43468</v>
      </c>
      <c r="F575" s="193">
        <f>IFERROR(_xll.qlIndexFixing(IndexON,D575,TRUE,_xll.ohTrigger(RecalcTrigger,TriggerON)),NA())</f>
        <v>1.2673305979848948E-3</v>
      </c>
      <c r="H575" s="42">
        <f>_xll.qlCalendarAdvance(Calendar,$H574,B575,"f",FALSE)</f>
        <v>43468</v>
      </c>
      <c r="I575" s="177">
        <f>_xll.qlInterestRateIndexValueDate(Index1M,$H575)</f>
        <v>43472</v>
      </c>
      <c r="J575" s="182">
        <f>IFERROR(_xll.qlIndexFixing(Index1M,$H575,TRUE,_xll.ohTrigger(RecalcTrigger,Trigger1M)),NA())</f>
        <v>1.4135757526421943E-3</v>
      </c>
      <c r="K575" s="44" t="e">
        <f>IFERROR(_xll.qlIndexFixing(Index3M,H575,TRUE,_xll.ohTrigger(RecalcTrigger,Trigger3M)),NA())</f>
        <v>#N/A</v>
      </c>
      <c r="L575" s="44">
        <f>IFERROR(_xll.qlIndexFixing(Index6M,$H575,TRUE,_xll.ohTrigger(RecalcTrigger,Trigger6M)),NA())</f>
        <v>4.7592708691547173E-3</v>
      </c>
      <c r="M575" s="183">
        <f>IFERROR(_xll.qlIndexFixing(Index1Y,$H575,TRUE,_xll.ohTrigger(RecalcTrigger,Trigger1Y)),NA())</f>
        <v>6.9401405078622445E-3</v>
      </c>
      <c r="N575" s="182">
        <f>IFERROR(_xll.qlIndexFixing(ONIndex1M,I575,TRUE,_xll.ohTrigger(RecalcTrigger,Trigger1M)),NA())</f>
        <v>1.2846094442586775E-3</v>
      </c>
      <c r="O575" s="44" t="e">
        <f>IFERROR(_xll.qlIndexFixing(ONIndex3M,I575,TRUE,_xll.ohTrigger(RecalcTrigger,Trigger3M)),NA())</f>
        <v>#N/A</v>
      </c>
      <c r="P575" s="44">
        <f>IFERROR(_xll.qlIndexFixing(ONIndex6M,I575,TRUE,_xll.ohTrigger(RecalcTrigger,Trigger6M)),NA())</f>
        <v>3.8671314022220571E-3</v>
      </c>
      <c r="Q575" s="183">
        <f>IFERROR(_xll.qlIndexFixing(ONIndex1Y,I575,TRUE,_xll.ohTrigger(RecalcTrigger,Trigger1Y)),NA())</f>
        <v>5.1721944090044047E-3</v>
      </c>
    </row>
    <row r="576" spans="2:17" x14ac:dyDescent="0.2">
      <c r="B576" s="39" t="s">
        <v>42</v>
      </c>
      <c r="D576" s="42">
        <f>_xll.qlCalendarAdvance(Calendar,$D575,B576,"f",FALSE)</f>
        <v>43475</v>
      </c>
      <c r="E576" s="177">
        <f>_xll.qlInterestRateIndexValueDate(IndexON,D576)</f>
        <v>43475</v>
      </c>
      <c r="F576" s="193">
        <f>IFERROR(_xll.qlIndexFixing(IndexON,D576,TRUE,_xll.ohTrigger(RecalcTrigger,TriggerON)),NA())</f>
        <v>1.3394822174639387E-3</v>
      </c>
      <c r="H576" s="42">
        <f>_xll.qlCalendarAdvance(Calendar,$H575,B576,"f",FALSE)</f>
        <v>43475</v>
      </c>
      <c r="I576" s="177">
        <f>_xll.qlInterestRateIndexValueDate(Index1M,$H576)</f>
        <v>43479</v>
      </c>
      <c r="J576" s="182">
        <f>IFERROR(_xll.qlIndexFixing(Index1M,$H576,TRUE,_xll.ohTrigger(RecalcTrigger,Trigger1M)),NA())</f>
        <v>1.4832161951722749E-3</v>
      </c>
      <c r="K576" s="44" t="e">
        <f>IFERROR(_xll.qlIndexFixing(Index3M,H576,TRUE,_xll.ohTrigger(RecalcTrigger,Trigger3M)),NA())</f>
        <v>#N/A</v>
      </c>
      <c r="L576" s="44">
        <f>IFERROR(_xll.qlIndexFixing(Index6M,$H576,TRUE,_xll.ohTrigger(RecalcTrigger,Trigger6M)),NA())</f>
        <v>4.8299669539238581E-3</v>
      </c>
      <c r="M576" s="183">
        <f>IFERROR(_xll.qlIndexFixing(Index1Y,$H576,TRUE,_xll.ohTrigger(RecalcTrigger,Trigger1Y)),NA())</f>
        <v>7.0091122144826682E-3</v>
      </c>
      <c r="N576" s="182">
        <f>IFERROR(_xll.qlIndexFixing(ONIndex1M,I576,TRUE,_xll.ohTrigger(RecalcTrigger,Trigger1M)),NA())</f>
        <v>1.3537968180088455E-3</v>
      </c>
      <c r="O576" s="44" t="e">
        <f>IFERROR(_xll.qlIndexFixing(ONIndex3M,I576,TRUE,_xll.ohTrigger(RecalcTrigger,Trigger3M)),NA())</f>
        <v>#N/A</v>
      </c>
      <c r="P576" s="44">
        <f>IFERROR(_xll.qlIndexFixing(ONIndex6M,I576,TRUE,_xll.ohTrigger(RecalcTrigger,Trigger6M)),NA())</f>
        <v>3.9361615739608169E-3</v>
      </c>
      <c r="Q576" s="183">
        <f>IFERROR(_xll.qlIndexFixing(ONIndex1Y,I576,TRUE,_xll.ohTrigger(RecalcTrigger,Trigger1Y)),NA())</f>
        <v>5.2376975986767604E-3</v>
      </c>
    </row>
    <row r="577" spans="2:17" x14ac:dyDescent="0.2">
      <c r="B577" s="39" t="s">
        <v>42</v>
      </c>
      <c r="D577" s="42">
        <f>_xll.qlCalendarAdvance(Calendar,$D576,B577,"f",FALSE)</f>
        <v>43482</v>
      </c>
      <c r="E577" s="177">
        <f>_xll.qlInterestRateIndexValueDate(IndexON,D577)</f>
        <v>43482</v>
      </c>
      <c r="F577" s="193">
        <f>IFERROR(_xll.qlIndexFixing(IndexON,D577,TRUE,_xll.ohTrigger(RecalcTrigger,TriggerON)),NA())</f>
        <v>1.4117848355965634E-3</v>
      </c>
      <c r="H577" s="42">
        <f>_xll.qlCalendarAdvance(Calendar,$H576,B577,"f",FALSE)</f>
        <v>43482</v>
      </c>
      <c r="I577" s="177">
        <f>_xll.qlInterestRateIndexValueDate(Index1M,$H577)</f>
        <v>43486</v>
      </c>
      <c r="J577" s="182">
        <f>IFERROR(_xll.qlIndexFixing(Index1M,$H577,TRUE,_xll.ohTrigger(RecalcTrigger,Trigger1M)),NA())</f>
        <v>1.553088190855781E-3</v>
      </c>
      <c r="K577" s="44" t="e">
        <f>IFERROR(_xll.qlIndexFixing(Index3M,H577,TRUE,_xll.ohTrigger(RecalcTrigger,Trigger3M)),NA())</f>
        <v>#N/A</v>
      </c>
      <c r="L577" s="44">
        <f>IFERROR(_xll.qlIndexFixing(Index6M,$H577,TRUE,_xll.ohTrigger(RecalcTrigger,Trigger6M)),NA())</f>
        <v>4.9007506284754598E-3</v>
      </c>
      <c r="M577" s="183">
        <f>IFERROR(_xll.qlIndexFixing(Index1Y,$H577,TRUE,_xll.ohTrigger(RecalcTrigger,Trigger1Y)),NA())</f>
        <v>7.0781500618155068E-3</v>
      </c>
      <c r="N577" s="182">
        <f>IFERROR(_xll.qlIndexFixing(ONIndex1M,I577,TRUE,_xll.ohTrigger(RecalcTrigger,Trigger1M)),NA())</f>
        <v>1.423230925432506E-3</v>
      </c>
      <c r="O577" s="44" t="e">
        <f>IFERROR(_xll.qlIndexFixing(ONIndex3M,I577,TRUE,_xll.ohTrigger(RecalcTrigger,Trigger3M)),NA())</f>
        <v>#N/A</v>
      </c>
      <c r="P577" s="44">
        <f>IFERROR(_xll.qlIndexFixing(ONIndex6M,I577,TRUE,_xll.ohTrigger(RecalcTrigger,Trigger6M)),NA())</f>
        <v>4.0053686720931125E-3</v>
      </c>
      <c r="Q577" s="183">
        <f>IFERROR(_xll.qlIndexFixing(ONIndex1Y,I577,TRUE,_xll.ohTrigger(RecalcTrigger,Trigger1Y)),NA())</f>
        <v>5.3033962531934264E-3</v>
      </c>
    </row>
    <row r="578" spans="2:17" x14ac:dyDescent="0.2">
      <c r="B578" s="39" t="s">
        <v>42</v>
      </c>
      <c r="D578" s="42">
        <f>_xll.qlCalendarAdvance(Calendar,$D577,B578,"f",FALSE)</f>
        <v>43489</v>
      </c>
      <c r="E578" s="177">
        <f>_xll.qlInterestRateIndexValueDate(IndexON,D578)</f>
        <v>43489</v>
      </c>
      <c r="F578" s="193">
        <f>IFERROR(_xll.qlIndexFixing(IndexON,D578,TRUE,_xll.ohTrigger(RecalcTrigger,TriggerON)),NA())</f>
        <v>1.4842272690884784E-3</v>
      </c>
      <c r="H578" s="42">
        <f>_xll.qlCalendarAdvance(Calendar,$H577,B578,"f",FALSE)</f>
        <v>43489</v>
      </c>
      <c r="I578" s="177">
        <f>_xll.qlInterestRateIndexValueDate(Index1M,$H578)</f>
        <v>43493</v>
      </c>
      <c r="J578" s="182">
        <f>IFERROR(_xll.qlIndexFixing(Index1M,$H578,TRUE,_xll.ohTrigger(RecalcTrigger,Trigger1M)),NA())</f>
        <v>1.6231833346973033E-3</v>
      </c>
      <c r="K578" s="44" t="e">
        <f>IFERROR(_xll.qlIndexFixing(Index3M,H578,TRUE,_xll.ohTrigger(RecalcTrigger,Trigger3M)),NA())</f>
        <v>#N/A</v>
      </c>
      <c r="L578" s="44">
        <f>IFERROR(_xll.qlIndexFixing(Index6M,$H578,TRUE,_xll.ohTrigger(RecalcTrigger,Trigger6M)),NA())</f>
        <v>4.9716146027385562E-3</v>
      </c>
      <c r="M578" s="183">
        <f>IFERROR(_xll.qlIndexFixing(Index1Y,$H578,TRUE,_xll.ohTrigger(RecalcTrigger,Trigger1Y)),NA())</f>
        <v>7.1472455214934855E-3</v>
      </c>
      <c r="N578" s="182">
        <f>IFERROR(_xll.qlIndexFixing(ONIndex1M,I578,TRUE,_xll.ohTrigger(RecalcTrigger,Trigger1M)),NA())</f>
        <v>1.4929033589350382E-3</v>
      </c>
      <c r="O578" s="44" t="e">
        <f>IFERROR(_xll.qlIndexFixing(ONIndex3M,I578,TRUE,_xll.ohTrigger(RecalcTrigger,Trigger3M)),NA())</f>
        <v>#N/A</v>
      </c>
      <c r="P578" s="44">
        <f>IFERROR(_xll.qlIndexFixing(ONIndex6M,I578,TRUE,_xll.ohTrigger(RecalcTrigger,Trigger6M)),NA())</f>
        <v>4.0747454154832496E-3</v>
      </c>
      <c r="Q578" s="183">
        <f>IFERROR(_xll.qlIndexFixing(ONIndex1Y,I578,TRUE,_xll.ohTrigger(RecalcTrigger,Trigger1Y)),NA())</f>
        <v>5.3692856855835913E-3</v>
      </c>
    </row>
    <row r="579" spans="2:17" x14ac:dyDescent="0.2">
      <c r="B579" s="39" t="s">
        <v>42</v>
      </c>
      <c r="D579" s="42">
        <f>_xll.qlCalendarAdvance(Calendar,$D578,B579,"f",FALSE)</f>
        <v>43496</v>
      </c>
      <c r="E579" s="177">
        <f>_xll.qlInterestRateIndexValueDate(IndexON,D579)</f>
        <v>43496</v>
      </c>
      <c r="F579" s="193">
        <f>IFERROR(_xll.qlIndexFixing(IndexON,D579,TRUE,_xll.ohTrigger(RecalcTrigger,TriggerON)),NA())</f>
        <v>1.5567983340059044E-3</v>
      </c>
      <c r="H579" s="42">
        <f>_xll.qlCalendarAdvance(Calendar,$H578,B579,"f",FALSE)</f>
        <v>43496</v>
      </c>
      <c r="I579" s="177">
        <f>_xll.qlInterestRateIndexValueDate(Index1M,$H579)</f>
        <v>43500</v>
      </c>
      <c r="J579" s="182">
        <f>IFERROR(_xll.qlIndexFixing(Index1M,$H579,TRUE,_xll.ohTrigger(RecalcTrigger,Trigger1M)),NA())</f>
        <v>1.6783661610080586E-3</v>
      </c>
      <c r="K579" s="44" t="e">
        <f>IFERROR(_xll.qlIndexFixing(Index3M,H579,TRUE,_xll.ohTrigger(RecalcTrigger,Trigger3M)),NA())</f>
        <v>#N/A</v>
      </c>
      <c r="L579" s="44">
        <f>IFERROR(_xll.qlIndexFixing(Index6M,$H579,TRUE,_xll.ohTrigger(RecalcTrigger,Trigger6M)),NA())</f>
        <v>5.0425515856087249E-3</v>
      </c>
      <c r="M579" s="183">
        <f>IFERROR(_xll.qlIndexFixing(Index1Y,$H579,TRUE,_xll.ohTrigger(RecalcTrigger,Trigger1Y)),NA())</f>
        <v>7.2163899952076916E-3</v>
      </c>
      <c r="N579" s="182">
        <f>IFERROR(_xll.qlIndexFixing(ONIndex1M,I579,TRUE,_xll.ohTrigger(RecalcTrigger,Trigger1M)),NA())</f>
        <v>1.5628057103622695E-3</v>
      </c>
      <c r="O579" s="44" t="e">
        <f>IFERROR(_xll.qlIndexFixing(ONIndex3M,I579,TRUE,_xll.ohTrigger(RecalcTrigger,Trigger3M)),NA())</f>
        <v>#N/A</v>
      </c>
      <c r="P579" s="44">
        <f>IFERROR(_xll.qlIndexFixing(ONIndex6M,I579,TRUE,_xll.ohTrigger(RecalcTrigger,Trigger6M)),NA())</f>
        <v>4.1442845233952141E-3</v>
      </c>
      <c r="Q579" s="183">
        <f>IFERROR(_xll.qlIndexFixing(ONIndex1Y,I579,TRUE,_xll.ohTrigger(RecalcTrigger,Trigger1Y)),NA())</f>
        <v>5.4353612083168912E-3</v>
      </c>
    </row>
    <row r="580" spans="2:17" x14ac:dyDescent="0.2">
      <c r="B580" s="39" t="s">
        <v>42</v>
      </c>
      <c r="D580" s="42">
        <f>_xll.qlCalendarAdvance(Calendar,$D579,B580,"f",FALSE)</f>
        <v>43503</v>
      </c>
      <c r="E580" s="177">
        <f>_xll.qlInterestRateIndexValueDate(IndexON,D580)</f>
        <v>43503</v>
      </c>
      <c r="F580" s="193">
        <f>IFERROR(_xll.qlIndexFixing(IndexON,D580,TRUE,_xll.ohTrigger(RecalcTrigger,TriggerON)),NA())</f>
        <v>1.6294868469746149E-3</v>
      </c>
      <c r="H580" s="42">
        <f>_xll.qlCalendarAdvance(Calendar,$H579,B580,"f",FALSE)</f>
        <v>43503</v>
      </c>
      <c r="I580" s="177">
        <f>_xll.qlInterestRateIndexValueDate(Index1M,$H580)</f>
        <v>43507</v>
      </c>
      <c r="J580" s="182">
        <f>IFERROR(_xll.qlIndexFixing(Index1M,$H580,TRUE,_xll.ohTrigger(RecalcTrigger,Trigger1M)),NA())</f>
        <v>1.7488391370257261E-3</v>
      </c>
      <c r="K580" s="44" t="e">
        <f>IFERROR(_xll.qlIndexFixing(Index3M,H580,TRUE,_xll.ohTrigger(RecalcTrigger,Trigger3M)),NA())</f>
        <v>#N/A</v>
      </c>
      <c r="L580" s="44">
        <f>IFERROR(_xll.qlIndexFixing(Index6M,$H580,TRUE,_xll.ohTrigger(RecalcTrigger,Trigger6M)),NA())</f>
        <v>5.1135542849472049E-3</v>
      </c>
      <c r="M580" s="183">
        <f>IFERROR(_xll.qlIndexFixing(Index1Y,$H580,TRUE,_xll.ohTrigger(RecalcTrigger,Trigger1Y)),NA())</f>
        <v>7.2855748146773468E-3</v>
      </c>
      <c r="N580" s="182">
        <f>IFERROR(_xll.qlIndexFixing(ONIndex1M,I580,TRUE,_xll.ohTrigger(RecalcTrigger,Trigger1M)),NA())</f>
        <v>1.632929571959707E-3</v>
      </c>
      <c r="O580" s="44" t="e">
        <f>IFERROR(_xll.qlIndexFixing(ONIndex3M,I580,TRUE,_xll.ohTrigger(RecalcTrigger,Trigger3M)),NA())</f>
        <v>#N/A</v>
      </c>
      <c r="P580" s="44">
        <f>IFERROR(_xll.qlIndexFixing(ONIndex6M,I580,TRUE,_xll.ohTrigger(RecalcTrigger,Trigger6M)),NA())</f>
        <v>4.2139787146933116E-3</v>
      </c>
      <c r="Q580" s="183">
        <f>IFERROR(_xll.qlIndexFixing(ONIndex1Y,I580,TRUE,_xll.ohTrigger(RecalcTrigger,Trigger1Y)),NA())</f>
        <v>5.5016181344225146E-3</v>
      </c>
    </row>
    <row r="581" spans="2:17" x14ac:dyDescent="0.2">
      <c r="B581" s="39" t="s">
        <v>42</v>
      </c>
      <c r="D581" s="42">
        <f>_xll.qlCalendarAdvance(Calendar,$D580,B581,"f",FALSE)</f>
        <v>43510</v>
      </c>
      <c r="E581" s="177">
        <f>_xll.qlInterestRateIndexValueDate(IndexON,D581)</f>
        <v>43510</v>
      </c>
      <c r="F581" s="193">
        <f>IFERROR(_xll.qlIndexFixing(IndexON,D581,TRUE,_xll.ohTrigger(RecalcTrigger,TriggerON)),NA())</f>
        <v>1.7022816243006389E-3</v>
      </c>
      <c r="H581" s="42">
        <f>_xll.qlCalendarAdvance(Calendar,$H580,B581,"f",FALSE)</f>
        <v>43510</v>
      </c>
      <c r="I581" s="177">
        <f>_xll.qlInterestRateIndexValueDate(Index1M,$H581)</f>
        <v>43514</v>
      </c>
      <c r="J581" s="182">
        <f>IFERROR(_xll.qlIndexFixing(Index1M,$H581,TRUE,_xll.ohTrigger(RecalcTrigger,Trigger1M)),NA())</f>
        <v>1.8195118018802881E-3</v>
      </c>
      <c r="K581" s="44" t="e">
        <f>IFERROR(_xll.qlIndexFixing(Index3M,H581,TRUE,_xll.ohTrigger(RecalcTrigger,Trigger3M)),NA())</f>
        <v>#N/A</v>
      </c>
      <c r="L581" s="44">
        <f>IFERROR(_xll.qlIndexFixing(Index6M,$H581,TRUE,_xll.ohTrigger(RecalcTrigger,Trigger6M)),NA())</f>
        <v>5.1846154075751872E-3</v>
      </c>
      <c r="M581" s="183">
        <f>IFERROR(_xll.qlIndexFixing(Index1Y,$H581,TRUE,_xll.ohTrigger(RecalcTrigger,Trigger1Y)),NA())</f>
        <v>7.3547912416248419E-3</v>
      </c>
      <c r="N581" s="182">
        <f>IFERROR(_xll.qlIndexFixing(ONIndex1M,I581,TRUE,_xll.ohTrigger(RecalcTrigger,Trigger1M)),NA())</f>
        <v>1.7032665357330501E-3</v>
      </c>
      <c r="O581" s="44" t="e">
        <f>IFERROR(_xll.qlIndexFixing(ONIndex3M,I581,TRUE,_xll.ohTrigger(RecalcTrigger,Trigger3M)),NA())</f>
        <v>#N/A</v>
      </c>
      <c r="P581" s="44">
        <f>IFERROR(_xll.qlIndexFixing(ONIndex6M,I581,TRUE,_xll.ohTrigger(RecalcTrigger,Trigger6M)),NA())</f>
        <v>4.283820708561592E-3</v>
      </c>
      <c r="Q581" s="183">
        <f>IFERROR(_xll.qlIndexFixing(ONIndex1Y,I581,TRUE,_xll.ohTrigger(RecalcTrigger,Trigger1Y)),NA())</f>
        <v>5.5680517765299697E-3</v>
      </c>
    </row>
    <row r="582" spans="2:17" x14ac:dyDescent="0.2">
      <c r="B582" s="39" t="s">
        <v>42</v>
      </c>
      <c r="D582" s="42">
        <f>_xll.qlCalendarAdvance(Calendar,$D581,B582,"f",FALSE)</f>
        <v>43517</v>
      </c>
      <c r="E582" s="177">
        <f>_xll.qlInterestRateIndexValueDate(IndexON,D582)</f>
        <v>43517</v>
      </c>
      <c r="F582" s="193">
        <f>IFERROR(_xll.qlIndexFixing(IndexON,D582,TRUE,_xll.ohTrigger(RecalcTrigger,TriggerON)),NA())</f>
        <v>1.7751714822900055E-3</v>
      </c>
      <c r="H582" s="42">
        <f>_xll.qlCalendarAdvance(Calendar,$H581,B582,"f",FALSE)</f>
        <v>43517</v>
      </c>
      <c r="I582" s="177">
        <f>_xll.qlInterestRateIndexValueDate(Index1M,$H582)</f>
        <v>43521</v>
      </c>
      <c r="J582" s="182">
        <f>IFERROR(_xll.qlIndexFixing(Index1M,$H582,TRUE,_xll.ohTrigger(RecalcTrigger,Trigger1M)),NA())</f>
        <v>1.8903757496386525E-3</v>
      </c>
      <c r="K582" s="44" t="e">
        <f>IFERROR(_xll.qlIndexFixing(Index3M,H582,TRUE,_xll.ohTrigger(RecalcTrigger,Trigger3M)),NA())</f>
        <v>#N/A</v>
      </c>
      <c r="L582" s="44">
        <f>IFERROR(_xll.qlIndexFixing(Index6M,$H582,TRUE,_xll.ohTrigger(RecalcTrigger,Trigger6M)),NA())</f>
        <v>5.2557276592751353E-3</v>
      </c>
      <c r="M582" s="183">
        <f>IFERROR(_xll.qlIndexFixing(Index1Y,$H582,TRUE,_xll.ohTrigger(RecalcTrigger,Trigger1Y)),NA())</f>
        <v>7.4240304677470502E-3</v>
      </c>
      <c r="N582" s="182">
        <f>IFERROR(_xll.qlIndexFixing(ONIndex1M,I582,TRUE,_xll.ohTrigger(RecalcTrigger,Trigger1M)),NA())</f>
        <v>1.773808193767934E-3</v>
      </c>
      <c r="O582" s="44" t="e">
        <f>IFERROR(_xll.qlIndexFixing(ONIndex3M,I582,TRUE,_xll.ohTrigger(RecalcTrigger,Trigger3M)),NA())</f>
        <v>#N/A</v>
      </c>
      <c r="P582" s="44">
        <f>IFERROR(_xll.qlIndexFixing(ONIndex6M,I582,TRUE,_xll.ohTrigger(RecalcTrigger,Trigger6M)),NA())</f>
        <v>4.353803224024233E-3</v>
      </c>
      <c r="Q582" s="183">
        <f>IFERROR(_xll.qlIndexFixing(ONIndex1Y,I582,TRUE,_xll.ohTrigger(RecalcTrigger,Trigger1Y)),NA())</f>
        <v>5.6346574474286371E-3</v>
      </c>
    </row>
    <row r="583" spans="2:17" x14ac:dyDescent="0.2">
      <c r="B583" s="39" t="s">
        <v>42</v>
      </c>
      <c r="D583" s="42">
        <f>_xll.qlCalendarAdvance(Calendar,$D582,B583,"f",FALSE)</f>
        <v>43524</v>
      </c>
      <c r="E583" s="177">
        <f>_xll.qlInterestRateIndexValueDate(IndexON,D583)</f>
        <v>43524</v>
      </c>
      <c r="F583" s="193">
        <f>IFERROR(_xll.qlIndexFixing(IndexON,D583,TRUE,_xll.ohTrigger(RecalcTrigger,TriggerON)),NA())</f>
        <v>1.84814523732868E-3</v>
      </c>
      <c r="H583" s="42">
        <f>_xll.qlCalendarAdvance(Calendar,$H582,B583,"f",FALSE)</f>
        <v>43524</v>
      </c>
      <c r="I583" s="177">
        <f>_xll.qlInterestRateIndexValueDate(Index1M,$H583)</f>
        <v>43528</v>
      </c>
      <c r="J583" s="182">
        <f>IFERROR(_xll.qlIndexFixing(Index1M,$H583,TRUE,_xll.ohTrigger(RecalcTrigger,Trigger1M)),NA())</f>
        <v>1.9767120880942457E-3</v>
      </c>
      <c r="K583" s="44" t="e">
        <f>IFERROR(_xll.qlIndexFixing(Index3M,H583,TRUE,_xll.ohTrigger(RecalcTrigger,Trigger3M)),NA())</f>
        <v>#N/A</v>
      </c>
      <c r="L583" s="44">
        <f>IFERROR(_xll.qlIndexFixing(Index6M,$H583,TRUE,_xll.ohTrigger(RecalcTrigger,Trigger6M)),NA())</f>
        <v>5.3371516094149188E-3</v>
      </c>
      <c r="M583" s="183">
        <f>IFERROR(_xll.qlIndexFixing(Index1Y,$H583,TRUE,_xll.ohTrigger(RecalcTrigger,Trigger1Y)),NA())</f>
        <v>7.4983206676328381E-3</v>
      </c>
      <c r="N583" s="182">
        <f>IFERROR(_xll.qlIndexFixing(ONIndex1M,I583,TRUE,_xll.ohTrigger(RecalcTrigger,Trigger1M)),NA())</f>
        <v>1.844546138309866E-3</v>
      </c>
      <c r="O583" s="44" t="e">
        <f>IFERROR(_xll.qlIndexFixing(ONIndex3M,I583,TRUE,_xll.ohTrigger(RecalcTrigger,Trigger3M)),NA())</f>
        <v>#N/A</v>
      </c>
      <c r="P583" s="44">
        <f>IFERROR(_xll.qlIndexFixing(ONIndex6M,I583,TRUE,_xll.ohTrigger(RecalcTrigger,Trigger6M)),NA())</f>
        <v>4.4239189799455403E-3</v>
      </c>
      <c r="Q583" s="183">
        <f>IFERROR(_xll.qlIndexFixing(ONIndex1Y,I583,TRUE,_xll.ohTrigger(RecalcTrigger,Trigger1Y)),NA())</f>
        <v>5.7014304598279608E-3</v>
      </c>
    </row>
    <row r="584" spans="2:17" x14ac:dyDescent="0.2">
      <c r="B584" s="39" t="s">
        <v>42</v>
      </c>
      <c r="D584" s="42">
        <f>_xll.qlCalendarAdvance(Calendar,$D583,B584,"f",FALSE)</f>
        <v>43531</v>
      </c>
      <c r="E584" s="177">
        <f>_xll.qlInterestRateIndexValueDate(IndexON,D584)</f>
        <v>43531</v>
      </c>
      <c r="F584" s="193">
        <f>IFERROR(_xll.qlIndexFixing(IndexON,D584,TRUE,_xll.ohTrigger(RecalcTrigger,TriggerON)),NA())</f>
        <v>1.9211917057226913E-3</v>
      </c>
      <c r="H584" s="42">
        <f>_xll.qlCalendarAdvance(Calendar,$H583,B584,"f",FALSE)</f>
        <v>43531</v>
      </c>
      <c r="I584" s="177">
        <f>_xll.qlInterestRateIndexValueDate(Index1M,$H584)</f>
        <v>43535</v>
      </c>
      <c r="J584" s="182">
        <f>IFERROR(_xll.qlIndexFixing(Index1M,$H584,TRUE,_xll.ohTrigger(RecalcTrigger,Trigger1M)),NA())</f>
        <v>2.0479696052533663E-3</v>
      </c>
      <c r="K584" s="44" t="e">
        <f>IFERROR(_xll.qlIndexFixing(Index3M,H584,TRUE,_xll.ohTrigger(RecalcTrigger,Trigger3M)),NA())</f>
        <v>#N/A</v>
      </c>
      <c r="L584" s="44">
        <f>IFERROR(_xll.qlIndexFixing(Index6M,$H584,TRUE,_xll.ohTrigger(RecalcTrigger,Trigger6M)),NA())</f>
        <v>5.4083464348273786E-3</v>
      </c>
      <c r="M584" s="183">
        <f>IFERROR(_xll.qlIndexFixing(Index1Y,$H584,TRUE,_xll.ohTrigger(RecalcTrigger,Trigger1Y)),NA())</f>
        <v>7.5675747849894949E-3</v>
      </c>
      <c r="N584" s="182">
        <f>IFERROR(_xll.qlIndexFixing(ONIndex1M,I584,TRUE,_xll.ohTrigger(RecalcTrigger,Trigger1M)),NA())</f>
        <v>1.9154719612846094E-3</v>
      </c>
      <c r="O584" s="44" t="e">
        <f>IFERROR(_xll.qlIndexFixing(ONIndex3M,I584,TRUE,_xll.ohTrigger(RecalcTrigger,Trigger3M)),NA())</f>
        <v>#N/A</v>
      </c>
      <c r="P584" s="44">
        <f>IFERROR(_xll.qlIndexFixing(ONIndex6M,I584,TRUE,_xll.ohTrigger(RecalcTrigger,Trigger6M)),NA())</f>
        <v>4.4941606955095637E-3</v>
      </c>
      <c r="Q584" s="183">
        <f>IFERROR(_xll.qlIndexFixing(ONIndex1Y,I584,TRUE,_xll.ohTrigger(RecalcTrigger,Trigger1Y)),NA())</f>
        <v>5.7683661265972574E-3</v>
      </c>
    </row>
    <row r="585" spans="2:17" x14ac:dyDescent="0.2">
      <c r="B585" s="39" t="s">
        <v>42</v>
      </c>
      <c r="D585" s="42">
        <f>_xll.qlCalendarAdvance(Calendar,$D584,B585,"f",FALSE)</f>
        <v>43538</v>
      </c>
      <c r="E585" s="177">
        <f>_xll.qlInterestRateIndexValueDate(IndexON,D585)</f>
        <v>43538</v>
      </c>
      <c r="F585" s="193">
        <f>IFERROR(_xll.qlIndexFixing(IndexON,D585,TRUE,_xll.ohTrigger(RecalcTrigger,TriggerON)),NA())</f>
        <v>1.9942997037780685E-3</v>
      </c>
      <c r="H585" s="42">
        <f>_xll.qlCalendarAdvance(Calendar,$H584,B585,"f",FALSE)</f>
        <v>43538</v>
      </c>
      <c r="I585" s="177">
        <f>_xll.qlInterestRateIndexValueDate(Index1M,$H585)</f>
        <v>43542</v>
      </c>
      <c r="J585" s="182">
        <f>IFERROR(_xll.qlIndexFixing(Index1M,$H585,TRUE,_xll.ohTrigger(RecalcTrigger,Trigger1M)),NA())</f>
        <v>2.119391430205664E-3</v>
      </c>
      <c r="K585" s="44" t="e">
        <f>IFERROR(_xll.qlIndexFixing(Index3M,H585,TRUE,_xll.ohTrigger(RecalcTrigger,Trigger3M)),NA())</f>
        <v>#N/A</v>
      </c>
      <c r="L585" s="44">
        <f>IFERROR(_xll.qlIndexFixing(Index6M,$H585,TRUE,_xll.ohTrigger(RecalcTrigger,Trigger6M)),NA())</f>
        <v>5.4795694864403456E-3</v>
      </c>
      <c r="M585" s="183">
        <f>IFERROR(_xll.qlIndexFixing(Index1Y,$H585,TRUE,_xll.ohTrigger(RecalcTrigger,Trigger1Y)),NA())</f>
        <v>7.636824040930401E-3</v>
      </c>
      <c r="N585" s="182">
        <f>IFERROR(_xll.qlIndexFixing(ONIndex1M,I585,TRUE,_xll.ohTrigger(RecalcTrigger,Trigger1M)),NA())</f>
        <v>1.9865772547777993E-3</v>
      </c>
      <c r="O585" s="44" t="e">
        <f>IFERROR(_xll.qlIndexFixing(ONIndex3M,I585,TRUE,_xll.ohTrigger(RecalcTrigger,Trigger3M)),NA())</f>
        <v>#N/A</v>
      </c>
      <c r="P585" s="44">
        <f>IFERROR(_xll.qlIndexFixing(ONIndex6M,I585,TRUE,_xll.ohTrigger(RecalcTrigger,Trigger6M)),NA())</f>
        <v>4.5645210896605448E-3</v>
      </c>
      <c r="Q585" s="183">
        <f>IFERROR(_xll.qlIndexFixing(ONIndex1Y,I585,TRUE,_xll.ohTrigger(RecalcTrigger,Trigger1Y)),NA())</f>
        <v>5.8354597604459713E-3</v>
      </c>
    </row>
    <row r="586" spans="2:17" x14ac:dyDescent="0.2">
      <c r="B586" s="39" t="s">
        <v>42</v>
      </c>
      <c r="D586" s="42">
        <f>_xll.qlCalendarAdvance(Calendar,$D585,B586,"f",FALSE)</f>
        <v>43545</v>
      </c>
      <c r="E586" s="177">
        <f>_xll.qlInterestRateIndexValueDate(IndexON,D586)</f>
        <v>43545</v>
      </c>
      <c r="F586" s="193">
        <f>IFERROR(_xll.qlIndexFixing(IndexON,D586,TRUE,_xll.ohTrigger(RecalcTrigger,TriggerON)),NA())</f>
        <v>2.0674580482005211E-3</v>
      </c>
      <c r="H586" s="42">
        <f>_xll.qlCalendarAdvance(Calendar,$H585,B586,"f",FALSE)</f>
        <v>43545</v>
      </c>
      <c r="I586" s="177">
        <f>_xll.qlInterestRateIndexValueDate(Index1M,$H586)</f>
        <v>43549</v>
      </c>
      <c r="J586" s="182">
        <f>IFERROR(_xll.qlIndexFixing(Index1M,$H586,TRUE,_xll.ohTrigger(RecalcTrigger,Trigger1M)),NA())</f>
        <v>2.1909691563931095E-3</v>
      </c>
      <c r="K586" s="44" t="e">
        <f>IFERROR(_xll.qlIndexFixing(Index3M,H586,TRUE,_xll.ohTrigger(RecalcTrigger,Trigger3M)),NA())</f>
        <v>#N/A</v>
      </c>
      <c r="L586" s="44">
        <f>IFERROR(_xll.qlIndexFixing(Index6M,$H586,TRUE,_xll.ohTrigger(RecalcTrigger,Trigger6M)),NA())</f>
        <v>5.5508134655135122E-3</v>
      </c>
      <c r="M586" s="183">
        <f>IFERROR(_xll.qlIndexFixing(Index1Y,$H586,TRUE,_xll.ohTrigger(RecalcTrigger,Trigger1Y)),NA())</f>
        <v>7.7060593486754847E-3</v>
      </c>
      <c r="N586" s="182">
        <f>IFERROR(_xll.qlIndexFixing(ONIndex1M,I586,TRUE,_xll.ohTrigger(RecalcTrigger,Trigger1M)),NA())</f>
        <v>2.0578536107951351E-3</v>
      </c>
      <c r="O586" s="44" t="e">
        <f>IFERROR(_xll.qlIndexFixing(ONIndex3M,I586,TRUE,_xll.ohTrigger(RecalcTrigger,Trigger3M)),NA())</f>
        <v>#N/A</v>
      </c>
      <c r="P586" s="44">
        <f>IFERROR(_xll.qlIndexFixing(ONIndex6M,I586,TRUE,_xll.ohTrigger(RecalcTrigger,Trigger6M)),NA())</f>
        <v>4.6349928813427255E-3</v>
      </c>
      <c r="Q586" s="183">
        <f>IFERROR(_xll.qlIndexFixing(ONIndex1Y,I586,TRUE,_xll.ohTrigger(RecalcTrigger,Trigger1Y)),NA())</f>
        <v>5.9027066740835465E-3</v>
      </c>
    </row>
    <row r="587" spans="2:17" x14ac:dyDescent="0.2">
      <c r="B587" s="39" t="s">
        <v>42</v>
      </c>
      <c r="D587" s="42">
        <f>_xll.qlCalendarAdvance(Calendar,$D586,B587,"f",FALSE)</f>
        <v>43552</v>
      </c>
      <c r="E587" s="177">
        <f>_xll.qlInterestRateIndexValueDate(IndexON,D587)</f>
        <v>43552</v>
      </c>
      <c r="F587" s="193">
        <f>IFERROR(_xll.qlIndexFixing(IndexON,D587,TRUE,_xll.ohTrigger(RecalcTrigger,TriggerON)),NA())</f>
        <v>2.1406555546565897E-3</v>
      </c>
      <c r="H587" s="42">
        <f>_xll.qlCalendarAdvance(Calendar,$H586,B587,"f",FALSE)</f>
        <v>43552</v>
      </c>
      <c r="I587" s="177">
        <f>_xll.qlInterestRateIndexValueDate(Index1M,$H587)</f>
        <v>43556</v>
      </c>
      <c r="J587" s="182">
        <f>IFERROR(_xll.qlIndexFixing(Index1M,$H587,TRUE,_xll.ohTrigger(RecalcTrigger,Trigger1M)),NA())</f>
        <v>2.2626943770642782E-3</v>
      </c>
      <c r="K587" s="44" t="e">
        <f>IFERROR(_xll.qlIndexFixing(Index3M,H587,TRUE,_xll.ohTrigger(RecalcTrigger,Trigger3M)),NA())</f>
        <v>#N/A</v>
      </c>
      <c r="L587" s="44">
        <f>IFERROR(_xll.qlIndexFixing(Index6M,$H587,TRUE,_xll.ohTrigger(RecalcTrigger,Trigger6M)),NA())</f>
        <v>5.6169358393787592E-3</v>
      </c>
      <c r="M587" s="183">
        <f>IFERROR(_xll.qlIndexFixing(Index1Y,$H587,TRUE,_xll.ohTrigger(RecalcTrigger,Trigger1Y)),NA())</f>
        <v>7.775271551475507E-3</v>
      </c>
      <c r="N587" s="182">
        <f>IFERROR(_xll.qlIndexFixing(ONIndex1M,I587,TRUE,_xll.ohTrigger(RecalcTrigger,Trigger1M)),NA())</f>
        <v>2.129292621582124E-3</v>
      </c>
      <c r="O587" s="44" t="e">
        <f>IFERROR(_xll.qlIndexFixing(ONIndex3M,I587,TRUE,_xll.ohTrigger(RecalcTrigger,Trigger3M)),NA())</f>
        <v>#N/A</v>
      </c>
      <c r="P587" s="44">
        <f>IFERROR(_xll.qlIndexFixing(ONIndex6M,I587,TRUE,_xll.ohTrigger(RecalcTrigger,Trigger6M)),NA())</f>
        <v>4.7055687896602194E-3</v>
      </c>
      <c r="Q587" s="183">
        <f>IFERROR(_xll.qlIndexFixing(ONIndex1Y,I587,TRUE,_xll.ohTrigger(RecalcTrigger,Trigger1Y)),NA())</f>
        <v>5.9701021802993637E-3</v>
      </c>
    </row>
    <row r="588" spans="2:17" x14ac:dyDescent="0.2">
      <c r="B588" s="39" t="s">
        <v>42</v>
      </c>
      <c r="D588" s="42">
        <f>_xll.qlCalendarAdvance(Calendar,$D587,B588,"f",FALSE)</f>
        <v>43559</v>
      </c>
      <c r="E588" s="177">
        <f>_xll.qlInterestRateIndexValueDate(IndexON,D588)</f>
        <v>43559</v>
      </c>
      <c r="F588" s="193">
        <f>IFERROR(_xll.qlIndexFixing(IndexON,D588,TRUE,_xll.ohTrigger(RecalcTrigger,TriggerON)),NA())</f>
        <v>2.2138810397720476E-3</v>
      </c>
      <c r="H588" s="42">
        <f>_xll.qlCalendarAdvance(Calendar,$H587,B588,"f",FALSE)</f>
        <v>43559</v>
      </c>
      <c r="I588" s="177">
        <f>_xll.qlInterestRateIndexValueDate(Index1M,$H588)</f>
        <v>43563</v>
      </c>
      <c r="J588" s="182">
        <f>IFERROR(_xll.qlIndexFixing(Index1M,$H588,TRUE,_xll.ohTrigger(RecalcTrigger,Trigger1M)),NA())</f>
        <v>2.3294067646570937E-3</v>
      </c>
      <c r="K588" s="44" t="e">
        <f>IFERROR(_xll.qlIndexFixing(Index3M,H588,TRUE,_xll.ohTrigger(RecalcTrigger,Trigger3M)),NA())</f>
        <v>#N/A</v>
      </c>
      <c r="L588" s="44">
        <f>IFERROR(_xll.qlIndexFixing(Index6M,$H588,TRUE,_xll.ohTrigger(RecalcTrigger,Trigger6M)),NA())</f>
        <v>5.6882007245272499E-3</v>
      </c>
      <c r="M588" s="183">
        <f>IFERROR(_xll.qlIndexFixing(Index1Y,$H588,TRUE,_xll.ohTrigger(RecalcTrigger,Trigger1Y)),NA())</f>
        <v>7.8444514225893477E-3</v>
      </c>
      <c r="N588" s="182">
        <f>IFERROR(_xll.qlIndexFixing(ONIndex1M,I588,TRUE,_xll.ohTrigger(RecalcTrigger,Trigger1M)),NA())</f>
        <v>2.2008858790645291E-3</v>
      </c>
      <c r="O588" s="44" t="e">
        <f>IFERROR(_xll.qlIndexFixing(ONIndex3M,I588,TRUE,_xll.ohTrigger(RecalcTrigger,Trigger3M)),NA())</f>
        <v>#N/A</v>
      </c>
      <c r="P588" s="44">
        <f>IFERROR(_xll.qlIndexFixing(ONIndex6M,I588,TRUE,_xll.ohTrigger(RecalcTrigger,Trigger6M)),NA())</f>
        <v>4.7762415335572683E-3</v>
      </c>
      <c r="Q588" s="183">
        <f>IFERROR(_xll.qlIndexFixing(ONIndex1Y,I588,TRUE,_xll.ohTrigger(RecalcTrigger,Trigger1Y)),NA())</f>
        <v>6.037641591802867E-3</v>
      </c>
    </row>
    <row r="589" spans="2:17" x14ac:dyDescent="0.2">
      <c r="B589" s="39" t="s">
        <v>42</v>
      </c>
      <c r="D589" s="42">
        <f>_xll.qlCalendarAdvance(Calendar,$D588,B589,"f",FALSE)</f>
        <v>43566</v>
      </c>
      <c r="E589" s="177">
        <f>_xll.qlInterestRateIndexValueDate(IndexON,D589)</f>
        <v>43566</v>
      </c>
      <c r="F589" s="193">
        <f>IFERROR(_xll.qlIndexFixing(IndexON,D589,TRUE,_xll.ohTrigger(RecalcTrigger,TriggerON)),NA())</f>
        <v>2.2871233200127961E-3</v>
      </c>
      <c r="H589" s="42">
        <f>_xll.qlCalendarAdvance(Calendar,$H588,B589,"f",FALSE)</f>
        <v>43566</v>
      </c>
      <c r="I589" s="177">
        <f>_xll.qlInterestRateIndexValueDate(Index1M,$H589)</f>
        <v>43570</v>
      </c>
      <c r="J589" s="182">
        <f>IFERROR(_xll.qlIndexFixing(Index1M,$H589,TRUE,_xll.ohTrigger(RecalcTrigger,Trigger1M)),NA())</f>
        <v>2.4013926609489644E-3</v>
      </c>
      <c r="K589" s="44" t="e">
        <f>IFERROR(_xll.qlIndexFixing(Index3M,H589,TRUE,_xll.ohTrigger(RecalcTrigger,Trigger3M)),NA())</f>
        <v>#N/A</v>
      </c>
      <c r="L589" s="44">
        <f>IFERROR(_xll.qlIndexFixing(Index6M,$H589,TRUE,_xll.ohTrigger(RecalcTrigger,Trigger6M)),NA())</f>
        <v>5.7594651422581611E-3</v>
      </c>
      <c r="M589" s="183">
        <f>IFERROR(_xll.qlIndexFixing(Index1Y,$H589,TRUE,_xll.ohTrigger(RecalcTrigger,Trigger1Y)),NA())</f>
        <v>7.9135896652639155E-3</v>
      </c>
      <c r="N589" s="182">
        <f>IFERROR(_xll.qlIndexFixing(ONIndex1M,I589,TRUE,_xll.ohTrigger(RecalcTrigger,Trigger1M)),NA())</f>
        <v>2.2726249751681138E-3</v>
      </c>
      <c r="O589" s="44" t="e">
        <f>IFERROR(_xll.qlIndexFixing(ONIndex3M,I589,TRUE,_xll.ohTrigger(RecalcTrigger,Trigger3M)),NA())</f>
        <v>#N/A</v>
      </c>
      <c r="P589" s="44">
        <f>IFERROR(_xll.qlIndexFixing(ONIndex6M,I589,TRUE,_xll.ohTrigger(RecalcTrigger,Trigger6M)),NA())</f>
        <v>4.8470038319781139E-3</v>
      </c>
      <c r="Q589" s="183">
        <f>IFERROR(_xll.qlIndexFixing(ONIndex1Y,I589,TRUE,_xll.ohTrigger(RecalcTrigger,Trigger1Y)),NA())</f>
        <v>6.1053202213035007E-3</v>
      </c>
    </row>
    <row r="590" spans="2:17" x14ac:dyDescent="0.2">
      <c r="B590" s="39" t="s">
        <v>42</v>
      </c>
      <c r="D590" s="42">
        <f>_xll.qlCalendarAdvance(Calendar,$D589,B590,"f",FALSE)</f>
        <v>43573</v>
      </c>
      <c r="E590" s="177">
        <f>_xll.qlInterestRateIndexValueDate(IndexON,D590)</f>
        <v>43573</v>
      </c>
      <c r="F590" s="193">
        <f>IFERROR(_xll.qlIndexFixing(IndexON,D590,TRUE,_xll.ohTrigger(RecalcTrigger,TriggerON)),NA())</f>
        <v>2.3813299702055701E-3</v>
      </c>
      <c r="H590" s="42">
        <f>_xll.qlCalendarAdvance(Calendar,$H589,B590,"f",FALSE)</f>
        <v>43573</v>
      </c>
      <c r="I590" s="177">
        <f>_xll.qlInterestRateIndexValueDate(Index1M,$H590)</f>
        <v>43579</v>
      </c>
      <c r="J590" s="182">
        <f>IFERROR(_xll.qlIndexFixing(Index1M,$H590,TRUE,_xll.ohTrigger(RecalcTrigger,Trigger1M)),NA())</f>
        <v>2.4941253061010471E-3</v>
      </c>
      <c r="K590" s="44" t="e">
        <f>IFERROR(_xll.qlIndexFixing(Index3M,H590,TRUE,_xll.ohTrigger(RecalcTrigger,Trigger3M)),NA())</f>
        <v>#N/A</v>
      </c>
      <c r="L590" s="44">
        <f>IFERROR(_xll.qlIndexFixing(Index6M,$H590,TRUE,_xll.ohTrigger(RecalcTrigger,Trigger6M)),NA())</f>
        <v>5.851078382668403E-3</v>
      </c>
      <c r="M590" s="183">
        <f>IFERROR(_xll.qlIndexFixing(Index1Y,$H590,TRUE,_xll.ohTrigger(RecalcTrigger,Trigger1Y)),NA())</f>
        <v>8.0024054409434733E-3</v>
      </c>
      <c r="N590" s="182">
        <f>IFERROR(_xll.qlIndexFixing(ONIndex1M,I590,TRUE,_xll.ohTrigger(RecalcTrigger,Trigger1M)),NA())</f>
        <v>2.3753622412225894E-3</v>
      </c>
      <c r="O590" s="44" t="e">
        <f>IFERROR(_xll.qlIndexFixing(ONIndex3M,I590,TRUE,_xll.ohTrigger(RecalcTrigger,Trigger3M)),NA())</f>
        <v>#N/A</v>
      </c>
      <c r="P590" s="44">
        <f>IFERROR(_xll.qlIndexFixing(ONIndex6M,I590,TRUE,_xll.ohTrigger(RecalcTrigger,Trigger6M)),NA())</f>
        <v>4.9483022480067973E-3</v>
      </c>
      <c r="Q590" s="183">
        <f>IFERROR(_xll.qlIndexFixing(ONIndex1Y,I590,TRUE,_xll.ohTrigger(RecalcTrigger,Trigger1Y)),NA())</f>
        <v>6.2023439109726297E-3</v>
      </c>
    </row>
    <row r="591" spans="2:17" x14ac:dyDescent="0.2">
      <c r="B591" s="39" t="s">
        <v>42</v>
      </c>
      <c r="D591" s="42">
        <f>_xll.qlCalendarAdvance(Calendar,$D590,B591,"f",FALSE)</f>
        <v>43580</v>
      </c>
      <c r="E591" s="177">
        <f>_xll.qlInterestRateIndexValueDate(IndexON,D591)</f>
        <v>43580</v>
      </c>
      <c r="F591" s="193">
        <f>IFERROR(_xll.qlIndexFixing(IndexON,D591,TRUE,_xll.ohTrigger(RecalcTrigger,TriggerON)),NA())</f>
        <v>2.4336135303748563E-3</v>
      </c>
      <c r="H591" s="42">
        <f>_xll.qlCalendarAdvance(Calendar,$H590,B591,"f",FALSE)</f>
        <v>43580</v>
      </c>
      <c r="I591" s="177">
        <f>_xll.qlInterestRateIndexValueDate(Index1M,$H591)</f>
        <v>43584</v>
      </c>
      <c r="J591" s="182">
        <f>IFERROR(_xll.qlIndexFixing(Index1M,$H591,TRUE,_xll.ohTrigger(RecalcTrigger,Trigger1M)),NA())</f>
        <v>2.5457246208713258E-3</v>
      </c>
      <c r="K591" s="44" t="e">
        <f>IFERROR(_xll.qlIndexFixing(Index3M,H591,TRUE,_xll.ohTrigger(RecalcTrigger,Trigger3M)),NA())</f>
        <v>#N/A</v>
      </c>
      <c r="L591" s="44">
        <f>IFERROR(_xll.qlIndexFixing(Index6M,$H591,TRUE,_xll.ohTrigger(RecalcTrigger,Trigger6M)),NA())</f>
        <v>5.9019633632630018E-3</v>
      </c>
      <c r="M591" s="183">
        <f>IFERROR(_xll.qlIndexFixing(Index1Y,$H591,TRUE,_xll.ohTrigger(RecalcTrigger,Trigger1Y)),NA())</f>
        <v>8.0517037280984846E-3</v>
      </c>
      <c r="N591" s="182">
        <f>IFERROR(_xll.qlIndexFixing(ONIndex1M,I591,TRUE,_xll.ohTrigger(RecalcTrigger,Trigger1M)),NA())</f>
        <v>2.4268036013541661E-3</v>
      </c>
      <c r="O591" s="44" t="e">
        <f>IFERROR(_xll.qlIndexFixing(ONIndex3M,I591,TRUE,_xll.ohTrigger(RecalcTrigger,Trigger3M)),NA())</f>
        <v>#N/A</v>
      </c>
      <c r="P591" s="44">
        <f>IFERROR(_xll.qlIndexFixing(ONIndex6M,I591,TRUE,_xll.ohTrigger(RecalcTrigger,Trigger6M)),NA())</f>
        <v>4.9989050322363227E-3</v>
      </c>
      <c r="Q591" s="183">
        <f>IFERROR(_xll.qlIndexFixing(ONIndex1Y,I591,TRUE,_xll.ohTrigger(RecalcTrigger,Trigger1Y)),NA())</f>
        <v>6.2507928550026293E-3</v>
      </c>
    </row>
    <row r="592" spans="2:17" x14ac:dyDescent="0.2">
      <c r="B592" s="39" t="s">
        <v>42</v>
      </c>
      <c r="D592" s="42">
        <f>_xll.qlCalendarAdvance(Calendar,$D591,B592,"f",FALSE)</f>
        <v>43587</v>
      </c>
      <c r="E592" s="177">
        <f>_xll.qlInterestRateIndexValueDate(IndexON,D592)</f>
        <v>43587</v>
      </c>
      <c r="F592" s="193">
        <f>IFERROR(_xll.qlIndexFixing(IndexON,D592,TRUE,_xll.ohTrigger(RecalcTrigger,TriggerON)),NA())</f>
        <v>2.5068390931082263E-3</v>
      </c>
      <c r="H592" s="42">
        <f>_xll.qlCalendarAdvance(Calendar,$H591,B592,"f",FALSE)</f>
        <v>43587</v>
      </c>
      <c r="I592" s="177">
        <f>_xll.qlInterestRateIndexValueDate(Index1M,$H592)</f>
        <v>43591</v>
      </c>
      <c r="J592" s="182">
        <f>IFERROR(_xll.qlIndexFixing(Index1M,$H592,TRUE,_xll.ohTrigger(RecalcTrigger,Trigger1M)),NA())</f>
        <v>2.6232386469953756E-3</v>
      </c>
      <c r="K592" s="44" t="e">
        <f>IFERROR(_xll.qlIndexFixing(Index3M,H592,TRUE,_xll.ohTrigger(RecalcTrigger,Trigger3M)),NA())</f>
        <v>#N/A</v>
      </c>
      <c r="L592" s="44">
        <f>IFERROR(_xll.qlIndexFixing(Index6M,$H592,TRUE,_xll.ohTrigger(RecalcTrigger,Trigger6M)),NA())</f>
        <v>5.978307953522017E-3</v>
      </c>
      <c r="M592" s="183">
        <f>IFERROR(_xll.qlIndexFixing(Index1Y,$H592,TRUE,_xll.ohTrigger(RecalcTrigger,Trigger1Y)),NA())</f>
        <v>8.1206606045137724E-3</v>
      </c>
      <c r="N592" s="182">
        <f>IFERROR(_xll.qlIndexFixing(ONIndex1M,I592,TRUE,_xll.ohTrigger(RecalcTrigger,Trigger1M)),NA())</f>
        <v>2.4886332167017855E-3</v>
      </c>
      <c r="O592" s="44" t="e">
        <f>IFERROR(_xll.qlIndexFixing(ONIndex3M,I592,TRUE,_xll.ohTrigger(RecalcTrigger,Trigger3M)),NA())</f>
        <v>#N/A</v>
      </c>
      <c r="P592" s="44">
        <f>IFERROR(_xll.qlIndexFixing(ONIndex6M,I592,TRUE,_xll.ohTrigger(RecalcTrigger,Trigger6M)),NA())</f>
        <v>5.0597552446252081E-3</v>
      </c>
      <c r="Q592" s="183">
        <f>IFERROR(_xll.qlIndexFixing(ONIndex1Y,I592,TRUE,_xll.ohTrigger(RecalcTrigger,Trigger1Y)),NA())</f>
        <v>6.3091445455221162E-3</v>
      </c>
    </row>
    <row r="593" spans="2:17" x14ac:dyDescent="0.2">
      <c r="B593" s="39" t="s">
        <v>42</v>
      </c>
      <c r="D593" s="42">
        <f>_xll.qlCalendarAdvance(Calendar,$D592,B593,"f",FALSE)</f>
        <v>43594</v>
      </c>
      <c r="E593" s="177">
        <f>_xll.qlInterestRateIndexValueDate(IndexON,D593)</f>
        <v>43594</v>
      </c>
      <c r="F593" s="193">
        <f>IFERROR(_xll.qlIndexFixing(IndexON,D593,TRUE,_xll.ohTrigger(RecalcTrigger,TriggerON)),NA())</f>
        <v>2.5800367158712589E-3</v>
      </c>
      <c r="H593" s="42">
        <f>_xll.qlCalendarAdvance(Calendar,$H592,B593,"f",FALSE)</f>
        <v>43594</v>
      </c>
      <c r="I593" s="177">
        <f>_xll.qlInterestRateIndexValueDate(Index1M,$H593)</f>
        <v>43598</v>
      </c>
      <c r="J593" s="182">
        <f>IFERROR(_xll.qlIndexFixing(Index1M,$H593,TRUE,_xll.ohTrigger(RecalcTrigger,Trigger1M)),NA())</f>
        <v>2.6956722813117088E-3</v>
      </c>
      <c r="K593" s="44" t="e">
        <f>IFERROR(_xll.qlIndexFixing(Index3M,H593,TRUE,_xll.ohTrigger(RecalcTrigger,Trigger3M)),NA())</f>
        <v>#N/A</v>
      </c>
      <c r="L593" s="44">
        <f>IFERROR(_xll.qlIndexFixing(Index6M,$H593,TRUE,_xll.ohTrigger(RecalcTrigger,Trigger6M)),NA())</f>
        <v>6.0494939710013977E-3</v>
      </c>
      <c r="M593" s="183">
        <f>IFERROR(_xll.qlIndexFixing(Index1Y,$H593,TRUE,_xll.ohTrigger(RecalcTrigger,Trigger1Y)),NA())</f>
        <v>8.1895379649636647E-3</v>
      </c>
      <c r="N593" s="182">
        <f>IFERROR(_xll.qlIndexFixing(ONIndex1M,I593,TRUE,_xll.ohTrigger(RecalcTrigger,Trigger1M)),NA())</f>
        <v>2.5608715882263766E-3</v>
      </c>
      <c r="O593" s="44" t="e">
        <f>IFERROR(_xll.qlIndexFixing(ONIndex3M,I593,TRUE,_xll.ohTrigger(RecalcTrigger,Trigger3M)),NA())</f>
        <v>#N/A</v>
      </c>
      <c r="P593" s="44">
        <f>IFERROR(_xll.qlIndexFixing(ONIndex6M,I593,TRUE,_xll.ohTrigger(RecalcTrigger,Trigger6M)),NA())</f>
        <v>5.1308029511432096E-3</v>
      </c>
      <c r="Q593" s="183">
        <f>IFERROR(_xll.qlIndexFixing(ONIndex1Y,I593,TRUE,_xll.ohTrigger(RecalcTrigger,Trigger1Y)),NA())</f>
        <v>6.3773331745853312E-3</v>
      </c>
    </row>
    <row r="594" spans="2:17" x14ac:dyDescent="0.2">
      <c r="B594" s="39" t="s">
        <v>42</v>
      </c>
      <c r="D594" s="42">
        <f>_xll.qlCalendarAdvance(Calendar,$D593,B594,"f",FALSE)</f>
        <v>43601</v>
      </c>
      <c r="E594" s="177">
        <f>_xll.qlInterestRateIndexValueDate(IndexON,D594)</f>
        <v>43601</v>
      </c>
      <c r="F594" s="193">
        <f>IFERROR(_xll.qlIndexFixing(IndexON,D594,TRUE,_xll.ohTrigger(RecalcTrigger,TriggerON)),NA())</f>
        <v>2.6531952149699833E-3</v>
      </c>
      <c r="H594" s="42">
        <f>_xll.qlCalendarAdvance(Calendar,$H593,B594,"f",FALSE)</f>
        <v>43601</v>
      </c>
      <c r="I594" s="177">
        <f>_xll.qlInterestRateIndexValueDate(Index1M,$H594)</f>
        <v>43605</v>
      </c>
      <c r="J594" s="182">
        <f>IFERROR(_xll.qlIndexFixing(Index1M,$H594,TRUE,_xll.ohTrigger(RecalcTrigger,Trigger1M)),NA())</f>
        <v>2.7681945571067152E-3</v>
      </c>
      <c r="K594" s="44" t="e">
        <f>IFERROR(_xll.qlIndexFixing(Index3M,H594,TRUE,_xll.ohTrigger(RecalcTrigger,Trigger3M)),NA())</f>
        <v>#N/A</v>
      </c>
      <c r="L594" s="44">
        <f>IFERROR(_xll.qlIndexFixing(Index6M,$H594,TRUE,_xll.ohTrigger(RecalcTrigger,Trigger6M)),NA())</f>
        <v>6.1206424878438356E-3</v>
      </c>
      <c r="M594" s="183">
        <f>IFERROR(_xll.qlIndexFixing(Index1Y,$H594,TRUE,_xll.ohTrigger(RecalcTrigger,Trigger1Y)),NA())</f>
        <v>8.2583261623501748E-3</v>
      </c>
      <c r="N594" s="182">
        <f>IFERROR(_xll.qlIndexFixing(ONIndex1M,I594,TRUE,_xll.ohTrigger(RecalcTrigger,Trigger1M)),NA())</f>
        <v>2.6332137586404514E-3</v>
      </c>
      <c r="O594" s="44" t="e">
        <f>IFERROR(_xll.qlIndexFixing(ONIndex3M,I594,TRUE,_xll.ohTrigger(RecalcTrigger,Trigger3M)),NA())</f>
        <v>#N/A</v>
      </c>
      <c r="P594" s="44">
        <f>IFERROR(_xll.qlIndexFixing(ONIndex6M,I594,TRUE,_xll.ohTrigger(RecalcTrigger,Trigger6M)),NA())</f>
        <v>5.2019038070660883E-3</v>
      </c>
      <c r="Q594" s="183">
        <f>IFERROR(_xll.qlIndexFixing(ONIndex1Y,I594,TRUE,_xll.ohTrigger(RecalcTrigger,Trigger1Y)),NA())</f>
        <v>6.4456375852728343E-3</v>
      </c>
    </row>
    <row r="595" spans="2:17" x14ac:dyDescent="0.2">
      <c r="B595" s="39" t="s">
        <v>42</v>
      </c>
      <c r="D595" s="42">
        <f>_xll.qlCalendarAdvance(Calendar,$D594,B595,"f",FALSE)</f>
        <v>43608</v>
      </c>
      <c r="E595" s="177">
        <f>_xll.qlInterestRateIndexValueDate(IndexON,D595)</f>
        <v>43608</v>
      </c>
      <c r="F595" s="193">
        <f>IFERROR(_xll.qlIndexFixing(IndexON,D595,TRUE,_xll.ohTrigger(RecalcTrigger,TriggerON)),NA())</f>
        <v>2.7263034066304925E-3</v>
      </c>
      <c r="H595" s="42">
        <f>_xll.qlCalendarAdvance(Calendar,$H594,B595,"f",FALSE)</f>
        <v>43608</v>
      </c>
      <c r="I595" s="177">
        <f>_xll.qlInterestRateIndexValueDate(Index1M,$H595)</f>
        <v>43612</v>
      </c>
      <c r="J595" s="182">
        <f>IFERROR(_xll.qlIndexFixing(Index1M,$H595,TRUE,_xll.ohTrigger(RecalcTrigger,Trigger1M)),NA())</f>
        <v>2.8407970659941498E-3</v>
      </c>
      <c r="K595" s="44" t="e">
        <f>IFERROR(_xll.qlIndexFixing(Index3M,H595,TRUE,_xll.ohTrigger(RecalcTrigger,Trigger3M)),NA())</f>
        <v>#N/A</v>
      </c>
      <c r="L595" s="44">
        <f>IFERROR(_xll.qlIndexFixing(Index6M,$H595,TRUE,_xll.ohTrigger(RecalcTrigger,Trigger6M)),NA())</f>
        <v>6.1917461957709989E-3</v>
      </c>
      <c r="M595" s="183">
        <f>IFERROR(_xll.qlIndexFixing(Index1Y,$H595,TRUE,_xll.ohTrigger(RecalcTrigger,Trigger1Y)),NA())</f>
        <v>8.3270154794567643E-3</v>
      </c>
      <c r="N595" s="182">
        <f>IFERROR(_xll.qlIndexFixing(ONIndex1M,I595,TRUE,_xll.ohTrigger(RecalcTrigger,Trigger1M)),NA())</f>
        <v>2.705651319949709E-3</v>
      </c>
      <c r="O595" s="44" t="e">
        <f>IFERROR(_xll.qlIndexFixing(ONIndex3M,I595,TRUE,_xll.ohTrigger(RecalcTrigger,Trigger3M)),NA())</f>
        <v>#N/A</v>
      </c>
      <c r="P595" s="44">
        <f>IFERROR(_xll.qlIndexFixing(ONIndex6M,I595,TRUE,_xll.ohTrigger(RecalcTrigger,Trigger6M)),NA())</f>
        <v>5.273050531418022E-3</v>
      </c>
      <c r="Q595" s="183">
        <f>IFERROR(_xll.qlIndexFixing(ONIndex1Y,I595,TRUE,_xll.ohTrigger(RecalcTrigger,Trigger1Y)),NA())</f>
        <v>6.5140530904539418E-3</v>
      </c>
    </row>
    <row r="596" spans="2:17" x14ac:dyDescent="0.2">
      <c r="B596" s="39" t="s">
        <v>42</v>
      </c>
      <c r="D596" s="42">
        <f>_xll.qlCalendarAdvance(Calendar,$D595,B596,"f",FALSE)</f>
        <v>43615</v>
      </c>
      <c r="E596" s="177">
        <f>_xll.qlInterestRateIndexValueDate(IndexON,D596)</f>
        <v>43615</v>
      </c>
      <c r="F596" s="193">
        <f>IFERROR(_xll.qlIndexFixing(IndexON,D596,TRUE,_xll.ohTrigger(RecalcTrigger,TriggerON)),NA())</f>
        <v>2.7993501069190074E-3</v>
      </c>
      <c r="H596" s="42">
        <f>_xll.qlCalendarAdvance(Calendar,$H595,B596,"f",FALSE)</f>
        <v>43615</v>
      </c>
      <c r="I596" s="177">
        <f>_xll.qlInterestRateIndexValueDate(Index1M,$H596)</f>
        <v>43619</v>
      </c>
      <c r="J596" s="182">
        <f>IFERROR(_xll.qlIndexFixing(Index1M,$H596,TRUE,_xll.ohTrigger(RecalcTrigger,Trigger1M)),NA())</f>
        <v>2.9082631296182271E-3</v>
      </c>
      <c r="K596" s="44" t="e">
        <f>IFERROR(_xll.qlIndexFixing(Index3M,H596,TRUE,_xll.ohTrigger(RecalcTrigger,Trigger3M)),NA())</f>
        <v>#N/A</v>
      </c>
      <c r="L596" s="44">
        <f>IFERROR(_xll.qlIndexFixing(Index6M,$H596,TRUE,_xll.ohTrigger(RecalcTrigger,Trigger6M)),NA())</f>
        <v>6.2576894116739461E-3</v>
      </c>
      <c r="M596" s="183">
        <f>IFERROR(_xll.qlIndexFixing(Index1Y,$H596,TRUE,_xll.ohTrigger(RecalcTrigger,Trigger1Y)),NA())</f>
        <v>8.3955961289343614E-3</v>
      </c>
      <c r="N596" s="182">
        <f>IFERROR(_xll.qlIndexFixing(ONIndex1M,I596,TRUE,_xll.ohTrigger(RecalcTrigger,Trigger1M)),NA())</f>
        <v>2.7781758640799126E-3</v>
      </c>
      <c r="O596" s="44" t="e">
        <f>IFERROR(_xll.qlIndexFixing(ONIndex3M,I596,TRUE,_xll.ohTrigger(RecalcTrigger,Trigger3M)),NA())</f>
        <v>#N/A</v>
      </c>
      <c r="P596" s="44">
        <f>IFERROR(_xll.qlIndexFixing(ONIndex6M,I596,TRUE,_xll.ohTrigger(RecalcTrigger,Trigger6M)),NA())</f>
        <v>5.3442358430633163E-3</v>
      </c>
      <c r="Q596" s="183">
        <f>IFERROR(_xll.qlIndexFixing(ONIndex1Y,I596,TRUE,_xll.ohTrigger(RecalcTrigger,Trigger1Y)),NA())</f>
        <v>6.5825750026782259E-3</v>
      </c>
    </row>
    <row r="597" spans="2:17" x14ac:dyDescent="0.2">
      <c r="B597" s="39" t="s">
        <v>42</v>
      </c>
      <c r="D597" s="42">
        <f>_xll.qlCalendarAdvance(Calendar,$D596,B597,"f",FALSE)</f>
        <v>43622</v>
      </c>
      <c r="E597" s="177">
        <f>_xll.qlInterestRateIndexValueDate(IndexON,D597)</f>
        <v>43622</v>
      </c>
      <c r="F597" s="193">
        <f>IFERROR(_xll.qlIndexFixing(IndexON,D597,TRUE,_xll.ohTrigger(RecalcTrigger,TriggerON)),NA())</f>
        <v>2.8723241323813653E-3</v>
      </c>
      <c r="H597" s="42">
        <f>_xll.qlCalendarAdvance(Calendar,$H596,B597,"f",FALSE)</f>
        <v>43622</v>
      </c>
      <c r="I597" s="177">
        <f>_xll.qlInterestRateIndexValueDate(Index1M,$H597)</f>
        <v>43626</v>
      </c>
      <c r="J597" s="182">
        <f>IFERROR(_xll.qlIndexFixing(Index1M,$H597,TRUE,_xll.ohTrigger(RecalcTrigger,Trigger1M)),NA())</f>
        <v>2.980996469201358E-3</v>
      </c>
      <c r="K597" s="44" t="e">
        <f>IFERROR(_xll.qlIndexFixing(Index3M,H597,TRUE,_xll.ohTrigger(RecalcTrigger,Trigger3M)),NA())</f>
        <v>#N/A</v>
      </c>
      <c r="L597" s="44">
        <f>IFERROR(_xll.qlIndexFixing(Index6M,$H597,TRUE,_xll.ohTrigger(RecalcTrigger,Trigger6M)),NA())</f>
        <v>6.3286871011810873E-3</v>
      </c>
      <c r="M597" s="183">
        <f>IFERROR(_xll.qlIndexFixing(Index1Y,$H597,TRUE,_xll.ohTrigger(RecalcTrigger,Trigger1Y)),NA())</f>
        <v>8.4640582532878161E-3</v>
      </c>
      <c r="N597" s="182">
        <f>IFERROR(_xll.qlIndexFixing(ONIndex1M,I597,TRUE,_xll.ohTrigger(RecalcTrigger,Trigger1M)),NA())</f>
        <v>2.8507789831166974E-3</v>
      </c>
      <c r="O597" s="44" t="e">
        <f>IFERROR(_xll.qlIndexFixing(ONIndex3M,I597,TRUE,_xll.ohTrigger(RecalcTrigger,Trigger3M)),NA())</f>
        <v>#N/A</v>
      </c>
      <c r="P597" s="44">
        <f>IFERROR(_xll.qlIndexFixing(ONIndex6M,I597,TRUE,_xll.ohTrigger(RecalcTrigger,Trigger6M)),NA())</f>
        <v>5.4154524609462129E-3</v>
      </c>
      <c r="Q597" s="183">
        <f>IFERROR(_xll.qlIndexFixing(ONIndex1Y,I597,TRUE,_xll.ohTrigger(RecalcTrigger,Trigger1Y)),NA())</f>
        <v>6.6511986348150032E-3</v>
      </c>
    </row>
    <row r="598" spans="2:17" x14ac:dyDescent="0.2">
      <c r="B598" s="39" t="s">
        <v>42</v>
      </c>
      <c r="D598" s="42">
        <f>_xll.qlCalendarAdvance(Calendar,$D597,B598,"f",FALSE)</f>
        <v>43629</v>
      </c>
      <c r="E598" s="177">
        <f>_xll.qlInterestRateIndexValueDate(IndexON,D598)</f>
        <v>43629</v>
      </c>
      <c r="F598" s="193">
        <f>IFERROR(_xll.qlIndexFixing(IndexON,D598,TRUE,_xll.ohTrigger(RecalcTrigger,TriggerON)),NA())</f>
        <v>2.945214299003851E-3</v>
      </c>
      <c r="H598" s="42">
        <f>_xll.qlCalendarAdvance(Calendar,$H597,B598,"f",FALSE)</f>
        <v>43629</v>
      </c>
      <c r="I598" s="177">
        <f>_xll.qlInterestRateIndexValueDate(Index1M,$H598)</f>
        <v>43633</v>
      </c>
      <c r="J598" s="182">
        <f>IFERROR(_xll.qlIndexFixing(Index1M,$H598,TRUE,_xll.ohTrigger(RecalcTrigger,Trigger1M)),NA())</f>
        <v>3.0537854009233811E-3</v>
      </c>
      <c r="K598" s="44" t="e">
        <f>IFERROR(_xll.qlIndexFixing(Index3M,H598,TRUE,_xll.ohTrigger(RecalcTrigger,Trigger3M)),NA())</f>
        <v>#N/A</v>
      </c>
      <c r="L598" s="44">
        <f>IFERROR(_xll.qlIndexFixing(Index6M,$H598,TRUE,_xll.ohTrigger(RecalcTrigger,Trigger6M)),NA())</f>
        <v>6.3996185602738509E-3</v>
      </c>
      <c r="M598" s="183">
        <f>IFERROR(_xll.qlIndexFixing(Index1Y,$H598,TRUE,_xll.ohTrigger(RecalcTrigger,Trigger1Y)),NA())</f>
        <v>8.5323919248632401E-3</v>
      </c>
      <c r="N598" s="182">
        <f>IFERROR(_xll.qlIndexFixing(ONIndex1M,I598,TRUE,_xll.ohTrigger(RecalcTrigger,Trigger1M)),NA())</f>
        <v>2.9234522690657627E-3</v>
      </c>
      <c r="O598" s="44" t="e">
        <f>IFERROR(_xll.qlIndexFixing(ONIndex3M,I598,TRUE,_xll.ohTrigger(RecalcTrigger,Trigger3M)),NA())</f>
        <v>#N/A</v>
      </c>
      <c r="P598" s="44">
        <f>IFERROR(_xll.qlIndexFixing(ONIndex6M,I598,TRUE,_xll.ohTrigger(RecalcTrigger,Trigger6M)),NA())</f>
        <v>5.4866931040908895E-3</v>
      </c>
      <c r="Q598" s="183">
        <f>IFERROR(_xll.qlIndexFixing(ONIndex1Y,I598,TRUE,_xll.ohTrigger(RecalcTrigger,Trigger1Y)),NA())</f>
        <v>6.7199192994138457E-3</v>
      </c>
    </row>
    <row r="599" spans="2:17" x14ac:dyDescent="0.2">
      <c r="B599" s="39" t="s">
        <v>42</v>
      </c>
      <c r="D599" s="42">
        <f>_xll.qlCalendarAdvance(Calendar,$D598,B599,"f",FALSE)</f>
        <v>43636</v>
      </c>
      <c r="E599" s="177">
        <f>_xll.qlInterestRateIndexValueDate(IndexON,D599)</f>
        <v>43636</v>
      </c>
      <c r="F599" s="193">
        <f>IFERROR(_xll.qlIndexFixing(IndexON,D599,TRUE,_xll.ohTrigger(RecalcTrigger,TriggerON)),NA())</f>
        <v>3.0180094229326215E-3</v>
      </c>
      <c r="H599" s="42">
        <f>_xll.qlCalendarAdvance(Calendar,$H598,B599,"f",FALSE)</f>
        <v>43636</v>
      </c>
      <c r="I599" s="177">
        <f>_xll.qlInterestRateIndexValueDate(Index1M,$H599)</f>
        <v>43640</v>
      </c>
      <c r="J599" s="182">
        <f>IFERROR(_xll.qlIndexFixing(Index1M,$H599,TRUE,_xll.ohTrigger(RecalcTrigger,Trigger1M)),NA())</f>
        <v>3.1266215156069421E-3</v>
      </c>
      <c r="K599" s="44" t="e">
        <f>IFERROR(_xll.qlIndexFixing(Index3M,H599,TRUE,_xll.ohTrigger(RecalcTrigger,Trigger3M)),NA())</f>
        <v>#N/A</v>
      </c>
      <c r="L599" s="44">
        <f>IFERROR(_xll.qlIndexFixing(Index6M,$H599,TRUE,_xll.ohTrigger(RecalcTrigger,Trigger6M)),NA())</f>
        <v>6.4704763683062824E-3</v>
      </c>
      <c r="M599" s="183">
        <f>IFERROR(_xll.qlIndexFixing(Index1Y,$H599,TRUE,_xll.ohTrigger(RecalcTrigger,Trigger1Y)),NA())</f>
        <v>8.6005871458392624E-3</v>
      </c>
      <c r="N599" s="182">
        <f>IFERROR(_xll.qlIndexFixing(ONIndex1M,I599,TRUE,_xll.ohTrigger(RecalcTrigger,Trigger1M)),NA())</f>
        <v>2.9961873138528716E-3</v>
      </c>
      <c r="O599" s="44" t="e">
        <f>IFERROR(_xll.qlIndexFixing(ONIndex3M,I599,TRUE,_xll.ohTrigger(RecalcTrigger,Trigger3M)),NA())</f>
        <v>#N/A</v>
      </c>
      <c r="P599" s="44">
        <f>IFERROR(_xll.qlIndexFixing(ONIndex6M,I599,TRUE,_xll.ohTrigger(RecalcTrigger,Trigger6M)),NA())</f>
        <v>5.5579504914415878E-3</v>
      </c>
      <c r="Q599" s="183">
        <f>IFERROR(_xll.qlIndexFixing(ONIndex1Y,I599,TRUE,_xll.ohTrigger(RecalcTrigger,Trigger1Y)),NA())</f>
        <v>6.7887323092641338E-3</v>
      </c>
    </row>
    <row r="600" spans="2:17" x14ac:dyDescent="0.2">
      <c r="B600" s="39" t="s">
        <v>42</v>
      </c>
      <c r="D600" s="42">
        <f>_xll.qlCalendarAdvance(Calendar,$D599,B600,"f",FALSE)</f>
        <v>43643</v>
      </c>
      <c r="E600" s="177">
        <f>_xll.qlInterestRateIndexValueDate(IndexON,D600)</f>
        <v>43643</v>
      </c>
      <c r="F600" s="193">
        <f>IFERROR(_xll.qlIndexFixing(IndexON,D600,TRUE,_xll.ohTrigger(RecalcTrigger,TriggerON)),NA())</f>
        <v>3.090698320553642E-3</v>
      </c>
      <c r="H600" s="42">
        <f>_xll.qlCalendarAdvance(Calendar,$H599,B600,"f",FALSE)</f>
        <v>43643</v>
      </c>
      <c r="I600" s="177">
        <f>_xll.qlInterestRateIndexValueDate(Index1M,$H600)</f>
        <v>43647</v>
      </c>
      <c r="J600" s="182">
        <f>IFERROR(_xll.qlIndexFixing(Index1M,$H600,TRUE,_xll.ohTrigger(RecalcTrigger,Trigger1M)),NA())</f>
        <v>3.2047187982505469E-3</v>
      </c>
      <c r="K600" s="44" t="e">
        <f>IFERROR(_xll.qlIndexFixing(Index3M,H600,TRUE,_xll.ohTrigger(RecalcTrigger,Trigger3M)),NA())</f>
        <v>#N/A</v>
      </c>
      <c r="L600" s="44">
        <f>IFERROR(_xll.qlIndexFixing(Index6M,$H600,TRUE,_xll.ohTrigger(RecalcTrigger,Trigger6M)),NA())</f>
        <v>6.5514175019893272E-3</v>
      </c>
      <c r="M600" s="183">
        <f>IFERROR(_xll.qlIndexFixing(Index1Y,$H600,TRUE,_xll.ohTrigger(RecalcTrigger,Trigger1Y)),NA())</f>
        <v>8.6686338482152448E-3</v>
      </c>
      <c r="N600" s="182">
        <f>IFERROR(_xll.qlIndexFixing(ONIndex1M,I600,TRUE,_xll.ohTrigger(RecalcTrigger,Trigger1M)),NA())</f>
        <v>3.0689757093238512E-3</v>
      </c>
      <c r="O600" s="44" t="e">
        <f>IFERROR(_xll.qlIndexFixing(ONIndex3M,I600,TRUE,_xll.ohTrigger(RecalcTrigger,Trigger3M)),NA())</f>
        <v>#N/A</v>
      </c>
      <c r="P600" s="44">
        <f>IFERROR(_xll.qlIndexFixing(ONIndex6M,I600,TRUE,_xll.ohTrigger(RecalcTrigger,Trigger6M)),NA())</f>
        <v>5.6292173417027414E-3</v>
      </c>
      <c r="Q600" s="183">
        <f>IFERROR(_xll.qlIndexFixing(ONIndex1Y,I600,TRUE,_xll.ohTrigger(RecalcTrigger,Trigger1Y)),NA())</f>
        <v>6.857632977155248E-3</v>
      </c>
    </row>
    <row r="601" spans="2:17" x14ac:dyDescent="0.2">
      <c r="B601" s="39" t="s">
        <v>42</v>
      </c>
      <c r="D601" s="42">
        <f>_xll.qlCalendarAdvance(Calendar,$D600,B601,"f",FALSE)</f>
        <v>43650</v>
      </c>
      <c r="E601" s="177">
        <f>_xll.qlInterestRateIndexValueDate(IndexON,D601)</f>
        <v>43650</v>
      </c>
      <c r="F601" s="193">
        <f>IFERROR(_xll.qlIndexFixing(IndexON,D601,TRUE,_xll.ohTrigger(RecalcTrigger,TriggerON)),NA())</f>
        <v>3.1632698080130695E-3</v>
      </c>
      <c r="H601" s="42">
        <f>_xll.qlCalendarAdvance(Calendar,$H600,B601,"f",FALSE)</f>
        <v>43650</v>
      </c>
      <c r="I601" s="177">
        <f>_xll.qlInterestRateIndexValueDate(Index1M,$H601)</f>
        <v>43654</v>
      </c>
      <c r="J601" s="182">
        <f>IFERROR(_xll.qlIndexFixing(Index1M,$H601,TRUE,_xll.ohTrigger(RecalcTrigger,Trigger1M)),NA())</f>
        <v>3.2776261176322456E-3</v>
      </c>
      <c r="K601" s="44" t="e">
        <f>IFERROR(_xll.qlIndexFixing(Index3M,H601,TRUE,_xll.ohTrigger(RecalcTrigger,Trigger3M)),NA())</f>
        <v>#N/A</v>
      </c>
      <c r="L601" s="44">
        <f>IFERROR(_xll.qlIndexFixing(Index6M,$H601,TRUE,_xll.ohTrigger(RecalcTrigger,Trigger6M)),NA())</f>
        <v>6.6170133895830357E-3</v>
      </c>
      <c r="M601" s="183">
        <f>IFERROR(_xll.qlIndexFixing(Index1Y,$H601,TRUE,_xll.ohTrigger(RecalcTrigger,Trigger1Y)),NA())</f>
        <v>8.7365218938029732E-3</v>
      </c>
      <c r="N601" s="182">
        <f>IFERROR(_xll.qlIndexFixing(ONIndex1M,I601,TRUE,_xll.ohTrigger(RecalcTrigger,Trigger1M)),NA())</f>
        <v>3.1418090476442728E-3</v>
      </c>
      <c r="O601" s="44" t="e">
        <f>IFERROR(_xll.qlIndexFixing(ONIndex3M,I601,TRUE,_xll.ohTrigger(RecalcTrigger,Trigger3M)),NA())</f>
        <v>#N/A</v>
      </c>
      <c r="P601" s="44">
        <f>IFERROR(_xll.qlIndexFixing(ONIndex6M,I601,TRUE,_xll.ohTrigger(RecalcTrigger,Trigger6M)),NA())</f>
        <v>5.7004863740584E-3</v>
      </c>
      <c r="Q601" s="183">
        <f>IFERROR(_xll.qlIndexFixing(ONIndex1Y,I601,TRUE,_xll.ohTrigger(RecalcTrigger,Trigger1Y)),NA())</f>
        <v>6.9266166156367603E-3</v>
      </c>
    </row>
    <row r="602" spans="2:17" x14ac:dyDescent="0.2">
      <c r="B602" s="39" t="s">
        <v>42</v>
      </c>
      <c r="D602" s="42">
        <f>_xll.qlCalendarAdvance(Calendar,$D601,B602,"f",FALSE)</f>
        <v>43657</v>
      </c>
      <c r="E602" s="177">
        <f>_xll.qlInterestRateIndexValueDate(IndexON,D602)</f>
        <v>43657</v>
      </c>
      <c r="F602" s="193">
        <f>IFERROR(_xll.qlIndexFixing(IndexON,D602,TRUE,_xll.ohTrigger(RecalcTrigger,TriggerON)),NA())</f>
        <v>3.2357127013771247E-3</v>
      </c>
      <c r="H602" s="42">
        <f>_xll.qlCalendarAdvance(Calendar,$H601,B602,"f",FALSE)</f>
        <v>43657</v>
      </c>
      <c r="I602" s="177">
        <f>_xll.qlInterestRateIndexValueDate(Index1M,$H602)</f>
        <v>43661</v>
      </c>
      <c r="J602" s="182">
        <f>IFERROR(_xll.qlIndexFixing(Index1M,$H602,TRUE,_xll.ohTrigger(RecalcTrigger,Trigger1M)),NA())</f>
        <v>3.350554805461601E-3</v>
      </c>
      <c r="K602" s="44" t="e">
        <f>IFERROR(_xll.qlIndexFixing(Index3M,H602,TRUE,_xll.ohTrigger(RecalcTrigger,Trigger3M)),NA())</f>
        <v>#N/A</v>
      </c>
      <c r="L602" s="44">
        <f>IFERROR(_xll.qlIndexFixing(Index6M,$H602,TRUE,_xll.ohTrigger(RecalcTrigger,Trigger6M)),NA())</f>
        <v>6.687592262341396E-3</v>
      </c>
      <c r="M602" s="183">
        <f>IFERROR(_xll.qlIndexFixing(Index1Y,$H602,TRUE,_xll.ohTrigger(RecalcTrigger,Trigger1Y)),NA())</f>
        <v>8.8042410742192375E-3</v>
      </c>
      <c r="N602" s="182">
        <f>IFERROR(_xll.qlIndexFixing(ONIndex1M,I602,TRUE,_xll.ohTrigger(RecalcTrigger,Trigger1M)),NA())</f>
        <v>3.2146789206599635E-3</v>
      </c>
      <c r="O602" s="44" t="e">
        <f>IFERROR(_xll.qlIndexFixing(ONIndex3M,I602,TRUE,_xll.ohTrigger(RecalcTrigger,Trigger3M)),NA())</f>
        <v>#N/A</v>
      </c>
      <c r="P602" s="44">
        <f>IFERROR(_xll.qlIndexFixing(ONIndex6M,I602,TRUE,_xll.ohTrigger(RecalcTrigger,Trigger6M)),NA())</f>
        <v>5.7717503072929333E-3</v>
      </c>
      <c r="Q602" s="183">
        <f>IFERROR(_xll.qlIndexFixing(ONIndex1Y,I602,TRUE,_xll.ohTrigger(RecalcTrigger,Trigger1Y)),NA())</f>
        <v>6.9956785374181152E-3</v>
      </c>
    </row>
    <row r="603" spans="2:17" x14ac:dyDescent="0.2">
      <c r="B603" s="39" t="s">
        <v>42</v>
      </c>
      <c r="D603" s="42">
        <f>_xll.qlCalendarAdvance(Calendar,$D602,B603,"f",FALSE)</f>
        <v>43664</v>
      </c>
      <c r="E603" s="177">
        <f>_xll.qlInterestRateIndexValueDate(IndexON,D603)</f>
        <v>43664</v>
      </c>
      <c r="F603" s="193">
        <f>IFERROR(_xll.qlIndexFixing(IndexON,D603,TRUE,_xll.ohTrigger(RecalcTrigger,TriggerON)),NA())</f>
        <v>3.3080158168719009E-3</v>
      </c>
      <c r="H603" s="42">
        <f>_xll.qlCalendarAdvance(Calendar,$H602,B603,"f",FALSE)</f>
        <v>43664</v>
      </c>
      <c r="I603" s="177">
        <f>_xll.qlInterestRateIndexValueDate(Index1M,$H603)</f>
        <v>43668</v>
      </c>
      <c r="J603" s="182">
        <f>IFERROR(_xll.qlIndexFixing(Index1M,$H603,TRUE,_xll.ohTrigger(RecalcTrigger,Trigger1M)),NA())</f>
        <v>3.4234964516659744E-3</v>
      </c>
      <c r="K603" s="44" t="e">
        <f>IFERROR(_xll.qlIndexFixing(Index3M,H603,TRUE,_xll.ohTrigger(RecalcTrigger,Trigger3M)),NA())</f>
        <v>#N/A</v>
      </c>
      <c r="L603" s="44">
        <f>IFERROR(_xll.qlIndexFixing(Index6M,$H603,TRUE,_xll.ohTrigger(RecalcTrigger,Trigger6M)),NA())</f>
        <v>6.7580635704334521E-3</v>
      </c>
      <c r="M603" s="183">
        <f>IFERROR(_xll.qlIndexFixing(Index1Y,$H603,TRUE,_xll.ohTrigger(RecalcTrigger,Trigger1Y)),NA())</f>
        <v>8.8717811108808085E-3</v>
      </c>
      <c r="N603" s="182">
        <f>IFERROR(_xll.qlIndexFixing(ONIndex1M,I603,TRUE,_xll.ohTrigger(RecalcTrigger,Trigger1M)),NA())</f>
        <v>3.2875769204565586E-3</v>
      </c>
      <c r="O603" s="44" t="e">
        <f>IFERROR(_xll.qlIndexFixing(ONIndex3M,I603,TRUE,_xll.ohTrigger(RecalcTrigger,Trigger3M)),NA())</f>
        <v>#N/A</v>
      </c>
      <c r="P603" s="44">
        <f>IFERROR(_xll.qlIndexFixing(ONIndex6M,I603,TRUE,_xll.ohTrigger(RecalcTrigger,Trigger6M)),NA())</f>
        <v>5.8430018602706468E-3</v>
      </c>
      <c r="Q603" s="183">
        <f>IFERROR(_xll.qlIndexFixing(ONIndex1Y,I603,TRUE,_xll.ohTrigger(RecalcTrigger,Trigger1Y)),NA())</f>
        <v>7.0648140552886929E-3</v>
      </c>
    </row>
    <row r="604" spans="2:17" x14ac:dyDescent="0.2">
      <c r="B604" s="39" t="s">
        <v>42</v>
      </c>
      <c r="D604" s="42">
        <f>_xll.qlCalendarAdvance(Calendar,$D603,B604,"f",FALSE)</f>
        <v>43671</v>
      </c>
      <c r="E604" s="177">
        <f>_xll.qlInterestRateIndexValueDate(IndexON,D604)</f>
        <v>43671</v>
      </c>
      <c r="F604" s="193">
        <f>IFERROR(_xll.qlIndexFixing(IndexON,D604,TRUE,_xll.ohTrigger(RecalcTrigger,TriggerON)),NA())</f>
        <v>3.3801679708034271E-3</v>
      </c>
      <c r="H604" s="42">
        <f>_xll.qlCalendarAdvance(Calendar,$H603,B604,"f",FALSE)</f>
        <v>43671</v>
      </c>
      <c r="I604" s="177">
        <f>_xll.qlInterestRateIndexValueDate(Index1M,$H604)</f>
        <v>43675</v>
      </c>
      <c r="J604" s="182">
        <f>IFERROR(_xll.qlIndexFixing(Index1M,$H604,TRUE,_xll.ohTrigger(RecalcTrigger,Trigger1M)),NA())</f>
        <v>3.4964426459535478E-3</v>
      </c>
      <c r="K604" s="44" t="e">
        <f>IFERROR(_xll.qlIndexFixing(Index3M,H604,TRUE,_xll.ohTrigger(RecalcTrigger,Trigger3M)),NA())</f>
        <v>#N/A</v>
      </c>
      <c r="L604" s="44">
        <f>IFERROR(_xll.qlIndexFixing(Index6M,$H604,TRUE,_xll.ohTrigger(RecalcTrigger,Trigger6M)),NA())</f>
        <v>6.8284188842482815E-3</v>
      </c>
      <c r="M604" s="183">
        <f>IFERROR(_xll.qlIndexFixing(Index1Y,$H604,TRUE,_xll.ohTrigger(RecalcTrigger,Trigger1Y)),NA())</f>
        <v>8.9391316549974446E-3</v>
      </c>
      <c r="N604" s="182">
        <f>IFERROR(_xll.qlIndexFixing(ONIndex1M,I604,TRUE,_xll.ohTrigger(RecalcTrigger,Trigger1M)),NA())</f>
        <v>3.360494638799949E-3</v>
      </c>
      <c r="O604" s="44" t="e">
        <f>IFERROR(_xll.qlIndexFixing(ONIndex3M,I604,TRUE,_xll.ohTrigger(RecalcTrigger,Trigger3M)),NA())</f>
        <v>#N/A</v>
      </c>
      <c r="P604" s="44">
        <f>IFERROR(_xll.qlIndexFixing(ONIndex6M,I604,TRUE,_xll.ohTrigger(RecalcTrigger,Trigger6M)),NA())</f>
        <v>5.9142337520157184E-3</v>
      </c>
      <c r="Q604" s="183">
        <f>IFERROR(_xll.qlIndexFixing(ONIndex1Y,I604,TRUE,_xll.ohTrigger(RecalcTrigger,Trigger1Y)),NA())</f>
        <v>7.1340184818780017E-3</v>
      </c>
    </row>
    <row r="605" spans="2:17" x14ac:dyDescent="0.2">
      <c r="B605" s="39" t="s">
        <v>42</v>
      </c>
      <c r="D605" s="42">
        <f>_xll.qlCalendarAdvance(Calendar,$D604,B605,"f",FALSE)</f>
        <v>43678</v>
      </c>
      <c r="E605" s="177">
        <f>_xll.qlInterestRateIndexValueDate(IndexON,D605)</f>
        <v>43678</v>
      </c>
      <c r="F605" s="193">
        <f>IFERROR(_xll.qlIndexFixing(IndexON,D605,TRUE,_xll.ohTrigger(RecalcTrigger,TriggerON)),NA())</f>
        <v>3.4521579790780521E-3</v>
      </c>
      <c r="H605" s="42">
        <f>_xll.qlCalendarAdvance(Calendar,$H604,B605,"f",FALSE)</f>
        <v>43678</v>
      </c>
      <c r="I605" s="177">
        <f>_xll.qlInterestRateIndexValueDate(Index1M,$H605)</f>
        <v>43682</v>
      </c>
      <c r="J605" s="182">
        <f>IFERROR(_xll.qlIndexFixing(Index1M,$H605,TRUE,_xll.ohTrigger(RecalcTrigger,Trigger1M)),NA())</f>
        <v>3.5693849778287963E-3</v>
      </c>
      <c r="K605" s="44" t="e">
        <f>IFERROR(_xll.qlIndexFixing(Index3M,H605,TRUE,_xll.ohTrigger(RecalcTrigger,Trigger3M)),NA())</f>
        <v>#N/A</v>
      </c>
      <c r="L605" s="44">
        <f>IFERROR(_xll.qlIndexFixing(Index6M,$H605,TRUE,_xll.ohTrigger(RecalcTrigger,Trigger6M)),NA())</f>
        <v>6.8986497533750782E-3</v>
      </c>
      <c r="M605" s="183">
        <f>IFERROR(_xll.qlIndexFixing(Index1Y,$H605,TRUE,_xll.ohTrigger(RecalcTrigger,Trigger1Y)),NA())</f>
        <v>9.0062822875692766E-3</v>
      </c>
      <c r="N605" s="182">
        <f>IFERROR(_xll.qlIndexFixing(ONIndex1M,I605,TRUE,_xll.ohTrigger(RecalcTrigger,Trigger1M)),NA())</f>
        <v>3.4334236677757701E-3</v>
      </c>
      <c r="O605" s="44" t="e">
        <f>IFERROR(_xll.qlIndexFixing(ONIndex3M,I605,TRUE,_xll.ohTrigger(RecalcTrigger,Trigger3M)),NA())</f>
        <v>#N/A</v>
      </c>
      <c r="P605" s="44">
        <f>IFERROR(_xll.qlIndexFixing(ONIndex6M,I605,TRUE,_xll.ohTrigger(RecalcTrigger,Trigger6M)),NA())</f>
        <v>5.9854387013924537E-3</v>
      </c>
      <c r="Q605" s="183">
        <f>IFERROR(_xll.qlIndexFixing(ONIndex1Y,I605,TRUE,_xll.ohTrigger(RecalcTrigger,Trigger1Y)),NA())</f>
        <v>7.2032871298954859E-3</v>
      </c>
    </row>
    <row r="606" spans="2:17" x14ac:dyDescent="0.2">
      <c r="B606" s="39" t="s">
        <v>42</v>
      </c>
      <c r="D606" s="42">
        <f>_xll.qlCalendarAdvance(Calendar,$D605,B606,"f",FALSE)</f>
        <v>43685</v>
      </c>
      <c r="E606" s="177">
        <f>_xll.qlInterestRateIndexValueDate(IndexON,D606)</f>
        <v>43685</v>
      </c>
      <c r="F606" s="193">
        <f>IFERROR(_xll.qlIndexFixing(IndexON,D606,TRUE,_xll.ohTrigger(RecalcTrigger,TriggerON)),NA())</f>
        <v>3.5239746579218689E-3</v>
      </c>
      <c r="H606" s="42">
        <f>_xll.qlCalendarAdvance(Calendar,$H605,B606,"f",FALSE)</f>
        <v>43685</v>
      </c>
      <c r="I606" s="177">
        <f>_xll.qlInterestRateIndexValueDate(Index1M,$H606)</f>
        <v>43689</v>
      </c>
      <c r="J606" s="182">
        <f>IFERROR(_xll.qlIndexFixing(Index1M,$H606,TRUE,_xll.ohTrigger(RecalcTrigger,Trigger1M)),NA())</f>
        <v>3.6423150365795924E-3</v>
      </c>
      <c r="K606" s="44" t="e">
        <f>IFERROR(_xll.qlIndexFixing(Index3M,H606,TRUE,_xll.ohTrigger(RecalcTrigger,Trigger3M)),NA())</f>
        <v>#N/A</v>
      </c>
      <c r="L606" s="44">
        <f>IFERROR(_xll.qlIndexFixing(Index6M,$H606,TRUE,_xll.ohTrigger(RecalcTrigger,Trigger6M)),NA())</f>
        <v>6.9687477066083664E-3</v>
      </c>
      <c r="M606" s="183">
        <f>IFERROR(_xll.qlIndexFixing(Index1Y,$H606,TRUE,_xll.ohTrigger(RecalcTrigger,Trigger1Y)),NA())</f>
        <v>9.0732225193839652E-3</v>
      </c>
      <c r="N606" s="182">
        <f>IFERROR(_xll.qlIndexFixing(ONIndex1M,I606,TRUE,_xll.ohTrigger(RecalcTrigger,Trigger1M)),NA())</f>
        <v>3.5063555991499129E-3</v>
      </c>
      <c r="O606" s="44" t="e">
        <f>IFERROR(_xll.qlIndexFixing(ONIndex3M,I606,TRUE,_xll.ohTrigger(RecalcTrigger,Trigger3M)),NA())</f>
        <v>#N/A</v>
      </c>
      <c r="P606" s="44">
        <f>IFERROR(_xll.qlIndexFixing(ONIndex6M,I606,TRUE,_xll.ohTrigger(RecalcTrigger,Trigger6M)),NA())</f>
        <v>6.0566094271852222E-3</v>
      </c>
      <c r="Q606" s="183">
        <f>IFERROR(_xll.qlIndexFixing(ONIndex1Y,I606,TRUE,_xll.ohTrigger(RecalcTrigger,Trigger1Y)),NA())</f>
        <v>7.2726153119706538E-3</v>
      </c>
    </row>
    <row r="607" spans="2:17" x14ac:dyDescent="0.2">
      <c r="B607" s="39" t="s">
        <v>42</v>
      </c>
      <c r="D607" s="42">
        <f>_xll.qlCalendarAdvance(Calendar,$D606,B607,"f",FALSE)</f>
        <v>43692</v>
      </c>
      <c r="E607" s="177">
        <f>_xll.qlInterestRateIndexValueDate(IndexON,D607)</f>
        <v>43692</v>
      </c>
      <c r="F607" s="193">
        <f>IFERROR(_xll.qlIndexFixing(IndexON,D607,TRUE,_xll.ohTrigger(RecalcTrigger,TriggerON)),NA())</f>
        <v>3.5956068235609706E-3</v>
      </c>
      <c r="H607" s="42">
        <f>_xll.qlCalendarAdvance(Calendar,$H606,B607,"f",FALSE)</f>
        <v>43692</v>
      </c>
      <c r="I607" s="177">
        <f>_xll.qlInterestRateIndexValueDate(Index1M,$H607)</f>
        <v>43696</v>
      </c>
      <c r="J607" s="182">
        <f>IFERROR(_xll.qlIndexFixing(Index1M,$H607,TRUE,_xll.ohTrigger(RecalcTrigger,Trigger1M)),NA())</f>
        <v>3.7152244112901014E-3</v>
      </c>
      <c r="K607" s="44" t="e">
        <f>IFERROR(_xll.qlIndexFixing(Index3M,H607,TRUE,_xll.ohTrigger(RecalcTrigger,Trigger3M)),NA())</f>
        <v>#N/A</v>
      </c>
      <c r="L607" s="44">
        <f>IFERROR(_xll.qlIndexFixing(Index6M,$H607,TRUE,_xll.ohTrigger(RecalcTrigger,Trigger6M)),NA())</f>
        <v>7.0387042519471296E-3</v>
      </c>
      <c r="M607" s="183">
        <f>IFERROR(_xll.qlIndexFixing(Index1Y,$H607,TRUE,_xll.ohTrigger(RecalcTrigger,Trigger1Y)),NA())</f>
        <v>9.1399417910158244E-3</v>
      </c>
      <c r="N607" s="182">
        <f>IFERROR(_xll.qlIndexFixing(ONIndex1M,I607,TRUE,_xll.ohTrigger(RecalcTrigger,Trigger1M)),NA())</f>
        <v>3.5792820250080126E-3</v>
      </c>
      <c r="O607" s="44" t="e">
        <f>IFERROR(_xll.qlIndexFixing(ONIndex3M,I607,TRUE,_xll.ohTrigger(RecalcTrigger,Trigger3M)),NA())</f>
        <v>#N/A</v>
      </c>
      <c r="P607" s="44">
        <f>IFERROR(_xll.qlIndexFixing(ONIndex6M,I607,TRUE,_xll.ohTrigger(RecalcTrigger,Trigger6M)),NA())</f>
        <v>6.1277386484182017E-3</v>
      </c>
      <c r="Q607" s="183">
        <f>IFERROR(_xll.qlIndexFixing(ONIndex1Y,I607,TRUE,_xll.ohTrigger(RecalcTrigger,Trigger1Y)),NA())</f>
        <v>7.3419983408129497E-3</v>
      </c>
    </row>
    <row r="608" spans="2:17" x14ac:dyDescent="0.2">
      <c r="B608" s="39" t="s">
        <v>42</v>
      </c>
      <c r="D608" s="42">
        <f>_xll.qlCalendarAdvance(Calendar,$D607,B608,"f",FALSE)</f>
        <v>43699</v>
      </c>
      <c r="E608" s="177">
        <f>_xll.qlInterestRateIndexValueDate(IndexON,D608)</f>
        <v>43699</v>
      </c>
      <c r="F608" s="193">
        <f>IFERROR(_xll.qlIndexFixing(IndexON,D608,TRUE,_xll.ohTrigger(RecalcTrigger,TriggerON)),NA())</f>
        <v>3.667043291901706E-3</v>
      </c>
      <c r="H608" s="42">
        <f>_xll.qlCalendarAdvance(Calendar,$H607,B608,"f",FALSE)</f>
        <v>43699</v>
      </c>
      <c r="I608" s="177">
        <f>_xll.qlInterestRateIndexValueDate(Index1M,$H608)</f>
        <v>43703</v>
      </c>
      <c r="J608" s="182">
        <f>IFERROR(_xll.qlIndexFixing(Index1M,$H608,TRUE,_xll.ohTrigger(RecalcTrigger,Trigger1M)),NA())</f>
        <v>3.7881046908149947E-3</v>
      </c>
      <c r="K608" s="44" t="e">
        <f>IFERROR(_xll.qlIndexFixing(Index3M,H608,TRUE,_xll.ohTrigger(RecalcTrigger,Trigger3M)),NA())</f>
        <v>#N/A</v>
      </c>
      <c r="L608" s="44">
        <f>IFERROR(_xll.qlIndexFixing(Index6M,$H608,TRUE,_xll.ohTrigger(RecalcTrigger,Trigger6M)),NA())</f>
        <v>7.1085108766008962E-3</v>
      </c>
      <c r="M608" s="183">
        <f>IFERROR(_xll.qlIndexFixing(Index1Y,$H608,TRUE,_xll.ohTrigger(RecalcTrigger,Trigger1Y)),NA())</f>
        <v>9.2064294728256089E-3</v>
      </c>
      <c r="N608" s="182">
        <f>IFERROR(_xll.qlIndexFixing(ONIndex1M,I608,TRUE,_xll.ohTrigger(RecalcTrigger,Trigger1M)),NA())</f>
        <v>3.6521945371159603E-3</v>
      </c>
      <c r="O608" s="44" t="e">
        <f>IFERROR(_xll.qlIndexFixing(ONIndex3M,I608,TRUE,_xll.ohTrigger(RecalcTrigger,Trigger3M)),NA())</f>
        <v>#N/A</v>
      </c>
      <c r="P608" s="44">
        <f>IFERROR(_xll.qlIndexFixing(ONIndex6M,I608,TRUE,_xll.ohTrigger(RecalcTrigger,Trigger6M)),NA())</f>
        <v>6.1988190838757617E-3</v>
      </c>
      <c r="Q608" s="183">
        <f>IFERROR(_xll.qlIndexFixing(ONIndex1Y,I608,TRUE,_xll.ohTrigger(RecalcTrigger,Trigger1Y)),NA())</f>
        <v>7.4114315290518817E-3</v>
      </c>
    </row>
    <row r="609" spans="2:17" x14ac:dyDescent="0.2">
      <c r="B609" s="39" t="s">
        <v>42</v>
      </c>
      <c r="D609" s="42">
        <f>_xll.qlCalendarAdvance(Calendar,$D608,B609,"f",FALSE)</f>
        <v>43706</v>
      </c>
      <c r="E609" s="177">
        <f>_xll.qlInterestRateIndexValueDate(IndexON,D609)</f>
        <v>43706</v>
      </c>
      <c r="F609" s="193">
        <f>IFERROR(_xll.qlIndexFixing(IndexON,D609,TRUE,_xll.ohTrigger(RecalcTrigger,TriggerON)),NA())</f>
        <v>3.7382728794899123E-3</v>
      </c>
      <c r="H609" s="42">
        <f>_xll.qlCalendarAdvance(Calendar,$H608,B609,"f",FALSE)</f>
        <v>43706</v>
      </c>
      <c r="I609" s="177">
        <f>_xll.qlInterestRateIndexValueDate(Index1M,$H609)</f>
        <v>43710</v>
      </c>
      <c r="J609" s="182">
        <f>IFERROR(_xll.qlIndexFixing(Index1M,$H609,TRUE,_xll.ohTrigger(RecalcTrigger,Trigger1M)),NA())</f>
        <v>3.855727560132749E-3</v>
      </c>
      <c r="K609" s="44" t="e">
        <f>IFERROR(_xll.qlIndexFixing(Index3M,H609,TRUE,_xll.ohTrigger(RecalcTrigger,Trigger3M)),NA())</f>
        <v>#N/A</v>
      </c>
      <c r="L609" s="44">
        <f>IFERROR(_xll.qlIndexFixing(Index6M,$H609,TRUE,_xll.ohTrigger(RecalcTrigger,Trigger6M)),NA())</f>
        <v>7.168180531192227E-3</v>
      </c>
      <c r="M609" s="183">
        <f>IFERROR(_xll.qlIndexFixing(Index1Y,$H609,TRUE,_xll.ohTrigger(RecalcTrigger,Trigger1Y)),NA())</f>
        <v>9.2726748649618242E-3</v>
      </c>
      <c r="N609" s="182">
        <f>IFERROR(_xll.qlIndexFixing(ONIndex1M,I609,TRUE,_xll.ohTrigger(RecalcTrigger,Trigger1M)),NA())</f>
        <v>3.7250847275593912E-3</v>
      </c>
      <c r="O609" s="44" t="e">
        <f>IFERROR(_xll.qlIndexFixing(ONIndex3M,I609,TRUE,_xll.ohTrigger(RecalcTrigger,Trigger3M)),NA())</f>
        <v>#N/A</v>
      </c>
      <c r="P609" s="44">
        <f>IFERROR(_xll.qlIndexFixing(ONIndex6M,I609,TRUE,_xll.ohTrigger(RecalcTrigger,Trigger6M)),NA())</f>
        <v>6.269843452422208E-3</v>
      </c>
      <c r="Q609" s="183">
        <f>IFERROR(_xll.qlIndexFixing(ONIndex1Y,I609,TRUE,_xll.ohTrigger(RecalcTrigger,Trigger1Y)),NA())</f>
        <v>7.4809101894768304E-3</v>
      </c>
    </row>
    <row r="610" spans="2:17" x14ac:dyDescent="0.2">
      <c r="B610" s="39" t="s">
        <v>42</v>
      </c>
      <c r="D610" s="42">
        <f>_xll.qlCalendarAdvance(Calendar,$D609,B610,"f",FALSE)</f>
        <v>43713</v>
      </c>
      <c r="E610" s="177">
        <f>_xll.qlInterestRateIndexValueDate(IndexON,D610)</f>
        <v>43713</v>
      </c>
      <c r="F610" s="193">
        <f>IFERROR(_xll.qlIndexFixing(IndexON,D610,TRUE,_xll.ohTrigger(RecalcTrigger,TriggerON)),NA())</f>
        <v>3.8092844019121941E-3</v>
      </c>
      <c r="H610" s="42">
        <f>_xll.qlCalendarAdvance(Calendar,$H609,B610,"f",FALSE)</f>
        <v>43713</v>
      </c>
      <c r="I610" s="177">
        <f>_xll.qlInterestRateIndexValueDate(Index1M,$H610)</f>
        <v>43717</v>
      </c>
      <c r="J610" s="182">
        <f>IFERROR(_xll.qlIndexFixing(Index1M,$H610,TRUE,_xll.ohTrigger(RecalcTrigger,Trigger1M)),NA())</f>
        <v>3.9285276232305932E-3</v>
      </c>
      <c r="K610" s="44" t="e">
        <f>IFERROR(_xll.qlIndexFixing(Index3M,H610,TRUE,_xll.ohTrigger(RecalcTrigger,Trigger3M)),NA())</f>
        <v>#N/A</v>
      </c>
      <c r="L610" s="44">
        <f>IFERROR(_xll.qlIndexFixing(Index6M,$H610,TRUE,_xll.ohTrigger(RecalcTrigger,Trigger6M)),NA())</f>
        <v>7.2376889220203706E-3</v>
      </c>
      <c r="M610" s="183">
        <f>IFERROR(_xll.qlIndexFixing(Index1Y,$H610,TRUE,_xll.ohTrigger(RecalcTrigger,Trigger1Y)),NA())</f>
        <v>9.3386671973646525E-3</v>
      </c>
      <c r="N610" s="182">
        <f>IFERROR(_xll.qlIndexFixing(ONIndex1M,I610,TRUE,_xll.ohTrigger(RecalcTrigger,Trigger1M)),NA())</f>
        <v>3.7979441881841325E-3</v>
      </c>
      <c r="O610" s="44" t="e">
        <f>IFERROR(_xll.qlIndexFixing(ONIndex3M,I610,TRUE,_xll.ohTrigger(RecalcTrigger,Trigger3M)),NA())</f>
        <v>#N/A</v>
      </c>
      <c r="P610" s="44">
        <f>IFERROR(_xll.qlIndexFixing(ONIndex6M,I610,TRUE,_xll.ohTrigger(RecalcTrigger,Trigger6M)),NA())</f>
        <v>6.3408044730817181E-3</v>
      </c>
      <c r="Q610" s="183">
        <f>IFERROR(_xll.qlIndexFixing(ONIndex1Y,I610,TRUE,_xll.ohTrigger(RecalcTrigger,Trigger1Y)),NA())</f>
        <v>7.5504296346373678E-3</v>
      </c>
    </row>
    <row r="611" spans="2:17" x14ac:dyDescent="0.2">
      <c r="B611" s="39" t="s">
        <v>42</v>
      </c>
      <c r="D611" s="42">
        <f>_xll.qlCalendarAdvance(Calendar,$D610,B611,"f",FALSE)</f>
        <v>43720</v>
      </c>
      <c r="E611" s="177">
        <f>_xll.qlInterestRateIndexValueDate(IndexON,D611)</f>
        <v>43720</v>
      </c>
      <c r="F611" s="193">
        <f>IFERROR(_xll.qlIndexFixing(IndexON,D611,TRUE,_xll.ohTrigger(RecalcTrigger,TriggerON)),NA())</f>
        <v>3.8800666757143887E-3</v>
      </c>
      <c r="H611" s="42">
        <f>_xll.qlCalendarAdvance(Calendar,$H610,B611,"f",FALSE)</f>
        <v>43720</v>
      </c>
      <c r="I611" s="177">
        <f>_xll.qlInterestRateIndexValueDate(Index1M,$H611)</f>
        <v>43724</v>
      </c>
      <c r="J611" s="182">
        <f>IFERROR(_xll.qlIndexFixing(Index1M,$H611,TRUE,_xll.ohTrigger(RecalcTrigger,Trigger1M)),NA())</f>
        <v>4.001273943222472E-3</v>
      </c>
      <c r="K611" s="44" t="e">
        <f>IFERROR(_xll.qlIndexFixing(Index3M,H611,TRUE,_xll.ohTrigger(RecalcTrigger,Trigger3M)),NA())</f>
        <v>#N/A</v>
      </c>
      <c r="L611" s="44">
        <f>IFERROR(_xll.qlIndexFixing(Index6M,$H611,TRUE,_xll.ohTrigger(RecalcTrigger,Trigger6M)),NA())</f>
        <v>7.3070229687475993E-3</v>
      </c>
      <c r="M611" s="183">
        <f>IFERROR(_xll.qlIndexFixing(Index1Y,$H611,TRUE,_xll.ohTrigger(RecalcTrigger,Trigger1Y)),NA())</f>
        <v>9.4043956297683601E-3</v>
      </c>
      <c r="N611" s="182">
        <f>IFERROR(_xll.qlIndexFixing(ONIndex1M,I611,TRUE,_xll.ohTrigger(RecalcTrigger,Trigger1M)),NA())</f>
        <v>3.8707645107560751E-3</v>
      </c>
      <c r="O611" s="44" t="e">
        <f>IFERROR(_xll.qlIndexFixing(ONIndex3M,I611,TRUE,_xll.ohTrigger(RecalcTrigger,Trigger3M)),NA())</f>
        <v>#N/A</v>
      </c>
      <c r="P611" s="44">
        <f>IFERROR(_xll.qlIndexFixing(ONIndex6M,I611,TRUE,_xll.ohTrigger(RecalcTrigger,Trigger6M)),NA())</f>
        <v>6.4116948645587257E-3</v>
      </c>
      <c r="Q611" s="183">
        <f>IFERROR(_xll.qlIndexFixing(ONIndex1Y,I611,TRUE,_xll.ohTrigger(RecalcTrigger,Trigger1Y)),NA())</f>
        <v>7.6199851771630023E-3</v>
      </c>
    </row>
    <row r="612" spans="2:17" x14ac:dyDescent="0.2">
      <c r="B612" s="39" t="s">
        <v>42</v>
      </c>
      <c r="D612" s="42">
        <f>_xll.qlCalendarAdvance(Calendar,$D611,B612,"f",FALSE)</f>
        <v>43727</v>
      </c>
      <c r="E612" s="177">
        <f>_xll.qlInterestRateIndexValueDate(IndexON,D612)</f>
        <v>43727</v>
      </c>
      <c r="F612" s="193">
        <f>IFERROR(_xll.qlIndexFixing(IndexON,D612,TRUE,_xll.ohTrigger(RecalcTrigger,TriggerON)),NA())</f>
        <v>3.9506085167229088E-3</v>
      </c>
      <c r="H612" s="42">
        <f>_xll.qlCalendarAdvance(Calendar,$H611,B612,"f",FALSE)</f>
        <v>43727</v>
      </c>
      <c r="I612" s="177">
        <f>_xll.qlInterestRateIndexValueDate(Index1M,$H612)</f>
        <v>43731</v>
      </c>
      <c r="J612" s="182">
        <f>IFERROR(_xll.qlIndexFixing(Index1M,$H612,TRUE,_xll.ohTrigger(RecalcTrigger,Trigger1M)),NA())</f>
        <v>4.0739581082824827E-3</v>
      </c>
      <c r="K612" s="44" t="e">
        <f>IFERROR(_xll.qlIndexFixing(Index3M,H612,TRUE,_xll.ohTrigger(RecalcTrigger,Trigger3M)),NA())</f>
        <v>#N/A</v>
      </c>
      <c r="L612" s="44">
        <f>IFERROR(_xll.qlIndexFixing(Index6M,$H612,TRUE,_xll.ohTrigger(RecalcTrigger,Trigger6M)),NA())</f>
        <v>7.3761740678946657E-3</v>
      </c>
      <c r="M612" s="183">
        <f>IFERROR(_xll.qlIndexFixing(Index1Y,$H612,TRUE,_xll.ohTrigger(RecalcTrigger,Trigger1Y)),NA())</f>
        <v>9.4698492517093762E-3</v>
      </c>
      <c r="N612" s="182">
        <f>IFERROR(_xll.qlIndexFixing(ONIndex1M,I612,TRUE,_xll.ohTrigger(RecalcTrigger,Trigger1M)),NA())</f>
        <v>3.9435372872809182E-3</v>
      </c>
      <c r="O612" s="44" t="e">
        <f>IFERROR(_xll.qlIndexFixing(ONIndex3M,I612,TRUE,_xll.ohTrigger(RecalcTrigger,Trigger3M)),NA())</f>
        <v>#N/A</v>
      </c>
      <c r="P612" s="44">
        <f>IFERROR(_xll.qlIndexFixing(ONIndex6M,I612,TRUE,_xll.ohTrigger(RecalcTrigger,Trigger6M)),NA())</f>
        <v>6.4825073457175364E-3</v>
      </c>
      <c r="Q612" s="183">
        <f>IFERROR(_xll.qlIndexFixing(ONIndex1Y,I612,TRUE,_xll.ohTrigger(RecalcTrigger,Trigger1Y)),NA())</f>
        <v>7.6895721299230502E-3</v>
      </c>
    </row>
    <row r="613" spans="2:17" x14ac:dyDescent="0.2">
      <c r="B613" s="39" t="s">
        <v>42</v>
      </c>
      <c r="D613" s="42">
        <f>_xll.qlCalendarAdvance(Calendar,$D612,B613,"f",FALSE)</f>
        <v>43734</v>
      </c>
      <c r="E613" s="177">
        <f>_xll.qlInterestRateIndexValueDate(IndexON,D613)</f>
        <v>43734</v>
      </c>
      <c r="F613" s="193">
        <f>IFERROR(_xll.qlIndexFixing(IndexON,D613,TRUE,_xll.ohTrigger(RecalcTrigger,TriggerON)),NA())</f>
        <v>4.0208987410839114E-3</v>
      </c>
      <c r="H613" s="42">
        <f>_xll.qlCalendarAdvance(Calendar,$H612,B613,"f",FALSE)</f>
        <v>43734</v>
      </c>
      <c r="I613" s="177">
        <f>_xll.qlInterestRateIndexValueDate(Index1M,$H613)</f>
        <v>43738</v>
      </c>
      <c r="J613" s="182">
        <f>IFERROR(_xll.qlIndexFixing(Index1M,$H613,TRUE,_xll.ohTrigger(RecalcTrigger,Trigger1M)),NA())</f>
        <v>4.1517752564535658E-3</v>
      </c>
      <c r="K613" s="44" t="e">
        <f>IFERROR(_xll.qlIndexFixing(Index3M,H613,TRUE,_xll.ohTrigger(RecalcTrigger,Trigger3M)),NA())</f>
        <v>#N/A</v>
      </c>
      <c r="L613" s="44">
        <f>IFERROR(_xll.qlIndexFixing(Index6M,$H613,TRUE,_xll.ohTrigger(RecalcTrigger,Trigger6M)),NA())</f>
        <v>7.4500654776141441E-3</v>
      </c>
      <c r="M613" s="183">
        <f>IFERROR(_xll.qlIndexFixing(Index1Y,$H613,TRUE,_xll.ohTrigger(RecalcTrigger,Trigger1Y)),NA())</f>
        <v>9.5350170825313149E-3</v>
      </c>
      <c r="N613" s="182">
        <f>IFERROR(_xll.qlIndexFixing(ONIndex1M,I613,TRUE,_xll.ohTrigger(RecalcTrigger,Trigger1M)),NA())</f>
        <v>4.016254109604489E-3</v>
      </c>
      <c r="O613" s="44" t="e">
        <f>IFERROR(_xll.qlIndexFixing(ONIndex3M,I613,TRUE,_xll.ohTrigger(RecalcTrigger,Trigger3M)),NA())</f>
        <v>#N/A</v>
      </c>
      <c r="P613" s="44">
        <f>IFERROR(_xll.qlIndexFixing(ONIndex6M,I613,TRUE,_xll.ohTrigger(RecalcTrigger,Trigger6M)),NA())</f>
        <v>6.5532346355023918E-3</v>
      </c>
      <c r="Q613" s="183">
        <f>IFERROR(_xll.qlIndexFixing(ONIndex1Y,I613,TRUE,_xll.ohTrigger(RecalcTrigger,Trigger1Y)),NA())</f>
        <v>7.7591858053871476E-3</v>
      </c>
    </row>
    <row r="614" spans="2:17" x14ac:dyDescent="0.2">
      <c r="B614" s="39" t="s">
        <v>42</v>
      </c>
      <c r="D614" s="42">
        <f>_xll.qlCalendarAdvance(Calendar,$D613,B614,"f",FALSE)</f>
        <v>43741</v>
      </c>
      <c r="E614" s="177">
        <f>_xll.qlInterestRateIndexValueDate(IndexON,D614)</f>
        <v>43741</v>
      </c>
      <c r="F614" s="193">
        <f>IFERROR(_xll.qlIndexFixing(IndexON,D614,TRUE,_xll.ohTrigger(RecalcTrigger,TriggerON)),NA())</f>
        <v>4.0909261648636175E-3</v>
      </c>
      <c r="H614" s="42">
        <f>_xll.qlCalendarAdvance(Calendar,$H613,B614,"f",FALSE)</f>
        <v>43741</v>
      </c>
      <c r="I614" s="177">
        <f>_xll.qlInterestRateIndexValueDate(Index1M,$H614)</f>
        <v>43745</v>
      </c>
      <c r="J614" s="182">
        <f>IFERROR(_xll.qlIndexFixing(Index1M,$H614,TRUE,_xll.ohTrigger(RecalcTrigger,Trigger1M)),NA())</f>
        <v>4.2243043193613793E-3</v>
      </c>
      <c r="K614" s="44" t="e">
        <f>IFERROR(_xll.qlIndexFixing(Index3M,H614,TRUE,_xll.ohTrigger(RecalcTrigger,Trigger3M)),NA())</f>
        <v>#N/A</v>
      </c>
      <c r="L614" s="44">
        <f>IFERROR(_xll.qlIndexFixing(Index6M,$H614,TRUE,_xll.ohTrigger(RecalcTrigger,Trigger6M)),NA())</f>
        <v>7.5188087442110739E-3</v>
      </c>
      <c r="M614" s="183">
        <f>IFERROR(_xll.qlIndexFixing(Index1Y,$H614,TRUE,_xll.ohTrigger(RecalcTrigger,Trigger1Y)),NA())</f>
        <v>9.5998880713945908E-3</v>
      </c>
      <c r="N614" s="182">
        <f>IFERROR(_xll.qlIndexFixing(ONIndex1M,I614,TRUE,_xll.ohTrigger(RecalcTrigger,Trigger1M)),NA())</f>
        <v>4.0889065697324867E-3</v>
      </c>
      <c r="O614" s="44" t="e">
        <f>IFERROR(_xll.qlIndexFixing(ONIndex3M,I614,TRUE,_xll.ohTrigger(RecalcTrigger,Trigger3M)),NA())</f>
        <v>#N/A</v>
      </c>
      <c r="P614" s="44">
        <f>IFERROR(_xll.qlIndexFixing(ONIndex6M,I614,TRUE,_xll.ohTrigger(RecalcTrigger,Trigger6M)),NA())</f>
        <v>6.6238694526976616E-3</v>
      </c>
      <c r="Q614" s="183">
        <f>IFERROR(_xll.qlIndexFixing(ONIndex1Y,I614,TRUE,_xll.ohTrigger(RecalcTrigger,Trigger1Y)),NA())</f>
        <v>7.8288215161848029E-3</v>
      </c>
    </row>
    <row r="615" spans="2:17" x14ac:dyDescent="0.2">
      <c r="B615" s="39" t="s">
        <v>42</v>
      </c>
      <c r="D615" s="42">
        <f>_xll.qlCalendarAdvance(Calendar,$D614,B615,"f",FALSE)</f>
        <v>43748</v>
      </c>
      <c r="E615" s="177">
        <f>_xll.qlInterestRateIndexValueDate(IndexON,D615)</f>
        <v>43748</v>
      </c>
      <c r="F615" s="193">
        <f>IFERROR(_xll.qlIndexFixing(IndexON,D615,TRUE,_xll.ohTrigger(RecalcTrigger,TriggerON)),NA())</f>
        <v>4.1606796041282479E-3</v>
      </c>
      <c r="H615" s="42">
        <f>_xll.qlCalendarAdvance(Calendar,$H614,B615,"f",FALSE)</f>
        <v>43748</v>
      </c>
      <c r="I615" s="177">
        <f>_xll.qlInterestRateIndexValueDate(Index1M,$H615)</f>
        <v>43752</v>
      </c>
      <c r="J615" s="182">
        <f>IFERROR(_xll.qlIndexFixing(Index1M,$H615,TRUE,_xll.ohTrigger(RecalcTrigger,Trigger1M)),NA())</f>
        <v>4.2967454032773588E-3</v>
      </c>
      <c r="K615" s="44" t="e">
        <f>IFERROR(_xll.qlIndexFixing(Index3M,H615,TRUE,_xll.ohTrigger(RecalcTrigger,Trigger3M)),NA())</f>
        <v>#N/A</v>
      </c>
      <c r="L615" s="44">
        <f>IFERROR(_xll.qlIndexFixing(Index6M,$H615,TRUE,_xll.ohTrigger(RecalcTrigger,Trigger6M)),NA())</f>
        <v>7.5873425225613635E-3</v>
      </c>
      <c r="M615" s="183">
        <f>IFERROR(_xll.qlIndexFixing(Index1Y,$H615,TRUE,_xll.ohTrigger(RecalcTrigger,Trigger1Y)),NA())</f>
        <v>9.6644510972871134E-3</v>
      </c>
      <c r="N615" s="182">
        <f>IFERROR(_xll.qlIndexFixing(ONIndex1M,I615,TRUE,_xll.ohTrigger(RecalcTrigger,Trigger1M)),NA())</f>
        <v>4.1614862592709301E-3</v>
      </c>
      <c r="O615" s="44" t="e">
        <f>IFERROR(_xll.qlIndexFixing(ONIndex3M,I615,TRUE,_xll.ohTrigger(RecalcTrigger,Trigger3M)),NA())</f>
        <v>#N/A</v>
      </c>
      <c r="P615" s="44">
        <f>IFERROR(_xll.qlIndexFixing(ONIndex6M,I615,TRUE,_xll.ohTrigger(RecalcTrigger,Trigger6M)),NA())</f>
        <v>6.6944045160877153E-3</v>
      </c>
      <c r="Q615" s="183">
        <f>IFERROR(_xll.qlIndexFixing(ONIndex1Y,I615,TRUE,_xll.ohTrigger(RecalcTrigger,Trigger1Y)),NA())</f>
        <v>7.8984745750254604E-3</v>
      </c>
    </row>
    <row r="616" spans="2:17" x14ac:dyDescent="0.2">
      <c r="B616" s="39" t="s">
        <v>42</v>
      </c>
      <c r="D616" s="42">
        <f>_xll.qlCalendarAdvance(Calendar,$D615,B616,"f",FALSE)</f>
        <v>43755</v>
      </c>
      <c r="E616" s="177">
        <f>_xll.qlInterestRateIndexValueDate(IndexON,D616)</f>
        <v>43755</v>
      </c>
      <c r="F616" s="193">
        <f>IFERROR(_xll.qlIndexFixing(IndexON,D616,TRUE,_xll.ohTrigger(RecalcTrigger,TriggerON)),NA())</f>
        <v>4.2301478749440236E-3</v>
      </c>
      <c r="H616" s="42">
        <f>_xll.qlCalendarAdvance(Calendar,$H615,B616,"f",FALSE)</f>
        <v>43755</v>
      </c>
      <c r="I616" s="177">
        <f>_xll.qlInterestRateIndexValueDate(Index1M,$H616)</f>
        <v>43759</v>
      </c>
      <c r="J616" s="182">
        <f>IFERROR(_xll.qlIndexFixing(Index1M,$H616,TRUE,_xll.ohTrigger(RecalcTrigger,Trigger1M)),NA())</f>
        <v>4.3690900954007272E-3</v>
      </c>
      <c r="K616" s="44" t="e">
        <f>IFERROR(_xll.qlIndexFixing(Index3M,H616,TRUE,_xll.ohTrigger(RecalcTrigger,Trigger3M)),NA())</f>
        <v>#N/A</v>
      </c>
      <c r="L616" s="44">
        <f>IFERROR(_xll.qlIndexFixing(Index6M,$H616,TRUE,_xll.ohTrigger(RecalcTrigger,Trigger6M)),NA())</f>
        <v>7.6556581295150758E-3</v>
      </c>
      <c r="M616" s="183">
        <f>IFERROR(_xll.qlIndexFixing(Index1Y,$H616,TRUE,_xll.ohTrigger(RecalcTrigger,Trigger1Y)),NA())</f>
        <v>9.7286949690347756E-3</v>
      </c>
      <c r="N616" s="182">
        <f>IFERROR(_xll.qlIndexFixing(ONIndex1M,I616,TRUE,_xll.ohTrigger(RecalcTrigger,Trigger1M)),NA())</f>
        <v>4.2339847703853906E-3</v>
      </c>
      <c r="O616" s="44" t="e">
        <f>IFERROR(_xll.qlIndexFixing(ONIndex3M,I616,TRUE,_xll.ohTrigger(RecalcTrigger,Trigger3M)),NA())</f>
        <v>#N/A</v>
      </c>
      <c r="P616" s="44">
        <f>IFERROR(_xll.qlIndexFixing(ONIndex6M,I616,TRUE,_xll.ohTrigger(RecalcTrigger,Trigger6M)),NA())</f>
        <v>6.7648325445368584E-3</v>
      </c>
      <c r="Q616" s="183">
        <f>IFERROR(_xll.qlIndexFixing(ONIndex1Y,I616,TRUE,_xll.ohTrigger(RecalcTrigger,Trigger1Y)),NA())</f>
        <v>7.9681402946185642E-3</v>
      </c>
    </row>
    <row r="617" spans="2:17" x14ac:dyDescent="0.2">
      <c r="B617" s="39" t="s">
        <v>42</v>
      </c>
      <c r="D617" s="42">
        <f>_xll.qlCalendarAdvance(Calendar,$D616,B617,"f",FALSE)</f>
        <v>43762</v>
      </c>
      <c r="E617" s="177">
        <f>_xll.qlInterestRateIndexValueDate(IndexON,D617)</f>
        <v>43762</v>
      </c>
      <c r="F617" s="193">
        <f>IFERROR(_xll.qlIndexFixing(IndexON,D617,TRUE,_xll.ohTrigger(RecalcTrigger,TriggerON)),NA())</f>
        <v>4.2993197934571015E-3</v>
      </c>
      <c r="H617" s="42">
        <f>_xll.qlCalendarAdvance(Calendar,$H616,B617,"f",FALSE)</f>
        <v>43762</v>
      </c>
      <c r="I617" s="177">
        <f>_xll.qlInterestRateIndexValueDate(Index1M,$H617)</f>
        <v>43766</v>
      </c>
      <c r="J617" s="182">
        <f>IFERROR(_xll.qlIndexFixing(Index1M,$H617,TRUE,_xll.ohTrigger(RecalcTrigger,Trigger1M)),NA())</f>
        <v>4.4413299827063667E-3</v>
      </c>
      <c r="K617" s="44" t="e">
        <f>IFERROR(_xll.qlIndexFixing(Index3M,H617,TRUE,_xll.ohTrigger(RecalcTrigger,Trigger3M)),NA())</f>
        <v>#N/A</v>
      </c>
      <c r="L617" s="44">
        <f>IFERROR(_xll.qlIndexFixing(Index6M,$H617,TRUE,_xll.ohTrigger(RecalcTrigger,Trigger6M)),NA())</f>
        <v>7.7237468610672618E-3</v>
      </c>
      <c r="M617" s="183">
        <f>IFERROR(_xll.qlIndexFixing(Index1Y,$H617,TRUE,_xll.ohTrigger(RecalcTrigger,Trigger1Y)),NA())</f>
        <v>9.7926084253158654E-3</v>
      </c>
      <c r="N617" s="182">
        <f>IFERROR(_xll.qlIndexFixing(ONIndex1M,I617,TRUE,_xll.ohTrigger(RecalcTrigger,Trigger1M)),NA())</f>
        <v>4.306393694681887E-3</v>
      </c>
      <c r="O617" s="44" t="e">
        <f>IFERROR(_xll.qlIndexFixing(ONIndex3M,I617,TRUE,_xll.ohTrigger(RecalcTrigger,Trigger3M)),NA())</f>
        <v>#N/A</v>
      </c>
      <c r="P617" s="44">
        <f>IFERROR(_xll.qlIndexFixing(ONIndex6M,I617,TRUE,_xll.ohTrigger(RecalcTrigger,Trigger6M)),NA())</f>
        <v>6.8351462569893329E-3</v>
      </c>
      <c r="Q617" s="183">
        <f>IFERROR(_xll.qlIndexFixing(ONIndex1Y,I617,TRUE,_xll.ohTrigger(RecalcTrigger,Trigger1Y)),NA())</f>
        <v>8.0378139875136867E-3</v>
      </c>
    </row>
    <row r="618" spans="2:17" x14ac:dyDescent="0.2">
      <c r="B618" s="39" t="s">
        <v>42</v>
      </c>
      <c r="D618" s="42">
        <f>_xll.qlCalendarAdvance(Calendar,$D617,B618,"f",FALSE)</f>
        <v>43769</v>
      </c>
      <c r="E618" s="177">
        <f>_xll.qlInterestRateIndexValueDate(IndexON,D618)</f>
        <v>43769</v>
      </c>
      <c r="F618" s="193">
        <f>IFERROR(_xll.qlIndexFixing(IndexON,D618,TRUE,_xll.ohTrigger(RecalcTrigger,TriggerON)),NA())</f>
        <v>4.3681841754938944E-3</v>
      </c>
      <c r="H618" s="42">
        <f>_xll.qlCalendarAdvance(Calendar,$H617,B618,"f",FALSE)</f>
        <v>43769</v>
      </c>
      <c r="I618" s="177">
        <f>_xll.qlInterestRateIndexValueDate(Index1M,$H618)</f>
        <v>43773</v>
      </c>
      <c r="J618" s="182">
        <f>IFERROR(_xll.qlIndexFixing(Index1M,$H618,TRUE,_xll.ohTrigger(RecalcTrigger,Trigger1M)),NA())</f>
        <v>4.5082867569448126E-3</v>
      </c>
      <c r="K618" s="44" t="e">
        <f>IFERROR(_xll.qlIndexFixing(Index3M,H618,TRUE,_xll.ohTrigger(RecalcTrigger,Trigger3M)),NA())</f>
        <v>#N/A</v>
      </c>
      <c r="L618" s="44">
        <f>IFERROR(_xll.qlIndexFixing(Index6M,$H618,TRUE,_xll.ohTrigger(RecalcTrigger,Trigger6M)),NA())</f>
        <v>7.7867543260780646E-3</v>
      </c>
      <c r="M618" s="183">
        <f>IFERROR(_xll.qlIndexFixing(Index1Y,$H618,TRUE,_xll.ohTrigger(RecalcTrigger,Trigger1Y)),NA())</f>
        <v>9.8561801346748277E-3</v>
      </c>
      <c r="N618" s="182">
        <f>IFERROR(_xll.qlIndexFixing(ONIndex1M,I618,TRUE,_xll.ohTrigger(RecalcTrigger,Trigger1M)),NA())</f>
        <v>4.3787046240861827E-3</v>
      </c>
      <c r="O618" s="44" t="e">
        <f>IFERROR(_xll.qlIndexFixing(ONIndex3M,I618,TRUE,_xll.ohTrigger(RecalcTrigger,Trigger3M)),NA())</f>
        <v>#N/A</v>
      </c>
      <c r="P618" s="44">
        <f>IFERROR(_xll.qlIndexFixing(ONIndex6M,I618,TRUE,_xll.ohTrigger(RecalcTrigger,Trigger6M)),NA())</f>
        <v>6.905338372149572E-3</v>
      </c>
      <c r="Q618" s="183">
        <f>IFERROR(_xll.qlIndexFixing(ONIndex1Y,I618,TRUE,_xll.ohTrigger(RecalcTrigger,Trigger1Y)),NA())</f>
        <v>8.1074909664202721E-3</v>
      </c>
    </row>
    <row r="619" spans="2:17" x14ac:dyDescent="0.2">
      <c r="B619" s="39" t="s">
        <v>42</v>
      </c>
      <c r="D619" s="42">
        <f>_xll.qlCalendarAdvance(Calendar,$D618,B619,"f",FALSE)</f>
        <v>43776</v>
      </c>
      <c r="E619" s="177">
        <f>_xll.qlInterestRateIndexValueDate(IndexON,D619)</f>
        <v>43776</v>
      </c>
      <c r="F619" s="193">
        <f>IFERROR(_xll.qlIndexFixing(IndexON,D619,TRUE,_xll.ohTrigger(RecalcTrigger,TriggerON)),NA())</f>
        <v>4.4367298373604314E-3</v>
      </c>
      <c r="H619" s="42">
        <f>_xll.qlCalendarAdvance(Calendar,$H618,B619,"f",FALSE)</f>
        <v>43776</v>
      </c>
      <c r="I619" s="177">
        <f>_xll.qlInterestRateIndexValueDate(Index1M,$H619)</f>
        <v>43780</v>
      </c>
      <c r="J619" s="182">
        <f>IFERROR(_xll.qlIndexFixing(Index1M,$H619,TRUE,_xll.ohTrigger(RecalcTrigger,Trigger1M)),NA())</f>
        <v>4.5803002892075284E-3</v>
      </c>
      <c r="K619" s="44" t="e">
        <f>IFERROR(_xll.qlIndexFixing(Index3M,H619,TRUE,_xll.ohTrigger(RecalcTrigger,Trigger3M)),NA())</f>
        <v>#N/A</v>
      </c>
      <c r="L619" s="44">
        <f>IFERROR(_xll.qlIndexFixing(Index6M,$H619,TRUE,_xll.ohTrigger(RecalcTrigger,Trigger6M)),NA())</f>
        <v>7.8543821332007439E-3</v>
      </c>
      <c r="M619" s="183">
        <f>IFERROR(_xll.qlIndexFixing(Index1Y,$H619,TRUE,_xll.ohTrigger(RecalcTrigger,Trigger1Y)),NA())</f>
        <v>9.9193986955401717E-3</v>
      </c>
      <c r="N619" s="182">
        <f>IFERROR(_xll.qlIndexFixing(ONIndex1M,I619,TRUE,_xll.ohTrigger(RecalcTrigger,Trigger1M)),NA())</f>
        <v>4.4509091505240406E-3</v>
      </c>
      <c r="O619" s="44" t="e">
        <f>IFERROR(_xll.qlIndexFixing(ONIndex3M,I619,TRUE,_xll.ohTrigger(RecalcTrigger,Trigger3M)),NA())</f>
        <v>#N/A</v>
      </c>
      <c r="P619" s="44">
        <f>IFERROR(_xll.qlIndexFixing(ONIndex6M,I619,TRUE,_xll.ohTrigger(RecalcTrigger,Trigger6M)),NA())</f>
        <v>6.9754016089618176E-3</v>
      </c>
      <c r="Q619" s="183">
        <f>IFERROR(_xll.qlIndexFixing(ONIndex1Y,I619,TRUE,_xll.ohTrigger(RecalcTrigger,Trigger1Y)),NA())</f>
        <v>8.1771665438878927E-3</v>
      </c>
    </row>
    <row r="620" spans="2:17" x14ac:dyDescent="0.2">
      <c r="B620" s="39" t="s">
        <v>42</v>
      </c>
      <c r="D620" s="42">
        <f>_xll.qlCalendarAdvance(Calendar,$D619,B620,"f",FALSE)</f>
        <v>43783</v>
      </c>
      <c r="E620" s="177">
        <f>_xll.qlInterestRateIndexValueDate(IndexON,D620)</f>
        <v>43783</v>
      </c>
      <c r="F620" s="193">
        <f>IFERROR(_xll.qlIndexFixing(IndexON,D620,TRUE,_xll.ohTrigger(RecalcTrigger,TriggerON)),NA())</f>
        <v>4.5049455948831252E-3</v>
      </c>
      <c r="H620" s="42">
        <f>_xll.qlCalendarAdvance(Calendar,$H619,B620,"f",FALSE)</f>
        <v>43783</v>
      </c>
      <c r="I620" s="177">
        <f>_xll.qlInterestRateIndexValueDate(Index1M,$H620)</f>
        <v>43787</v>
      </c>
      <c r="J620" s="182">
        <f>IFERROR(_xll.qlIndexFixing(Index1M,$H620,TRUE,_xll.ohTrigger(RecalcTrigger,Trigger1M)),NA())</f>
        <v>4.6521843646303296E-3</v>
      </c>
      <c r="K620" s="44" t="e">
        <f>IFERROR(_xll.qlIndexFixing(Index3M,H620,TRUE,_xll.ohTrigger(RecalcTrigger,Trigger3M)),NA())</f>
        <v>#N/A</v>
      </c>
      <c r="L620" s="44">
        <f>IFERROR(_xll.qlIndexFixing(Index6M,$H620,TRUE,_xll.ohTrigger(RecalcTrigger,Trigger6M)),NA())</f>
        <v>7.9217574101372104E-3</v>
      </c>
      <c r="M620" s="183">
        <f>IFERROR(_xll.qlIndexFixing(Index1Y,$H620,TRUE,_xll.ohTrigger(RecalcTrigger,Trigger1Y)),NA())</f>
        <v>9.9822526362415096E-3</v>
      </c>
      <c r="N620" s="182">
        <f>IFERROR(_xll.qlIndexFixing(ONIndex1M,I620,TRUE,_xll.ohTrigger(RecalcTrigger,Trigger1M)),NA())</f>
        <v>4.5229988657613518E-3</v>
      </c>
      <c r="O620" s="44" t="e">
        <f>IFERROR(_xll.qlIndexFixing(ONIndex3M,I620,TRUE,_xll.ohTrigger(RecalcTrigger,Trigger3M)),NA())</f>
        <v>#N/A</v>
      </c>
      <c r="P620" s="44">
        <f>IFERROR(_xll.qlIndexFixing(ONIndex6M,I620,TRUE,_xll.ohTrigger(RecalcTrigger,Trigger6M)),NA())</f>
        <v>7.0453286860505671E-3</v>
      </c>
      <c r="Q620" s="183">
        <f>IFERROR(_xll.qlIndexFixing(ONIndex1Y,I620,TRUE,_xll.ohTrigger(RecalcTrigger,Trigger1Y)),NA())</f>
        <v>8.2468360325460566E-3</v>
      </c>
    </row>
    <row r="621" spans="2:17" x14ac:dyDescent="0.2">
      <c r="B621" s="39" t="s">
        <v>42</v>
      </c>
      <c r="D621" s="42">
        <f>_xll.qlCalendarAdvance(Calendar,$D620,B621,"f",FALSE)</f>
        <v>43790</v>
      </c>
      <c r="E621" s="177">
        <f>_xll.qlInterestRateIndexValueDate(IndexON,D621)</f>
        <v>43790</v>
      </c>
      <c r="F621" s="193">
        <f>IFERROR(_xll.qlIndexFixing(IndexON,D621,TRUE,_xll.ohTrigger(RecalcTrigger,TriggerON)),NA())</f>
        <v>4.5728202639683246E-3</v>
      </c>
      <c r="H621" s="42">
        <f>_xll.qlCalendarAdvance(Calendar,$H620,B621,"f",FALSE)</f>
        <v>43790</v>
      </c>
      <c r="I621" s="177">
        <f>_xll.qlInterestRateIndexValueDate(Index1M,$H621)</f>
        <v>43794</v>
      </c>
      <c r="J621" s="182">
        <f>IFERROR(_xll.qlIndexFixing(Index1M,$H621,TRUE,_xll.ohTrigger(RecalcTrigger,Trigger1M)),NA())</f>
        <v>4.7342149617346507E-3</v>
      </c>
      <c r="K621" s="44" t="e">
        <f>IFERROR(_xll.qlIndexFixing(Index3M,H621,TRUE,_xll.ohTrigger(RecalcTrigger,Trigger3M)),NA())</f>
        <v>#N/A</v>
      </c>
      <c r="L621" s="44">
        <f>IFERROR(_xll.qlIndexFixing(Index6M,$H621,TRUE,_xll.ohTrigger(RecalcTrigger,Trigger6M)),NA())</f>
        <v>7.9888713648087507E-3</v>
      </c>
      <c r="M621" s="183">
        <f>IFERROR(_xll.qlIndexFixing(Index1Y,$H621,TRUE,_xll.ohTrigger(RecalcTrigger,Trigger1Y)),NA())</f>
        <v>1.0044730415029644E-2</v>
      </c>
      <c r="N621" s="182">
        <f>IFERROR(_xll.qlIndexFixing(ONIndex1M,I621,TRUE,_xll.ohTrigger(RecalcTrigger,Trigger1M)),NA())</f>
        <v>4.5949653616439434E-3</v>
      </c>
      <c r="O621" s="44" t="e">
        <f>IFERROR(_xll.qlIndexFixing(ONIndex3M,I621,TRUE,_xll.ohTrigger(RecalcTrigger,Trigger3M)),NA())</f>
        <v>#N/A</v>
      </c>
      <c r="P621" s="44">
        <f>IFERROR(_xll.qlIndexFixing(ONIndex6M,I621,TRUE,_xll.ohTrigger(RecalcTrigger,Trigger6M)),NA())</f>
        <v>7.115112322280126E-3</v>
      </c>
      <c r="Q621" s="183">
        <f>IFERROR(_xll.qlIndexFixing(ONIndex1Y,I621,TRUE,_xll.ohTrigger(RecalcTrigger,Trigger1Y)),NA())</f>
        <v>8.3164947451841442E-3</v>
      </c>
    </row>
    <row r="622" spans="2:17" x14ac:dyDescent="0.2">
      <c r="B622" s="39" t="s">
        <v>42</v>
      </c>
      <c r="D622" s="42">
        <f>_xll.qlCalendarAdvance(Calendar,$D621,B622,"f",FALSE)</f>
        <v>43797</v>
      </c>
      <c r="E622" s="177">
        <f>_xll.qlInterestRateIndexValueDate(IndexON,D622)</f>
        <v>43797</v>
      </c>
      <c r="F622" s="193">
        <f>IFERROR(_xll.qlIndexFixing(IndexON,D622,TRUE,_xll.ohTrigger(RecalcTrigger,TriggerON)),NA())</f>
        <v>4.6403426610819309E-3</v>
      </c>
      <c r="H622" s="42">
        <f>_xll.qlCalendarAdvance(Calendar,$H621,B622,"f",FALSE)</f>
        <v>43797</v>
      </c>
      <c r="I622" s="177">
        <f>_xll.qlInterestRateIndexValueDate(Index1M,$H622)</f>
        <v>43801</v>
      </c>
      <c r="J622" s="182">
        <f>IFERROR(_xll.qlIndexFixing(Index1M,$H622,TRUE,_xll.ohTrigger(RecalcTrigger,Trigger1M)),NA())</f>
        <v>4.8006630091603341E-3</v>
      </c>
      <c r="K622" s="44" t="e">
        <f>IFERROR(_xll.qlIndexFixing(Index3M,H622,TRUE,_xll.ohTrigger(RecalcTrigger,Trigger3M)),NA())</f>
        <v>#N/A</v>
      </c>
      <c r="L622" s="44">
        <f>IFERROR(_xll.qlIndexFixing(Index6M,$H622,TRUE,_xll.ohTrigger(RecalcTrigger,Trigger6M)),NA())</f>
        <v>8.0604812887379064E-3</v>
      </c>
      <c r="M622" s="183">
        <f>IFERROR(_xll.qlIndexFixing(Index1Y,$H622,TRUE,_xll.ohTrigger(RecalcTrigger,Trigger1Y)),NA())</f>
        <v>1.0106820420097541E-2</v>
      </c>
      <c r="N622" s="182">
        <f>IFERROR(_xll.qlIndexFixing(ONIndex1M,I622,TRUE,_xll.ohTrigger(RecalcTrigger,Trigger1M)),NA())</f>
        <v>4.6668002300176425E-3</v>
      </c>
      <c r="O622" s="44" t="e">
        <f>IFERROR(_xll.qlIndexFixing(ONIndex3M,I622,TRUE,_xll.ohTrigger(RecalcTrigger,Trigger3M)),NA())</f>
        <v>#N/A</v>
      </c>
      <c r="P622" s="44">
        <f>IFERROR(_xll.qlIndexFixing(ONIndex6M,I622,TRUE,_xll.ohTrigger(RecalcTrigger,Trigger6M)),NA())</f>
        <v>7.1847452365148001E-3</v>
      </c>
      <c r="Q622" s="183">
        <f>IFERROR(_xll.qlIndexFixing(ONIndex1Y,I622,TRUE,_xll.ohTrigger(RecalcTrigger,Trigger1Y)),NA())</f>
        <v>8.3861379941918557E-3</v>
      </c>
    </row>
    <row r="623" spans="2:17" x14ac:dyDescent="0.2">
      <c r="B623" s="39" t="s">
        <v>42</v>
      </c>
      <c r="D623" s="42">
        <f>_xll.qlCalendarAdvance(Calendar,$D622,B623,"f",FALSE)</f>
        <v>43804</v>
      </c>
      <c r="E623" s="177">
        <f>_xll.qlInterestRateIndexValueDate(IndexON,D623)</f>
        <v>43804</v>
      </c>
      <c r="F623" s="193">
        <f>IFERROR(_xll.qlIndexFixing(IndexON,D623,TRUE,_xll.ohTrigger(RecalcTrigger,TriggerON)),NA())</f>
        <v>4.7075016017306126E-3</v>
      </c>
      <c r="H623" s="42">
        <f>_xll.qlCalendarAdvance(Calendar,$H622,B623,"f",FALSE)</f>
        <v>43804</v>
      </c>
      <c r="I623" s="177">
        <f>_xll.qlInterestRateIndexValueDate(Index1M,$H623)</f>
        <v>43808</v>
      </c>
      <c r="J623" s="182">
        <f>IFERROR(_xll.qlIndexFixing(Index1M,$H623,TRUE,_xll.ohTrigger(RecalcTrigger,Trigger1M)),NA())</f>
        <v>4.8720976694248009E-3</v>
      </c>
      <c r="K623" s="44" t="e">
        <f>IFERROR(_xll.qlIndexFixing(Index3M,H623,TRUE,_xll.ohTrigger(RecalcTrigger,Trigger3M)),NA())</f>
        <v>#N/A</v>
      </c>
      <c r="L623" s="44">
        <f>IFERROR(_xll.qlIndexFixing(Index6M,$H623,TRUE,_xll.ohTrigger(RecalcTrigger,Trigger6M)),NA())</f>
        <v>8.1270248168411833E-3</v>
      </c>
      <c r="M623" s="183">
        <f>IFERROR(_xll.qlIndexFixing(Index1Y,$H623,TRUE,_xll.ohTrigger(RecalcTrigger,Trigger1Y)),NA())</f>
        <v>1.016851096960566E-2</v>
      </c>
      <c r="N623" s="182">
        <f>IFERROR(_xll.qlIndexFixing(ONIndex1M,I623,TRUE,_xll.ohTrigger(RecalcTrigger,Trigger1M)),NA())</f>
        <v>4.7384950625684041E-3</v>
      </c>
      <c r="O623" s="44" t="e">
        <f>IFERROR(_xll.qlIndexFixing(ONIndex3M,I623,TRUE,_xll.ohTrigger(RecalcTrigger,Trigger3M)),NA())</f>
        <v>#N/A</v>
      </c>
      <c r="P623" s="44">
        <f>IFERROR(_xll.qlIndexFixing(ONIndex6M,I623,TRUE,_xll.ohTrigger(RecalcTrigger,Trigger6M)),NA())</f>
        <v>7.2542201473790868E-3</v>
      </c>
      <c r="Q623" s="183">
        <f>IFERROR(_xll.qlIndexFixing(ONIndex1Y,I623,TRUE,_xll.ohTrigger(RecalcTrigger,Trigger1Y)),NA())</f>
        <v>8.4557610923585713E-3</v>
      </c>
    </row>
    <row r="624" spans="2:17" x14ac:dyDescent="0.2">
      <c r="B624" s="39" t="s">
        <v>42</v>
      </c>
      <c r="D624" s="42">
        <f>_xll.qlCalendarAdvance(Calendar,$D623,B624,"f",FALSE)</f>
        <v>43811</v>
      </c>
      <c r="E624" s="177">
        <f>_xll.qlInterestRateIndexValueDate(IndexON,D624)</f>
        <v>43811</v>
      </c>
      <c r="F624" s="193">
        <f>IFERROR(_xll.qlIndexFixing(IndexON,D624,TRUE,_xll.ohTrigger(RecalcTrigger,TriggerON)),NA())</f>
        <v>4.7742859022203987E-3</v>
      </c>
      <c r="H624" s="42">
        <f>_xll.qlCalendarAdvance(Calendar,$H623,B624,"f",FALSE)</f>
        <v>43811</v>
      </c>
      <c r="I624" s="177">
        <f>_xll.qlInterestRateIndexValueDate(Index1M,$H624)</f>
        <v>43815</v>
      </c>
      <c r="J624" s="182">
        <f>IFERROR(_xll.qlIndexFixing(Index1M,$H624,TRUE,_xll.ohTrigger(RecalcTrigger,Trigger1M)),NA())</f>
        <v>4.9433688863375104E-3</v>
      </c>
      <c r="K624" s="44" t="e">
        <f>IFERROR(_xll.qlIndexFixing(Index3M,H624,TRUE,_xll.ohTrigger(RecalcTrigger,Trigger3M)),NA())</f>
        <v>#N/A</v>
      </c>
      <c r="L624" s="44">
        <f>IFERROR(_xll.qlIndexFixing(Index6M,$H624,TRUE,_xll.ohTrigger(RecalcTrigger,Trigger6M)),NA())</f>
        <v>8.1932799581987195E-3</v>
      </c>
      <c r="M624" s="183">
        <f>IFERROR(_xll.qlIndexFixing(Index1Y,$H624,TRUE,_xll.ohTrigger(RecalcTrigger,Trigger1Y)),NA())</f>
        <v>1.0229790311704018E-2</v>
      </c>
      <c r="N624" s="182">
        <f>IFERROR(_xll.qlIndexFixing(ONIndex1M,I624,TRUE,_xll.ohTrigger(RecalcTrigger,Trigger1M)),NA())</f>
        <v>4.8100414525809043E-3</v>
      </c>
      <c r="O624" s="44" t="e">
        <f>IFERROR(_xll.qlIndexFixing(ONIndex3M,I624,TRUE,_xll.ohTrigger(RecalcTrigger,Trigger3M)),NA())</f>
        <v>#N/A</v>
      </c>
      <c r="P624" s="44">
        <f>IFERROR(_xll.qlIndexFixing(ONIndex6M,I624,TRUE,_xll.ohTrigger(RecalcTrigger,Trigger6M)),NA())</f>
        <v>7.3235296828499941E-3</v>
      </c>
      <c r="Q624" s="183">
        <f>IFERROR(_xll.qlIndexFixing(ONIndex1Y,I624,TRUE,_xll.ohTrigger(RecalcTrigger,Trigger1Y)),NA())</f>
        <v>8.5253587309708223E-3</v>
      </c>
    </row>
    <row r="625" spans="2:17" x14ac:dyDescent="0.2">
      <c r="B625" s="39" t="s">
        <v>42</v>
      </c>
      <c r="D625" s="42">
        <f>_xll.qlCalendarAdvance(Calendar,$D624,B625,"f",FALSE)</f>
        <v>43818</v>
      </c>
      <c r="E625" s="177">
        <f>_xll.qlInterestRateIndexValueDate(IndexON,D625)</f>
        <v>43818</v>
      </c>
      <c r="F625" s="193">
        <f>IFERROR(_xll.qlIndexFixing(IndexON,D625,TRUE,_xll.ohTrigger(RecalcTrigger,TriggerON)),NA())</f>
        <v>4.8406923193056173E-3</v>
      </c>
      <c r="H625" s="42">
        <f>_xll.qlCalendarAdvance(Calendar,$H624,B625,"f",FALSE)</f>
        <v>43818</v>
      </c>
      <c r="I625" s="177">
        <f>_xll.qlInterestRateIndexValueDate(Index1M,$H625)</f>
        <v>43822</v>
      </c>
      <c r="J625" s="182">
        <f>IFERROR(_xll.qlIndexFixing(Index1M,$H625,TRUE,_xll.ohTrigger(RecalcTrigger,Trigger1M)),NA())</f>
        <v>5.0144683257135093E-3</v>
      </c>
      <c r="K625" s="44" t="e">
        <f>IFERROR(_xll.qlIndexFixing(Index3M,H625,TRUE,_xll.ohTrigger(RecalcTrigger,Trigger3M)),NA())</f>
        <v>#N/A</v>
      </c>
      <c r="L625" s="44">
        <f>IFERROR(_xll.qlIndexFixing(Index6M,$H625,TRUE,_xll.ohTrigger(RecalcTrigger,Trigger6M)),NA())</f>
        <v>8.2592379049878477E-3</v>
      </c>
      <c r="M625" s="183">
        <f>IFERROR(_xll.qlIndexFixing(Index1Y,$H625,TRUE,_xll.ohTrigger(RecalcTrigger,Trigger1Y)),NA())</f>
        <v>1.0290647757433389E-2</v>
      </c>
      <c r="N625" s="182">
        <f>IFERROR(_xll.qlIndexFixing(ONIndex1M,I625,TRUE,_xll.ohTrigger(RecalcTrigger,Trigger1M)),NA())</f>
        <v>4.9120426800453032E-3</v>
      </c>
      <c r="O625" s="44" t="e">
        <f>IFERROR(_xll.qlIndexFixing(ONIndex3M,I625,TRUE,_xll.ohTrigger(RecalcTrigger,Trigger3M)),NA())</f>
        <v>#N/A</v>
      </c>
      <c r="P625" s="44">
        <f>IFERROR(_xll.qlIndexFixing(ONIndex6M,I625,TRUE,_xll.ohTrigger(RecalcTrigger,Trigger6M)),NA())</f>
        <v>7.4223635016856804E-3</v>
      </c>
      <c r="Q625" s="183">
        <f>IFERROR(_xll.qlIndexFixing(ONIndex1Y,I625,TRUE,_xll.ohTrigger(RecalcTrigger,Trigger1Y)),NA())</f>
        <v>8.6247306811326752E-3</v>
      </c>
    </row>
    <row r="626" spans="2:17" x14ac:dyDescent="0.2">
      <c r="B626" s="39" t="s">
        <v>42</v>
      </c>
      <c r="D626" s="42">
        <f>_xll.qlCalendarAdvance(Calendar,$D625,B626,"f",FALSE)</f>
        <v>43826</v>
      </c>
      <c r="E626" s="177">
        <f>_xll.qlInterestRateIndexValueDate(IndexON,D626)</f>
        <v>43826</v>
      </c>
      <c r="F626" s="193">
        <f>IFERROR(_xll.qlIndexFixing(IndexON,D626,TRUE,_xll.ohTrigger(RecalcTrigger,TriggerON)),NA())</f>
        <v>4.9259143853763732E-3</v>
      </c>
      <c r="H626" s="42">
        <f>_xll.qlCalendarAdvance(Calendar,$H625,B626,"f",FALSE)</f>
        <v>43826</v>
      </c>
      <c r="I626" s="177">
        <f>_xll.qlInterestRateIndexValueDate(Index1M,$H626)</f>
        <v>43830</v>
      </c>
      <c r="J626" s="182">
        <f>IFERROR(_xll.qlIndexFixing(Index1M,$H626,TRUE,_xll.ohTrigger(RecalcTrigger,Trigger1M)),NA())</f>
        <v>5.0955037354147217E-3</v>
      </c>
      <c r="K626" s="44" t="e">
        <f>IFERROR(_xll.qlIndexFixing(Index3M,H626,TRUE,_xll.ohTrigger(RecalcTrigger,Trigger3M)),NA())</f>
        <v>#N/A</v>
      </c>
      <c r="L626" s="44">
        <f>IFERROR(_xll.qlIndexFixing(Index6M,$H626,TRUE,_xll.ohTrigger(RecalcTrigger,Trigger6M)),NA())</f>
        <v>8.3295698703614342E-3</v>
      </c>
      <c r="M626" s="183">
        <f>IFERROR(_xll.qlIndexFixing(Index1Y,$H626,TRUE,_xll.ohTrigger(RecalcTrigger,Trigger1Y)),NA())</f>
        <v>1.0359683447259118E-2</v>
      </c>
      <c r="N626" s="182">
        <f>IFERROR(_xll.qlIndexFixing(ONIndex1M,I626,TRUE,_xll.ohTrigger(RecalcTrigger,Trigger1M)),NA())</f>
        <v>4.9831961749813303E-3</v>
      </c>
      <c r="O626" s="44" t="e">
        <f>IFERROR(_xll.qlIndexFixing(ONIndex3M,I626,TRUE,_xll.ohTrigger(RecalcTrigger,Trigger3M)),NA())</f>
        <v>#N/A</v>
      </c>
      <c r="P626" s="44">
        <f>IFERROR(_xll.qlIndexFixing(ONIndex6M,I626,TRUE,_xll.ohTrigger(RecalcTrigger,Trigger6M)),NA())</f>
        <v>7.4911895521978522E-3</v>
      </c>
      <c r="Q626" s="183">
        <f>IFERROR(_xll.qlIndexFixing(ONIndex1Y,I626,TRUE,_xll.ohTrigger(RecalcTrigger,Trigger1Y)),NA())</f>
        <v>8.693880172012669E-3</v>
      </c>
    </row>
    <row r="627" spans="2:17" x14ac:dyDescent="0.2">
      <c r="B627" s="39" t="s">
        <v>42</v>
      </c>
      <c r="D627" s="42">
        <f>_xll.qlCalendarAdvance(Calendar,$D626,B627,"f",FALSE)</f>
        <v>43833</v>
      </c>
      <c r="E627" s="177">
        <f>_xll.qlInterestRateIndexValueDate(IndexON,D627)</f>
        <v>43833</v>
      </c>
      <c r="F627" s="193">
        <f>IFERROR(_xll.qlIndexFixing(IndexON,D627,TRUE,_xll.ohTrigger(RecalcTrigger,TriggerON)),NA())</f>
        <v>4.992069838571922E-3</v>
      </c>
      <c r="H627" s="42">
        <f>_xll.qlCalendarAdvance(Calendar,$H626,B627,"f",FALSE)</f>
        <v>43833</v>
      </c>
      <c r="I627" s="177">
        <f>_xll.qlInterestRateIndexValueDate(Index1M,$H627)</f>
        <v>43837</v>
      </c>
      <c r="J627" s="182">
        <f>IFERROR(_xll.qlIndexFixing(Index1M,$H627,TRUE,_xll.ohTrigger(RecalcTrigger,Trigger1M)),NA())</f>
        <v>5.1662068254657474E-3</v>
      </c>
      <c r="K627" s="44" t="e">
        <f>IFERROR(_xll.qlIndexFixing(Index3M,H627,TRUE,_xll.ohTrigger(RecalcTrigger,Trigger3M)),NA())</f>
        <v>#N/A</v>
      </c>
      <c r="L627" s="44">
        <f>IFERROR(_xll.qlIndexFixing(Index6M,$H627,TRUE,_xll.ohTrigger(RecalcTrigger,Trigger6M)),NA())</f>
        <v>8.3948873914939069E-3</v>
      </c>
      <c r="M627" s="183">
        <f>IFERROR(_xll.qlIndexFixing(Index1Y,$H627,TRUE,_xll.ohTrigger(RecalcTrigger,Trigger1Y)),NA())</f>
        <v>1.0419646266690201E-2</v>
      </c>
      <c r="N627" s="182">
        <f>IFERROR(_xll.qlIndexFixing(ONIndex1M,I627,TRUE,_xll.ohTrigger(RecalcTrigger,Trigger1M)),NA())</f>
        <v>5.0338431529528549E-3</v>
      </c>
      <c r="O627" s="44" t="e">
        <f>IFERROR(_xll.qlIndexFixing(ONIndex3M,I627,TRUE,_xll.ohTrigger(RecalcTrigger,Trigger3M)),NA())</f>
        <v>#N/A</v>
      </c>
      <c r="P627" s="44">
        <f>IFERROR(_xll.qlIndexFixing(ONIndex6M,I627,TRUE,_xll.ohTrigger(RecalcTrigger,Trigger6M)),NA())</f>
        <v>7.5400614053222625E-3</v>
      </c>
      <c r="Q627" s="183">
        <f>IFERROR(_xll.qlIndexFixing(ONIndex1Y,I627,TRUE,_xll.ohTrigger(RecalcTrigger,Trigger1Y)),NA())</f>
        <v>8.7429202867816969E-3</v>
      </c>
    </row>
    <row r="628" spans="2:17" x14ac:dyDescent="0.2">
      <c r="B628" s="39" t="s">
        <v>42</v>
      </c>
      <c r="D628" s="42">
        <f>_xll.qlCalendarAdvance(Calendar,$D627,B628,"f",FALSE)</f>
        <v>43840</v>
      </c>
      <c r="E628" s="177">
        <f>_xll.qlInterestRateIndexValueDate(IndexON,D628)</f>
        <v>43840</v>
      </c>
      <c r="F628" s="193">
        <f>IFERROR(_xll.qlIndexFixing(IndexON,D628,TRUE,_xll.ohTrigger(RecalcTrigger,TriggerON)),NA())</f>
        <v>5.058151701726743E-3</v>
      </c>
      <c r="H628" s="42">
        <f>_xll.qlCalendarAdvance(Calendar,$H627,B628,"f",FALSE)</f>
        <v>43840</v>
      </c>
      <c r="I628" s="177">
        <f>_xll.qlInterestRateIndexValueDate(Index1M,$H628)</f>
        <v>43844</v>
      </c>
      <c r="J628" s="182">
        <f>IFERROR(_xll.qlIndexFixing(Index1M,$H628,TRUE,_xll.ohTrigger(RecalcTrigger,Trigger1M)),NA())</f>
        <v>5.2367117394244624E-3</v>
      </c>
      <c r="K628" s="44" t="e">
        <f>IFERROR(_xll.qlIndexFixing(Index3M,H628,TRUE,_xll.ohTrigger(RecalcTrigger,Trigger3M)),NA())</f>
        <v>#N/A</v>
      </c>
      <c r="L628" s="44">
        <f>IFERROR(_xll.qlIndexFixing(Index6M,$H628,TRUE,_xll.ohTrigger(RecalcTrigger,Trigger6M)),NA())</f>
        <v>8.4598832226725831E-3</v>
      </c>
      <c r="M628" s="183">
        <f>IFERROR(_xll.qlIndexFixing(Index1Y,$H628,TRUE,_xll.ohTrigger(RecalcTrigger,Trigger1Y)),NA())</f>
        <v>1.0479202845481246E-2</v>
      </c>
      <c r="N628" s="182">
        <f>IFERROR(_xll.qlIndexFixing(ONIndex1M,I628,TRUE,_xll.ohTrigger(RecalcTrigger,Trigger1M)),NA())</f>
        <v>5.1046863447457014E-3</v>
      </c>
      <c r="O628" s="44" t="e">
        <f>IFERROR(_xll.qlIndexFixing(ONIndex3M,I628,TRUE,_xll.ohTrigger(RecalcTrigger,Trigger3M)),NA())</f>
        <v>#N/A</v>
      </c>
      <c r="P628" s="44">
        <f>IFERROR(_xll.qlIndexFixing(ONIndex6M,I628,TRUE,_xll.ohTrigger(RecalcTrigger,Trigger6M)),NA())</f>
        <v>7.6085055952379577E-3</v>
      </c>
      <c r="Q628" s="183">
        <f>IFERROR(_xll.qlIndexFixing(ONIndex1Y,I628,TRUE,_xll.ohTrigger(RecalcTrigger,Trigger1Y)),NA())</f>
        <v>8.8116634654511472E-3</v>
      </c>
    </row>
    <row r="629" spans="2:17" x14ac:dyDescent="0.2">
      <c r="B629" s="39" t="s">
        <v>42</v>
      </c>
      <c r="D629" s="42">
        <f>_xll.qlCalendarAdvance(Calendar,$D628,B629,"f",FALSE)</f>
        <v>43847</v>
      </c>
      <c r="E629" s="177">
        <f>_xll.qlInterestRateIndexValueDate(IndexON,D629)</f>
        <v>43847</v>
      </c>
      <c r="F629" s="193">
        <f>IFERROR(_xll.qlIndexFixing(IndexON,D629,TRUE,_xll.ohTrigger(RecalcTrigger,TriggerON)),NA())</f>
        <v>5.1241551644487515E-3</v>
      </c>
      <c r="H629" s="42">
        <f>_xll.qlCalendarAdvance(Calendar,$H628,B629,"f",FALSE)</f>
        <v>43847</v>
      </c>
      <c r="I629" s="177">
        <f>_xll.qlInterestRateIndexValueDate(Index1M,$H629)</f>
        <v>43851</v>
      </c>
      <c r="J629" s="182">
        <f>IFERROR(_xll.qlIndexFixing(Index1M,$H629,TRUE,_xll.ohTrigger(RecalcTrigger,Trigger1M)),NA())</f>
        <v>5.3070100686055059E-3</v>
      </c>
      <c r="K629" s="44" t="e">
        <f>IFERROR(_xll.qlIndexFixing(Index3M,H629,TRUE,_xll.ohTrigger(RecalcTrigger,Trigger3M)),NA())</f>
        <v>#N/A</v>
      </c>
      <c r="L629" s="44">
        <f>IFERROR(_xll.qlIndexFixing(Index6M,$H629,TRUE,_xll.ohTrigger(RecalcTrigger,Trigger6M)),NA())</f>
        <v>8.5245495039487276E-3</v>
      </c>
      <c r="M629" s="183">
        <f>IFERROR(_xll.qlIndexFixing(Index1Y,$H629,TRUE,_xll.ohTrigger(RecalcTrigger,Trigger1Y)),NA())</f>
        <v>1.0538360687356895E-2</v>
      </c>
      <c r="N629" s="182">
        <f>IFERROR(_xll.qlIndexFixing(ONIndex1M,I629,TRUE,_xll.ohTrigger(RecalcTrigger,Trigger1M)),NA())</f>
        <v>5.1753382320463004E-3</v>
      </c>
      <c r="O629" s="44" t="e">
        <f>IFERROR(_xll.qlIndexFixing(ONIndex3M,I629,TRUE,_xll.ohTrigger(RecalcTrigger,Trigger3M)),NA())</f>
        <v>#N/A</v>
      </c>
      <c r="P629" s="44">
        <f>IFERROR(_xll.qlIndexFixing(ONIndex6M,I629,TRUE,_xll.ohTrigger(RecalcTrigger,Trigger6M)),NA())</f>
        <v>7.6767180863335227E-3</v>
      </c>
      <c r="Q629" s="183">
        <f>IFERROR(_xll.qlIndexFixing(ONIndex1Y,I629,TRUE,_xll.ohTrigger(RecalcTrigger,Trigger1Y)),NA())</f>
        <v>8.8801604275534629E-3</v>
      </c>
    </row>
    <row r="630" spans="2:17" x14ac:dyDescent="0.2">
      <c r="B630" s="39" t="s">
        <v>42</v>
      </c>
      <c r="D630" s="42">
        <f>_xll.qlCalendarAdvance(Calendar,$D629,B630,"f",FALSE)</f>
        <v>43854</v>
      </c>
      <c r="E630" s="177">
        <f>_xll.qlInterestRateIndexValueDate(IndexON,D630)</f>
        <v>43854</v>
      </c>
      <c r="F630" s="193">
        <f>IFERROR(_xll.qlIndexFixing(IndexON,D630,TRUE,_xll.ohTrigger(RecalcTrigger,TriggerON)),NA())</f>
        <v>5.1900754163458629E-3</v>
      </c>
      <c r="H630" s="42">
        <f>_xll.qlCalendarAdvance(Calendar,$H629,B630,"f",FALSE)</f>
        <v>43854</v>
      </c>
      <c r="I630" s="177">
        <f>_xll.qlInterestRateIndexValueDate(Index1M,$H630)</f>
        <v>43858</v>
      </c>
      <c r="J630" s="182">
        <f>IFERROR(_xll.qlIndexFixing(Index1M,$H630,TRUE,_xll.ohTrigger(RecalcTrigger,Trigger1M)),NA())</f>
        <v>5.3770934041327016E-3</v>
      </c>
      <c r="K630" s="44" t="e">
        <f>IFERROR(_xll.qlIndexFixing(Index3M,H630,TRUE,_xll.ohTrigger(RecalcTrigger,Trigger3M)),NA())</f>
        <v>#N/A</v>
      </c>
      <c r="L630" s="44">
        <f>IFERROR(_xll.qlIndexFixing(Index6M,$H630,TRUE,_xll.ohTrigger(RecalcTrigger,Trigger6M)),NA())</f>
        <v>8.588878374514072E-3</v>
      </c>
      <c r="M630" s="183">
        <f>IFERROR(_xll.qlIndexFixing(Index1Y,$H630,TRUE,_xll.ohTrigger(RecalcTrigger,Trigger1Y)),NA())</f>
        <v>1.0597127529374042E-2</v>
      </c>
      <c r="N630" s="182">
        <f>IFERROR(_xll.qlIndexFixing(ONIndex1M,I630,TRUE,_xll.ohTrigger(RecalcTrigger,Trigger1M)),NA())</f>
        <v>5.2457904130953636E-3</v>
      </c>
      <c r="O630" s="44" t="e">
        <f>IFERROR(_xll.qlIndexFixing(ONIndex3M,I630,TRUE,_xll.ohTrigger(RecalcTrigger,Trigger3M)),NA())</f>
        <v>#N/A</v>
      </c>
      <c r="P630" s="44">
        <f>IFERROR(_xll.qlIndexFixing(ONIndex6M,I630,TRUE,_xll.ohTrigger(RecalcTrigger,Trigger6M)),NA())</f>
        <v>7.7446910838840921E-3</v>
      </c>
      <c r="Q630" s="183">
        <f>IFERROR(_xll.qlIndexFixing(ONIndex1Y,I630,TRUE,_xll.ohTrigger(RecalcTrigger,Trigger1Y)),NA())</f>
        <v>8.9484029873165838E-3</v>
      </c>
    </row>
    <row r="631" spans="2:17" x14ac:dyDescent="0.2">
      <c r="B631" s="39" t="s">
        <v>42</v>
      </c>
      <c r="D631" s="42">
        <f>_xll.qlCalendarAdvance(Calendar,$D630,B631,"f",FALSE)</f>
        <v>43861</v>
      </c>
      <c r="E631" s="177">
        <f>_xll.qlInterestRateIndexValueDate(IndexON,D631)</f>
        <v>43861</v>
      </c>
      <c r="F631" s="193">
        <f>IFERROR(_xll.qlIndexFixing(IndexON,D631,TRUE,_xll.ohTrigger(RecalcTrigger,TriggerON)),NA())</f>
        <v>5.2559076470259924E-3</v>
      </c>
      <c r="H631" s="42">
        <f>_xll.qlCalendarAdvance(Calendar,$H630,B631,"f",FALSE)</f>
        <v>43861</v>
      </c>
      <c r="I631" s="177">
        <f>_xll.qlInterestRateIndexValueDate(Index1M,$H631)</f>
        <v>43865</v>
      </c>
      <c r="J631" s="182">
        <f>IFERROR(_xll.qlIndexFixing(Index1M,$H631,TRUE,_xll.ohTrigger(RecalcTrigger,Trigger1M)),NA())</f>
        <v>5.4369288169446245E-3</v>
      </c>
      <c r="K631" s="44" t="e">
        <f>IFERROR(_xll.qlIndexFixing(Index3M,H631,TRUE,_xll.ohTrigger(RecalcTrigger,Trigger3M)),NA())</f>
        <v>#N/A</v>
      </c>
      <c r="L631" s="44">
        <f>IFERROR(_xll.qlIndexFixing(Index6M,$H631,TRUE,_xll.ohTrigger(RecalcTrigger,Trigger6M)),NA())</f>
        <v>8.6528619727175085E-3</v>
      </c>
      <c r="M631" s="183">
        <f>IFERROR(_xll.qlIndexFixing(Index1Y,$H631,TRUE,_xll.ohTrigger(RecalcTrigger,Trigger1Y)),NA())</f>
        <v>1.0655511341958974E-2</v>
      </c>
      <c r="N631" s="182">
        <f>IFERROR(_xll.qlIndexFixing(ONIndex1M,I631,TRUE,_xll.ohTrigger(RecalcTrigger,Trigger1M)),NA())</f>
        <v>5.3160344867730913E-3</v>
      </c>
      <c r="O631" s="44" t="e">
        <f>IFERROR(_xll.qlIndexFixing(ONIndex3M,I631,TRUE,_xll.ohTrigger(RecalcTrigger,Trigger3M)),NA())</f>
        <v>#N/A</v>
      </c>
      <c r="P631" s="44">
        <f>IFERROR(_xll.qlIndexFixing(ONIndex6M,I631,TRUE,_xll.ohTrigger(RecalcTrigger,Trigger6M)),NA())</f>
        <v>7.8124167929249921E-3</v>
      </c>
      <c r="Q631" s="183">
        <f>IFERROR(_xll.qlIndexFixing(ONIndex1Y,I631,TRUE,_xll.ohTrigger(RecalcTrigger,Trigger1Y)),NA())</f>
        <v>9.0163829591283218E-3</v>
      </c>
    </row>
    <row r="632" spans="2:17" x14ac:dyDescent="0.2">
      <c r="B632" s="39" t="s">
        <v>42</v>
      </c>
      <c r="D632" s="42">
        <f>_xll.qlCalendarAdvance(Calendar,$D631,B632,"f",FALSE)</f>
        <v>43868</v>
      </c>
      <c r="E632" s="177">
        <f>_xll.qlInterestRateIndexValueDate(IndexON,D632)</f>
        <v>43868</v>
      </c>
      <c r="F632" s="193">
        <f>IFERROR(_xll.qlIndexFixing(IndexON,D632,TRUE,_xll.ohTrigger(RecalcTrigger,TriggerON)),NA())</f>
        <v>5.3216470460704102E-3</v>
      </c>
      <c r="H632" s="42">
        <f>_xll.qlCalendarAdvance(Calendar,$H631,B632,"f",FALSE)</f>
        <v>43868</v>
      </c>
      <c r="I632" s="177">
        <f>_xll.qlInterestRateIndexValueDate(Index1M,$H632)</f>
        <v>43872</v>
      </c>
      <c r="J632" s="182">
        <f>IFERROR(_xll.qlIndexFixing(Index1M,$H632,TRUE,_xll.ohTrigger(RecalcTrigger,Trigger1M)),NA())</f>
        <v>5.5065893093094228E-3</v>
      </c>
      <c r="K632" s="44" t="e">
        <f>IFERROR(_xll.qlIndexFixing(Index3M,H632,TRUE,_xll.ohTrigger(RecalcTrigger,Trigger3M)),NA())</f>
        <v>#N/A</v>
      </c>
      <c r="L632" s="44">
        <f>IFERROR(_xll.qlIndexFixing(Index6M,$H632,TRUE,_xll.ohTrigger(RecalcTrigger,Trigger6M)),NA())</f>
        <v>8.7164924360747433E-3</v>
      </c>
      <c r="M632" s="183">
        <f>IFERROR(_xll.qlIndexFixing(Index1Y,$H632,TRUE,_xll.ohTrigger(RecalcTrigger,Trigger1Y)),NA())</f>
        <v>1.0713520328944494E-2</v>
      </c>
      <c r="N632" s="182">
        <f>IFERROR(_xll.qlIndexFixing(ONIndex1M,I632,TRUE,_xll.ohTrigger(RecalcTrigger,Trigger1M)),NA())</f>
        <v>5.3860620514800672E-3</v>
      </c>
      <c r="O632" s="44" t="e">
        <f>IFERROR(_xll.qlIndexFixing(ONIndex3M,I632,TRUE,_xll.ohTrigger(RecalcTrigger,Trigger3M)),NA())</f>
        <v>#N/A</v>
      </c>
      <c r="P632" s="44">
        <f>IFERROR(_xll.qlIndexFixing(ONIndex6M,I632,TRUE,_xll.ohTrigger(RecalcTrigger,Trigger6M)),NA())</f>
        <v>7.879887418411613E-3</v>
      </c>
      <c r="Q632" s="183">
        <f>IFERROR(_xll.qlIndexFixing(ONIndex1Y,I632,TRUE,_xll.ohTrigger(RecalcTrigger,Trigger1Y)),NA())</f>
        <v>9.0840921571366806E-3</v>
      </c>
    </row>
    <row r="633" spans="2:17" x14ac:dyDescent="0.2">
      <c r="B633" s="39" t="s">
        <v>42</v>
      </c>
      <c r="D633" s="42">
        <f>_xll.qlCalendarAdvance(Calendar,$D632,B633,"f",FALSE)</f>
        <v>43875</v>
      </c>
      <c r="E633" s="177">
        <f>_xll.qlInterestRateIndexValueDate(IndexON,D633)</f>
        <v>43875</v>
      </c>
      <c r="F633" s="193">
        <f>IFERROR(_xll.qlIndexFixing(IndexON,D633,TRUE,_xll.ohTrigger(RecalcTrigger,TriggerON)),NA())</f>
        <v>5.3872888030070953E-3</v>
      </c>
      <c r="H633" s="42">
        <f>_xll.qlCalendarAdvance(Calendar,$H632,B633,"f",FALSE)</f>
        <v>43875</v>
      </c>
      <c r="I633" s="177">
        <f>_xll.qlInterestRateIndexValueDate(Index1M,$H633)</f>
        <v>43879</v>
      </c>
      <c r="J633" s="182">
        <f>IFERROR(_xll.qlIndexFixing(Index1M,$H633,TRUE,_xll.ohTrigger(RecalcTrigger,Trigger1M)),NA())</f>
        <v>5.576010762088854E-3</v>
      </c>
      <c r="K633" s="44" t="e">
        <f>IFERROR(_xll.qlIndexFixing(Index3M,H633,TRUE,_xll.ohTrigger(RecalcTrigger,Trigger3M)),NA())</f>
        <v>#N/A</v>
      </c>
      <c r="L633" s="44">
        <f>IFERROR(_xll.qlIndexFixing(Index6M,$H633,TRUE,_xll.ohTrigger(RecalcTrigger,Trigger6M)),NA())</f>
        <v>8.7797619012854374E-3</v>
      </c>
      <c r="M633" s="183">
        <f>IFERROR(_xll.qlIndexFixing(Index1Y,$H633,TRUE,_xll.ohTrigger(RecalcTrigger,Trigger1Y)),NA())</f>
        <v>1.0771162927607056E-2</v>
      </c>
      <c r="N633" s="182">
        <f>IFERROR(_xll.qlIndexFixing(ONIndex1M,I633,TRUE,_xll.ohTrigger(RecalcTrigger,Trigger1M)),NA())</f>
        <v>5.4558647056168752E-3</v>
      </c>
      <c r="O633" s="44" t="e">
        <f>IFERROR(_xll.qlIndexFixing(ONIndex3M,I633,TRUE,_xll.ohTrigger(RecalcTrigger,Trigger3M)),NA())</f>
        <v>#N/A</v>
      </c>
      <c r="P633" s="44">
        <f>IFERROR(_xll.qlIndexFixing(ONIndex6M,I633,TRUE,_xll.ohTrigger(RecalcTrigger,Trigger6M)),NA())</f>
        <v>7.947095165379281E-3</v>
      </c>
      <c r="Q633" s="183">
        <f>IFERROR(_xll.qlIndexFixing(ONIndex1Y,I633,TRUE,_xll.ohTrigger(RecalcTrigger,Trigger1Y)),NA())</f>
        <v>9.1515223958094083E-3</v>
      </c>
    </row>
    <row r="634" spans="2:17" x14ac:dyDescent="0.2">
      <c r="B634" s="39" t="s">
        <v>42</v>
      </c>
      <c r="D634" s="42">
        <f>_xll.qlCalendarAdvance(Calendar,$D633,B634,"f",FALSE)</f>
        <v>43882</v>
      </c>
      <c r="E634" s="177">
        <f>_xll.qlInterestRateIndexValueDate(IndexON,D634)</f>
        <v>43882</v>
      </c>
      <c r="F634" s="193">
        <f>IFERROR(_xll.qlIndexFixing(IndexON,D634,TRUE,_xll.ohTrigger(RecalcTrigger,TriggerON)),NA())</f>
        <v>5.452828107497254E-3</v>
      </c>
      <c r="H634" s="42">
        <f>_xll.qlCalendarAdvance(Calendar,$H633,B634,"f",FALSE)</f>
        <v>43882</v>
      </c>
      <c r="I634" s="177">
        <f>_xll.qlInterestRateIndexValueDate(Index1M,$H634)</f>
        <v>43886</v>
      </c>
      <c r="J634" s="182">
        <f>IFERROR(_xll.qlIndexFixing(Index1M,$H634,TRUE,_xll.ohTrigger(RecalcTrigger,Trigger1M)),NA())</f>
        <v>5.6451847662163717E-3</v>
      </c>
      <c r="K634" s="44" t="e">
        <f>IFERROR(_xll.qlIndexFixing(Index3M,H634,TRUE,_xll.ohTrigger(RecalcTrigger,Trigger3M)),NA())</f>
        <v>#N/A</v>
      </c>
      <c r="L634" s="44">
        <f>IFERROR(_xll.qlIndexFixing(Index6M,$H634,TRUE,_xll.ohTrigger(RecalcTrigger,Trigger6M)),NA())</f>
        <v>8.8426625042454972E-3</v>
      </c>
      <c r="M634" s="183">
        <f>IFERROR(_xll.qlIndexFixing(Index1Y,$H634,TRUE,_xll.ohTrigger(RecalcTrigger,Trigger1Y)),NA())</f>
        <v>1.0828447808701699E-2</v>
      </c>
      <c r="N634" s="182">
        <f>IFERROR(_xll.qlIndexFixing(ONIndex1M,I634,TRUE,_xll.ohTrigger(RecalcTrigger,Trigger1M)),NA())</f>
        <v>5.5254340477439712E-3</v>
      </c>
      <c r="O634" s="44" t="e">
        <f>IFERROR(_xll.qlIndexFixing(ONIndex3M,I634,TRUE,_xll.ohTrigger(RecalcTrigger,Trigger3M)),NA())</f>
        <v>#N/A</v>
      </c>
      <c r="P634" s="44">
        <f>IFERROR(_xll.qlIndexFixing(ONIndex6M,I634,TRUE,_xll.ohTrigger(RecalcTrigger,Trigger6M)),NA())</f>
        <v>8.0140322389432583E-3</v>
      </c>
      <c r="Q634" s="183">
        <f>IFERROR(_xll.qlIndexFixing(ONIndex1Y,I634,TRUE,_xll.ohTrigger(RecalcTrigger,Trigger1Y)),NA())</f>
        <v>9.2186654893744446E-3</v>
      </c>
    </row>
    <row r="635" spans="2:17" x14ac:dyDescent="0.2">
      <c r="B635" s="39" t="s">
        <v>42</v>
      </c>
      <c r="D635" s="42">
        <f>_xll.qlCalendarAdvance(Calendar,$D634,B635,"f",FALSE)</f>
        <v>43889</v>
      </c>
      <c r="E635" s="177">
        <f>_xll.qlInterestRateIndexValueDate(IndexON,D635)</f>
        <v>43889</v>
      </c>
      <c r="F635" s="193">
        <f>IFERROR(_xll.qlIndexFixing(IndexON,D635,TRUE,_xll.ohTrigger(RecalcTrigger,TriggerON)),NA())</f>
        <v>5.5182601490155747E-3</v>
      </c>
      <c r="H635" s="42">
        <f>_xll.qlCalendarAdvance(Calendar,$H634,B635,"f",FALSE)</f>
        <v>43889</v>
      </c>
      <c r="I635" s="177">
        <f>_xll.qlInterestRateIndexValueDate(Index1M,$H635)</f>
        <v>43893</v>
      </c>
      <c r="J635" s="182">
        <f>IFERROR(_xll.qlIndexFixing(Index1M,$H635,TRUE,_xll.ohTrigger(RecalcTrigger,Trigger1M)),NA())</f>
        <v>5.7239908531517732E-3</v>
      </c>
      <c r="K635" s="44" t="e">
        <f>IFERROR(_xll.qlIndexFixing(Index3M,H635,TRUE,_xll.ohTrigger(RecalcTrigger,Trigger3M)),NA())</f>
        <v>#N/A</v>
      </c>
      <c r="L635" s="44">
        <f>IFERROR(_xll.qlIndexFixing(Index6M,$H635,TRUE,_xll.ohTrigger(RecalcTrigger,Trigger6M)),NA())</f>
        <v>8.9140662323546373E-3</v>
      </c>
      <c r="M635" s="183">
        <f>IFERROR(_xll.qlIndexFixing(Index1Y,$H635,TRUE,_xll.ohTrigger(RecalcTrigger,Trigger1Y)),NA())</f>
        <v>1.0881430734326731E-2</v>
      </c>
      <c r="N635" s="182">
        <f>IFERROR(_xll.qlIndexFixing(ONIndex1M,I635,TRUE,_xll.ohTrigger(RecalcTrigger,Trigger1M)),NA())</f>
        <v>5.594761676341875E-3</v>
      </c>
      <c r="O635" s="44" t="e">
        <f>IFERROR(_xll.qlIndexFixing(ONIndex3M,I635,TRUE,_xll.ohTrigger(RecalcTrigger,Trigger3M)),NA())</f>
        <v>#N/A</v>
      </c>
      <c r="P635" s="44">
        <f>IFERROR(_xll.qlIndexFixing(ONIndex6M,I635,TRUE,_xll.ohTrigger(RecalcTrigger,Trigger6M)),NA())</f>
        <v>8.0806908441388714E-3</v>
      </c>
      <c r="Q635" s="183">
        <f>IFERROR(_xll.qlIndexFixing(ONIndex1Y,I635,TRUE,_xll.ohTrigger(RecalcTrigger,Trigger1Y)),NA())</f>
        <v>9.2855132520597294E-3</v>
      </c>
    </row>
    <row r="636" spans="2:17" x14ac:dyDescent="0.2">
      <c r="B636" s="39" t="s">
        <v>42</v>
      </c>
      <c r="D636" s="42">
        <f>_xll.qlCalendarAdvance(Calendar,$D635,B636,"f",FALSE)</f>
        <v>43896</v>
      </c>
      <c r="E636" s="177">
        <f>_xll.qlInterestRateIndexValueDate(IndexON,D636)</f>
        <v>43896</v>
      </c>
      <c r="F636" s="193">
        <f>IFERROR(_xll.qlIndexFixing(IndexON,D636,TRUE,_xll.ohTrigger(RecalcTrigger,TriggerON)),NA())</f>
        <v>5.5835801171433275E-3</v>
      </c>
      <c r="H636" s="42">
        <f>_xll.qlCalendarAdvance(Calendar,$H635,B636,"f",FALSE)</f>
        <v>43896</v>
      </c>
      <c r="I636" s="177">
        <f>_xll.qlInterestRateIndexValueDate(Index1M,$H636)</f>
        <v>43900</v>
      </c>
      <c r="J636" s="182">
        <f>IFERROR(_xll.qlIndexFixing(Index1M,$H636,TRUE,_xll.ohTrigger(RecalcTrigger,Trigger1M)),NA())</f>
        <v>5.8122880233682905E-3</v>
      </c>
      <c r="K636" s="44" t="e">
        <f>IFERROR(_xll.qlIndexFixing(Index3M,H636,TRUE,_xll.ohTrigger(RecalcTrigger,Trigger3M)),NA())</f>
        <v>#N/A</v>
      </c>
      <c r="L636" s="44">
        <f>IFERROR(_xll.qlIndexFixing(Index6M,$H636,TRUE,_xll.ohTrigger(RecalcTrigger,Trigger6M)),NA())</f>
        <v>8.9761481281231577E-3</v>
      </c>
      <c r="M636" s="183">
        <f>IFERROR(_xll.qlIndexFixing(Index1Y,$H636,TRUE,_xll.ohTrigger(RecalcTrigger,Trigger1Y)),NA())</f>
        <v>1.0938044119708248E-2</v>
      </c>
      <c r="N636" s="182">
        <f>IFERROR(_xll.qlIndexFixing(ONIndex1M,I636,TRUE,_xll.ohTrigger(RecalcTrigger,Trigger1M)),NA())</f>
        <v>5.6638391900509788E-3</v>
      </c>
      <c r="O636" s="44" t="e">
        <f>IFERROR(_xll.qlIndexFixing(ONIndex3M,I636,TRUE,_xll.ohTrigger(RecalcTrigger,Trigger3M)),NA())</f>
        <v>#N/A</v>
      </c>
      <c r="P636" s="44">
        <f>IFERROR(_xll.qlIndexFixing(ONIndex6M,I636,TRUE,_xll.ohTrigger(RecalcTrigger,Trigger6M)),NA())</f>
        <v>8.1470631858415743E-3</v>
      </c>
      <c r="Q636" s="183">
        <f>IFERROR(_xll.qlIndexFixing(ONIndex1Y,I636,TRUE,_xll.ohTrigger(RecalcTrigger,Trigger1Y)),NA())</f>
        <v>9.3520574982530746E-3</v>
      </c>
    </row>
    <row r="637" spans="2:17" x14ac:dyDescent="0.2">
      <c r="B637" s="39" t="s">
        <v>42</v>
      </c>
      <c r="D637" s="42">
        <f>_xll.qlCalendarAdvance(Calendar,$D636,B637,"f",FALSE)</f>
        <v>43903</v>
      </c>
      <c r="E637" s="177">
        <f>_xll.qlInterestRateIndexValueDate(IndexON,D637)</f>
        <v>43903</v>
      </c>
      <c r="F637" s="193">
        <f>IFERROR(_xll.qlIndexFixing(IndexON,D637,TRUE,_xll.ohTrigger(RecalcTrigger,TriggerON)),NA())</f>
        <v>5.6487832014084915E-3</v>
      </c>
      <c r="H637" s="42">
        <f>_xll.qlCalendarAdvance(Calendar,$H636,B637,"f",FALSE)</f>
        <v>43903</v>
      </c>
      <c r="I637" s="177">
        <f>_xll.qlInterestRateIndexValueDate(Index1M,$H637)</f>
        <v>43907</v>
      </c>
      <c r="J637" s="182">
        <f>IFERROR(_xll.qlIndexFixing(Index1M,$H637,TRUE,_xll.ohTrigger(RecalcTrigger,Trigger1M)),NA())</f>
        <v>5.8609505454951874E-3</v>
      </c>
      <c r="K637" s="44" t="e">
        <f>IFERROR(_xll.qlIndexFixing(Index3M,H637,TRUE,_xll.ohTrigger(RecalcTrigger,Trigger3M)),NA())</f>
        <v>#N/A</v>
      </c>
      <c r="L637" s="44">
        <f>IFERROR(_xll.qlIndexFixing(Index6M,$H637,TRUE,_xll.ohTrigger(RecalcTrigger,Trigger6M)),NA())</f>
        <v>9.0378364421605604E-3</v>
      </c>
      <c r="M637" s="183">
        <f>IFERROR(_xll.qlIndexFixing(Index1Y,$H637,TRUE,_xll.ohTrigger(RecalcTrigger,Trigger1Y)),NA())</f>
        <v>1.099432578075059E-2</v>
      </c>
      <c r="N637" s="182">
        <f>IFERROR(_xll.qlIndexFixing(ONIndex1M,I637,TRUE,_xll.ohTrigger(RecalcTrigger,Trigger1M)),NA())</f>
        <v>5.7326581872718663E-3</v>
      </c>
      <c r="O637" s="44" t="e">
        <f>IFERROR(_xll.qlIndexFixing(ONIndex3M,I637,TRUE,_xll.ohTrigger(RecalcTrigger,Trigger3M)),NA())</f>
        <v>#N/A</v>
      </c>
      <c r="P637" s="44">
        <f>IFERROR(_xll.qlIndexFixing(ONIndex6M,I637,TRUE,_xll.ohTrigger(RecalcTrigger,Trigger6M)),NA())</f>
        <v>8.2131414693265015E-3</v>
      </c>
      <c r="Q637" s="183">
        <f>IFERROR(_xll.qlIndexFixing(ONIndex1Y,I637,TRUE,_xll.ohTrigger(RecalcTrigger,Trigger1Y)),NA())</f>
        <v>9.4182900421824201E-3</v>
      </c>
    </row>
    <row r="638" spans="2:17" x14ac:dyDescent="0.2">
      <c r="B638" s="39" t="s">
        <v>42</v>
      </c>
      <c r="D638" s="42">
        <f>_xll.qlCalendarAdvance(Calendar,$D637,B638,"f",FALSE)</f>
        <v>43910</v>
      </c>
      <c r="E638" s="177">
        <f>_xll.qlInterestRateIndexValueDate(IndexON,D638)</f>
        <v>43910</v>
      </c>
      <c r="F638" s="193">
        <f>IFERROR(_xll.qlIndexFixing(IndexON,D638,TRUE,_xll.ohTrigger(RecalcTrigger,TriggerON)),NA())</f>
        <v>5.7138645913390462E-3</v>
      </c>
      <c r="H638" s="42">
        <f>_xll.qlCalendarAdvance(Calendar,$H637,B638,"f",FALSE)</f>
        <v>43910</v>
      </c>
      <c r="I638" s="177">
        <f>_xll.qlInterestRateIndexValueDate(Index1M,$H638)</f>
        <v>43914</v>
      </c>
      <c r="J638" s="182">
        <f>IFERROR(_xll.qlIndexFixing(Index1M,$H638,TRUE,_xll.ohTrigger(RecalcTrigger,Trigger1M)),NA())</f>
        <v>5.9290111897717631E-3</v>
      </c>
      <c r="K638" s="44" t="e">
        <f>IFERROR(_xll.qlIndexFixing(Index3M,H638,TRUE,_xll.ohTrigger(RecalcTrigger,Trigger3M)),NA())</f>
        <v>#N/A</v>
      </c>
      <c r="L638" s="44">
        <f>IFERROR(_xll.qlIndexFixing(Index6M,$H638,TRUE,_xll.ohTrigger(RecalcTrigger,Trigger6M)),NA())</f>
        <v>9.0991233063954305E-3</v>
      </c>
      <c r="M638" s="183">
        <f>IFERROR(_xll.qlIndexFixing(Index1Y,$H638,TRUE,_xll.ohTrigger(RecalcTrigger,Trigger1Y)),NA())</f>
        <v>1.1050285338074549E-2</v>
      </c>
      <c r="N638" s="182">
        <f>IFERROR(_xll.qlIndexFixing(ONIndex1M,I638,TRUE,_xll.ohTrigger(RecalcTrigger,Trigger1M)),NA())</f>
        <v>5.8012102664850573E-3</v>
      </c>
      <c r="O638" s="44" t="e">
        <f>IFERROR(_xll.qlIndexFixing(ONIndex3M,I638,TRUE,_xll.ohTrigger(RecalcTrigger,Trigger3M)),NA())</f>
        <v>#N/A</v>
      </c>
      <c r="P638" s="44">
        <f>IFERROR(_xll.qlIndexFixing(ONIndex6M,I638,TRUE,_xll.ohTrigger(RecalcTrigger,Trigger6M)),NA())</f>
        <v>8.2789178994691071E-3</v>
      </c>
      <c r="Q638" s="183">
        <f>IFERROR(_xll.qlIndexFixing(ONIndex1Y,I638,TRUE,_xll.ohTrigger(RecalcTrigger,Trigger1Y)),NA())</f>
        <v>9.4842026981556415E-3</v>
      </c>
    </row>
    <row r="639" spans="2:17" x14ac:dyDescent="0.2">
      <c r="B639" s="39" t="s">
        <v>42</v>
      </c>
      <c r="D639" s="42">
        <f>_xll.qlCalendarAdvance(Calendar,$D638,B639,"f",FALSE)</f>
        <v>43917</v>
      </c>
      <c r="E639" s="177">
        <f>_xll.qlInterestRateIndexValueDate(IndexON,D639)</f>
        <v>43917</v>
      </c>
      <c r="F639" s="193">
        <f>IFERROR(_xll.qlIndexFixing(IndexON,D639,TRUE,_xll.ohTrigger(RecalcTrigger,TriggerON)),NA())</f>
        <v>5.7788194763830347E-3</v>
      </c>
      <c r="H639" s="42">
        <f>_xll.qlCalendarAdvance(Calendar,$H638,B639,"f",FALSE)</f>
        <v>43917</v>
      </c>
      <c r="I639" s="177">
        <f>_xll.qlInterestRateIndexValueDate(Index1M,$H639)</f>
        <v>43921</v>
      </c>
      <c r="J639" s="182">
        <f>IFERROR(_xll.qlIndexFixing(Index1M,$H639,TRUE,_xll.ohTrigger(RecalcTrigger,Trigger1M)),NA())</f>
        <v>5.9919159058905436E-3</v>
      </c>
      <c r="K639" s="44" t="e">
        <f>IFERROR(_xll.qlIndexFixing(Index3M,H639,TRUE,_xll.ohTrigger(RecalcTrigger,Trigger3M)),NA())</f>
        <v>#N/A</v>
      </c>
      <c r="L639" s="44">
        <f>IFERROR(_xll.qlIndexFixing(Index6M,$H639,TRUE,_xll.ohTrigger(RecalcTrigger,Trigger6M)),NA())</f>
        <v>9.1556805549894479E-3</v>
      </c>
      <c r="M639" s="183">
        <f>IFERROR(_xll.qlIndexFixing(Index1Y,$H639,TRUE,_xll.ohTrigger(RecalcTrigger,Trigger1Y)),NA())</f>
        <v>1.1105932646578831E-2</v>
      </c>
      <c r="N639" s="182">
        <f>IFERROR(_xll.qlIndexFixing(ONIndex1M,I639,TRUE,_xll.ohTrigger(RecalcTrigger,Trigger1M)),NA())</f>
        <v>5.8694870260911358E-3</v>
      </c>
      <c r="O639" s="44" t="e">
        <f>IFERROR(_xll.qlIndexFixing(ONIndex3M,I639,TRUE,_xll.ohTrigger(RecalcTrigger,Trigger3M)),NA())</f>
        <v>#N/A</v>
      </c>
      <c r="P639" s="44">
        <f>IFERROR(_xll.qlIndexFixing(ONIndex6M,I639,TRUE,_xll.ohTrigger(RecalcTrigger,Trigger6M)),NA())</f>
        <v>8.3443846812247813E-3</v>
      </c>
      <c r="Q639" s="183">
        <f>IFERROR(_xll.qlIndexFixing(ONIndex1Y,I639,TRUE,_xll.ohTrigger(RecalcTrigger,Trigger1Y)),NA())</f>
        <v>9.5497872803207429E-3</v>
      </c>
    </row>
    <row r="640" spans="2:17" x14ac:dyDescent="0.2">
      <c r="B640" s="39" t="s">
        <v>42</v>
      </c>
      <c r="D640" s="42">
        <f>_xll.qlCalendarAdvance(Calendar,$D639,B640,"f",FALSE)</f>
        <v>43924</v>
      </c>
      <c r="E640" s="177">
        <f>_xll.qlInterestRateIndexValueDate(IndexON,D640)</f>
        <v>43924</v>
      </c>
      <c r="F640" s="193">
        <f>IFERROR(_xll.qlIndexFixing(IndexON,D640,TRUE,_xll.ohTrigger(RecalcTrigger,TriggerON)),NA())</f>
        <v>5.8436430461750177E-3</v>
      </c>
      <c r="H640" s="42">
        <f>_xll.qlCalendarAdvance(Calendar,$H639,B640,"f",FALSE)</f>
        <v>43924</v>
      </c>
      <c r="I640" s="177">
        <f>_xll.qlInterestRateIndexValueDate(Index1M,$H640)</f>
        <v>43928</v>
      </c>
      <c r="J640" s="182">
        <f>IFERROR(_xll.qlIndexFixing(Index1M,$H640,TRUE,_xll.ohTrigger(RecalcTrigger,Trigger1M)),NA())</f>
        <v>6.0594077250133438E-3</v>
      </c>
      <c r="K640" s="44" t="e">
        <f>IFERROR(_xll.qlIndexFixing(Index3M,H640,TRUE,_xll.ohTrigger(RecalcTrigger,Trigger3M)),NA())</f>
        <v>#N/A</v>
      </c>
      <c r="L640" s="44">
        <f>IFERROR(_xll.qlIndexFixing(Index6M,$H640,TRUE,_xll.ohTrigger(RecalcTrigger,Trigger6M)),NA())</f>
        <v>9.2161718806686929E-3</v>
      </c>
      <c r="M640" s="183">
        <f>IFERROR(_xll.qlIndexFixing(Index1Y,$H640,TRUE,_xll.ohTrigger(RecalcTrigger,Trigger1Y)),NA())</f>
        <v>1.1161277795471589E-2</v>
      </c>
      <c r="N640" s="182">
        <f>IFERROR(_xll.qlIndexFixing(ONIndex1M,I640,TRUE,_xll.ohTrigger(RecalcTrigger,Trigger1M)),NA())</f>
        <v>5.9570444852621307E-3</v>
      </c>
      <c r="O640" s="44" t="e">
        <f>IFERROR(_xll.qlIndexFixing(ONIndex3M,I640,TRUE,_xll.ohTrigger(RecalcTrigger,Trigger3M)),NA())</f>
        <v>#N/A</v>
      </c>
      <c r="P640" s="44">
        <f>IFERROR(_xll.qlIndexFixing(ONIndex6M,I640,TRUE,_xll.ohTrigger(RecalcTrigger,Trigger6M)),NA())</f>
        <v>8.4284766709963321E-3</v>
      </c>
      <c r="Q640" s="183">
        <f>IFERROR(_xll.qlIndexFixing(ONIndex1Y,I640,TRUE,_xll.ohTrigger(RecalcTrigger,Trigger1Y)),NA())</f>
        <v>9.6341236010317743E-3</v>
      </c>
    </row>
    <row r="641" spans="2:17" x14ac:dyDescent="0.2">
      <c r="B641" s="39" t="s">
        <v>42</v>
      </c>
      <c r="D641" s="42">
        <f>_xll.qlCalendarAdvance(Calendar,$D640,B641,"f",FALSE)</f>
        <v>43935</v>
      </c>
      <c r="E641" s="177">
        <f>_xll.qlInterestRateIndexValueDate(IndexON,D641)</f>
        <v>43935</v>
      </c>
      <c r="F641" s="193">
        <f>IFERROR(_xll.qlIndexFixing(IndexON,D641,TRUE,_xll.ohTrigger(RecalcTrigger,TriggerON)),NA())</f>
        <v>5.9359139144010697E-3</v>
      </c>
      <c r="H641" s="42">
        <f>_xll.qlCalendarAdvance(Calendar,$H640,B641,"f",FALSE)</f>
        <v>43935</v>
      </c>
      <c r="I641" s="177">
        <f>_xll.qlInterestRateIndexValueDate(Index1M,$H641)</f>
        <v>43937</v>
      </c>
      <c r="J641" s="182">
        <f>IFERROR(_xll.qlIndexFixing(Index1M,$H641,TRUE,_xll.ohTrigger(RecalcTrigger,Trigger1M)),NA())</f>
        <v>6.1553616879314599E-3</v>
      </c>
      <c r="K641" s="44" t="e">
        <f>IFERROR(_xll.qlIndexFixing(Index3M,H641,TRUE,_xll.ohTrigger(RecalcTrigger,Trigger3M)),NA())</f>
        <v>#N/A</v>
      </c>
      <c r="L641" s="44">
        <f>IFERROR(_xll.qlIndexFixing(Index6M,$H641,TRUE,_xll.ohTrigger(RecalcTrigger,Trigger6M)),NA())</f>
        <v>9.2933215927375953E-3</v>
      </c>
      <c r="M641" s="183">
        <f>IFERROR(_xll.qlIndexFixing(Index1Y,$H641,TRUE,_xll.ohTrigger(RecalcTrigger,Trigger1Y)),NA())</f>
        <v>1.1232008495354513E-2</v>
      </c>
      <c r="N641" s="182">
        <f>IFERROR(_xll.qlIndexFixing(ONIndex1M,I641,TRUE,_xll.ohTrigger(RecalcTrigger,Trigger1M)),NA())</f>
        <v>6.0437328281981451E-3</v>
      </c>
      <c r="O641" s="44" t="e">
        <f>IFERROR(_xll.qlIndexFixing(ONIndex3M,I641,TRUE,_xll.ohTrigger(RecalcTrigger,Trigger3M)),NA())</f>
        <v>#N/A</v>
      </c>
      <c r="P641" s="44">
        <f>IFERROR(_xll.qlIndexFixing(ONIndex6M,I641,TRUE,_xll.ohTrigger(RecalcTrigger,Trigger6M)),NA())</f>
        <v>8.5112514375573767E-3</v>
      </c>
      <c r="Q641" s="183">
        <f>IFERROR(_xll.qlIndexFixing(ONIndex1Y,I641,TRUE,_xll.ohTrigger(RecalcTrigger,Trigger1Y)),NA())</f>
        <v>9.716869611651191E-3</v>
      </c>
    </row>
    <row r="642" spans="2:17" x14ac:dyDescent="0.2">
      <c r="B642" s="39" t="s">
        <v>42</v>
      </c>
      <c r="D642" s="42">
        <f>_xll.qlCalendarAdvance(Calendar,$D641,B642,"f",FALSE)</f>
        <v>43942</v>
      </c>
      <c r="E642" s="177">
        <f>_xll.qlInterestRateIndexValueDate(IndexON,D642)</f>
        <v>43942</v>
      </c>
      <c r="F642" s="193">
        <f>IFERROR(_xll.qlIndexFixing(IndexON,D642,TRUE,_xll.ohTrigger(RecalcTrigger,TriggerON)),NA())</f>
        <v>6.0003964427579604E-3</v>
      </c>
      <c r="H642" s="42">
        <f>_xll.qlCalendarAdvance(Calendar,$H641,B642,"f",FALSE)</f>
        <v>43942</v>
      </c>
      <c r="I642" s="177">
        <f>_xll.qlInterestRateIndexValueDate(Index1M,$H642)</f>
        <v>43944</v>
      </c>
      <c r="J642" s="182">
        <f>IFERROR(_xll.qlIndexFixing(Index1M,$H642,TRUE,_xll.ohTrigger(RecalcTrigger,Trigger1M)),NA())</f>
        <v>6.2220949710434237E-3</v>
      </c>
      <c r="K642" s="44" t="e">
        <f>IFERROR(_xll.qlIndexFixing(Index3M,H642,TRUE,_xll.ohTrigger(RecalcTrigger,Trigger3M)),NA())</f>
        <v>#N/A</v>
      </c>
      <c r="L642" s="44">
        <f>IFERROR(_xll.qlIndexFixing(Index6M,$H642,TRUE,_xll.ohTrigger(RecalcTrigger,Trigger6M)),NA())</f>
        <v>9.3528310787130923E-3</v>
      </c>
      <c r="M642" s="183">
        <f>IFERROR(_xll.qlIndexFixing(Index1Y,$H642,TRUE,_xll.ohTrigger(RecalcTrigger,Trigger1Y)),NA())</f>
        <v>1.1286702136896627E-2</v>
      </c>
      <c r="N642" s="182">
        <f>IFERROR(_xll.qlIndexFixing(ONIndex1M,I642,TRUE,_xll.ohTrigger(RecalcTrigger,Trigger1M)),NA())</f>
        <v>6.1109577199314202E-3</v>
      </c>
      <c r="O642" s="44" t="e">
        <f>IFERROR(_xll.qlIndexFixing(ONIndex3M,I642,TRUE,_xll.ohTrigger(RecalcTrigger,Trigger3M)),NA())</f>
        <v>#N/A</v>
      </c>
      <c r="P642" s="44">
        <f>IFERROR(_xll.qlIndexFixing(ONIndex6M,I642,TRUE,_xll.ohTrigger(RecalcTrigger,Trigger6M)),NA())</f>
        <v>8.5755486999516961E-3</v>
      </c>
      <c r="Q642" s="183">
        <f>IFERROR(_xll.qlIndexFixing(ONIndex1Y,I642,TRUE,_xll.ohTrigger(RecalcTrigger,Trigger1Y)),NA())</f>
        <v>9.7812156795651362E-3</v>
      </c>
    </row>
    <row r="643" spans="2:17" x14ac:dyDescent="0.2">
      <c r="B643" s="39" t="s">
        <v>42</v>
      </c>
      <c r="D643" s="42">
        <f>_xll.qlCalendarAdvance(Calendar,$D642,B643,"f",FALSE)</f>
        <v>43949</v>
      </c>
      <c r="E643" s="177">
        <f>_xll.qlInterestRateIndexValueDate(IndexON,D643)</f>
        <v>43949</v>
      </c>
      <c r="F643" s="193">
        <f>IFERROR(_xll.qlIndexFixing(IndexON,D643,TRUE,_xll.ohTrigger(RecalcTrigger,TriggerON)),NA())</f>
        <v>6.0647311446437868E-3</v>
      </c>
      <c r="H643" s="42">
        <f>_xll.qlCalendarAdvance(Calendar,$H642,B643,"f",FALSE)</f>
        <v>43949</v>
      </c>
      <c r="I643" s="177">
        <f>_xll.qlInterestRateIndexValueDate(Index1M,$H643)</f>
        <v>43951</v>
      </c>
      <c r="J643" s="182">
        <f>IFERROR(_xll.qlIndexFixing(Index1M,$H643,TRUE,_xll.ohTrigger(RecalcTrigger,Trigger1M)),NA())</f>
        <v>6.2741870861232037E-3</v>
      </c>
      <c r="K643" s="44" t="e">
        <f>IFERROR(_xll.qlIndexFixing(Index3M,H643,TRUE,_xll.ohTrigger(RecalcTrigger,Trigger3M)),NA())</f>
        <v>#N/A</v>
      </c>
      <c r="L643" s="44">
        <f>IFERROR(_xll.qlIndexFixing(Index6M,$H643,TRUE,_xll.ohTrigger(RecalcTrigger,Trigger6M)),NA())</f>
        <v>9.4118980788653085E-3</v>
      </c>
      <c r="M643" s="183">
        <f>IFERROR(_xll.qlIndexFixing(Index1Y,$H643,TRUE,_xll.ohTrigger(RecalcTrigger,Trigger1Y)),NA())</f>
        <v>1.1341128419239194E-2</v>
      </c>
      <c r="N643" s="182">
        <f>IFERROR(_xll.qlIndexFixing(ONIndex1M,I643,TRUE,_xll.ohTrigger(RecalcTrigger,Trigger1M)),NA())</f>
        <v>6.1874015228990942E-3</v>
      </c>
      <c r="O643" s="44" t="e">
        <f>IFERROR(_xll.qlIndexFixing(ONIndex3M,I643,TRUE,_xll.ohTrigger(RecalcTrigger,Trigger3M)),NA())</f>
        <v>#N/A</v>
      </c>
      <c r="P643" s="44">
        <f>IFERROR(_xll.qlIndexFixing(ONIndex6M,I643,TRUE,_xll.ohTrigger(RecalcTrigger,Trigger6M)),NA())</f>
        <v>8.6486080358927353E-3</v>
      </c>
      <c r="Q643" s="183">
        <f>IFERROR(_xll.qlIndexFixing(ONIndex1Y,I643,TRUE,_xll.ohTrigger(RecalcTrigger,Trigger1Y)),NA())</f>
        <v>9.8543060216638168E-3</v>
      </c>
    </row>
    <row r="644" spans="2:17" x14ac:dyDescent="0.2">
      <c r="B644" s="39" t="s">
        <v>42</v>
      </c>
      <c r="D644" s="42">
        <f>_xll.qlCalendarAdvance(Calendar,$D643,B644,"f",FALSE)</f>
        <v>43956</v>
      </c>
      <c r="E644" s="177">
        <f>_xll.qlInterestRateIndexValueDate(IndexON,D644)</f>
        <v>43956</v>
      </c>
      <c r="F644" s="193">
        <f>IFERROR(_xll.qlIndexFixing(IndexON,D644,TRUE,_xll.ohTrigger(RecalcTrigger,TriggerON)),NA())</f>
        <v>6.1289132095865284E-3</v>
      </c>
      <c r="H644" s="42">
        <f>_xll.qlCalendarAdvance(Calendar,$H643,B644,"f",FALSE)</f>
        <v>43956</v>
      </c>
      <c r="I644" s="177">
        <f>_xll.qlInterestRateIndexValueDate(Index1M,$H644)</f>
        <v>43958</v>
      </c>
      <c r="J644" s="182">
        <f>IFERROR(_xll.qlIndexFixing(Index1M,$H644,TRUE,_xll.ohTrigger(RecalcTrigger,Trigger1M)),NA())</f>
        <v>6.3545711559653828E-3</v>
      </c>
      <c r="K644" s="44" t="e">
        <f>IFERROR(_xll.qlIndexFixing(Index3M,H644,TRUE,_xll.ohTrigger(RecalcTrigger,Trigger3M)),NA())</f>
        <v>#N/A</v>
      </c>
      <c r="L644" s="44">
        <f>IFERROR(_xll.qlIndexFixing(Index6M,$H644,TRUE,_xll.ohTrigger(RecalcTrigger,Trigger6M)),NA())</f>
        <v>9.4829556047412982E-3</v>
      </c>
      <c r="M644" s="183">
        <f>IFERROR(_xll.qlIndexFixing(Index1Y,$H644,TRUE,_xll.ohTrigger(RecalcTrigger,Trigger1Y)),NA())</f>
        <v>1.1395298436159291E-2</v>
      </c>
      <c r="N644" s="182">
        <f>IFERROR(_xll.qlIndexFixing(ONIndex1M,I644,TRUE,_xll.ohTrigger(RecalcTrigger,Trigger1M)),NA())</f>
        <v>6.2444579224241181E-3</v>
      </c>
      <c r="O644" s="44" t="e">
        <f>IFERROR(_xll.qlIndexFixing(ONIndex3M,I644,TRUE,_xll.ohTrigger(RecalcTrigger,Trigger3M)),NA())</f>
        <v>#N/A</v>
      </c>
      <c r="P644" s="44">
        <f>IFERROR(_xll.qlIndexFixing(ONIndex6M,I644,TRUE,_xll.ohTrigger(RecalcTrigger,Trigger6M)),NA())</f>
        <v>8.7030995817283241E-3</v>
      </c>
      <c r="Q644" s="183">
        <f>IFERROR(_xll.qlIndexFixing(ONIndex1Y,I644,TRUE,_xll.ohTrigger(RecalcTrigger,Trigger1Y)),NA())</f>
        <v>9.908803146956302E-3</v>
      </c>
    </row>
    <row r="645" spans="2:17" x14ac:dyDescent="0.2">
      <c r="B645" s="39" t="s">
        <v>42</v>
      </c>
      <c r="D645" s="42">
        <f>_xll.qlCalendarAdvance(Calendar,$D644,B645,"f",FALSE)</f>
        <v>43963</v>
      </c>
      <c r="E645" s="177">
        <f>_xll.qlInterestRateIndexValueDate(IndexON,D645)</f>
        <v>43963</v>
      </c>
      <c r="F645" s="193">
        <f>IFERROR(_xll.qlIndexFixing(IndexON,D645,TRUE,_xll.ohTrigger(RecalcTrigger,TriggerON)),NA())</f>
        <v>6.1929378273539726E-3</v>
      </c>
      <c r="H645" s="42">
        <f>_xll.qlCalendarAdvance(Calendar,$H644,B645,"f",FALSE)</f>
        <v>43963</v>
      </c>
      <c r="I645" s="177">
        <f>_xll.qlInterestRateIndexValueDate(Index1M,$H645)</f>
        <v>43965</v>
      </c>
      <c r="J645" s="182">
        <f>IFERROR(_xll.qlIndexFixing(Index1M,$H645,TRUE,_xll.ohTrigger(RecalcTrigger,Trigger1M)),NA())</f>
        <v>6.4202972340679509E-3</v>
      </c>
      <c r="K645" s="44" t="e">
        <f>IFERROR(_xll.qlIndexFixing(Index3M,H645,TRUE,_xll.ohTrigger(RecalcTrigger,Trigger3M)),NA())</f>
        <v>#N/A</v>
      </c>
      <c r="L645" s="44">
        <f>IFERROR(_xll.qlIndexFixing(Index6M,$H645,TRUE,_xll.ohTrigger(RecalcTrigger,Trigger6M)),NA())</f>
        <v>9.5410120051170506E-3</v>
      </c>
      <c r="M645" s="183">
        <f>IFERROR(_xll.qlIndexFixing(Index1Y,$H645,TRUE,_xll.ohTrigger(RecalcTrigger,Trigger1Y)),NA())</f>
        <v>1.1449223515923241E-2</v>
      </c>
      <c r="N645" s="182">
        <f>IFERROR(_xll.qlIndexFixing(ONIndex1M,I645,TRUE,_xll.ohTrigger(RecalcTrigger,Trigger1M)),NA())</f>
        <v>6.3107164299047724E-3</v>
      </c>
      <c r="O645" s="44" t="e">
        <f>IFERROR(_xll.qlIndexFixing(ONIndex3M,I645,TRUE,_xll.ohTrigger(RecalcTrigger,Trigger3M)),NA())</f>
        <v>#N/A</v>
      </c>
      <c r="P645" s="44">
        <f>IFERROR(_xll.qlIndexFixing(ONIndex6M,I645,TRUE,_xll.ohTrigger(RecalcTrigger,Trigger6M)),NA())</f>
        <v>8.7663376112612212E-3</v>
      </c>
      <c r="Q645" s="183">
        <f>IFERROR(_xll.qlIndexFixing(ONIndex1Y,I645,TRUE,_xll.ohTrigger(RecalcTrigger,Trigger1Y)),NA())</f>
        <v>9.9720281748094663E-3</v>
      </c>
    </row>
    <row r="646" spans="2:17" x14ac:dyDescent="0.2">
      <c r="B646" s="39" t="s">
        <v>42</v>
      </c>
      <c r="D646" s="42">
        <f>_xll.qlCalendarAdvance(Calendar,$D645,B646,"f",FALSE)</f>
        <v>43970</v>
      </c>
      <c r="E646" s="177">
        <f>_xll.qlInterestRateIndexValueDate(IndexON,D646)</f>
        <v>43970</v>
      </c>
      <c r="F646" s="193">
        <f>IFERROR(_xll.qlIndexFixing(IndexON,D646,TRUE,_xll.ohTrigger(RecalcTrigger,TriggerON)),NA())</f>
        <v>6.256800187953715E-3</v>
      </c>
      <c r="H646" s="42">
        <f>_xll.qlCalendarAdvance(Calendar,$H645,B646,"f",FALSE)</f>
        <v>43970</v>
      </c>
      <c r="I646" s="177">
        <f>_xll.qlInterestRateIndexValueDate(Index1M,$H646)</f>
        <v>43972</v>
      </c>
      <c r="J646" s="182">
        <f>IFERROR(_xll.qlIndexFixing(Index1M,$H646,TRUE,_xll.ohTrigger(RecalcTrigger,Trigger1M)),NA())</f>
        <v>6.4856707531785185E-3</v>
      </c>
      <c r="K646" s="44" t="e">
        <f>IFERROR(_xll.qlIndexFixing(Index3M,H646,TRUE,_xll.ohTrigger(RecalcTrigger,Trigger3M)),NA())</f>
        <v>#N/A</v>
      </c>
      <c r="L646" s="44">
        <f>IFERROR(_xll.qlIndexFixing(Index6M,$H646,TRUE,_xll.ohTrigger(RecalcTrigger,Trigger6M)),NA())</f>
        <v>9.5986006051004009E-3</v>
      </c>
      <c r="M646" s="183">
        <f>IFERROR(_xll.qlIndexFixing(Index1Y,$H646,TRUE,_xll.ohTrigger(RecalcTrigger,Trigger1Y)),NA())</f>
        <v>1.1502915221320346E-2</v>
      </c>
      <c r="N646" s="182">
        <f>IFERROR(_xll.qlIndexFixing(ONIndex1M,I646,TRUE,_xll.ohTrigger(RecalcTrigger,Trigger1M)),NA())</f>
        <v>6.3766360061823235E-3</v>
      </c>
      <c r="O646" s="44" t="e">
        <f>IFERROR(_xll.qlIndexFixing(ONIndex3M,I646,TRUE,_xll.ohTrigger(RecalcTrigger,Trigger3M)),NA())</f>
        <v>#N/A</v>
      </c>
      <c r="P646" s="44">
        <f>IFERROR(_xll.qlIndexFixing(ONIndex6M,I646,TRUE,_xll.ohTrigger(RecalcTrigger,Trigger6M)),NA())</f>
        <v>8.8292069730577794E-3</v>
      </c>
      <c r="Q646" s="183">
        <f>IFERROR(_xll.qlIndexFixing(ONIndex1Y,I646,TRUE,_xll.ohTrigger(RecalcTrigger,Trigger1Y)),NA())</f>
        <v>1.0034863151071605E-2</v>
      </c>
    </row>
    <row r="647" spans="2:17" x14ac:dyDescent="0.2">
      <c r="B647" s="39" t="s">
        <v>42</v>
      </c>
      <c r="D647" s="42">
        <f>_xll.qlCalendarAdvance(Calendar,$D646,B647,"f",FALSE)</f>
        <v>43977</v>
      </c>
      <c r="E647" s="177">
        <f>_xll.qlInterestRateIndexValueDate(IndexON,D647)</f>
        <v>43977</v>
      </c>
      <c r="F647" s="193">
        <f>IFERROR(_xll.qlIndexFixing(IndexON,D647,TRUE,_xll.ohTrigger(RecalcTrigger,TriggerON)),NA())</f>
        <v>6.3204954809936709E-3</v>
      </c>
      <c r="H647" s="42">
        <f>_xll.qlCalendarAdvance(Calendar,$H646,B647,"f",FALSE)</f>
        <v>43977</v>
      </c>
      <c r="I647" s="177">
        <f>_xll.qlInterestRateIndexValueDate(Index1M,$H647)</f>
        <v>43979</v>
      </c>
      <c r="J647" s="182">
        <f>IFERROR(_xll.qlIndexFixing(Index1M,$H647,TRUE,_xll.ohTrigger(RecalcTrigger,Trigger1M)),NA())</f>
        <v>6.5506833010287036E-3</v>
      </c>
      <c r="K647" s="44" t="e">
        <f>IFERROR(_xll.qlIndexFixing(Index3M,H647,TRUE,_xll.ohTrigger(RecalcTrigger,Trigger3M)),NA())</f>
        <v>#N/A</v>
      </c>
      <c r="L647" s="44">
        <f>IFERROR(_xll.qlIndexFixing(Index6M,$H647,TRUE,_xll.ohTrigger(RecalcTrigger,Trigger6M)),NA())</f>
        <v>9.6557135295112714E-3</v>
      </c>
      <c r="M647" s="183">
        <f>IFERROR(_xll.qlIndexFixing(Index1Y,$H647,TRUE,_xll.ohTrigger(RecalcTrigger,Trigger1Y)),NA())</f>
        <v>1.1556385349698361E-2</v>
      </c>
      <c r="N647" s="182">
        <f>IFERROR(_xll.qlIndexFixing(ONIndex1M,I647,TRUE,_xll.ohTrigger(RecalcTrigger,Trigger1M)),NA())</f>
        <v>6.4422082497372912E-3</v>
      </c>
      <c r="O647" s="44" t="e">
        <f>IFERROR(_xll.qlIndexFixing(ONIndex3M,I647,TRUE,_xll.ohTrigger(RecalcTrigger,Trigger3M)),NA())</f>
        <v>#N/A</v>
      </c>
      <c r="P647" s="44">
        <f>IFERROR(_xll.qlIndexFixing(ONIndex6M,I647,TRUE,_xll.ohTrigger(RecalcTrigger,Trigger6M)),NA())</f>
        <v>8.8916998722332607E-3</v>
      </c>
      <c r="Q647" s="183">
        <f>IFERROR(_xll.qlIndexFixing(ONIndex1Y,I647,TRUE,_xll.ohTrigger(RecalcTrigger,Trigger1Y)),NA())</f>
        <v>1.0097299890050593E-2</v>
      </c>
    </row>
    <row r="648" spans="2:17" x14ac:dyDescent="0.2">
      <c r="B648" s="39" t="s">
        <v>42</v>
      </c>
      <c r="D648" s="42">
        <f>_xll.qlCalendarAdvance(Calendar,$D647,B648,"f",FALSE)</f>
        <v>43984</v>
      </c>
      <c r="E648" s="177">
        <f>_xll.qlInterestRateIndexValueDate(IndexON,D648)</f>
        <v>43984</v>
      </c>
      <c r="F648" s="193">
        <f>IFERROR(_xll.qlIndexFixing(IndexON,D648,TRUE,_xll.ohTrigger(RecalcTrigger,TriggerON)),NA())</f>
        <v>6.3840188961616917E-3</v>
      </c>
      <c r="H648" s="42">
        <f>_xll.qlCalendarAdvance(Calendar,$H647,B648,"f",FALSE)</f>
        <v>43984</v>
      </c>
      <c r="I648" s="177">
        <f>_xll.qlInterestRateIndexValueDate(Index1M,$H648)</f>
        <v>43986</v>
      </c>
      <c r="J648" s="182">
        <f>IFERROR(_xll.qlIndexFixing(Index1M,$H648,TRUE,_xll.ohTrigger(RecalcTrigger,Trigger1M)),NA())</f>
        <v>6.6153264651927501E-3</v>
      </c>
      <c r="K648" s="44" t="e">
        <f>IFERROR(_xll.qlIndexFixing(Index3M,H648,TRUE,_xll.ohTrigger(RecalcTrigger,Trigger3M)),NA())</f>
        <v>#N/A</v>
      </c>
      <c r="L648" s="44">
        <f>IFERROR(_xll.qlIndexFixing(Index6M,$H648,TRUE,_xll.ohTrigger(RecalcTrigger,Trigger6M)),NA())</f>
        <v>9.7003202528572301E-3</v>
      </c>
      <c r="M648" s="183">
        <f>IFERROR(_xll.qlIndexFixing(Index1Y,$H648,TRUE,_xll.ohTrigger(RecalcTrigger,Trigger1Y)),NA())</f>
        <v>1.1609645932998321E-2</v>
      </c>
      <c r="N648" s="182">
        <f>IFERROR(_xll.qlIndexFixing(ONIndex1M,I648,TRUE,_xll.ohTrigger(RecalcTrigger,Trigger1M)),NA())</f>
        <v>6.5074247589702594E-3</v>
      </c>
      <c r="O648" s="44" t="e">
        <f>IFERROR(_xll.qlIndexFixing(ONIndex3M,I648,TRUE,_xll.ohTrigger(RecalcTrigger,Trigger3M)),NA())</f>
        <v>#N/A</v>
      </c>
      <c r="P648" s="44">
        <f>IFERROR(_xll.qlIndexFixing(ONIndex6M,I648,TRUE,_xll.ohTrigger(RecalcTrigger,Trigger6M)),NA())</f>
        <v>8.9538085136631196E-3</v>
      </c>
      <c r="Q648" s="183">
        <f>IFERROR(_xll.qlIndexFixing(ONIndex1Y,I648,TRUE,_xll.ohTrigger(RecalcTrigger,Trigger1Y)),NA())</f>
        <v>1.0159330205814499E-2</v>
      </c>
    </row>
    <row r="649" spans="2:17" x14ac:dyDescent="0.2">
      <c r="B649" s="39" t="s">
        <v>42</v>
      </c>
      <c r="D649" s="42">
        <f>_xll.qlCalendarAdvance(Calendar,$D648,B649,"f",FALSE)</f>
        <v>43991</v>
      </c>
      <c r="E649" s="177">
        <f>_xll.qlInterestRateIndexValueDate(IndexON,D649)</f>
        <v>43991</v>
      </c>
      <c r="F649" s="193">
        <f>IFERROR(_xll.qlIndexFixing(IndexON,D649,TRUE,_xll.ohTrigger(RecalcTrigger,TriggerON)),NA())</f>
        <v>6.4473656233854371E-3</v>
      </c>
      <c r="H649" s="42">
        <f>_xll.qlCalendarAdvance(Calendar,$H648,B649,"f",FALSE)</f>
        <v>43991</v>
      </c>
      <c r="I649" s="177">
        <f>_xll.qlInterestRateIndexValueDate(Index1M,$H649)</f>
        <v>43993</v>
      </c>
      <c r="J649" s="182">
        <f>IFERROR(_xll.qlIndexFixing(Index1M,$H649,TRUE,_xll.ohTrigger(RecalcTrigger,Trigger1M)),NA())</f>
        <v>6.6795918330850301E-3</v>
      </c>
      <c r="K649" s="44" t="e">
        <f>IFERROR(_xll.qlIndexFixing(Index3M,H649,TRUE,_xll.ohTrigger(RecalcTrigger,Trigger3M)),NA())</f>
        <v>#N/A</v>
      </c>
      <c r="L649" s="44">
        <f>IFERROR(_xll.qlIndexFixing(Index6M,$H649,TRUE,_xll.ohTrigger(RecalcTrigger,Trigger6M)),NA())</f>
        <v>9.7565670060825224E-3</v>
      </c>
      <c r="M649" s="183">
        <f>IFERROR(_xll.qlIndexFixing(Index1Y,$H649,TRUE,_xll.ohTrigger(RecalcTrigger,Trigger1Y)),NA())</f>
        <v>1.1662709237790888E-2</v>
      </c>
      <c r="N649" s="182">
        <f>IFERROR(_xll.qlIndexFixing(ONIndex1M,I649,TRUE,_xll.ohTrigger(RecalcTrigger,Trigger1M)),NA())</f>
        <v>6.5722771322818119E-3</v>
      </c>
      <c r="O649" s="44" t="e">
        <f>IFERROR(_xll.qlIndexFixing(ONIndex3M,I649,TRUE,_xll.ohTrigger(RecalcTrigger,Trigger3M)),NA())</f>
        <v>#N/A</v>
      </c>
      <c r="P649" s="44">
        <f>IFERROR(_xll.qlIndexFixing(ONIndex6M,I649,TRUE,_xll.ohTrigger(RecalcTrigger,Trigger6M)),NA())</f>
        <v>9.0155251023826821E-3</v>
      </c>
      <c r="Q649" s="183">
        <f>IFERROR(_xll.qlIndexFixing(ONIndex1Y,I649,TRUE,_xll.ohTrigger(RecalcTrigger,Trigger1Y)),NA())</f>
        <v>1.0220945912751134E-2</v>
      </c>
    </row>
    <row r="650" spans="2:17" x14ac:dyDescent="0.2">
      <c r="B650" s="39" t="s">
        <v>42</v>
      </c>
      <c r="D650" s="42">
        <f>_xll.qlCalendarAdvance(Calendar,$D649,B650,"f",FALSE)</f>
        <v>43998</v>
      </c>
      <c r="E650" s="177">
        <f>_xll.qlInterestRateIndexValueDate(IndexON,D650)</f>
        <v>43998</v>
      </c>
      <c r="F650" s="193">
        <f>IFERROR(_xll.qlIndexFixing(IndexON,D650,TRUE,_xll.ohTrigger(RecalcTrigger,TriggerON)),NA())</f>
        <v>6.5105308525126304E-3</v>
      </c>
      <c r="H650" s="42">
        <f>_xll.qlCalendarAdvance(Calendar,$H649,B650,"f",FALSE)</f>
        <v>43998</v>
      </c>
      <c r="I650" s="177">
        <f>_xll.qlInterestRateIndexValueDate(Index1M,$H650)</f>
        <v>44000</v>
      </c>
      <c r="J650" s="182">
        <f>IFERROR(_xll.qlIndexFixing(Index1M,$H650,TRUE,_xll.ohTrigger(RecalcTrigger,Trigger1M)),NA())</f>
        <v>6.7434709919650393E-3</v>
      </c>
      <c r="K650" s="44" t="e">
        <f>IFERROR(_xll.qlIndexFixing(Index3M,H650,TRUE,_xll.ohTrigger(RecalcTrigger,Trigger3M)),NA())</f>
        <v>#N/A</v>
      </c>
      <c r="L650" s="44">
        <f>IFERROR(_xll.qlIndexFixing(Index6M,$H650,TRUE,_xll.ohTrigger(RecalcTrigger,Trigger6M)),NA())</f>
        <v>9.8123161574211262E-3</v>
      </c>
      <c r="M650" s="183">
        <f>IFERROR(_xll.qlIndexFixing(Index1Y,$H650,TRUE,_xll.ohTrigger(RecalcTrigger,Trigger1Y)),NA())</f>
        <v>1.1715587765313805E-2</v>
      </c>
      <c r="N650" s="182">
        <f>IFERROR(_xll.qlIndexFixing(ONIndex1M,I650,TRUE,_xll.ohTrigger(RecalcTrigger,Trigger1M)),NA())</f>
        <v>6.6367569681524685E-3</v>
      </c>
      <c r="O650" s="44" t="e">
        <f>IFERROR(_xll.qlIndexFixing(ONIndex3M,I650,TRUE,_xll.ohTrigger(RecalcTrigger,Trigger3M)),NA())</f>
        <v>#N/A</v>
      </c>
      <c r="P650" s="44">
        <f>IFERROR(_xll.qlIndexFixing(ONIndex6M,I650,TRUE,_xll.ohTrigger(RecalcTrigger,Trigger6M)),NA())</f>
        <v>9.0768418433473386E-3</v>
      </c>
      <c r="Q650" s="183">
        <f>IFERROR(_xll.qlIndexFixing(ONIndex1Y,I650,TRUE,_xll.ohTrigger(RecalcTrigger,Trigger1Y)),NA())</f>
        <v>1.0282138825008502E-2</v>
      </c>
    </row>
    <row r="651" spans="2:17" x14ac:dyDescent="0.2">
      <c r="B651" s="39" t="s">
        <v>42</v>
      </c>
      <c r="D651" s="42">
        <f>_xll.qlCalendarAdvance(Calendar,$D650,B651,"f",FALSE)</f>
        <v>44005</v>
      </c>
      <c r="E651" s="177">
        <f>_xll.qlInterestRateIndexValueDate(IndexON,D651)</f>
        <v>44005</v>
      </c>
      <c r="F651" s="193">
        <f>IFERROR(_xll.qlIndexFixing(IndexON,D651,TRUE,_xll.ohTrigger(RecalcTrigger,TriggerON)),NA())</f>
        <v>6.5735097730712511E-3</v>
      </c>
      <c r="H651" s="42">
        <f>_xll.qlCalendarAdvance(Calendar,$H650,B651,"f",FALSE)</f>
        <v>44005</v>
      </c>
      <c r="I651" s="177">
        <f>_xll.qlInterestRateIndexValueDate(Index1M,$H651)</f>
        <v>44007</v>
      </c>
      <c r="J651" s="182">
        <f>IFERROR(_xll.qlIndexFixing(Index1M,$H651,TRUE,_xll.ohTrigger(RecalcTrigger,Trigger1M)),NA())</f>
        <v>6.8069555289398953E-3</v>
      </c>
      <c r="K651" s="44" t="e">
        <f>IFERROR(_xll.qlIndexFixing(Index3M,H651,TRUE,_xll.ohTrigger(RecalcTrigger,Trigger3M)),NA())</f>
        <v>#N/A</v>
      </c>
      <c r="L651" s="44">
        <f>IFERROR(_xll.qlIndexFixing(Index6M,$H651,TRUE,_xll.ohTrigger(RecalcTrigger,Trigger6M)),NA())</f>
        <v>9.8792657070640409E-3</v>
      </c>
      <c r="M651" s="183">
        <f>IFERROR(_xll.qlIndexFixing(Index1Y,$H651,TRUE,_xll.ohTrigger(RecalcTrigger,Trigger1Y)),NA())</f>
        <v>1.1768294251508469E-2</v>
      </c>
      <c r="N651" s="182">
        <f>IFERROR(_xll.qlIndexFixing(ONIndex1M,I651,TRUE,_xll.ohTrigger(RecalcTrigger,Trigger1M)),NA())</f>
        <v>6.7008558649028771E-3</v>
      </c>
      <c r="O651" s="44" t="e">
        <f>IFERROR(_xll.qlIndexFixing(ONIndex3M,I651,TRUE,_xll.ohTrigger(RecalcTrigger,Trigger3M)),NA())</f>
        <v>#N/A</v>
      </c>
      <c r="P651" s="44">
        <f>IFERROR(_xll.qlIndexFixing(ONIndex6M,I651,TRUE,_xll.ohTrigger(RecalcTrigger,Trigger6M)),NA())</f>
        <v>9.1377509414325431E-3</v>
      </c>
      <c r="Q651" s="183">
        <f>IFERROR(_xll.qlIndexFixing(ONIndex1Y,I651,TRUE,_xll.ohTrigger(RecalcTrigger,Trigger1Y)),NA())</f>
        <v>1.0342900756734608E-2</v>
      </c>
    </row>
    <row r="652" spans="2:17" x14ac:dyDescent="0.2">
      <c r="B652" s="39" t="s">
        <v>42</v>
      </c>
      <c r="D652" s="42">
        <f>_xll.qlCalendarAdvance(Calendar,$D651,B652,"f",FALSE)</f>
        <v>44012</v>
      </c>
      <c r="E652" s="177">
        <f>_xll.qlInterestRateIndexValueDate(IndexON,D652)</f>
        <v>44012</v>
      </c>
      <c r="F652" s="193">
        <f>IFERROR(_xll.qlIndexFixing(IndexON,D652,TRUE,_xll.ohTrigger(RecalcTrigger,TriggerON)),NA())</f>
        <v>6.6362975749889586E-3</v>
      </c>
      <c r="H652" s="42">
        <f>_xll.qlCalendarAdvance(Calendar,$H651,B652,"f",FALSE)</f>
        <v>44012</v>
      </c>
      <c r="I652" s="177">
        <f>_xll.qlInterestRateIndexValueDate(Index1M,$H652)</f>
        <v>44014</v>
      </c>
      <c r="J652" s="182">
        <f>IFERROR(_xll.qlIndexFixing(Index1M,$H652,TRUE,_xll.ohTrigger(RecalcTrigger,Trigger1M)),NA())</f>
        <v>6.8700370309768277E-3</v>
      </c>
      <c r="K652" s="44" t="e">
        <f>IFERROR(_xll.qlIndexFixing(Index3M,H652,TRUE,_xll.ohTrigger(RecalcTrigger,Trigger3M)),NA())</f>
        <v>#N/A</v>
      </c>
      <c r="L652" s="44">
        <f>IFERROR(_xll.qlIndexFixing(Index6M,$H652,TRUE,_xll.ohTrigger(RecalcTrigger,Trigger6M)),NA())</f>
        <v>9.9339401365871795E-3</v>
      </c>
      <c r="M652" s="183">
        <f>IFERROR(_xll.qlIndexFixing(Index1Y,$H652,TRUE,_xll.ohTrigger(RecalcTrigger,Trigger1Y)),NA())</f>
        <v>1.1820841667059791E-2</v>
      </c>
      <c r="N652" s="182">
        <f>IFERROR(_xll.qlIndexFixing(ONIndex1M,I652,TRUE,_xll.ohTrigger(RecalcTrigger,Trigger1M)),NA())</f>
        <v>6.7645654210135575E-3</v>
      </c>
      <c r="O652" s="44" t="e">
        <f>IFERROR(_xll.qlIndexFixing(ONIndex3M,I652,TRUE,_xll.ohTrigger(RecalcTrigger,Trigger3M)),NA())</f>
        <v>#N/A</v>
      </c>
      <c r="P652" s="44">
        <f>IFERROR(_xll.qlIndexFixing(ONIndex6M,I652,TRUE,_xll.ohTrigger(RecalcTrigger,Trigger6M)),NA())</f>
        <v>9.1982446015936858E-3</v>
      </c>
      <c r="Q652" s="183">
        <f>IFERROR(_xll.qlIndexFixing(ONIndex1Y,I652,TRUE,_xll.ohTrigger(RecalcTrigger,Trigger1Y)),NA())</f>
        <v>1.040322352215739E-2</v>
      </c>
    </row>
    <row r="653" spans="2:17" x14ac:dyDescent="0.2">
      <c r="B653" s="39" t="s">
        <v>42</v>
      </c>
      <c r="D653" s="42">
        <f>_xll.qlCalendarAdvance(Calendar,$D652,B653,"f",FALSE)</f>
        <v>44019</v>
      </c>
      <c r="E653" s="177">
        <f>_xll.qlInterestRateIndexValueDate(IndexON,D653)</f>
        <v>44019</v>
      </c>
      <c r="F653" s="193">
        <f>IFERROR(_xll.qlIndexFixing(IndexON,D653,TRUE,_xll.ohTrigger(RecalcTrigger,TriggerON)),NA())</f>
        <v>6.6988894478736682E-3</v>
      </c>
      <c r="H653" s="42">
        <f>_xll.qlCalendarAdvance(Calendar,$H652,B653,"f",FALSE)</f>
        <v>44019</v>
      </c>
      <c r="I653" s="177">
        <f>_xll.qlInterestRateIndexValueDate(Index1M,$H653)</f>
        <v>44021</v>
      </c>
      <c r="J653" s="182">
        <f>IFERROR(_xll.qlIndexFixing(Index1M,$H653,TRUE,_xll.ohTrigger(RecalcTrigger,Trigger1M)),NA())</f>
        <v>6.932707084880696E-3</v>
      </c>
      <c r="K653" s="44" t="e">
        <f>IFERROR(_xll.qlIndexFixing(Index3M,H653,TRUE,_xll.ohTrigger(RecalcTrigger,Trigger3M)),NA())</f>
        <v>#N/A</v>
      </c>
      <c r="L653" s="44">
        <f>IFERROR(_xll.qlIndexFixing(Index6M,$H653,TRUE,_xll.ohTrigger(RecalcTrigger,Trigger6M)),NA())</f>
        <v>9.9881664030092784E-3</v>
      </c>
      <c r="M653" s="183">
        <f>IFERROR(_xll.qlIndexFixing(Index1Y,$H653,TRUE,_xll.ohTrigger(RecalcTrigger,Trigger1Y)),NA())</f>
        <v>1.1873243217434739E-2</v>
      </c>
      <c r="N653" s="182">
        <f>IFERROR(_xll.qlIndexFixing(ONIndex1M,I653,TRUE,_xll.ohTrigger(RecalcTrigger,Trigger1M)),NA())</f>
        <v>6.8278772348051575E-3</v>
      </c>
      <c r="O653" s="44" t="e">
        <f>IFERROR(_xll.qlIndexFixing(ONIndex3M,I653,TRUE,_xll.ohTrigger(RecalcTrigger,Trigger3M)),NA())</f>
        <v>#N/A</v>
      </c>
      <c r="P653" s="44">
        <f>IFERROR(_xll.qlIndexFixing(ONIndex6M,I653,TRUE,_xll.ohTrigger(RecalcTrigger,Trigger6M)),NA())</f>
        <v>9.2583150289460292E-3</v>
      </c>
      <c r="Q653" s="183">
        <f>IFERROR(_xll.qlIndexFixing(ONIndex1Y,I653,TRUE,_xll.ohTrigger(RecalcTrigger,Trigger1Y)),NA())</f>
        <v>1.0463098935584725E-2</v>
      </c>
    </row>
    <row r="654" spans="2:17" x14ac:dyDescent="0.2">
      <c r="B654" s="39" t="s">
        <v>42</v>
      </c>
      <c r="D654" s="42">
        <f>_xll.qlCalendarAdvance(Calendar,$D653,B654,"f",FALSE)</f>
        <v>44026</v>
      </c>
      <c r="E654" s="177">
        <f>_xll.qlInterestRateIndexValueDate(IndexON,D654)</f>
        <v>44026</v>
      </c>
      <c r="F654" s="193">
        <f>IFERROR(_xll.qlIndexFixing(IndexON,D654,TRUE,_xll.ohTrigger(RecalcTrigger,TriggerON)),NA())</f>
        <v>6.7612805815731036E-3</v>
      </c>
      <c r="H654" s="42">
        <f>_xll.qlCalendarAdvance(Calendar,$H653,B654,"f",FALSE)</f>
        <v>44026</v>
      </c>
      <c r="I654" s="177">
        <f>_xll.qlInterestRateIndexValueDate(Index1M,$H654)</f>
        <v>44028</v>
      </c>
      <c r="J654" s="182">
        <f>IFERROR(_xll.qlIndexFixing(Index1M,$H654,TRUE,_xll.ohTrigger(RecalcTrigger,Trigger1M)),NA())</f>
        <v>6.9949572773289614E-3</v>
      </c>
      <c r="K654" s="44" t="e">
        <f>IFERROR(_xll.qlIndexFixing(Index3M,H654,TRUE,_xll.ohTrigger(RecalcTrigger,Trigger3M)),NA())</f>
        <v>#N/A</v>
      </c>
      <c r="L654" s="44">
        <f>IFERROR(_xll.qlIndexFixing(Index6M,$H654,TRUE,_xll.ohTrigger(RecalcTrigger,Trigger6M)),NA())</f>
        <v>1.0041968200726462E-2</v>
      </c>
      <c r="M654" s="183">
        <f>IFERROR(_xll.qlIndexFixing(Index1Y,$H654,TRUE,_xll.ohTrigger(RecalcTrigger,Trigger1Y)),NA())</f>
        <v>1.1925512342924381E-2</v>
      </c>
      <c r="N654" s="182">
        <f>IFERROR(_xll.qlIndexFixing(ONIndex1M,I654,TRUE,_xll.ohTrigger(RecalcTrigger,Trigger1M)),NA())</f>
        <v>6.890782904838133E-3</v>
      </c>
      <c r="O654" s="44" t="e">
        <f>IFERROR(_xll.qlIndexFixing(ONIndex3M,I654,TRUE,_xll.ohTrigger(RecalcTrigger,Trigger3M)),NA())</f>
        <v>#N/A</v>
      </c>
      <c r="P654" s="44">
        <f>IFERROR(_xll.qlIndexFixing(ONIndex6M,I654,TRUE,_xll.ohTrigger(RecalcTrigger,Trigger6M)),NA())</f>
        <v>9.3179544282850912E-3</v>
      </c>
      <c r="Q654" s="183">
        <f>IFERROR(_xll.qlIndexFixing(ONIndex1Y,I654,TRUE,_xll.ohTrigger(RecalcTrigger,Trigger1Y)),NA())</f>
        <v>1.052251881108468E-2</v>
      </c>
    </row>
    <row r="655" spans="2:17" x14ac:dyDescent="0.2">
      <c r="B655" s="39" t="s">
        <v>42</v>
      </c>
      <c r="D655" s="42">
        <f>_xll.qlCalendarAdvance(Calendar,$D654,B655,"f",FALSE)</f>
        <v>44033</v>
      </c>
      <c r="E655" s="177">
        <f>_xll.qlInterestRateIndexValueDate(IndexON,D655)</f>
        <v>44033</v>
      </c>
      <c r="F655" s="193">
        <f>IFERROR(_xll.qlIndexFixing(IndexON,D655,TRUE,_xll.ohTrigger(RecalcTrigger,TriggerON)),NA())</f>
        <v>6.8234661658550522E-3</v>
      </c>
      <c r="H655" s="42">
        <f>_xll.qlCalendarAdvance(Calendar,$H654,B655,"f",FALSE)</f>
        <v>44033</v>
      </c>
      <c r="I655" s="177">
        <f>_xll.qlInterestRateIndexValueDate(Index1M,$H655)</f>
        <v>44035</v>
      </c>
      <c r="J655" s="182">
        <f>IFERROR(_xll.qlIndexFixing(Index1M,$H655,TRUE,_xll.ohTrigger(RecalcTrigger,Trigger1M)),NA())</f>
        <v>7.0567791948542014E-3</v>
      </c>
      <c r="K655" s="44" t="e">
        <f>IFERROR(_xll.qlIndexFixing(Index3M,H655,TRUE,_xll.ohTrigger(RecalcTrigger,Trigger3M)),NA())</f>
        <v>#N/A</v>
      </c>
      <c r="L655" s="44">
        <f>IFERROR(_xll.qlIndexFixing(Index6M,$H655,TRUE,_xll.ohTrigger(RecalcTrigger,Trigger6M)),NA())</f>
        <v>1.009536969006709E-2</v>
      </c>
      <c r="M655" s="183">
        <f>IFERROR(_xll.qlIndexFixing(Index1Y,$H655,TRUE,_xll.ohTrigger(RecalcTrigger,Trigger1Y)),NA())</f>
        <v>1.1977662718685509E-2</v>
      </c>
      <c r="N655" s="182">
        <f>IFERROR(_xll.qlIndexFixing(ONIndex1M,I655,TRUE,_xll.ohTrigger(RecalcTrigger,Trigger1M)),NA())</f>
        <v>6.9532740293531958E-3</v>
      </c>
      <c r="O655" s="44" t="e">
        <f>IFERROR(_xll.qlIndexFixing(ONIndex3M,I655,TRUE,_xll.ohTrigger(RecalcTrigger,Trigger3M)),NA())</f>
        <v>#N/A</v>
      </c>
      <c r="P655" s="44">
        <f>IFERROR(_xll.qlIndexFixing(ONIndex6M,I655,TRUE,_xll.ohTrigger(RecalcTrigger,Trigger6M)),NA())</f>
        <v>9.3771550045662622E-3</v>
      </c>
      <c r="Q655" s="183">
        <f>IFERROR(_xll.qlIndexFixing(ONIndex1Y,I655,TRUE,_xll.ohTrigger(RecalcTrigger,Trigger1Y)),NA())</f>
        <v>1.0581474962885196E-2</v>
      </c>
    </row>
    <row r="656" spans="2:17" x14ac:dyDescent="0.2">
      <c r="B656" s="39" t="s">
        <v>42</v>
      </c>
      <c r="D656" s="42">
        <f>_xll.qlCalendarAdvance(Calendar,$D655,B656,"f",FALSE)</f>
        <v>44040</v>
      </c>
      <c r="E656" s="177">
        <f>_xll.qlInterestRateIndexValueDate(IndexON,D656)</f>
        <v>44040</v>
      </c>
      <c r="F656" s="193">
        <f>IFERROR(_xll.qlIndexFixing(IndexON,D656,TRUE,_xll.ohTrigger(RecalcTrigger,TriggerON)),NA())</f>
        <v>6.8854413904873013E-3</v>
      </c>
      <c r="H656" s="42">
        <f>_xll.qlCalendarAdvance(Calendar,$H655,B656,"f",FALSE)</f>
        <v>44040</v>
      </c>
      <c r="I656" s="177">
        <f>_xll.qlInterestRateIndexValueDate(Index1M,$H656)</f>
        <v>44042</v>
      </c>
      <c r="J656" s="182">
        <f>IFERROR(_xll.qlIndexFixing(Index1M,$H656,TRUE,_xll.ohTrigger(RecalcTrigger,Trigger1M)),NA())</f>
        <v>7.1181644238491049E-3</v>
      </c>
      <c r="K656" s="44" t="e">
        <f>IFERROR(_xll.qlIndexFixing(Index3M,H656,TRUE,_xll.ohTrigger(RecalcTrigger,Trigger3M)),NA())</f>
        <v>#N/A</v>
      </c>
      <c r="L656" s="44">
        <f>IFERROR(_xll.qlIndexFixing(Index6M,$H656,TRUE,_xll.ohTrigger(RecalcTrigger,Trigger6M)),NA())</f>
        <v>1.0137051141809267E-2</v>
      </c>
      <c r="M656" s="183">
        <f>IFERROR(_xll.qlIndexFixing(Index1Y,$H656,TRUE,_xll.ohTrigger(RecalcTrigger,Trigger1Y)),NA())</f>
        <v>1.2029708254783547E-2</v>
      </c>
      <c r="N656" s="182">
        <f>IFERROR(_xll.qlIndexFixing(ONIndex1M,I656,TRUE,_xll.ohTrigger(RecalcTrigger,Trigger1M)),NA())</f>
        <v>7.0153422067509297E-3</v>
      </c>
      <c r="O656" s="44" t="e">
        <f>IFERROR(_xll.qlIndexFixing(ONIndex3M,I656,TRUE,_xll.ohTrigger(RecalcTrigger,Trigger3M)),NA())</f>
        <v>#N/A</v>
      </c>
      <c r="P656" s="44">
        <f>IFERROR(_xll.qlIndexFixing(ONIndex6M,I656,TRUE,_xll.ohTrigger(RecalcTrigger,Trigger6M)),NA())</f>
        <v>9.4359089628248682E-3</v>
      </c>
      <c r="Q656" s="183">
        <f>IFERROR(_xll.qlIndexFixing(ONIndex1Y,I656,TRUE,_xll.ohTrigger(RecalcTrigger,Trigger1Y)),NA())</f>
        <v>1.0639959205214211E-2</v>
      </c>
    </row>
    <row r="657" spans="2:17" x14ac:dyDescent="0.2">
      <c r="B657" s="39" t="s">
        <v>42</v>
      </c>
      <c r="D657" s="42">
        <f>_xll.qlCalendarAdvance(Calendar,$D656,B657,"f",FALSE)</f>
        <v>44047</v>
      </c>
      <c r="E657" s="177">
        <f>_xll.qlInterestRateIndexValueDate(IndexON,D657)</f>
        <v>44047</v>
      </c>
      <c r="F657" s="193">
        <f>IFERROR(_xll.qlIndexFixing(IndexON,D657,TRUE,_xll.ohTrigger(RecalcTrigger,TriggerON)),NA())</f>
        <v>6.9472014450777664E-3</v>
      </c>
      <c r="H657" s="42">
        <f>_xll.qlCalendarAdvance(Calendar,$H656,B657,"f",FALSE)</f>
        <v>44047</v>
      </c>
      <c r="I657" s="177">
        <f>_xll.qlInterestRateIndexValueDate(Index1M,$H657)</f>
        <v>44049</v>
      </c>
      <c r="J657" s="182">
        <f>IFERROR(_xll.qlIndexFixing(Index1M,$H657,TRUE,_xll.ohTrigger(RecalcTrigger,Trigger1M)),NA())</f>
        <v>7.179104550576465E-3</v>
      </c>
      <c r="K657" s="44" t="e">
        <f>IFERROR(_xll.qlIndexFixing(Index3M,H657,TRUE,_xll.ohTrigger(RecalcTrigger,Trigger3M)),NA())</f>
        <v>#N/A</v>
      </c>
      <c r="L657" s="44">
        <f>IFERROR(_xll.qlIndexFixing(Index6M,$H657,TRUE,_xll.ohTrigger(RecalcTrigger,Trigger6M)),NA())</f>
        <v>1.0201070714665524E-2</v>
      </c>
      <c r="M657" s="183">
        <f>IFERROR(_xll.qlIndexFixing(Index1Y,$H657,TRUE,_xll.ohTrigger(RecalcTrigger,Trigger1Y)),NA())</f>
        <v>1.2081663096238556E-2</v>
      </c>
      <c r="N657" s="182">
        <f>IFERROR(_xll.qlIndexFixing(ONIndex1M,I657,TRUE,_xll.ohTrigger(RecalcTrigger,Trigger1M)),NA())</f>
        <v>7.0769790355118545E-3</v>
      </c>
      <c r="O657" s="44" t="e">
        <f>IFERROR(_xll.qlIndexFixing(ONIndex3M,I657,TRUE,_xll.ohTrigger(RecalcTrigger,Trigger3M)),NA())</f>
        <v>#N/A</v>
      </c>
      <c r="P657" s="44">
        <f>IFERROR(_xll.qlIndexFixing(ONIndex6M,I657,TRUE,_xll.ohTrigger(RecalcTrigger,Trigger6M)),NA())</f>
        <v>9.4942085079363636E-3</v>
      </c>
      <c r="Q657" s="183">
        <f>IFERROR(_xll.qlIndexFixing(ONIndex1Y,I657,TRUE,_xll.ohTrigger(RecalcTrigger,Trigger1Y)),NA())</f>
        <v>1.069796335221973E-2</v>
      </c>
    </row>
    <row r="658" spans="2:17" x14ac:dyDescent="0.2">
      <c r="B658" s="39" t="s">
        <v>42</v>
      </c>
      <c r="D658" s="42">
        <f>_xll.qlCalendarAdvance(Calendar,$D657,B658,"f",FALSE)</f>
        <v>44054</v>
      </c>
      <c r="E658" s="177">
        <f>_xll.qlInterestRateIndexValueDate(IndexON,D658)</f>
        <v>44054</v>
      </c>
      <c r="F658" s="193">
        <f>IFERROR(_xll.qlIndexFixing(IndexON,D658,TRUE,_xll.ohTrigger(RecalcTrigger,TriggerON)),NA())</f>
        <v>7.0087415194741709E-3</v>
      </c>
      <c r="H658" s="42">
        <f>_xll.qlCalendarAdvance(Calendar,$H657,B658,"f",FALSE)</f>
        <v>44054</v>
      </c>
      <c r="I658" s="177">
        <f>_xll.qlInterestRateIndexValueDate(Index1M,$H658)</f>
        <v>44056</v>
      </c>
      <c r="J658" s="182">
        <f>IFERROR(_xll.qlIndexFixing(Index1M,$H658,TRUE,_xll.ohTrigger(RecalcTrigger,Trigger1M)),NA())</f>
        <v>7.2395911611716768E-3</v>
      </c>
      <c r="K658" s="44" t="e">
        <f>IFERROR(_xll.qlIndexFixing(Index3M,H658,TRUE,_xll.ohTrigger(RecalcTrigger,Trigger3M)),NA())</f>
        <v>#N/A</v>
      </c>
      <c r="L658" s="44">
        <f>IFERROR(_xll.qlIndexFixing(Index6M,$H658,TRUE,_xll.ohTrigger(RecalcTrigger,Trigger6M)),NA())</f>
        <v>1.0253420900361585E-2</v>
      </c>
      <c r="M658" s="183">
        <f>IFERROR(_xll.qlIndexFixing(Index1Y,$H658,TRUE,_xll.ohTrigger(RecalcTrigger,Trigger1Y)),NA())</f>
        <v>1.2133541623071877E-2</v>
      </c>
      <c r="N658" s="182">
        <f>IFERROR(_xll.qlIndexFixing(ONIndex1M,I658,TRUE,_xll.ohTrigger(RecalcTrigger,Trigger1M)),NA())</f>
        <v>7.138176113956618E-3</v>
      </c>
      <c r="O658" s="44" t="e">
        <f>IFERROR(_xll.qlIndexFixing(ONIndex3M,I658,TRUE,_xll.ohTrigger(RecalcTrigger,Trigger3M)),NA())</f>
        <v>#N/A</v>
      </c>
      <c r="P658" s="44">
        <f>IFERROR(_xll.qlIndexFixing(ONIndex6M,I658,TRUE,_xll.ohTrigger(RecalcTrigger,Trigger6M)),NA())</f>
        <v>9.5520458447762024E-3</v>
      </c>
      <c r="Q658" s="183">
        <f>IFERROR(_xll.qlIndexFixing(ONIndex1Y,I658,TRUE,_xll.ohTrigger(RecalcTrigger,Trigger1Y)),NA())</f>
        <v>1.0755479218129693E-2</v>
      </c>
    </row>
    <row r="659" spans="2:17" x14ac:dyDescent="0.2">
      <c r="B659" s="39" t="s">
        <v>42</v>
      </c>
      <c r="D659" s="42">
        <f>_xll.qlCalendarAdvance(Calendar,$D658,B659,"f",FALSE)</f>
        <v>44061</v>
      </c>
      <c r="E659" s="177">
        <f>_xll.qlInterestRateIndexValueDate(IndexON,D659)</f>
        <v>44061</v>
      </c>
      <c r="F659" s="193">
        <f>IFERROR(_xll.qlIndexFixing(IndexON,D659,TRUE,_xll.ohTrigger(RecalcTrigger,TriggerON)),NA())</f>
        <v>7.0700568034443023E-3</v>
      </c>
      <c r="H659" s="42">
        <f>_xll.qlCalendarAdvance(Calendar,$H658,B659,"f",FALSE)</f>
        <v>44061</v>
      </c>
      <c r="I659" s="177">
        <f>_xll.qlInterestRateIndexValueDate(Index1M,$H659)</f>
        <v>44063</v>
      </c>
      <c r="J659" s="182">
        <f>IFERROR(_xll.qlIndexFixing(Index1M,$H659,TRUE,_xll.ohTrigger(RecalcTrigger,Trigger1M)),NA())</f>
        <v>7.299615841635243E-3</v>
      </c>
      <c r="K659" s="44" t="e">
        <f>IFERROR(_xll.qlIndexFixing(Index3M,H659,TRUE,_xll.ohTrigger(RecalcTrigger,Trigger3M)),NA())</f>
        <v>#N/A</v>
      </c>
      <c r="L659" s="44">
        <f>IFERROR(_xll.qlIndexFixing(Index6M,$H659,TRUE,_xll.ohTrigger(RecalcTrigger,Trigger6M)),NA())</f>
        <v>1.0305472078590255E-2</v>
      </c>
      <c r="M659" s="183">
        <f>IFERROR(_xll.qlIndexFixing(Index1Y,$H659,TRUE,_xll.ohTrigger(RecalcTrigger,Trigger1Y)),NA())</f>
        <v>1.2185358450353208E-2</v>
      </c>
      <c r="N659" s="182">
        <f>IFERROR(_xll.qlIndexFixing(ONIndex1M,I659,TRUE,_xll.ohTrigger(RecalcTrigger,Trigger1M)),NA())</f>
        <v>7.1989250405657401E-3</v>
      </c>
      <c r="O659" s="44" t="e">
        <f>IFERROR(_xll.qlIndexFixing(ONIndex3M,I659,TRUE,_xll.ohTrigger(RecalcTrigger,Trigger3M)),NA())</f>
        <v>#N/A</v>
      </c>
      <c r="P659" s="44">
        <f>IFERROR(_xll.qlIndexFixing(ONIndex6M,I659,TRUE,_xll.ohTrigger(RecalcTrigger,Trigger6M)),NA())</f>
        <v>9.6094131782997749E-3</v>
      </c>
      <c r="Q659" s="183">
        <f>IFERROR(_xll.qlIndexFixing(ONIndex1Y,I659,TRUE,_xll.ohTrigger(RecalcTrigger,Trigger1Y)),NA())</f>
        <v>1.0812498617092103E-2</v>
      </c>
    </row>
    <row r="660" spans="2:17" x14ac:dyDescent="0.2">
      <c r="B660" s="39" t="s">
        <v>42</v>
      </c>
      <c r="D660" s="42">
        <f>_xll.qlCalendarAdvance(Calendar,$D659,B660,"f",FALSE)</f>
        <v>44068</v>
      </c>
      <c r="E660" s="177">
        <f>_xll.qlInterestRateIndexValueDate(IndexON,D660)</f>
        <v>44068</v>
      </c>
      <c r="F660" s="193">
        <f>IFERROR(_xll.qlIndexFixing(IndexON,D660,TRUE,_xll.ohTrigger(RecalcTrigger,TriggerON)),NA())</f>
        <v>7.1311424865161399E-3</v>
      </c>
      <c r="H660" s="42">
        <f>_xll.qlCalendarAdvance(Calendar,$H659,B660,"f",FALSE)</f>
        <v>44068</v>
      </c>
      <c r="I660" s="177">
        <f>_xll.qlInterestRateIndexValueDate(Index1M,$H660)</f>
        <v>44070</v>
      </c>
      <c r="J660" s="182">
        <f>IFERROR(_xll.qlIndexFixing(Index1M,$H660,TRUE,_xll.ohTrigger(RecalcTrigger,Trigger1M)),NA())</f>
        <v>7.3591701778552565E-3</v>
      </c>
      <c r="K660" s="44" t="e">
        <f>IFERROR(_xll.qlIndexFixing(Index3M,H660,TRUE,_xll.ohTrigger(RecalcTrigger,Trigger3M)),NA())</f>
        <v>#N/A</v>
      </c>
      <c r="L660" s="44">
        <f>IFERROR(_xll.qlIndexFixing(Index6M,$H660,TRUE,_xll.ohTrigger(RecalcTrigger,Trigger6M)),NA())</f>
        <v>1.0346020812184456E-2</v>
      </c>
      <c r="M660" s="183">
        <f>IFERROR(_xll.qlIndexFixing(Index1Y,$H660,TRUE,_xll.ohTrigger(RecalcTrigger,Trigger1Y)),NA())</f>
        <v>1.223712842825274E-2</v>
      </c>
      <c r="N660" s="182">
        <f>IFERROR(_xll.qlIndexFixing(ONIndex1M,I660,TRUE,_xll.ohTrigger(RecalcTrigger,Trigger1M)),NA())</f>
        <v>7.2592174134999965E-3</v>
      </c>
      <c r="O660" s="44" t="e">
        <f>IFERROR(_xll.qlIndexFixing(ONIndex3M,I660,TRUE,_xll.ohTrigger(RecalcTrigger,Trigger3M)),NA())</f>
        <v>#N/A</v>
      </c>
      <c r="P660" s="44">
        <f>IFERROR(_xll.qlIndexFixing(ONIndex6M,I660,TRUE,_xll.ohTrigger(RecalcTrigger,Trigger6M)),NA())</f>
        <v>9.6663027134624713E-3</v>
      </c>
      <c r="Q660" s="183">
        <f>IFERROR(_xll.qlIndexFixing(ONIndex1Y,I660,TRUE,_xll.ohTrigger(RecalcTrigger,Trigger1Y)),NA())</f>
        <v>1.0869013363254965E-2</v>
      </c>
    </row>
    <row r="661" spans="2:17" x14ac:dyDescent="0.2">
      <c r="B661" s="39" t="s">
        <v>42</v>
      </c>
      <c r="D661" s="42">
        <f>_xll.qlCalendarAdvance(Calendar,$D660,B661,"f",FALSE)</f>
        <v>44075</v>
      </c>
      <c r="E661" s="177">
        <f>_xll.qlInterestRateIndexValueDate(IndexON,D661)</f>
        <v>44075</v>
      </c>
      <c r="F661" s="193">
        <f>IFERROR(_xll.qlIndexFixing(IndexON,D661,TRUE,_xll.ohTrigger(RecalcTrigger,TriggerON)),NA())</f>
        <v>7.1919937587772154E-3</v>
      </c>
      <c r="H661" s="42">
        <f>_xll.qlCalendarAdvance(Calendar,$H660,B661,"f",FALSE)</f>
        <v>44075</v>
      </c>
      <c r="I661" s="177">
        <f>_xll.qlInterestRateIndexValueDate(Index1M,$H661)</f>
        <v>44077</v>
      </c>
      <c r="J661" s="182">
        <f>IFERROR(_xll.qlIndexFixing(Index1M,$H661,TRUE,_xll.ohTrigger(RecalcTrigger,Trigger1M)),NA())</f>
        <v>7.41824575559491E-3</v>
      </c>
      <c r="K661" s="44" t="e">
        <f>IFERROR(_xll.qlIndexFixing(Index3M,H661,TRUE,_xll.ohTrigger(RecalcTrigger,Trigger3M)),NA())</f>
        <v>#N/A</v>
      </c>
      <c r="L661" s="44">
        <f>IFERROR(_xll.qlIndexFixing(Index6M,$H661,TRUE,_xll.ohTrigger(RecalcTrigger,Trigger6M)),NA())</f>
        <v>1.0390083651571316E-2</v>
      </c>
      <c r="M661" s="183">
        <f>IFERROR(_xll.qlIndexFixing(Index1Y,$H661,TRUE,_xll.ohTrigger(RecalcTrigger,Trigger1Y)),NA())</f>
        <v>1.2288866642090866E-2</v>
      </c>
      <c r="N661" s="182">
        <f>IFERROR(_xll.qlIndexFixing(ONIndex1M,I661,TRUE,_xll.ohTrigger(RecalcTrigger,Trigger1M)),NA())</f>
        <v>7.3190448313997791E-3</v>
      </c>
      <c r="O661" s="44" t="e">
        <f>IFERROR(_xll.qlIndexFixing(ONIndex3M,I661,TRUE,_xll.ohTrigger(RecalcTrigger,Trigger3M)),NA())</f>
        <v>#N/A</v>
      </c>
      <c r="P661" s="44">
        <f>IFERROR(_xll.qlIndexFixing(ONIndex6M,I661,TRUE,_xll.ohTrigger(RecalcTrigger,Trigger6M)),NA())</f>
        <v>9.7227066552196817E-3</v>
      </c>
      <c r="Q661" s="183">
        <f>IFERROR(_xll.qlIndexFixing(ONIndex1Y,I661,TRUE,_xll.ohTrigger(RecalcTrigger,Trigger1Y)),NA())</f>
        <v>1.0925015270846217E-2</v>
      </c>
    </row>
    <row r="662" spans="2:17" x14ac:dyDescent="0.2">
      <c r="B662" s="39" t="s">
        <v>42</v>
      </c>
      <c r="D662" s="42">
        <f>_xll.qlCalendarAdvance(Calendar,$D661,B662,"f",FALSE)</f>
        <v>44082</v>
      </c>
      <c r="E662" s="177">
        <f>_xll.qlInterestRateIndexValueDate(IndexON,D662)</f>
        <v>44082</v>
      </c>
      <c r="F662" s="193">
        <f>IFERROR(_xll.qlIndexFixing(IndexON,D662,TRUE,_xll.ohTrigger(RecalcTrigger,TriggerON)),NA())</f>
        <v>7.2526058095956358E-3</v>
      </c>
      <c r="H662" s="42">
        <f>_xll.qlCalendarAdvance(Calendar,$H661,B662,"f",FALSE)</f>
        <v>44082</v>
      </c>
      <c r="I662" s="177">
        <f>_xll.qlInterestRateIndexValueDate(Index1M,$H662)</f>
        <v>44084</v>
      </c>
      <c r="J662" s="182">
        <f>IFERROR(_xll.qlIndexFixing(Index1M,$H662,TRUE,_xll.ohTrigger(RecalcTrigger,Trigger1M)),NA())</f>
        <v>7.4768341604974919E-3</v>
      </c>
      <c r="K662" s="44" t="e">
        <f>IFERROR(_xll.qlIndexFixing(Index3M,H662,TRUE,_xll.ohTrigger(RecalcTrigger,Trigger3M)),NA())</f>
        <v>#N/A</v>
      </c>
      <c r="L662" s="44">
        <f>IFERROR(_xll.qlIndexFixing(Index6M,$H662,TRUE,_xll.ohTrigger(RecalcTrigger,Trigger6M)),NA())</f>
        <v>1.044140002065643E-2</v>
      </c>
      <c r="M662" s="183">
        <f>IFERROR(_xll.qlIndexFixing(Index1Y,$H662,TRUE,_xll.ohTrigger(RecalcTrigger,Trigger1Y)),NA())</f>
        <v>1.2340588412395331E-2</v>
      </c>
      <c r="N662" s="182">
        <f>IFERROR(_xll.qlIndexFixing(ONIndex1M,I662,TRUE,_xll.ohTrigger(RecalcTrigger,Trigger1M)),NA())</f>
        <v>7.3783988923459276E-3</v>
      </c>
      <c r="O662" s="44" t="e">
        <f>IFERROR(_xll.qlIndexFixing(ONIndex3M,I662,TRUE,_xll.ohTrigger(RecalcTrigger,Trigger3M)),NA())</f>
        <v>#N/A</v>
      </c>
      <c r="P662" s="44">
        <f>IFERROR(_xll.qlIndexFixing(ONIndex6M,I662,TRUE,_xll.ohTrigger(RecalcTrigger,Trigger6M)),NA())</f>
        <v>9.7786172084468603E-3</v>
      </c>
      <c r="Q662" s="183">
        <f>IFERROR(_xll.qlIndexFixing(ONIndex1Y,I662,TRUE,_xll.ohTrigger(RecalcTrigger,Trigger1Y)),NA())</f>
        <v>1.0980496154013863E-2</v>
      </c>
    </row>
    <row r="663" spans="2:17" x14ac:dyDescent="0.2">
      <c r="B663" s="39" t="s">
        <v>42</v>
      </c>
      <c r="D663" s="42">
        <f>_xll.qlCalendarAdvance(Calendar,$D662,B663,"f",FALSE)</f>
        <v>44089</v>
      </c>
      <c r="E663" s="177">
        <f>_xll.qlInterestRateIndexValueDate(IndexON,D663)</f>
        <v>44089</v>
      </c>
      <c r="F663" s="193">
        <f>IFERROR(_xll.qlIndexFixing(IndexON,D663,TRUE,_xll.ohTrigger(RecalcTrigger,TriggerON)),NA())</f>
        <v>7.3129738288990609E-3</v>
      </c>
      <c r="H663" s="42">
        <f>_xll.qlCalendarAdvance(Calendar,$H662,B663,"f",FALSE)</f>
        <v>44089</v>
      </c>
      <c r="I663" s="177">
        <f>_xll.qlInterestRateIndexValueDate(Index1M,$H663)</f>
        <v>44091</v>
      </c>
      <c r="J663" s="182">
        <f>IFERROR(_xll.qlIndexFixing(Index1M,$H663,TRUE,_xll.ohTrigger(RecalcTrigger,Trigger1M)),NA())</f>
        <v>7.534926978101375E-3</v>
      </c>
      <c r="K663" s="44" t="e">
        <f>IFERROR(_xll.qlIndexFixing(Index3M,H663,TRUE,_xll.ohTrigger(RecalcTrigger,Trigger3M)),NA())</f>
        <v>#N/A</v>
      </c>
      <c r="L663" s="44">
        <f>IFERROR(_xll.qlIndexFixing(Index6M,$H663,TRUE,_xll.ohTrigger(RecalcTrigger,Trigger6M)),NA())</f>
        <v>1.049251401348038E-2</v>
      </c>
      <c r="M663" s="183">
        <f>IFERROR(_xll.qlIndexFixing(Index1Y,$H663,TRUE,_xll.ohTrigger(RecalcTrigger,Trigger1Y)),NA())</f>
        <v>1.2392309294954907E-2</v>
      </c>
      <c r="N663" s="182">
        <f>IFERROR(_xll.qlIndexFixing(ONIndex1M,I663,TRUE,_xll.ohTrigger(RecalcTrigger,Trigger1M)),NA())</f>
        <v>7.4372711948988979E-3</v>
      </c>
      <c r="O663" s="44" t="e">
        <f>IFERROR(_xll.qlIndexFixing(ONIndex3M,I663,TRUE,_xll.ohTrigger(RecalcTrigger,Trigger3M)),NA())</f>
        <v>#N/A</v>
      </c>
      <c r="P663" s="44">
        <f>IFERROR(_xll.qlIndexFixing(ONIndex6M,I663,TRUE,_xll.ohTrigger(RecalcTrigger,Trigger6M)),NA())</f>
        <v>9.8340265780993974E-3</v>
      </c>
      <c r="Q663" s="183">
        <f>IFERROR(_xll.qlIndexFixing(ONIndex1Y,I663,TRUE,_xll.ohTrigger(RecalcTrigger,Trigger1Y)),NA())</f>
        <v>1.1035447826985845E-2</v>
      </c>
    </row>
    <row r="664" spans="2:17" x14ac:dyDescent="0.2">
      <c r="B664" s="39" t="s">
        <v>42</v>
      </c>
      <c r="D664" s="42">
        <f>_xll.qlCalendarAdvance(Calendar,$D663,B664,"f",FALSE)</f>
        <v>44096</v>
      </c>
      <c r="E664" s="177">
        <f>_xll.qlInterestRateIndexValueDate(IndexON,D664)</f>
        <v>44096</v>
      </c>
      <c r="F664" s="193">
        <f>IFERROR(_xll.qlIndexFixing(IndexON,D664,TRUE,_xll.ohTrigger(RecalcTrigger,TriggerON)),NA())</f>
        <v>7.3730930062954059E-3</v>
      </c>
      <c r="H664" s="42">
        <f>_xll.qlCalendarAdvance(Calendar,$H663,B664,"f",FALSE)</f>
        <v>44096</v>
      </c>
      <c r="I664" s="177">
        <f>_xll.qlInterestRateIndexValueDate(Index1M,$H664)</f>
        <v>44098</v>
      </c>
      <c r="J664" s="182">
        <f>IFERROR(_xll.qlIndexFixing(Index1M,$H664,TRUE,_xll.ohTrigger(RecalcTrigger,Trigger1M)),NA())</f>
        <v>7.5925157938300236E-3</v>
      </c>
      <c r="K664" s="44" t="e">
        <f>IFERROR(_xll.qlIndexFixing(Index3M,H664,TRUE,_xll.ohTrigger(RecalcTrigger,Trigger3M)),NA())</f>
        <v>#N/A</v>
      </c>
      <c r="L664" s="44">
        <f>IFERROR(_xll.qlIndexFixing(Index6M,$H664,TRUE,_xll.ohTrigger(RecalcTrigger,Trigger6M)),NA())</f>
        <v>1.0543454639783633E-2</v>
      </c>
      <c r="M664" s="183">
        <f>IFERROR(_xll.qlIndexFixing(Index1Y,$H664,TRUE,_xll.ohTrigger(RecalcTrigger,Trigger1Y)),NA())</f>
        <v>1.2444045080880256E-2</v>
      </c>
      <c r="N664" s="182">
        <f>IFERROR(_xll.qlIndexFixing(ONIndex1M,I664,TRUE,_xll.ohTrigger(RecalcTrigger,Trigger1M)),NA())</f>
        <v>7.4956533373793377E-3</v>
      </c>
      <c r="O664" s="44" t="e">
        <f>IFERROR(_xll.qlIndexFixing(ONIndex3M,I664,TRUE,_xll.ohTrigger(RecalcTrigger,Trigger3M)),NA())</f>
        <v>#N/A</v>
      </c>
      <c r="P664" s="44">
        <f>IFERROR(_xll.qlIndexFixing(ONIndex6M,I664,TRUE,_xll.ohTrigger(RecalcTrigger,Trigger6M)),NA())</f>
        <v>9.888926968972811E-3</v>
      </c>
      <c r="Q664" s="183">
        <f>IFERROR(_xll.qlIndexFixing(ONIndex1Y,I664,TRUE,_xll.ohTrigger(RecalcTrigger,Trigger1Y)),NA())</f>
        <v>1.1089862103830228E-2</v>
      </c>
    </row>
    <row r="665" spans="2:17" x14ac:dyDescent="0.2">
      <c r="B665" s="39" t="s">
        <v>42</v>
      </c>
      <c r="D665" s="42">
        <f>_xll.qlCalendarAdvance(Calendar,$D664,B665,"f",FALSE)</f>
        <v>44103</v>
      </c>
      <c r="E665" s="177">
        <f>_xll.qlInterestRateIndexValueDate(IndexON,D665)</f>
        <v>44103</v>
      </c>
      <c r="F665" s="193">
        <f>IFERROR(_xll.qlIndexFixing(IndexON,D665,TRUE,_xll.ohTrigger(RecalcTrigger,TriggerON)),NA())</f>
        <v>7.4329585316323943E-3</v>
      </c>
      <c r="H665" s="42">
        <f>_xll.qlCalendarAdvance(Calendar,$H664,B665,"f",FALSE)</f>
        <v>44103</v>
      </c>
      <c r="I665" s="177">
        <f>_xll.qlInterestRateIndexValueDate(Index1M,$H665)</f>
        <v>44105</v>
      </c>
      <c r="J665" s="182">
        <f>IFERROR(_xll.qlIndexFixing(Index1M,$H665,TRUE,_xll.ohTrigger(RecalcTrigger,Trigger1M)),NA())</f>
        <v>7.6495921930044841E-3</v>
      </c>
      <c r="K665" s="44" t="e">
        <f>IFERROR(_xll.qlIndexFixing(Index3M,H665,TRUE,_xll.ohTrigger(RecalcTrigger,Trigger3M)),NA())</f>
        <v>#N/A</v>
      </c>
      <c r="L665" s="44">
        <f>IFERROR(_xll.qlIndexFixing(Index6M,$H665,TRUE,_xll.ohTrigger(RecalcTrigger,Trigger6M)),NA())</f>
        <v>1.0598001548550008E-2</v>
      </c>
      <c r="M665" s="183">
        <f>IFERROR(_xll.qlIndexFixing(Index1Y,$H665,TRUE,_xll.ohTrigger(RecalcTrigger,Trigger1Y)),NA())</f>
        <v>1.2495811796663732E-2</v>
      </c>
      <c r="N665" s="182">
        <f>IFERROR(_xll.qlIndexFixing(ONIndex1M,I665,TRUE,_xll.ohTrigger(RecalcTrigger,Trigger1M)),NA())</f>
        <v>7.5535369181878309E-3</v>
      </c>
      <c r="O665" s="44" t="e">
        <f>IFERROR(_xll.qlIndexFixing(ONIndex3M,I665,TRUE,_xll.ohTrigger(RecalcTrigger,Trigger3M)),NA())</f>
        <v>#N/A</v>
      </c>
      <c r="P665" s="44">
        <f>IFERROR(_xll.qlIndexFixing(ONIndex6M,I665,TRUE,_xll.ohTrigger(RecalcTrigger,Trigger6M)),NA())</f>
        <v>9.9433105861024274E-3</v>
      </c>
      <c r="Q665" s="183">
        <f>IFERROR(_xll.qlIndexFixing(ONIndex1Y,I665,TRUE,_xll.ohTrigger(RecalcTrigger,Trigger1Y)),NA())</f>
        <v>1.1143730798695017E-2</v>
      </c>
    </row>
    <row r="666" spans="2:17" x14ac:dyDescent="0.2">
      <c r="B666" s="39" t="s">
        <v>42</v>
      </c>
      <c r="D666" s="42">
        <f>_xll.qlCalendarAdvance(Calendar,$D665,B666,"f",FALSE)</f>
        <v>44110</v>
      </c>
      <c r="E666" s="177">
        <f>_xll.qlInterestRateIndexValueDate(IndexON,D666)</f>
        <v>44110</v>
      </c>
      <c r="F666" s="193">
        <f>IFERROR(_xll.qlIndexFixing(IndexON,D666,TRUE,_xll.ohTrigger(RecalcTrigger,TriggerON)),NA())</f>
        <v>7.4925655945978775E-3</v>
      </c>
      <c r="H666" s="42">
        <f>_xll.qlCalendarAdvance(Calendar,$H665,B666,"f",FALSE)</f>
        <v>44110</v>
      </c>
      <c r="I666" s="177">
        <f>_xll.qlInterestRateIndexValueDate(Index1M,$H666)</f>
        <v>44112</v>
      </c>
      <c r="J666" s="182">
        <f>IFERROR(_xll.qlIndexFixing(Index1M,$H666,TRUE,_xll.ohTrigger(RecalcTrigger,Trigger1M)),NA())</f>
        <v>7.7061477608483808E-3</v>
      </c>
      <c r="K666" s="44" t="e">
        <f>IFERROR(_xll.qlIndexFixing(Index3M,H666,TRUE,_xll.ohTrigger(RecalcTrigger,Trigger3M)),NA())</f>
        <v>#N/A</v>
      </c>
      <c r="L666" s="44">
        <f>IFERROR(_xll.qlIndexFixing(Index6M,$H666,TRUE,_xll.ohTrigger(RecalcTrigger,Trigger6M)),NA())</f>
        <v>1.0648692748865563E-2</v>
      </c>
      <c r="M666" s="183">
        <f>IFERROR(_xll.qlIndexFixing(Index1Y,$H666,TRUE,_xll.ohTrigger(RecalcTrigger,Trigger1Y)),NA())</f>
        <v>1.2547625704243762E-2</v>
      </c>
      <c r="N666" s="182">
        <f>IFERROR(_xll.qlIndexFixing(ONIndex1M,I666,TRUE,_xll.ohTrigger(RecalcTrigger,Trigger1M)),NA())</f>
        <v>7.6109135355650892E-3</v>
      </c>
      <c r="O666" s="44" t="e">
        <f>IFERROR(_xll.qlIndexFixing(ONIndex3M,I666,TRUE,_xll.ohTrigger(RecalcTrigger,Trigger3M)),NA())</f>
        <v>#N/A</v>
      </c>
      <c r="P666" s="44">
        <f>IFERROR(_xll.qlIndexFixing(ONIndex6M,I666,TRUE,_xll.ohTrigger(RecalcTrigger,Trigger6M)),NA())</f>
        <v>9.9971696343637007E-3</v>
      </c>
      <c r="Q666" s="183">
        <f>IFERROR(_xll.qlIndexFixing(ONIndex1Y,I666,TRUE,_xll.ohTrigger(RecalcTrigger,Trigger1Y)),NA())</f>
        <v>1.1197045725888088E-2</v>
      </c>
    </row>
    <row r="667" spans="2:17" x14ac:dyDescent="0.2">
      <c r="B667" s="39" t="s">
        <v>42</v>
      </c>
      <c r="D667" s="42">
        <f>_xll.qlCalendarAdvance(Calendar,$D666,B667,"f",FALSE)</f>
        <v>44117</v>
      </c>
      <c r="E667" s="177">
        <f>_xll.qlInterestRateIndexValueDate(IndexON,D667)</f>
        <v>44117</v>
      </c>
      <c r="F667" s="193">
        <f>IFERROR(_xll.qlIndexFixing(IndexON,D667,TRUE,_xll.ohTrigger(RecalcTrigger,TriggerON)),NA())</f>
        <v>7.551909384879707E-3</v>
      </c>
      <c r="H667" s="42">
        <f>_xll.qlCalendarAdvance(Calendar,$H666,B667,"f",FALSE)</f>
        <v>44117</v>
      </c>
      <c r="I667" s="177">
        <f>_xll.qlInterestRateIndexValueDate(Index1M,$H667)</f>
        <v>44119</v>
      </c>
      <c r="J667" s="182">
        <f>IFERROR(_xll.qlIndexFixing(Index1M,$H667,TRUE,_xll.ohTrigger(RecalcTrigger,Trigger1M)),NA())</f>
        <v>7.762174082475426E-3</v>
      </c>
      <c r="K667" s="44" t="e">
        <f>IFERROR(_xll.qlIndexFixing(Index3M,H667,TRUE,_xll.ohTrigger(RecalcTrigger,Trigger3M)),NA())</f>
        <v>#N/A</v>
      </c>
      <c r="L667" s="44">
        <f>IFERROR(_xll.qlIndexFixing(Index6M,$H667,TRUE,_xll.ohTrigger(RecalcTrigger,Trigger6M)),NA())</f>
        <v>1.0699302405089636E-2</v>
      </c>
      <c r="M667" s="183">
        <f>IFERROR(_xll.qlIndexFixing(Index1Y,$H667,TRUE,_xll.ohTrigger(RecalcTrigger,Trigger1Y)),NA())</f>
        <v>1.2599503301071856E-2</v>
      </c>
      <c r="N667" s="182">
        <f>IFERROR(_xll.qlIndexFixing(ONIndex1M,I667,TRUE,_xll.ohTrigger(RecalcTrigger,Trigger1M)),NA())</f>
        <v>7.6677747879116964E-3</v>
      </c>
      <c r="O667" s="44" t="e">
        <f>IFERROR(_xll.qlIndexFixing(ONIndex3M,I667,TRUE,_xll.ohTrigger(RecalcTrigger,Trigger3M)),NA())</f>
        <v>#N/A</v>
      </c>
      <c r="P667" s="44">
        <f>IFERROR(_xll.qlIndexFixing(ONIndex6M,I667,TRUE,_xll.ohTrigger(RecalcTrigger,Trigger6M)),NA())</f>
        <v>1.0050496318712021E-2</v>
      </c>
      <c r="Q667" s="183">
        <f>IFERROR(_xll.qlIndexFixing(ONIndex1Y,I667,TRUE,_xll.ohTrigger(RecalcTrigger,Trigger1Y)),NA())</f>
        <v>1.1249798699397573E-2</v>
      </c>
    </row>
    <row r="668" spans="2:17" x14ac:dyDescent="0.2">
      <c r="B668" s="39" t="s">
        <v>42</v>
      </c>
      <c r="D668" s="42">
        <f>_xll.qlCalendarAdvance(Calendar,$D667,B668,"f",FALSE)</f>
        <v>44124</v>
      </c>
      <c r="E668" s="177">
        <f>_xll.qlInterestRateIndexValueDate(IndexON,D668)</f>
        <v>44124</v>
      </c>
      <c r="F668" s="193">
        <f>IFERROR(_xll.qlIndexFixing(IndexON,D668,TRUE,_xll.ohTrigger(RecalcTrigger,TriggerON)),NA())</f>
        <v>7.610985092165734E-3</v>
      </c>
      <c r="H668" s="42">
        <f>_xll.qlCalendarAdvance(Calendar,$H667,B668,"f",FALSE)</f>
        <v>44124</v>
      </c>
      <c r="I668" s="177">
        <f>_xll.qlInterestRateIndexValueDate(Index1M,$H668)</f>
        <v>44126</v>
      </c>
      <c r="J668" s="182">
        <f>IFERROR(_xll.qlIndexFixing(Index1M,$H668,TRUE,_xll.ohTrigger(RecalcTrigger,Trigger1M)),NA())</f>
        <v>7.8176627429243917E-3</v>
      </c>
      <c r="K668" s="44" t="e">
        <f>IFERROR(_xll.qlIndexFixing(Index3M,H668,TRUE,_xll.ohTrigger(RecalcTrigger,Trigger3M)),NA())</f>
        <v>#N/A</v>
      </c>
      <c r="L668" s="44">
        <f>IFERROR(_xll.qlIndexFixing(Index6M,$H668,TRUE,_xll.ohTrigger(RecalcTrigger,Trigger6M)),NA())</f>
        <v>1.0749861298359869E-2</v>
      </c>
      <c r="M668" s="183">
        <f>IFERROR(_xll.qlIndexFixing(Index1Y,$H668,TRUE,_xll.ohTrigger(RecalcTrigger,Trigger1Y)),NA())</f>
        <v>1.2651461320180952E-2</v>
      </c>
      <c r="N668" s="182">
        <f>IFERROR(_xll.qlIndexFixing(ONIndex1M,I668,TRUE,_xll.ohTrigger(RecalcTrigger,Trigger1M)),NA())</f>
        <v>7.7241122735483003E-3</v>
      </c>
      <c r="O668" s="44" t="e">
        <f>IFERROR(_xll.qlIndexFixing(ONIndex3M,I668,TRUE,_xll.ohTrigger(RecalcTrigger,Trigger3M)),NA())</f>
        <v>#N/A</v>
      </c>
      <c r="P668" s="44">
        <f>IFERROR(_xll.qlIndexFixing(ONIndex6M,I668,TRUE,_xll.ohTrigger(RecalcTrigger,Trigger6M)),NA())</f>
        <v>1.0103282843942907E-2</v>
      </c>
      <c r="Q668" s="183">
        <f>IFERROR(_xll.qlIndexFixing(ONIndex1Y,I668,TRUE,_xll.ohTrigger(RecalcTrigger,Trigger1Y)),NA())</f>
        <v>1.1301981533451411E-2</v>
      </c>
    </row>
    <row r="669" spans="2:17" x14ac:dyDescent="0.2">
      <c r="B669" s="39" t="s">
        <v>42</v>
      </c>
      <c r="D669" s="42">
        <f>_xll.qlCalendarAdvance(Calendar,$D668,B669,"f",FALSE)</f>
        <v>44131</v>
      </c>
      <c r="E669" s="177">
        <f>_xll.qlInterestRateIndexValueDate(IndexON,D669)</f>
        <v>44131</v>
      </c>
      <c r="F669" s="193">
        <f>IFERROR(_xll.qlIndexFixing(IndexON,D669,TRUE,_xll.ohTrigger(RecalcTrigger,TriggerON)),NA())</f>
        <v>7.6697879061438101E-3</v>
      </c>
      <c r="H669" s="42">
        <f>_xll.qlCalendarAdvance(Calendar,$H668,B669,"f",FALSE)</f>
        <v>44131</v>
      </c>
      <c r="I669" s="177">
        <f>_xll.qlInterestRateIndexValueDate(Index1M,$H669)</f>
        <v>44133</v>
      </c>
      <c r="J669" s="182">
        <f>IFERROR(_xll.qlIndexFixing(Index1M,$H669,TRUE,_xll.ohTrigger(RecalcTrigger,Trigger1M)),NA())</f>
        <v>7.8726053271266361E-3</v>
      </c>
      <c r="K669" s="44" t="e">
        <f>IFERROR(_xll.qlIndexFixing(Index3M,H669,TRUE,_xll.ohTrigger(RecalcTrigger,Trigger3M)),NA())</f>
        <v>#N/A</v>
      </c>
      <c r="L669" s="44">
        <f>IFERROR(_xll.qlIndexFixing(Index6M,$H669,TRUE,_xll.ohTrigger(RecalcTrigger,Trigger6M)),NA())</f>
        <v>1.0800400686258718E-2</v>
      </c>
      <c r="M669" s="183">
        <f>IFERROR(_xll.qlIndexFixing(Index1Y,$H669,TRUE,_xll.ohTrigger(RecalcTrigger,Trigger1Y)),NA())</f>
        <v>1.2703516730258324E-2</v>
      </c>
      <c r="N669" s="182">
        <f>IFERROR(_xll.qlIndexFixing(ONIndex1M,I669,TRUE,_xll.ohTrigger(RecalcTrigger,Trigger1M)),NA())</f>
        <v>7.7799175908754847E-3</v>
      </c>
      <c r="O669" s="44" t="e">
        <f>IFERROR(_xll.qlIndexFixing(ONIndex3M,I669,TRUE,_xll.ohTrigger(RecalcTrigger,Trigger3M)),NA())</f>
        <v>#N/A</v>
      </c>
      <c r="P669" s="44">
        <f>IFERROR(_xll.qlIndexFixing(ONIndex6M,I669,TRUE,_xll.ohTrigger(RecalcTrigger,Trigger6M)),NA())</f>
        <v>1.0155521415011748E-2</v>
      </c>
      <c r="Q669" s="183">
        <f>IFERROR(_xll.qlIndexFixing(ONIndex1Y,I669,TRUE,_xll.ohTrigger(RecalcTrigger,Trigger1Y)),NA())</f>
        <v>1.1353586042277541E-2</v>
      </c>
    </row>
    <row r="670" spans="2:17" x14ac:dyDescent="0.2">
      <c r="B670" s="39" t="s">
        <v>42</v>
      </c>
      <c r="D670" s="42">
        <f>_xll.qlCalendarAdvance(Calendar,$D669,B670,"f",FALSE)</f>
        <v>44138</v>
      </c>
      <c r="E670" s="177">
        <f>_xll.qlInterestRateIndexValueDate(IndexON,D670)</f>
        <v>44138</v>
      </c>
      <c r="F670" s="193">
        <f>IFERROR(_xll.qlIndexFixing(IndexON,D670,TRUE,_xll.ohTrigger(RecalcTrigger,TriggerON)),NA())</f>
        <v>7.7283130165817226E-3</v>
      </c>
      <c r="H670" s="42">
        <f>_xll.qlCalendarAdvance(Calendar,$H669,B670,"f",FALSE)</f>
        <v>44138</v>
      </c>
      <c r="I670" s="177">
        <f>_xll.qlInterestRateIndexValueDate(Index1M,$H670)</f>
        <v>44140</v>
      </c>
      <c r="J670" s="182">
        <f>IFERROR(_xll.qlIndexFixing(Index1M,$H670,TRUE,_xll.ohTrigger(RecalcTrigger,Trigger1M)),NA())</f>
        <v>7.9269934199360792E-3</v>
      </c>
      <c r="K670" s="44" t="e">
        <f>IFERROR(_xll.qlIndexFixing(Index3M,H670,TRUE,_xll.ohTrigger(RecalcTrigger,Trigger3M)),NA())</f>
        <v>#N/A</v>
      </c>
      <c r="L670" s="44">
        <f>IFERROR(_xll.qlIndexFixing(Index6M,$H670,TRUE,_xll.ohTrigger(RecalcTrigger,Trigger6M)),NA())</f>
        <v>1.0847142588731828E-2</v>
      </c>
      <c r="M670" s="183">
        <f>IFERROR(_xll.qlIndexFixing(Index1Y,$H670,TRUE,_xll.ohTrigger(RecalcTrigger,Trigger1Y)),NA())</f>
        <v>1.275568673572137E-2</v>
      </c>
      <c r="N670" s="182">
        <f>IFERROR(_xll.qlIndexFixing(ONIndex1M,I670,TRUE,_xll.ohTrigger(RecalcTrigger,Trigger1M)),NA())</f>
        <v>7.8351823382138974E-3</v>
      </c>
      <c r="O670" s="44" t="e">
        <f>IFERROR(_xll.qlIndexFixing(ONIndex3M,I670,TRUE,_xll.ohTrigger(RecalcTrigger,Trigger3M)),NA())</f>
        <v>#N/A</v>
      </c>
      <c r="P670" s="44">
        <f>IFERROR(_xll.qlIndexFixing(ONIndex6M,I670,TRUE,_xll.ohTrigger(RecalcTrigger,Trigger6M)),NA())</f>
        <v>1.0207204236873935E-2</v>
      </c>
      <c r="Q670" s="183">
        <f>IFERROR(_xll.qlIndexFixing(ONIndex1Y,I670,TRUE,_xll.ohTrigger(RecalcTrigger,Trigger1Y)),NA())</f>
        <v>1.1404604039944033E-2</v>
      </c>
    </row>
    <row r="671" spans="2:17" x14ac:dyDescent="0.2">
      <c r="B671" s="39" t="s">
        <v>42</v>
      </c>
      <c r="D671" s="42">
        <f>_xll.qlCalendarAdvance(Calendar,$D670,B671,"f",FALSE)</f>
        <v>44145</v>
      </c>
      <c r="E671" s="177">
        <f>_xll.qlInterestRateIndexValueDate(IndexON,D671)</f>
        <v>44145</v>
      </c>
      <c r="F671" s="193">
        <f>IFERROR(_xll.qlIndexFixing(IndexON,D671,TRUE,_xll.ohTrigger(RecalcTrigger,TriggerON)),NA())</f>
        <v>7.7865556132472591E-3</v>
      </c>
      <c r="H671" s="42">
        <f>_xll.qlCalendarAdvance(Calendar,$H670,B671,"f",FALSE)</f>
        <v>44145</v>
      </c>
      <c r="I671" s="177">
        <f>_xll.qlInterestRateIndexValueDate(Index1M,$H671)</f>
        <v>44147</v>
      </c>
      <c r="J671" s="182">
        <f>IFERROR(_xll.qlIndexFixing(Index1M,$H671,TRUE,_xll.ohTrigger(RecalcTrigger,Trigger1M)),NA())</f>
        <v>7.980818606129203E-3</v>
      </c>
      <c r="K671" s="44" t="e">
        <f>IFERROR(_xll.qlIndexFixing(Index3M,H671,TRUE,_xll.ohTrigger(RecalcTrigger,Trigger3M)),NA())</f>
        <v>#N/A</v>
      </c>
      <c r="L671" s="44">
        <f>IFERROR(_xll.qlIndexFixing(Index6M,$H671,TRUE,_xll.ohTrigger(RecalcTrigger,Trigger6M)),NA())</f>
        <v>1.0897722152368906E-2</v>
      </c>
      <c r="M671" s="183">
        <f>IFERROR(_xll.qlIndexFixing(Index1Y,$H671,TRUE,_xll.ohTrigger(RecalcTrigger,Trigger1Y)),NA())</f>
        <v>1.280798877679579E-2</v>
      </c>
      <c r="N671" s="182">
        <f>IFERROR(_xll.qlIndexFixing(ONIndex1M,I671,TRUE,_xll.ohTrigger(RecalcTrigger,Trigger1M)),NA())</f>
        <v>7.8898981138841862E-3</v>
      </c>
      <c r="O671" s="44" t="e">
        <f>IFERROR(_xll.qlIndexFixing(ONIndex3M,I671,TRUE,_xll.ohTrigger(RecalcTrigger,Trigger3M)),NA())</f>
        <v>#N/A</v>
      </c>
      <c r="P671" s="44">
        <f>IFERROR(_xll.qlIndexFixing(ONIndex6M,I671,TRUE,_xll.ohTrigger(RecalcTrigger,Trigger6M)),NA())</f>
        <v>1.0258323514324985E-2</v>
      </c>
      <c r="Q671" s="183">
        <f>IFERROR(_xll.qlIndexFixing(ONIndex1Y,I671,TRUE,_xll.ohTrigger(RecalcTrigger,Trigger1Y)),NA())</f>
        <v>1.1455027340598889E-2</v>
      </c>
    </row>
    <row r="672" spans="2:17" x14ac:dyDescent="0.2">
      <c r="B672" s="39" t="s">
        <v>42</v>
      </c>
      <c r="D672" s="42">
        <f>_xll.qlCalendarAdvance(Calendar,$D671,B672,"f",FALSE)</f>
        <v>44152</v>
      </c>
      <c r="E672" s="177">
        <f>_xll.qlInterestRateIndexValueDate(IndexON,D672)</f>
        <v>44152</v>
      </c>
      <c r="F672" s="193">
        <f>IFERROR(_xll.qlIndexFixing(IndexON,D672,TRUE,_xll.ohTrigger(RecalcTrigger,TriggerON)),NA())</f>
        <v>7.8445108857483348E-3</v>
      </c>
      <c r="H672" s="42">
        <f>_xll.qlCalendarAdvance(Calendar,$H671,B672,"f",FALSE)</f>
        <v>44152</v>
      </c>
      <c r="I672" s="177">
        <f>_xll.qlInterestRateIndexValueDate(Index1M,$H672)</f>
        <v>44154</v>
      </c>
      <c r="J672" s="182">
        <f>IFERROR(_xll.qlIndexFixing(Index1M,$H672,TRUE,_xll.ohTrigger(RecalcTrigger,Trigger1M)),NA())</f>
        <v>8.0340748340593238E-3</v>
      </c>
      <c r="K672" s="44" t="e">
        <f>IFERROR(_xll.qlIndexFixing(Index3M,H672,TRUE,_xll.ohTrigger(RecalcTrigger,Trigger3M)),NA())</f>
        <v>#N/A</v>
      </c>
      <c r="L672" s="44">
        <f>IFERROR(_xll.qlIndexFixing(Index6M,$H672,TRUE,_xll.ohTrigger(RecalcTrigger,Trigger6M)),NA())</f>
        <v>1.0948377670362601E-2</v>
      </c>
      <c r="M672" s="183">
        <f>IFERROR(_xll.qlIndexFixing(Index1Y,$H672,TRUE,_xll.ohTrigger(RecalcTrigger,Trigger1Y)),NA())</f>
        <v>1.2860440529598376E-2</v>
      </c>
      <c r="N672" s="182">
        <f>IFERROR(_xll.qlIndexFixing(ONIndex1M,I672,TRUE,_xll.ohTrigger(RecalcTrigger,Trigger1M)),NA())</f>
        <v>7.9440565162869348E-3</v>
      </c>
      <c r="O672" s="44" t="e">
        <f>IFERROR(_xll.qlIndexFixing(ONIndex3M,I672,TRUE,_xll.ohTrigger(RecalcTrigger,Trigger3M)),NA())</f>
        <v>#N/A</v>
      </c>
      <c r="P672" s="44">
        <f>IFERROR(_xll.qlIndexFixing(ONIndex6M,I672,TRUE,_xll.ohTrigger(RecalcTrigger,Trigger6M)),NA())</f>
        <v>1.0308871452400226E-2</v>
      </c>
      <c r="Q672" s="183">
        <f>IFERROR(_xll.qlIndexFixing(ONIndex1Y,I672,TRUE,_xll.ohTrigger(RecalcTrigger,Trigger1Y)),NA())</f>
        <v>1.1504847758390113E-2</v>
      </c>
    </row>
    <row r="673" spans="2:17" x14ac:dyDescent="0.2">
      <c r="B673" s="39" t="s">
        <v>42</v>
      </c>
      <c r="D673" s="42">
        <f>_xll.qlCalendarAdvance(Calendar,$D672,B673,"f",FALSE)</f>
        <v>44159</v>
      </c>
      <c r="E673" s="177">
        <f>_xll.qlInterestRateIndexValueDate(IndexON,D673)</f>
        <v>44159</v>
      </c>
      <c r="F673" s="193">
        <f>IFERROR(_xll.qlIndexFixing(IndexON,D673,TRUE,_xll.ohTrigger(RecalcTrigger,TriggerON)),NA())</f>
        <v>7.9021740237728011E-3</v>
      </c>
      <c r="H673" s="42">
        <f>_xll.qlCalendarAdvance(Calendar,$H672,B673,"f",FALSE)</f>
        <v>44159</v>
      </c>
      <c r="I673" s="177">
        <f>_xll.qlInterestRateIndexValueDate(Index1M,$H673)</f>
        <v>44161</v>
      </c>
      <c r="J673" s="182">
        <f>IFERROR(_xll.qlIndexFixing(Index1M,$H673,TRUE,_xll.ohTrigger(RecalcTrigger,Trigger1M)),NA())</f>
        <v>8.0868344755499755E-3</v>
      </c>
      <c r="K673" s="44" t="e">
        <f>IFERROR(_xll.qlIndexFixing(Index3M,H673,TRUE,_xll.ohTrigger(RecalcTrigger,Trigger3M)),NA())</f>
        <v>#N/A</v>
      </c>
      <c r="L673" s="44">
        <f>IFERROR(_xll.qlIndexFixing(Index6M,$H673,TRUE,_xll.ohTrigger(RecalcTrigger,Trigger6M)),NA())</f>
        <v>1.09991424639791E-2</v>
      </c>
      <c r="M673" s="183">
        <f>IFERROR(_xll.qlIndexFixing(Index1Y,$H673,TRUE,_xll.ohTrigger(RecalcTrigger,Trigger1Y)),NA())</f>
        <v>1.2913059906221979E-2</v>
      </c>
      <c r="N673" s="182">
        <f>IFERROR(_xll.qlIndexFixing(ONIndex1M,I673,TRUE,_xll.ohTrigger(RecalcTrigger,Trigger1M)),NA())</f>
        <v>7.997649143662855E-3</v>
      </c>
      <c r="O673" s="44" t="e">
        <f>IFERROR(_xll.qlIndexFixing(ONIndex3M,I673,TRUE,_xll.ohTrigger(RecalcTrigger,Trigger3M)),NA())</f>
        <v>#N/A</v>
      </c>
      <c r="P673" s="44">
        <f>IFERROR(_xll.qlIndexFixing(ONIndex6M,I673,TRUE,_xll.ohTrigger(RecalcTrigger,Trigger6M)),NA())</f>
        <v>1.0358840255815238E-2</v>
      </c>
      <c r="Q673" s="183">
        <f>IFERROR(_xll.qlIndexFixing(ONIndex1Y,I673,TRUE,_xll.ohTrigger(RecalcTrigger,Trigger1Y)),NA())</f>
        <v>1.1554057107545646E-2</v>
      </c>
    </row>
    <row r="674" spans="2:17" x14ac:dyDescent="0.2">
      <c r="B674" s="39" t="s">
        <v>42</v>
      </c>
      <c r="D674" s="42">
        <f>_xll.qlCalendarAdvance(Calendar,$D673,B674,"f",FALSE)</f>
        <v>44166</v>
      </c>
      <c r="E674" s="177">
        <f>_xll.qlInterestRateIndexValueDate(IndexON,D674)</f>
        <v>44166</v>
      </c>
      <c r="F674" s="193">
        <f>IFERROR(_xll.qlIndexFixing(IndexON,D674,TRUE,_xll.ohTrigger(RecalcTrigger,TriggerON)),NA())</f>
        <v>7.9595402170085094E-3</v>
      </c>
      <c r="H674" s="42">
        <f>_xll.qlCalendarAdvance(Calendar,$H673,B674,"f",FALSE)</f>
        <v>44166</v>
      </c>
      <c r="I674" s="177">
        <f>_xll.qlInterestRateIndexValueDate(Index1M,$H674)</f>
        <v>44168</v>
      </c>
      <c r="J674" s="182">
        <f>IFERROR(_xll.qlIndexFixing(Index1M,$H674,TRUE,_xll.ohTrigger(RecalcTrigger,Trigger1M)),NA())</f>
        <v>8.139265964303144E-3</v>
      </c>
      <c r="K674" s="44" t="e">
        <f>IFERROR(_xll.qlIndexFixing(Index3M,H674,TRUE,_xll.ohTrigger(RecalcTrigger,Trigger3M)),NA())</f>
        <v>#N/A</v>
      </c>
      <c r="L674" s="44">
        <f>IFERROR(_xll.qlIndexFixing(Index6M,$H674,TRUE,_xll.ohTrigger(RecalcTrigger,Trigger6M)),NA())</f>
        <v>1.1053932419125856E-2</v>
      </c>
      <c r="M674" s="183">
        <f>IFERROR(_xll.qlIndexFixing(Index1Y,$H674,TRUE,_xll.ohTrigger(RecalcTrigger,Trigger1Y)),NA())</f>
        <v>1.2965865054825079E-2</v>
      </c>
      <c r="N674" s="182">
        <f>IFERROR(_xll.qlIndexFixing(ONIndex1M,I674,TRUE,_xll.ohTrigger(RecalcTrigger,Trigger1M)),NA())</f>
        <v>8.0506675944125305E-3</v>
      </c>
      <c r="O674" s="44" t="e">
        <f>IFERROR(_xll.qlIndexFixing(ONIndex3M,I674,TRUE,_xll.ohTrigger(RecalcTrigger,Trigger3M)),NA())</f>
        <v>#N/A</v>
      </c>
      <c r="P674" s="44">
        <f>IFERROR(_xll.qlIndexFixing(ONIndex6M,I674,TRUE,_xll.ohTrigger(RecalcTrigger,Trigger6M)),NA())</f>
        <v>1.0408222129605349E-2</v>
      </c>
      <c r="Q674" s="183">
        <f>IFERROR(_xll.qlIndexFixing(ONIndex1Y,I674,TRUE,_xll.ohTrigger(RecalcTrigger,Trigger1Y)),NA())</f>
        <v>1.1602647202133554E-2</v>
      </c>
    </row>
    <row r="675" spans="2:17" x14ac:dyDescent="0.2">
      <c r="B675" s="39" t="s">
        <v>42</v>
      </c>
      <c r="D675" s="42">
        <f>_xll.qlCalendarAdvance(Calendar,$D674,B675,"f",FALSE)</f>
        <v>44173</v>
      </c>
      <c r="E675" s="177">
        <f>_xll.qlInterestRateIndexValueDate(IndexON,D675)</f>
        <v>44173</v>
      </c>
      <c r="F675" s="193">
        <f>IFERROR(_xll.qlIndexFixing(IndexON,D675,TRUE,_xll.ohTrigger(RecalcTrigger,TriggerON)),NA())</f>
        <v>8.0166046552232473E-3</v>
      </c>
      <c r="H675" s="42">
        <f>_xll.qlCalendarAdvance(Calendar,$H674,B675,"f",FALSE)</f>
        <v>44173</v>
      </c>
      <c r="I675" s="177">
        <f>_xll.qlInterestRateIndexValueDate(Index1M,$H675)</f>
        <v>44175</v>
      </c>
      <c r="J675" s="182">
        <f>IFERROR(_xll.qlIndexFixing(Index1M,$H675,TRUE,_xll.ohTrigger(RecalcTrigger,Trigger1M)),NA())</f>
        <v>8.1915460752185476E-3</v>
      </c>
      <c r="K675" s="44" t="e">
        <f>IFERROR(_xll.qlIndexFixing(Index3M,H675,TRUE,_xll.ohTrigger(RecalcTrigger,Trigger3M)),NA())</f>
        <v>#N/A</v>
      </c>
      <c r="L675" s="44">
        <f>IFERROR(_xll.qlIndexFixing(Index6M,$H675,TRUE,_xll.ohTrigger(RecalcTrigger,Trigger6M)),NA())</f>
        <v>1.1105037872546634E-2</v>
      </c>
      <c r="M675" s="183">
        <f>IFERROR(_xll.qlIndexFixing(Index1Y,$H675,TRUE,_xll.ohTrigger(RecalcTrigger,Trigger1Y)),NA())</f>
        <v>1.3018874359725744E-2</v>
      </c>
      <c r="N675" s="182">
        <f>IFERROR(_xll.qlIndexFixing(ONIndex1M,I675,TRUE,_xll.ohTrigger(RecalcTrigger,Trigger1M)),NA())</f>
        <v>8.1031034667766733E-3</v>
      </c>
      <c r="O675" s="44" t="e">
        <f>IFERROR(_xll.qlIndexFixing(ONIndex3M,I675,TRUE,_xll.ohTrigger(RecalcTrigger,Trigger3M)),NA())</f>
        <v>#N/A</v>
      </c>
      <c r="P675" s="44">
        <f>IFERROR(_xll.qlIndexFixing(ONIndex6M,I675,TRUE,_xll.ohTrigger(RecalcTrigger,Trigger6M)),NA())</f>
        <v>1.0457009278566076E-2</v>
      </c>
      <c r="Q675" s="183">
        <f>IFERROR(_xll.qlIndexFixing(ONIndex1Y,I675,TRUE,_xll.ohTrigger(RecalcTrigger,Trigger1Y)),NA())</f>
        <v>1.1650609856301841E-2</v>
      </c>
    </row>
    <row r="676" spans="2:17" x14ac:dyDescent="0.2">
      <c r="B676" s="39" t="s">
        <v>42</v>
      </c>
      <c r="D676" s="42">
        <f>_xll.qlCalendarAdvance(Calendar,$D675,B676,"f",FALSE)</f>
        <v>44180</v>
      </c>
      <c r="E676" s="177">
        <f>_xll.qlInterestRateIndexValueDate(IndexON,D676)</f>
        <v>44180</v>
      </c>
      <c r="F676" s="193">
        <f>IFERROR(_xll.qlIndexFixing(IndexON,D676,TRUE,_xll.ohTrigger(RecalcTrigger,TriggerON)),NA())</f>
        <v>8.073362528104866E-3</v>
      </c>
      <c r="H676" s="42">
        <f>_xll.qlCalendarAdvance(Calendar,$H675,B676,"f",FALSE)</f>
        <v>44180</v>
      </c>
      <c r="I676" s="177">
        <f>_xll.qlInterestRateIndexValueDate(Index1M,$H676)</f>
        <v>44182</v>
      </c>
      <c r="J676" s="182">
        <f>IFERROR(_xll.qlIndexFixing(Index1M,$H676,TRUE,_xll.ohTrigger(RecalcTrigger,Trigger1M)),NA())</f>
        <v>8.2438543431481714E-3</v>
      </c>
      <c r="K676" s="44" t="e">
        <f>IFERROR(_xll.qlIndexFixing(Index3M,H676,TRUE,_xll.ohTrigger(RecalcTrigger,Trigger3M)),NA())</f>
        <v>#N/A</v>
      </c>
      <c r="L676" s="44">
        <f>IFERROR(_xll.qlIndexFixing(Index6M,$H676,TRUE,_xll.ohTrigger(RecalcTrigger,Trigger6M)),NA())</f>
        <v>1.1156355969409608E-2</v>
      </c>
      <c r="M676" s="183">
        <f>IFERROR(_xll.qlIndexFixing(Index1Y,$H676,TRUE,_xll.ohTrigger(RecalcTrigger,Trigger1Y)),NA())</f>
        <v>1.3072106441497991E-2</v>
      </c>
      <c r="N676" s="182">
        <f>IFERROR(_xll.qlIndexFixing(ONIndex1M,I676,TRUE,_xll.ohTrigger(RecalcTrigger,Trigger1M)),NA())</f>
        <v>8.1550520362227985E-3</v>
      </c>
      <c r="O676" s="44" t="e">
        <f>IFERROR(_xll.qlIndexFixing(ONIndex3M,I676,TRUE,_xll.ohTrigger(RecalcTrigger,Trigger3M)),NA())</f>
        <v>#N/A</v>
      </c>
      <c r="P676" s="44">
        <f>IFERROR(_xll.qlIndexFixing(ONIndex6M,I676,TRUE,_xll.ohTrigger(RecalcTrigger,Trigger6M)),NA())</f>
        <v>1.0505294675926535E-2</v>
      </c>
      <c r="Q676" s="183">
        <f>IFERROR(_xll.qlIndexFixing(ONIndex1Y,I676,TRUE,_xll.ohTrigger(RecalcTrigger,Trigger1Y)),NA())</f>
        <v>1.1698035283567165E-2</v>
      </c>
    </row>
    <row r="677" spans="2:17" x14ac:dyDescent="0.2">
      <c r="B677" s="39" t="s">
        <v>42</v>
      </c>
      <c r="D677" s="42">
        <f>_xll.qlCalendarAdvance(Calendar,$D676,B677,"f",FALSE)</f>
        <v>44187</v>
      </c>
      <c r="E677" s="177">
        <f>_xll.qlInterestRateIndexValueDate(IndexON,D677)</f>
        <v>44187</v>
      </c>
      <c r="F677" s="193">
        <f>IFERROR(_xll.qlIndexFixing(IndexON,D677,TRUE,_xll.ohTrigger(RecalcTrigger,TriggerON)),NA())</f>
        <v>8.1299030954529172E-3</v>
      </c>
      <c r="H677" s="42">
        <f>_xll.qlCalendarAdvance(Calendar,$H676,B677,"f",FALSE)</f>
        <v>44187</v>
      </c>
      <c r="I677" s="177">
        <f>_xll.qlInterestRateIndexValueDate(Index1M,$H677)</f>
        <v>44189</v>
      </c>
      <c r="J677" s="182">
        <f>IFERROR(_xll.qlIndexFixing(Index1M,$H677,TRUE,_xll.ohTrigger(RecalcTrigger,Trigger1M)),NA())</f>
        <v>8.2963541222297321E-3</v>
      </c>
      <c r="K677" s="44" t="e">
        <f>IFERROR(_xll.qlIndexFixing(Index3M,H677,TRUE,_xll.ohTrigger(RecalcTrigger,Trigger3M)),NA())</f>
        <v>#N/A</v>
      </c>
      <c r="L677" s="44">
        <f>IFERROR(_xll.qlIndexFixing(Index6M,$H677,TRUE,_xll.ohTrigger(RecalcTrigger,Trigger6M)),NA())</f>
        <v>1.1207918528560795E-2</v>
      </c>
      <c r="M677" s="183">
        <f>IFERROR(_xll.qlIndexFixing(Index1Y,$H677,TRUE,_xll.ohTrigger(RecalcTrigger,Trigger1Y)),NA())</f>
        <v>1.312557825339618E-2</v>
      </c>
      <c r="N677" s="182">
        <f>IFERROR(_xll.qlIndexFixing(ONIndex1M,I677,TRUE,_xll.ohTrigger(RecalcTrigger,Trigger1M)),NA())</f>
        <v>8.2145841167680089E-3</v>
      </c>
      <c r="O677" s="44" t="e">
        <f>IFERROR(_xll.qlIndexFixing(ONIndex3M,I677,TRUE,_xll.ohTrigger(RecalcTrigger,Trigger3M)),NA())</f>
        <v>#N/A</v>
      </c>
      <c r="P677" s="44">
        <f>IFERROR(_xll.qlIndexFixing(ONIndex6M,I677,TRUE,_xll.ohTrigger(RecalcTrigger,Trigger6M)),NA())</f>
        <v>1.0560601763156541E-2</v>
      </c>
      <c r="Q677" s="183">
        <f>IFERROR(_xll.qlIndexFixing(ONIndex1Y,I677,TRUE,_xll.ohTrigger(RecalcTrigger,Trigger1Y)),NA())</f>
        <v>1.1752298019391816E-2</v>
      </c>
    </row>
    <row r="678" spans="2:17" x14ac:dyDescent="0.2">
      <c r="B678" s="39" t="s">
        <v>42</v>
      </c>
      <c r="D678" s="42">
        <f>_xll.qlCalendarAdvance(Calendar,$D677,B678,"f",FALSE)</f>
        <v>44194</v>
      </c>
      <c r="E678" s="177">
        <f>_xll.qlInterestRateIndexValueDate(IndexON,D678)</f>
        <v>44194</v>
      </c>
      <c r="F678" s="193">
        <f>IFERROR(_xll.qlIndexFixing(IndexON,D678,TRUE,_xll.ohTrigger(RecalcTrigger,TriggerON)),NA())</f>
        <v>8.1865546673665079E-3</v>
      </c>
      <c r="H678" s="42">
        <f>_xll.qlCalendarAdvance(Calendar,$H677,B678,"f",FALSE)</f>
        <v>44194</v>
      </c>
      <c r="I678" s="177">
        <f>_xll.qlInterestRateIndexValueDate(Index1M,$H678)</f>
        <v>44196</v>
      </c>
      <c r="J678" s="182">
        <f>IFERROR(_xll.qlIndexFixing(Index1M,$H678,TRUE,_xll.ohTrigger(RecalcTrigger,Trigger1M)),NA())</f>
        <v>8.337444683754287E-3</v>
      </c>
      <c r="K678" s="44" t="e">
        <f>IFERROR(_xll.qlIndexFixing(Index3M,H678,TRUE,_xll.ohTrigger(RecalcTrigger,Trigger3M)),NA())</f>
        <v>#N/A</v>
      </c>
      <c r="L678" s="44">
        <f>IFERROR(_xll.qlIndexFixing(Index6M,$H678,TRUE,_xll.ohTrigger(RecalcTrigger,Trigger6M)),NA())</f>
        <v>1.12557719771776E-2</v>
      </c>
      <c r="M678" s="183">
        <f>IFERROR(_xll.qlIndexFixing(Index1Y,$H678,TRUE,_xll.ohTrigger(RecalcTrigger,Trigger1Y)),NA())</f>
        <v>1.3179291882068097E-2</v>
      </c>
      <c r="N678" s="182">
        <f>IFERROR(_xll.qlIndexFixing(ONIndex1M,I678,TRUE,_xll.ohTrigger(RecalcTrigger,Trigger1M)),NA())</f>
        <v>8.2669245347677389E-3</v>
      </c>
      <c r="O678" s="44" t="e">
        <f>IFERROR(_xll.qlIndexFixing(ONIndex3M,I678,TRUE,_xll.ohTrigger(RecalcTrigger,Trigger3M)),NA())</f>
        <v>#N/A</v>
      </c>
      <c r="P678" s="44">
        <f>IFERROR(_xll.qlIndexFixing(ONIndex6M,I678,TRUE,_xll.ohTrigger(RecalcTrigger,Trigger6M)),NA())</f>
        <v>1.0609209005227882E-2</v>
      </c>
      <c r="Q678" s="183">
        <f>IFERROR(_xll.qlIndexFixing(ONIndex1Y,I678,TRUE,_xll.ohTrigger(RecalcTrigger,Trigger1Y)),NA())</f>
        <v>1.1799934498473164E-2</v>
      </c>
    </row>
    <row r="679" spans="2:17" x14ac:dyDescent="0.2">
      <c r="B679" s="39" t="s">
        <v>42</v>
      </c>
      <c r="D679" s="42">
        <f>_xll.qlCalendarAdvance(Calendar,$D678,B679,"f",FALSE)</f>
        <v>44201</v>
      </c>
      <c r="E679" s="177">
        <f>_xll.qlInterestRateIndexValueDate(IndexON,D679)</f>
        <v>44201</v>
      </c>
      <c r="F679" s="193">
        <f>IFERROR(_xll.qlIndexFixing(IndexON,D679,TRUE,_xll.ohTrigger(RecalcTrigger,TriggerON)),NA())</f>
        <v>8.2433485012423091E-3</v>
      </c>
      <c r="H679" s="42">
        <f>_xll.qlCalendarAdvance(Calendar,$H678,B679,"f",FALSE)</f>
        <v>44201</v>
      </c>
      <c r="I679" s="177">
        <f>_xll.qlInterestRateIndexValueDate(Index1M,$H679)</f>
        <v>44203</v>
      </c>
      <c r="J679" s="182">
        <f>IFERROR(_xll.qlIndexFixing(Index1M,$H679,TRUE,_xll.ohTrigger(RecalcTrigger,Trigger1M)),NA())</f>
        <v>8.4020779657195677E-3</v>
      </c>
      <c r="K679" s="44" t="e">
        <f>IFERROR(_xll.qlIndexFixing(Index3M,H679,TRUE,_xll.ohTrigger(RecalcTrigger,Trigger3M)),NA())</f>
        <v>#N/A</v>
      </c>
      <c r="L679" s="44">
        <f>IFERROR(_xll.qlIndexFixing(Index6M,$H679,TRUE,_xll.ohTrigger(RecalcTrigger,Trigger6M)),NA())</f>
        <v>1.1307830351479319E-2</v>
      </c>
      <c r="M679" s="183">
        <f>IFERROR(_xll.qlIndexFixing(Index1Y,$H679,TRUE,_xll.ohTrigger(RecalcTrigger,Trigger1Y)),NA())</f>
        <v>1.3233241301491101E-2</v>
      </c>
      <c r="N679" s="182">
        <f>IFERROR(_xll.qlIndexFixing(ONIndex1M,I679,TRUE,_xll.ohTrigger(RecalcTrigger,Trigger1M)),NA())</f>
        <v>8.3119766871764256E-3</v>
      </c>
      <c r="O679" s="44" t="e">
        <f>IFERROR(_xll.qlIndexFixing(ONIndex3M,I679,TRUE,_xll.ohTrigger(RecalcTrigger,Trigger3M)),NA())</f>
        <v>#N/A</v>
      </c>
      <c r="P679" s="44">
        <f>IFERROR(_xll.qlIndexFixing(ONIndex6M,I679,TRUE,_xll.ohTrigger(RecalcTrigger,Trigger6M)),NA())</f>
        <v>1.0651034523716518E-2</v>
      </c>
      <c r="Q679" s="183">
        <f>IFERROR(_xll.qlIndexFixing(ONIndex1Y,I679,TRUE,_xll.ohTrigger(RecalcTrigger,Trigger1Y)),NA())</f>
        <v>1.1840885084515307E-2</v>
      </c>
    </row>
    <row r="680" spans="2:17" x14ac:dyDescent="0.2">
      <c r="B680" s="39" t="s">
        <v>42</v>
      </c>
      <c r="D680" s="42">
        <f>_xll.qlCalendarAdvance(Calendar,$D679,B680,"f",FALSE)</f>
        <v>44208</v>
      </c>
      <c r="E680" s="177">
        <f>_xll.qlInterestRateIndexValueDate(IndexON,D680)</f>
        <v>44208</v>
      </c>
      <c r="F680" s="193">
        <f>IFERROR(_xll.qlIndexFixing(IndexON,D680,TRUE,_xll.ohTrigger(RecalcTrigger,TriggerON)),NA())</f>
        <v>8.300286704754356E-3</v>
      </c>
      <c r="H680" s="42">
        <f>_xll.qlCalendarAdvance(Calendar,$H679,B680,"f",FALSE)</f>
        <v>44208</v>
      </c>
      <c r="I680" s="177">
        <f>_xll.qlInterestRateIndexValueDate(Index1M,$H680)</f>
        <v>44210</v>
      </c>
      <c r="J680" s="182">
        <f>IFERROR(_xll.qlIndexFixing(Index1M,$H680,TRUE,_xll.ohTrigger(RecalcTrigger,Trigger1M)),NA())</f>
        <v>8.4553105133119977E-3</v>
      </c>
      <c r="K680" s="44" t="e">
        <f>IFERROR(_xll.qlIndexFixing(Index3M,H680,TRUE,_xll.ohTrigger(RecalcTrigger,Trigger3M)),NA())</f>
        <v>#N/A</v>
      </c>
      <c r="L680" s="44">
        <f>IFERROR(_xll.qlIndexFixing(Index6M,$H680,TRUE,_xll.ohTrigger(RecalcTrigger,Trigger6M)),NA())</f>
        <v>1.1360153942161168E-2</v>
      </c>
      <c r="M680" s="183">
        <f>IFERROR(_xll.qlIndexFixing(Index1Y,$H680,TRUE,_xll.ohTrigger(RecalcTrigger,Trigger1Y)),NA())</f>
        <v>1.3287420221515423E-2</v>
      </c>
      <c r="N680" s="182">
        <f>IFERROR(_xll.qlIndexFixing(ONIndex1M,I680,TRUE,_xll.ohTrigger(RecalcTrigger,Trigger1M)),NA())</f>
        <v>8.364761665164977E-3</v>
      </c>
      <c r="O680" s="44" t="e">
        <f>IFERROR(_xll.qlIndexFixing(ONIndex3M,I680,TRUE,_xll.ohTrigger(RecalcTrigger,Trigger3M)),NA())</f>
        <v>#N/A</v>
      </c>
      <c r="P680" s="44">
        <f>IFERROR(_xll.qlIndexFixing(ONIndex6M,I680,TRUE,_xll.ohTrigger(RecalcTrigger,Trigger6M)),NA())</f>
        <v>1.0700024088681204E-2</v>
      </c>
      <c r="Q680" s="183">
        <f>IFERROR(_xll.qlIndexFixing(ONIndex1Y,I680,TRUE,_xll.ohTrigger(RecalcTrigger,Trigger1Y)),NA())</f>
        <v>1.1888803303348183E-2</v>
      </c>
    </row>
    <row r="681" spans="2:17" x14ac:dyDescent="0.2">
      <c r="B681" s="39" t="s">
        <v>42</v>
      </c>
      <c r="D681" s="42">
        <f>_xll.qlCalendarAdvance(Calendar,$D680,B681,"f",FALSE)</f>
        <v>44215</v>
      </c>
      <c r="E681" s="177">
        <f>_xll.qlInterestRateIndexValueDate(IndexON,D681)</f>
        <v>44215</v>
      </c>
      <c r="F681" s="193">
        <f>IFERROR(_xll.qlIndexFixing(IndexON,D681,TRUE,_xll.ohTrigger(RecalcTrigger,TriggerON)),NA())</f>
        <v>8.3573713858964283E-3</v>
      </c>
      <c r="H681" s="42">
        <f>_xll.qlCalendarAdvance(Calendar,$H680,B681,"f",FALSE)</f>
        <v>44215</v>
      </c>
      <c r="I681" s="177">
        <f>_xll.qlInterestRateIndexValueDate(Index1M,$H681)</f>
        <v>44217</v>
      </c>
      <c r="J681" s="182">
        <f>IFERROR(_xll.qlIndexFixing(Index1M,$H681,TRUE,_xll.ohTrigger(RecalcTrigger,Trigger1M)),NA())</f>
        <v>8.5087957421778326E-3</v>
      </c>
      <c r="K681" s="44" t="e">
        <f>IFERROR(_xll.qlIndexFixing(Index3M,H681,TRUE,_xll.ohTrigger(RecalcTrigger,Trigger3M)),NA())</f>
        <v>#N/A</v>
      </c>
      <c r="L681" s="44">
        <f>IFERROR(_xll.qlIndexFixing(Index6M,$H681,TRUE,_xll.ohTrigger(RecalcTrigger,Trigger6M)),NA())</f>
        <v>1.1412747240040587E-2</v>
      </c>
      <c r="M681" s="183">
        <f>IFERROR(_xll.qlIndexFixing(Index1Y,$H681,TRUE,_xll.ohTrigger(RecalcTrigger,Trigger1Y)),NA())</f>
        <v>1.3341822224639137E-2</v>
      </c>
      <c r="N681" s="182">
        <f>IFERROR(_xll.qlIndexFixing(ONIndex1M,I681,TRUE,_xll.ohTrigger(RecalcTrigger,Trigger1M)),NA())</f>
        <v>8.4177920096806247E-3</v>
      </c>
      <c r="O681" s="44" t="e">
        <f>IFERROR(_xll.qlIndexFixing(ONIndex3M,I681,TRUE,_xll.ohTrigger(RecalcTrigger,Trigger3M)),NA())</f>
        <v>#N/A</v>
      </c>
      <c r="P681" s="44">
        <f>IFERROR(_xll.qlIndexFixing(ONIndex6M,I681,TRUE,_xll.ohTrigger(RecalcTrigger,Trigger6M)),NA())</f>
        <v>1.074922586941085E-2</v>
      </c>
      <c r="Q681" s="183">
        <f>IFERROR(_xll.qlIndexFixing(ONIndex1Y,I681,TRUE,_xll.ohTrigger(RecalcTrigger,Trigger1Y)),NA())</f>
        <v>1.1936878608684864E-2</v>
      </c>
    </row>
    <row r="682" spans="2:17" x14ac:dyDescent="0.2">
      <c r="B682" s="39" t="s">
        <v>42</v>
      </c>
      <c r="D682" s="42">
        <f>_xll.qlCalendarAdvance(Calendar,$D681,B682,"f",FALSE)</f>
        <v>44222</v>
      </c>
      <c r="E682" s="177">
        <f>_xll.qlInterestRateIndexValueDate(IndexON,D682)</f>
        <v>44222</v>
      </c>
      <c r="F682" s="193">
        <f>IFERROR(_xll.qlIndexFixing(IndexON,D682,TRUE,_xll.ohTrigger(RecalcTrigger,TriggerON)),NA())</f>
        <v>8.4146046526623053E-3</v>
      </c>
      <c r="H682" s="42">
        <f>_xll.qlCalendarAdvance(Calendar,$H681,B682,"f",FALSE)</f>
        <v>44222</v>
      </c>
      <c r="I682" s="177">
        <f>_xll.qlInterestRateIndexValueDate(Index1M,$H682)</f>
        <v>44224</v>
      </c>
      <c r="J682" s="182">
        <f>IFERROR(_xll.qlIndexFixing(Index1M,$H682,TRUE,_xll.ohTrigger(RecalcTrigger,Trigger1M)),NA())</f>
        <v>8.550654824408685E-3</v>
      </c>
      <c r="K682" s="44" t="e">
        <f>IFERROR(_xll.qlIndexFixing(Index3M,H682,TRUE,_xll.ohTrigger(RecalcTrigger,Trigger3M)),NA())</f>
        <v>#N/A</v>
      </c>
      <c r="L682" s="44">
        <f>IFERROR(_xll.qlIndexFixing(Index6M,$H682,TRUE,_xll.ohTrigger(RecalcTrigger,Trigger6M)),NA())</f>
        <v>1.146561473651091E-2</v>
      </c>
      <c r="M682" s="183">
        <f>IFERROR(_xll.qlIndexFixing(Index1Y,$H682,TRUE,_xll.ohTrigger(RecalcTrigger,Trigger1Y)),NA())</f>
        <v>1.3396440765958006E-2</v>
      </c>
      <c r="N682" s="182">
        <f>IFERROR(_xll.qlIndexFixing(ONIndex1M,I682,TRUE,_xll.ohTrigger(RecalcTrigger,Trigger1M)),NA())</f>
        <v>8.4710719122504941E-3</v>
      </c>
      <c r="O682" s="44" t="e">
        <f>IFERROR(_xll.qlIndexFixing(ONIndex3M,I682,TRUE,_xll.ohTrigger(RecalcTrigger,Trigger3M)),NA())</f>
        <v>#N/A</v>
      </c>
      <c r="P682" s="44">
        <f>IFERROR(_xll.qlIndexFixing(ONIndex6M,I682,TRUE,_xll.ohTrigger(RecalcTrigger,Trigger6M)),NA())</f>
        <v>1.0798644310909822E-2</v>
      </c>
      <c r="Q682" s="183">
        <f>IFERROR(_xll.qlIndexFixing(ONIndex1Y,I682,TRUE,_xll.ohTrigger(RecalcTrigger,Trigger1Y)),NA())</f>
        <v>1.1985114766712712E-2</v>
      </c>
    </row>
    <row r="683" spans="2:17" x14ac:dyDescent="0.2">
      <c r="B683" s="39" t="s">
        <v>42</v>
      </c>
      <c r="D683" s="42">
        <f>_xll.qlCalendarAdvance(Calendar,$D682,B683,"f",FALSE)</f>
        <v>44229</v>
      </c>
      <c r="E683" s="177">
        <f>_xll.qlInterestRateIndexValueDate(IndexON,D683)</f>
        <v>44229</v>
      </c>
      <c r="F683" s="193">
        <f>IFERROR(_xll.qlIndexFixing(IndexON,D683,TRUE,_xll.ohTrigger(RecalcTrigger,TriggerON)),NA())</f>
        <v>8.4719886128059585E-3</v>
      </c>
      <c r="H683" s="42">
        <f>_xll.qlCalendarAdvance(Calendar,$H682,B683,"f",FALSE)</f>
        <v>44229</v>
      </c>
      <c r="I683" s="177">
        <f>_xll.qlInterestRateIndexValueDate(Index1M,$H683)</f>
        <v>44231</v>
      </c>
      <c r="J683" s="182">
        <f>IFERROR(_xll.qlIndexFixing(Index1M,$H683,TRUE,_xll.ohTrigger(RecalcTrigger,Trigger1M)),NA())</f>
        <v>8.6006199595600741E-3</v>
      </c>
      <c r="K683" s="44" t="e">
        <f>IFERROR(_xll.qlIndexFixing(Index3M,H683,TRUE,_xll.ohTrigger(RecalcTrigger,Trigger3M)),NA())</f>
        <v>#N/A</v>
      </c>
      <c r="L683" s="44">
        <f>IFERROR(_xll.qlIndexFixing(Index6M,$H683,TRUE,_xll.ohTrigger(RecalcTrigger,Trigger6M)),NA())</f>
        <v>1.1518760923549315E-2</v>
      </c>
      <c r="M683" s="183">
        <f>IFERROR(_xll.qlIndexFixing(Index1Y,$H683,TRUE,_xll.ohTrigger(RecalcTrigger,Trigger1Y)),NA())</f>
        <v>1.3451269173118183E-2</v>
      </c>
      <c r="N683" s="182">
        <f>IFERROR(_xll.qlIndexFixing(ONIndex1M,I683,TRUE,_xll.ohTrigger(RecalcTrigger,Trigger1M)),NA())</f>
        <v>8.5246055644017105E-3</v>
      </c>
      <c r="O683" s="44" t="e">
        <f>IFERROR(_xll.qlIndexFixing(ONIndex3M,I683,TRUE,_xll.ohTrigger(RecalcTrigger,Trigger3M)),NA())</f>
        <v>#N/A</v>
      </c>
      <c r="P683" s="44">
        <f>IFERROR(_xll.qlIndexFixing(ONIndex6M,I683,TRUE,_xll.ohTrigger(RecalcTrigger,Trigger6M)),NA())</f>
        <v>1.0848283857702867E-2</v>
      </c>
      <c r="Q683" s="183">
        <f>IFERROR(_xll.qlIndexFixing(ONIndex1Y,I683,TRUE,_xll.ohTrigger(RecalcTrigger,Trigger1Y)),NA())</f>
        <v>1.2033515543778961E-2</v>
      </c>
    </row>
    <row r="684" spans="2:17" x14ac:dyDescent="0.2">
      <c r="B684" s="39" t="s">
        <v>42</v>
      </c>
      <c r="D684" s="42">
        <f>_xll.qlCalendarAdvance(Calendar,$D683,B684,"f",FALSE)</f>
        <v>44236</v>
      </c>
      <c r="E684" s="177">
        <f>_xll.qlInterestRateIndexValueDate(IndexON,D684)</f>
        <v>44236</v>
      </c>
      <c r="F684" s="193">
        <f>IFERROR(_xll.qlIndexFixing(IndexON,D684,TRUE,_xll.ohTrigger(RecalcTrigger,TriggerON)),NA())</f>
        <v>8.5295253742412314E-3</v>
      </c>
      <c r="H684" s="42">
        <f>_xll.qlCalendarAdvance(Calendar,$H683,B684,"f",FALSE)</f>
        <v>44236</v>
      </c>
      <c r="I684" s="177">
        <f>_xll.qlInterestRateIndexValueDate(Index1M,$H684)</f>
        <v>44238</v>
      </c>
      <c r="J684" s="182">
        <f>IFERROR(_xll.qlIndexFixing(Index1M,$H684,TRUE,_xll.ohTrigger(RecalcTrigger,Trigger1M)),NA())</f>
        <v>8.6548061507198317E-3</v>
      </c>
      <c r="K684" s="44" t="e">
        <f>IFERROR(_xll.qlIndexFixing(Index3M,H684,TRUE,_xll.ohTrigger(RecalcTrigger,Trigger3M)),NA())</f>
        <v>#N/A</v>
      </c>
      <c r="L684" s="44">
        <f>IFERROR(_xll.qlIndexFixing(Index6M,$H684,TRUE,_xll.ohTrigger(RecalcTrigger,Trigger6M)),NA())</f>
        <v>1.1572190293724327E-2</v>
      </c>
      <c r="M684" s="183">
        <f>IFERROR(_xll.qlIndexFixing(Index1Y,$H684,TRUE,_xll.ohTrigger(RecalcTrigger,Trigger1Y)),NA())</f>
        <v>1.3506300646266275E-2</v>
      </c>
      <c r="N684" s="182">
        <f>IFERROR(_xll.qlIndexFixing(ONIndex1M,I684,TRUE,_xll.ohTrigger(RecalcTrigger,Trigger1M)),NA())</f>
        <v>8.5783971576613993E-3</v>
      </c>
      <c r="O684" s="44" t="e">
        <f>IFERROR(_xll.qlIndexFixing(ONIndex3M,I684,TRUE,_xll.ohTrigger(RecalcTrigger,Trigger3M)),NA())</f>
        <v>#N/A</v>
      </c>
      <c r="P684" s="44">
        <f>IFERROR(_xll.qlIndexFixing(ONIndex6M,I684,TRUE,_xll.ohTrigger(RecalcTrigger,Trigger6M)),NA())</f>
        <v>1.0898148954714415E-2</v>
      </c>
      <c r="Q684" s="183">
        <f>IFERROR(_xll.qlIndexFixing(ONIndex1Y,I684,TRUE,_xll.ohTrigger(RecalcTrigger,Trigger1Y)),NA())</f>
        <v>1.2082084706150908E-2</v>
      </c>
    </row>
    <row r="685" spans="2:17" x14ac:dyDescent="0.2">
      <c r="B685" s="39" t="s">
        <v>42</v>
      </c>
      <c r="D685" s="42">
        <f>_xll.qlCalendarAdvance(Calendar,$D684,B685,"f",FALSE)</f>
        <v>44243</v>
      </c>
      <c r="E685" s="177">
        <f>_xll.qlInterestRateIndexValueDate(IndexON,D685)</f>
        <v>44243</v>
      </c>
      <c r="F685" s="193">
        <f>IFERROR(_xll.qlIndexFixing(IndexON,D685,TRUE,_xll.ohTrigger(RecalcTrigger,TriggerON)),NA())</f>
        <v>8.5872170448819674E-3</v>
      </c>
      <c r="H685" s="42">
        <f>_xll.qlCalendarAdvance(Calendar,$H684,B685,"f",FALSE)</f>
        <v>44243</v>
      </c>
      <c r="I685" s="177">
        <f>_xll.qlInterestRateIndexValueDate(Index1M,$H685)</f>
        <v>44245</v>
      </c>
      <c r="J685" s="182">
        <f>IFERROR(_xll.qlIndexFixing(Index1M,$H685,TRUE,_xll.ohTrigger(RecalcTrigger,Trigger1M)),NA())</f>
        <v>8.7092605582287218E-3</v>
      </c>
      <c r="K685" s="44" t="e">
        <f>IFERROR(_xll.qlIndexFixing(Index3M,H685,TRUE,_xll.ohTrigger(RecalcTrigger,Trigger3M)),NA())</f>
        <v>#N/A</v>
      </c>
      <c r="L685" s="44">
        <f>IFERROR(_xll.qlIndexFixing(Index6M,$H685,TRUE,_xll.ohTrigger(RecalcTrigger,Trigger6M)),NA())</f>
        <v>1.1625907340200683E-2</v>
      </c>
      <c r="M685" s="183">
        <f>IFERROR(_xll.qlIndexFixing(Index1Y,$H685,TRUE,_xll.ohTrigger(RecalcTrigger,Trigger1Y)),NA())</f>
        <v>1.3561528258000945E-2</v>
      </c>
      <c r="N685" s="182">
        <f>IFERROR(_xll.qlIndexFixing(ONIndex1M,I685,TRUE,_xll.ohTrigger(RecalcTrigger,Trigger1M)),NA())</f>
        <v>8.6324508837964942E-3</v>
      </c>
      <c r="O685" s="44" t="e">
        <f>IFERROR(_xll.qlIndexFixing(ONIndex3M,I685,TRUE,_xll.ohTrigger(RecalcTrigger,Trigger3M)),NA())</f>
        <v>#N/A</v>
      </c>
      <c r="P685" s="44">
        <f>IFERROR(_xll.qlIndexFixing(ONIndex6M,I685,TRUE,_xll.ohTrigger(RecalcTrigger,Trigger6M)),NA())</f>
        <v>1.0948244046788957E-2</v>
      </c>
      <c r="Q685" s="183">
        <f>IFERROR(_xll.qlIndexFixing(ONIndex1Y,I685,TRUE,_xll.ohTrigger(RecalcTrigger,Trigger1Y)),NA())</f>
        <v>1.2130826020095853E-2</v>
      </c>
    </row>
    <row r="686" spans="2:17" x14ac:dyDescent="0.2">
      <c r="B686" s="39" t="s">
        <v>42</v>
      </c>
      <c r="D686" s="42">
        <f>_xll.qlCalendarAdvance(Calendar,$D685,B686,"f",FALSE)</f>
        <v>44250</v>
      </c>
      <c r="E686" s="177">
        <f>_xll.qlInterestRateIndexValueDate(IndexON,D686)</f>
        <v>44250</v>
      </c>
      <c r="F686" s="193">
        <f>IFERROR(_xll.qlIndexFixing(IndexON,D686,TRUE,_xll.ohTrigger(RecalcTrigger,TriggerON)),NA())</f>
        <v>8.6450657326420099E-3</v>
      </c>
      <c r="H686" s="42">
        <f>_xll.qlCalendarAdvance(Calendar,$H685,B686,"f",FALSE)</f>
        <v>44250</v>
      </c>
      <c r="I686" s="177">
        <f>_xll.qlInterestRateIndexValueDate(Index1M,$H686)</f>
        <v>44252</v>
      </c>
      <c r="J686" s="182">
        <f>IFERROR(_xll.qlIndexFixing(Index1M,$H686,TRUE,_xll.ohTrigger(RecalcTrigger,Trigger1M)),NA())</f>
        <v>8.7639873797118462E-3</v>
      </c>
      <c r="K686" s="44" t="e">
        <f>IFERROR(_xll.qlIndexFixing(Index3M,H686,TRUE,_xll.ohTrigger(RecalcTrigger,Trigger3M)),NA())</f>
        <v>#N/A</v>
      </c>
      <c r="L686" s="44">
        <f>IFERROR(_xll.qlIndexFixing(Index6M,$H686,TRUE,_xll.ohTrigger(RecalcTrigger,Trigger6M)),NA())</f>
        <v>1.1679916556746394E-2</v>
      </c>
      <c r="M686" s="183">
        <f>IFERROR(_xll.qlIndexFixing(Index1Y,$H686,TRUE,_xll.ohTrigger(RecalcTrigger,Trigger1Y)),NA())</f>
        <v>1.3616944953324731E-2</v>
      </c>
      <c r="N686" s="182">
        <f>IFERROR(_xll.qlIndexFixing(ONIndex1M,I686,TRUE,_xll.ohTrigger(RecalcTrigger,Trigger1M)),NA())</f>
        <v>8.6867709342541843E-3</v>
      </c>
      <c r="O686" s="44" t="e">
        <f>IFERROR(_xll.qlIndexFixing(ONIndex3M,I686,TRUE,_xll.ohTrigger(RecalcTrigger,Trigger3M)),NA())</f>
        <v>#N/A</v>
      </c>
      <c r="P686" s="44">
        <f>IFERROR(_xll.qlIndexFixing(ONIndex6M,I686,TRUE,_xll.ohTrigger(RecalcTrigger,Trigger6M)),NA())</f>
        <v>1.0998573578611115E-2</v>
      </c>
      <c r="Q686" s="183">
        <f>IFERROR(_xll.qlIndexFixing(ONIndex1Y,I686,TRUE,_xll.ohTrigger(RecalcTrigger,Trigger1Y)),NA())</f>
        <v>1.2179743252040964E-2</v>
      </c>
    </row>
    <row r="687" spans="2:17" x14ac:dyDescent="0.2">
      <c r="B687" s="39" t="s">
        <v>42</v>
      </c>
      <c r="D687" s="42">
        <f>_xll.qlCalendarAdvance(Calendar,$D686,B687,"f",FALSE)</f>
        <v>44257</v>
      </c>
      <c r="E687" s="177">
        <f>_xll.qlInterestRateIndexValueDate(IndexON,D687)</f>
        <v>44257</v>
      </c>
      <c r="F687" s="193">
        <f>IFERROR(_xll.qlIndexFixing(IndexON,D687,TRUE,_xll.ohTrigger(RecalcTrigger,TriggerON)),NA())</f>
        <v>8.7030735454352026E-3</v>
      </c>
      <c r="H687" s="42">
        <f>_xll.qlCalendarAdvance(Calendar,$H686,B687,"f",FALSE)</f>
        <v>44257</v>
      </c>
      <c r="I687" s="177">
        <f>_xll.qlInterestRateIndexValueDate(Index1M,$H687)</f>
        <v>44259</v>
      </c>
      <c r="J687" s="182">
        <f>IFERROR(_xll.qlIndexFixing(Index1M,$H687,TRUE,_xll.ohTrigger(RecalcTrigger,Trigger1M)),NA())</f>
        <v>8.8393183131817536E-3</v>
      </c>
      <c r="K687" s="44" t="e">
        <f>IFERROR(_xll.qlIndexFixing(Index3M,H687,TRUE,_xll.ohTrigger(RecalcTrigger,Trigger3M)),NA())</f>
        <v>#N/A</v>
      </c>
      <c r="L687" s="44">
        <f>IFERROR(_xll.qlIndexFixing(Index6M,$H687,TRUE,_xll.ohTrigger(RecalcTrigger,Trigger6M)),NA())</f>
        <v>1.1755117865413875E-2</v>
      </c>
      <c r="M687" s="183">
        <f>IFERROR(_xll.qlIndexFixing(Index1Y,$H687,TRUE,_xll.ohTrigger(RecalcTrigger,Trigger1Y)),NA())</f>
        <v>1.3672543549595642E-2</v>
      </c>
      <c r="N687" s="182">
        <f>IFERROR(_xll.qlIndexFixing(ONIndex1M,I687,TRUE,_xll.ohTrigger(RecalcTrigger,Trigger1M)),NA())</f>
        <v>8.7413615006415313E-3</v>
      </c>
      <c r="O687" s="44" t="e">
        <f>IFERROR(_xll.qlIndexFixing(ONIndex3M,I687,TRUE,_xll.ohTrigger(RecalcTrigger,Trigger3M)),NA())</f>
        <v>#N/A</v>
      </c>
      <c r="P687" s="44">
        <f>IFERROR(_xll.qlIndexFixing(ONIndex6M,I687,TRUE,_xll.ohTrigger(RecalcTrigger,Trigger6M)),NA())</f>
        <v>1.1049141995105316E-2</v>
      </c>
      <c r="Q687" s="183">
        <f>IFERROR(_xll.qlIndexFixing(ONIndex1Y,I687,TRUE,_xll.ohTrigger(RecalcTrigger,Trigger1Y)),NA())</f>
        <v>1.2228840168173605E-2</v>
      </c>
    </row>
    <row r="688" spans="2:17" x14ac:dyDescent="0.2">
      <c r="B688" s="39" t="s">
        <v>42</v>
      </c>
      <c r="D688" s="42">
        <f>_xll.qlCalendarAdvance(Calendar,$D687,B688,"f",FALSE)</f>
        <v>44264</v>
      </c>
      <c r="E688" s="177">
        <f>_xll.qlInterestRateIndexValueDate(IndexON,D688)</f>
        <v>44264</v>
      </c>
      <c r="F688" s="193">
        <f>IFERROR(_xll.qlIndexFixing(IndexON,D688,TRUE,_xll.ohTrigger(RecalcTrigger,TriggerON)),NA())</f>
        <v>8.7612425910954528E-3</v>
      </c>
      <c r="H688" s="42">
        <f>_xll.qlCalendarAdvance(Calendar,$H687,B688,"f",FALSE)</f>
        <v>44264</v>
      </c>
      <c r="I688" s="177">
        <f>_xll.qlInterestRateIndexValueDate(Index1M,$H688)</f>
        <v>44266</v>
      </c>
      <c r="J688" s="182">
        <f>IFERROR(_xll.qlIndexFixing(Index1M,$H688,TRUE,_xll.ohTrigger(RecalcTrigger,Trigger1M)),NA())</f>
        <v>8.8906200772248534E-3</v>
      </c>
      <c r="K688" s="44" t="e">
        <f>IFERROR(_xll.qlIndexFixing(Index3M,H688,TRUE,_xll.ohTrigger(RecalcTrigger,Trigger3M)),NA())</f>
        <v>#N/A</v>
      </c>
      <c r="L688" s="44">
        <f>IFERROR(_xll.qlIndexFixing(Index6M,$H688,TRUE,_xll.ohTrigger(RecalcTrigger,Trigger6M)),NA())</f>
        <v>1.1809849470186064E-2</v>
      </c>
      <c r="M688" s="183">
        <f>IFERROR(_xll.qlIndexFixing(Index1Y,$H688,TRUE,_xll.ohTrigger(RecalcTrigger,Trigger1Y)),NA())</f>
        <v>1.3728316736477892E-2</v>
      </c>
      <c r="N688" s="182">
        <f>IFERROR(_xll.qlIndexFixing(ONIndex1M,I688,TRUE,_xll.ohTrigger(RecalcTrigger,Trigger1M)),NA())</f>
        <v>8.7962267745655964E-3</v>
      </c>
      <c r="O688" s="44" t="e">
        <f>IFERROR(_xll.qlIndexFixing(ONIndex3M,I688,TRUE,_xll.ohTrigger(RecalcTrigger,Trigger3M)),NA())</f>
        <v>#N/A</v>
      </c>
      <c r="P688" s="44">
        <f>IFERROR(_xll.qlIndexFixing(ONIndex6M,I688,TRUE,_xll.ohTrigger(RecalcTrigger,Trigger6M)),NA())</f>
        <v>1.1099953740956181E-2</v>
      </c>
      <c r="Q688" s="183">
        <f>IFERROR(_xll.qlIndexFixing(ONIndex1Y,I688,TRUE,_xll.ohTrigger(RecalcTrigger,Trigger1Y)),NA())</f>
        <v>1.227812053500088E-2</v>
      </c>
    </row>
    <row r="689" spans="2:17" x14ac:dyDescent="0.2">
      <c r="B689" s="39" t="s">
        <v>42</v>
      </c>
      <c r="D689" s="42">
        <f>_xll.qlCalendarAdvance(Calendar,$D688,B689,"f",FALSE)</f>
        <v>44271</v>
      </c>
      <c r="E689" s="177">
        <f>_xll.qlInterestRateIndexValueDate(IndexON,D689)</f>
        <v>44271</v>
      </c>
      <c r="F689" s="193">
        <f>IFERROR(_xll.qlIndexFixing(IndexON,D689,TRUE,_xll.ohTrigger(RecalcTrigger,TriggerON)),NA())</f>
        <v>8.8195749775366039E-3</v>
      </c>
      <c r="H689" s="42">
        <f>_xll.qlCalendarAdvance(Calendar,$H688,B689,"f",FALSE)</f>
        <v>44271</v>
      </c>
      <c r="I689" s="177">
        <f>_xll.qlInterestRateIndexValueDate(Index1M,$H689)</f>
        <v>44273</v>
      </c>
      <c r="J689" s="182">
        <f>IFERROR(_xll.qlIndexFixing(Index1M,$H689,TRUE,_xll.ohTrigger(RecalcTrigger,Trigger1M)),NA())</f>
        <v>8.9462778981194702E-3</v>
      </c>
      <c r="K689" s="44" t="e">
        <f>IFERROR(_xll.qlIndexFixing(Index3M,H689,TRUE,_xll.ohTrigger(RecalcTrigger,Trigger3M)),NA())</f>
        <v>#N/A</v>
      </c>
      <c r="L689" s="44">
        <f>IFERROR(_xll.qlIndexFixing(Index6M,$H689,TRUE,_xll.ohTrigger(RecalcTrigger,Trigger6M)),NA())</f>
        <v>1.1864888428034147E-2</v>
      </c>
      <c r="M689" s="183">
        <f>IFERROR(_xll.qlIndexFixing(Index1Y,$H689,TRUE,_xll.ohTrigger(RecalcTrigger,Trigger1Y)),NA())</f>
        <v>1.3784257075895022E-2</v>
      </c>
      <c r="N689" s="182">
        <f>IFERROR(_xll.qlIndexFixing(ONIndex1M,I689,TRUE,_xll.ohTrigger(RecalcTrigger,Trigger1M)),NA())</f>
        <v>8.8513709476334412E-3</v>
      </c>
      <c r="O689" s="44" t="e">
        <f>IFERROR(_xll.qlIndexFixing(ONIndex3M,I689,TRUE,_xll.ohTrigger(RecalcTrigger,Trigger3M)),NA())</f>
        <v>#N/A</v>
      </c>
      <c r="P689" s="44">
        <f>IFERROR(_xll.qlIndexFixing(ONIndex6M,I689,TRUE,_xll.ohTrigger(RecalcTrigger,Trigger6M)),NA())</f>
        <v>1.1151013261088139E-2</v>
      </c>
      <c r="Q689" s="183">
        <f>IFERROR(_xll.qlIndexFixing(ONIndex1Y,I689,TRUE,_xll.ohTrigger(RecalcTrigger,Trigger1Y)),NA())</f>
        <v>1.2327588118630217E-2</v>
      </c>
    </row>
    <row r="690" spans="2:17" x14ac:dyDescent="0.2">
      <c r="B690" s="39" t="s">
        <v>42</v>
      </c>
      <c r="D690" s="42">
        <f>_xll.qlCalendarAdvance(Calendar,$D689,B690,"f",FALSE)</f>
        <v>44278</v>
      </c>
      <c r="E690" s="177">
        <f>_xll.qlInterestRateIndexValueDate(IndexON,D690)</f>
        <v>44278</v>
      </c>
      <c r="F690" s="193">
        <f>IFERROR(_xll.qlIndexFixing(IndexON,D690,TRUE,_xll.ohTrigger(RecalcTrigger,TriggerON)),NA())</f>
        <v>8.8780728126724995E-3</v>
      </c>
      <c r="H690" s="42">
        <f>_xll.qlCalendarAdvance(Calendar,$H689,B690,"f",FALSE)</f>
        <v>44278</v>
      </c>
      <c r="I690" s="177">
        <f>_xll.qlInterestRateIndexValueDate(Index1M,$H690)</f>
        <v>44280</v>
      </c>
      <c r="J690" s="182">
        <f>IFERROR(_xll.qlIndexFixing(Index1M,$H690,TRUE,_xll.ohTrigger(RecalcTrigger,Trigger1M)),NA())</f>
        <v>9.0022261872660381E-3</v>
      </c>
      <c r="K690" s="44" t="e">
        <f>IFERROR(_xll.qlIndexFixing(Index3M,H690,TRUE,_xll.ohTrigger(RecalcTrigger,Trigger3M)),NA())</f>
        <v>#N/A</v>
      </c>
      <c r="L690" s="44">
        <f>IFERROR(_xll.qlIndexFixing(Index6M,$H690,TRUE,_xll.ohTrigger(RecalcTrigger,Trigger6M)),NA())</f>
        <v>1.1920239236875858E-2</v>
      </c>
      <c r="M690" s="183">
        <f>IFERROR(_xll.qlIndexFixing(Index1Y,$H690,TRUE,_xll.ohTrigger(RecalcTrigger,Trigger1Y)),NA())</f>
        <v>1.3840357001980856E-2</v>
      </c>
      <c r="N690" s="182">
        <f>IFERROR(_xll.qlIndexFixing(ONIndex1M,I690,TRUE,_xll.ohTrigger(RecalcTrigger,Trigger1M)),NA())</f>
        <v>8.9067982113721911E-3</v>
      </c>
      <c r="O690" s="44" t="e">
        <f>IFERROR(_xll.qlIndexFixing(ONIndex3M,I690,TRUE,_xll.ohTrigger(RecalcTrigger,Trigger3M)),NA())</f>
        <v>#N/A</v>
      </c>
      <c r="P690" s="44">
        <f>IFERROR(_xll.qlIndexFixing(ONIndex6M,I690,TRUE,_xll.ohTrigger(RecalcTrigger,Trigger6M)),NA())</f>
        <v>1.1202325000265745E-2</v>
      </c>
      <c r="Q690" s="183">
        <f>IFERROR(_xll.qlIndexFixing(ONIndex1Y,I690,TRUE,_xll.ohTrigger(RecalcTrigger,Trigger1Y)),NA())</f>
        <v>1.2377246685408849E-2</v>
      </c>
    </row>
    <row r="691" spans="2:17" x14ac:dyDescent="0.2">
      <c r="B691" s="39" t="s">
        <v>42</v>
      </c>
      <c r="D691" s="42">
        <f>_xll.qlCalendarAdvance(Calendar,$D690,B691,"f",FALSE)</f>
        <v>44285</v>
      </c>
      <c r="E691" s="177">
        <f>_xll.qlInterestRateIndexValueDate(IndexON,D691)</f>
        <v>44285</v>
      </c>
      <c r="F691" s="193">
        <f>IFERROR(_xll.qlIndexFixing(IndexON,D691,TRUE,_xll.ohTrigger(RecalcTrigger,TriggerON)),NA())</f>
        <v>8.936738204496919E-3</v>
      </c>
      <c r="H691" s="42">
        <f>_xll.qlCalendarAdvance(Calendar,$H690,B691,"f",FALSE)</f>
        <v>44285</v>
      </c>
      <c r="I691" s="177">
        <f>_xll.qlInterestRateIndexValueDate(Index1M,$H691)</f>
        <v>44287</v>
      </c>
      <c r="J691" s="182">
        <f>IFERROR(_xll.qlIndexFixing(Index1M,$H691,TRUE,_xll.ohTrigger(RecalcTrigger,Trigger1M)),NA())</f>
        <v>9.0584691437281539E-3</v>
      </c>
      <c r="K691" s="44" t="e">
        <f>IFERROR(_xll.qlIndexFixing(Index3M,H691,TRUE,_xll.ohTrigger(RecalcTrigger,Trigger3M)),NA())</f>
        <v>#N/A</v>
      </c>
      <c r="L691" s="44">
        <f>IFERROR(_xll.qlIndexFixing(Index6M,$H691,TRUE,_xll.ohTrigger(RecalcTrigger,Trigger6M)),NA())</f>
        <v>1.1963056122605769E-2</v>
      </c>
      <c r="M691" s="183">
        <f>IFERROR(_xll.qlIndexFixing(Index1Y,$H691,TRUE,_xll.ohTrigger(RecalcTrigger,Trigger1Y)),NA())</f>
        <v>1.3896608821033059E-2</v>
      </c>
      <c r="N691" s="182">
        <f>IFERROR(_xll.qlIndexFixing(ONIndex1M,I691,TRUE,_xll.ohTrigger(RecalcTrigger,Trigger1M)),NA())</f>
        <v>8.9784845519158551E-3</v>
      </c>
      <c r="O691" s="44" t="e">
        <f>IFERROR(_xll.qlIndexFixing(ONIndex3M,I691,TRUE,_xll.ohTrigger(RecalcTrigger,Trigger3M)),NA())</f>
        <v>#N/A</v>
      </c>
      <c r="P691" s="44">
        <f>IFERROR(_xll.qlIndexFixing(ONIndex6M,I691,TRUE,_xll.ohTrigger(RecalcTrigger,Trigger6M)),NA())</f>
        <v>1.1268674997122474E-2</v>
      </c>
      <c r="Q691" s="183">
        <f>IFERROR(_xll.qlIndexFixing(ONIndex1Y,I691,TRUE,_xll.ohTrigger(RecalcTrigger,Trigger1Y)),NA())</f>
        <v>1.2441380103744848E-2</v>
      </c>
    </row>
    <row r="692" spans="2:17" x14ac:dyDescent="0.2">
      <c r="B692" s="39" t="s">
        <v>42</v>
      </c>
      <c r="D692" s="42">
        <f>_xll.qlCalendarAdvance(Calendar,$D691,B692,"f",FALSE)</f>
        <v>44292</v>
      </c>
      <c r="E692" s="177">
        <f>_xll.qlInterestRateIndexValueDate(IndexON,D692)</f>
        <v>44292</v>
      </c>
      <c r="F692" s="193">
        <f>IFERROR(_xll.qlIndexFixing(IndexON,D692,TRUE,_xll.ohTrigger(RecalcTrigger,TriggerON)),NA())</f>
        <v>8.99557326084377E-3</v>
      </c>
      <c r="H692" s="42">
        <f>_xll.qlCalendarAdvance(Calendar,$H691,B692,"f",FALSE)</f>
        <v>44292</v>
      </c>
      <c r="I692" s="177">
        <f>_xll.qlInterestRateIndexValueDate(Index1M,$H692)</f>
        <v>44294</v>
      </c>
      <c r="J692" s="182">
        <f>IFERROR(_xll.qlIndexFixing(Index1M,$H692,TRUE,_xll.ohTrigger(RecalcTrigger,Trigger1M)),NA())</f>
        <v>9.1150109666793266E-3</v>
      </c>
      <c r="K692" s="44" t="e">
        <f>IFERROR(_xll.qlIndexFixing(Index3M,H692,TRUE,_xll.ohTrigger(RecalcTrigger,Trigger3M)),NA())</f>
        <v>#N/A</v>
      </c>
      <c r="L692" s="44">
        <f>IFERROR(_xll.qlIndexFixing(Index6M,$H692,TRUE,_xll.ohTrigger(RecalcTrigger,Trigger6M)),NA())</f>
        <v>1.2018965209295018E-2</v>
      </c>
      <c r="M692" s="183">
        <f>IFERROR(_xll.qlIndexFixing(Index1Y,$H692,TRUE,_xll.ohTrigger(RecalcTrigger,Trigger1Y)),NA())</f>
        <v>1.3953004711464307E-2</v>
      </c>
      <c r="N692" s="182">
        <f>IFERROR(_xll.qlIndexFixing(ONIndex1M,I692,TRUE,_xll.ohTrigger(RecalcTrigger,Trigger1M)),NA())</f>
        <v>9.0185187774505238E-3</v>
      </c>
      <c r="O692" s="44" t="e">
        <f>IFERROR(_xll.qlIndexFixing(ONIndex3M,I692,TRUE,_xll.ohTrigger(RecalcTrigger,Trigger3M)),NA())</f>
        <v>#N/A</v>
      </c>
      <c r="P692" s="44">
        <f>IFERROR(_xll.qlIndexFixing(ONIndex6M,I692,TRUE,_xll.ohTrigger(RecalcTrigger,Trigger6M)),NA())</f>
        <v>1.1305722915055938E-2</v>
      </c>
      <c r="Q692" s="183">
        <f>IFERROR(_xll.qlIndexFixing(ONIndex1Y,I692,TRUE,_xll.ohTrigger(RecalcTrigger,Trigger1Y)),NA())</f>
        <v>1.2477151833802935E-2</v>
      </c>
    </row>
    <row r="693" spans="2:17" x14ac:dyDescent="0.2">
      <c r="B693" s="39" t="s">
        <v>42</v>
      </c>
      <c r="D693" s="42">
        <f>_xll.qlCalendarAdvance(Calendar,$D692,B693,"f",FALSE)</f>
        <v>44299</v>
      </c>
      <c r="E693" s="177">
        <f>_xll.qlInterestRateIndexValueDate(IndexON,D693)</f>
        <v>44299</v>
      </c>
      <c r="F693" s="193">
        <f>IFERROR(_xll.qlIndexFixing(IndexON,D693,TRUE,_xll.ohTrigger(RecalcTrigger,TriggerON)),NA())</f>
        <v>9.0545800895469597E-3</v>
      </c>
      <c r="H693" s="42">
        <f>_xll.qlCalendarAdvance(Calendar,$H692,B693,"f",FALSE)</f>
        <v>44299</v>
      </c>
      <c r="I693" s="177">
        <f>_xll.qlInterestRateIndexValueDate(Index1M,$H693)</f>
        <v>44301</v>
      </c>
      <c r="J693" s="182">
        <f>IFERROR(_xll.qlIndexFixing(Index1M,$H693,TRUE,_xll.ohTrigger(RecalcTrigger,Trigger1M)),NA())</f>
        <v>9.1718558553979812E-3</v>
      </c>
      <c r="K693" s="44" t="e">
        <f>IFERROR(_xll.qlIndexFixing(Index3M,H693,TRUE,_xll.ohTrigger(RecalcTrigger,Trigger3M)),NA())</f>
        <v>#N/A</v>
      </c>
      <c r="L693" s="44">
        <f>IFERROR(_xll.qlIndexFixing(Index6M,$H693,TRUE,_xll.ohTrigger(RecalcTrigger,Trigger6M)),NA())</f>
        <v>1.2075198621655287E-2</v>
      </c>
      <c r="M693" s="183">
        <f>IFERROR(_xll.qlIndexFixing(Index1Y,$H693,TRUE,_xll.ohTrigger(RecalcTrigger,Trigger1Y)),NA())</f>
        <v>1.4027224442139651E-2</v>
      </c>
      <c r="N693" s="182">
        <f>IFERROR(_xll.qlIndexFixing(ONIndex1M,I693,TRUE,_xll.ohTrigger(RecalcTrigger,Trigger1M)),NA())</f>
        <v>9.0748204630042295E-3</v>
      </c>
      <c r="O693" s="44" t="e">
        <f>IFERROR(_xll.qlIndexFixing(ONIndex3M,I693,TRUE,_xll.ohTrigger(RecalcTrigger,Trigger3M)),NA())</f>
        <v>#N/A</v>
      </c>
      <c r="P693" s="44">
        <f>IFERROR(_xll.qlIndexFixing(ONIndex6M,I693,TRUE,_xll.ohTrigger(RecalcTrigger,Trigger6M)),NA())</f>
        <v>1.1357817980277574E-2</v>
      </c>
      <c r="Q693" s="183">
        <f>IFERROR(_xll.qlIndexFixing(ONIndex1Y,I693,TRUE,_xll.ohTrigger(RecalcTrigger,Trigger1Y)),NA())</f>
        <v>1.2527405948112857E-2</v>
      </c>
    </row>
    <row r="694" spans="2:17" x14ac:dyDescent="0.2">
      <c r="B694" s="39" t="s">
        <v>42</v>
      </c>
      <c r="D694" s="42">
        <f>_xll.qlCalendarAdvance(Calendar,$D693,B694,"f",FALSE)</f>
        <v>44306</v>
      </c>
      <c r="E694" s="177">
        <f>_xll.qlInterestRateIndexValueDate(IndexON,D694)</f>
        <v>44306</v>
      </c>
      <c r="F694" s="193">
        <f>IFERROR(_xll.qlIndexFixing(IndexON,D694,TRUE,_xll.ohTrigger(RecalcTrigger,TriggerON)),NA())</f>
        <v>9.1137607986002678E-3</v>
      </c>
      <c r="H694" s="42">
        <f>_xll.qlCalendarAdvance(Calendar,$H693,B694,"f",FALSE)</f>
        <v>44306</v>
      </c>
      <c r="I694" s="177">
        <f>_xll.qlInterestRateIndexValueDate(Index1M,$H694)</f>
        <v>44308</v>
      </c>
      <c r="J694" s="182">
        <f>IFERROR(_xll.qlIndexFixing(Index1M,$H694,TRUE,_xll.ohTrigger(RecalcTrigger,Trigger1M)),NA())</f>
        <v>9.2290080092774507E-3</v>
      </c>
      <c r="K694" s="44" t="e">
        <f>IFERROR(_xll.qlIndexFixing(Index3M,H694,TRUE,_xll.ohTrigger(RecalcTrigger,Trigger3M)),NA())</f>
        <v>#N/A</v>
      </c>
      <c r="L694" s="44">
        <f>IFERROR(_xll.qlIndexFixing(Index6M,$H694,TRUE,_xll.ohTrigger(RecalcTrigger,Trigger6M)),NA())</f>
        <v>1.2131760859220872E-2</v>
      </c>
      <c r="M694" s="183">
        <f>IFERROR(_xll.qlIndexFixing(Index1Y,$H694,TRUE,_xll.ohTrigger(RecalcTrigger,Trigger1Y)),NA())</f>
        <v>1.4066196780413535E-2</v>
      </c>
      <c r="N694" s="182">
        <f>IFERROR(_xll.qlIndexFixing(ONIndex1M,I694,TRUE,_xll.ohTrigger(RecalcTrigger,Trigger1M)),NA())</f>
        <v>9.1314220057370221E-3</v>
      </c>
      <c r="O694" s="44" t="e">
        <f>IFERROR(_xll.qlIndexFixing(ONIndex3M,I694,TRUE,_xll.ohTrigger(RecalcTrigger,Trigger3M)),NA())</f>
        <v>#N/A</v>
      </c>
      <c r="P694" s="44">
        <f>IFERROR(_xll.qlIndexFixing(ONIndex6M,I694,TRUE,_xll.ohTrigger(RecalcTrigger,Trigger6M)),NA())</f>
        <v>1.1410183043922828E-2</v>
      </c>
      <c r="Q694" s="183">
        <f>IFERROR(_xll.qlIndexFixing(ONIndex1Y,I694,TRUE,_xll.ohTrigger(RecalcTrigger,Trigger1Y)),NA())</f>
        <v>1.2577866110801139E-2</v>
      </c>
    </row>
    <row r="695" spans="2:17" x14ac:dyDescent="0.2">
      <c r="B695" s="39" t="s">
        <v>42</v>
      </c>
      <c r="D695" s="42">
        <f>_xll.qlCalendarAdvance(Calendar,$D694,B695,"f",FALSE)</f>
        <v>44313</v>
      </c>
      <c r="E695" s="177">
        <f>_xll.qlInterestRateIndexValueDate(IndexON,D695)</f>
        <v>44313</v>
      </c>
      <c r="F695" s="193">
        <f>IFERROR(_xll.qlIndexFixing(IndexON,D695,TRUE,_xll.ohTrigger(RecalcTrigger,TriggerON)),NA())</f>
        <v>9.1731174959175377E-3</v>
      </c>
      <c r="H695" s="42">
        <f>_xll.qlCalendarAdvance(Calendar,$H694,B695,"f",FALSE)</f>
        <v>44313</v>
      </c>
      <c r="I695" s="177">
        <f>_xll.qlInterestRateIndexValueDate(Index1M,$H695)</f>
        <v>44315</v>
      </c>
      <c r="J695" s="182">
        <f>IFERROR(_xll.qlIndexFixing(Index1M,$H695,TRUE,_xll.ohTrigger(RecalcTrigger,Trigger1M)),NA())</f>
        <v>9.2864716278184822E-3</v>
      </c>
      <c r="K695" s="44" t="e">
        <f>IFERROR(_xll.qlIndexFixing(Index3M,H695,TRUE,_xll.ohTrigger(RecalcTrigger,Trigger3M)),NA())</f>
        <v>#N/A</v>
      </c>
      <c r="L695" s="44">
        <f>IFERROR(_xll.qlIndexFixing(Index6M,$H695,TRUE,_xll.ohTrigger(RecalcTrigger,Trigger6M)),NA())</f>
        <v>1.2188656422199629E-2</v>
      </c>
      <c r="M695" s="183">
        <f>IFERROR(_xll.qlIndexFixing(Index1Y,$H695,TRUE,_xll.ohTrigger(RecalcTrigger,Trigger1Y)),NA())</f>
        <v>1.412297667591428E-2</v>
      </c>
      <c r="N695" s="182">
        <f>IFERROR(_xll.qlIndexFixing(ONIndex1M,I695,TRUE,_xll.ohTrigger(RecalcTrigger,Trigger1M)),NA())</f>
        <v>9.1883275970960909E-3</v>
      </c>
      <c r="O695" s="44" t="e">
        <f>IFERROR(_xll.qlIndexFixing(ONIndex3M,I695,TRUE,_xll.ohTrigger(RecalcTrigger,Trigger3M)),NA())</f>
        <v>#N/A</v>
      </c>
      <c r="P695" s="44">
        <f>IFERROR(_xll.qlIndexFixing(ONIndex6M,I695,TRUE,_xll.ohTrigger(RecalcTrigger,Trigger6M)),NA())</f>
        <v>1.1462822550676321E-2</v>
      </c>
      <c r="Q695" s="183">
        <f>IFERROR(_xll.qlIndexFixing(ONIndex1Y,I695,TRUE,_xll.ohTrigger(RecalcTrigger,Trigger1Y)),NA())</f>
        <v>1.2628536088374887E-2</v>
      </c>
    </row>
    <row r="696" spans="2:17" x14ac:dyDescent="0.2">
      <c r="B696" s="39" t="s">
        <v>42</v>
      </c>
      <c r="D696" s="42">
        <f>_xll.qlCalendarAdvance(Calendar,$D695,B696,"f",FALSE)</f>
        <v>44320</v>
      </c>
      <c r="E696" s="177">
        <f>_xll.qlInterestRateIndexValueDate(IndexON,D696)</f>
        <v>44320</v>
      </c>
      <c r="F696" s="193">
        <f>IFERROR(_xll.qlIndexFixing(IndexON,D696,TRUE,_xll.ohTrigger(RecalcTrigger,TriggerON)),NA())</f>
        <v>9.2326522893326768E-3</v>
      </c>
      <c r="H696" s="42">
        <f>_xll.qlCalendarAdvance(Calendar,$H695,B696,"f",FALSE)</f>
        <v>44320</v>
      </c>
      <c r="I696" s="177">
        <f>_xll.qlInterestRateIndexValueDate(Index1M,$H696)</f>
        <v>44322</v>
      </c>
      <c r="J696" s="182">
        <f>IFERROR(_xll.qlIndexFixing(Index1M,$H696,TRUE,_xll.ohTrigger(RecalcTrigger,Trigger1M)),NA())</f>
        <v>9.3442509106317351E-3</v>
      </c>
      <c r="K696" s="44" t="e">
        <f>IFERROR(_xll.qlIndexFixing(Index3M,H696,TRUE,_xll.ohTrigger(RecalcTrigger,Trigger3M)),NA())</f>
        <v>#N/A</v>
      </c>
      <c r="L696" s="44">
        <f>IFERROR(_xll.qlIndexFixing(Index6M,$H696,TRUE,_xll.ohTrigger(RecalcTrigger,Trigger6M)),NA())</f>
        <v>1.2259144927885159E-2</v>
      </c>
      <c r="M696" s="183">
        <f>IFERROR(_xll.qlIndexFixing(Index1Y,$H696,TRUE,_xll.ohTrigger(RecalcTrigger,Trigger1Y)),NA())</f>
        <v>1.4179868076667617E-2</v>
      </c>
      <c r="N696" s="182">
        <f>IFERROR(_xll.qlIndexFixing(ONIndex1M,I696,TRUE,_xll.ohTrigger(RecalcTrigger,Trigger1M)),NA())</f>
        <v>9.2455414289283055E-3</v>
      </c>
      <c r="O696" s="44" t="e">
        <f>IFERROR(_xll.qlIndexFixing(ONIndex3M,I696,TRUE,_xll.ohTrigger(RecalcTrigger,Trigger3M)),NA())</f>
        <v>#N/A</v>
      </c>
      <c r="P696" s="44">
        <f>IFERROR(_xll.qlIndexFixing(ONIndex6M,I696,TRUE,_xll.ohTrigger(RecalcTrigger,Trigger6M)),NA())</f>
        <v>1.1515740945382547E-2</v>
      </c>
      <c r="Q696" s="183">
        <f>IFERROR(_xll.qlIndexFixing(ONIndex1Y,I696,TRUE,_xll.ohTrigger(RecalcTrigger,Trigger1Y)),NA())</f>
        <v>1.2679419647101398E-2</v>
      </c>
    </row>
    <row r="697" spans="2:17" x14ac:dyDescent="0.2">
      <c r="B697" s="39" t="s">
        <v>42</v>
      </c>
      <c r="D697" s="42">
        <f>_xll.qlCalendarAdvance(Calendar,$D696,B697,"f",FALSE)</f>
        <v>44327</v>
      </c>
      <c r="E697" s="177">
        <f>_xll.qlInterestRateIndexValueDate(IndexON,D697)</f>
        <v>44327</v>
      </c>
      <c r="F697" s="193">
        <f>IFERROR(_xll.qlIndexFixing(IndexON,D697,TRUE,_xll.ohTrigger(RecalcTrigger,TriggerON)),NA())</f>
        <v>9.2923672869194007E-3</v>
      </c>
      <c r="H697" s="42">
        <f>_xll.qlCalendarAdvance(Calendar,$H696,B697,"f",FALSE)</f>
        <v>44327</v>
      </c>
      <c r="I697" s="177">
        <f>_xll.qlInterestRateIndexValueDate(Index1M,$H697)</f>
        <v>44329</v>
      </c>
      <c r="J697" s="182">
        <f>IFERROR(_xll.qlIndexFixing(Index1M,$H697,TRUE,_xll.ohTrigger(RecalcTrigger,Trigger1M)),NA())</f>
        <v>9.4023500574427765E-3</v>
      </c>
      <c r="K697" s="44" t="e">
        <f>IFERROR(_xll.qlIndexFixing(Index3M,H697,TRUE,_xll.ohTrigger(RecalcTrigger,Trigger3M)),NA())</f>
        <v>#N/A</v>
      </c>
      <c r="L697" s="44">
        <f>IFERROR(_xll.qlIndexFixing(Index6M,$H697,TRUE,_xll.ohTrigger(RecalcTrigger,Trigger6M)),NA())</f>
        <v>1.2316804691485016E-2</v>
      </c>
      <c r="M697" s="183">
        <f>IFERROR(_xll.qlIndexFixing(Index1Y,$H697,TRUE,_xll.ohTrigger(RecalcTrigger,Trigger1Y)),NA())</f>
        <v>1.4236862520967253E-2</v>
      </c>
      <c r="N697" s="182">
        <f>IFERROR(_xll.qlIndexFixing(ONIndex1M,I697,TRUE,_xll.ohTrigger(RecalcTrigger,Trigger1M)),NA())</f>
        <v>9.3030676927607914E-3</v>
      </c>
      <c r="O697" s="44" t="e">
        <f>IFERROR(_xll.qlIndexFixing(ONIndex3M,I697,TRUE,_xll.ohTrigger(RecalcTrigger,Trigger3M)),NA())</f>
        <v>#N/A</v>
      </c>
      <c r="P697" s="44">
        <f>IFERROR(_xll.qlIndexFixing(ONIndex6M,I697,TRUE,_xll.ohTrigger(RecalcTrigger,Trigger6M)),NA())</f>
        <v>1.1568942673045868E-2</v>
      </c>
      <c r="Q697" s="183">
        <f>IFERROR(_xll.qlIndexFixing(ONIndex1Y,I697,TRUE,_xll.ohTrigger(RecalcTrigger,Trigger1Y)),NA())</f>
        <v>1.273052055324797E-2</v>
      </c>
    </row>
    <row r="698" spans="2:17" x14ac:dyDescent="0.2">
      <c r="B698" s="39" t="s">
        <v>42</v>
      </c>
      <c r="D698" s="42">
        <f>_xll.qlCalendarAdvance(Calendar,$D697,B698,"f",FALSE)</f>
        <v>44334</v>
      </c>
      <c r="E698" s="177">
        <f>_xll.qlInterestRateIndexValueDate(IndexON,D698)</f>
        <v>44334</v>
      </c>
      <c r="F698" s="193">
        <f>IFERROR(_xll.qlIndexFixing(IndexON,D698,TRUE,_xll.ohTrigger(RecalcTrigger,TriggerON)),NA())</f>
        <v>9.3522645965116169E-3</v>
      </c>
      <c r="H698" s="42">
        <f>_xll.qlCalendarAdvance(Calendar,$H697,B698,"f",FALSE)</f>
        <v>44334</v>
      </c>
      <c r="I698" s="177">
        <f>_xll.qlInterestRateIndexValueDate(Index1M,$H698)</f>
        <v>44336</v>
      </c>
      <c r="J698" s="182">
        <f>IFERROR(_xll.qlIndexFixing(Index1M,$H698,TRUE,_xll.ohTrigger(RecalcTrigger,Trigger1M)),NA())</f>
        <v>9.460773268084588E-3</v>
      </c>
      <c r="K698" s="44" t="e">
        <f>IFERROR(_xll.qlIndexFixing(Index3M,H698,TRUE,_xll.ohTrigger(RecalcTrigger,Trigger3M)),NA())</f>
        <v>#N/A</v>
      </c>
      <c r="L698" s="44">
        <f>IFERROR(_xll.qlIndexFixing(Index6M,$H698,TRUE,_xll.ohTrigger(RecalcTrigger,Trigger6M)),NA())</f>
        <v>1.2374812313689159E-2</v>
      </c>
      <c r="M698" s="183">
        <f>IFERROR(_xll.qlIndexFixing(Index1Y,$H698,TRUE,_xll.ohTrigger(RecalcTrigger,Trigger1Y)),NA())</f>
        <v>1.4293951418945083E-2</v>
      </c>
      <c r="N698" s="182">
        <f>IFERROR(_xll.qlIndexFixing(ONIndex1M,I698,TRUE,_xll.ohTrigger(RecalcTrigger,Trigger1M)),NA())</f>
        <v>9.3609105801206738E-3</v>
      </c>
      <c r="O698" s="44" t="e">
        <f>IFERROR(_xll.qlIndexFixing(ONIndex3M,I698,TRUE,_xll.ohTrigger(RecalcTrigger,Trigger3M)),NA())</f>
        <v>#N/A</v>
      </c>
      <c r="P698" s="44">
        <f>IFERROR(_xll.qlIndexFixing(ONIndex6M,I698,TRUE,_xll.ohTrigger(RecalcTrigger,Trigger6M)),NA())</f>
        <v>1.1622432178270969E-2</v>
      </c>
      <c r="Q698" s="183">
        <f>IFERROR(_xll.qlIndexFixing(ONIndex1Y,I698,TRUE,_xll.ohTrigger(RecalcTrigger,Trigger1Y)),NA())</f>
        <v>1.2781842573081903E-2</v>
      </c>
    </row>
    <row r="699" spans="2:17" x14ac:dyDescent="0.2">
      <c r="B699" s="39" t="s">
        <v>42</v>
      </c>
      <c r="D699" s="42">
        <f>_xll.qlCalendarAdvance(Calendar,$D698,B699,"f",FALSE)</f>
        <v>44341</v>
      </c>
      <c r="E699" s="177">
        <f>_xll.qlInterestRateIndexValueDate(IndexON,D699)</f>
        <v>44341</v>
      </c>
      <c r="F699" s="193">
        <f>IFERROR(_xll.qlIndexFixing(IndexON,D699,TRUE,_xll.ohTrigger(RecalcTrigger,TriggerON)),NA())</f>
        <v>9.4123463259432327E-3</v>
      </c>
      <c r="H699" s="42">
        <f>_xll.qlCalendarAdvance(Calendar,$H698,B699,"f",FALSE)</f>
        <v>44341</v>
      </c>
      <c r="I699" s="177">
        <f>_xll.qlInterestRateIndexValueDate(Index1M,$H699)</f>
        <v>44343</v>
      </c>
      <c r="J699" s="182">
        <f>IFERROR(_xll.qlIndexFixing(Index1M,$H699,TRUE,_xll.ohTrigger(RecalcTrigger,Trigger1M)),NA())</f>
        <v>9.5195247425150509E-3</v>
      </c>
      <c r="K699" s="44" t="e">
        <f>IFERROR(_xll.qlIndexFixing(Index3M,H699,TRUE,_xll.ohTrigger(RecalcTrigger,Trigger3M)),NA())</f>
        <v>#N/A</v>
      </c>
      <c r="L699" s="44">
        <f>IFERROR(_xll.qlIndexFixing(Index6M,$H699,TRUE,_xll.ohTrigger(RecalcTrigger,Trigger6M)),NA())</f>
        <v>1.2433172298595757E-2</v>
      </c>
      <c r="M699" s="183">
        <f>IFERROR(_xll.qlIndexFixing(Index1Y,$H699,TRUE,_xll.ohTrigger(RecalcTrigger,Trigger1Y)),NA())</f>
        <v>1.4351126052528486E-2</v>
      </c>
      <c r="N699" s="182">
        <f>IFERROR(_xll.qlIndexFixing(ONIndex1M,I699,TRUE,_xll.ohTrigger(RecalcTrigger,Trigger1M)),NA())</f>
        <v>9.4190742827748863E-3</v>
      </c>
      <c r="O699" s="44" t="e">
        <f>IFERROR(_xll.qlIndexFixing(ONIndex3M,I699,TRUE,_xll.ohTrigger(RecalcTrigger,Trigger3M)),NA())</f>
        <v>#N/A</v>
      </c>
      <c r="P699" s="44">
        <f>IFERROR(_xll.qlIndexFixing(ONIndex6M,I699,TRUE,_xll.ohTrigger(RecalcTrigger,Trigger6M)),NA())</f>
        <v>1.1676213906062216E-2</v>
      </c>
      <c r="Q699" s="183">
        <f>IFERROR(_xll.qlIndexFixing(ONIndex1Y,I699,TRUE,_xll.ohTrigger(RecalcTrigger,Trigger1Y)),NA())</f>
        <v>1.2833389473190238E-2</v>
      </c>
    </row>
    <row r="700" spans="2:17" x14ac:dyDescent="0.2">
      <c r="B700" s="39" t="s">
        <v>42</v>
      </c>
      <c r="D700" s="42">
        <f>_xll.qlCalendarAdvance(Calendar,$D699,B700,"f",FALSE)</f>
        <v>44348</v>
      </c>
      <c r="E700" s="177">
        <f>_xll.qlInterestRateIndexValueDate(IndexON,D700)</f>
        <v>44348</v>
      </c>
      <c r="F700" s="193">
        <f>IFERROR(_xll.qlIndexFixing(IndexON,D700,TRUE,_xll.ohTrigger(RecalcTrigger,TriggerON)),NA())</f>
        <v>9.4726145832080277E-3</v>
      </c>
      <c r="H700" s="42">
        <f>_xll.qlCalendarAdvance(Calendar,$H699,B700,"f",FALSE)</f>
        <v>44348</v>
      </c>
      <c r="I700" s="177">
        <f>_xll.qlInterestRateIndexValueDate(Index1M,$H700)</f>
        <v>44350</v>
      </c>
      <c r="J700" s="182">
        <f>IFERROR(_xll.qlIndexFixing(Index1M,$H700,TRUE,_xll.ohTrigger(RecalcTrigger,Trigger1M)),NA())</f>
        <v>9.5786086808044568E-3</v>
      </c>
      <c r="K700" s="44" t="e">
        <f>IFERROR(_xll.qlIndexFixing(Index3M,H700,TRUE,_xll.ohTrigger(RecalcTrigger,Trigger3M)),NA())</f>
        <v>#N/A</v>
      </c>
      <c r="L700" s="44">
        <f>IFERROR(_xll.qlIndexFixing(Index6M,$H700,TRUE,_xll.ohTrigger(RecalcTrigger,Trigger6M)),NA())</f>
        <v>1.2478291673663031E-2</v>
      </c>
      <c r="M700" s="183">
        <f>IFERROR(_xll.qlIndexFixing(Index1Y,$H700,TRUE,_xll.ohTrigger(RecalcTrigger,Trigger1Y)),NA())</f>
        <v>1.4408377575395651E-2</v>
      </c>
      <c r="N700" s="182">
        <f>IFERROR(_xll.qlIndexFixing(ONIndex1M,I700,TRUE,_xll.ohTrigger(RecalcTrigger,Trigger1M)),NA())</f>
        <v>9.4775629922505544E-3</v>
      </c>
      <c r="O700" s="44" t="e">
        <f>IFERROR(_xll.qlIndexFixing(ONIndex3M,I700,TRUE,_xll.ohTrigger(RecalcTrigger,Trigger3M)),NA())</f>
        <v>#N/A</v>
      </c>
      <c r="P700" s="44">
        <f>IFERROR(_xll.qlIndexFixing(ONIndex6M,I700,TRUE,_xll.ohTrigger(RecalcTrigger,Trigger6M)),NA())</f>
        <v>1.17302923012641E-2</v>
      </c>
      <c r="Q700" s="183">
        <f>IFERROR(_xll.qlIndexFixing(ONIndex1Y,I700,TRUE,_xll.ohTrigger(RecalcTrigger,Trigger1Y)),NA())</f>
        <v>1.28851650196804E-2</v>
      </c>
    </row>
    <row r="701" spans="2:17" x14ac:dyDescent="0.2">
      <c r="B701" s="39" t="s">
        <v>42</v>
      </c>
      <c r="D701" s="42">
        <f>_xll.qlCalendarAdvance(Calendar,$D700,B701,"f",FALSE)</f>
        <v>44355</v>
      </c>
      <c r="E701" s="177">
        <f>_xll.qlInterestRateIndexValueDate(IndexON,D701)</f>
        <v>44355</v>
      </c>
      <c r="F701" s="193">
        <f>IFERROR(_xll.qlIndexFixing(IndexON,D701,TRUE,_xll.ohTrigger(RecalcTrigger,TriggerON)),NA())</f>
        <v>9.5330714762997815E-3</v>
      </c>
      <c r="H701" s="42">
        <f>_xll.qlCalendarAdvance(Calendar,$H700,B701,"f",FALSE)</f>
        <v>44355</v>
      </c>
      <c r="I701" s="177">
        <f>_xll.qlInterestRateIndexValueDate(Index1M,$H701)</f>
        <v>44357</v>
      </c>
      <c r="J701" s="182">
        <f>IFERROR(_xll.qlIndexFixing(Index1M,$H701,TRUE,_xll.ohTrigger(RecalcTrigger,Trigger1M)),NA())</f>
        <v>9.6380292831305114E-3</v>
      </c>
      <c r="K701" s="44" t="e">
        <f>IFERROR(_xll.qlIndexFixing(Index3M,H701,TRUE,_xll.ohTrigger(RecalcTrigger,Trigger3M)),NA())</f>
        <v>#N/A</v>
      </c>
      <c r="L701" s="44">
        <f>IFERROR(_xll.qlIndexFixing(Index6M,$H701,TRUE,_xll.ohTrigger(RecalcTrigger,Trigger6M)),NA())</f>
        <v>1.2537281732160887E-2</v>
      </c>
      <c r="M701" s="183">
        <f>IFERROR(_xll.qlIndexFixing(Index1Y,$H701,TRUE,_xll.ohTrigger(RecalcTrigger,Trigger1Y)),NA())</f>
        <v>1.446569701293221E-2</v>
      </c>
      <c r="N701" s="182">
        <f>IFERROR(_xll.qlIndexFixing(ONIndex1M,I701,TRUE,_xll.ohTrigger(RecalcTrigger,Trigger1M)),NA())</f>
        <v>9.5363809002346756E-3</v>
      </c>
      <c r="O701" s="44" t="e">
        <f>IFERROR(_xll.qlIndexFixing(ONIndex3M,I701,TRUE,_xll.ohTrigger(RecalcTrigger,Trigger3M)),NA())</f>
        <v>#N/A</v>
      </c>
      <c r="P701" s="44">
        <f>IFERROR(_xll.qlIndexFixing(ONIndex6M,I701,TRUE,_xll.ohTrigger(RecalcTrigger,Trigger6M)),NA())</f>
        <v>1.1784671808641178E-2</v>
      </c>
      <c r="Q701" s="183">
        <f>IFERROR(_xll.qlIndexFixing(ONIndex1Y,I701,TRUE,_xll.ohTrigger(RecalcTrigger,Trigger1Y)),NA())</f>
        <v>1.2937172979059497E-2</v>
      </c>
    </row>
    <row r="702" spans="2:17" x14ac:dyDescent="0.2">
      <c r="B702" s="39" t="s">
        <v>42</v>
      </c>
      <c r="D702" s="42">
        <f>_xll.qlCalendarAdvance(Calendar,$D701,B702,"f",FALSE)</f>
        <v>44362</v>
      </c>
      <c r="E702" s="177">
        <f>_xll.qlInterestRateIndexValueDate(IndexON,D702)</f>
        <v>44362</v>
      </c>
      <c r="F702" s="193">
        <f>IFERROR(_xll.qlIndexFixing(IndexON,D702,TRUE,_xll.ohTrigger(RecalcTrigger,TriggerON)),NA())</f>
        <v>9.5937191129724653E-3</v>
      </c>
      <c r="H702" s="42">
        <f>_xll.qlCalendarAdvance(Calendar,$H701,B702,"f",FALSE)</f>
        <v>44362</v>
      </c>
      <c r="I702" s="177">
        <f>_xll.qlInterestRateIndexValueDate(Index1M,$H702)</f>
        <v>44364</v>
      </c>
      <c r="J702" s="182">
        <f>IFERROR(_xll.qlIndexFixing(Index1M,$H702,TRUE,_xll.ohTrigger(RecalcTrigger,Trigger1M)),NA())</f>
        <v>9.6977907498083105E-3</v>
      </c>
      <c r="K702" s="44" t="e">
        <f>IFERROR(_xll.qlIndexFixing(Index3M,H702,TRUE,_xll.ohTrigger(RecalcTrigger,Trigger3M)),NA())</f>
        <v>#N/A</v>
      </c>
      <c r="L702" s="44">
        <f>IFERROR(_xll.qlIndexFixing(Index6M,$H702,TRUE,_xll.ohTrigger(RecalcTrigger,Trigger6M)),NA())</f>
        <v>1.2596636637029125E-2</v>
      </c>
      <c r="M702" s="183">
        <f>IFERROR(_xll.qlIndexFixing(Index1Y,$H702,TRUE,_xll.ohTrigger(RecalcTrigger,Trigger1Y)),NA())</f>
        <v>1.4523075262189416E-2</v>
      </c>
      <c r="N702" s="182">
        <f>IFERROR(_xll.qlIndexFixing(ONIndex1M,I702,TRUE,_xll.ohTrigger(RecalcTrigger,Trigger1M)),NA())</f>
        <v>9.5955321984142472E-3</v>
      </c>
      <c r="O702" s="44" t="e">
        <f>IFERROR(_xll.qlIndexFixing(ONIndex3M,I702,TRUE,_xll.ohTrigger(RecalcTrigger,Trigger3M)),NA())</f>
        <v>#N/A</v>
      </c>
      <c r="P702" s="44">
        <f>IFERROR(_xll.qlIndexFixing(ONIndex6M,I702,TRUE,_xll.ohTrigger(RecalcTrigger,Trigger6M)),NA())</f>
        <v>1.1839356873037943E-2</v>
      </c>
      <c r="Q702" s="183">
        <f>IFERROR(_xll.qlIndexFixing(ONIndex1Y,I702,TRUE,_xll.ohTrigger(RecalcTrigger,Trigger1Y)),NA())</f>
        <v>1.298941711751489E-2</v>
      </c>
    </row>
    <row r="703" spans="2:17" x14ac:dyDescent="0.2">
      <c r="B703" s="39" t="s">
        <v>42</v>
      </c>
      <c r="D703" s="42">
        <f>_xll.qlCalendarAdvance(Calendar,$D702,B703,"f",FALSE)</f>
        <v>44369</v>
      </c>
      <c r="E703" s="177">
        <f>_xll.qlInterestRateIndexValueDate(IndexON,D703)</f>
        <v>44369</v>
      </c>
      <c r="F703" s="193">
        <f>IFERROR(_xll.qlIndexFixing(IndexON,D703,TRUE,_xll.ohTrigger(RecalcTrigger,TriggerON)),NA())</f>
        <v>9.6545596012997947E-3</v>
      </c>
      <c r="H703" s="42">
        <f>_xll.qlCalendarAdvance(Calendar,$H702,B703,"f",FALSE)</f>
        <v>44369</v>
      </c>
      <c r="I703" s="177">
        <f>_xll.qlInterestRateIndexValueDate(Index1M,$H703)</f>
        <v>44371</v>
      </c>
      <c r="J703" s="182">
        <f>IFERROR(_xll.qlIndexFixing(Index1M,$H703,TRUE,_xll.ohTrigger(RecalcTrigger,Trigger1M)),NA())</f>
        <v>9.7578972812503717E-3</v>
      </c>
      <c r="K703" s="44" t="e">
        <f>IFERROR(_xll.qlIndexFixing(Index3M,H703,TRUE,_xll.ohTrigger(RecalcTrigger,Trigger3M)),NA())</f>
        <v>#N/A</v>
      </c>
      <c r="L703" s="44">
        <f>IFERROR(_xll.qlIndexFixing(Index6M,$H703,TRUE,_xll.ohTrigger(RecalcTrigger,Trigger6M)),NA())</f>
        <v>1.2656360109437567E-2</v>
      </c>
      <c r="M703" s="183">
        <f>IFERROR(_xll.qlIndexFixing(Index1Y,$H703,TRUE,_xll.ohTrigger(RecalcTrigger,Trigger1Y)),NA())</f>
        <v>1.4580503091840986E-2</v>
      </c>
      <c r="N703" s="182">
        <f>IFERROR(_xll.qlIndexFixing(ONIndex1M,I703,TRUE,_xll.ohTrigger(RecalcTrigger,Trigger1M)),NA())</f>
        <v>9.6550210783963308E-3</v>
      </c>
      <c r="O703" s="44" t="e">
        <f>IFERROR(_xll.qlIndexFixing(ONIndex3M,I703,TRUE,_xll.ohTrigger(RecalcTrigger,Trigger3M)),NA())</f>
        <v>#N/A</v>
      </c>
      <c r="P703" s="44">
        <f>IFERROR(_xll.qlIndexFixing(ONIndex6M,I703,TRUE,_xll.ohTrigger(RecalcTrigger,Trigger6M)),NA())</f>
        <v>1.1894351939458758E-2</v>
      </c>
      <c r="Q703" s="183">
        <f>IFERROR(_xll.qlIndexFixing(ONIndex1Y,I703,TRUE,_xll.ohTrigger(RecalcTrigger,Trigger1Y)),NA())</f>
        <v>1.3041901201553685E-2</v>
      </c>
    </row>
    <row r="704" spans="2:17" x14ac:dyDescent="0.2">
      <c r="B704" s="39" t="s">
        <v>42</v>
      </c>
      <c r="D704" s="42">
        <f>_xll.qlCalendarAdvance(Calendar,$D703,B704,"f",FALSE)</f>
        <v>44376</v>
      </c>
      <c r="E704" s="177">
        <f>_xll.qlInterestRateIndexValueDate(IndexON,D704)</f>
        <v>44376</v>
      </c>
      <c r="F704" s="193">
        <f>IFERROR(_xll.qlIndexFixing(IndexON,D704,TRUE,_xll.ohTrigger(RecalcTrigger,TriggerON)),NA())</f>
        <v>9.7155950491156773E-3</v>
      </c>
      <c r="H704" s="42">
        <f>_xll.qlCalendarAdvance(Calendar,$H703,B704,"f",FALSE)</f>
        <v>44376</v>
      </c>
      <c r="I704" s="177">
        <f>_xll.qlInterestRateIndexValueDate(Index1M,$H704)</f>
        <v>44378</v>
      </c>
      <c r="J704" s="182">
        <f>IFERROR(_xll.qlIndexFixing(Index1M,$H704,TRUE,_xll.ohTrigger(RecalcTrigger,Trigger1M)),NA())</f>
        <v>9.8183530780091011E-3</v>
      </c>
      <c r="K704" s="44" t="e">
        <f>IFERROR(_xll.qlIndexFixing(Index3M,H704,TRUE,_xll.ohTrigger(RecalcTrigger,Trigger3M)),NA())</f>
        <v>#N/A</v>
      </c>
      <c r="L704" s="44">
        <f>IFERROR(_xll.qlIndexFixing(Index6M,$H704,TRUE,_xll.ohTrigger(RecalcTrigger,Trigger6M)),NA())</f>
        <v>1.2730382101433655E-2</v>
      </c>
      <c r="M704" s="183">
        <f>IFERROR(_xll.qlIndexFixing(Index1Y,$H704,TRUE,_xll.ohTrigger(RecalcTrigger,Trigger1Y)),NA())</f>
        <v>1.4637971142142818E-2</v>
      </c>
      <c r="N704" s="182">
        <f>IFERROR(_xll.qlIndexFixing(ONIndex1M,I704,TRUE,_xll.ohTrigger(RecalcTrigger,Trigger1M)),NA())</f>
        <v>9.7148517317080518E-3</v>
      </c>
      <c r="O704" s="44" t="e">
        <f>IFERROR(_xll.qlIndexFixing(ONIndex3M,I704,TRUE,_xll.ohTrigger(RecalcTrigger,Trigger3M)),NA())</f>
        <v>#N/A</v>
      </c>
      <c r="P704" s="44">
        <f>IFERROR(_xll.qlIndexFixing(ONIndex6M,I704,TRUE,_xll.ohTrigger(RecalcTrigger,Trigger6M)),NA())</f>
        <v>1.1949661452668181E-2</v>
      </c>
      <c r="Q704" s="183">
        <f>IFERROR(_xll.qlIndexFixing(ONIndex1Y,I704,TRUE,_xll.ohTrigger(RecalcTrigger,Trigger1Y)),NA())</f>
        <v>1.3094628997443181E-2</v>
      </c>
    </row>
    <row r="705" spans="2:17" x14ac:dyDescent="0.2">
      <c r="B705" s="39" t="s">
        <v>42</v>
      </c>
      <c r="D705" s="42">
        <f>_xll.qlCalendarAdvance(Calendar,$D704,B705,"f",FALSE)</f>
        <v>44383</v>
      </c>
      <c r="E705" s="177">
        <f>_xll.qlInterestRateIndexValueDate(IndexON,D705)</f>
        <v>44383</v>
      </c>
      <c r="F705" s="193">
        <f>IFERROR(_xll.qlIndexFixing(IndexON,D705,TRUE,_xll.ohTrigger(RecalcTrigger,TriggerON)),NA())</f>
        <v>9.7768275644138924E-3</v>
      </c>
      <c r="H705" s="42">
        <f>_xll.qlCalendarAdvance(Calendar,$H704,B705,"f",FALSE)</f>
        <v>44383</v>
      </c>
      <c r="I705" s="177">
        <f>_xll.qlInterestRateIndexValueDate(Index1M,$H705)</f>
        <v>44385</v>
      </c>
      <c r="J705" s="182">
        <f>IFERROR(_xll.qlIndexFixing(Index1M,$H705,TRUE,_xll.ohTrigger(RecalcTrigger,Trigger1M)),NA())</f>
        <v>9.8791623407543105E-3</v>
      </c>
      <c r="K705" s="44" t="e">
        <f>IFERROR(_xll.qlIndexFixing(Index3M,H705,TRUE,_xll.ohTrigger(RecalcTrigger,Trigger3M)),NA())</f>
        <v>#N/A</v>
      </c>
      <c r="L705" s="44">
        <f>IFERROR(_xll.qlIndexFixing(Index6M,$H705,TRUE,_xll.ohTrigger(RecalcTrigger,Trigger6M)),NA())</f>
        <v>1.2790871545272453E-2</v>
      </c>
      <c r="M705" s="183">
        <f>IFERROR(_xll.qlIndexFixing(Index1Y,$H705,TRUE,_xll.ohTrigger(RecalcTrigger,Trigger1Y)),NA())</f>
        <v>1.4695469924892469E-2</v>
      </c>
      <c r="N705" s="182">
        <f>IFERROR(_xll.qlIndexFixing(ONIndex1M,I705,TRUE,_xll.ohTrigger(RecalcTrigger,Trigger1M)),NA())</f>
        <v>9.7750283501163437E-3</v>
      </c>
      <c r="O705" s="44" t="e">
        <f>IFERROR(_xll.qlIndexFixing(ONIndex3M,I705,TRUE,_xll.ohTrigger(RecalcTrigger,Trigger3M)),NA())</f>
        <v>#N/A</v>
      </c>
      <c r="P705" s="44">
        <f>IFERROR(_xll.qlIndexFixing(ONIndex6M,I705,TRUE,_xll.ohTrigger(RecalcTrigger,Trigger6M)),NA())</f>
        <v>1.2005289857510704E-2</v>
      </c>
      <c r="Q705" s="183">
        <f>IFERROR(_xll.qlIndexFixing(ONIndex1Y,I705,TRUE,_xll.ohTrigger(RecalcTrigger,Trigger1Y)),NA())</f>
        <v>1.3147604271530611E-2</v>
      </c>
    </row>
    <row r="706" spans="2:17" x14ac:dyDescent="0.2">
      <c r="B706" s="39" t="s">
        <v>42</v>
      </c>
      <c r="D706" s="42">
        <f>_xll.qlCalendarAdvance(Calendar,$D705,B706,"f",FALSE)</f>
        <v>44390</v>
      </c>
      <c r="E706" s="177">
        <f>_xll.qlInterestRateIndexValueDate(IndexON,D706)</f>
        <v>44390</v>
      </c>
      <c r="F706" s="193">
        <f>IFERROR(_xll.qlIndexFixing(IndexON,D706,TRUE,_xll.ohTrigger(RecalcTrigger,TriggerON)),NA())</f>
        <v>9.8382592550283476E-3</v>
      </c>
      <c r="H706" s="42">
        <f>_xll.qlCalendarAdvance(Calendar,$H705,B706,"f",FALSE)</f>
        <v>44390</v>
      </c>
      <c r="I706" s="177">
        <f>_xll.qlInterestRateIndexValueDate(Index1M,$H706)</f>
        <v>44392</v>
      </c>
      <c r="J706" s="182">
        <f>IFERROR(_xll.qlIndexFixing(Index1M,$H706,TRUE,_xll.ohTrigger(RecalcTrigger,Trigger1M)),NA())</f>
        <v>9.9403292702707202E-3</v>
      </c>
      <c r="K706" s="44" t="e">
        <f>IFERROR(_xll.qlIndexFixing(Index3M,H706,TRUE,_xll.ohTrigger(RecalcTrigger,Trigger3M)),NA())</f>
        <v>#N/A</v>
      </c>
      <c r="L706" s="44">
        <f>IFERROR(_xll.qlIndexFixing(Index6M,$H706,TRUE,_xll.ohTrigger(RecalcTrigger,Trigger6M)),NA())</f>
        <v>1.2851669088222205E-2</v>
      </c>
      <c r="M706" s="183">
        <f>IFERROR(_xll.qlIndexFixing(Index1Y,$H706,TRUE,_xll.ohTrigger(RecalcTrigger,Trigger1Y)),NA())</f>
        <v>1.4752989823389519E-2</v>
      </c>
      <c r="N706" s="182">
        <f>IFERROR(_xll.qlIndexFixing(ONIndex1M,I706,TRUE,_xll.ohTrigger(RecalcTrigger,Trigger1M)),NA())</f>
        <v>9.8355551253082041E-3</v>
      </c>
      <c r="O706" s="44" t="e">
        <f>IFERROR(_xll.qlIndexFixing(ONIndex3M,I706,TRUE,_xll.ohTrigger(RecalcTrigger,Trigger3M)),NA())</f>
        <v>#N/A</v>
      </c>
      <c r="P706" s="44">
        <f>IFERROR(_xll.qlIndexFixing(ONIndex6M,I706,TRUE,_xll.ohTrigger(RecalcTrigger,Trigger6M)),NA())</f>
        <v>1.2061241598830819E-2</v>
      </c>
      <c r="Q706" s="183">
        <f>IFERROR(_xll.qlIndexFixing(ONIndex1Y,I706,TRUE,_xll.ohTrigger(RecalcTrigger,Trigger1Y)),NA())</f>
        <v>1.3200830790163209E-2</v>
      </c>
    </row>
    <row r="707" spans="2:17" x14ac:dyDescent="0.2">
      <c r="B707" s="39" t="s">
        <v>42</v>
      </c>
      <c r="D707" s="42">
        <f>_xll.qlCalendarAdvance(Calendar,$D706,B707,"f",FALSE)</f>
        <v>44397</v>
      </c>
      <c r="E707" s="177">
        <f>_xll.qlInterestRateIndexValueDate(IndexON,D707)</f>
        <v>44397</v>
      </c>
      <c r="F707" s="193">
        <f>IFERROR(_xll.qlIndexFixing(IndexON,D707,TRUE,_xll.ohTrigger(RecalcTrigger,TriggerON)),NA())</f>
        <v>9.8998922291126945E-3</v>
      </c>
      <c r="H707" s="42">
        <f>_xll.qlCalendarAdvance(Calendar,$H706,B707,"f",FALSE)</f>
        <v>44397</v>
      </c>
      <c r="I707" s="177">
        <f>_xll.qlInterestRateIndexValueDate(Index1M,$H707)</f>
        <v>44399</v>
      </c>
      <c r="J707" s="182">
        <f>IFERROR(_xll.qlIndexFixing(Index1M,$H707,TRUE,_xll.ohTrigger(RecalcTrigger,Trigger1M)),NA())</f>
        <v>1.0001858067475444E-2</v>
      </c>
      <c r="K707" s="44" t="e">
        <f>IFERROR(_xll.qlIndexFixing(Index3M,H707,TRUE,_xll.ohTrigger(RecalcTrigger,Trigger3M)),NA())</f>
        <v>#N/A</v>
      </c>
      <c r="L707" s="44">
        <f>IFERROR(_xll.qlIndexFixing(Index6M,$H707,TRUE,_xll.ohTrigger(RecalcTrigger,Trigger6M)),NA())</f>
        <v>1.2912753339197881E-2</v>
      </c>
      <c r="M707" s="183">
        <f>IFERROR(_xll.qlIndexFixing(Index1Y,$H707,TRUE,_xll.ohTrigger(RecalcTrigger,Trigger1Y)),NA())</f>
        <v>1.4810521092395924E-2</v>
      </c>
      <c r="N707" s="182">
        <f>IFERROR(_xll.qlIndexFixing(ONIndex1M,I707,TRUE,_xll.ohTrigger(RecalcTrigger,Trigger1M)),NA())</f>
        <v>9.8964362488107582E-3</v>
      </c>
      <c r="O707" s="44" t="e">
        <f>IFERROR(_xll.qlIndexFixing(ONIndex3M,I707,TRUE,_xll.ohTrigger(RecalcTrigger,Trigger3M)),NA())</f>
        <v>#N/A</v>
      </c>
      <c r="P707" s="44">
        <f>IFERROR(_xll.qlIndexFixing(ONIndex6M,I707,TRUE,_xll.ohTrigger(RecalcTrigger,Trigger6M)),NA())</f>
        <v>1.2117521121552954E-2</v>
      </c>
      <c r="Q707" s="183">
        <f>IFERROR(_xll.qlIndexFixing(ONIndex1Y,I707,TRUE,_xll.ohTrigger(RecalcTrigger,Trigger1Y)),NA())</f>
        <v>1.3254312319848083E-2</v>
      </c>
    </row>
    <row r="708" spans="2:17" x14ac:dyDescent="0.2">
      <c r="B708" s="39" t="s">
        <v>42</v>
      </c>
      <c r="D708" s="42">
        <f>_xll.qlCalendarAdvance(Calendar,$D707,B708,"f",FALSE)</f>
        <v>44404</v>
      </c>
      <c r="E708" s="177">
        <f>_xll.qlInterestRateIndexValueDate(IndexON,D708)</f>
        <v>44404</v>
      </c>
      <c r="F708" s="193">
        <f>IFERROR(_xll.qlIndexFixing(IndexON,D708,TRUE,_xll.ohTrigger(RecalcTrigger,TriggerON)),NA())</f>
        <v>9.9617285943409684E-3</v>
      </c>
      <c r="H708" s="42">
        <f>_xll.qlCalendarAdvance(Calendar,$H707,B708,"f",FALSE)</f>
        <v>44404</v>
      </c>
      <c r="I708" s="177">
        <f>_xll.qlInterestRateIndexValueDate(Index1M,$H708)</f>
        <v>44406</v>
      </c>
      <c r="J708" s="182">
        <f>IFERROR(_xll.qlIndexFixing(Index1M,$H708,TRUE,_xll.ohTrigger(RecalcTrigger,Trigger1M)),NA())</f>
        <v>1.0063752933415493E-2</v>
      </c>
      <c r="K708" s="44" t="e">
        <f>IFERROR(_xll.qlIndexFixing(Index3M,H708,TRUE,_xll.ohTrigger(RecalcTrigger,Trigger3M)),NA())</f>
        <v>#N/A</v>
      </c>
      <c r="L708" s="44">
        <f>IFERROR(_xll.qlIndexFixing(Index6M,$H708,TRUE,_xll.ohTrigger(RecalcTrigger,Trigger6M)),NA())</f>
        <v>1.297410258821771E-2</v>
      </c>
      <c r="M708" s="183">
        <f>IFERROR(_xll.qlIndexFixing(Index1Y,$H708,TRUE,_xll.ohTrigger(RecalcTrigger,Trigger1Y)),NA())</f>
        <v>1.4868053858099452E-2</v>
      </c>
      <c r="N708" s="182">
        <f>IFERROR(_xll.qlIndexFixing(ONIndex1M,I708,TRUE,_xll.ohTrigger(RecalcTrigger,Trigger1M)),NA())</f>
        <v>9.9576759123909397E-3</v>
      </c>
      <c r="O708" s="44" t="e">
        <f>IFERROR(_xll.qlIndexFixing(ONIndex3M,I708,TRUE,_xll.ohTrigger(RecalcTrigger,Trigger3M)),NA())</f>
        <v>#N/A</v>
      </c>
      <c r="P708" s="44">
        <f>IFERROR(_xll.qlIndexFixing(ONIndex6M,I708,TRUE,_xll.ohTrigger(RecalcTrigger,Trigger6M)),NA())</f>
        <v>1.2174132870521603E-2</v>
      </c>
      <c r="Q708" s="183">
        <f>IFERROR(_xll.qlIndexFixing(ONIndex1Y,I708,TRUE,_xll.ohTrigger(RecalcTrigger,Trigger1Y)),NA())</f>
        <v>1.3308052626692657E-2</v>
      </c>
    </row>
    <row r="709" spans="2:17" x14ac:dyDescent="0.2">
      <c r="B709" s="39" t="s">
        <v>42</v>
      </c>
      <c r="D709" s="42">
        <f>_xll.qlCalendarAdvance(Calendar,$D708,B709,"f",FALSE)</f>
        <v>44411</v>
      </c>
      <c r="E709" s="177">
        <f>_xll.qlInterestRateIndexValueDate(IndexON,D709)</f>
        <v>44411</v>
      </c>
      <c r="F709" s="193">
        <f>IFERROR(_xll.qlIndexFixing(IndexON,D709,TRUE,_xll.ohTrigger(RecalcTrigger,TriggerON)),NA())</f>
        <v>1.0023770458786885E-2</v>
      </c>
      <c r="H709" s="42">
        <f>_xll.qlCalendarAdvance(Calendar,$H708,B709,"f",FALSE)</f>
        <v>44411</v>
      </c>
      <c r="I709" s="177">
        <f>_xll.qlInterestRateIndexValueDate(Index1M,$H709)</f>
        <v>44413</v>
      </c>
      <c r="J709" s="182">
        <f>IFERROR(_xll.qlIndexFixing(Index1M,$H709,TRUE,_xll.ohTrigger(RecalcTrigger,Trigger1M)),NA())</f>
        <v>1.0126018069257781E-2</v>
      </c>
      <c r="K709" s="44" t="e">
        <f>IFERROR(_xll.qlIndexFixing(Index3M,H709,TRUE,_xll.ohTrigger(RecalcTrigger,Trigger3M)),NA())</f>
        <v>#N/A</v>
      </c>
      <c r="L709" s="44">
        <f>IFERROR(_xll.qlIndexFixing(Index6M,$H709,TRUE,_xll.ohTrigger(RecalcTrigger,Trigger6M)),NA())</f>
        <v>1.3035694806326688E-2</v>
      </c>
      <c r="M709" s="183">
        <f>IFERROR(_xll.qlIndexFixing(Index1Y,$H709,TRUE,_xll.ohTrigger(RecalcTrigger,Trigger1Y)),NA())</f>
        <v>1.4925578118076663E-2</v>
      </c>
      <c r="N709" s="182">
        <f>IFERROR(_xll.qlIndexFixing(ONIndex1M,I709,TRUE,_xll.ohTrigger(RecalcTrigger,Trigger1M)),NA())</f>
        <v>1.0019278307735746E-2</v>
      </c>
      <c r="O709" s="44" t="e">
        <f>IFERROR(_xll.qlIndexFixing(ONIndex3M,I709,TRUE,_xll.ohTrigger(RecalcTrigger,Trigger3M)),NA())</f>
        <v>#N/A</v>
      </c>
      <c r="P709" s="44">
        <f>IFERROR(_xll.qlIndexFixing(ONIndex6M,I709,TRUE,_xll.ohTrigger(RecalcTrigger,Trigger6M)),NA())</f>
        <v>1.2231081290661194E-2</v>
      </c>
      <c r="Q709" s="183">
        <f>IFERROR(_xll.qlIndexFixing(ONIndex1Y,I709,TRUE,_xll.ohTrigger(RecalcTrigger,Trigger1Y)),NA())</f>
        <v>1.3362055477204038E-2</v>
      </c>
    </row>
    <row r="710" spans="2:17" x14ac:dyDescent="0.2">
      <c r="B710" s="39" t="s">
        <v>42</v>
      </c>
      <c r="D710" s="42">
        <f>_xll.qlCalendarAdvance(Calendar,$D709,B710,"f",FALSE)</f>
        <v>44418</v>
      </c>
      <c r="E710" s="177">
        <f>_xll.qlInterestRateIndexValueDate(IndexON,D710)</f>
        <v>44418</v>
      </c>
      <c r="F710" s="193">
        <f>IFERROR(_xll.qlIndexFixing(IndexON,D710,TRUE,_xll.ohTrigger(RecalcTrigger,TriggerON)),NA())</f>
        <v>1.0086019930364287E-2</v>
      </c>
      <c r="H710" s="42">
        <f>_xll.qlCalendarAdvance(Calendar,$H709,B710,"f",FALSE)</f>
        <v>44418</v>
      </c>
      <c r="I710" s="177">
        <f>_xll.qlInterestRateIndexValueDate(Index1M,$H710)</f>
        <v>44420</v>
      </c>
      <c r="J710" s="182">
        <f>IFERROR(_xll.qlIndexFixing(Index1M,$H710,TRUE,_xll.ohTrigger(RecalcTrigger,Trigger1M)),NA())</f>
        <v>1.0188657676301616E-2</v>
      </c>
      <c r="K710" s="44" t="e">
        <f>IFERROR(_xll.qlIndexFixing(Index3M,H710,TRUE,_xll.ohTrigger(RecalcTrigger,Trigger3M)),NA())</f>
        <v>#N/A</v>
      </c>
      <c r="L710" s="44">
        <f>IFERROR(_xll.qlIndexFixing(Index6M,$H710,TRUE,_xll.ohTrigger(RecalcTrigger,Trigger6M)),NA())</f>
        <v>1.3097507645514062E-2</v>
      </c>
      <c r="M710" s="183">
        <f>IFERROR(_xll.qlIndexFixing(Index1Y,$H710,TRUE,_xll.ohTrigger(RecalcTrigger,Trigger1Y)),NA())</f>
        <v>1.498308374125547E-2</v>
      </c>
      <c r="N710" s="182">
        <f>IFERROR(_xll.qlIndexFixing(ONIndex1M,I710,TRUE,_xll.ohTrigger(RecalcTrigger,Trigger1M)),NA())</f>
        <v>1.0081247626372303E-2</v>
      </c>
      <c r="O710" s="44" t="e">
        <f>IFERROR(_xll.qlIndexFixing(ONIndex3M,I710,TRUE,_xll.ohTrigger(RecalcTrigger,Trigger3M)),NA())</f>
        <v>#N/A</v>
      </c>
      <c r="P710" s="44">
        <f>IFERROR(_xll.qlIndexFixing(ONIndex6M,I710,TRUE,_xll.ohTrigger(RecalcTrigger,Trigger6M)),NA())</f>
        <v>1.2288370826896156E-2</v>
      </c>
      <c r="Q710" s="183">
        <f>IFERROR(_xll.qlIndexFixing(ONIndex1Y,I710,TRUE,_xll.ohTrigger(RecalcTrigger,Trigger1Y)),NA())</f>
        <v>1.3416324637809396E-2</v>
      </c>
    </row>
    <row r="711" spans="2:17" x14ac:dyDescent="0.2">
      <c r="B711" s="39" t="s">
        <v>42</v>
      </c>
      <c r="D711" s="42">
        <f>_xll.qlCalendarAdvance(Calendar,$D710,B711,"f",FALSE)</f>
        <v>44425</v>
      </c>
      <c r="E711" s="177">
        <f>_xll.qlInterestRateIndexValueDate(IndexON,D711)</f>
        <v>44425</v>
      </c>
      <c r="F711" s="193">
        <f>IFERROR(_xll.qlIndexFixing(IndexON,D711,TRUE,_xll.ohTrigger(RecalcTrigger,TriggerON)),NA())</f>
        <v>1.0148479116987019E-2</v>
      </c>
      <c r="H711" s="42">
        <f>_xll.qlCalendarAdvance(Calendar,$H710,B711,"f",FALSE)</f>
        <v>44425</v>
      </c>
      <c r="I711" s="177">
        <f>_xll.qlInterestRateIndexValueDate(Index1M,$H711)</f>
        <v>44427</v>
      </c>
      <c r="J711" s="182">
        <f>IFERROR(_xll.qlIndexFixing(Index1M,$H711,TRUE,_xll.ohTrigger(RecalcTrigger,Trigger1M)),NA())</f>
        <v>1.0251675955973705E-2</v>
      </c>
      <c r="K711" s="44" t="e">
        <f>IFERROR(_xll.qlIndexFixing(Index3M,H711,TRUE,_xll.ohTrigger(RecalcTrigger,Trigger3M)),NA())</f>
        <v>#N/A</v>
      </c>
      <c r="L711" s="44">
        <f>IFERROR(_xll.qlIndexFixing(Index6M,$H711,TRUE,_xll.ohTrigger(RecalcTrigger,Trigger6M)),NA())</f>
        <v>1.3159518438640267E-2</v>
      </c>
      <c r="M711" s="183">
        <f>IFERROR(_xll.qlIndexFixing(Index1Y,$H711,TRUE,_xll.ohTrigger(RecalcTrigger,Trigger1Y)),NA())</f>
        <v>1.5040560467881837E-2</v>
      </c>
      <c r="N711" s="182">
        <f>IFERROR(_xll.qlIndexFixing(ONIndex1M,I711,TRUE,_xll.ohTrigger(RecalcTrigger,Trigger1M)),NA())</f>
        <v>1.0143588060147479E-2</v>
      </c>
      <c r="O711" s="44" t="e">
        <f>IFERROR(_xll.qlIndexFixing(ONIndex3M,I711,TRUE,_xll.ohTrigger(RecalcTrigger,Trigger3M)),NA())</f>
        <v>#N/A</v>
      </c>
      <c r="P711" s="44">
        <f>IFERROR(_xll.qlIndexFixing(ONIndex6M,I711,TRUE,_xll.ohTrigger(RecalcTrigger,Trigger6M)),NA())</f>
        <v>1.2346005923911108E-2</v>
      </c>
      <c r="Q711" s="183">
        <f>IFERROR(_xll.qlIndexFixing(ONIndex1Y,I711,TRUE,_xll.ohTrigger(RecalcTrigger,Trigger1Y)),NA())</f>
        <v>1.3470863874696093E-2</v>
      </c>
    </row>
    <row r="712" spans="2:17" x14ac:dyDescent="0.2">
      <c r="B712" s="39" t="s">
        <v>42</v>
      </c>
      <c r="D712" s="42">
        <f>_xll.qlCalendarAdvance(Calendar,$D711,B712,"f",FALSE)</f>
        <v>44432</v>
      </c>
      <c r="E712" s="177">
        <f>_xll.qlInterestRateIndexValueDate(IndexON,D712)</f>
        <v>44432</v>
      </c>
      <c r="F712" s="193">
        <f>IFERROR(_xll.qlIndexFixing(IndexON,D712,TRUE,_xll.ohTrigger(RecalcTrigger,TriggerON)),NA())</f>
        <v>1.021115012664886E-2</v>
      </c>
      <c r="H712" s="42">
        <f>_xll.qlCalendarAdvance(Calendar,$H711,B712,"f",FALSE)</f>
        <v>44432</v>
      </c>
      <c r="I712" s="177">
        <f>_xll.qlInterestRateIndexValueDate(Index1M,$H712)</f>
        <v>44434</v>
      </c>
      <c r="J712" s="182">
        <f>IFERROR(_xll.qlIndexFixing(Index1M,$H712,TRUE,_xll.ohTrigger(RecalcTrigger,Trigger1M)),NA())</f>
        <v>1.031507710984314E-2</v>
      </c>
      <c r="K712" s="44" t="e">
        <f>IFERROR(_xll.qlIndexFixing(Index3M,H712,TRUE,_xll.ohTrigger(RecalcTrigger,Trigger3M)),NA())</f>
        <v>#N/A</v>
      </c>
      <c r="L712" s="44">
        <f>IFERROR(_xll.qlIndexFixing(Index6M,$H712,TRUE,_xll.ohTrigger(RecalcTrigger,Trigger6M)),NA())</f>
        <v>1.3221704199359575E-2</v>
      </c>
      <c r="M712" s="183">
        <f>IFERROR(_xll.qlIndexFixing(Index1Y,$H712,TRUE,_xll.ohTrigger(RecalcTrigger,Trigger1Y)),NA())</f>
        <v>1.5097997909485628E-2</v>
      </c>
      <c r="N712" s="182">
        <f>IFERROR(_xll.qlIndexFixing(ONIndex1M,I712,TRUE,_xll.ohTrigger(RecalcTrigger,Trigger1M)),NA())</f>
        <v>1.0206303800588401E-2</v>
      </c>
      <c r="O712" s="44" t="e">
        <f>IFERROR(_xll.qlIndexFixing(ONIndex3M,I712,TRUE,_xll.ohTrigger(RecalcTrigger,Trigger3M)),NA())</f>
        <v>#N/A</v>
      </c>
      <c r="P712" s="44">
        <f>IFERROR(_xll.qlIndexFixing(ONIndex6M,I712,TRUE,_xll.ohTrigger(RecalcTrigger,Trigger6M)),NA())</f>
        <v>1.2403991026790351E-2</v>
      </c>
      <c r="Q712" s="183">
        <f>IFERROR(_xll.qlIndexFixing(ONIndex1Y,I712,TRUE,_xll.ohTrigger(RecalcTrigger,Trigger1Y)),NA())</f>
        <v>1.3525676954451171E-2</v>
      </c>
    </row>
    <row r="713" spans="2:17" x14ac:dyDescent="0.2">
      <c r="B713" s="39" t="s">
        <v>42</v>
      </c>
      <c r="D713" s="42">
        <f>_xll.qlCalendarAdvance(Calendar,$D712,B713,"f",FALSE)</f>
        <v>44439</v>
      </c>
      <c r="E713" s="177">
        <f>_xll.qlInterestRateIndexValueDate(IndexON,D713)</f>
        <v>44439</v>
      </c>
      <c r="F713" s="193">
        <f>IFERROR(_xll.qlIndexFixing(IndexON,D713,TRUE,_xll.ohTrigger(RecalcTrigger,TriggerON)),NA())</f>
        <v>1.0274035067183718E-2</v>
      </c>
      <c r="H713" s="42">
        <f>_xll.qlCalendarAdvance(Calendar,$H712,B713,"f",FALSE)</f>
        <v>44439</v>
      </c>
      <c r="I713" s="177">
        <f>_xll.qlInterestRateIndexValueDate(Index1M,$H713)</f>
        <v>44441</v>
      </c>
      <c r="J713" s="182">
        <f>IFERROR(_xll.qlIndexFixing(Index1M,$H713,TRUE,_xll.ohTrigger(RecalcTrigger,Trigger1M)),NA())</f>
        <v>1.0378865339598919E-2</v>
      </c>
      <c r="K713" s="44" t="e">
        <f>IFERROR(_xll.qlIndexFixing(Index3M,H713,TRUE,_xll.ohTrigger(RecalcTrigger,Trigger3M)),NA())</f>
        <v>#N/A</v>
      </c>
      <c r="L713" s="44">
        <f>IFERROR(_xll.qlIndexFixing(Index6M,$H713,TRUE,_xll.ohTrigger(RecalcTrigger,Trigger6M)),NA())</f>
        <v>1.3260272393113502E-2</v>
      </c>
      <c r="M713" s="183">
        <f>IFERROR(_xll.qlIndexFixing(Index1Y,$H713,TRUE,_xll.ohTrigger(RecalcTrigger,Trigger1Y)),NA())</f>
        <v>1.5155385548847088E-2</v>
      </c>
      <c r="N713" s="182">
        <f>IFERROR(_xll.qlIndexFixing(ONIndex1M,I713,TRUE,_xll.ohTrigger(RecalcTrigger,Trigger1M)),NA())</f>
        <v>1.0269399039382066E-2</v>
      </c>
      <c r="O713" s="44" t="e">
        <f>IFERROR(_xll.qlIndexFixing(ONIndex3M,I713,TRUE,_xll.ohTrigger(RecalcTrigger,Trigger3M)),NA())</f>
        <v>#N/A</v>
      </c>
      <c r="P713" s="44">
        <f>IFERROR(_xll.qlIndexFixing(ONIndex6M,I713,TRUE,_xll.ohTrigger(RecalcTrigger,Trigger6M)),NA())</f>
        <v>1.2462330580378378E-2</v>
      </c>
      <c r="Q713" s="183">
        <f>IFERROR(_xll.qlIndexFixing(ONIndex1Y,I713,TRUE,_xll.ohTrigger(RecalcTrigger,Trigger1Y)),NA())</f>
        <v>1.3580767643261993E-2</v>
      </c>
    </row>
    <row r="714" spans="2:17" x14ac:dyDescent="0.2">
      <c r="B714" s="39" t="s">
        <v>42</v>
      </c>
      <c r="D714" s="42">
        <f>_xll.qlCalendarAdvance(Calendar,$D713,B714,"f",FALSE)</f>
        <v>44446</v>
      </c>
      <c r="E714" s="177">
        <f>_xll.qlInterestRateIndexValueDate(IndexON,D714)</f>
        <v>44446</v>
      </c>
      <c r="F714" s="193">
        <f>IFERROR(_xll.qlIndexFixing(IndexON,D714,TRUE,_xll.ohTrigger(RecalcTrigger,TriggerON)),NA())</f>
        <v>1.0337136046665307E-2</v>
      </c>
      <c r="H714" s="42">
        <f>_xll.qlCalendarAdvance(Calendar,$H713,B714,"f",FALSE)</f>
        <v>44446</v>
      </c>
      <c r="I714" s="177">
        <f>_xll.qlInterestRateIndexValueDate(Index1M,$H714)</f>
        <v>44448</v>
      </c>
      <c r="J714" s="182">
        <f>IFERROR(_xll.qlIndexFixing(Index1M,$H714,TRUE,_xll.ohTrigger(RecalcTrigger,Trigger1M)),NA())</f>
        <v>1.0443044847069927E-2</v>
      </c>
      <c r="K714" s="44" t="e">
        <f>IFERROR(_xll.qlIndexFixing(Index3M,H714,TRUE,_xll.ohTrigger(RecalcTrigger,Trigger3M)),NA())</f>
        <v>#N/A</v>
      </c>
      <c r="L714" s="44">
        <f>IFERROR(_xll.qlIndexFixing(Index6M,$H714,TRUE,_xll.ohTrigger(RecalcTrigger,Trigger6M)),NA())</f>
        <v>1.3322738554420047E-2</v>
      </c>
      <c r="M714" s="183">
        <f>IFERROR(_xll.qlIndexFixing(Index1Y,$H714,TRUE,_xll.ohTrigger(RecalcTrigger,Trigger1Y)),NA())</f>
        <v>1.5212712739965974E-2</v>
      </c>
      <c r="N714" s="182">
        <f>IFERROR(_xll.qlIndexFixing(ONIndex1M,I714,TRUE,_xll.ohTrigger(RecalcTrigger,Trigger1M)),NA())</f>
        <v>1.0332877968295406E-2</v>
      </c>
      <c r="O714" s="44" t="e">
        <f>IFERROR(_xll.qlIndexFixing(ONIndex3M,I714,TRUE,_xll.ohTrigger(RecalcTrigger,Trigger3M)),NA())</f>
        <v>#N/A</v>
      </c>
      <c r="P714" s="44">
        <f>IFERROR(_xll.qlIndexFixing(ONIndex6M,I714,TRUE,_xll.ohTrigger(RecalcTrigger,Trigger6M)),NA())</f>
        <v>1.2521029029519681E-2</v>
      </c>
      <c r="Q714" s="183">
        <f>IFERROR(_xll.qlIndexFixing(ONIndex1Y,I714,TRUE,_xll.ohTrigger(RecalcTrigger,Trigger1Y)),NA())</f>
        <v>1.3636139707635664E-2</v>
      </c>
    </row>
    <row r="715" spans="2:17" x14ac:dyDescent="0.2">
      <c r="B715" s="39" t="s">
        <v>42</v>
      </c>
      <c r="D715" s="42">
        <f>_xll.qlCalendarAdvance(Calendar,$D714,B715,"f",FALSE)</f>
        <v>44453</v>
      </c>
      <c r="E715" s="177">
        <f>_xll.qlInterestRateIndexValueDate(IndexON,D715)</f>
        <v>44453</v>
      </c>
      <c r="F715" s="193">
        <f>IFERROR(_xll.qlIndexFixing(IndexON,D715,TRUE,_xll.ohTrigger(RecalcTrigger,TriggerON)),NA())</f>
        <v>1.0400455173007472E-2</v>
      </c>
      <c r="H715" s="42">
        <f>_xll.qlCalendarAdvance(Calendar,$H714,B715,"f",FALSE)</f>
        <v>44453</v>
      </c>
      <c r="I715" s="177">
        <f>_xll.qlInterestRateIndexValueDate(Index1M,$H715)</f>
        <v>44455</v>
      </c>
      <c r="J715" s="182">
        <f>IFERROR(_xll.qlIndexFixing(Index1M,$H715,TRUE,_xll.ohTrigger(RecalcTrigger,Trigger1M)),NA())</f>
        <v>1.0507619834224935E-2</v>
      </c>
      <c r="K715" s="44" t="e">
        <f>IFERROR(_xll.qlIndexFixing(Index3M,H715,TRUE,_xll.ohTrigger(RecalcTrigger,Trigger3M)),NA())</f>
        <v>#N/A</v>
      </c>
      <c r="L715" s="44">
        <f>IFERROR(_xll.qlIndexFixing(Index6M,$H715,TRUE,_xll.ohTrigger(RecalcTrigger,Trigger6M)),NA())</f>
        <v>1.3385319188365254E-2</v>
      </c>
      <c r="M715" s="183">
        <f>IFERROR(_xll.qlIndexFixing(Index1Y,$H715,TRUE,_xll.ohTrigger(RecalcTrigger,Trigger1Y)),NA())</f>
        <v>1.5269968708030882E-2</v>
      </c>
      <c r="N715" s="182">
        <f>IFERROR(_xll.qlIndexFixing(ONIndex1M,I715,TRUE,_xll.ohTrigger(RecalcTrigger,Trigger1M)),NA())</f>
        <v>1.0396744779095357E-2</v>
      </c>
      <c r="O715" s="44" t="e">
        <f>IFERROR(_xll.qlIndexFixing(ONIndex3M,I715,TRUE,_xll.ohTrigger(RecalcTrigger,Trigger3M)),NA())</f>
        <v>#N/A</v>
      </c>
      <c r="P715" s="44">
        <f>IFERROR(_xll.qlIndexFixing(ONIndex6M,I715,TRUE,_xll.ohTrigger(RecalcTrigger,Trigger6M)),NA())</f>
        <v>1.258009081913869E-2</v>
      </c>
      <c r="Q715" s="183">
        <f>IFERROR(_xll.qlIndexFixing(ONIndex1Y,I715,TRUE,_xll.ohTrigger(RecalcTrigger,Trigger1Y)),NA())</f>
        <v>1.3691796913919418E-2</v>
      </c>
    </row>
    <row r="716" spans="2:17" x14ac:dyDescent="0.2">
      <c r="B716" s="39" t="s">
        <v>42</v>
      </c>
      <c r="D716" s="42">
        <f>_xll.qlCalendarAdvance(Calendar,$D715,B716,"f",FALSE)</f>
        <v>44460</v>
      </c>
      <c r="E716" s="177">
        <f>_xll.qlInterestRateIndexValueDate(IndexON,D716)</f>
        <v>44460</v>
      </c>
      <c r="F716" s="193">
        <f>IFERROR(_xll.qlIndexFixing(IndexON,D716,TRUE,_xll.ohTrigger(RecalcTrigger,TriggerON)),NA())</f>
        <v>1.0463994554124056E-2</v>
      </c>
      <c r="H716" s="42">
        <f>_xll.qlCalendarAdvance(Calendar,$H715,B716,"f",FALSE)</f>
        <v>44460</v>
      </c>
      <c r="I716" s="177">
        <f>_xll.qlInterestRateIndexValueDate(Index1M,$H716)</f>
        <v>44462</v>
      </c>
      <c r="J716" s="182">
        <f>IFERROR(_xll.qlIndexFixing(Index1M,$H716,TRUE,_xll.ohTrigger(RecalcTrigger,Trigger1M)),NA())</f>
        <v>1.0572594503165111E-2</v>
      </c>
      <c r="K716" s="44" t="e">
        <f>IFERROR(_xll.qlIndexFixing(Index3M,H716,TRUE,_xll.ohTrigger(RecalcTrigger,Trigger3M)),NA())</f>
        <v>#N/A</v>
      </c>
      <c r="L716" s="44">
        <f>IFERROR(_xll.qlIndexFixing(Index6M,$H716,TRUE,_xll.ohTrigger(RecalcTrigger,Trigger6M)),NA())</f>
        <v>1.3447989474789051E-2</v>
      </c>
      <c r="M716" s="183">
        <f>IFERROR(_xll.qlIndexFixing(Index1Y,$H716,TRUE,_xll.ohTrigger(RecalcTrigger,Trigger1Y)),NA())</f>
        <v>1.5327142549391012E-2</v>
      </c>
      <c r="N716" s="182">
        <f>IFERROR(_xll.qlIndexFixing(ONIndex1M,I716,TRUE,_xll.ohTrigger(RecalcTrigger,Trigger1M)),NA())</f>
        <v>1.0461003663229107E-2</v>
      </c>
      <c r="O716" s="44" t="e">
        <f>IFERROR(_xll.qlIndexFixing(ONIndex3M,I716,TRUE,_xll.ohTrigger(RecalcTrigger,Trigger3M)),NA())</f>
        <v>#N/A</v>
      </c>
      <c r="P716" s="44">
        <f>IFERROR(_xll.qlIndexFixing(ONIndex6M,I716,TRUE,_xll.ohTrigger(RecalcTrigger,Trigger6M)),NA())</f>
        <v>1.2639520394239767E-2</v>
      </c>
      <c r="Q716" s="183">
        <f>IFERROR(_xll.qlIndexFixing(ONIndex1Y,I716,TRUE,_xll.ohTrigger(RecalcTrigger,Trigger1Y)),NA())</f>
        <v>1.3747743028540427E-2</v>
      </c>
    </row>
    <row r="717" spans="2:17" x14ac:dyDescent="0.2">
      <c r="B717" s="39" t="s">
        <v>42</v>
      </c>
      <c r="D717" s="42">
        <f>_xll.qlCalendarAdvance(Calendar,$D716,B717,"f",FALSE)</f>
        <v>44467</v>
      </c>
      <c r="E717" s="177">
        <f>_xll.qlInterestRateIndexValueDate(IndexON,D717)</f>
        <v>44467</v>
      </c>
      <c r="F717" s="193">
        <f>IFERROR(_xll.qlIndexFixing(IndexON,D717,TRUE,_xll.ohTrigger(RecalcTrigger,TriggerON)),NA())</f>
        <v>1.0527756298008839E-2</v>
      </c>
      <c r="H717" s="42">
        <f>_xll.qlCalendarAdvance(Calendar,$H716,B717,"f",FALSE)</f>
        <v>44467</v>
      </c>
      <c r="I717" s="177">
        <f>_xll.qlInterestRateIndexValueDate(Index1M,$H717)</f>
        <v>44469</v>
      </c>
      <c r="J717" s="182">
        <f>IFERROR(_xll.qlIndexFixing(Index1M,$H717,TRUE,_xll.ohTrigger(RecalcTrigger,Trigger1M)),NA())</f>
        <v>1.0623395736005599E-2</v>
      </c>
      <c r="K717" s="44" t="e">
        <f>IFERROR(_xll.qlIndexFixing(Index3M,H717,TRUE,_xll.ohTrigger(RecalcTrigger,Trigger3M)),NA())</f>
        <v>#N/A</v>
      </c>
      <c r="L717" s="44">
        <f>IFERROR(_xll.qlIndexFixing(Index6M,$H717,TRUE,_xll.ohTrigger(RecalcTrigger,Trigger6M)),NA())</f>
        <v>1.3515467654317092E-2</v>
      </c>
      <c r="M717" s="183">
        <f>IFERROR(_xll.qlIndexFixing(Index1Y,$H717,TRUE,_xll.ohTrigger(RecalcTrigger,Trigger1Y)),NA())</f>
        <v>1.5384223231527246E-2</v>
      </c>
      <c r="N717" s="182">
        <f>IFERROR(_xll.qlIndexFixing(ONIndex1M,I717,TRUE,_xll.ohTrigger(RecalcTrigger,Trigger1M)),NA())</f>
        <v>1.0525658812543526E-2</v>
      </c>
      <c r="O717" s="44" t="e">
        <f>IFERROR(_xll.qlIndexFixing(ONIndex3M,I717,TRUE,_xll.ohTrigger(RecalcTrigger,Trigger3M)),NA())</f>
        <v>#N/A</v>
      </c>
      <c r="P717" s="44">
        <f>IFERROR(_xll.qlIndexFixing(ONIndex6M,I717,TRUE,_xll.ohTrigger(RecalcTrigger,Trigger6M)),NA())</f>
        <v>1.2699322199587471E-2</v>
      </c>
      <c r="Q717" s="183">
        <f>IFERROR(_xll.qlIndexFixing(ONIndex1Y,I717,TRUE,_xll.ohTrigger(RecalcTrigger,Trigger1Y)),NA())</f>
        <v>1.3803981817686051E-2</v>
      </c>
    </row>
    <row r="718" spans="2:17" x14ac:dyDescent="0.2">
      <c r="B718" s="39" t="s">
        <v>42</v>
      </c>
      <c r="D718" s="42">
        <f>_xll.qlCalendarAdvance(Calendar,$D717,B718,"f",FALSE)</f>
        <v>44474</v>
      </c>
      <c r="E718" s="177">
        <f>_xll.qlInterestRateIndexValueDate(IndexON,D718)</f>
        <v>44474</v>
      </c>
      <c r="F718" s="193">
        <f>IFERROR(_xll.qlIndexFixing(IndexON,D718,TRUE,_xll.ohTrigger(RecalcTrigger,TriggerON)),NA())</f>
        <v>1.0591742512495728E-2</v>
      </c>
      <c r="H718" s="42">
        <f>_xll.qlCalendarAdvance(Calendar,$H717,B718,"f",FALSE)</f>
        <v>44474</v>
      </c>
      <c r="I718" s="177">
        <f>_xll.qlInterestRateIndexValueDate(Index1M,$H718)</f>
        <v>44476</v>
      </c>
      <c r="J718" s="182">
        <f>IFERROR(_xll.qlIndexFixing(Index1M,$H718,TRUE,_xll.ohTrigger(RecalcTrigger,Trigger1M)),NA())</f>
        <v>1.0703759695510073E-2</v>
      </c>
      <c r="K718" s="44" t="e">
        <f>IFERROR(_xll.qlIndexFixing(Index3M,H718,TRUE,_xll.ohTrigger(RecalcTrigger,Trigger3M)),NA())</f>
        <v>#N/A</v>
      </c>
      <c r="L718" s="44">
        <f>IFERROR(_xll.qlIndexFixing(Index6M,$H718,TRUE,_xll.ohTrigger(RecalcTrigger,Trigger6M)),NA())</f>
        <v>1.3578233930318803E-2</v>
      </c>
      <c r="M718" s="183">
        <f>IFERROR(_xll.qlIndexFixing(Index1Y,$H718,TRUE,_xll.ohTrigger(RecalcTrigger,Trigger1Y)),NA())</f>
        <v>1.5441199593025872E-2</v>
      </c>
      <c r="N718" s="182">
        <f>IFERROR(_xll.qlIndexFixing(ONIndex1M,I718,TRUE,_xll.ohTrigger(RecalcTrigger,Trigger1M)),NA())</f>
        <v>1.0590714418805547E-2</v>
      </c>
      <c r="O718" s="44" t="e">
        <f>IFERROR(_xll.qlIndexFixing(ONIndex3M,I718,TRUE,_xll.ohTrigger(RecalcTrigger,Trigger3M)),NA())</f>
        <v>#N/A</v>
      </c>
      <c r="P718" s="44">
        <f>IFERROR(_xll.qlIndexFixing(ONIndex6M,I718,TRUE,_xll.ohTrigger(RecalcTrigger,Trigger6M)),NA())</f>
        <v>1.2759500680186164E-2</v>
      </c>
      <c r="Q718" s="183">
        <f>IFERROR(_xll.qlIndexFixing(ONIndex1Y,I718,TRUE,_xll.ohTrigger(RecalcTrigger,Trigger1Y)),NA())</f>
        <v>1.3860517048023269E-2</v>
      </c>
    </row>
    <row r="719" spans="2:17" x14ac:dyDescent="0.2">
      <c r="B719" s="39" t="s">
        <v>42</v>
      </c>
      <c r="D719" s="42">
        <f>_xll.qlCalendarAdvance(Calendar,$D718,B719,"f",FALSE)</f>
        <v>44481</v>
      </c>
      <c r="E719" s="177">
        <f>_xll.qlInterestRateIndexValueDate(IndexON,D719)</f>
        <v>44481</v>
      </c>
      <c r="F719" s="193">
        <f>IFERROR(_xll.qlIndexFixing(IndexON,D719,TRUE,_xll.ohTrigger(RecalcTrigger,TriggerON)),NA())</f>
        <v>1.0655955305658438E-2</v>
      </c>
      <c r="H719" s="42">
        <f>_xll.qlCalendarAdvance(Calendar,$H718,B719,"f",FALSE)</f>
        <v>44481</v>
      </c>
      <c r="I719" s="177">
        <f>_xll.qlInterestRateIndexValueDate(Index1M,$H719)</f>
        <v>44483</v>
      </c>
      <c r="J719" s="182">
        <f>IFERROR(_xll.qlIndexFixing(Index1M,$H719,TRUE,_xll.ohTrigger(RecalcTrigger,Trigger1M)),NA())</f>
        <v>1.0769958623824127E-2</v>
      </c>
      <c r="K719" s="44" t="e">
        <f>IFERROR(_xll.qlIndexFixing(Index3M,H719,TRUE,_xll.ohTrigger(RecalcTrigger,Trigger3M)),NA())</f>
        <v>#N/A</v>
      </c>
      <c r="L719" s="44">
        <f>IFERROR(_xll.qlIndexFixing(Index6M,$H719,TRUE,_xll.ohTrigger(RecalcTrigger,Trigger6M)),NA())</f>
        <v>1.3641011778898577E-2</v>
      </c>
      <c r="M719" s="183">
        <f>IFERROR(_xll.qlIndexFixing(Index1Y,$H719,TRUE,_xll.ohTrigger(RecalcTrigger,Trigger1Y)),NA())</f>
        <v>1.5498060343554495E-2</v>
      </c>
      <c r="N719" s="182">
        <f>IFERROR(_xll.qlIndexFixing(ONIndex1M,I719,TRUE,_xll.ohTrigger(RecalcTrigger,Trigger1M)),NA())</f>
        <v>1.0656174673622232E-2</v>
      </c>
      <c r="O719" s="44" t="e">
        <f>IFERROR(_xll.qlIndexFixing(ONIndex3M,I719,TRUE,_xll.ohTrigger(RecalcTrigger,Trigger3M)),NA())</f>
        <v>#N/A</v>
      </c>
      <c r="P719" s="44">
        <f>IFERROR(_xll.qlIndexFixing(ONIndex6M,I719,TRUE,_xll.ohTrigger(RecalcTrigger,Trigger6M)),NA())</f>
        <v>1.2820060280880341E-2</v>
      </c>
      <c r="Q719" s="183">
        <f>IFERROR(_xll.qlIndexFixing(ONIndex1Y,I719,TRUE,_xll.ohTrigger(RecalcTrigger,Trigger1Y)),NA())</f>
        <v>1.3917352485739443E-2</v>
      </c>
    </row>
    <row r="720" spans="2:17" x14ac:dyDescent="0.2">
      <c r="B720" s="39" t="s">
        <v>42</v>
      </c>
      <c r="D720" s="42">
        <f>_xll.qlCalendarAdvance(Calendar,$D719,B720,"f",FALSE)</f>
        <v>44488</v>
      </c>
      <c r="E720" s="177">
        <f>_xll.qlInterestRateIndexValueDate(IndexON,D720)</f>
        <v>44488</v>
      </c>
      <c r="F720" s="193">
        <f>IFERROR(_xll.qlIndexFixing(IndexON,D720,TRUE,_xll.ohTrigger(RecalcTrigger,TriggerON)),NA())</f>
        <v>1.0720396785410813E-2</v>
      </c>
      <c r="H720" s="42">
        <f>_xll.qlCalendarAdvance(Calendar,$H719,B720,"f",FALSE)</f>
        <v>44488</v>
      </c>
      <c r="I720" s="177">
        <f>_xll.qlInterestRateIndexValueDate(Index1M,$H720)</f>
        <v>44490</v>
      </c>
      <c r="J720" s="182">
        <f>IFERROR(_xll.qlIndexFixing(Index1M,$H720,TRUE,_xll.ohTrigger(RecalcTrigger,Trigger1M)),NA())</f>
        <v>1.0836574043744385E-2</v>
      </c>
      <c r="K720" s="44" t="e">
        <f>IFERROR(_xll.qlIndexFixing(Index3M,H720,TRUE,_xll.ohTrigger(RecalcTrigger,Trigger3M)),NA())</f>
        <v>#N/A</v>
      </c>
      <c r="L720" s="44">
        <f>IFERROR(_xll.qlIndexFixing(Index6M,$H720,TRUE,_xll.ohTrigger(RecalcTrigger,Trigger6M)),NA())</f>
        <v>1.3703775187528015E-2</v>
      </c>
      <c r="M720" s="183">
        <f>IFERROR(_xll.qlIndexFixing(Index1Y,$H720,TRUE,_xll.ohTrigger(RecalcTrigger,Trigger1Y)),NA())</f>
        <v>1.5554794063837507E-2</v>
      </c>
      <c r="N720" s="182">
        <f>IFERROR(_xll.qlIndexFixing(ONIndex1M,I720,TRUE,_xll.ohTrigger(RecalcTrigger,Trigger1M)),NA())</f>
        <v>1.0722043768680578E-2</v>
      </c>
      <c r="O720" s="44" t="e">
        <f>IFERROR(_xll.qlIndexFixing(ONIndex3M,I720,TRUE,_xll.ohTrigger(RecalcTrigger,Trigger3M)),NA())</f>
        <v>#N/A</v>
      </c>
      <c r="P720" s="44">
        <f>IFERROR(_xll.qlIndexFixing(ONIndex6M,I720,TRUE,_xll.ohTrigger(RecalcTrigger,Trigger6M)),NA())</f>
        <v>1.2881005446674365E-2</v>
      </c>
      <c r="Q720" s="183">
        <f>IFERROR(_xll.qlIndexFixing(ONIndex1Y,I720,TRUE,_xll.ohTrigger(RecalcTrigger,Trigger1Y)),NA())</f>
        <v>1.3974491897421615E-2</v>
      </c>
    </row>
    <row r="721" spans="2:17" x14ac:dyDescent="0.2">
      <c r="B721" s="39" t="s">
        <v>42</v>
      </c>
      <c r="D721" s="42">
        <f>_xll.qlCalendarAdvance(Calendar,$D720,B721,"f",FALSE)</f>
        <v>44495</v>
      </c>
      <c r="E721" s="177">
        <f>_xll.qlInterestRateIndexValueDate(IndexON,D721)</f>
        <v>44495</v>
      </c>
      <c r="F721" s="193">
        <f>IFERROR(_xll.qlIndexFixing(IndexON,D721,TRUE,_xll.ohTrigger(RecalcTrigger,TriggerON)),NA())</f>
        <v>1.0785069059666696E-2</v>
      </c>
      <c r="H721" s="42">
        <f>_xll.qlCalendarAdvance(Calendar,$H720,B721,"f",FALSE)</f>
        <v>44495</v>
      </c>
      <c r="I721" s="177">
        <f>_xll.qlInterestRateIndexValueDate(Index1M,$H721)</f>
        <v>44497</v>
      </c>
      <c r="J721" s="182">
        <f>IFERROR(_xll.qlIndexFixing(Index1M,$H721,TRUE,_xll.ohTrigger(RecalcTrigger,Trigger1M)),NA())</f>
        <v>1.0903610158078947E-2</v>
      </c>
      <c r="K721" s="44" t="e">
        <f>IFERROR(_xll.qlIndexFixing(Index3M,H721,TRUE,_xll.ohTrigger(RecalcTrigger,Trigger3M)),NA())</f>
        <v>#N/A</v>
      </c>
      <c r="L721" s="44">
        <f>IFERROR(_xll.qlIndexFixing(Index6M,$H721,TRUE,_xll.ohTrigger(RecalcTrigger,Trigger6M)),NA())</f>
        <v>1.3766497817020905E-2</v>
      </c>
      <c r="M721" s="183">
        <f>IFERROR(_xll.qlIndexFixing(Index1Y,$H721,TRUE,_xll.ohTrigger(RecalcTrigger,Trigger1Y)),NA())</f>
        <v>1.5611389205634627E-2</v>
      </c>
      <c r="N721" s="182">
        <f>IFERROR(_xll.qlIndexFixing(ONIndex1M,I721,TRUE,_xll.ohTrigger(RecalcTrigger,Trigger1M)),NA())</f>
        <v>1.0788325895747519E-2</v>
      </c>
      <c r="O721" s="44" t="e">
        <f>IFERROR(_xll.qlIndexFixing(ONIndex3M,I721,TRUE,_xll.ohTrigger(RecalcTrigger,Trigger3M)),NA())</f>
        <v>#N/A</v>
      </c>
      <c r="P721" s="44">
        <f>IFERROR(_xll.qlIndexFixing(ONIndex6M,I721,TRUE,_xll.ohTrigger(RecalcTrigger,Trigger6M)),NA())</f>
        <v>1.2942340622412729E-2</v>
      </c>
      <c r="Q721" s="183">
        <f>IFERROR(_xll.qlIndexFixing(ONIndex1Y,I721,TRUE,_xll.ohTrigger(RecalcTrigger,Trigger1Y)),NA())</f>
        <v>1.4031939049257147E-2</v>
      </c>
    </row>
    <row r="722" spans="2:17" x14ac:dyDescent="0.2">
      <c r="B722" s="39" t="s">
        <v>42</v>
      </c>
      <c r="D722" s="42">
        <f>_xll.qlCalendarAdvance(Calendar,$D721,B722,"f",FALSE)</f>
        <v>44502</v>
      </c>
      <c r="E722" s="177">
        <f>_xll.qlInterestRateIndexValueDate(IndexON,D722)</f>
        <v>44502</v>
      </c>
      <c r="F722" s="193">
        <f>IFERROR(_xll.qlIndexFixing(IndexON,D722,TRUE,_xll.ohTrigger(RecalcTrigger,TriggerON)),NA())</f>
        <v>1.084997423657974E-2</v>
      </c>
      <c r="H722" s="42">
        <f>_xll.qlCalendarAdvance(Calendar,$H721,B722,"f",FALSE)</f>
        <v>44502</v>
      </c>
      <c r="I722" s="177">
        <f>_xll.qlInterestRateIndexValueDate(Index1M,$H722)</f>
        <v>44504</v>
      </c>
      <c r="J722" s="182">
        <f>IFERROR(_xll.qlIndexFixing(Index1M,$H722,TRUE,_xll.ohTrigger(RecalcTrigger,Trigger1M)),NA())</f>
        <v>1.0971071169793289E-2</v>
      </c>
      <c r="K722" s="44" t="e">
        <f>IFERROR(_xll.qlIndexFixing(Index3M,H722,TRUE,_xll.ohTrigger(RecalcTrigger,Trigger3M)),NA())</f>
        <v>#N/A</v>
      </c>
      <c r="L722" s="44">
        <f>IFERROR(_xll.qlIndexFixing(Index6M,$H722,TRUE,_xll.ohTrigger(RecalcTrigger,Trigger6M)),NA())</f>
        <v>1.3824462605406403E-2</v>
      </c>
      <c r="M722" s="183">
        <f>IFERROR(_xll.qlIndexFixing(Index1Y,$H722,TRUE,_xll.ohTrigger(RecalcTrigger,Trigger1Y)),NA())</f>
        <v>1.5667834091719877E-2</v>
      </c>
      <c r="N722" s="182">
        <f>IFERROR(_xll.qlIndexFixing(ONIndex1M,I722,TRUE,_xll.ohTrigger(RecalcTrigger,Trigger1M)),NA())</f>
        <v>1.0855025246589989E-2</v>
      </c>
      <c r="O722" s="44" t="e">
        <f>IFERROR(_xll.qlIndexFixing(ONIndex3M,I722,TRUE,_xll.ohTrigger(RecalcTrigger,Trigger3M)),NA())</f>
        <v>#N/A</v>
      </c>
      <c r="P722" s="44">
        <f>IFERROR(_xll.qlIndexFixing(ONIndex6M,I722,TRUE,_xll.ohTrigger(RecalcTrigger,Trigger6M)),NA())</f>
        <v>1.3004070253179734E-2</v>
      </c>
      <c r="Q722" s="183">
        <f>IFERROR(_xll.qlIndexFixing(ONIndex1Y,I722,TRUE,_xll.ohTrigger(RecalcTrigger,Trigger1Y)),NA())</f>
        <v>1.4089697707753146E-2</v>
      </c>
    </row>
    <row r="723" spans="2:17" x14ac:dyDescent="0.2">
      <c r="B723" s="39" t="s">
        <v>42</v>
      </c>
      <c r="D723" s="42">
        <f>_xll.qlCalendarAdvance(Calendar,$D722,B723,"f",FALSE)</f>
        <v>44509</v>
      </c>
      <c r="E723" s="177">
        <f>_xll.qlInterestRateIndexValueDate(IndexON,D723)</f>
        <v>44509</v>
      </c>
      <c r="F723" s="193">
        <f>IFERROR(_xll.qlIndexFixing(IndexON,D723,TRUE,_xll.ohTrigger(RecalcTrigger,TriggerON)),NA())</f>
        <v>1.0915114423903916E-2</v>
      </c>
      <c r="H723" s="42">
        <f>_xll.qlCalendarAdvance(Calendar,$H722,B723,"f",FALSE)</f>
        <v>44509</v>
      </c>
      <c r="I723" s="177">
        <f>_xll.qlInterestRateIndexValueDate(Index1M,$H723)</f>
        <v>44511</v>
      </c>
      <c r="J723" s="182">
        <f>IFERROR(_xll.qlIndexFixing(Index1M,$H723,TRUE,_xll.ohTrigger(RecalcTrigger,Trigger1M)),NA())</f>
        <v>1.1038961281995274E-2</v>
      </c>
      <c r="K723" s="44" t="e">
        <f>IFERROR(_xll.qlIndexFixing(Index3M,H723,TRUE,_xll.ohTrigger(RecalcTrigger,Trigger3M)),NA())</f>
        <v>#N/A</v>
      </c>
      <c r="L723" s="44">
        <f>IFERROR(_xll.qlIndexFixing(Index6M,$H723,TRUE,_xll.ohTrigger(RecalcTrigger,Trigger6M)),NA())</f>
        <v>1.3887037918368178E-2</v>
      </c>
      <c r="M723" s="183">
        <f>IFERROR(_xll.qlIndexFixing(Index1Y,$H723,TRUE,_xll.ohTrigger(RecalcTrigger,Trigger1Y)),NA())</f>
        <v>1.5724116915863614E-2</v>
      </c>
      <c r="N723" s="182">
        <f>IFERROR(_xll.qlIndexFixing(ONIndex1M,I723,TRUE,_xll.ohTrigger(RecalcTrigger,Trigger1M)),NA())</f>
        <v>1.0922146012735112E-2</v>
      </c>
      <c r="O723" s="44" t="e">
        <f>IFERROR(_xll.qlIndexFixing(ONIndex3M,I723,TRUE,_xll.ohTrigger(RecalcTrigger,Trigger3M)),NA())</f>
        <v>#N/A</v>
      </c>
      <c r="P723" s="44">
        <f>IFERROR(_xll.qlIndexFixing(ONIndex6M,I723,TRUE,_xll.ohTrigger(RecalcTrigger,Trigger6M)),NA())</f>
        <v>1.3066198783739935E-2</v>
      </c>
      <c r="Q723" s="183">
        <f>IFERROR(_xll.qlIndexFixing(ONIndex1Y,I723,TRUE,_xll.ohTrigger(RecalcTrigger,Trigger1Y)),NA())</f>
        <v>1.4147771639336781E-2</v>
      </c>
    </row>
    <row r="724" spans="2:17" x14ac:dyDescent="0.2">
      <c r="B724" s="39" t="s">
        <v>42</v>
      </c>
      <c r="D724" s="42">
        <f>_xll.qlCalendarAdvance(Calendar,$D723,B724,"f",FALSE)</f>
        <v>44516</v>
      </c>
      <c r="E724" s="177">
        <f>_xll.qlInterestRateIndexValueDate(IndexON,D724)</f>
        <v>44516</v>
      </c>
      <c r="F724" s="193">
        <f>IFERROR(_xll.qlIndexFixing(IndexON,D724,TRUE,_xll.ohTrigger(RecalcTrigger,TriggerON)),NA())</f>
        <v>1.0980491729712938E-2</v>
      </c>
      <c r="H724" s="42">
        <f>_xll.qlCalendarAdvance(Calendar,$H723,B724,"f",FALSE)</f>
        <v>44516</v>
      </c>
      <c r="I724" s="177">
        <f>_xll.qlInterestRateIndexValueDate(Index1M,$H724)</f>
        <v>44518</v>
      </c>
      <c r="J724" s="182">
        <f>IFERROR(_xll.qlIndexFixing(Index1M,$H724,TRUE,_xll.ohTrigger(RecalcTrigger,Trigger1M)),NA())</f>
        <v>1.1107284697942643E-2</v>
      </c>
      <c r="K724" s="44" t="e">
        <f>IFERROR(_xll.qlIndexFixing(Index3M,H724,TRUE,_xll.ohTrigger(RecalcTrigger,Trigger3M)),NA())</f>
        <v>#N/A</v>
      </c>
      <c r="L724" s="44">
        <f>IFERROR(_xll.qlIndexFixing(Index6M,$H724,TRUE,_xll.ohTrigger(RecalcTrigger,Trigger6M)),NA())</f>
        <v>1.3949492502516045E-2</v>
      </c>
      <c r="M724" s="183">
        <f>IFERROR(_xll.qlIndexFixing(Index1Y,$H724,TRUE,_xll.ohTrigger(RecalcTrigger,Trigger1Y)),NA())</f>
        <v>1.578022574281393E-2</v>
      </c>
      <c r="N724" s="182">
        <f>IFERROR(_xll.qlIndexFixing(ONIndex1M,I724,TRUE,_xll.ohTrigger(RecalcTrigger,Trigger1M)),NA())</f>
        <v>1.0989692386109695E-2</v>
      </c>
      <c r="O724" s="44" t="e">
        <f>IFERROR(_xll.qlIndexFixing(ONIndex3M,I724,TRUE,_xll.ohTrigger(RecalcTrigger,Trigger3M)),NA())</f>
        <v>#N/A</v>
      </c>
      <c r="P724" s="44">
        <f>IFERROR(_xll.qlIndexFixing(ONIndex6M,I724,TRUE,_xll.ohTrigger(RecalcTrigger,Trigger6M)),NA())</f>
        <v>1.3128730659017762E-2</v>
      </c>
      <c r="Q724" s="183">
        <f>IFERROR(_xll.qlIndexFixing(ONIndex1Y,I724,TRUE,_xll.ohTrigger(RecalcTrigger,Trigger1Y)),NA())</f>
        <v>1.4206164610435223E-2</v>
      </c>
    </row>
    <row r="725" spans="2:17" x14ac:dyDescent="0.2">
      <c r="B725" s="39" t="s">
        <v>42</v>
      </c>
      <c r="D725" s="42">
        <f>_xll.qlCalendarAdvance(Calendar,$D724,B725,"f",FALSE)</f>
        <v>44523</v>
      </c>
      <c r="E725" s="177">
        <f>_xll.qlInterestRateIndexValueDate(IndexON,D725)</f>
        <v>44523</v>
      </c>
      <c r="F725" s="193">
        <f>IFERROR(_xll.qlIndexFixing(IndexON,D725,TRUE,_xll.ohTrigger(RecalcTrigger,TriggerON)),NA())</f>
        <v>1.1046108261840715E-2</v>
      </c>
      <c r="H725" s="42">
        <f>_xll.qlCalendarAdvance(Calendar,$H724,B725,"f",FALSE)</f>
        <v>44523</v>
      </c>
      <c r="I725" s="177">
        <f>_xll.qlInterestRateIndexValueDate(Index1M,$H725)</f>
        <v>44525</v>
      </c>
      <c r="J725" s="182">
        <f>IFERROR(_xll.qlIndexFixing(Index1M,$H725,TRUE,_xll.ohTrigger(RecalcTrigger,Trigger1M)),NA())</f>
        <v>1.1176018426503898E-2</v>
      </c>
      <c r="K725" s="44" t="e">
        <f>IFERROR(_xll.qlIndexFixing(Index3M,H725,TRUE,_xll.ohTrigger(RecalcTrigger,Trigger3M)),NA())</f>
        <v>#N/A</v>
      </c>
      <c r="L725" s="44">
        <f>IFERROR(_xll.qlIndexFixing(Index6M,$H725,TRUE,_xll.ohTrigger(RecalcTrigger,Trigger6M)),NA())</f>
        <v>1.401179858195218E-2</v>
      </c>
      <c r="M725" s="183">
        <f>IFERROR(_xll.qlIndexFixing(Index1Y,$H725,TRUE,_xll.ohTrigger(RecalcTrigger,Trigger1Y)),NA())</f>
        <v>1.5836148508282848E-2</v>
      </c>
      <c r="N725" s="182">
        <f>IFERROR(_xll.qlIndexFixing(ONIndex1M,I725,TRUE,_xll.ohTrigger(RecalcTrigger,Trigger1M)),NA())</f>
        <v>1.1057668558480671E-2</v>
      </c>
      <c r="O725" s="44" t="e">
        <f>IFERROR(_xll.qlIndexFixing(ONIndex3M,I725,TRUE,_xll.ohTrigger(RecalcTrigger,Trigger3M)),NA())</f>
        <v>#N/A</v>
      </c>
      <c r="P725" s="44">
        <f>IFERROR(_xll.qlIndexFixing(ONIndex6M,I725,TRUE,_xll.ohTrigger(RecalcTrigger,Trigger6M)),NA())</f>
        <v>1.3191670324097515E-2</v>
      </c>
      <c r="Q725" s="183">
        <f>IFERROR(_xll.qlIndexFixing(ONIndex1Y,I725,TRUE,_xll.ohTrigger(RecalcTrigger,Trigger1Y)),NA())</f>
        <v>1.4264880387395706E-2</v>
      </c>
    </row>
    <row r="726" spans="2:17" x14ac:dyDescent="0.2">
      <c r="B726" s="39" t="s">
        <v>42</v>
      </c>
      <c r="D726" s="42">
        <f>_xll.qlCalendarAdvance(Calendar,$D725,B726,"f",FALSE)</f>
        <v>44530</v>
      </c>
      <c r="E726" s="177">
        <f>_xll.qlInterestRateIndexValueDate(IndexON,D726)</f>
        <v>44530</v>
      </c>
      <c r="F726" s="193">
        <f>IFERROR(_xll.qlIndexFixing(IndexON,D726,TRUE,_xll.ohTrigger(RecalcTrigger,TriggerON)),NA())</f>
        <v>1.1111966128360962E-2</v>
      </c>
      <c r="H726" s="42">
        <f>_xll.qlCalendarAdvance(Calendar,$H725,B726,"f",FALSE)</f>
        <v>44530</v>
      </c>
      <c r="I726" s="177">
        <f>_xll.qlInterestRateIndexValueDate(Index1M,$H726)</f>
        <v>44532</v>
      </c>
      <c r="J726" s="182">
        <f>IFERROR(_xll.qlIndexFixing(Index1M,$H726,TRUE,_xll.ohTrigger(RecalcTrigger,Trigger1M)),NA())</f>
        <v>1.1245030005285483E-2</v>
      </c>
      <c r="K726" s="44" t="e">
        <f>IFERROR(_xll.qlIndexFixing(Index3M,H726,TRUE,_xll.ohTrigger(RecalcTrigger,Trigger3M)),NA())</f>
        <v>#N/A</v>
      </c>
      <c r="L726" s="44">
        <f>IFERROR(_xll.qlIndexFixing(Index6M,$H726,TRUE,_xll.ohTrigger(RecalcTrigger,Trigger6M)),NA())</f>
        <v>1.4078554534443352E-2</v>
      </c>
      <c r="M726" s="183">
        <f>IFERROR(_xll.qlIndexFixing(Index1Y,$H726,TRUE,_xll.ohTrigger(RecalcTrigger,Trigger1Y)),NA())</f>
        <v>1.5891873018930549E-2</v>
      </c>
      <c r="N726" s="182">
        <f>IFERROR(_xll.qlIndexFixing(ONIndex1M,I726,TRUE,_xll.ohTrigger(RecalcTrigger,Trigger1M)),NA())</f>
        <v>1.1126078721455102E-2</v>
      </c>
      <c r="O726" s="44" t="e">
        <f>IFERROR(_xll.qlIndexFixing(ONIndex3M,I726,TRUE,_xll.ohTrigger(RecalcTrigger,Trigger3M)),NA())</f>
        <v>#N/A</v>
      </c>
      <c r="P726" s="44">
        <f>IFERROR(_xll.qlIndexFixing(ONIndex6M,I726,TRUE,_xll.ohTrigger(RecalcTrigger,Trigger6M)),NA())</f>
        <v>1.3255022223823687E-2</v>
      </c>
      <c r="Q726" s="183">
        <f>IFERROR(_xll.qlIndexFixing(ONIndex1Y,I726,TRUE,_xll.ohTrigger(RecalcTrigger,Trigger1Y)),NA())</f>
        <v>1.43239227366454E-2</v>
      </c>
    </row>
    <row r="727" spans="2:17" x14ac:dyDescent="0.2">
      <c r="B727" s="39" t="s">
        <v>42</v>
      </c>
      <c r="D727" s="42">
        <f>_xll.qlCalendarAdvance(Calendar,$D726,B727,"f",FALSE)</f>
        <v>44537</v>
      </c>
      <c r="E727" s="177">
        <f>_xll.qlInterestRateIndexValueDate(IndexON,D727)</f>
        <v>44537</v>
      </c>
      <c r="F727" s="193">
        <f>IFERROR(_xll.qlIndexFixing(IndexON,D727,TRUE,_xll.ohTrigger(RecalcTrigger,TriggerON)),NA())</f>
        <v>1.1178067437347394E-2</v>
      </c>
      <c r="H727" s="42">
        <f>_xll.qlCalendarAdvance(Calendar,$H726,B727,"f",FALSE)</f>
        <v>44537</v>
      </c>
      <c r="I727" s="177">
        <f>_xll.qlInterestRateIndexValueDate(Index1M,$H727)</f>
        <v>44539</v>
      </c>
      <c r="J727" s="182">
        <f>IFERROR(_xll.qlIndexFixing(Index1M,$H727,TRUE,_xll.ohTrigger(RecalcTrigger,Trigger1M)),NA())</f>
        <v>1.1314157871022135E-2</v>
      </c>
      <c r="K727" s="44" t="e">
        <f>IFERROR(_xll.qlIndexFixing(Index3M,H727,TRUE,_xll.ohTrigger(RecalcTrigger,Trigger3M)),NA())</f>
        <v>#N/A</v>
      </c>
      <c r="L727" s="44">
        <f>IFERROR(_xll.qlIndexFixing(Index6M,$H727,TRUE,_xll.ohTrigger(RecalcTrigger,Trigger6M)),NA())</f>
        <v>1.4140461068040764E-2</v>
      </c>
      <c r="M727" s="183">
        <f>IFERROR(_xll.qlIndexFixing(Index1Y,$H727,TRUE,_xll.ohTrigger(RecalcTrigger,Trigger1Y)),NA())</f>
        <v>1.59473869523553E-2</v>
      </c>
      <c r="N727" s="182">
        <f>IFERROR(_xll.qlIndexFixing(ONIndex1M,I727,TRUE,_xll.ohTrigger(RecalcTrigger,Trigger1M)),NA())</f>
        <v>1.1194927066719984E-2</v>
      </c>
      <c r="O727" s="44" t="e">
        <f>IFERROR(_xll.qlIndexFixing(ONIndex3M,I727,TRUE,_xll.ohTrigger(RecalcTrigger,Trigger3M)),NA())</f>
        <v>#N/A</v>
      </c>
      <c r="P727" s="44">
        <f>IFERROR(_xll.qlIndexFixing(ONIndex6M,I727,TRUE,_xll.ohTrigger(RecalcTrigger,Trigger6M)),NA())</f>
        <v>1.3318790803200642E-2</v>
      </c>
      <c r="Q727" s="183">
        <f>IFERROR(_xll.qlIndexFixing(ONIndex1Y,I727,TRUE,_xll.ohTrigger(RecalcTrigger,Trigger1Y)),NA())</f>
        <v>1.4383295424691411E-2</v>
      </c>
    </row>
    <row r="728" spans="2:17" x14ac:dyDescent="0.2">
      <c r="B728" s="39" t="s">
        <v>42</v>
      </c>
      <c r="D728" s="42">
        <f>_xll.qlCalendarAdvance(Calendar,$D727,B728,"f",FALSE)</f>
        <v>44544</v>
      </c>
      <c r="E728" s="177">
        <f>_xll.qlInterestRateIndexValueDate(IndexON,D728)</f>
        <v>44544</v>
      </c>
      <c r="F728" s="193">
        <f>IFERROR(_xll.qlIndexFixing(IndexON,D728,TRUE,_xll.ohTrigger(RecalcTrigger,TriggerON)),NA())</f>
        <v>1.1244414296553984E-2</v>
      </c>
      <c r="H728" s="42">
        <f>_xll.qlCalendarAdvance(Calendar,$H727,B728,"f",FALSE)</f>
        <v>44544</v>
      </c>
      <c r="I728" s="177">
        <f>_xll.qlInterestRateIndexValueDate(Index1M,$H728)</f>
        <v>44546</v>
      </c>
      <c r="J728" s="182">
        <f>IFERROR(_xll.qlIndexFixing(Index1M,$H728,TRUE,_xll.ohTrigger(RecalcTrigger,Trigger1M)),NA())</f>
        <v>1.1383238380722194E-2</v>
      </c>
      <c r="K728" s="44" t="e">
        <f>IFERROR(_xll.qlIndexFixing(Index3M,H728,TRUE,_xll.ohTrigger(RecalcTrigger,Trigger3M)),NA())</f>
        <v>#N/A</v>
      </c>
      <c r="L728" s="44">
        <f>IFERROR(_xll.qlIndexFixing(Index6M,$H728,TRUE,_xll.ohTrigger(RecalcTrigger,Trigger6M)),NA())</f>
        <v>1.420213329835766E-2</v>
      </c>
      <c r="M728" s="183">
        <f>IFERROR(_xll.qlIndexFixing(Index1Y,$H728,TRUE,_xll.ohTrigger(RecalcTrigger,Trigger1Y)),NA())</f>
        <v>1.6002677857082735E-2</v>
      </c>
      <c r="N728" s="182">
        <f>IFERROR(_xll.qlIndexFixing(ONIndex1M,I728,TRUE,_xll.ohTrigger(RecalcTrigger,Trigger1M)),NA())</f>
        <v>1.1264215258464105E-2</v>
      </c>
      <c r="O728" s="44" t="e">
        <f>IFERROR(_xll.qlIndexFixing(ONIndex3M,I728,TRUE,_xll.ohTrigger(RecalcTrigger,Trigger3M)),NA())</f>
        <v>#N/A</v>
      </c>
      <c r="P728" s="44">
        <f>IFERROR(_xll.qlIndexFixing(ONIndex6M,I728,TRUE,_xll.ohTrigger(RecalcTrigger,Trigger6M)),NA())</f>
        <v>1.3382978280773727E-2</v>
      </c>
      <c r="Q728" s="183">
        <f>IFERROR(_xll.qlIndexFixing(ONIndex1Y,I728,TRUE,_xll.ohTrigger(RecalcTrigger,Trigger1Y)),NA())</f>
        <v>1.4443000487265323E-2</v>
      </c>
    </row>
    <row r="729" spans="2:17" x14ac:dyDescent="0.2">
      <c r="B729" s="39" t="s">
        <v>42</v>
      </c>
      <c r="D729" s="42">
        <f>_xll.qlCalendarAdvance(Calendar,$D728,B729,"f",FALSE)</f>
        <v>44551</v>
      </c>
      <c r="E729" s="177">
        <f>_xll.qlInterestRateIndexValueDate(IndexON,D729)</f>
        <v>44551</v>
      </c>
      <c r="F729" s="193">
        <f>IFERROR(_xll.qlIndexFixing(IndexON,D729,TRUE,_xll.ohTrigger(RecalcTrigger,TriggerON)),NA())</f>
        <v>1.1310997725964E-2</v>
      </c>
      <c r="H729" s="42">
        <f>_xll.qlCalendarAdvance(Calendar,$H728,B729,"f",FALSE)</f>
        <v>44551</v>
      </c>
      <c r="I729" s="177">
        <f>_xll.qlInterestRateIndexValueDate(Index1M,$H729)</f>
        <v>44553</v>
      </c>
      <c r="J729" s="182">
        <f>IFERROR(_xll.qlIndexFixing(Index1M,$H729,TRUE,_xll.ohTrigger(RecalcTrigger,Trigger1M)),NA())</f>
        <v>1.1452107948438373E-2</v>
      </c>
      <c r="K729" s="44" t="e">
        <f>IFERROR(_xll.qlIndexFixing(Index3M,H729,TRUE,_xll.ohTrigger(RecalcTrigger,Trigger3M)),NA())</f>
        <v>#N/A</v>
      </c>
      <c r="L729" s="44">
        <f>IFERROR(_xll.qlIndexFixing(Index6M,$H729,TRUE,_xll.ohTrigger(RecalcTrigger,Trigger6M)),NA())</f>
        <v>1.4263542604557354E-2</v>
      </c>
      <c r="M729" s="183">
        <f>IFERROR(_xll.qlIndexFixing(Index1Y,$H729,TRUE,_xll.ohTrigger(RecalcTrigger,Trigger1Y)),NA())</f>
        <v>1.6057733357494951E-2</v>
      </c>
      <c r="N729" s="182">
        <f>IFERROR(_xll.qlIndexFixing(ONIndex1M,I729,TRUE,_xll.ohTrigger(RecalcTrigger,Trigger1M)),NA())</f>
        <v>1.1333526124071014E-2</v>
      </c>
      <c r="O729" s="44" t="e">
        <f>IFERROR(_xll.qlIndexFixing(ONIndex3M,I729,TRUE,_xll.ohTrigger(RecalcTrigger,Trigger3M)),NA())</f>
        <v>#N/A</v>
      </c>
      <c r="P729" s="44">
        <f>IFERROR(_xll.qlIndexFixing(ONIndex6M,I729,TRUE,_xll.ohTrigger(RecalcTrigger,Trigger6M)),NA())</f>
        <v>1.3447217960509406E-2</v>
      </c>
      <c r="Q729" s="183">
        <f>IFERROR(_xll.qlIndexFixing(ONIndex1Y,I729,TRUE,_xll.ohTrigger(RecalcTrigger,Trigger1Y)),NA())</f>
        <v>1.450275322897987E-2</v>
      </c>
    </row>
    <row r="730" spans="2:17" x14ac:dyDescent="0.2">
      <c r="B730" s="39" t="s">
        <v>42</v>
      </c>
      <c r="D730" s="42">
        <f>_xll.qlCalendarAdvance(Calendar,$D729,B730,"f",FALSE)</f>
        <v>44558</v>
      </c>
      <c r="E730" s="177">
        <f>_xll.qlInterestRateIndexValueDate(IndexON,D730)</f>
        <v>44558</v>
      </c>
      <c r="F730" s="193">
        <f>IFERROR(_xll.qlIndexFixing(IndexON,D730,TRUE,_xll.ohTrigger(RecalcTrigger,TriggerON)),NA())</f>
        <v>1.1377507924672514E-2</v>
      </c>
      <c r="H730" s="42">
        <f>_xll.qlCalendarAdvance(Calendar,$H729,B730,"f",FALSE)</f>
        <v>44558</v>
      </c>
      <c r="I730" s="177">
        <f>_xll.qlInterestRateIndexValueDate(Index1M,$H730)</f>
        <v>44560</v>
      </c>
      <c r="J730" s="182">
        <f>IFERROR(_xll.qlIndexFixing(Index1M,$H730,TRUE,_xll.ohTrigger(RecalcTrigger,Trigger1M)),NA())</f>
        <v>1.152067175589494E-2</v>
      </c>
      <c r="K730" s="44" t="e">
        <f>IFERROR(_xll.qlIndexFixing(Index3M,H730,TRUE,_xll.ohTrigger(RecalcTrigger,Trigger3M)),NA())</f>
        <v>#N/A</v>
      </c>
      <c r="L730" s="44">
        <f>IFERROR(_xll.qlIndexFixing(Index6M,$H730,TRUE,_xll.ohTrigger(RecalcTrigger,Trigger6M)),NA())</f>
        <v>1.4324671078951325E-2</v>
      </c>
      <c r="M730" s="183">
        <f>IFERROR(_xll.qlIndexFixing(Index1Y,$H730,TRUE,_xll.ohTrigger(RecalcTrigger,Trigger1Y)),NA())</f>
        <v>1.6112546525723477E-2</v>
      </c>
      <c r="N730" s="182">
        <f>IFERROR(_xll.qlIndexFixing(ONIndex1M,I730,TRUE,_xll.ohTrigger(RecalcTrigger,Trigger1M)),NA())</f>
        <v>1.1402534769269224E-2</v>
      </c>
      <c r="O730" s="44" t="e">
        <f>IFERROR(_xll.qlIndexFixing(ONIndex3M,I730,TRUE,_xll.ohTrigger(RecalcTrigger,Trigger3M)),NA())</f>
        <v>#N/A</v>
      </c>
      <c r="P730" s="44">
        <f>IFERROR(_xll.qlIndexFixing(ONIndex6M,I730,TRUE,_xll.ohTrigger(RecalcTrigger,Trigger6M)),NA())</f>
        <v>1.351122442599717E-2</v>
      </c>
      <c r="Q730" s="183">
        <f>IFERROR(_xll.qlIndexFixing(ONIndex1Y,I730,TRUE,_xll.ohTrigger(RecalcTrigger,Trigger1Y)),NA())</f>
        <v>1.4562332126715205E-2</v>
      </c>
    </row>
    <row r="731" spans="2:17" x14ac:dyDescent="0.2">
      <c r="B731" s="39" t="s">
        <v>42</v>
      </c>
      <c r="D731" s="42">
        <f>_xll.qlCalendarAdvance(Calendar,$D730,B731,"f",FALSE)</f>
        <v>44565</v>
      </c>
      <c r="E731" s="177">
        <f>_xll.qlInterestRateIndexValueDate(IndexON,D731)</f>
        <v>44565</v>
      </c>
      <c r="F731" s="193">
        <f>IFERROR(_xll.qlIndexFixing(IndexON,D731,TRUE,_xll.ohTrigger(RecalcTrigger,TriggerON)),NA())</f>
        <v>1.1443797546863976E-2</v>
      </c>
      <c r="H731" s="42">
        <f>_xll.qlCalendarAdvance(Calendar,$H730,B731,"f",FALSE)</f>
        <v>44565</v>
      </c>
      <c r="I731" s="177">
        <f>_xll.qlInterestRateIndexValueDate(Index1M,$H731)</f>
        <v>44567</v>
      </c>
      <c r="J731" s="182">
        <f>IFERROR(_xll.qlIndexFixing(Index1M,$H731,TRUE,_xll.ohTrigger(RecalcTrigger,Trigger1M)),NA())</f>
        <v>1.1588919454759705E-2</v>
      </c>
      <c r="K731" s="44" t="e">
        <f>IFERROR(_xll.qlIndexFixing(Index3M,H731,TRUE,_xll.ohTrigger(RecalcTrigger,Trigger3M)),NA())</f>
        <v>#N/A</v>
      </c>
      <c r="L731" s="44">
        <f>IFERROR(_xll.qlIndexFixing(Index6M,$H731,TRUE,_xll.ohTrigger(RecalcTrigger,Trigger6M)),NA())</f>
        <v>1.4380980912033858E-2</v>
      </c>
      <c r="M731" s="183">
        <f>IFERROR(_xll.qlIndexFixing(Index1Y,$H731,TRUE,_xll.ohTrigger(RecalcTrigger,Trigger1Y)),NA())</f>
        <v>1.616711664218852E-2</v>
      </c>
      <c r="N731" s="182">
        <f>IFERROR(_xll.qlIndexFixing(ONIndex1M,I731,TRUE,_xll.ohTrigger(RecalcTrigger,Trigger1M)),NA())</f>
        <v>1.1471235905489152E-2</v>
      </c>
      <c r="O731" s="44" t="e">
        <f>IFERROR(_xll.qlIndexFixing(ONIndex3M,I731,TRUE,_xll.ohTrigger(RecalcTrigger,Trigger3M)),NA())</f>
        <v>#N/A</v>
      </c>
      <c r="P731" s="44">
        <f>IFERROR(_xll.qlIndexFixing(ONIndex6M,I731,TRUE,_xll.ohTrigger(RecalcTrigger,Trigger6M)),NA())</f>
        <v>1.3574993771801047E-2</v>
      </c>
      <c r="Q731" s="183">
        <f>IFERROR(_xll.qlIndexFixing(ONIndex1Y,I731,TRUE,_xll.ohTrigger(RecalcTrigger,Trigger1Y)),NA())</f>
        <v>1.4621734456969904E-2</v>
      </c>
    </row>
    <row r="732" spans="2:17" x14ac:dyDescent="0.2">
      <c r="B732" s="39" t="s">
        <v>42</v>
      </c>
      <c r="D732" s="42">
        <f>_xll.qlCalendarAdvance(Calendar,$D731,B732,"f",FALSE)</f>
        <v>44572</v>
      </c>
      <c r="E732" s="177">
        <f>_xll.qlInterestRateIndexValueDate(IndexON,D732)</f>
        <v>44572</v>
      </c>
      <c r="F732" s="193">
        <f>IFERROR(_xll.qlIndexFixing(IndexON,D732,TRUE,_xll.ohTrigger(RecalcTrigger,TriggerON)),NA())</f>
        <v>1.1509862768077639E-2</v>
      </c>
      <c r="H732" s="42">
        <f>_xll.qlCalendarAdvance(Calendar,$H731,B732,"f",FALSE)</f>
        <v>44572</v>
      </c>
      <c r="I732" s="177">
        <f>_xll.qlInterestRateIndexValueDate(Index1M,$H732)</f>
        <v>44574</v>
      </c>
      <c r="J732" s="182">
        <f>IFERROR(_xll.qlIndexFixing(Index1M,$H732,TRUE,_xll.ohTrigger(RecalcTrigger,Trigger1M)),NA())</f>
        <v>1.1656845745529332E-2</v>
      </c>
      <c r="K732" s="44" t="e">
        <f>IFERROR(_xll.qlIndexFixing(Index3M,H732,TRUE,_xll.ohTrigger(RecalcTrigger,Trigger3M)),NA())</f>
        <v>#N/A</v>
      </c>
      <c r="L732" s="44">
        <f>IFERROR(_xll.qlIndexFixing(Index6M,$H732,TRUE,_xll.ohTrigger(RecalcTrigger,Trigger6M)),NA())</f>
        <v>1.4441553883765793E-2</v>
      </c>
      <c r="M732" s="183">
        <f>IFERROR(_xll.qlIndexFixing(Index1Y,$H732,TRUE,_xll.ohTrigger(RecalcTrigger,Trigger1Y)),NA())</f>
        <v>1.6221443352755167E-2</v>
      </c>
      <c r="N732" s="182">
        <f>IFERROR(_xll.qlIndexFixing(ONIndex1M,I732,TRUE,_xll.ohTrigger(RecalcTrigger,Trigger1M)),NA())</f>
        <v>1.1539624244081281E-2</v>
      </c>
      <c r="O732" s="44" t="e">
        <f>IFERROR(_xll.qlIndexFixing(ONIndex3M,I732,TRUE,_xll.ohTrigger(RecalcTrigger,Trigger3M)),NA())</f>
        <v>#N/A</v>
      </c>
      <c r="P732" s="44">
        <f>IFERROR(_xll.qlIndexFixing(ONIndex6M,I732,TRUE,_xll.ohTrigger(RecalcTrigger,Trigger6M)),NA())</f>
        <v>1.3638522092644934E-2</v>
      </c>
      <c r="Q732" s="183">
        <f>IFERROR(_xll.qlIndexFixing(ONIndex1Y,I732,TRUE,_xll.ohTrigger(RecalcTrigger,Trigger1Y)),NA())</f>
        <v>1.4680957495922797E-2</v>
      </c>
    </row>
    <row r="733" spans="2:17" x14ac:dyDescent="0.2">
      <c r="B733" s="39" t="s">
        <v>42</v>
      </c>
      <c r="D733" s="42">
        <f>_xll.qlCalendarAdvance(Calendar,$D732,B733,"f",FALSE)</f>
        <v>44579</v>
      </c>
      <c r="E733" s="177">
        <f>_xll.qlInterestRateIndexValueDate(IndexON,D733)</f>
        <v>44579</v>
      </c>
      <c r="F733" s="193">
        <f>IFERROR(_xll.qlIndexFixing(IndexON,D733,TRUE,_xll.ohTrigger(RecalcTrigger,TriggerON)),NA())</f>
        <v>1.157569976393269E-2</v>
      </c>
      <c r="H733" s="42">
        <f>_xll.qlCalendarAdvance(Calendar,$H732,B733,"f",FALSE)</f>
        <v>44579</v>
      </c>
      <c r="I733" s="177">
        <f>_xll.qlInterestRateIndexValueDate(Index1M,$H733)</f>
        <v>44581</v>
      </c>
      <c r="J733" s="182">
        <f>IFERROR(_xll.qlIndexFixing(Index1M,$H733,TRUE,_xll.ohTrigger(RecalcTrigger,Trigger1M)),NA())</f>
        <v>1.1724445328598065E-2</v>
      </c>
      <c r="K733" s="44" t="e">
        <f>IFERROR(_xll.qlIndexFixing(Index3M,H733,TRUE,_xll.ohTrigger(RecalcTrigger,Trigger3M)),NA())</f>
        <v>#N/A</v>
      </c>
      <c r="L733" s="44">
        <f>IFERROR(_xll.qlIndexFixing(Index6M,$H733,TRUE,_xll.ohTrigger(RecalcTrigger,Trigger6M)),NA())</f>
        <v>1.4501833641822068E-2</v>
      </c>
      <c r="M733" s="183">
        <f>IFERROR(_xll.qlIndexFixing(Index1Y,$H733,TRUE,_xll.ohTrigger(RecalcTrigger,Trigger1Y)),NA())</f>
        <v>1.6275526329666747E-2</v>
      </c>
      <c r="N733" s="182">
        <f>IFERROR(_xll.qlIndexFixing(ONIndex1M,I733,TRUE,_xll.ohTrigger(RecalcTrigger,Trigger1M)),NA())</f>
        <v>1.1607694496396093E-2</v>
      </c>
      <c r="O733" s="44" t="e">
        <f>IFERROR(_xll.qlIndexFixing(ONIndex3M,I733,TRUE,_xll.ohTrigger(RecalcTrigger,Trigger3M)),NA())</f>
        <v>#N/A</v>
      </c>
      <c r="P733" s="44">
        <f>IFERROR(_xll.qlIndexFixing(ONIndex6M,I733,TRUE,_xll.ohTrigger(RecalcTrigger,Trigger6M)),NA())</f>
        <v>1.3701805483012919E-2</v>
      </c>
      <c r="Q733" s="183">
        <f>IFERROR(_xll.qlIndexFixing(ONIndex1Y,I733,TRUE,_xll.ohTrigger(RecalcTrigger,Trigger1Y)),NA())</f>
        <v>1.4739998519912589E-2</v>
      </c>
    </row>
    <row r="734" spans="2:17" x14ac:dyDescent="0.2">
      <c r="B734" s="39" t="s">
        <v>42</v>
      </c>
      <c r="D734" s="42">
        <f>_xll.qlCalendarAdvance(Calendar,$D733,B734,"f",FALSE)</f>
        <v>44586</v>
      </c>
      <c r="E734" s="177">
        <f>_xll.qlInterestRateIndexValueDate(IndexON,D734)</f>
        <v>44586</v>
      </c>
      <c r="F734" s="193">
        <f>IFERROR(_xll.qlIndexFixing(IndexON,D734,TRUE,_xll.ohTrigger(RecalcTrigger,TriggerON)),NA())</f>
        <v>1.1641304709888445E-2</v>
      </c>
      <c r="H734" s="42">
        <f>_xll.qlCalendarAdvance(Calendar,$H733,B734,"f",FALSE)</f>
        <v>44586</v>
      </c>
      <c r="I734" s="177">
        <f>_xll.qlInterestRateIndexValueDate(Index1M,$H734)</f>
        <v>44588</v>
      </c>
      <c r="J734" s="182">
        <f>IFERROR(_xll.qlIndexFixing(Index1M,$H734,TRUE,_xll.ohTrigger(RecalcTrigger,Trigger1M)),NA())</f>
        <v>1.1791712904260232E-2</v>
      </c>
      <c r="K734" s="44" t="e">
        <f>IFERROR(_xll.qlIndexFixing(Index3M,H734,TRUE,_xll.ohTrigger(RecalcTrigger,Trigger3M)),NA())</f>
        <v>#N/A</v>
      </c>
      <c r="L734" s="44">
        <f>IFERROR(_xll.qlIndexFixing(Index6M,$H734,TRUE,_xll.ohTrigger(RecalcTrigger,Trigger6M)),NA())</f>
        <v>1.4561816225917764E-2</v>
      </c>
      <c r="M734" s="183">
        <f>IFERROR(_xll.qlIndexFixing(Index1Y,$H734,TRUE,_xll.ohTrigger(RecalcTrigger,Trigger1Y)),NA())</f>
        <v>1.6329365271553375E-2</v>
      </c>
      <c r="N734" s="182">
        <f>IFERROR(_xll.qlIndexFixing(ONIndex1M,I734,TRUE,_xll.ohTrigger(RecalcTrigger,Trigger1M)),NA())</f>
        <v>1.167544137394394E-2</v>
      </c>
      <c r="O734" s="44" t="e">
        <f>IFERROR(_xll.qlIndexFixing(ONIndex3M,I734,TRUE,_xll.ohTrigger(RecalcTrigger,Trigger3M)),NA())</f>
        <v>#N/A</v>
      </c>
      <c r="P734" s="44">
        <f>IFERROR(_xll.qlIndexFixing(ONIndex6M,I734,TRUE,_xll.ohTrigger(RecalcTrigger,Trigger6M)),NA())</f>
        <v>1.3764840037469028E-2</v>
      </c>
      <c r="Q734" s="183">
        <f>IFERROR(_xll.qlIndexFixing(ONIndex1Y,I734,TRUE,_xll.ohTrigger(RecalcTrigger,Trigger1Y)),NA())</f>
        <v>1.4798854805118111E-2</v>
      </c>
    </row>
    <row r="735" spans="2:17" x14ac:dyDescent="0.2">
      <c r="B735" s="39" t="s">
        <v>42</v>
      </c>
      <c r="D735" s="42">
        <f>_xll.qlCalendarAdvance(Calendar,$D734,B735,"f",FALSE)</f>
        <v>44593</v>
      </c>
      <c r="E735" s="177">
        <f>_xll.qlInterestRateIndexValueDate(IndexON,D735)</f>
        <v>44593</v>
      </c>
      <c r="F735" s="193">
        <f>IFERROR(_xll.qlIndexFixing(IndexON,D735,TRUE,_xll.ohTrigger(RecalcTrigger,TriggerON)),NA())</f>
        <v>1.1706673781723964E-2</v>
      </c>
      <c r="H735" s="42">
        <f>_xll.qlCalendarAdvance(Calendar,$H734,B735,"f",FALSE)</f>
        <v>44593</v>
      </c>
      <c r="I735" s="177">
        <f>_xll.qlInterestRateIndexValueDate(Index1M,$H735)</f>
        <v>44595</v>
      </c>
      <c r="J735" s="182">
        <f>IFERROR(_xll.qlIndexFixing(Index1M,$H735,TRUE,_xll.ohTrigger(RecalcTrigger,Trigger1M)),NA())</f>
        <v>1.1838846206448927E-2</v>
      </c>
      <c r="K735" s="44" t="e">
        <f>IFERROR(_xll.qlIndexFixing(Index3M,H735,TRUE,_xll.ohTrigger(RecalcTrigger,Trigger3M)),NA())</f>
        <v>#N/A</v>
      </c>
      <c r="L735" s="44">
        <f>IFERROR(_xll.qlIndexFixing(Index6M,$H735,TRUE,_xll.ohTrigger(RecalcTrigger,Trigger6M)),NA())</f>
        <v>1.4621497675427465E-2</v>
      </c>
      <c r="M735" s="183">
        <f>IFERROR(_xll.qlIndexFixing(Index1Y,$H735,TRUE,_xll.ohTrigger(RecalcTrigger,Trigger1Y)),NA())</f>
        <v>1.638295990343917E-2</v>
      </c>
      <c r="N735" s="182">
        <f>IFERROR(_xll.qlIndexFixing(ONIndex1M,I735,TRUE,_xll.ohTrigger(RecalcTrigger,Trigger1M)),NA())</f>
        <v>1.1742859587915433E-2</v>
      </c>
      <c r="O735" s="44" t="e">
        <f>IFERROR(_xll.qlIndexFixing(ONIndex3M,I735,TRUE,_xll.ohTrigger(RecalcTrigger,Trigger3M)),NA())</f>
        <v>#N/A</v>
      </c>
      <c r="P735" s="44">
        <f>IFERROR(_xll.qlIndexFixing(ONIndex6M,I735,TRUE,_xll.ohTrigger(RecalcTrigger,Trigger6M)),NA())</f>
        <v>1.382762185073716E-2</v>
      </c>
      <c r="Q735" s="183">
        <f>IFERROR(_xll.qlIndexFixing(ONIndex1Y,I735,TRUE,_xll.ohTrigger(RecalcTrigger,Trigger1Y)),NA())</f>
        <v>1.4857523628037939E-2</v>
      </c>
    </row>
    <row r="736" spans="2:17" x14ac:dyDescent="0.2">
      <c r="B736" s="39" t="s">
        <v>42</v>
      </c>
      <c r="D736" s="42">
        <f>_xll.qlCalendarAdvance(Calendar,$D735,B736,"f",FALSE)</f>
        <v>44600</v>
      </c>
      <c r="E736" s="177">
        <f>_xll.qlInterestRateIndexValueDate(IndexON,D736)</f>
        <v>44600</v>
      </c>
      <c r="F736" s="193">
        <f>IFERROR(_xll.qlIndexFixing(IndexON,D736,TRUE,_xll.ohTrigger(RecalcTrigger,TriggerON)),NA())</f>
        <v>1.17718031549785E-2</v>
      </c>
      <c r="H736" s="42">
        <f>_xll.qlCalendarAdvance(Calendar,$H735,B736,"f",FALSE)</f>
        <v>44600</v>
      </c>
      <c r="I736" s="177">
        <f>_xll.qlInterestRateIndexValueDate(Index1M,$H736)</f>
        <v>44602</v>
      </c>
      <c r="J736" s="182">
        <f>IFERROR(_xll.qlIndexFixing(Index1M,$H736,TRUE,_xll.ohTrigger(RecalcTrigger,Trigger1M)),NA())</f>
        <v>1.1905524584876164E-2</v>
      </c>
      <c r="K736" s="44" t="e">
        <f>IFERROR(_xll.qlIndexFixing(Index3M,H736,TRUE,_xll.ohTrigger(RecalcTrigger,Trigger3M)),NA())</f>
        <v>#N/A</v>
      </c>
      <c r="L736" s="44">
        <f>IFERROR(_xll.qlIndexFixing(Index6M,$H736,TRUE,_xll.ohTrigger(RecalcTrigger,Trigger6M)),NA())</f>
        <v>1.4680874029391432E-2</v>
      </c>
      <c r="M736" s="183">
        <f>IFERROR(_xll.qlIndexFixing(Index1Y,$H736,TRUE,_xll.ohTrigger(RecalcTrigger,Trigger1Y)),NA())</f>
        <v>1.6436309976749709E-2</v>
      </c>
      <c r="N736" s="182">
        <f>IFERROR(_xll.qlIndexFixing(ONIndex1M,I736,TRUE,_xll.ohTrigger(RecalcTrigger,Trigger1M)),NA())</f>
        <v>1.1809943849820925E-2</v>
      </c>
      <c r="O736" s="44" t="e">
        <f>IFERROR(_xll.qlIndexFixing(ONIndex3M,I736,TRUE,_xll.ohTrigger(RecalcTrigger,Trigger3M)),NA())</f>
        <v>#N/A</v>
      </c>
      <c r="P736" s="44">
        <f>IFERROR(_xll.qlIndexFixing(ONIndex6M,I736,TRUE,_xll.ohTrigger(RecalcTrigger,Trigger6M)),NA())</f>
        <v>1.3890147017381338E-2</v>
      </c>
      <c r="Q736" s="183">
        <f>IFERROR(_xll.qlIndexFixing(ONIndex1Y,I736,TRUE,_xll.ohTrigger(RecalcTrigger,Trigger1Y)),NA())</f>
        <v>1.4916002264770967E-2</v>
      </c>
    </row>
    <row r="737" spans="2:17" x14ac:dyDescent="0.2">
      <c r="B737" s="39" t="s">
        <v>42</v>
      </c>
      <c r="D737" s="42">
        <f>_xll.qlCalendarAdvance(Calendar,$D736,B737,"f",FALSE)</f>
        <v>44607</v>
      </c>
      <c r="E737" s="177">
        <f>_xll.qlInterestRateIndexValueDate(IndexON,D737)</f>
        <v>44607</v>
      </c>
      <c r="F737" s="193">
        <f>IFERROR(_xll.qlIndexFixing(IndexON,D737,TRUE,_xll.ohTrigger(RecalcTrigger,TriggerON)),NA())</f>
        <v>1.1836689005191303E-2</v>
      </c>
      <c r="H737" s="42">
        <f>_xll.qlCalendarAdvance(Calendar,$H736,B737,"f",FALSE)</f>
        <v>44607</v>
      </c>
      <c r="I737" s="177">
        <f>_xll.qlInterestRateIndexValueDate(Index1M,$H737)</f>
        <v>44609</v>
      </c>
      <c r="J737" s="182">
        <f>IFERROR(_xll.qlIndexFixing(Index1M,$H737,TRUE,_xll.ohTrigger(RecalcTrigger,Trigger1M)),NA())</f>
        <v>1.197185656721159E-2</v>
      </c>
      <c r="K737" s="44" t="e">
        <f>IFERROR(_xll.qlIndexFixing(Index3M,H737,TRUE,_xll.ohTrigger(RecalcTrigger,Trigger3M)),NA())</f>
        <v>#N/A</v>
      </c>
      <c r="L737" s="44">
        <f>IFERROR(_xll.qlIndexFixing(Index6M,$H737,TRUE,_xll.ohTrigger(RecalcTrigger,Trigger6M)),NA())</f>
        <v>1.4739941326523117E-2</v>
      </c>
      <c r="M737" s="183">
        <f>IFERROR(_xll.qlIndexFixing(Index1Y,$H737,TRUE,_xll.ohTrigger(RecalcTrigger,Trigger1Y)),NA())</f>
        <v>1.6489415269320788E-2</v>
      </c>
      <c r="N737" s="182">
        <f>IFERROR(_xll.qlIndexFixing(ONIndex1M,I737,TRUE,_xll.ohTrigger(RecalcTrigger,Trigger1M)),NA())</f>
        <v>1.1876688871010899E-2</v>
      </c>
      <c r="O737" s="44" t="e">
        <f>IFERROR(_xll.qlIndexFixing(ONIndex3M,I737,TRUE,_xll.ohTrigger(RecalcTrigger,Trigger3M)),NA())</f>
        <v>#N/A</v>
      </c>
      <c r="P737" s="44">
        <f>IFERROR(_xll.qlIndexFixing(ONIndex6M,I737,TRUE,_xll.ohTrigger(RecalcTrigger,Trigger6M)),NA())</f>
        <v>1.3952411631965589E-2</v>
      </c>
      <c r="Q737" s="183">
        <f>IFERROR(_xll.qlIndexFixing(ONIndex1Y,I737,TRUE,_xll.ohTrigger(RecalcTrigger,Trigger1Y)),NA())</f>
        <v>1.4974287991735835E-2</v>
      </c>
    </row>
    <row r="738" spans="2:17" x14ac:dyDescent="0.2">
      <c r="B738" s="39" t="s">
        <v>42</v>
      </c>
      <c r="D738" s="42">
        <f>_xll.qlCalendarAdvance(Calendar,$D737,B738,"f",FALSE)</f>
        <v>44614</v>
      </c>
      <c r="E738" s="177">
        <f>_xll.qlInterestRateIndexValueDate(IndexON,D738)</f>
        <v>44614</v>
      </c>
      <c r="F738" s="193">
        <f>IFERROR(_xll.qlIndexFixing(IndexON,D738,TRUE,_xll.ohTrigger(RecalcTrigger,TriggerON)),NA())</f>
        <v>1.1901327507981563E-2</v>
      </c>
      <c r="H738" s="42">
        <f>_xll.qlCalendarAdvance(Calendar,$H737,B738,"f",FALSE)</f>
        <v>44614</v>
      </c>
      <c r="I738" s="177">
        <f>_xll.qlInterestRateIndexValueDate(Index1M,$H738)</f>
        <v>44616</v>
      </c>
      <c r="J738" s="182">
        <f>IFERROR(_xll.qlIndexFixing(Index1M,$H738,TRUE,_xll.ohTrigger(RecalcTrigger,Trigger1M)),NA())</f>
        <v>1.2037836854876487E-2</v>
      </c>
      <c r="K738" s="44" t="e">
        <f>IFERROR(_xll.qlIndexFixing(Index3M,H738,TRUE,_xll.ohTrigger(RecalcTrigger,Trigger3M)),NA())</f>
        <v>#N/A</v>
      </c>
      <c r="L738" s="44">
        <f>IFERROR(_xll.qlIndexFixing(Index6M,$H738,TRUE,_xll.ohTrigger(RecalcTrigger,Trigger6M)),NA())</f>
        <v>1.4798695605213141E-2</v>
      </c>
      <c r="M738" s="183">
        <f>IFERROR(_xll.qlIndexFixing(Index1Y,$H738,TRUE,_xll.ohTrigger(RecalcTrigger,Trigger1Y)),NA())</f>
        <v>1.6542275585404116E-2</v>
      </c>
      <c r="N738" s="182">
        <f>IFERROR(_xll.qlIndexFixing(ONIndex1M,I738,TRUE,_xll.ohTrigger(RecalcTrigger,Trigger1M)),NA())</f>
        <v>1.1943089362755899E-2</v>
      </c>
      <c r="O738" s="44" t="e">
        <f>IFERROR(_xll.qlIndexFixing(ONIndex3M,I738,TRUE,_xll.ohTrigger(RecalcTrigger,Trigger3M)),NA())</f>
        <v>#N/A</v>
      </c>
      <c r="P738" s="44">
        <f>IFERROR(_xll.qlIndexFixing(ONIndex6M,I738,TRUE,_xll.ohTrigger(RecalcTrigger,Trigger6M)),NA())</f>
        <v>1.4014411789133874E-2</v>
      </c>
      <c r="Q738" s="183">
        <f>IFERROR(_xll.qlIndexFixing(ONIndex1Y,I738,TRUE,_xll.ohTrigger(RecalcTrigger,Trigger1Y)),NA())</f>
        <v>1.5032378085111375E-2</v>
      </c>
    </row>
    <row r="739" spans="2:17" x14ac:dyDescent="0.2">
      <c r="B739" s="39" t="s">
        <v>42</v>
      </c>
      <c r="D739" s="42">
        <f>_xll.qlCalendarAdvance(Calendar,$D738,B739,"f",FALSE)</f>
        <v>44621</v>
      </c>
      <c r="E739" s="177">
        <f>_xll.qlInterestRateIndexValueDate(IndexON,D739)</f>
        <v>44621</v>
      </c>
      <c r="F739" s="193">
        <f>IFERROR(_xll.qlIndexFixing(IndexON,D739,TRUE,_xll.ohTrigger(RecalcTrigger,TriggerON)),NA())</f>
        <v>1.1965714838968466E-2</v>
      </c>
      <c r="H739" s="42">
        <f>_xll.qlCalendarAdvance(Calendar,$H738,B739,"f",FALSE)</f>
        <v>44621</v>
      </c>
      <c r="I739" s="177">
        <f>_xll.qlInterestRateIndexValueDate(Index1M,$H739)</f>
        <v>44623</v>
      </c>
      <c r="J739" s="182">
        <f>IFERROR(_xll.qlIndexFixing(Index1M,$H739,TRUE,_xll.ohTrigger(RecalcTrigger,Trigger1M)),NA())</f>
        <v>1.2122885175161746E-2</v>
      </c>
      <c r="K739" s="44" t="e">
        <f>IFERROR(_xll.qlIndexFixing(Index3M,H739,TRUE,_xll.ohTrigger(RecalcTrigger,Trigger3M)),NA())</f>
        <v>#N/A</v>
      </c>
      <c r="L739" s="44">
        <f>IFERROR(_xll.qlIndexFixing(Index6M,$H739,TRUE,_xll.ohTrigger(RecalcTrigger,Trigger6M)),NA())</f>
        <v>1.4878953514673056E-2</v>
      </c>
      <c r="M739" s="183">
        <f>IFERROR(_xll.qlIndexFixing(Index1Y,$H739,TRUE,_xll.ohTrigger(RecalcTrigger,Trigger1Y)),NA())</f>
        <v>1.6594890755676068E-2</v>
      </c>
      <c r="N739" s="182">
        <f>IFERROR(_xll.qlIndexFixing(ONIndex1M,I739,TRUE,_xll.ohTrigger(RecalcTrigger,Trigger1M)),NA())</f>
        <v>1.2009140036486343E-2</v>
      </c>
      <c r="O739" s="44" t="e">
        <f>IFERROR(_xll.qlIndexFixing(ONIndex3M,I739,TRUE,_xll.ohTrigger(RecalcTrigger,Trigger3M)),NA())</f>
        <v>#N/A</v>
      </c>
      <c r="P739" s="44">
        <f>IFERROR(_xll.qlIndexFixing(ONIndex6M,I739,TRUE,_xll.ohTrigger(RecalcTrigger,Trigger6M)),NA())</f>
        <v>1.4076143583450218E-2</v>
      </c>
      <c r="Q739" s="183">
        <f>IFERROR(_xll.qlIndexFixing(ONIndex1Y,I739,TRUE,_xll.ohTrigger(RecalcTrigger,Trigger1Y)),NA())</f>
        <v>1.5090269821316227E-2</v>
      </c>
    </row>
    <row r="740" spans="2:17" x14ac:dyDescent="0.2">
      <c r="B740" s="39" t="s">
        <v>42</v>
      </c>
      <c r="D740" s="42">
        <f>_xll.qlCalendarAdvance(Calendar,$D739,B740,"f",FALSE)</f>
        <v>44628</v>
      </c>
      <c r="E740" s="177">
        <f>_xll.qlInterestRateIndexValueDate(IndexON,D740)</f>
        <v>44628</v>
      </c>
      <c r="F740" s="193">
        <f>IFERROR(_xll.qlIndexFixing(IndexON,D740,TRUE,_xll.ohTrigger(RecalcTrigger,TriggerON)),NA())</f>
        <v>1.202984717361133E-2</v>
      </c>
      <c r="H740" s="42">
        <f>_xll.qlCalendarAdvance(Calendar,$H739,B740,"f",FALSE)</f>
        <v>44628</v>
      </c>
      <c r="I740" s="177">
        <f>_xll.qlInterestRateIndexValueDate(Index1M,$H740)</f>
        <v>44630</v>
      </c>
      <c r="J740" s="182">
        <f>IFERROR(_xll.qlIndexFixing(Index1M,$H740,TRUE,_xll.ohTrigger(RecalcTrigger,Trigger1M)),NA())</f>
        <v>1.2188049407282076E-2</v>
      </c>
      <c r="K740" s="44" t="e">
        <f>IFERROR(_xll.qlIndexFixing(Index3M,H740,TRUE,_xll.ohTrigger(RecalcTrigger,Trigger3M)),NA())</f>
        <v>#N/A</v>
      </c>
      <c r="L740" s="44">
        <f>IFERROR(_xll.qlIndexFixing(Index6M,$H740,TRUE,_xll.ohTrigger(RecalcTrigger,Trigger6M)),NA())</f>
        <v>1.4936960097201328E-2</v>
      </c>
      <c r="M740" s="183">
        <f>IFERROR(_xll.qlIndexFixing(Index1Y,$H740,TRUE,_xll.ohTrigger(RecalcTrigger,Trigger1Y)),NA())</f>
        <v>1.6647260637244917E-2</v>
      </c>
      <c r="N740" s="182">
        <f>IFERROR(_xll.qlIndexFixing(ONIndex1M,I740,TRUE,_xll.ohTrigger(RecalcTrigger,Trigger1M)),NA())</f>
        <v>1.2074835603472778E-2</v>
      </c>
      <c r="O740" s="44" t="e">
        <f>IFERROR(_xll.qlIndexFixing(ONIndex3M,I740,TRUE,_xll.ohTrigger(RecalcTrigger,Trigger3M)),NA())</f>
        <v>#N/A</v>
      </c>
      <c r="P740" s="44">
        <f>IFERROR(_xll.qlIndexFixing(ONIndex6M,I740,TRUE,_xll.ohTrigger(RecalcTrigger,Trigger6M)),NA())</f>
        <v>1.4137603109478647E-2</v>
      </c>
      <c r="Q740" s="183">
        <f>IFERROR(_xll.qlIndexFixing(ONIndex1Y,I740,TRUE,_xll.ohTrigger(RecalcTrigger,Trigger1Y)),NA())</f>
        <v>1.5147960476449285E-2</v>
      </c>
    </row>
    <row r="741" spans="2:17" x14ac:dyDescent="0.2">
      <c r="B741" s="39" t="s">
        <v>42</v>
      </c>
      <c r="D741" s="42">
        <f>_xll.qlCalendarAdvance(Calendar,$D740,B741,"f",FALSE)</f>
        <v>44635</v>
      </c>
      <c r="E741" s="177">
        <f>_xll.qlInterestRateIndexValueDate(IndexON,D741)</f>
        <v>44635</v>
      </c>
      <c r="F741" s="193">
        <f>IFERROR(_xll.qlIndexFixing(IndexON,D741,TRUE,_xll.ohTrigger(RecalcTrigger,TriggerON)),NA())</f>
        <v>1.2093720687609277E-2</v>
      </c>
      <c r="H741" s="42">
        <f>_xll.qlCalendarAdvance(Calendar,$H740,B741,"f",FALSE)</f>
        <v>44635</v>
      </c>
      <c r="I741" s="177">
        <f>_xll.qlInterestRateIndexValueDate(Index1M,$H741)</f>
        <v>44637</v>
      </c>
      <c r="J741" s="182">
        <f>IFERROR(_xll.qlIndexFixing(Index1M,$H741,TRUE,_xll.ohTrigger(RecalcTrigger,Trigger1M)),NA())</f>
        <v>1.2257646354707901E-2</v>
      </c>
      <c r="K741" s="44" t="e">
        <f>IFERROR(_xll.qlIndexFixing(Index3M,H741,TRUE,_xll.ohTrigger(RecalcTrigger,Trigger3M)),NA())</f>
        <v>#N/A</v>
      </c>
      <c r="L741" s="44">
        <f>IFERROR(_xll.qlIndexFixing(Index6M,$H741,TRUE,_xll.ohTrigger(RecalcTrigger,Trigger6M)),NA())</f>
        <v>1.4994640337722416E-2</v>
      </c>
      <c r="M741" s="183">
        <f>IFERROR(_xll.qlIndexFixing(Index1Y,$H741,TRUE,_xll.ohTrigger(RecalcTrigger,Trigger1Y)),NA())</f>
        <v>1.6699385113656966E-2</v>
      </c>
      <c r="N741" s="182">
        <f>IFERROR(_xll.qlIndexFixing(ONIndex1M,I741,TRUE,_xll.ohTrigger(RecalcTrigger,Trigger1M)),NA())</f>
        <v>1.2140170775225556E-2</v>
      </c>
      <c r="O741" s="44" t="e">
        <f>IFERROR(_xll.qlIndexFixing(ONIndex3M,I741,TRUE,_xll.ohTrigger(RecalcTrigger,Trigger3M)),NA())</f>
        <v>#N/A</v>
      </c>
      <c r="P741" s="44">
        <f>IFERROR(_xll.qlIndexFixing(ONIndex6M,I741,TRUE,_xll.ohTrigger(RecalcTrigger,Trigger6M)),NA())</f>
        <v>1.4198786461783186E-2</v>
      </c>
      <c r="Q741" s="183">
        <f>IFERROR(_xll.qlIndexFixing(ONIndex1Y,I741,TRUE,_xll.ohTrigger(RecalcTrigger,Trigger1Y)),NA())</f>
        <v>1.5205447327009125E-2</v>
      </c>
    </row>
    <row r="742" spans="2:17" x14ac:dyDescent="0.2">
      <c r="B742" s="39" t="s">
        <v>42</v>
      </c>
      <c r="D742" s="42">
        <f>_xll.qlCalendarAdvance(Calendar,$D741,B742,"f",FALSE)</f>
        <v>44642</v>
      </c>
      <c r="E742" s="177">
        <f>_xll.qlInterestRateIndexValueDate(IndexON,D742)</f>
        <v>44642</v>
      </c>
      <c r="F742" s="193">
        <f>IFERROR(_xll.qlIndexFixing(IndexON,D742,TRUE,_xll.ohTrigger(RecalcTrigger,TriggerON)),NA())</f>
        <v>1.215733155650156E-2</v>
      </c>
      <c r="H742" s="42">
        <f>_xll.qlCalendarAdvance(Calendar,$H741,B742,"f",FALSE)</f>
        <v>44642</v>
      </c>
      <c r="I742" s="177">
        <f>_xll.qlInterestRateIndexValueDate(Index1M,$H742)</f>
        <v>44644</v>
      </c>
      <c r="J742" s="182">
        <f>IFERROR(_xll.qlIndexFixing(Index1M,$H742,TRUE,_xll.ohTrigger(RecalcTrigger,Trigger1M)),NA())</f>
        <v>1.231726524718757E-2</v>
      </c>
      <c r="K742" s="44" t="e">
        <f>IFERROR(_xll.qlIndexFixing(Index3M,H742,TRUE,_xll.ohTrigger(RecalcTrigger,Trigger3M)),NA())</f>
        <v>#N/A</v>
      </c>
      <c r="L742" s="44">
        <f>IFERROR(_xll.qlIndexFixing(Index6M,$H742,TRUE,_xll.ohTrigger(RecalcTrigger,Trigger6M)),NA())</f>
        <v>1.5051990271694942E-2</v>
      </c>
      <c r="M742" s="183">
        <f>IFERROR(_xll.qlIndexFixing(Index1Y,$H742,TRUE,_xll.ohTrigger(RecalcTrigger,Trigger1Y)),NA())</f>
        <v>1.6751264094904655E-2</v>
      </c>
      <c r="N742" s="182">
        <f>IFERROR(_xll.qlIndexFixing(ONIndex1M,I742,TRUE,_xll.ohTrigger(RecalcTrigger,Trigger1M)),NA())</f>
        <v>1.2205140263015224E-2</v>
      </c>
      <c r="O742" s="44" t="e">
        <f>IFERROR(_xll.qlIndexFixing(ONIndex3M,I742,TRUE,_xll.ohTrigger(RecalcTrigger,Trigger3M)),NA())</f>
        <v>#N/A</v>
      </c>
      <c r="P742" s="44">
        <f>IFERROR(_xll.qlIndexFixing(ONIndex6M,I742,TRUE,_xll.ohTrigger(RecalcTrigger,Trigger6M)),NA())</f>
        <v>1.4259689735087733E-2</v>
      </c>
      <c r="Q742" s="183">
        <f>IFERROR(_xll.qlIndexFixing(ONIndex1Y,I742,TRUE,_xll.ohTrigger(RecalcTrigger,Trigger1Y)),NA())</f>
        <v>1.5262727649094643E-2</v>
      </c>
    </row>
    <row r="743" spans="2:17" x14ac:dyDescent="0.2">
      <c r="B743" s="39" t="s">
        <v>42</v>
      </c>
      <c r="D743" s="42">
        <f>_xll.qlCalendarAdvance(Calendar,$D742,B743,"f",FALSE)</f>
        <v>44649</v>
      </c>
      <c r="E743" s="177">
        <f>_xll.qlInterestRateIndexValueDate(IndexON,D743)</f>
        <v>44649</v>
      </c>
      <c r="F743" s="193">
        <f>IFERROR(_xll.qlIndexFixing(IndexON,D743,TRUE,_xll.ohTrigger(RecalcTrigger,TriggerON)),NA())</f>
        <v>1.2220675955827431E-2</v>
      </c>
      <c r="H743" s="42">
        <f>_xll.qlCalendarAdvance(Calendar,$H742,B743,"f",FALSE)</f>
        <v>44649</v>
      </c>
      <c r="I743" s="177">
        <f>_xll.qlInterestRateIndexValueDate(Index1M,$H743)</f>
        <v>44651</v>
      </c>
      <c r="J743" s="182">
        <f>IFERROR(_xll.qlIndexFixing(Index1M,$H743,TRUE,_xll.ohTrigger(RecalcTrigger,Trigger1M)),NA())</f>
        <v>1.2367038128449082E-2</v>
      </c>
      <c r="K743" s="44" t="e">
        <f>IFERROR(_xll.qlIndexFixing(Index3M,H743,TRUE,_xll.ohTrigger(RecalcTrigger,Trigger3M)),NA())</f>
        <v>#N/A</v>
      </c>
      <c r="L743" s="44">
        <f>IFERROR(_xll.qlIndexFixing(Index6M,$H743,TRUE,_xll.ohTrigger(RecalcTrigger,Trigger6M)),NA())</f>
        <v>1.509618860380374E-2</v>
      </c>
      <c r="M743" s="183">
        <f>IFERROR(_xll.qlIndexFixing(Index1Y,$H743,TRUE,_xll.ohTrigger(RecalcTrigger,Trigger1Y)),NA())</f>
        <v>1.6802897517433999E-2</v>
      </c>
      <c r="N743" s="182">
        <f>IFERROR(_xll.qlIndexFixing(ONIndex1M,I743,TRUE,_xll.ohTrigger(RecalcTrigger,Trigger1M)),NA())</f>
        <v>1.2269738778192263E-2</v>
      </c>
      <c r="O743" s="44" t="e">
        <f>IFERROR(_xll.qlIndexFixing(ONIndex3M,I743,TRUE,_xll.ohTrigger(RecalcTrigger,Trigger3M)),NA())</f>
        <v>#N/A</v>
      </c>
      <c r="P743" s="44">
        <f>IFERROR(_xll.qlIndexFixing(ONIndex6M,I743,TRUE,_xll.ohTrigger(RecalcTrigger,Trigger6M)),NA())</f>
        <v>1.4320309023876376E-2</v>
      </c>
      <c r="Q743" s="183">
        <f>IFERROR(_xll.qlIndexFixing(ONIndex1Y,I743,TRUE,_xll.ohTrigger(RecalcTrigger,Trigger1Y)),NA())</f>
        <v>1.5319798719044542E-2</v>
      </c>
    </row>
    <row r="744" spans="2:17" x14ac:dyDescent="0.2">
      <c r="B744" s="39" t="s">
        <v>42</v>
      </c>
      <c r="D744" s="42">
        <f>_xll.qlCalendarAdvance(Calendar,$D743,B744,"f",FALSE)</f>
        <v>44656</v>
      </c>
      <c r="E744" s="177">
        <f>_xll.qlInterestRateIndexValueDate(IndexON,D744)</f>
        <v>44656</v>
      </c>
      <c r="F744" s="193">
        <f>IFERROR(_xll.qlIndexFixing(IndexON,D744,TRUE,_xll.ohTrigger(RecalcTrigger,TriggerON)),NA())</f>
        <v>1.2283750061206078E-2</v>
      </c>
      <c r="H744" s="42">
        <f>_xll.qlCalendarAdvance(Calendar,$H743,B744,"f",FALSE)</f>
        <v>44656</v>
      </c>
      <c r="I744" s="177">
        <f>_xll.qlInterestRateIndexValueDate(Index1M,$H744)</f>
        <v>44658</v>
      </c>
      <c r="J744" s="182">
        <f>IFERROR(_xll.qlIndexFixing(Index1M,$H744,TRUE,_xll.ohTrigger(RecalcTrigger,Trigger1M)),NA())</f>
        <v>1.2444962251313418E-2</v>
      </c>
      <c r="K744" s="44" t="e">
        <f>IFERROR(_xll.qlIndexFixing(Index3M,H744,TRUE,_xll.ohTrigger(RecalcTrigger,Trigger3M)),NA())</f>
        <v>#N/A</v>
      </c>
      <c r="L744" s="44">
        <f>IFERROR(_xll.qlIndexFixing(Index6M,$H744,TRUE,_xll.ohTrigger(RecalcTrigger,Trigger6M)),NA())</f>
        <v>1.5152935431648125E-2</v>
      </c>
      <c r="M744" s="183">
        <f>IFERROR(_xll.qlIndexFixing(Index1Y,$H744,TRUE,_xll.ohTrigger(RecalcTrigger,Trigger1Y)),NA())</f>
        <v>1.6869845273419452E-2</v>
      </c>
      <c r="N744" s="182">
        <f>IFERROR(_xll.qlIndexFixing(ONIndex1M,I744,TRUE,_xll.ohTrigger(RecalcTrigger,Trigger1M)),NA())</f>
        <v>1.2333961032107155E-2</v>
      </c>
      <c r="O744" s="44" t="e">
        <f>IFERROR(_xll.qlIndexFixing(ONIndex3M,I744,TRUE,_xll.ohTrigger(RecalcTrigger,Trigger3M)),NA())</f>
        <v>#N/A</v>
      </c>
      <c r="P744" s="44">
        <f>IFERROR(_xll.qlIndexFixing(ONIndex6M,I744,TRUE,_xll.ohTrigger(RecalcTrigger,Trigger6M)),NA())</f>
        <v>1.4380640422873014E-2</v>
      </c>
      <c r="Q744" s="183">
        <f>IFERROR(_xll.qlIndexFixing(ONIndex1Y,I744,TRUE,_xll.ohTrigger(RecalcTrigger,Trigger1Y)),NA())</f>
        <v>1.5376657813117589E-2</v>
      </c>
    </row>
    <row r="745" spans="2:17" x14ac:dyDescent="0.2">
      <c r="B745" s="39" t="s">
        <v>42</v>
      </c>
      <c r="D745" s="42">
        <f>_xll.qlCalendarAdvance(Calendar,$D744,B745,"f",FALSE)</f>
        <v>44663</v>
      </c>
      <c r="E745" s="177">
        <f>_xll.qlInterestRateIndexValueDate(IndexON,D745)</f>
        <v>44663</v>
      </c>
      <c r="F745" s="193">
        <f>IFERROR(_xll.qlIndexFixing(IndexON,D745,TRUE,_xll.ohTrigger(RecalcTrigger,TriggerON)),NA())</f>
        <v>1.2346550048176752E-2</v>
      </c>
      <c r="H745" s="42">
        <f>_xll.qlCalendarAdvance(Calendar,$H744,B745,"f",FALSE)</f>
        <v>44663</v>
      </c>
      <c r="I745" s="177">
        <f>_xll.qlInterestRateIndexValueDate(Index1M,$H745)</f>
        <v>44665</v>
      </c>
      <c r="J745" s="182">
        <f>IFERROR(_xll.qlIndexFixing(Index1M,$H745,TRUE,_xll.ohTrigger(RecalcTrigger,Trigger1M)),NA())</f>
        <v>1.2508227938395067E-2</v>
      </c>
      <c r="K745" s="44" t="e">
        <f>IFERROR(_xll.qlIndexFixing(Index3M,H745,TRUE,_xll.ohTrigger(RecalcTrigger,Trigger3M)),NA())</f>
        <v>#N/A</v>
      </c>
      <c r="L745" s="44">
        <f>IFERROR(_xll.qlIndexFixing(Index6M,$H745,TRUE,_xll.ohTrigger(RecalcTrigger,Trigger6M)),NA())</f>
        <v>1.5209340923947325E-2</v>
      </c>
      <c r="M745" s="183">
        <f>IFERROR(_xll.qlIndexFixing(Index1Y,$H745,TRUE,_xll.ohTrigger(RecalcTrigger,Trigger1Y)),NA())</f>
        <v>1.6905427564423335E-2</v>
      </c>
      <c r="N745" s="182">
        <f>IFERROR(_xll.qlIndexFixing(ONIndex1M,I745,TRUE,_xll.ohTrigger(RecalcTrigger,Trigger1M)),NA())</f>
        <v>1.2415971116430669E-2</v>
      </c>
      <c r="O745" s="44" t="e">
        <f>IFERROR(_xll.qlIndexFixing(ONIndex3M,I745,TRUE,_xll.ohTrigger(RecalcTrigger,Trigger3M)),NA())</f>
        <v>#N/A</v>
      </c>
      <c r="P745" s="44">
        <f>IFERROR(_xll.qlIndexFixing(ONIndex6M,I745,TRUE,_xll.ohTrigger(RecalcTrigger,Trigger6M)),NA())</f>
        <v>1.4457780057153258E-2</v>
      </c>
      <c r="Q745" s="183">
        <f>IFERROR(_xll.qlIndexFixing(ONIndex1Y,I745,TRUE,_xll.ohTrigger(RecalcTrigger,Trigger1Y)),NA())</f>
        <v>1.5449446504591791E-2</v>
      </c>
    </row>
    <row r="746" spans="2:17" x14ac:dyDescent="0.2">
      <c r="B746" s="39" t="s">
        <v>42</v>
      </c>
      <c r="D746" s="42">
        <f>_xll.qlCalendarAdvance(Calendar,$D745,B746,"f",FALSE)</f>
        <v>44670</v>
      </c>
      <c r="E746" s="177">
        <f>_xll.qlInterestRateIndexValueDate(IndexON,D746)</f>
        <v>44670</v>
      </c>
      <c r="F746" s="193">
        <f>IFERROR(_xll.qlIndexFixing(IndexON,D746,TRUE,_xll.ohTrigger(RecalcTrigger,TriggerON)),NA())</f>
        <v>1.2409072092438578E-2</v>
      </c>
      <c r="H746" s="42">
        <f>_xll.qlCalendarAdvance(Calendar,$H745,B746,"f",FALSE)</f>
        <v>44670</v>
      </c>
      <c r="I746" s="177">
        <f>_xll.qlInterestRateIndexValueDate(Index1M,$H746)</f>
        <v>44672</v>
      </c>
      <c r="J746" s="182">
        <f>IFERROR(_xll.qlIndexFixing(Index1M,$H746,TRUE,_xll.ohTrigger(RecalcTrigger,Trigger1M)),NA())</f>
        <v>1.2571098014502735E-2</v>
      </c>
      <c r="K746" s="44" t="e">
        <f>IFERROR(_xll.qlIndexFixing(Index3M,H746,TRUE,_xll.ohTrigger(RecalcTrigger,Trigger3M)),NA())</f>
        <v>#N/A</v>
      </c>
      <c r="L746" s="44">
        <f>IFERROR(_xll.qlIndexFixing(Index6M,$H746,TRUE,_xll.ohTrigger(RecalcTrigger,Trigger6M)),NA())</f>
        <v>1.5265401116051529E-2</v>
      </c>
      <c r="M746" s="183">
        <f>IFERROR(_xll.qlIndexFixing(Index1Y,$H746,TRUE,_xll.ohTrigger(RecalcTrigger,Trigger1Y)),NA())</f>
        <v>1.6956324194100196E-2</v>
      </c>
      <c r="N746" s="182">
        <f>IFERROR(_xll.qlIndexFixing(ONIndex1M,I746,TRUE,_xll.ohTrigger(RecalcTrigger,Trigger1M)),NA())</f>
        <v>1.2461255601472487E-2</v>
      </c>
      <c r="O746" s="44" t="e">
        <f>IFERROR(_xll.qlIndexFixing(ONIndex3M,I746,TRUE,_xll.ohTrigger(RecalcTrigger,Trigger3M)),NA())</f>
        <v>#N/A</v>
      </c>
      <c r="P746" s="44">
        <f>IFERROR(_xll.qlIndexFixing(ONIndex6M,I746,TRUE,_xll.ohTrigger(RecalcTrigger,Trigger6M)),NA())</f>
        <v>1.4500423929106887E-2</v>
      </c>
      <c r="Q746" s="183">
        <f>IFERROR(_xll.qlIndexFixing(ONIndex1Y,I746,TRUE,_xll.ohTrigger(RecalcTrigger,Trigger1Y)),NA())</f>
        <v>1.5489729178828071E-2</v>
      </c>
    </row>
    <row r="747" spans="2:17" x14ac:dyDescent="0.2">
      <c r="B747" s="39" t="s">
        <v>42</v>
      </c>
      <c r="D747" s="42">
        <f>_xll.qlCalendarAdvance(Calendar,$D746,B747,"f",FALSE)</f>
        <v>44677</v>
      </c>
      <c r="E747" s="177">
        <f>_xll.qlInterestRateIndexValueDate(IndexON,D747)</f>
        <v>44677</v>
      </c>
      <c r="F747" s="193">
        <f>IFERROR(_xll.qlIndexFixing(IndexON,D747,TRUE,_xll.ohTrigger(RecalcTrigger,TriggerON)),NA())</f>
        <v>1.2471312369450871E-2</v>
      </c>
      <c r="H747" s="42">
        <f>_xll.qlCalendarAdvance(Calendar,$H746,B747,"f",FALSE)</f>
        <v>44677</v>
      </c>
      <c r="I747" s="177">
        <f>_xll.qlInterestRateIndexValueDate(Index1M,$H747)</f>
        <v>44679</v>
      </c>
      <c r="J747" s="182">
        <f>IFERROR(_xll.qlIndexFixing(Index1M,$H747,TRUE,_xll.ohTrigger(RecalcTrigger,Trigger1M)),NA())</f>
        <v>1.263356717879166E-2</v>
      </c>
      <c r="K747" s="44" t="e">
        <f>IFERROR(_xll.qlIndexFixing(Index3M,H747,TRUE,_xll.ohTrigger(RecalcTrigger,Trigger3M)),NA())</f>
        <v>#N/A</v>
      </c>
      <c r="L747" s="44">
        <f>IFERROR(_xll.qlIndexFixing(Index6M,$H747,TRUE,_xll.ohTrigger(RecalcTrigger,Trigger6M)),NA())</f>
        <v>1.5321112043045787E-2</v>
      </c>
      <c r="M747" s="183">
        <f>IFERROR(_xll.qlIndexFixing(Index1Y,$H747,TRUE,_xll.ohTrigger(RecalcTrigger,Trigger1Y)),NA())</f>
        <v>1.700697527550471E-2</v>
      </c>
      <c r="N747" s="182">
        <f>IFERROR(_xll.qlIndexFixing(ONIndex1M,I747,TRUE,_xll.ohTrigger(RecalcTrigger,Trigger1M)),NA())</f>
        <v>1.2524317339543956E-2</v>
      </c>
      <c r="O747" s="44" t="e">
        <f>IFERROR(_xll.qlIndexFixing(ONIndex3M,I747,TRUE,_xll.ohTrigger(RecalcTrigger,Trigger3M)),NA())</f>
        <v>#N/A</v>
      </c>
      <c r="P747" s="44">
        <f>IFERROR(_xll.qlIndexFixing(ONIndex6M,I747,TRUE,_xll.ohTrigger(RecalcTrigger,Trigger6M)),NA())</f>
        <v>1.4559868225791917E-2</v>
      </c>
      <c r="Q747" s="183">
        <f>IFERROR(_xll.qlIndexFixing(ONIndex1Y,I747,TRUE,_xll.ohTrigger(RecalcTrigger,Trigger1Y)),NA())</f>
        <v>1.5545936003062977E-2</v>
      </c>
    </row>
    <row r="748" spans="2:17" x14ac:dyDescent="0.2">
      <c r="B748" s="39" t="s">
        <v>42</v>
      </c>
      <c r="D748" s="42">
        <f>_xll.qlCalendarAdvance(Calendar,$D747,B748,"f",FALSE)</f>
        <v>44684</v>
      </c>
      <c r="E748" s="177">
        <f>_xll.qlInterestRateIndexValueDate(IndexON,D748)</f>
        <v>44684</v>
      </c>
      <c r="F748" s="193">
        <f>IFERROR(_xll.qlIndexFixing(IndexON,D748,TRUE,_xll.ohTrigger(RecalcTrigger,TriggerON)),NA())</f>
        <v>1.2533267054672947E-2</v>
      </c>
      <c r="H748" s="42">
        <f>_xll.qlCalendarAdvance(Calendar,$H747,B748,"f",FALSE)</f>
        <v>44684</v>
      </c>
      <c r="I748" s="177">
        <f>_xll.qlInterestRateIndexValueDate(Index1M,$H748)</f>
        <v>44686</v>
      </c>
      <c r="J748" s="182">
        <f>IFERROR(_xll.qlIndexFixing(Index1M,$H748,TRUE,_xll.ohTrigger(RecalcTrigger,Trigger1M)),NA())</f>
        <v>1.2695630130352131E-2</v>
      </c>
      <c r="K748" s="44" t="e">
        <f>IFERROR(_xll.qlIndexFixing(Index3M,H748,TRUE,_xll.ohTrigger(RecalcTrigger,Trigger3M)),NA())</f>
        <v>#N/A</v>
      </c>
      <c r="L748" s="44">
        <f>IFERROR(_xll.qlIndexFixing(Index6M,$H748,TRUE,_xll.ohTrigger(RecalcTrigger,Trigger6M)),NA())</f>
        <v>1.5388931387200674E-2</v>
      </c>
      <c r="M748" s="183">
        <f>IFERROR(_xll.qlIndexFixing(Index1Y,$H748,TRUE,_xll.ohTrigger(RecalcTrigger,Trigger1Y)),NA())</f>
        <v>1.7057380877448687E-2</v>
      </c>
      <c r="N748" s="182">
        <f>IFERROR(_xll.qlIndexFixing(ONIndex1M,I748,TRUE,_xll.ohTrigger(RecalcTrigger,Trigger1M)),NA())</f>
        <v>1.2586981661835139E-2</v>
      </c>
      <c r="O748" s="44" t="e">
        <f>IFERROR(_xll.qlIndexFixing(ONIndex3M,I748,TRUE,_xll.ohTrigger(RecalcTrigger,Trigger3M)),NA())</f>
        <v>#N/A</v>
      </c>
      <c r="P748" s="44">
        <f>IFERROR(_xll.qlIndexFixing(ONIndex6M,I748,TRUE,_xll.ohTrigger(RecalcTrigger,Trigger6M)),NA())</f>
        <v>1.4619009010861106E-2</v>
      </c>
      <c r="Q748" s="183">
        <f>IFERROR(_xll.qlIndexFixing(ONIndex1Y,I748,TRUE,_xll.ohTrigger(RecalcTrigger,Trigger1Y)),NA())</f>
        <v>1.5601919956536037E-2</v>
      </c>
    </row>
    <row r="749" spans="2:17" x14ac:dyDescent="0.2">
      <c r="B749" s="39" t="s">
        <v>42</v>
      </c>
      <c r="D749" s="42">
        <f>_xll.qlCalendarAdvance(Calendar,$D748,B749,"f",FALSE)</f>
        <v>44691</v>
      </c>
      <c r="E749" s="177">
        <f>_xll.qlInterestRateIndexValueDate(IndexON,D749)</f>
        <v>44691</v>
      </c>
      <c r="F749" s="193">
        <f>IFERROR(_xll.qlIndexFixing(IndexON,D749,TRUE,_xll.ohTrigger(RecalcTrigger,TriggerON)),NA())</f>
        <v>1.2594932323803931E-2</v>
      </c>
      <c r="H749" s="42">
        <f>_xll.qlCalendarAdvance(Calendar,$H748,B749,"f",FALSE)</f>
        <v>44691</v>
      </c>
      <c r="I749" s="177">
        <f>_xll.qlInterestRateIndexValueDate(Index1M,$H749)</f>
        <v>44693</v>
      </c>
      <c r="J749" s="182">
        <f>IFERROR(_xll.qlIndexFixing(Index1M,$H749,TRUE,_xll.ohTrigger(RecalcTrigger,Trigger1M)),NA())</f>
        <v>1.2757281568189505E-2</v>
      </c>
      <c r="K749" s="44" t="e">
        <f>IFERROR(_xll.qlIndexFixing(Index3M,H749,TRUE,_xll.ohTrigger(RecalcTrigger,Trigger3M)),NA())</f>
        <v>#N/A</v>
      </c>
      <c r="L749" s="44">
        <f>IFERROR(_xll.qlIndexFixing(Index6M,$H749,TRUE,_xll.ohTrigger(RecalcTrigger,Trigger6M)),NA())</f>
        <v>1.5443858144136969E-2</v>
      </c>
      <c r="M749" s="183">
        <f>IFERROR(_xll.qlIndexFixing(Index1Y,$H749,TRUE,_xll.ohTrigger(RecalcTrigger,Trigger1Y)),NA())</f>
        <v>1.7107541095235393E-2</v>
      </c>
      <c r="N749" s="182">
        <f>IFERROR(_xll.qlIndexFixing(ONIndex1M,I749,TRUE,_xll.ohTrigger(RecalcTrigger,Trigger1M)),NA())</f>
        <v>1.2649243279536648E-2</v>
      </c>
      <c r="O749" s="44" t="e">
        <f>IFERROR(_xll.qlIndexFixing(ONIndex3M,I749,TRUE,_xll.ohTrigger(RecalcTrigger,Trigger3M)),NA())</f>
        <v>#N/A</v>
      </c>
      <c r="P749" s="44">
        <f>IFERROR(_xll.qlIndexFixing(ONIndex6M,I749,TRUE,_xll.ohTrigger(RecalcTrigger,Trigger6M)),NA())</f>
        <v>1.4677842378798545E-2</v>
      </c>
      <c r="Q749" s="183">
        <f>IFERROR(_xll.qlIndexFixing(ONIndex1Y,I749,TRUE,_xll.ohTrigger(RecalcTrigger,Trigger1Y)),NA())</f>
        <v>1.5657678315426082E-2</v>
      </c>
    </row>
    <row r="750" spans="2:17" x14ac:dyDescent="0.2">
      <c r="B750" s="39" t="s">
        <v>42</v>
      </c>
      <c r="D750" s="42">
        <f>_xll.qlCalendarAdvance(Calendar,$D749,B750,"f",FALSE)</f>
        <v>44698</v>
      </c>
      <c r="E750" s="177">
        <f>_xll.qlInterestRateIndexValueDate(IndexON,D750)</f>
        <v>44698</v>
      </c>
      <c r="F750" s="193">
        <f>IFERROR(_xll.qlIndexFixing(IndexON,D750,TRUE,_xll.ohTrigger(RecalcTrigger,TriggerON)),NA())</f>
        <v>1.2656304352383074E-2</v>
      </c>
      <c r="H750" s="42">
        <f>_xll.qlCalendarAdvance(Calendar,$H749,B750,"f",FALSE)</f>
        <v>44698</v>
      </c>
      <c r="I750" s="177">
        <f>_xll.qlInterestRateIndexValueDate(Index1M,$H750)</f>
        <v>44700</v>
      </c>
      <c r="J750" s="182">
        <f>IFERROR(_xll.qlIndexFixing(Index1M,$H750,TRUE,_xll.ohTrigger(RecalcTrigger,Trigger1M)),NA())</f>
        <v>1.2818516191251683E-2</v>
      </c>
      <c r="K750" s="44" t="e">
        <f>IFERROR(_xll.qlIndexFixing(Index3M,H750,TRUE,_xll.ohTrigger(RecalcTrigger,Trigger3M)),NA())</f>
        <v>#N/A</v>
      </c>
      <c r="L750" s="44">
        <f>IFERROR(_xll.qlIndexFixing(Index6M,$H750,TRUE,_xll.ohTrigger(RecalcTrigger,Trigger6M)),NA())</f>
        <v>1.5498422868099772E-2</v>
      </c>
      <c r="M750" s="183">
        <f>IFERROR(_xll.qlIndexFixing(Index1Y,$H750,TRUE,_xll.ohTrigger(RecalcTrigger,Trigger1Y)),NA())</f>
        <v>1.7157456050668769E-2</v>
      </c>
      <c r="N750" s="182">
        <f>IFERROR(_xll.qlIndexFixing(ONIndex1M,I750,TRUE,_xll.ohTrigger(RecalcTrigger,Trigger1M)),NA())</f>
        <v>1.2711096903919028E-2</v>
      </c>
      <c r="O750" s="44" t="e">
        <f>IFERROR(_xll.qlIndexFixing(ONIndex3M,I750,TRUE,_xll.ohTrigger(RecalcTrigger,Trigger3M)),NA())</f>
        <v>#N/A</v>
      </c>
      <c r="P750" s="44">
        <f>IFERROR(_xll.qlIndexFixing(ONIndex6M,I750,TRUE,_xll.ohTrigger(RecalcTrigger,Trigger6M)),NA())</f>
        <v>1.4736364424408066E-2</v>
      </c>
      <c r="Q750" s="183">
        <f>IFERROR(_xll.qlIndexFixing(ONIndex1Y,I750,TRUE,_xll.ohTrigger(RecalcTrigger,Trigger1Y)),NA())</f>
        <v>1.5713208356151753E-2</v>
      </c>
    </row>
    <row r="751" spans="2:17" x14ac:dyDescent="0.2">
      <c r="B751" s="39" t="s">
        <v>42</v>
      </c>
      <c r="D751" s="42">
        <f>_xll.qlCalendarAdvance(Calendar,$D750,B751,"f",FALSE)</f>
        <v>44705</v>
      </c>
      <c r="E751" s="177">
        <f>_xll.qlInterestRateIndexValueDate(IndexON,D751)</f>
        <v>44705</v>
      </c>
      <c r="F751" s="193">
        <f>IFERROR(_xll.qlIndexFixing(IndexON,D751,TRUE,_xll.ohTrigger(RecalcTrigger,TriggerON)),NA())</f>
        <v>1.2717379315869692E-2</v>
      </c>
      <c r="H751" s="42">
        <f>_xll.qlCalendarAdvance(Calendar,$H750,B751,"f",FALSE)</f>
        <v>44705</v>
      </c>
      <c r="I751" s="177">
        <f>_xll.qlInterestRateIndexValueDate(Index1M,$H751)</f>
        <v>44707</v>
      </c>
      <c r="J751" s="182">
        <f>IFERROR(_xll.qlIndexFixing(Index1M,$H751,TRUE,_xll.ohTrigger(RecalcTrigger,Trigger1M)),NA())</f>
        <v>1.2879328698401638E-2</v>
      </c>
      <c r="K751" s="44" t="e">
        <f>IFERROR(_xll.qlIndexFixing(Index3M,H751,TRUE,_xll.ohTrigger(RecalcTrigger,Trigger3M)),NA())</f>
        <v>#N/A</v>
      </c>
      <c r="L751" s="44">
        <f>IFERROR(_xll.qlIndexFixing(Index6M,$H751,TRUE,_xll.ohTrigger(RecalcTrigger,Trigger6M)),NA())</f>
        <v>1.5552621592129419E-2</v>
      </c>
      <c r="M751" s="183">
        <f>IFERROR(_xll.qlIndexFixing(Index1Y,$H751,TRUE,_xll.ohTrigger(RecalcTrigger,Trigger1Y)),NA())</f>
        <v>1.7207125892057362E-2</v>
      </c>
      <c r="N751" s="182">
        <f>IFERROR(_xll.qlIndexFixing(ONIndex1M,I751,TRUE,_xll.ohTrigger(RecalcTrigger,Trigger1M)),NA())</f>
        <v>1.2772537246492632E-2</v>
      </c>
      <c r="O751" s="44" t="e">
        <f>IFERROR(_xll.qlIndexFixing(ONIndex3M,I751,TRUE,_xll.ohTrigger(RecalcTrigger,Trigger3M)),NA())</f>
        <v>#N/A</v>
      </c>
      <c r="P751" s="44">
        <f>IFERROR(_xll.qlIndexFixing(ONIndex6M,I751,TRUE,_xll.ohTrigger(RecalcTrigger,Trigger6M)),NA())</f>
        <v>1.4794571242093824E-2</v>
      </c>
      <c r="Q751" s="183">
        <f>IFERROR(_xll.qlIndexFixing(ONIndex1Y,I751,TRUE,_xll.ohTrigger(RecalcTrigger,Trigger1Y)),NA())</f>
        <v>1.5768507354891881E-2</v>
      </c>
    </row>
    <row r="752" spans="2:17" x14ac:dyDescent="0.2">
      <c r="B752" s="39" t="s">
        <v>42</v>
      </c>
      <c r="D752" s="42">
        <f>_xll.qlCalendarAdvance(Calendar,$D751,B752,"f",FALSE)</f>
        <v>44712</v>
      </c>
      <c r="E752" s="177">
        <f>_xll.qlInterestRateIndexValueDate(IndexON,D752)</f>
        <v>44712</v>
      </c>
      <c r="F752" s="193">
        <f>IFERROR(_xll.qlIndexFixing(IndexON,D752,TRUE,_xll.ohTrigger(RecalcTrigger,TriggerON)),NA())</f>
        <v>1.2778153390042846E-2</v>
      </c>
      <c r="H752" s="42">
        <f>_xll.qlCalendarAdvance(Calendar,$H751,B752,"f",FALSE)</f>
        <v>44712</v>
      </c>
      <c r="I752" s="177">
        <f>_xll.qlInterestRateIndexValueDate(Index1M,$H752)</f>
        <v>44714</v>
      </c>
      <c r="J752" s="182">
        <f>IFERROR(_xll.qlIndexFixing(Index1M,$H752,TRUE,_xll.ohTrigger(RecalcTrigger,Trigger1M)),NA())</f>
        <v>1.293971378844988E-2</v>
      </c>
      <c r="K752" s="44" t="e">
        <f>IFERROR(_xll.qlIndexFixing(Index3M,H752,TRUE,_xll.ohTrigger(RecalcTrigger,Trigger3M)),NA())</f>
        <v>#N/A</v>
      </c>
      <c r="L752" s="44">
        <f>IFERROR(_xll.qlIndexFixing(Index6M,$H752,TRUE,_xll.ohTrigger(RecalcTrigger,Trigger6M)),NA())</f>
        <v>1.5594288911579884E-2</v>
      </c>
      <c r="M752" s="183">
        <f>IFERROR(_xll.qlIndexFixing(Index1Y,$H752,TRUE,_xll.ohTrigger(RecalcTrigger,Trigger1Y)),NA())</f>
        <v>1.7256550794221105E-2</v>
      </c>
      <c r="N752" s="182">
        <f>IFERROR(_xll.qlIndexFixing(ONIndex1M,I752,TRUE,_xll.ohTrigger(RecalcTrigger,Trigger1M)),NA())</f>
        <v>1.2833559018368135E-2</v>
      </c>
      <c r="O752" s="44" t="e">
        <f>IFERROR(_xll.qlIndexFixing(ONIndex3M,I752,TRUE,_xll.ohTrigger(RecalcTrigger,Trigger3M)),NA())</f>
        <v>#N/A</v>
      </c>
      <c r="P752" s="44">
        <f>IFERROR(_xll.qlIndexFixing(ONIndex6M,I752,TRUE,_xll.ohTrigger(RecalcTrigger,Trigger6M)),NA())</f>
        <v>1.4852458926419843E-2</v>
      </c>
      <c r="Q752" s="183">
        <f>IFERROR(_xll.qlIndexFixing(ONIndex1Y,I752,TRUE,_xll.ohTrigger(RecalcTrigger,Trigger1Y)),NA())</f>
        <v>1.5823572588065105E-2</v>
      </c>
    </row>
    <row r="753" spans="2:17" x14ac:dyDescent="0.2">
      <c r="B753" s="39" t="s">
        <v>42</v>
      </c>
      <c r="D753" s="42">
        <f>_xll.qlCalendarAdvance(Calendar,$D752,B753,"f",FALSE)</f>
        <v>44719</v>
      </c>
      <c r="E753" s="177">
        <f>_xll.qlInterestRateIndexValueDate(IndexON,D753)</f>
        <v>44719</v>
      </c>
      <c r="F753" s="193">
        <f>IFERROR(_xll.qlIndexFixing(IndexON,D753,TRUE,_xll.ohTrigger(RecalcTrigger,TriggerON)),NA())</f>
        <v>1.2838622750281914E-2</v>
      </c>
      <c r="H753" s="42">
        <f>_xll.qlCalendarAdvance(Calendar,$H752,B753,"f",FALSE)</f>
        <v>44719</v>
      </c>
      <c r="I753" s="177">
        <f>_xll.qlInterestRateIndexValueDate(Index1M,$H753)</f>
        <v>44721</v>
      </c>
      <c r="J753" s="182">
        <f>IFERROR(_xll.qlIndexFixing(Index1M,$H753,TRUE,_xll.ohTrigger(RecalcTrigger,Trigger1M)),NA())</f>
        <v>1.2999666160134482E-2</v>
      </c>
      <c r="K753" s="44" t="e">
        <f>IFERROR(_xll.qlIndexFixing(Index3M,H753,TRUE,_xll.ohTrigger(RecalcTrigger,Trigger3M)),NA())</f>
        <v>#N/A</v>
      </c>
      <c r="L753" s="44">
        <f>IFERROR(_xll.qlIndexFixing(Index6M,$H753,TRUE,_xll.ohTrigger(RecalcTrigger,Trigger6M)),NA())</f>
        <v>1.5647820970672299E-2</v>
      </c>
      <c r="M753" s="183">
        <f>IFERROR(_xll.qlIndexFixing(Index1Y,$H753,TRUE,_xll.ohTrigger(RecalcTrigger,Trigger1Y)),NA())</f>
        <v>1.7305730958497682E-2</v>
      </c>
      <c r="N753" s="182">
        <f>IFERROR(_xll.qlIndexFixing(ONIndex1M,I753,TRUE,_xll.ohTrigger(RecalcTrigger,Trigger1M)),NA())</f>
        <v>1.2894156931135825E-2</v>
      </c>
      <c r="O753" s="44" t="e">
        <f>IFERROR(_xll.qlIndexFixing(ONIndex3M,I753,TRUE,_xll.ohTrigger(RecalcTrigger,Trigger3M)),NA())</f>
        <v>#N/A</v>
      </c>
      <c r="P753" s="44">
        <f>IFERROR(_xll.qlIndexFixing(ONIndex6M,I753,TRUE,_xll.ohTrigger(RecalcTrigger,Trigger6M)),NA())</f>
        <v>1.4910023572030084E-2</v>
      </c>
      <c r="Q753" s="183">
        <f>IFERROR(_xll.qlIndexFixing(ONIndex1Y,I753,TRUE,_xll.ohTrigger(RecalcTrigger,Trigger1Y)),NA())</f>
        <v>1.5878401331690384E-2</v>
      </c>
    </row>
    <row r="754" spans="2:17" x14ac:dyDescent="0.2">
      <c r="B754" s="39" t="s">
        <v>42</v>
      </c>
      <c r="D754" s="42">
        <f>_xll.qlCalendarAdvance(Calendar,$D753,B754,"f",FALSE)</f>
        <v>44726</v>
      </c>
      <c r="E754" s="177">
        <f>_xll.qlInterestRateIndexValueDate(IndexON,D754)</f>
        <v>44726</v>
      </c>
      <c r="F754" s="193">
        <f>IFERROR(_xll.qlIndexFixing(IndexON,D754,TRUE,_xll.ohTrigger(RecalcTrigger,TriggerON)),NA())</f>
        <v>1.2898783572126149E-2</v>
      </c>
      <c r="H754" s="42">
        <f>_xll.qlCalendarAdvance(Calendar,$H753,B754,"f",FALSE)</f>
        <v>44726</v>
      </c>
      <c r="I754" s="177">
        <f>_xll.qlInterestRateIndexValueDate(Index1M,$H754)</f>
        <v>44728</v>
      </c>
      <c r="J754" s="182">
        <f>IFERROR(_xll.qlIndexFixing(Index1M,$H754,TRUE,_xll.ohTrigger(RecalcTrigger,Trigger1M)),NA())</f>
        <v>1.3059180512128565E-2</v>
      </c>
      <c r="K754" s="44" t="e">
        <f>IFERROR(_xll.qlIndexFixing(Index3M,H754,TRUE,_xll.ohTrigger(RecalcTrigger,Trigger3M)),NA())</f>
        <v>#N/A</v>
      </c>
      <c r="L754" s="44">
        <f>IFERROR(_xll.qlIndexFixing(Index6M,$H754,TRUE,_xll.ohTrigger(RecalcTrigger,Trigger6M)),NA())</f>
        <v>1.5700976003387823E-2</v>
      </c>
      <c r="M754" s="183">
        <f>IFERROR(_xll.qlIndexFixing(Index1Y,$H754,TRUE,_xll.ohTrigger(RecalcTrigger,Trigger1Y)),NA())</f>
        <v>1.7354666612748447E-2</v>
      </c>
      <c r="N754" s="182">
        <f>IFERROR(_xll.qlIndexFixing(ONIndex1M,I754,TRUE,_xll.ohTrigger(RecalcTrigger,Trigger1M)),NA())</f>
        <v>1.2954325695906377E-2</v>
      </c>
      <c r="O754" s="44" t="e">
        <f>IFERROR(_xll.qlIndexFixing(ONIndex3M,I754,TRUE,_xll.ohTrigger(RecalcTrigger,Trigger3M)),NA())</f>
        <v>#N/A</v>
      </c>
      <c r="P754" s="44">
        <f>IFERROR(_xll.qlIndexFixing(ONIndex6M,I754,TRUE,_xll.ohTrigger(RecalcTrigger,Trigger6M)),NA())</f>
        <v>1.4967261273488575E-2</v>
      </c>
      <c r="Q754" s="183">
        <f>IFERROR(_xll.qlIndexFixing(ONIndex1Y,I754,TRUE,_xll.ohTrigger(RecalcTrigger,Trigger1Y)),NA())</f>
        <v>1.5932990862186358E-2</v>
      </c>
    </row>
    <row r="755" spans="2:17" x14ac:dyDescent="0.2">
      <c r="B755" s="39" t="s">
        <v>42</v>
      </c>
      <c r="D755" s="42">
        <f>_xll.qlCalendarAdvance(Calendar,$D754,B755,"f",FALSE)</f>
        <v>44733</v>
      </c>
      <c r="E755" s="177">
        <f>_xll.qlInterestRateIndexValueDate(IndexON,D755)</f>
        <v>44733</v>
      </c>
      <c r="F755" s="193">
        <f>IFERROR(_xll.qlIndexFixing(IndexON,D755,TRUE,_xll.ohTrigger(RecalcTrigger,TriggerON)),NA())</f>
        <v>1.2958632031274675E-2</v>
      </c>
      <c r="H755" s="42">
        <f>_xll.qlCalendarAdvance(Calendar,$H754,B755,"f",FALSE)</f>
        <v>44733</v>
      </c>
      <c r="I755" s="177">
        <f>_xll.qlInterestRateIndexValueDate(Index1M,$H755)</f>
        <v>44735</v>
      </c>
      <c r="J755" s="182">
        <f>IFERROR(_xll.qlIndexFixing(Index1M,$H755,TRUE,_xll.ohTrigger(RecalcTrigger,Trigger1M)),NA())</f>
        <v>1.3118251543047799E-2</v>
      </c>
      <c r="K755" s="44" t="e">
        <f>IFERROR(_xll.qlIndexFixing(Index3M,H755,TRUE,_xll.ohTrigger(RecalcTrigger,Trigger3M)),NA())</f>
        <v>#N/A</v>
      </c>
      <c r="L755" s="44">
        <f>IFERROR(_xll.qlIndexFixing(Index6M,$H755,TRUE,_xll.ohTrigger(RecalcTrigger,Trigger6M)),NA())</f>
        <v>1.5753750384618369E-2</v>
      </c>
      <c r="M755" s="183">
        <f>IFERROR(_xll.qlIndexFixing(Index1Y,$H755,TRUE,_xll.ohTrigger(RecalcTrigger,Trigger1Y)),NA())</f>
        <v>1.7403358011363661E-2</v>
      </c>
      <c r="N755" s="182">
        <f>IFERROR(_xll.qlIndexFixing(ONIndex1M,I755,TRUE,_xll.ohTrigger(RecalcTrigger,Trigger1M)),NA())</f>
        <v>1.3014060024030272E-2</v>
      </c>
      <c r="O755" s="44" t="e">
        <f>IFERROR(_xll.qlIndexFixing(ONIndex3M,I755,TRUE,_xll.ohTrigger(RecalcTrigger,Trigger3M)),NA())</f>
        <v>#N/A</v>
      </c>
      <c r="P755" s="44">
        <f>IFERROR(_xll.qlIndexFixing(ONIndex6M,I755,TRUE,_xll.ohTrigger(RecalcTrigger,Trigger6M)),NA())</f>
        <v>1.5024168125279402E-2</v>
      </c>
      <c r="Q755" s="183">
        <f>IFERROR(_xll.qlIndexFixing(ONIndex1Y,I755,TRUE,_xll.ohTrigger(RecalcTrigger,Trigger1Y)),NA())</f>
        <v>1.5987338455811795E-2</v>
      </c>
    </row>
    <row r="756" spans="2:17" x14ac:dyDescent="0.2">
      <c r="B756" s="39" t="s">
        <v>42</v>
      </c>
      <c r="D756" s="42">
        <f>_xll.qlCalendarAdvance(Calendar,$D755,B756,"f",FALSE)</f>
        <v>44740</v>
      </c>
      <c r="E756" s="177">
        <f>_xll.qlInterestRateIndexValueDate(IndexON,D756)</f>
        <v>44740</v>
      </c>
      <c r="F756" s="193">
        <f>IFERROR(_xll.qlIndexFixing(IndexON,D756,TRUE,_xll.ohTrigger(RecalcTrigger,TriggerON)),NA())</f>
        <v>1.3018164303106872E-2</v>
      </c>
      <c r="H756" s="42">
        <f>_xll.qlCalendarAdvance(Calendar,$H755,B756,"f",FALSE)</f>
        <v>44740</v>
      </c>
      <c r="I756" s="177">
        <f>_xll.qlInterestRateIndexValueDate(Index1M,$H756)</f>
        <v>44742</v>
      </c>
      <c r="J756" s="182">
        <f>IFERROR(_xll.qlIndexFixing(Index1M,$H756,TRUE,_xll.ohTrigger(RecalcTrigger,Trigger1M)),NA())</f>
        <v>1.3163698762101227E-2</v>
      </c>
      <c r="K756" s="44" t="e">
        <f>IFERROR(_xll.qlIndexFixing(Index3M,H756,TRUE,_xll.ohTrigger(RecalcTrigger,Trigger3M)),NA())</f>
        <v>#N/A</v>
      </c>
      <c r="L756" s="44">
        <f>IFERROR(_xll.qlIndexFixing(Index6M,$H756,TRUE,_xll.ohTrigger(RecalcTrigger,Trigger6M)),NA())</f>
        <v>1.5806146247804461E-2</v>
      </c>
      <c r="M756" s="183">
        <f>IFERROR(_xll.qlIndexFixing(Index1Y,$H756,TRUE,_xll.ohTrigger(RecalcTrigger,Trigger1Y)),NA())</f>
        <v>1.745180543526885E-2</v>
      </c>
      <c r="N756" s="182">
        <f>IFERROR(_xll.qlIndexFixing(ONIndex1M,I756,TRUE,_xll.ohTrigger(RecalcTrigger,Trigger1M)),NA())</f>
        <v>1.3073354626857991E-2</v>
      </c>
      <c r="O756" s="44" t="e">
        <f>IFERROR(_xll.qlIndexFixing(ONIndex3M,I756,TRUE,_xll.ohTrigger(RecalcTrigger,Trigger3M)),NA())</f>
        <v>#N/A</v>
      </c>
      <c r="P756" s="44">
        <f>IFERROR(_xll.qlIndexFixing(ONIndex6M,I756,TRUE,_xll.ohTrigger(RecalcTrigger,Trigger6M)),NA())</f>
        <v>1.5080740222046529E-2</v>
      </c>
      <c r="Q756" s="183">
        <f>IFERROR(_xll.qlIndexFixing(ONIndex1Y,I756,TRUE,_xll.ohTrigger(RecalcTrigger,Trigger1Y)),NA())</f>
        <v>1.6041441388745525E-2</v>
      </c>
    </row>
    <row r="757" spans="2:17" x14ac:dyDescent="0.2">
      <c r="B757" s="39" t="s">
        <v>42</v>
      </c>
      <c r="D757" s="42">
        <f>_xll.qlCalendarAdvance(Calendar,$D756,B757,"f",FALSE)</f>
        <v>44747</v>
      </c>
      <c r="E757" s="177">
        <f>_xll.qlInterestRateIndexValueDate(IndexON,D757)</f>
        <v>44747</v>
      </c>
      <c r="F757" s="193">
        <f>IFERROR(_xll.qlIndexFixing(IndexON,D757,TRUE,_xll.ohTrigger(RecalcTrigger,TriggerON)),NA())</f>
        <v>1.3077376563241927E-2</v>
      </c>
      <c r="H757" s="42">
        <f>_xll.qlCalendarAdvance(Calendar,$H756,B757,"f",FALSE)</f>
        <v>44747</v>
      </c>
      <c r="I757" s="177">
        <f>_xll.qlInterestRateIndexValueDate(Index1M,$H757)</f>
        <v>44749</v>
      </c>
      <c r="J757" s="182">
        <f>IFERROR(_xll.qlIndexFixing(Index1M,$H757,TRUE,_xll.ohTrigger(RecalcTrigger,Trigger1M)),NA())</f>
        <v>1.3235042435824629E-2</v>
      </c>
      <c r="K757" s="44" t="e">
        <f>IFERROR(_xll.qlIndexFixing(Index3M,H757,TRUE,_xll.ohTrigger(RecalcTrigger,Trigger3M)),NA())</f>
        <v>#N/A</v>
      </c>
      <c r="L757" s="44">
        <f>IFERROR(_xll.qlIndexFixing(Index6M,$H757,TRUE,_xll.ohTrigger(RecalcTrigger,Trigger6M)),NA())</f>
        <v>1.5869954736284476E-2</v>
      </c>
      <c r="M757" s="183">
        <f>IFERROR(_xll.qlIndexFixing(Index1Y,$H757,TRUE,_xll.ohTrigger(RecalcTrigger,Trigger1Y)),NA())</f>
        <v>1.7500009191930722E-2</v>
      </c>
      <c r="N757" s="182">
        <f>IFERROR(_xll.qlIndexFixing(ONIndex1M,I757,TRUE,_xll.ohTrigger(RecalcTrigger,Trigger1M)),NA())</f>
        <v>1.3132204215740018E-2</v>
      </c>
      <c r="O757" s="44" t="e">
        <f>IFERROR(_xll.qlIndexFixing(ONIndex3M,I757,TRUE,_xll.ohTrigger(RecalcTrigger,Trigger3M)),NA())</f>
        <v>#N/A</v>
      </c>
      <c r="P757" s="44">
        <f>IFERROR(_xll.qlIndexFixing(ONIndex6M,I757,TRUE,_xll.ohTrigger(RecalcTrigger,Trigger6M)),NA())</f>
        <v>1.513697365835398E-2</v>
      </c>
      <c r="Q757" s="183">
        <f>IFERROR(_xll.qlIndexFixing(ONIndex1Y,I757,TRUE,_xll.ohTrigger(RecalcTrigger,Trigger1Y)),NA())</f>
        <v>1.6095296937406189E-2</v>
      </c>
    </row>
    <row r="758" spans="2:17" x14ac:dyDescent="0.2">
      <c r="B758" s="39" t="s">
        <v>42</v>
      </c>
      <c r="D758" s="42">
        <f>_xll.qlCalendarAdvance(Calendar,$D757,B758,"f",FALSE)</f>
        <v>44754</v>
      </c>
      <c r="E758" s="177">
        <f>_xll.qlInterestRateIndexValueDate(IndexON,D758)</f>
        <v>44754</v>
      </c>
      <c r="F758" s="193">
        <f>IFERROR(_xll.qlIndexFixing(IndexON,D758,TRUE,_xll.ohTrigger(RecalcTrigger,TriggerON)),NA())</f>
        <v>1.3136264987299029E-2</v>
      </c>
      <c r="H758" s="42">
        <f>_xll.qlCalendarAdvance(Calendar,$H757,B758,"f",FALSE)</f>
        <v>44754</v>
      </c>
      <c r="I758" s="177">
        <f>_xll.qlInterestRateIndexValueDate(Index1M,$H758)</f>
        <v>44756</v>
      </c>
      <c r="J758" s="182">
        <f>IFERROR(_xll.qlIndexFixing(Index1M,$H758,TRUE,_xll.ohTrigger(RecalcTrigger,Trigger1M)),NA())</f>
        <v>1.3292751694621296E-2</v>
      </c>
      <c r="K758" s="44" t="e">
        <f>IFERROR(_xll.qlIndexFixing(Index3M,H758,TRUE,_xll.ohTrigger(RecalcTrigger,Trigger3M)),NA())</f>
        <v>#N/A</v>
      </c>
      <c r="L758" s="44">
        <f>IFERROR(_xll.qlIndexFixing(Index6M,$H758,TRUE,_xll.ohTrigger(RecalcTrigger,Trigger6M)),NA())</f>
        <v>1.5921547801707823E-2</v>
      </c>
      <c r="M758" s="183">
        <f>IFERROR(_xll.qlIndexFixing(Index1Y,$H758,TRUE,_xll.ohTrigger(RecalcTrigger,Trigger1Y)),NA())</f>
        <v>1.7547969615361553E-2</v>
      </c>
      <c r="N758" s="182">
        <f>IFERROR(_xll.qlIndexFixing(ONIndex1M,I758,TRUE,_xll.ohTrigger(RecalcTrigger,Trigger1M)),NA())</f>
        <v>1.3190603501946896E-2</v>
      </c>
      <c r="O758" s="44" t="e">
        <f>IFERROR(_xll.qlIndexFixing(ONIndex3M,I758,TRUE,_xll.ohTrigger(RecalcTrigger,Trigger3M)),NA())</f>
        <v>#N/A</v>
      </c>
      <c r="P758" s="44">
        <f>IFERROR(_xll.qlIndexFixing(ONIndex6M,I758,TRUE,_xll.ohTrigger(RecalcTrigger,Trigger6M)),NA())</f>
        <v>1.5192864528685845E-2</v>
      </c>
      <c r="Q758" s="183">
        <f>IFERROR(_xll.qlIndexFixing(ONIndex1Y,I758,TRUE,_xll.ohTrigger(RecalcTrigger,Trigger1Y)),NA())</f>
        <v>1.6148902377892682E-2</v>
      </c>
    </row>
    <row r="759" spans="2:17" x14ac:dyDescent="0.2">
      <c r="B759" s="39" t="s">
        <v>42</v>
      </c>
      <c r="D759" s="42">
        <f>_xll.qlCalendarAdvance(Calendar,$D758,B759,"f",FALSE)</f>
        <v>44761</v>
      </c>
      <c r="E759" s="177">
        <f>_xll.qlInterestRateIndexValueDate(IndexON,D759)</f>
        <v>44761</v>
      </c>
      <c r="F759" s="193">
        <f>IFERROR(_xll.qlIndexFixing(IndexON,D759,TRUE,_xll.ohTrigger(RecalcTrigger,TriggerON)),NA())</f>
        <v>1.3194825750817429E-2</v>
      </c>
      <c r="H759" s="42">
        <f>_xll.qlCalendarAdvance(Calendar,$H758,B759,"f",FALSE)</f>
        <v>44761</v>
      </c>
      <c r="I759" s="177">
        <f>_xll.qlInterestRateIndexValueDate(Index1M,$H759)</f>
        <v>44763</v>
      </c>
      <c r="J759" s="182">
        <f>IFERROR(_xll.qlIndexFixing(Index1M,$H759,TRUE,_xll.ohTrigger(RecalcTrigger,Trigger1M)),NA())</f>
        <v>1.3349996426233746E-2</v>
      </c>
      <c r="K759" s="44" t="e">
        <f>IFERROR(_xll.qlIndexFixing(Index3M,H759,TRUE,_xll.ohTrigger(RecalcTrigger,Trigger3M)),NA())</f>
        <v>#N/A</v>
      </c>
      <c r="L759" s="44">
        <f>IFERROR(_xll.qlIndexFixing(Index6M,$H759,TRUE,_xll.ohTrigger(RecalcTrigger,Trigger6M)),NA())</f>
        <v>1.5972787265141761E-2</v>
      </c>
      <c r="M759" s="183">
        <f>IFERROR(_xll.qlIndexFixing(Index1Y,$H759,TRUE,_xll.ohTrigger(RecalcTrigger,Trigger1Y)),NA())</f>
        <v>1.7595687066125958E-2</v>
      </c>
      <c r="N759" s="182">
        <f>IFERROR(_xll.qlIndexFixing(ONIndex1M,I759,TRUE,_xll.ohTrigger(RecalcTrigger,Trigger1M)),NA())</f>
        <v>1.3248547196829108E-2</v>
      </c>
      <c r="O759" s="44" t="e">
        <f>IFERROR(_xll.qlIndexFixing(ONIndex3M,I759,TRUE,_xll.ohTrigger(RecalcTrigger,Trigger3M)),NA())</f>
        <v>#N/A</v>
      </c>
      <c r="P759" s="44">
        <f>IFERROR(_xll.qlIndexFixing(ONIndex6M,I759,TRUE,_xll.ohTrigger(RecalcTrigger,Trigger6M)),NA())</f>
        <v>1.5248408927686086E-2</v>
      </c>
      <c r="Q759" s="183">
        <f>IFERROR(_xll.qlIndexFixing(ONIndex1Y,I759,TRUE,_xll.ohTrigger(RecalcTrigger,Trigger1Y)),NA())</f>
        <v>1.6202254986543707E-2</v>
      </c>
    </row>
    <row r="760" spans="2:17" x14ac:dyDescent="0.2">
      <c r="B760" s="39" t="s">
        <v>42</v>
      </c>
      <c r="D760" s="42">
        <f>_xll.qlCalendarAdvance(Calendar,$D759,B760,"f",FALSE)</f>
        <v>44768</v>
      </c>
      <c r="E760" s="177">
        <f>_xll.qlInterestRateIndexValueDate(IndexON,D760)</f>
        <v>44768</v>
      </c>
      <c r="F760" s="193">
        <f>IFERROR(_xll.qlIndexFixing(IndexON,D760,TRUE,_xll.ohTrigger(RecalcTrigger,TriggerON)),NA())</f>
        <v>1.3253055029176508E-2</v>
      </c>
      <c r="H760" s="42">
        <f>_xll.qlCalendarAdvance(Calendar,$H759,B760,"f",FALSE)</f>
        <v>44768</v>
      </c>
      <c r="I760" s="177">
        <f>_xll.qlInterestRateIndexValueDate(Index1M,$H760)</f>
        <v>44770</v>
      </c>
      <c r="J760" s="182">
        <f>IFERROR(_xll.qlIndexFixing(Index1M,$H760,TRUE,_xll.ohTrigger(RecalcTrigger,Trigger1M)),NA())</f>
        <v>1.340677132899537E-2</v>
      </c>
      <c r="K760" s="44" t="e">
        <f>IFERROR(_xll.qlIndexFixing(Index3M,H760,TRUE,_xll.ohTrigger(RecalcTrigger,Trigger3M)),NA())</f>
        <v>#N/A</v>
      </c>
      <c r="L760" s="44">
        <f>IFERROR(_xll.qlIndexFixing(Index6M,$H760,TRUE,_xll.ohTrigger(RecalcTrigger,Trigger6M)),NA())</f>
        <v>1.6023680488932719E-2</v>
      </c>
      <c r="M760" s="183">
        <f>IFERROR(_xll.qlIndexFixing(Index1Y,$H760,TRUE,_xll.ohTrigger(RecalcTrigger,Trigger1Y)),NA())</f>
        <v>1.7643161931345287E-2</v>
      </c>
      <c r="N760" s="182">
        <f>IFERROR(_xll.qlIndexFixing(ONIndex1M,I760,TRUE,_xll.ohTrigger(RecalcTrigger,Trigger1M)),NA())</f>
        <v>1.3306030011657199E-2</v>
      </c>
      <c r="O760" s="44" t="e">
        <f>IFERROR(_xll.qlIndexFixing(ONIndex3M,I760,TRUE,_xll.ohTrigger(RecalcTrigger,Trigger3M)),NA())</f>
        <v>#N/A</v>
      </c>
      <c r="P760" s="44">
        <f>IFERROR(_xll.qlIndexFixing(ONIndex6M,I760,TRUE,_xll.ohTrigger(RecalcTrigger,Trigger6M)),NA())</f>
        <v>1.530360294983879E-2</v>
      </c>
      <c r="Q760" s="183">
        <f>IFERROR(_xll.qlIndexFixing(ONIndex1Y,I760,TRUE,_xll.ohTrigger(RecalcTrigger,Trigger1Y)),NA())</f>
        <v>1.6255352039618032E-2</v>
      </c>
    </row>
    <row r="761" spans="2:17" x14ac:dyDescent="0.2">
      <c r="B761" s="39" t="s">
        <v>42</v>
      </c>
      <c r="D761" s="42">
        <f>_xll.qlCalendarAdvance(Calendar,$D760,B761,"f",FALSE)</f>
        <v>44775</v>
      </c>
      <c r="E761" s="177">
        <f>_xll.qlInterestRateIndexValueDate(IndexON,D761)</f>
        <v>44775</v>
      </c>
      <c r="F761" s="193">
        <f>IFERROR(_xll.qlIndexFixing(IndexON,D761,TRUE,_xll.ohTrigger(RecalcTrigger,TriggerON)),NA())</f>
        <v>1.3310948998075389E-2</v>
      </c>
      <c r="H761" s="42">
        <f>_xll.qlCalendarAdvance(Calendar,$H760,B761,"f",FALSE)</f>
        <v>44775</v>
      </c>
      <c r="I761" s="177">
        <f>_xll.qlInterestRateIndexValueDate(Index1M,$H761)</f>
        <v>44777</v>
      </c>
      <c r="J761" s="182">
        <f>IFERROR(_xll.qlIndexFixing(Index1M,$H761,TRUE,_xll.ohTrigger(RecalcTrigger,Trigger1M)),NA())</f>
        <v>1.3463071101202095E-2</v>
      </c>
      <c r="K761" s="44" t="e">
        <f>IFERROR(_xll.qlIndexFixing(Index3M,H761,TRUE,_xll.ohTrigger(RecalcTrigger,Trigger3M)),NA())</f>
        <v>#N/A</v>
      </c>
      <c r="L761" s="44">
        <f>IFERROR(_xll.qlIndexFixing(Index6M,$H761,TRUE,_xll.ohTrigger(RecalcTrigger,Trigger6M)),NA())</f>
        <v>1.6074234954560222E-2</v>
      </c>
      <c r="M761" s="183">
        <f>IFERROR(_xll.qlIndexFixing(Index1Y,$H761,TRUE,_xll.ohTrigger(RecalcTrigger,Trigger1Y)),NA())</f>
        <v>1.7690394624703312E-2</v>
      </c>
      <c r="N761" s="182">
        <f>IFERROR(_xll.qlIndexFixing(ONIndex1M,I761,TRUE,_xll.ohTrigger(RecalcTrigger,Trigger1M)),NA())</f>
        <v>1.3363046657861588E-2</v>
      </c>
      <c r="O761" s="44" t="e">
        <f>IFERROR(_xll.qlIndexFixing(ONIndex3M,I761,TRUE,_xll.ohTrigger(RecalcTrigger,Trigger3M)),NA())</f>
        <v>#N/A</v>
      </c>
      <c r="P761" s="44">
        <f>IFERROR(_xll.qlIndexFixing(ONIndex6M,I761,TRUE,_xll.ohTrigger(RecalcTrigger,Trigger6M)),NA())</f>
        <v>1.5358442689707985E-2</v>
      </c>
      <c r="Q761" s="183">
        <f>IFERROR(_xll.qlIndexFixing(ONIndex1Y,I761,TRUE,_xll.ohTrigger(RecalcTrigger,Trigger1Y)),NA())</f>
        <v>1.6308190813294487E-2</v>
      </c>
    </row>
    <row r="762" spans="2:17" x14ac:dyDescent="0.2">
      <c r="B762" s="39" t="s">
        <v>42</v>
      </c>
      <c r="D762" s="42">
        <f>_xll.qlCalendarAdvance(Calendar,$D761,B762,"f",FALSE)</f>
        <v>44782</v>
      </c>
      <c r="E762" s="177">
        <f>_xll.qlInterestRateIndexValueDate(IndexON,D762)</f>
        <v>44782</v>
      </c>
      <c r="F762" s="193">
        <f>IFERROR(_xll.qlIndexFixing(IndexON,D762,TRUE,_xll.ohTrigger(RecalcTrigger,TriggerON)),NA())</f>
        <v>1.3368503832973389E-2</v>
      </c>
      <c r="H762" s="42">
        <f>_xll.qlCalendarAdvance(Calendar,$H761,B762,"f",FALSE)</f>
        <v>44782</v>
      </c>
      <c r="I762" s="177">
        <f>_xll.qlInterestRateIndexValueDate(Index1M,$H762)</f>
        <v>44784</v>
      </c>
      <c r="J762" s="182">
        <f>IFERROR(_xll.qlIndexFixing(Index1M,$H762,TRUE,_xll.ohTrigger(RecalcTrigger,Trigger1M)),NA())</f>
        <v>1.3518890441097386E-2</v>
      </c>
      <c r="K762" s="44" t="e">
        <f>IFERROR(_xll.qlIndexFixing(Index3M,H762,TRUE,_xll.ohTrigger(RecalcTrigger,Trigger3M)),NA())</f>
        <v>#N/A</v>
      </c>
      <c r="L762" s="44">
        <f>IFERROR(_xll.qlIndexFixing(Index6M,$H762,TRUE,_xll.ohTrigger(RecalcTrigger,Trigger6M)),NA())</f>
        <v>1.612445826264032E-2</v>
      </c>
      <c r="M762" s="183">
        <f>IFERROR(_xll.qlIndexFixing(Index1Y,$H762,TRUE,_xll.ohTrigger(RecalcTrigger,Trigger1Y)),NA())</f>
        <v>1.773738558645192E-2</v>
      </c>
      <c r="N762" s="182">
        <f>IFERROR(_xll.qlIndexFixing(ONIndex1M,I762,TRUE,_xll.ohTrigger(RecalcTrigger,Trigger1M)),NA())</f>
        <v>1.3419591846552947E-2</v>
      </c>
      <c r="O762" s="44" t="e">
        <f>IFERROR(_xll.qlIndexFixing(ONIndex3M,I762,TRUE,_xll.ohTrigger(RecalcTrigger,Trigger3M)),NA())</f>
        <v>#N/A</v>
      </c>
      <c r="P762" s="44">
        <f>IFERROR(_xll.qlIndexFixing(ONIndex6M,I762,TRUE,_xll.ohTrigger(RecalcTrigger,Trigger6M)),NA())</f>
        <v>1.5412924241937631E-2</v>
      </c>
      <c r="Q762" s="183">
        <f>IFERROR(_xll.qlIndexFixing(ONIndex1Y,I762,TRUE,_xll.ohTrigger(RecalcTrigger,Trigger1Y)),NA())</f>
        <v>1.6360768583991714E-2</v>
      </c>
    </row>
    <row r="763" spans="2:17" x14ac:dyDescent="0.2">
      <c r="B763" s="39" t="s">
        <v>42</v>
      </c>
      <c r="D763" s="42">
        <f>_xll.qlCalendarAdvance(Calendar,$D762,B763,"f",FALSE)</f>
        <v>44789</v>
      </c>
      <c r="E763" s="177">
        <f>_xll.qlInterestRateIndexValueDate(IndexON,D763)</f>
        <v>44789</v>
      </c>
      <c r="F763" s="193">
        <f>IFERROR(_xll.qlIndexFixing(IndexON,D763,TRUE,_xll.ohTrigger(RecalcTrigger,TriggerON)),NA())</f>
        <v>1.3425715709489694E-2</v>
      </c>
      <c r="H763" s="42">
        <f>_xll.qlCalendarAdvance(Calendar,$H762,B763,"f",FALSE)</f>
        <v>44789</v>
      </c>
      <c r="I763" s="177">
        <f>_xll.qlInterestRateIndexValueDate(Index1M,$H763)</f>
        <v>44791</v>
      </c>
      <c r="J763" s="182">
        <f>IFERROR(_xll.qlIndexFixing(Index1M,$H763,TRUE,_xll.ohTrigger(RecalcTrigger,Trigger1M)),NA())</f>
        <v>1.3574224046884742E-2</v>
      </c>
      <c r="K763" s="44" t="e">
        <f>IFERROR(_xll.qlIndexFixing(Index3M,H763,TRUE,_xll.ohTrigger(RecalcTrigger,Trigger3M)),NA())</f>
        <v>#N/A</v>
      </c>
      <c r="L763" s="44">
        <f>IFERROR(_xll.qlIndexFixing(Index6M,$H763,TRUE,_xll.ohTrigger(RecalcTrigger,Trigger6M)),NA())</f>
        <v>1.6174358132927308E-2</v>
      </c>
      <c r="M763" s="183">
        <f>IFERROR(_xll.qlIndexFixing(Index1Y,$H763,TRUE,_xll.ohTrigger(RecalcTrigger,Trigger1Y)),NA())</f>
        <v>1.7784135283414847E-2</v>
      </c>
      <c r="N763" s="182">
        <f>IFERROR(_xll.qlIndexFixing(ONIndex1M,I763,TRUE,_xll.ohTrigger(RecalcTrigger,Trigger1M)),NA())</f>
        <v>1.3475660289161695E-2</v>
      </c>
      <c r="O763" s="44" t="e">
        <f>IFERROR(_xll.qlIndexFixing(ONIndex3M,I763,TRUE,_xll.ohTrigger(RecalcTrigger,Trigger3M)),NA())</f>
        <v>#N/A</v>
      </c>
      <c r="P763" s="44">
        <f>IFERROR(_xll.qlIndexFixing(ONIndex6M,I763,TRUE,_xll.ohTrigger(RecalcTrigger,Trigger6M)),NA())</f>
        <v>1.5467043700931882E-2</v>
      </c>
      <c r="Q763" s="183">
        <f>IFERROR(_xll.qlIndexFixing(ONIndex1Y,I763,TRUE,_xll.ohTrigger(RecalcTrigger,Trigger1Y)),NA())</f>
        <v>1.6413082627808606E-2</v>
      </c>
    </row>
    <row r="764" spans="2:17" x14ac:dyDescent="0.2">
      <c r="B764" s="39" t="s">
        <v>42</v>
      </c>
      <c r="D764" s="42">
        <f>_xll.qlCalendarAdvance(Calendar,$D763,B764,"f",FALSE)</f>
        <v>44796</v>
      </c>
      <c r="E764" s="177">
        <f>_xll.qlInterestRateIndexValueDate(IndexON,D764)</f>
        <v>44796</v>
      </c>
      <c r="F764" s="193">
        <f>IFERROR(_xll.qlIndexFixing(IndexON,D764,TRUE,_xll.ohTrigger(RecalcTrigger,TriggerON)),NA())</f>
        <v>1.3482580803003685E-2</v>
      </c>
      <c r="H764" s="42">
        <f>_xll.qlCalendarAdvance(Calendar,$H763,B764,"f",FALSE)</f>
        <v>44796</v>
      </c>
      <c r="I764" s="177">
        <f>_xll.qlInterestRateIndexValueDate(Index1M,$H764)</f>
        <v>44798</v>
      </c>
      <c r="J764" s="182">
        <f>IFERROR(_xll.qlIndexFixing(Index1M,$H764,TRUE,_xll.ohTrigger(RecalcTrigger,Trigger1M)),NA())</f>
        <v>1.36290666167177E-2</v>
      </c>
      <c r="K764" s="44" t="e">
        <f>IFERROR(_xll.qlIndexFixing(Index3M,H764,TRUE,_xll.ohTrigger(RecalcTrigger,Trigger3M)),NA())</f>
        <v>#N/A</v>
      </c>
      <c r="L764" s="44">
        <f>IFERROR(_xll.qlIndexFixing(Index6M,$H764,TRUE,_xll.ohTrigger(RecalcTrigger,Trigger6M)),NA())</f>
        <v>1.6223942404315884E-2</v>
      </c>
      <c r="M764" s="183">
        <f>IFERROR(_xll.qlIndexFixing(Index1Y,$H764,TRUE,_xll.ohTrigger(RecalcTrigger,Trigger1Y)),NA())</f>
        <v>1.7830644208994009E-2</v>
      </c>
      <c r="N764" s="182">
        <f>IFERROR(_xll.qlIndexFixing(ONIndex1M,I764,TRUE,_xll.ohTrigger(RecalcTrigger,Trigger1M)),NA())</f>
        <v>1.3531246696958377E-2</v>
      </c>
      <c r="O764" s="44" t="e">
        <f>IFERROR(_xll.qlIndexFixing(ONIndex3M,I764,TRUE,_xll.ohTrigger(RecalcTrigger,Trigger3M)),NA())</f>
        <v>#N/A</v>
      </c>
      <c r="P764" s="44">
        <f>IFERROR(_xll.qlIndexFixing(ONIndex6M,I764,TRUE,_xll.ohTrigger(RecalcTrigger,Trigger6M)),NA())</f>
        <v>1.5520797161414635E-2</v>
      </c>
      <c r="Q764" s="183">
        <f>IFERROR(_xll.qlIndexFixing(ONIndex1Y,I764,TRUE,_xll.ohTrigger(RecalcTrigger,Trigger1Y)),NA())</f>
        <v>1.6465130221003932E-2</v>
      </c>
    </row>
    <row r="765" spans="2:17" x14ac:dyDescent="0.2">
      <c r="B765" s="39" t="s">
        <v>42</v>
      </c>
      <c r="D765" s="42">
        <f>_xll.qlCalendarAdvance(Calendar,$D764,B765,"f",FALSE)</f>
        <v>44803</v>
      </c>
      <c r="E765" s="177">
        <f>_xll.qlInterestRateIndexValueDate(IndexON,D765)</f>
        <v>44803</v>
      </c>
      <c r="F765" s="193">
        <f>IFERROR(_xll.qlIndexFixing(IndexON,D765,TRUE,_xll.ohTrigger(RecalcTrigger,TriggerON)),NA())</f>
        <v>1.3539095289294423E-2</v>
      </c>
      <c r="H765" s="42">
        <f>_xll.qlCalendarAdvance(Calendar,$H764,B765,"f",FALSE)</f>
        <v>44803</v>
      </c>
      <c r="I765" s="177">
        <f>_xll.qlInterestRateIndexValueDate(Index1M,$H765)</f>
        <v>44805</v>
      </c>
      <c r="J765" s="182">
        <f>IFERROR(_xll.qlIndexFixing(Index1M,$H765,TRUE,_xll.ohTrigger(RecalcTrigger,Trigger1M)),NA())</f>
        <v>1.3683412848724819E-2</v>
      </c>
      <c r="K765" s="44" t="e">
        <f>IFERROR(_xll.qlIndexFixing(Index3M,H765,TRUE,_xll.ohTrigger(RecalcTrigger,Trigger3M)),NA())</f>
        <v>#N/A</v>
      </c>
      <c r="L765" s="44">
        <f>IFERROR(_xll.qlIndexFixing(Index6M,$H765,TRUE,_xll.ohTrigger(RecalcTrigger,Trigger6M)),NA())</f>
        <v>1.625432521213753E-2</v>
      </c>
      <c r="M765" s="183">
        <f>IFERROR(_xll.qlIndexFixing(Index1Y,$H765,TRUE,_xll.ohTrigger(RecalcTrigger,Trigger1Y)),NA())</f>
        <v>1.7876912883173689E-2</v>
      </c>
      <c r="N765" s="182">
        <f>IFERROR(_xll.qlIndexFixing(ONIndex1M,I765,TRUE,_xll.ohTrigger(RecalcTrigger,Trigger1M)),NA())</f>
        <v>1.3586345781293474E-2</v>
      </c>
      <c r="O765" s="44" t="e">
        <f>IFERROR(_xll.qlIndexFixing(ONIndex3M,I765,TRUE,_xll.ohTrigger(RecalcTrigger,Trigger3M)),NA())</f>
        <v>#N/A</v>
      </c>
      <c r="P765" s="44">
        <f>IFERROR(_xll.qlIndexFixing(ONIndex6M,I765,TRUE,_xll.ohTrigger(RecalcTrigger,Trigger6M)),NA())</f>
        <v>1.5574180717710107E-2</v>
      </c>
      <c r="Q765" s="183">
        <f>IFERROR(_xll.qlIndexFixing(ONIndex1Y,I765,TRUE,_xll.ohTrigger(RecalcTrigger,Trigger1Y)),NA())</f>
        <v>1.6516908639996331E-2</v>
      </c>
    </row>
    <row r="766" spans="2:17" x14ac:dyDescent="0.2">
      <c r="B766" s="39" t="s">
        <v>42</v>
      </c>
      <c r="D766" s="42">
        <f>_xll.qlCalendarAdvance(Calendar,$D765,B766,"f",FALSE)</f>
        <v>44810</v>
      </c>
      <c r="E766" s="177">
        <f>_xll.qlInterestRateIndexValueDate(IndexON,D766)</f>
        <v>44810</v>
      </c>
      <c r="F766" s="193">
        <f>IFERROR(_xll.qlIndexFixing(IndexON,D766,TRUE,_xll.ohTrigger(RecalcTrigger,TriggerON)),NA())</f>
        <v>1.3595255343741286E-2</v>
      </c>
      <c r="H766" s="42">
        <f>_xll.qlCalendarAdvance(Calendar,$H765,B766,"f",FALSE)</f>
        <v>44810</v>
      </c>
      <c r="I766" s="177">
        <f>_xll.qlInterestRateIndexValueDate(Index1M,$H766)</f>
        <v>44812</v>
      </c>
      <c r="J766" s="182">
        <f>IFERROR(_xll.qlIndexFixing(Index1M,$H766,TRUE,_xll.ohTrigger(RecalcTrigger,Trigger1M)),NA())</f>
        <v>1.3737257440982198E-2</v>
      </c>
      <c r="K766" s="44" t="e">
        <f>IFERROR(_xll.qlIndexFixing(Index3M,H766,TRUE,_xll.ohTrigger(RecalcTrigger,Trigger3M)),NA())</f>
        <v>#N/A</v>
      </c>
      <c r="L766" s="44">
        <f>IFERROR(_xll.qlIndexFixing(Index6M,$H766,TRUE,_xll.ohTrigger(RecalcTrigger,Trigger6M)),NA())</f>
        <v>1.630337666802819E-2</v>
      </c>
      <c r="M766" s="183">
        <f>IFERROR(_xll.qlIndexFixing(Index1Y,$H766,TRUE,_xll.ohTrigger(RecalcTrigger,Trigger1Y)),NA())</f>
        <v>1.7922941852525541E-2</v>
      </c>
      <c r="N766" s="182">
        <f>IFERROR(_xll.qlIndexFixing(ONIndex1M,I766,TRUE,_xll.ohTrigger(RecalcTrigger,Trigger1M)),NA())</f>
        <v>1.3640952253437533E-2</v>
      </c>
      <c r="O766" s="44" t="e">
        <f>IFERROR(_xll.qlIndexFixing(ONIndex3M,I766,TRUE,_xll.ohTrigger(RecalcTrigger,Trigger3M)),NA())</f>
        <v>#N/A</v>
      </c>
      <c r="P766" s="44">
        <f>IFERROR(_xll.qlIndexFixing(ONIndex6M,I766,TRUE,_xll.ohTrigger(RecalcTrigger,Trigger6M)),NA())</f>
        <v>1.5627190464542196E-2</v>
      </c>
      <c r="Q766" s="183">
        <f>IFERROR(_xll.qlIndexFixing(ONIndex1Y,I766,TRUE,_xll.ohTrigger(RecalcTrigger,Trigger1Y)),NA())</f>
        <v>1.6568415160804761E-2</v>
      </c>
    </row>
    <row r="767" spans="2:17" x14ac:dyDescent="0.2">
      <c r="B767" s="39" t="s">
        <v>42</v>
      </c>
      <c r="D767" s="42">
        <f>_xll.qlCalendarAdvance(Calendar,$D766,B767,"f",FALSE)</f>
        <v>44817</v>
      </c>
      <c r="E767" s="177">
        <f>_xll.qlInterestRateIndexValueDate(IndexON,D767)</f>
        <v>44817</v>
      </c>
      <c r="F767" s="193">
        <f>IFERROR(_xll.qlIndexFixing(IndexON,D767,TRUE,_xll.ohTrigger(RecalcTrigger,TriggerON)),NA())</f>
        <v>1.3651057141803591E-2</v>
      </c>
      <c r="H767" s="42">
        <f>_xll.qlCalendarAdvance(Calendar,$H766,B767,"f",FALSE)</f>
        <v>44817</v>
      </c>
      <c r="I767" s="177">
        <f>_xll.qlInterestRateIndexValueDate(Index1M,$H767)</f>
        <v>44819</v>
      </c>
      <c r="J767" s="182">
        <f>IFERROR(_xll.qlIndexFixing(Index1M,$H767,TRUE,_xll.ohTrigger(RecalcTrigger,Trigger1M)),NA())</f>
        <v>1.3790595091543456E-2</v>
      </c>
      <c r="K767" s="44" t="e">
        <f>IFERROR(_xll.qlIndexFixing(Index3M,H767,TRUE,_xll.ohTrigger(RecalcTrigger,Trigger3M)),NA())</f>
        <v>#N/A</v>
      </c>
      <c r="L767" s="44">
        <f>IFERROR(_xll.qlIndexFixing(Index6M,$H767,TRUE,_xll.ohTrigger(RecalcTrigger,Trigger6M)),NA())</f>
        <v>1.6352133082354631E-2</v>
      </c>
      <c r="M767" s="183">
        <f>IFERROR(_xll.qlIndexFixing(Index1Y,$H767,TRUE,_xll.ohTrigger(RecalcTrigger,Trigger1Y)),NA())</f>
        <v>1.7968731690213666E-2</v>
      </c>
      <c r="N767" s="182">
        <f>IFERROR(_xll.qlIndexFixing(ONIndex1M,I767,TRUE,_xll.ohTrigger(RecalcTrigger,Trigger1M)),NA())</f>
        <v>1.3695060824661098E-2</v>
      </c>
      <c r="O767" s="44" t="e">
        <f>IFERROR(_xll.qlIndexFixing(ONIndex3M,I767,TRUE,_xll.ohTrigger(RecalcTrigger,Trigger3M)),NA())</f>
        <v>#N/A</v>
      </c>
      <c r="P767" s="44">
        <f>IFERROR(_xll.qlIndexFixing(ONIndex6M,I767,TRUE,_xll.ohTrigger(RecalcTrigger,Trigger6M)),NA())</f>
        <v>1.5679822496554863E-2</v>
      </c>
      <c r="Q767" s="183">
        <f>IFERROR(_xll.qlIndexFixing(ONIndex1Y,I767,TRUE,_xll.ohTrigger(RecalcTrigger,Trigger1Y)),NA())</f>
        <v>1.6619647059847864E-2</v>
      </c>
    </row>
    <row r="768" spans="2:17" x14ac:dyDescent="0.2">
      <c r="B768" s="39" t="s">
        <v>42</v>
      </c>
      <c r="D768" s="42">
        <f>_xll.qlCalendarAdvance(Calendar,$D767,B768,"f",FALSE)</f>
        <v>44824</v>
      </c>
      <c r="E768" s="177">
        <f>_xll.qlInterestRateIndexValueDate(IndexON,D768)</f>
        <v>44824</v>
      </c>
      <c r="F768" s="193">
        <f>IFERROR(_xll.qlIndexFixing(IndexON,D768,TRUE,_xll.ohTrigger(RecalcTrigger,TriggerON)),NA())</f>
        <v>1.3706496859180461E-2</v>
      </c>
      <c r="H768" s="42">
        <f>_xll.qlCalendarAdvance(Calendar,$H767,B768,"f",FALSE)</f>
        <v>44824</v>
      </c>
      <c r="I768" s="177">
        <f>_xll.qlInterestRateIndexValueDate(Index1M,$H768)</f>
        <v>44826</v>
      </c>
      <c r="J768" s="182">
        <f>IFERROR(_xll.qlIndexFixing(Index1M,$H768,TRUE,_xll.ohTrigger(RecalcTrigger,Trigger1M)),NA())</f>
        <v>1.3843420498422243E-2</v>
      </c>
      <c r="K768" s="44" t="e">
        <f>IFERROR(_xll.qlIndexFixing(Index3M,H768,TRUE,_xll.ohTrigger(RecalcTrigger,Trigger3M)),NA())</f>
        <v>#N/A</v>
      </c>
      <c r="L768" s="44">
        <f>IFERROR(_xll.qlIndexFixing(Index6M,$H768,TRUE,_xll.ohTrigger(RecalcTrigger,Trigger6M)),NA())</f>
        <v>1.640060302120613E-2</v>
      </c>
      <c r="M768" s="183">
        <f>IFERROR(_xll.qlIndexFixing(Index1Y,$H768,TRUE,_xll.ohTrigger(RecalcTrigger,Trigger1Y)),NA())</f>
        <v>1.8014282995998082E-2</v>
      </c>
      <c r="N768" s="182">
        <f>IFERROR(_xll.qlIndexFixing(ONIndex1M,I768,TRUE,_xll.ohTrigger(RecalcTrigger,Trigger1M)),NA())</f>
        <v>1.3748666206314653E-2</v>
      </c>
      <c r="O768" s="44" t="e">
        <f>IFERROR(_xll.qlIndexFixing(ONIndex3M,I768,TRUE,_xll.ohTrigger(RecalcTrigger,Trigger3M)),NA())</f>
        <v>#N/A</v>
      </c>
      <c r="P768" s="44">
        <f>IFERROR(_xll.qlIndexFixing(ONIndex6M,I768,TRUE,_xll.ohTrigger(RecalcTrigger,Trigger6M)),NA())</f>
        <v>1.5732072907992389E-2</v>
      </c>
      <c r="Q768" s="183">
        <f>IFERROR(_xll.qlIndexFixing(ONIndex1Y,I768,TRUE,_xll.ohTrigger(RecalcTrigger,Trigger1Y)),NA())</f>
        <v>1.6670601613224534E-2</v>
      </c>
    </row>
    <row r="769" spans="2:17" x14ac:dyDescent="0.2">
      <c r="B769" s="39" t="s">
        <v>42</v>
      </c>
      <c r="D769" s="42">
        <f>_xll.qlCalendarAdvance(Calendar,$D768,B769,"f",FALSE)</f>
        <v>44831</v>
      </c>
      <c r="E769" s="177">
        <f>_xll.qlInterestRateIndexValueDate(IndexON,D769)</f>
        <v>44831</v>
      </c>
      <c r="F769" s="193">
        <f>IFERROR(_xll.qlIndexFixing(IndexON,D769,TRUE,_xll.ohTrigger(RecalcTrigger,TriggerON)),NA())</f>
        <v>1.3761570671331214E-2</v>
      </c>
      <c r="H769" s="42">
        <f>_xll.qlCalendarAdvance(Calendar,$H768,B769,"f",FALSE)</f>
        <v>44831</v>
      </c>
      <c r="I769" s="177">
        <f>_xll.qlInterestRateIndexValueDate(Index1M,$H769)</f>
        <v>44833</v>
      </c>
      <c r="J769" s="182">
        <f>IFERROR(_xll.qlIndexFixing(Index1M,$H769,TRUE,_xll.ohTrigger(RecalcTrigger,Trigger1M)),NA())</f>
        <v>1.3895728359607229E-2</v>
      </c>
      <c r="K769" s="44" t="e">
        <f>IFERROR(_xll.qlIndexFixing(Index3M,H769,TRUE,_xll.ohTrigger(RecalcTrigger,Trigger3M)),NA())</f>
        <v>#N/A</v>
      </c>
      <c r="L769" s="44">
        <f>IFERROR(_xll.qlIndexFixing(Index6M,$H769,TRUE,_xll.ohTrigger(RecalcTrigger,Trigger6M)),NA())</f>
        <v>1.6448795173063777E-2</v>
      </c>
      <c r="M769" s="183">
        <f>IFERROR(_xll.qlIndexFixing(Index1Y,$H769,TRUE,_xll.ohTrigger(RecalcTrigger,Trigger1Y)),NA())</f>
        <v>1.8059596396240874E-2</v>
      </c>
      <c r="N769" s="182">
        <f>IFERROR(_xll.qlIndexFixing(ONIndex1M,I769,TRUE,_xll.ohTrigger(RecalcTrigger,Trigger1M)),NA())</f>
        <v>1.3801763109668741E-2</v>
      </c>
      <c r="O769" s="44" t="e">
        <f>IFERROR(_xll.qlIndexFixing(ONIndex3M,I769,TRUE,_xll.ohTrigger(RecalcTrigger,Trigger3M)),NA())</f>
        <v>#N/A</v>
      </c>
      <c r="P769" s="44">
        <f>IFERROR(_xll.qlIndexFixing(ONIndex6M,I769,TRUE,_xll.ohTrigger(RecalcTrigger,Trigger6M)),NA())</f>
        <v>1.5783937793658609E-2</v>
      </c>
      <c r="Q769" s="183">
        <f>IFERROR(_xll.qlIndexFixing(ONIndex1Y,I769,TRUE,_xll.ohTrigger(RecalcTrigger,Trigger1Y)),NA())</f>
        <v>1.672127609735341E-2</v>
      </c>
    </row>
    <row r="770" spans="2:17" x14ac:dyDescent="0.2">
      <c r="B770" s="39" t="s">
        <v>42</v>
      </c>
      <c r="D770" s="42">
        <f>_xll.qlCalendarAdvance(Calendar,$D769,B770,"f",FALSE)</f>
        <v>44838</v>
      </c>
      <c r="E770" s="177">
        <f>_xll.qlInterestRateIndexValueDate(IndexON,D770)</f>
        <v>44838</v>
      </c>
      <c r="F770" s="193">
        <f>IFERROR(_xll.qlIndexFixing(IndexON,D770,TRUE,_xll.ohTrigger(RecalcTrigger,TriggerON)),NA())</f>
        <v>1.3816274753795099E-2</v>
      </c>
      <c r="H770" s="42">
        <f>_xll.qlCalendarAdvance(Calendar,$H769,B770,"f",FALSE)</f>
        <v>44838</v>
      </c>
      <c r="I770" s="177">
        <f>_xll.qlInterestRateIndexValueDate(Index1M,$H770)</f>
        <v>44840</v>
      </c>
      <c r="J770" s="182">
        <f>IFERROR(_xll.qlIndexFixing(Index1M,$H770,TRUE,_xll.ohTrigger(RecalcTrigger,Trigger1M)),NA())</f>
        <v>1.3947513373057108E-2</v>
      </c>
      <c r="K770" s="44" t="e">
        <f>IFERROR(_xll.qlIndexFixing(Index3M,H770,TRUE,_xll.ohTrigger(RecalcTrigger,Trigger3M)),NA())</f>
        <v>#N/A</v>
      </c>
      <c r="L770" s="44">
        <f>IFERROR(_xll.qlIndexFixing(Index6M,$H770,TRUE,_xll.ohTrigger(RecalcTrigger,Trigger6M)),NA())</f>
        <v>1.6500431298793652E-2</v>
      </c>
      <c r="M770" s="183">
        <f>IFERROR(_xll.qlIndexFixing(Index1Y,$H770,TRUE,_xll.ohTrigger(RecalcTrigger,Trigger1Y)),NA())</f>
        <v>1.8104672543909257E-2</v>
      </c>
      <c r="N770" s="182">
        <f>IFERROR(_xll.qlIndexFixing(ONIndex1M,I770,TRUE,_xll.ohTrigger(RecalcTrigger,Trigger1M)),NA())</f>
        <v>1.3854346245993909E-2</v>
      </c>
      <c r="O770" s="44" t="e">
        <f>IFERROR(_xll.qlIndexFixing(ONIndex3M,I770,TRUE,_xll.ohTrigger(RecalcTrigger,Trigger3M)),NA())</f>
        <v>#N/A</v>
      </c>
      <c r="P770" s="44">
        <f>IFERROR(_xll.qlIndexFixing(ONIndex6M,I770,TRUE,_xll.ohTrigger(RecalcTrigger,Trigger6M)),NA())</f>
        <v>1.5835413247957675E-2</v>
      </c>
      <c r="Q770" s="183">
        <f>IFERROR(_xll.qlIndexFixing(ONIndex1Y,I770,TRUE,_xll.ohTrigger(RecalcTrigger,Trigger1Y)),NA())</f>
        <v>1.6771667788413325E-2</v>
      </c>
    </row>
    <row r="771" spans="2:17" x14ac:dyDescent="0.2">
      <c r="B771" s="39" t="s">
        <v>42</v>
      </c>
      <c r="D771" s="42">
        <f>_xll.qlCalendarAdvance(Calendar,$D770,B771,"f",FALSE)</f>
        <v>44845</v>
      </c>
      <c r="E771" s="177">
        <f>_xll.qlInterestRateIndexValueDate(IndexON,D771)</f>
        <v>44845</v>
      </c>
      <c r="F771" s="193">
        <f>IFERROR(_xll.qlIndexFixing(IndexON,D771,TRUE,_xll.ohTrigger(RecalcTrigger,TriggerON)),NA())</f>
        <v>1.3870605282031434E-2</v>
      </c>
      <c r="H771" s="42">
        <f>_xll.qlCalendarAdvance(Calendar,$H770,B771,"f",FALSE)</f>
        <v>44845</v>
      </c>
      <c r="I771" s="177">
        <f>_xll.qlInterestRateIndexValueDate(Index1M,$H771)</f>
        <v>44847</v>
      </c>
      <c r="J771" s="182">
        <f>IFERROR(_xll.qlIndexFixing(Index1M,$H771,TRUE,_xll.ohTrigger(RecalcTrigger,Trigger1M)),NA())</f>
        <v>1.3998770236700597E-2</v>
      </c>
      <c r="K771" s="44" t="e">
        <f>IFERROR(_xll.qlIndexFixing(Index3M,H771,TRUE,_xll.ohTrigger(RecalcTrigger,Trigger3M)),NA())</f>
        <v>#N/A</v>
      </c>
      <c r="L771" s="44">
        <f>IFERROR(_xll.qlIndexFixing(Index6M,$H771,TRUE,_xll.ohTrigger(RecalcTrigger,Trigger6M)),NA())</f>
        <v>1.6548082667899599E-2</v>
      </c>
      <c r="M771" s="183">
        <f>IFERROR(_xll.qlIndexFixing(Index1Y,$H771,TRUE,_xll.ohTrigger(RecalcTrigger,Trigger1Y)),NA())</f>
        <v>1.8149512118580614E-2</v>
      </c>
      <c r="N771" s="182">
        <f>IFERROR(_xll.qlIndexFixing(ONIndex1M,I771,TRUE,_xll.ohTrigger(RecalcTrigger,Trigger1M)),NA())</f>
        <v>1.3906410326720575E-2</v>
      </c>
      <c r="O771" s="44" t="e">
        <f>IFERROR(_xll.qlIndexFixing(ONIndex3M,I771,TRUE,_xll.ohTrigger(RecalcTrigger,Trigger3M)),NA())</f>
        <v>#N/A</v>
      </c>
      <c r="P771" s="44">
        <f>IFERROR(_xll.qlIndexFixing(ONIndex6M,I771,TRUE,_xll.ohTrigger(RecalcTrigger,Trigger6M)),NA())</f>
        <v>1.5886495365453612E-2</v>
      </c>
      <c r="Q771" s="183">
        <f>IFERROR(_xll.qlIndexFixing(ONIndex1Y,I771,TRUE,_xll.ohTrigger(RecalcTrigger,Trigger1Y)),NA())</f>
        <v>1.6821773962663045E-2</v>
      </c>
    </row>
    <row r="772" spans="2:17" x14ac:dyDescent="0.2">
      <c r="B772" s="39" t="s">
        <v>42</v>
      </c>
      <c r="D772" s="42">
        <f>_xll.qlCalendarAdvance(Calendar,$D771,B772,"f",FALSE)</f>
        <v>44852</v>
      </c>
      <c r="E772" s="177">
        <f>_xll.qlInterestRateIndexValueDate(IndexON,D772)</f>
        <v>44852</v>
      </c>
      <c r="F772" s="193">
        <f>IFERROR(_xll.qlIndexFixing(IndexON,D772,TRUE,_xll.ohTrigger(RecalcTrigger,TriggerON)),NA())</f>
        <v>1.3924558431659406E-2</v>
      </c>
      <c r="H772" s="42">
        <f>_xll.qlCalendarAdvance(Calendar,$H771,B772,"f",FALSE)</f>
        <v>44852</v>
      </c>
      <c r="I772" s="177">
        <f>_xll.qlInterestRateIndexValueDate(Index1M,$H772)</f>
        <v>44854</v>
      </c>
      <c r="J772" s="182">
        <f>IFERROR(_xll.qlIndexFixing(Index1M,$H772,TRUE,_xll.ohTrigger(RecalcTrigger,Trigger1M)),NA())</f>
        <v>1.4049493648458922E-2</v>
      </c>
      <c r="K772" s="44" t="e">
        <f>IFERROR(_xll.qlIndexFixing(Index3M,H772,TRUE,_xll.ohTrigger(RecalcTrigger,Trigger3M)),NA())</f>
        <v>#N/A</v>
      </c>
      <c r="L772" s="44">
        <f>IFERROR(_xll.qlIndexFixing(Index6M,$H772,TRUE,_xll.ohTrigger(RecalcTrigger,Trigger6M)),NA())</f>
        <v>1.6595483539406177E-2</v>
      </c>
      <c r="M772" s="183">
        <f>IFERROR(_xll.qlIndexFixing(Index1Y,$H772,TRUE,_xll.ohTrigger(RecalcTrigger,Trigger1Y)),NA())</f>
        <v>1.8194115826446648E-2</v>
      </c>
      <c r="N772" s="182">
        <f>IFERROR(_xll.qlIndexFixing(ONIndex1M,I772,TRUE,_xll.ohTrigger(RecalcTrigger,Trigger1M)),NA())</f>
        <v>1.3957950063119284E-2</v>
      </c>
      <c r="O772" s="44" t="e">
        <f>IFERROR(_xll.qlIndexFixing(ONIndex3M,I772,TRUE,_xll.ohTrigger(RecalcTrigger,Trigger3M)),NA())</f>
        <v>#N/A</v>
      </c>
      <c r="P772" s="44">
        <f>IFERROR(_xll.qlIndexFixing(ONIndex6M,I772,TRUE,_xll.ohTrigger(RecalcTrigger,Trigger6M)),NA())</f>
        <v>1.5937180240790383E-2</v>
      </c>
      <c r="Q772" s="183">
        <f>IFERROR(_xll.qlIndexFixing(ONIndex1Y,I772,TRUE,_xll.ohTrigger(RecalcTrigger,Trigger1Y)),NA())</f>
        <v>1.6871591896361338E-2</v>
      </c>
    </row>
    <row r="773" spans="2:17" x14ac:dyDescent="0.2">
      <c r="B773" s="39" t="s">
        <v>42</v>
      </c>
      <c r="D773" s="42">
        <f>_xll.qlCalendarAdvance(Calendar,$D772,B773,"f",FALSE)</f>
        <v>44859</v>
      </c>
      <c r="E773" s="177">
        <f>_xll.qlInterestRateIndexValueDate(IndexON,D773)</f>
        <v>44859</v>
      </c>
      <c r="F773" s="193">
        <f>IFERROR(_xll.qlIndexFixing(IndexON,D773,TRUE,_xll.ohTrigger(RecalcTrigger,TriggerON)),NA())</f>
        <v>1.3978130378218268E-2</v>
      </c>
      <c r="H773" s="42">
        <f>_xll.qlCalendarAdvance(Calendar,$H772,B773,"f",FALSE)</f>
        <v>44859</v>
      </c>
      <c r="I773" s="177">
        <f>_xll.qlInterestRateIndexValueDate(Index1M,$H773)</f>
        <v>44861</v>
      </c>
      <c r="J773" s="182">
        <f>IFERROR(_xll.qlIndexFixing(Index1M,$H773,TRUE,_xll.ohTrigger(RecalcTrigger,Trigger1M)),NA())</f>
        <v>1.4099678306213337E-2</v>
      </c>
      <c r="K773" s="44" t="e">
        <f>IFERROR(_xll.qlIndexFixing(Index3M,H773,TRUE,_xll.ohTrigger(RecalcTrigger,Trigger3M)),NA())</f>
        <v>#N/A</v>
      </c>
      <c r="L773" s="44">
        <f>IFERROR(_xll.qlIndexFixing(Index6M,$H773,TRUE,_xll.ohTrigger(RecalcTrigger,Trigger6M)),NA())</f>
        <v>1.6642643036855313E-2</v>
      </c>
      <c r="M773" s="183">
        <f>IFERROR(_xll.qlIndexFixing(Index1Y,$H773,TRUE,_xll.ohTrigger(RecalcTrigger,Trigger1Y)),NA())</f>
        <v>1.8238484400317778E-2</v>
      </c>
      <c r="N773" s="182">
        <f>IFERROR(_xll.qlIndexFixing(ONIndex1M,I773,TRUE,_xll.ohTrigger(RecalcTrigger,Trigger1M)),NA())</f>
        <v>1.4008960166220774E-2</v>
      </c>
      <c r="O773" s="44" t="e">
        <f>IFERROR(_xll.qlIndexFixing(ONIndex3M,I773,TRUE,_xll.ohTrigger(RecalcTrigger,Trigger3M)),NA())</f>
        <v>#N/A</v>
      </c>
      <c r="P773" s="44">
        <f>IFERROR(_xll.qlIndexFixing(ONIndex6M,I773,TRUE,_xll.ohTrigger(RecalcTrigger,Trigger6M)),NA())</f>
        <v>1.598746396837214E-2</v>
      </c>
      <c r="Q773" s="183">
        <f>IFERROR(_xll.qlIndexFixing(ONIndex1Y,I773,TRUE,_xll.ohTrigger(RecalcTrigger,Trigger1Y)),NA())</f>
        <v>1.6921118865607099E-2</v>
      </c>
    </row>
    <row r="774" spans="2:17" x14ac:dyDescent="0.2">
      <c r="B774" s="39" t="s">
        <v>42</v>
      </c>
      <c r="D774" s="42">
        <f>_xll.qlCalendarAdvance(Calendar,$D773,B774,"f",FALSE)</f>
        <v>44866</v>
      </c>
      <c r="E774" s="177">
        <f>_xll.qlInterestRateIndexValueDate(IndexON,D774)</f>
        <v>44866</v>
      </c>
      <c r="F774" s="193">
        <f>IFERROR(_xll.qlIndexFixing(IndexON,D774,TRUE,_xll.ohTrigger(RecalcTrigger,TriggerON)),NA())</f>
        <v>1.4031317297167334E-2</v>
      </c>
      <c r="H774" s="42">
        <f>_xll.qlCalendarAdvance(Calendar,$H773,B774,"f",FALSE)</f>
        <v>44866</v>
      </c>
      <c r="I774" s="177">
        <f>_xll.qlInterestRateIndexValueDate(Index1M,$H774)</f>
        <v>44868</v>
      </c>
      <c r="J774" s="182">
        <f>IFERROR(_xll.qlIndexFixing(Index1M,$H774,TRUE,_xll.ohTrigger(RecalcTrigger,Trigger1M)),NA())</f>
        <v>1.4149318907842601E-2</v>
      </c>
      <c r="K774" s="44" t="e">
        <f>IFERROR(_xll.qlIndexFixing(Index3M,H774,TRUE,_xll.ohTrigger(RecalcTrigger,Trigger3M)),NA())</f>
        <v>#N/A</v>
      </c>
      <c r="L774" s="44">
        <f>IFERROR(_xll.qlIndexFixing(Index6M,$H774,TRUE,_xll.ohTrigger(RecalcTrigger,Trigger6M)),NA())</f>
        <v>1.6685901792038164E-2</v>
      </c>
      <c r="M774" s="183">
        <f>IFERROR(_xll.qlIndexFixing(Index1Y,$H774,TRUE,_xll.ohTrigger(RecalcTrigger,Trigger1Y)),NA())</f>
        <v>1.8282618599626415E-2</v>
      </c>
      <c r="N774" s="182">
        <f>IFERROR(_xll.qlIndexFixing(ONIndex1M,I774,TRUE,_xll.ohTrigger(RecalcTrigger,Trigger1M)),NA())</f>
        <v>1.405943534769527E-2</v>
      </c>
      <c r="O774" s="44" t="e">
        <f>IFERROR(_xll.qlIndexFixing(ONIndex3M,I774,TRUE,_xll.ohTrigger(RecalcTrigger,Trigger3M)),NA())</f>
        <v>#N/A</v>
      </c>
      <c r="P774" s="44">
        <f>IFERROR(_xll.qlIndexFixing(ONIndex6M,I774,TRUE,_xll.ohTrigger(RecalcTrigger,Trigger6M)),NA())</f>
        <v>1.6037342642842844E-2</v>
      </c>
      <c r="Q774" s="183">
        <f>IFERROR(_xll.qlIndexFixing(ONIndex1Y,I774,TRUE,_xll.ohTrigger(RecalcTrigger,Trigger1Y)),NA())</f>
        <v>1.6970352146818968E-2</v>
      </c>
    </row>
    <row r="775" spans="2:17" x14ac:dyDescent="0.2">
      <c r="B775" s="39" t="s">
        <v>42</v>
      </c>
      <c r="D775" s="42">
        <f>_xll.qlCalendarAdvance(Calendar,$D774,B775,"f",FALSE)</f>
        <v>44873</v>
      </c>
      <c r="E775" s="177">
        <f>_xll.qlInterestRateIndexValueDate(IndexON,D775)</f>
        <v>44873</v>
      </c>
      <c r="F775" s="193">
        <f>IFERROR(_xll.qlIndexFixing(IndexON,D775,TRUE,_xll.ohTrigger(RecalcTrigger,TriggerON)),NA())</f>
        <v>1.4084115364045857E-2</v>
      </c>
      <c r="H775" s="42">
        <f>_xll.qlCalendarAdvance(Calendar,$H774,B775,"f",FALSE)</f>
        <v>44873</v>
      </c>
      <c r="I775" s="177">
        <f>_xll.qlInterestRateIndexValueDate(Index1M,$H775)</f>
        <v>44875</v>
      </c>
      <c r="J775" s="182">
        <f>IFERROR(_xll.qlIndexFixing(Index1M,$H775,TRUE,_xll.ohTrigger(RecalcTrigger,Trigger1M)),NA())</f>
        <v>1.4198410151205487E-2</v>
      </c>
      <c r="K775" s="44" t="e">
        <f>IFERROR(_xll.qlIndexFixing(Index3M,H775,TRUE,_xll.ohTrigger(RecalcTrigger,Trigger3M)),NA())</f>
        <v>#N/A</v>
      </c>
      <c r="L775" s="44">
        <f>IFERROR(_xll.qlIndexFixing(Index6M,$H775,TRUE,_xll.ohTrigger(RecalcTrigger,Trigger6M)),NA())</f>
        <v>1.6732616534307552E-2</v>
      </c>
      <c r="M775" s="183">
        <f>IFERROR(_xll.qlIndexFixing(Index1Y,$H775,TRUE,_xll.ohTrigger(RecalcTrigger,Trigger1Y)),NA())</f>
        <v>1.8326519210432424E-2</v>
      </c>
      <c r="N775" s="182">
        <f>IFERROR(_xll.qlIndexFixing(ONIndex1M,I775,TRUE,_xll.ohTrigger(RecalcTrigger,Trigger1M)),NA())</f>
        <v>1.4109370318573511E-2</v>
      </c>
      <c r="O775" s="44" t="e">
        <f>IFERROR(_xll.qlIndexFixing(ONIndex3M,I775,TRUE,_xll.ohTrigger(RecalcTrigger,Trigger3M)),NA())</f>
        <v>#N/A</v>
      </c>
      <c r="P775" s="44">
        <f>IFERROR(_xll.qlIndexFixing(ONIndex6M,I775,TRUE,_xll.ohTrigger(RecalcTrigger,Trigger6M)),NA())</f>
        <v>1.608681235860665E-2</v>
      </c>
      <c r="Q775" s="183">
        <f>IFERROR(_xll.qlIndexFixing(ONIndex1Y,I775,TRUE,_xll.ohTrigger(RecalcTrigger,Trigger1Y)),NA())</f>
        <v>1.7019289016175776E-2</v>
      </c>
    </row>
    <row r="776" spans="2:17" x14ac:dyDescent="0.2">
      <c r="B776" s="39" t="s">
        <v>42</v>
      </c>
      <c r="D776" s="42">
        <f>_xll.qlCalendarAdvance(Calendar,$D775,B776,"f",FALSE)</f>
        <v>44880</v>
      </c>
      <c r="E776" s="177">
        <f>_xll.qlInterestRateIndexValueDate(IndexON,D776)</f>
        <v>44880</v>
      </c>
      <c r="F776" s="193">
        <f>IFERROR(_xll.qlIndexFixing(IndexON,D776,TRUE,_xll.ohTrigger(RecalcTrigger,TriggerON)),NA())</f>
        <v>1.4136520754313153E-2</v>
      </c>
      <c r="H776" s="42">
        <f>_xll.qlCalendarAdvance(Calendar,$H775,B776,"f",FALSE)</f>
        <v>44880</v>
      </c>
      <c r="I776" s="177">
        <f>_xll.qlInterestRateIndexValueDate(Index1M,$H776)</f>
        <v>44882</v>
      </c>
      <c r="J776" s="182">
        <f>IFERROR(_xll.qlIndexFixing(Index1M,$H776,TRUE,_xll.ohTrigger(RecalcTrigger,Trigger1M)),NA())</f>
        <v>1.4246946734145782E-2</v>
      </c>
      <c r="K776" s="44" t="e">
        <f>IFERROR(_xll.qlIndexFixing(Index3M,H776,TRUE,_xll.ohTrigger(RecalcTrigger,Trigger3M)),NA())</f>
        <v>#N/A</v>
      </c>
      <c r="L776" s="44">
        <f>IFERROR(_xll.qlIndexFixing(Index6M,$H776,TRUE,_xll.ohTrigger(RecalcTrigger,Trigger6M)),NA())</f>
        <v>1.6779117736147844E-2</v>
      </c>
      <c r="M776" s="183">
        <f>IFERROR(_xll.qlIndexFixing(Index1Y,$H776,TRUE,_xll.ohTrigger(RecalcTrigger,Trigger1Y)),NA())</f>
        <v>1.8370187045425125E-2</v>
      </c>
      <c r="N776" s="182">
        <f>IFERROR(_xll.qlIndexFixing(ONIndex1M,I776,TRUE,_xll.ohTrigger(RecalcTrigger,Trigger1M)),NA())</f>
        <v>1.4158759790285913E-2</v>
      </c>
      <c r="O776" s="44" t="e">
        <f>IFERROR(_xll.qlIndexFixing(ONIndex3M,I776,TRUE,_xll.ohTrigger(RecalcTrigger,Trigger3M)),NA())</f>
        <v>#N/A</v>
      </c>
      <c r="P776" s="44">
        <f>IFERROR(_xll.qlIndexFixing(ONIndex6M,I776,TRUE,_xll.ohTrigger(RecalcTrigger,Trigger6M)),NA())</f>
        <v>1.6135869210387455E-2</v>
      </c>
      <c r="Q776" s="183">
        <f>IFERROR(_xll.qlIndexFixing(ONIndex1Y,I776,TRUE,_xll.ohTrigger(RecalcTrigger,Trigger1Y)),NA())</f>
        <v>1.7067926749936291E-2</v>
      </c>
    </row>
    <row r="777" spans="2:17" x14ac:dyDescent="0.2">
      <c r="B777" s="39" t="s">
        <v>42</v>
      </c>
      <c r="D777" s="42">
        <f>_xll.qlCalendarAdvance(Calendar,$D776,B777,"f",FALSE)</f>
        <v>44887</v>
      </c>
      <c r="E777" s="177">
        <f>_xll.qlInterestRateIndexValueDate(IndexON,D777)</f>
        <v>44887</v>
      </c>
      <c r="F777" s="193">
        <f>IFERROR(_xll.qlIndexFixing(IndexON,D777,TRUE,_xll.ohTrigger(RecalcTrigger,TriggerON)),NA())</f>
        <v>1.418852964358841E-2</v>
      </c>
      <c r="H777" s="42">
        <f>_xll.qlCalendarAdvance(Calendar,$H776,B777,"f",FALSE)</f>
        <v>44887</v>
      </c>
      <c r="I777" s="177">
        <f>_xll.qlInterestRateIndexValueDate(Index1M,$H777)</f>
        <v>44889</v>
      </c>
      <c r="J777" s="182">
        <f>IFERROR(_xll.qlIndexFixing(Index1M,$H777,TRUE,_xll.ohTrigger(RecalcTrigger,Trigger1M)),NA())</f>
        <v>1.4298606191765536E-2</v>
      </c>
      <c r="K777" s="44" t="e">
        <f>IFERROR(_xll.qlIndexFixing(Index3M,H777,TRUE,_xll.ohTrigger(RecalcTrigger,Trigger3M)),NA())</f>
        <v>#N/A</v>
      </c>
      <c r="L777" s="44">
        <f>IFERROR(_xll.qlIndexFixing(Index6M,$H777,TRUE,_xll.ohTrigger(RecalcTrigger,Trigger6M)),NA())</f>
        <v>1.6825415065274948E-2</v>
      </c>
      <c r="M777" s="183">
        <f>IFERROR(_xll.qlIndexFixing(Index1Y,$H777,TRUE,_xll.ohTrigger(RecalcTrigger,Trigger1Y)),NA())</f>
        <v>1.8413622943928745E-2</v>
      </c>
      <c r="N777" s="182">
        <f>IFERROR(_xll.qlIndexFixing(ONIndex1M,I777,TRUE,_xll.ohTrigger(RecalcTrigger,Trigger1M)),NA())</f>
        <v>1.4207598474103023E-2</v>
      </c>
      <c r="O777" s="44" t="e">
        <f>IFERROR(_xll.qlIndexFixing(ONIndex3M,I777,TRUE,_xll.ohTrigger(RecalcTrigger,Trigger3M)),NA())</f>
        <v>#N/A</v>
      </c>
      <c r="P777" s="44">
        <f>IFERROR(_xll.qlIndexFixing(ONIndex6M,I777,TRUE,_xll.ohTrigger(RecalcTrigger,Trigger6M)),NA())</f>
        <v>1.6184509292589411E-2</v>
      </c>
      <c r="Q777" s="183">
        <f>IFERROR(_xll.qlIndexFixing(ONIndex1Y,I777,TRUE,_xll.ohTrigger(RecalcTrigger,Trigger1Y)),NA())</f>
        <v>1.711626262435928E-2</v>
      </c>
    </row>
    <row r="778" spans="2:17" x14ac:dyDescent="0.2">
      <c r="B778" s="39" t="s">
        <v>42</v>
      </c>
      <c r="D778" s="42">
        <f>_xll.qlCalendarAdvance(Calendar,$D777,B778,"f",FALSE)</f>
        <v>44894</v>
      </c>
      <c r="E778" s="177">
        <f>_xll.qlInterestRateIndexValueDate(IndexON,D778)</f>
        <v>44894</v>
      </c>
      <c r="F778" s="193">
        <f>IFERROR(_xll.qlIndexFixing(IndexON,D778,TRUE,_xll.ohTrigger(RecalcTrigger,TriggerON)),NA())</f>
        <v>1.424013820741088E-2</v>
      </c>
      <c r="H778" s="42">
        <f>_xll.qlCalendarAdvance(Calendar,$H777,B778,"f",FALSE)</f>
        <v>44894</v>
      </c>
      <c r="I778" s="177">
        <f>_xll.qlInterestRateIndexValueDate(Index1M,$H778)</f>
        <v>44896</v>
      </c>
      <c r="J778" s="182">
        <f>IFERROR(_xll.qlIndexFixing(Index1M,$H778,TRUE,_xll.ohTrigger(RecalcTrigger,Trigger1M)),NA())</f>
        <v>1.4342472915383486E-2</v>
      </c>
      <c r="K778" s="44" t="e">
        <f>IFERROR(_xll.qlIndexFixing(Index3M,H778,TRUE,_xll.ohTrigger(RecalcTrigger,Trigger3M)),NA())</f>
        <v>#N/A</v>
      </c>
      <c r="L778" s="44">
        <f>IFERROR(_xll.qlIndexFixing(Index6M,$H778,TRUE,_xll.ohTrigger(RecalcTrigger,Trigger6M)),NA())</f>
        <v>1.6875147759470795E-2</v>
      </c>
      <c r="M778" s="183">
        <f>IFERROR(_xll.qlIndexFixing(Index1Y,$H778,TRUE,_xll.ohTrigger(RecalcTrigger,Trigger1Y)),NA())</f>
        <v>1.8456827771905486E-2</v>
      </c>
      <c r="N778" s="182">
        <f>IFERROR(_xll.qlIndexFixing(ONIndex1M,I778,TRUE,_xll.ohTrigger(RecalcTrigger,Trigger1M)),NA())</f>
        <v>1.4255881081295385E-2</v>
      </c>
      <c r="O778" s="44" t="e">
        <f>IFERROR(_xll.qlIndexFixing(ONIndex3M,I778,TRUE,_xll.ohTrigger(RecalcTrigger,Trigger3M)),NA())</f>
        <v>#N/A</v>
      </c>
      <c r="P778" s="44">
        <f>IFERROR(_xll.qlIndexFixing(ONIndex6M,I778,TRUE,_xll.ohTrigger(RecalcTrigger,Trigger6M)),NA())</f>
        <v>1.6232728699776544E-2</v>
      </c>
      <c r="Q778" s="183">
        <f>IFERROR(_xll.qlIndexFixing(ONIndex1Y,I778,TRUE,_xll.ohTrigger(RecalcTrigger,Trigger1Y)),NA())</f>
        <v>1.7164293915623574E-2</v>
      </c>
    </row>
    <row r="779" spans="2:17" x14ac:dyDescent="0.2">
      <c r="B779" s="39" t="s">
        <v>42</v>
      </c>
      <c r="D779" s="42">
        <f>_xll.qlCalendarAdvance(Calendar,$D778,B779,"f",FALSE)</f>
        <v>44901</v>
      </c>
      <c r="E779" s="177">
        <f>_xll.qlInterestRateIndexValueDate(IndexON,D779)</f>
        <v>44901</v>
      </c>
      <c r="F779" s="193">
        <f>IFERROR(_xll.qlIndexFixing(IndexON,D779,TRUE,_xll.ohTrigger(RecalcTrigger,TriggerON)),NA())</f>
        <v>1.4291342621239878E-2</v>
      </c>
      <c r="H779" s="42">
        <f>_xll.qlCalendarAdvance(Calendar,$H778,B779,"f",FALSE)</f>
        <v>44901</v>
      </c>
      <c r="I779" s="177">
        <f>_xll.qlInterestRateIndexValueDate(Index1M,$H779)</f>
        <v>44903</v>
      </c>
      <c r="J779" s="182">
        <f>IFERROR(_xll.qlIndexFixing(Index1M,$H779,TRUE,_xll.ohTrigger(RecalcTrigger,Trigger1M)),NA())</f>
        <v>1.4389643213023884E-2</v>
      </c>
      <c r="K779" s="44" t="e">
        <f>IFERROR(_xll.qlIndexFixing(Index3M,H779,TRUE,_xll.ohTrigger(RecalcTrigger,Trigger3M)),NA())</f>
        <v>#N/A</v>
      </c>
      <c r="L779" s="44">
        <f>IFERROR(_xll.qlIndexFixing(Index6M,$H779,TRUE,_xll.ohTrigger(RecalcTrigger,Trigger6M)),NA())</f>
        <v>1.6921057424851321E-2</v>
      </c>
      <c r="M779" s="183">
        <f>IFERROR(_xll.qlIndexFixing(Index1Y,$H779,TRUE,_xll.ohTrigger(RecalcTrigger,Trigger1Y)),NA())</f>
        <v>1.849980242195904E-2</v>
      </c>
      <c r="N779" s="182">
        <f>IFERROR(_xll.qlIndexFixing(ONIndex1M,I779,TRUE,_xll.ohTrigger(RecalcTrigger,Trigger1M)),NA())</f>
        <v>1.4303602323133546E-2</v>
      </c>
      <c r="O779" s="44" t="e">
        <f>IFERROR(_xll.qlIndexFixing(ONIndex3M,I779,TRUE,_xll.ohTrigger(RecalcTrigger,Trigger3M)),NA())</f>
        <v>#N/A</v>
      </c>
      <c r="P779" s="44">
        <f>IFERROR(_xll.qlIndexFixing(ONIndex6M,I779,TRUE,_xll.ohTrigger(RecalcTrigger,Trigger6M)),NA())</f>
        <v>1.6280523526592816E-2</v>
      </c>
      <c r="Q779" s="183">
        <f>IFERROR(_xll.qlIndexFixing(ONIndex1Y,I779,TRUE,_xll.ohTrigger(RecalcTrigger,Trigger1Y)),NA())</f>
        <v>1.7212017900067877E-2</v>
      </c>
    </row>
    <row r="780" spans="2:17" x14ac:dyDescent="0.2">
      <c r="B780" s="39" t="s">
        <v>42</v>
      </c>
      <c r="D780" s="42">
        <f>_xll.qlCalendarAdvance(Calendar,$D779,B780,"f",FALSE)</f>
        <v>44908</v>
      </c>
      <c r="E780" s="177">
        <f>_xll.qlInterestRateIndexValueDate(IndexON,D780)</f>
        <v>44908</v>
      </c>
      <c r="F780" s="193">
        <f>IFERROR(_xll.qlIndexFixing(IndexON,D780,TRUE,_xll.ohTrigger(RecalcTrigger,TriggerON)),NA())</f>
        <v>1.434213906053472E-2</v>
      </c>
      <c r="H780" s="42">
        <f>_xll.qlCalendarAdvance(Calendar,$H779,B780,"f",FALSE)</f>
        <v>44908</v>
      </c>
      <c r="I780" s="177">
        <f>_xll.qlInterestRateIndexValueDate(Index1M,$H780)</f>
        <v>44910</v>
      </c>
      <c r="J780" s="182">
        <f>IFERROR(_xll.qlIndexFixing(Index1M,$H780,TRUE,_xll.ohTrigger(RecalcTrigger,Trigger1M)),NA())</f>
        <v>1.4436552088083199E-2</v>
      </c>
      <c r="K780" s="44" t="e">
        <f>IFERROR(_xll.qlIndexFixing(Index3M,H780,TRUE,_xll.ohTrigger(RecalcTrigger,Trigger3M)),NA())</f>
        <v>#N/A</v>
      </c>
      <c r="L780" s="44">
        <f>IFERROR(_xll.qlIndexFixing(Index6M,$H780,TRUE,_xll.ohTrigger(RecalcTrigger,Trigger6M)),NA())</f>
        <v>1.6966792989992124E-2</v>
      </c>
      <c r="M780" s="183">
        <f>IFERROR(_xll.qlIndexFixing(Index1Y,$H780,TRUE,_xll.ohTrigger(RecalcTrigger,Trigger1Y)),NA())</f>
        <v>1.8542547813339177E-2</v>
      </c>
      <c r="N780" s="182">
        <f>IFERROR(_xll.qlIndexFixing(ONIndex1M,I780,TRUE,_xll.ohTrigger(RecalcTrigger,Trigger1M)),NA())</f>
        <v>1.4350758512566841E-2</v>
      </c>
      <c r="O780" s="44" t="e">
        <f>IFERROR(_xll.qlIndexFixing(ONIndex3M,I780,TRUE,_xll.ohTrigger(RecalcTrigger,Trigger3M)),NA())</f>
        <v>#N/A</v>
      </c>
      <c r="P780" s="44">
        <f>IFERROR(_xll.qlIndexFixing(ONIndex6M,I780,TRUE,_xll.ohTrigger(RecalcTrigger,Trigger6M)),NA())</f>
        <v>1.6327890835547976E-2</v>
      </c>
      <c r="Q780" s="183">
        <f>IFERROR(_xll.qlIndexFixing(ONIndex1Y,I780,TRUE,_xll.ohTrigger(RecalcTrigger,Trigger1Y)),NA())</f>
        <v>1.7259432272656028E-2</v>
      </c>
    </row>
    <row r="781" spans="2:17" x14ac:dyDescent="0.2">
      <c r="B781" s="39" t="s">
        <v>42</v>
      </c>
      <c r="D781" s="42">
        <f>_xll.qlCalendarAdvance(Calendar,$D780,B781,"f",FALSE)</f>
        <v>44915</v>
      </c>
      <c r="E781" s="177">
        <f>_xll.qlInterestRateIndexValueDate(IndexON,D781)</f>
        <v>44915</v>
      </c>
      <c r="F781" s="193">
        <f>IFERROR(_xll.qlIndexFixing(IndexON,D781,TRUE,_xll.ohTrigger(RecalcTrigger,TriggerON)),NA())</f>
        <v>1.4392530558149375E-2</v>
      </c>
      <c r="H781" s="42">
        <f>_xll.qlCalendarAdvance(Calendar,$H780,B781,"f",FALSE)</f>
        <v>44915</v>
      </c>
      <c r="I781" s="177">
        <f>_xll.qlInterestRateIndexValueDate(Index1M,$H781)</f>
        <v>44917</v>
      </c>
      <c r="J781" s="182">
        <f>IFERROR(_xll.qlIndexFixing(Index1M,$H781,TRUE,_xll.ohTrigger(RecalcTrigger,Trigger1M)),NA())</f>
        <v>1.4483299928694238E-2</v>
      </c>
      <c r="K781" s="44" t="e">
        <f>IFERROR(_xll.qlIndexFixing(Index3M,H781,TRUE,_xll.ohTrigger(RecalcTrigger,Trigger3M)),NA())</f>
        <v>#N/A</v>
      </c>
      <c r="L781" s="44">
        <f>IFERROR(_xll.qlIndexFixing(Index6M,$H781,TRUE,_xll.ohTrigger(RecalcTrigger,Trigger6M)),NA())</f>
        <v>1.7012364407523579E-2</v>
      </c>
      <c r="M781" s="183">
        <f>IFERROR(_xll.qlIndexFixing(Index1Y,$H781,TRUE,_xll.ohTrigger(RecalcTrigger,Trigger1Y)),NA())</f>
        <v>1.8585064823720819E-2</v>
      </c>
      <c r="N781" s="182">
        <f>IFERROR(_xll.qlIndexFixing(ONIndex1M,I781,TRUE,_xll.ohTrigger(RecalcTrigger,Trigger1M)),NA())</f>
        <v>1.4404296176069309E-2</v>
      </c>
      <c r="O781" s="44" t="e">
        <f>IFERROR(_xll.qlIndexFixing(ONIndex3M,I781,TRUE,_xll.ohTrigger(RecalcTrigger,Trigger3M)),NA())</f>
        <v>#N/A</v>
      </c>
      <c r="P781" s="44">
        <f>IFERROR(_xll.qlIndexFixing(ONIndex6M,I781,TRUE,_xll.ohTrigger(RecalcTrigger,Trigger6M)),NA())</f>
        <v>1.6381704078050063E-2</v>
      </c>
      <c r="Q781" s="183">
        <f>IFERROR(_xll.qlIndexFixing(ONIndex1Y,I781,TRUE,_xll.ohTrigger(RecalcTrigger,Trigger1Y)),NA())</f>
        <v>1.7313327378154497E-2</v>
      </c>
    </row>
    <row r="782" spans="2:17" x14ac:dyDescent="0.2">
      <c r="B782" s="39" t="s">
        <v>42</v>
      </c>
      <c r="D782" s="42">
        <f>_xll.qlCalendarAdvance(Calendar,$D781,B782,"f",FALSE)</f>
        <v>44922</v>
      </c>
      <c r="E782" s="177">
        <f>_xll.qlInterestRateIndexValueDate(IndexON,D782)</f>
        <v>44922</v>
      </c>
      <c r="F782" s="193">
        <f>IFERROR(_xll.qlIndexFixing(IndexON,D782,TRUE,_xll.ohTrigger(RecalcTrigger,TriggerON)),NA())</f>
        <v>1.444270605630571E-2</v>
      </c>
      <c r="H782" s="42">
        <f>_xll.qlCalendarAdvance(Calendar,$H781,B782,"f",FALSE)</f>
        <v>44922</v>
      </c>
      <c r="I782" s="177">
        <f>_xll.qlInterestRateIndexValueDate(Index1M,$H782)</f>
        <v>44924</v>
      </c>
      <c r="J782" s="182">
        <f>IFERROR(_xll.qlIndexFixing(Index1M,$H782,TRUE,_xll.ohTrigger(RecalcTrigger,Trigger1M)),NA())</f>
        <v>1.4529943380647559E-2</v>
      </c>
      <c r="K782" s="44" t="e">
        <f>IFERROR(_xll.qlIndexFixing(Index3M,H782,TRUE,_xll.ohTrigger(RecalcTrigger,Trigger3M)),NA())</f>
        <v>#N/A</v>
      </c>
      <c r="L782" s="44">
        <f>IFERROR(_xll.qlIndexFixing(Index6M,$H782,TRUE,_xll.ohTrigger(RecalcTrigger,Trigger6M)),NA())</f>
        <v>1.705777694778721E-2</v>
      </c>
      <c r="M782" s="183">
        <f>IFERROR(_xll.qlIndexFixing(Index1Y,$H782,TRUE,_xll.ohTrigger(RecalcTrigger,Trigger1Y)),NA())</f>
        <v>1.8627352693292024E-2</v>
      </c>
      <c r="N782" s="182">
        <f>IFERROR(_xll.qlIndexFixing(ONIndex1M,I782,TRUE,_xll.ohTrigger(RecalcTrigger,Trigger1M)),NA())</f>
        <v>1.4444362825267731E-2</v>
      </c>
      <c r="O782" s="44" t="e">
        <f>IFERROR(_xll.qlIndexFixing(ONIndex3M,I782,TRUE,_xll.ohTrigger(RecalcTrigger,Trigger3M)),NA())</f>
        <v>#N/A</v>
      </c>
      <c r="P782" s="44">
        <f>IFERROR(_xll.qlIndexFixing(ONIndex6M,I782,TRUE,_xll.ohTrigger(RecalcTrigger,Trigger6M)),NA())</f>
        <v>1.6421936744448473E-2</v>
      </c>
      <c r="Q782" s="183">
        <f>IFERROR(_xll.qlIndexFixing(ONIndex1Y,I782,TRUE,_xll.ohTrigger(RecalcTrigger,Trigger1Y)),NA())</f>
        <v>1.7353585003627714E-2</v>
      </c>
    </row>
    <row r="783" spans="2:17" x14ac:dyDescent="0.2">
      <c r="B783" s="39" t="s">
        <v>42</v>
      </c>
      <c r="D783" s="42">
        <f>_xll.qlCalendarAdvance(Calendar,$D782,B783,"f",FALSE)</f>
        <v>44929</v>
      </c>
      <c r="E783" s="177">
        <f>_xll.qlInterestRateIndexValueDate(IndexON,D783)</f>
        <v>44929</v>
      </c>
      <c r="F783" s="193">
        <f>IFERROR(_xll.qlIndexFixing(IndexON,D783,TRUE,_xll.ohTrigger(RecalcTrigger,TriggerON)),NA())</f>
        <v>1.4492753690662497E-2</v>
      </c>
      <c r="H783" s="42">
        <f>_xll.qlCalendarAdvance(Calendar,$H782,B783,"f",FALSE)</f>
        <v>44929</v>
      </c>
      <c r="I783" s="177">
        <f>_xll.qlInterestRateIndexValueDate(Index1M,$H783)</f>
        <v>44931</v>
      </c>
      <c r="J783" s="182">
        <f>IFERROR(_xll.qlIndexFixing(Index1M,$H783,TRUE,_xll.ohTrigger(RecalcTrigger,Trigger1M)),NA())</f>
        <v>1.4576485507095394E-2</v>
      </c>
      <c r="K783" s="44" t="e">
        <f>IFERROR(_xll.qlIndexFixing(Index3M,H783,TRUE,_xll.ohTrigger(RecalcTrigger,Trigger3M)),NA())</f>
        <v>#N/A</v>
      </c>
      <c r="L783" s="44">
        <f>IFERROR(_xll.qlIndexFixing(Index6M,$H783,TRUE,_xll.ohTrigger(RecalcTrigger,Trigger6M)),NA())</f>
        <v>1.7099447861521486E-2</v>
      </c>
      <c r="M783" s="183">
        <f>IFERROR(_xll.qlIndexFixing(Index1Y,$H783,TRUE,_xll.ohTrigger(RecalcTrigger,Trigger1Y)),NA())</f>
        <v>1.8669408892691967E-2</v>
      </c>
      <c r="N783" s="182">
        <f>IFERROR(_xll.qlIndexFixing(ONIndex1M,I783,TRUE,_xll.ohTrigger(RecalcTrigger,Trigger1M)),NA())</f>
        <v>1.449101330786462E-2</v>
      </c>
      <c r="O783" s="44" t="e">
        <f>IFERROR(_xll.qlIndexFixing(ONIndex3M,I783,TRUE,_xll.ohTrigger(RecalcTrigger,Trigger3M)),NA())</f>
        <v>#N/A</v>
      </c>
      <c r="P783" s="44">
        <f>IFERROR(_xll.qlIndexFixing(ONIndex6M,I783,TRUE,_xll.ohTrigger(RecalcTrigger,Trigger6M)),NA())</f>
        <v>1.6468736249599658E-2</v>
      </c>
      <c r="Q783" s="183">
        <f>IFERROR(_xll.qlIndexFixing(ONIndex1Y,I783,TRUE,_xll.ohTrigger(RecalcTrigger,Trigger1Y)),NA())</f>
        <v>1.7400373609897102E-2</v>
      </c>
    </row>
    <row r="784" spans="2:17" x14ac:dyDescent="0.2">
      <c r="B784" s="39" t="s">
        <v>42</v>
      </c>
      <c r="D784" s="42">
        <f>_xll.qlCalendarAdvance(Calendar,$D783,B784,"f",FALSE)</f>
        <v>44936</v>
      </c>
      <c r="E784" s="177">
        <f>_xll.qlInterestRateIndexValueDate(IndexON,D784)</f>
        <v>44936</v>
      </c>
      <c r="F784" s="193">
        <f>IFERROR(_xll.qlIndexFixing(IndexON,D784,TRUE,_xll.ohTrigger(RecalcTrigger,TriggerON)),NA())</f>
        <v>1.4542672784321198E-2</v>
      </c>
      <c r="H784" s="42">
        <f>_xll.qlCalendarAdvance(Calendar,$H783,B784,"f",FALSE)</f>
        <v>44936</v>
      </c>
      <c r="I784" s="177">
        <f>_xll.qlInterestRateIndexValueDate(Index1M,$H784)</f>
        <v>44938</v>
      </c>
      <c r="J784" s="182">
        <f>IFERROR(_xll.qlIndexFixing(Index1M,$H784,TRUE,_xll.ohTrigger(RecalcTrigger,Trigger1M)),NA())</f>
        <v>1.4622926170285433E-2</v>
      </c>
      <c r="K784" s="44" t="e">
        <f>IFERROR(_xll.qlIndexFixing(Index3M,H784,TRUE,_xll.ohTrigger(RecalcTrigger,Trigger3M)),NA())</f>
        <v>#N/A</v>
      </c>
      <c r="L784" s="44">
        <f>IFERROR(_xll.qlIndexFixing(Index6M,$H784,TRUE,_xll.ohTrigger(RecalcTrigger,Trigger6M)),NA())</f>
        <v>1.7144550484399966E-2</v>
      </c>
      <c r="M784" s="183">
        <f>IFERROR(_xll.qlIndexFixing(Index1Y,$H784,TRUE,_xll.ohTrigger(RecalcTrigger,Trigger1Y)),NA())</f>
        <v>1.8711230790912244E-2</v>
      </c>
      <c r="N784" s="182">
        <f>IFERROR(_xll.qlIndexFixing(ONIndex1M,I784,TRUE,_xll.ohTrigger(RecalcTrigger,Trigger1M)),NA())</f>
        <v>1.4537562492771272E-2</v>
      </c>
      <c r="O784" s="44" t="e">
        <f>IFERROR(_xll.qlIndexFixing(ONIndex3M,I784,TRUE,_xll.ohTrigger(RecalcTrigger,Trigger3M)),NA())</f>
        <v>#N/A</v>
      </c>
      <c r="P784" s="44">
        <f>IFERROR(_xll.qlIndexFixing(ONIndex6M,I784,TRUE,_xll.ohTrigger(RecalcTrigger,Trigger6M)),NA())</f>
        <v>1.6515385734034993E-2</v>
      </c>
      <c r="Q784" s="183">
        <f>IFERROR(_xll.qlIndexFixing(ONIndex1Y,I784,TRUE,_xll.ohTrigger(RecalcTrigger,Trigger1Y)),NA())</f>
        <v>1.7446968541809937E-2</v>
      </c>
    </row>
    <row r="785" spans="2:17" x14ac:dyDescent="0.2">
      <c r="B785" s="39" t="s">
        <v>42</v>
      </c>
      <c r="D785" s="42">
        <f>_xll.qlCalendarAdvance(Calendar,$D784,B785,"f",FALSE)</f>
        <v>44943</v>
      </c>
      <c r="E785" s="177">
        <f>_xll.qlInterestRateIndexValueDate(IndexON,D785)</f>
        <v>44943</v>
      </c>
      <c r="F785" s="193">
        <f>IFERROR(_xll.qlIndexFixing(IndexON,D785,TRUE,_xll.ohTrigger(RecalcTrigger,TriggerON)),NA())</f>
        <v>1.4592462660143468E-2</v>
      </c>
      <c r="H785" s="42">
        <f>_xll.qlCalendarAdvance(Calendar,$H784,B785,"f",FALSE)</f>
        <v>44943</v>
      </c>
      <c r="I785" s="177">
        <f>_xll.qlInterestRateIndexValueDate(Index1M,$H785)</f>
        <v>44945</v>
      </c>
      <c r="J785" s="182">
        <f>IFERROR(_xll.qlIndexFixing(Index1M,$H785,TRUE,_xll.ohTrigger(RecalcTrigger,Trigger1M)),NA())</f>
        <v>1.4669265232455375E-2</v>
      </c>
      <c r="K785" s="44" t="e">
        <f>IFERROR(_xll.qlIndexFixing(Index3M,H785,TRUE,_xll.ohTrigger(RecalcTrigger,Trigger3M)),NA())</f>
        <v>#N/A</v>
      </c>
      <c r="L785" s="44">
        <f>IFERROR(_xll.qlIndexFixing(Index6M,$H785,TRUE,_xll.ohTrigger(RecalcTrigger,Trigger6M)),NA())</f>
        <v>1.7189492206639335E-2</v>
      </c>
      <c r="M785" s="183">
        <f>IFERROR(_xll.qlIndexFixing(Index1Y,$H785,TRUE,_xll.ohTrigger(RecalcTrigger,Trigger1Y)),NA())</f>
        <v>1.8752815745403224E-2</v>
      </c>
      <c r="N785" s="182">
        <f>IFERROR(_xll.qlIndexFixing(ONIndex1M,I785,TRUE,_xll.ohTrigger(RecalcTrigger,Trigger1M)),NA())</f>
        <v>1.4584010243616774E-2</v>
      </c>
      <c r="O785" s="44" t="e">
        <f>IFERROR(_xll.qlIndexFixing(ONIndex3M,I785,TRUE,_xll.ohTrigger(RecalcTrigger,Trigger3M)),NA())</f>
        <v>#N/A</v>
      </c>
      <c r="P785" s="44">
        <f>IFERROR(_xll.qlIndexFixing(ONIndex6M,I785,TRUE,_xll.ohTrigger(RecalcTrigger,Trigger6M)),NA())</f>
        <v>1.656188440670725E-2</v>
      </c>
      <c r="Q785" s="183">
        <f>IFERROR(_xll.qlIndexFixing(ONIndex1Y,I785,TRUE,_xll.ohTrigger(RecalcTrigger,Trigger1Y)),NA())</f>
        <v>1.7493368423346922E-2</v>
      </c>
    </row>
    <row r="786" spans="2:17" x14ac:dyDescent="0.2">
      <c r="B786" s="39" t="s">
        <v>42</v>
      </c>
      <c r="D786" s="42">
        <f>_xll.qlCalendarAdvance(Calendar,$D785,B786,"f",FALSE)</f>
        <v>44950</v>
      </c>
      <c r="E786" s="177">
        <f>_xll.qlInterestRateIndexValueDate(IndexON,D786)</f>
        <v>44950</v>
      </c>
      <c r="F786" s="193">
        <f>IFERROR(_xll.qlIndexFixing(IndexON,D786,TRUE,_xll.ohTrigger(RecalcTrigger,TriggerON)),NA())</f>
        <v>1.4642122641310706E-2</v>
      </c>
      <c r="H786" s="42">
        <f>_xll.qlCalendarAdvance(Calendar,$H785,B786,"f",FALSE)</f>
        <v>44950</v>
      </c>
      <c r="I786" s="177">
        <f>_xll.qlInterestRateIndexValueDate(Index1M,$H786)</f>
        <v>44952</v>
      </c>
      <c r="J786" s="182">
        <f>IFERROR(_xll.qlIndexFixing(Index1M,$H786,TRUE,_xll.ohTrigger(RecalcTrigger,Trigger1M)),NA())</f>
        <v>1.4715502555852911E-2</v>
      </c>
      <c r="K786" s="44" t="e">
        <f>IFERROR(_xll.qlIndexFixing(Index3M,H786,TRUE,_xll.ohTrigger(RecalcTrigger,Trigger3M)),NA())</f>
        <v>#N/A</v>
      </c>
      <c r="L786" s="44">
        <f>IFERROR(_xll.qlIndexFixing(Index6M,$H786,TRUE,_xll.ohTrigger(RecalcTrigger,Trigger6M)),NA())</f>
        <v>1.7234272219650154E-2</v>
      </c>
      <c r="M786" s="183">
        <f>IFERROR(_xll.qlIndexFixing(Index1Y,$H786,TRUE,_xll.ohTrigger(RecalcTrigger,Trigger1Y)),NA())</f>
        <v>1.8794161102074707E-2</v>
      </c>
      <c r="N786" s="182">
        <f>IFERROR(_xll.qlIndexFixing(ONIndex1M,I786,TRUE,_xll.ohTrigger(RecalcTrigger,Trigger1M)),NA())</f>
        <v>1.4630356424030211E-2</v>
      </c>
      <c r="O786" s="44" t="e">
        <f>IFERROR(_xll.qlIndexFixing(ONIndex3M,I786,TRUE,_xll.ohTrigger(RecalcTrigger,Trigger3M)),NA())</f>
        <v>#N/A</v>
      </c>
      <c r="P786" s="44">
        <f>IFERROR(_xll.qlIndexFixing(ONIndex6M,I786,TRUE,_xll.ohTrigger(RecalcTrigger,Trigger6M)),NA())</f>
        <v>1.6608231476649138E-2</v>
      </c>
      <c r="Q786" s="183">
        <f>IFERROR(_xll.qlIndexFixing(ONIndex1Y,I786,TRUE,_xll.ohTrigger(RecalcTrigger,Trigger1Y)),NA())</f>
        <v>1.7539571878328886E-2</v>
      </c>
    </row>
    <row r="787" spans="2:17" x14ac:dyDescent="0.2">
      <c r="B787" s="39" t="s">
        <v>42</v>
      </c>
      <c r="D787" s="42">
        <f>_xll.qlCalendarAdvance(Calendar,$D786,B787,"f",FALSE)</f>
        <v>44957</v>
      </c>
      <c r="E787" s="177">
        <f>_xll.qlInterestRateIndexValueDate(IndexON,D787)</f>
        <v>44957</v>
      </c>
      <c r="F787" s="193">
        <f>IFERROR(_xll.qlIndexFixing(IndexON,D787,TRUE,_xll.ohTrigger(RecalcTrigger,TriggerON)),NA())</f>
        <v>1.4691652050924375E-2</v>
      </c>
      <c r="H787" s="42">
        <f>_xll.qlCalendarAdvance(Calendar,$H786,B787,"f",FALSE)</f>
        <v>44957</v>
      </c>
      <c r="I787" s="177">
        <f>_xll.qlInterestRateIndexValueDate(Index1M,$H787)</f>
        <v>44959</v>
      </c>
      <c r="J787" s="182">
        <f>IFERROR(_xll.qlIndexFixing(Index1M,$H787,TRUE,_xll.ohTrigger(RecalcTrigger,Trigger1M)),NA())</f>
        <v>1.4747279860754288E-2</v>
      </c>
      <c r="K787" s="44" t="e">
        <f>IFERROR(_xll.qlIndexFixing(Index3M,H787,TRUE,_xll.ohTrigger(RecalcTrigger,Trigger3M)),NA())</f>
        <v>#N/A</v>
      </c>
      <c r="L787" s="44">
        <f>IFERROR(_xll.qlIndexFixing(Index6M,$H787,TRUE,_xll.ohTrigger(RecalcTrigger,Trigger6M)),NA())</f>
        <v>1.7278889714813395E-2</v>
      </c>
      <c r="M787" s="183">
        <f>IFERROR(_xll.qlIndexFixing(Index1Y,$H787,TRUE,_xll.ohTrigger(RecalcTrigger,Trigger1Y)),NA())</f>
        <v>1.8835264195301592E-2</v>
      </c>
      <c r="N787" s="182">
        <f>IFERROR(_xll.qlIndexFixing(ONIndex1M,I787,TRUE,_xll.ohTrigger(RecalcTrigger,Trigger1M)),NA())</f>
        <v>1.4676600897640668E-2</v>
      </c>
      <c r="O787" s="44" t="e">
        <f>IFERROR(_xll.qlIndexFixing(ONIndex3M,I787,TRUE,_xll.ohTrigger(RecalcTrigger,Trigger3M)),NA())</f>
        <v>#N/A</v>
      </c>
      <c r="P787" s="44">
        <f>IFERROR(_xll.qlIndexFixing(ONIndex6M,I787,TRUE,_xll.ohTrigger(RecalcTrigger,Trigger6M)),NA())</f>
        <v>1.6654426152893365E-2</v>
      </c>
      <c r="Q787" s="183">
        <f>IFERROR(_xll.qlIndexFixing(ONIndex1Y,I787,TRUE,_xll.ohTrigger(RecalcTrigger,Trigger1Y)),NA())</f>
        <v>1.7585577530736529E-2</v>
      </c>
    </row>
    <row r="788" spans="2:17" x14ac:dyDescent="0.2">
      <c r="B788" s="39" t="s">
        <v>42</v>
      </c>
      <c r="D788" s="42">
        <f>_xll.qlCalendarAdvance(Calendar,$D787,B788,"f",FALSE)</f>
        <v>44964</v>
      </c>
      <c r="E788" s="177">
        <f>_xll.qlInterestRateIndexValueDate(IndexON,D788)</f>
        <v>44964</v>
      </c>
      <c r="F788" s="193">
        <f>IFERROR(_xll.qlIndexFixing(IndexON,D788,TRUE,_xll.ohTrigger(RecalcTrigger,TriggerON)),NA())</f>
        <v>1.474105021184613E-2</v>
      </c>
      <c r="H788" s="42">
        <f>_xll.qlCalendarAdvance(Calendar,$H787,B788,"f",FALSE)</f>
        <v>44964</v>
      </c>
      <c r="I788" s="177">
        <f>_xll.qlInterestRateIndexValueDate(Index1M,$H788)</f>
        <v>44966</v>
      </c>
      <c r="J788" s="182">
        <f>IFERROR(_xll.qlIndexFixing(Index1M,$H788,TRUE,_xll.ohTrigger(RecalcTrigger,Trigger1M)),NA())</f>
        <v>1.4793334927682977E-2</v>
      </c>
      <c r="K788" s="44" t="e">
        <f>IFERROR(_xll.qlIndexFixing(Index3M,H788,TRUE,_xll.ohTrigger(RecalcTrigger,Trigger3M)),NA())</f>
        <v>#N/A</v>
      </c>
      <c r="L788" s="44">
        <f>IFERROR(_xll.qlIndexFixing(Index6M,$H788,TRUE,_xll.ohTrigger(RecalcTrigger,Trigger6M)),NA())</f>
        <v>1.7323343883476467E-2</v>
      </c>
      <c r="M788" s="183">
        <f>IFERROR(_xll.qlIndexFixing(Index1Y,$H788,TRUE,_xll.ohTrigger(RecalcTrigger,Trigger1Y)),NA())</f>
        <v>1.88761223479272E-2</v>
      </c>
      <c r="N788" s="182">
        <f>IFERROR(_xll.qlIndexFixing(ONIndex1M,I788,TRUE,_xll.ohTrigger(RecalcTrigger,Trigger1M)),NA())</f>
        <v>1.4722743528157167E-2</v>
      </c>
      <c r="O788" s="44" t="e">
        <f>IFERROR(_xll.qlIndexFixing(ONIndex3M,I788,TRUE,_xll.ohTrigger(RecalcTrigger,Trigger3M)),NA())</f>
        <v>#N/A</v>
      </c>
      <c r="P788" s="44">
        <f>IFERROR(_xll.qlIndexFixing(ONIndex6M,I788,TRUE,_xll.ohTrigger(RecalcTrigger,Trigger6M)),NA())</f>
        <v>1.6700467644392702E-2</v>
      </c>
      <c r="Q788" s="183">
        <f>IFERROR(_xll.qlIndexFixing(ONIndex1Y,I788,TRUE,_xll.ohTrigger(RecalcTrigger,Trigger1Y)),NA())</f>
        <v>1.763138400423081E-2</v>
      </c>
    </row>
    <row r="789" spans="2:17" x14ac:dyDescent="0.2">
      <c r="B789" s="39" t="s">
        <v>42</v>
      </c>
      <c r="D789" s="42">
        <f>_xll.qlCalendarAdvance(Calendar,$D788,B789,"f",FALSE)</f>
        <v>44971</v>
      </c>
      <c r="E789" s="177">
        <f>_xll.qlInterestRateIndexValueDate(IndexON,D789)</f>
        <v>44971</v>
      </c>
      <c r="F789" s="193">
        <f>IFERROR(_xll.qlIndexFixing(IndexON,D789,TRUE,_xll.ohTrigger(RecalcTrigger,TriggerON)),NA())</f>
        <v>1.4790316447257368E-2</v>
      </c>
      <c r="H789" s="42">
        <f>_xll.qlCalendarAdvance(Calendar,$H788,B789,"f",FALSE)</f>
        <v>44971</v>
      </c>
      <c r="I789" s="177">
        <f>_xll.qlInterestRateIndexValueDate(Index1M,$H789)</f>
        <v>44973</v>
      </c>
      <c r="J789" s="182">
        <f>IFERROR(_xll.qlIndexFixing(Index1M,$H789,TRUE,_xll.ohTrigger(RecalcTrigger,Trigger1M)),NA())</f>
        <v>1.4839287875213016E-2</v>
      </c>
      <c r="K789" s="44" t="e">
        <f>IFERROR(_xll.qlIndexFixing(Index3M,H789,TRUE,_xll.ohTrigger(RecalcTrigger,Trigger3M)),NA())</f>
        <v>#N/A</v>
      </c>
      <c r="L789" s="44">
        <f>IFERROR(_xll.qlIndexFixing(Index6M,$H789,TRUE,_xll.ohTrigger(RecalcTrigger,Trigger6M)),NA())</f>
        <v>1.7367633916956306E-2</v>
      </c>
      <c r="M789" s="183">
        <f>IFERROR(_xll.qlIndexFixing(Index1Y,$H789,TRUE,_xll.ohTrigger(RecalcTrigger,Trigger1Y)),NA())</f>
        <v>1.8916732871268056E-2</v>
      </c>
      <c r="N789" s="182">
        <f>IFERROR(_xll.qlIndexFixing(ONIndex1M,I789,TRUE,_xll.ohTrigger(RecalcTrigger,Trigger1M)),NA())</f>
        <v>1.4768784179048922E-2</v>
      </c>
      <c r="O789" s="44" t="e">
        <f>IFERROR(_xll.qlIndexFixing(ONIndex3M,I789,TRUE,_xll.ohTrigger(RecalcTrigger,Trigger3M)),NA())</f>
        <v>#N/A</v>
      </c>
      <c r="P789" s="44">
        <f>IFERROR(_xll.qlIndexFixing(ONIndex6M,I789,TRUE,_xll.ohTrigger(RecalcTrigger,Trigger6M)),NA())</f>
        <v>1.6746355160419668E-2</v>
      </c>
      <c r="Q789" s="183">
        <f>IFERROR(_xll.qlIndexFixing(ONIndex1Y,I789,TRUE,_xll.ohTrigger(RecalcTrigger,Trigger1Y)),NA())</f>
        <v>1.767698992279243E-2</v>
      </c>
    </row>
    <row r="790" spans="2:17" x14ac:dyDescent="0.2">
      <c r="B790" s="39" t="s">
        <v>42</v>
      </c>
      <c r="D790" s="42">
        <f>_xll.qlCalendarAdvance(Calendar,$D789,B790,"f",FALSE)</f>
        <v>44978</v>
      </c>
      <c r="E790" s="177">
        <f>_xll.qlInterestRateIndexValueDate(IndexON,D790)</f>
        <v>44978</v>
      </c>
      <c r="F790" s="193">
        <f>IFERROR(_xll.qlIndexFixing(IndexON,D790,TRUE,_xll.ohTrigger(RecalcTrigger,TriggerON)),NA())</f>
        <v>1.4839450080099681E-2</v>
      </c>
      <c r="H790" s="42">
        <f>_xll.qlCalendarAdvance(Calendar,$H789,B790,"f",FALSE)</f>
        <v>44978</v>
      </c>
      <c r="I790" s="177">
        <f>_xll.qlInterestRateIndexValueDate(Index1M,$H790)</f>
        <v>44980</v>
      </c>
      <c r="J790" s="182">
        <f>IFERROR(_xll.qlIndexFixing(Index1M,$H790,TRUE,_xll.ohTrigger(RecalcTrigger,Trigger1M)),NA())</f>
        <v>1.4885138565774447E-2</v>
      </c>
      <c r="K790" s="44" t="e">
        <f>IFERROR(_xll.qlIndexFixing(Index3M,H790,TRUE,_xll.ohTrigger(RecalcTrigger,Trigger3M)),NA())</f>
        <v>#N/A</v>
      </c>
      <c r="L790" s="44">
        <f>IFERROR(_xll.qlIndexFixing(Index6M,$H790,TRUE,_xll.ohTrigger(RecalcTrigger,Trigger6M)),NA())</f>
        <v>1.7411759006539369E-2</v>
      </c>
      <c r="M790" s="183">
        <f>IFERROR(_xll.qlIndexFixing(Index1Y,$H790,TRUE,_xll.ohTrigger(RecalcTrigger,Trigger1Y)),NA())</f>
        <v>1.8957093065117423E-2</v>
      </c>
      <c r="N790" s="182">
        <f>IFERROR(_xll.qlIndexFixing(ONIndex1M,I790,TRUE,_xll.ohTrigger(RecalcTrigger,Trigger1M)),NA())</f>
        <v>1.4814722714104889E-2</v>
      </c>
      <c r="O790" s="44" t="e">
        <f>IFERROR(_xll.qlIndexFixing(ONIndex3M,I790,TRUE,_xll.ohTrigger(RecalcTrigger,Trigger3M)),NA())</f>
        <v>#N/A</v>
      </c>
      <c r="P790" s="44">
        <f>IFERROR(_xll.qlIndexFixing(ONIndex6M,I790,TRUE,_xll.ohTrigger(RecalcTrigger,Trigger6M)),NA())</f>
        <v>1.6792087909767162E-2</v>
      </c>
      <c r="Q790" s="183">
        <f>IFERROR(_xll.qlIndexFixing(ONIndex1Y,I790,TRUE,_xll.ohTrigger(RecalcTrigger,Trigger1Y)),NA())</f>
        <v>1.772239391040209E-2</v>
      </c>
    </row>
    <row r="791" spans="2:17" x14ac:dyDescent="0.2">
      <c r="B791" s="39" t="s">
        <v>42</v>
      </c>
      <c r="D791" s="42">
        <f>_xll.qlCalendarAdvance(Calendar,$D790,B791,"f",FALSE)</f>
        <v>44985</v>
      </c>
      <c r="E791" s="177">
        <f>_xll.qlInterestRateIndexValueDate(IndexON,D791)</f>
        <v>44985</v>
      </c>
      <c r="F791" s="193">
        <f>IFERROR(_xll.qlIndexFixing(IndexON,D791,TRUE,_xll.ohTrigger(RecalcTrigger,TriggerON)),NA())</f>
        <v>1.4888450433474532E-2</v>
      </c>
      <c r="H791" s="42">
        <f>_xll.qlCalendarAdvance(Calendar,$H790,B791,"f",FALSE)</f>
        <v>44985</v>
      </c>
      <c r="I791" s="177">
        <f>_xll.qlInterestRateIndexValueDate(Index1M,$H791)</f>
        <v>44987</v>
      </c>
      <c r="J791" s="182">
        <f>IFERROR(_xll.qlIndexFixing(Index1M,$H791,TRUE,_xll.ohTrigger(RecalcTrigger,Trigger1M)),NA())</f>
        <v>1.4945158269761283E-2</v>
      </c>
      <c r="K791" s="44" t="e">
        <f>IFERROR(_xll.qlIndexFixing(Index3M,H791,TRUE,_xll.ohTrigger(RecalcTrigger,Trigger3M)),NA())</f>
        <v>#N/A</v>
      </c>
      <c r="L791" s="44">
        <f>IFERROR(_xll.qlIndexFixing(Index6M,$H791,TRUE,_xll.ohTrigger(RecalcTrigger,Trigger6M)),NA())</f>
        <v>1.7473229653448337E-2</v>
      </c>
      <c r="M791" s="183">
        <f>IFERROR(_xll.qlIndexFixing(Index1Y,$H791,TRUE,_xll.ohTrigger(RecalcTrigger,Trigger1Y)),NA())</f>
        <v>1.9006786284687469E-2</v>
      </c>
      <c r="N791" s="182">
        <f>IFERROR(_xll.qlIndexFixing(ONIndex1M,I791,TRUE,_xll.ohTrigger(RecalcTrigger,Trigger1M)),NA())</f>
        <v>1.4860558996954154E-2</v>
      </c>
      <c r="O791" s="44" t="e">
        <f>IFERROR(_xll.qlIndexFixing(ONIndex3M,I791,TRUE,_xll.ohTrigger(RecalcTrigger,Trigger3M)),NA())</f>
        <v>#N/A</v>
      </c>
      <c r="P791" s="44">
        <f>IFERROR(_xll.qlIndexFixing(ONIndex6M,I791,TRUE,_xll.ohTrigger(RecalcTrigger,Trigger6M)),NA())</f>
        <v>1.6837665101547827E-2</v>
      </c>
      <c r="Q791" s="183">
        <f>IFERROR(_xll.qlIndexFixing(ONIndex1Y,I791,TRUE,_xll.ohTrigger(RecalcTrigger,Trigger1Y)),NA())</f>
        <v>1.776759459088062E-2</v>
      </c>
    </row>
    <row r="792" spans="2:17" x14ac:dyDescent="0.2">
      <c r="B792" s="39" t="s">
        <v>42</v>
      </c>
      <c r="D792" s="42">
        <f>_xll.qlCalendarAdvance(Calendar,$D791,B792,"f",FALSE)</f>
        <v>44992</v>
      </c>
      <c r="E792" s="177">
        <f>_xll.qlInterestRateIndexValueDate(IndexON,D792)</f>
        <v>44992</v>
      </c>
      <c r="F792" s="193">
        <f>IFERROR(_xll.qlIndexFixing(IndexON,D792,TRUE,_xll.ohTrigger(RecalcTrigger,TriggerON)),NA())</f>
        <v>1.493731683032351E-2</v>
      </c>
      <c r="H792" s="42">
        <f>_xll.qlCalendarAdvance(Calendar,$H791,B792,"f",FALSE)</f>
        <v>44992</v>
      </c>
      <c r="I792" s="177">
        <f>_xll.qlInterestRateIndexValueDate(Index1M,$H792)</f>
        <v>44994</v>
      </c>
      <c r="J792" s="182">
        <f>IFERROR(_xll.qlIndexFixing(Index1M,$H792,TRUE,_xll.ohTrigger(RecalcTrigger,Trigger1M)),NA())</f>
        <v>1.499434362602369E-2</v>
      </c>
      <c r="K792" s="44" t="e">
        <f>IFERROR(_xll.qlIndexFixing(Index3M,H792,TRUE,_xll.ohTrigger(RecalcTrigger,Trigger3M)),NA())</f>
        <v>#N/A</v>
      </c>
      <c r="L792" s="44">
        <f>IFERROR(_xll.qlIndexFixing(Index6M,$H792,TRUE,_xll.ohTrigger(RecalcTrigger,Trigger6M)),NA())</f>
        <v>1.751697207594884E-2</v>
      </c>
      <c r="M792" s="183">
        <f>IFERROR(_xll.qlIndexFixing(Index1Y,$H792,TRUE,_xll.ohTrigger(RecalcTrigger,Trigger1Y)),NA())</f>
        <v>1.9046583746953148E-2</v>
      </c>
      <c r="N792" s="182">
        <f>IFERROR(_xll.qlIndexFixing(ONIndex1M,I792,TRUE,_xll.ohTrigger(RecalcTrigger,Trigger1M)),NA())</f>
        <v>1.4906292891065931E-2</v>
      </c>
      <c r="O792" s="44" t="e">
        <f>IFERROR(_xll.qlIndexFixing(ONIndex3M,I792,TRUE,_xll.ohTrigger(RecalcTrigger,Trigger3M)),NA())</f>
        <v>#N/A</v>
      </c>
      <c r="P792" s="44">
        <f>IFERROR(_xll.qlIndexFixing(ONIndex6M,I792,TRUE,_xll.ohTrigger(RecalcTrigger,Trigger6M)),NA())</f>
        <v>1.6883085944714438E-2</v>
      </c>
      <c r="Q792" s="183">
        <f>IFERROR(_xll.qlIndexFixing(ONIndex1Y,I792,TRUE,_xll.ohTrigger(RecalcTrigger,Trigger1Y)),NA())</f>
        <v>1.7812590587968913E-2</v>
      </c>
    </row>
    <row r="793" spans="2:17" x14ac:dyDescent="0.2">
      <c r="B793" s="39" t="s">
        <v>42</v>
      </c>
      <c r="D793" s="42">
        <f>_xll.qlCalendarAdvance(Calendar,$D792,B793,"f",FALSE)</f>
        <v>44999</v>
      </c>
      <c r="E793" s="177">
        <f>_xll.qlInterestRateIndexValueDate(IndexON,D793)</f>
        <v>44999</v>
      </c>
      <c r="F793" s="193">
        <f>IFERROR(_xll.qlIndexFixing(IndexON,D793,TRUE,_xll.ohTrigger(RecalcTrigger,TriggerON)),NA())</f>
        <v>1.498604859374808E-2</v>
      </c>
      <c r="H793" s="42">
        <f>_xll.qlCalendarAdvance(Calendar,$H792,B793,"f",FALSE)</f>
        <v>44999</v>
      </c>
      <c r="I793" s="177">
        <f>_xll.qlInterestRateIndexValueDate(Index1M,$H793)</f>
        <v>45001</v>
      </c>
      <c r="J793" s="182">
        <f>IFERROR(_xll.qlIndexFixing(Index1M,$H793,TRUE,_xll.ohTrigger(RecalcTrigger,Trigger1M)),NA())</f>
        <v>1.5036303562477038E-2</v>
      </c>
      <c r="K793" s="44" t="e">
        <f>IFERROR(_xll.qlIndexFixing(Index3M,H793,TRUE,_xll.ohTrigger(RecalcTrigger,Trigger3M)),NA())</f>
        <v>#N/A</v>
      </c>
      <c r="L793" s="44">
        <f>IFERROR(_xll.qlIndexFixing(Index6M,$H793,TRUE,_xll.ohTrigger(RecalcTrigger,Trigger6M)),NA())</f>
        <v>1.7560546824965641E-2</v>
      </c>
      <c r="M793" s="183">
        <f>IFERROR(_xll.qlIndexFixing(Index1Y,$H793,TRUE,_xll.ohTrigger(RecalcTrigger,Trigger1Y)),NA())</f>
        <v>1.9086121935176156E-2</v>
      </c>
      <c r="N793" s="182">
        <f>IFERROR(_xll.qlIndexFixing(ONIndex1M,I793,TRUE,_xll.ohTrigger(RecalcTrigger,Trigger1M)),NA())</f>
        <v>1.4951924260309113E-2</v>
      </c>
      <c r="O793" s="44" t="e">
        <f>IFERROR(_xll.qlIndexFixing(ONIndex3M,I793,TRUE,_xll.ohTrigger(RecalcTrigger,Trigger3M)),NA())</f>
        <v>#N/A</v>
      </c>
      <c r="P793" s="44">
        <f>IFERROR(_xll.qlIndexFixing(ONIndex6M,I793,TRUE,_xll.ohTrigger(RecalcTrigger,Trigger6M)),NA())</f>
        <v>1.6928349648459573E-2</v>
      </c>
      <c r="Q793" s="183">
        <f>IFERROR(_xll.qlIndexFixing(ONIndex1Y,I793,TRUE,_xll.ohTrigger(RecalcTrigger,Trigger1Y)),NA())</f>
        <v>1.7857380525727606E-2</v>
      </c>
    </row>
    <row r="794" spans="2:17" x14ac:dyDescent="0.2">
      <c r="B794" s="39" t="s">
        <v>42</v>
      </c>
      <c r="D794" s="42">
        <f>_xll.qlCalendarAdvance(Calendar,$D793,B794,"f",FALSE)</f>
        <v>45006</v>
      </c>
      <c r="E794" s="177">
        <f>_xll.qlInterestRateIndexValueDate(IndexON,D794)</f>
        <v>45006</v>
      </c>
      <c r="F794" s="193">
        <f>IFERROR(_xll.qlIndexFixing(IndexON,D794,TRUE,_xll.ohTrigger(RecalcTrigger,TriggerON)),NA())</f>
        <v>1.5034645046769768E-2</v>
      </c>
      <c r="H794" s="42">
        <f>_xll.qlCalendarAdvance(Calendar,$H793,B794,"f",FALSE)</f>
        <v>45006</v>
      </c>
      <c r="I794" s="177">
        <f>_xll.qlInterestRateIndexValueDate(Index1M,$H794)</f>
        <v>45008</v>
      </c>
      <c r="J794" s="182">
        <f>IFERROR(_xll.qlIndexFixing(Index1M,$H794,TRUE,_xll.ohTrigger(RecalcTrigger,Trigger1M)),NA())</f>
        <v>1.5081722016499766E-2</v>
      </c>
      <c r="K794" s="44" t="e">
        <f>IFERROR(_xll.qlIndexFixing(Index3M,H794,TRUE,_xll.ohTrigger(RecalcTrigger,Trigger3M)),NA())</f>
        <v>#N/A</v>
      </c>
      <c r="L794" s="44">
        <f>IFERROR(_xll.qlIndexFixing(Index6M,$H794,TRUE,_xll.ohTrigger(RecalcTrigger,Trigger6M)),NA())</f>
        <v>1.760395309116335E-2</v>
      </c>
      <c r="M794" s="183">
        <f>IFERROR(_xll.qlIndexFixing(Index1Y,$H794,TRUE,_xll.ohTrigger(RecalcTrigger,Trigger1Y)),NA())</f>
        <v>1.9125398108266963E-2</v>
      </c>
      <c r="N794" s="182">
        <f>IFERROR(_xll.qlIndexFixing(ONIndex1M,I794,TRUE,_xll.ohTrigger(RecalcTrigger,Trigger1M)),NA())</f>
        <v>1.4997452968152913E-2</v>
      </c>
      <c r="O794" s="44" t="e">
        <f>IFERROR(_xll.qlIndexFixing(ONIndex3M,I794,TRUE,_xll.ohTrigger(RecalcTrigger,Trigger3M)),NA())</f>
        <v>#N/A</v>
      </c>
      <c r="P794" s="44">
        <f>IFERROR(_xll.qlIndexFixing(ONIndex6M,I794,TRUE,_xll.ohTrigger(RecalcTrigger,Trigger6M)),NA())</f>
        <v>1.697345542165607E-2</v>
      </c>
      <c r="Q794" s="183">
        <f>IFERROR(_xll.qlIndexFixing(ONIndex1Y,I794,TRUE,_xll.ohTrigger(RecalcTrigger,Trigger1Y)),NA())</f>
        <v>1.7901963027897594E-2</v>
      </c>
    </row>
    <row r="795" spans="2:17" x14ac:dyDescent="0.2">
      <c r="B795" s="39" t="s">
        <v>42</v>
      </c>
      <c r="D795" s="42">
        <f>_xll.qlCalendarAdvance(Calendar,$D794,B795,"f",FALSE)</f>
        <v>45013</v>
      </c>
      <c r="E795" s="177">
        <f>_xll.qlInterestRateIndexValueDate(IndexON,D795)</f>
        <v>45013</v>
      </c>
      <c r="F795" s="193">
        <f>IFERROR(_xll.qlIndexFixing(IndexON,D795,TRUE,_xll.ohTrigger(RecalcTrigger,TriggerON)),NA())</f>
        <v>1.5083105512490036E-2</v>
      </c>
      <c r="H795" s="42">
        <f>_xll.qlCalendarAdvance(Calendar,$H794,B795,"f",FALSE)</f>
        <v>45013</v>
      </c>
      <c r="I795" s="177">
        <f>_xll.qlInterestRateIndexValueDate(Index1M,$H795)</f>
        <v>45015</v>
      </c>
      <c r="J795" s="182">
        <f>IFERROR(_xll.qlIndexFixing(Index1M,$H795,TRUE,_xll.ohTrigger(RecalcTrigger,Trigger1M)),NA())</f>
        <v>1.5116400018673816E-2</v>
      </c>
      <c r="K795" s="44" t="e">
        <f>IFERROR(_xll.qlIndexFixing(Index3M,H795,TRUE,_xll.ohTrigger(RecalcTrigger,Trigger3M)),NA())</f>
        <v>#N/A</v>
      </c>
      <c r="L795" s="44">
        <f>IFERROR(_xll.qlIndexFixing(Index6M,$H795,TRUE,_xll.ohTrigger(RecalcTrigger,Trigger6M)),NA())</f>
        <v>1.7636807870460403E-2</v>
      </c>
      <c r="M795" s="183">
        <f>IFERROR(_xll.qlIndexFixing(Index1Y,$H795,TRUE,_xll.ohTrigger(RecalcTrigger,Trigger1Y)),NA())</f>
        <v>1.9151918252195612E-2</v>
      </c>
      <c r="N795" s="182">
        <f>IFERROR(_xll.qlIndexFixing(ONIndex1M,I795,TRUE,_xll.ohTrigger(RecalcTrigger,Trigger1M)),NA())</f>
        <v>1.5042878878146482E-2</v>
      </c>
      <c r="O795" s="44" t="e">
        <f>IFERROR(_xll.qlIndexFixing(ONIndex3M,I795,TRUE,_xll.ohTrigger(RecalcTrigger,Trigger3M)),NA())</f>
        <v>#N/A</v>
      </c>
      <c r="P795" s="44">
        <f>IFERROR(_xll.qlIndexFixing(ONIndex6M,I795,TRUE,_xll.ohTrigger(RecalcTrigger,Trigger6M)),NA())</f>
        <v>1.7018402473416572E-2</v>
      </c>
      <c r="Q795" s="183">
        <f>IFERROR(_xll.qlIndexFixing(ONIndex1Y,I795,TRUE,_xll.ohTrigger(RecalcTrigger,Trigger1Y)),NA())</f>
        <v>1.7946336718459577E-2</v>
      </c>
    </row>
    <row r="796" spans="2:17" x14ac:dyDescent="0.2">
      <c r="B796" s="39" t="s">
        <v>42</v>
      </c>
      <c r="D796" s="42">
        <f>_xll.qlCalendarAdvance(Calendar,$D795,B796,"f",FALSE)</f>
        <v>45020</v>
      </c>
      <c r="E796" s="177">
        <f>_xll.qlInterestRateIndexValueDate(IndexON,D796)</f>
        <v>45020</v>
      </c>
      <c r="F796" s="193">
        <f>IFERROR(_xll.qlIndexFixing(IndexON,D796,TRUE,_xll.ohTrigger(RecalcTrigger,TriggerON)),NA())</f>
        <v>1.5131429313850475E-2</v>
      </c>
      <c r="H796" s="42">
        <f>_xll.qlCalendarAdvance(Calendar,$H795,B796,"f",FALSE)</f>
        <v>45020</v>
      </c>
      <c r="I796" s="177">
        <f>_xll.qlInterestRateIndexValueDate(Index1M,$H796)</f>
        <v>45022</v>
      </c>
      <c r="J796" s="182">
        <f>IFERROR(_xll.qlIndexFixing(Index1M,$H796,TRUE,_xll.ohTrigger(RecalcTrigger,Trigger1M)),NA())</f>
        <v>1.5172249851110875E-2</v>
      </c>
      <c r="K796" s="44" t="e">
        <f>IFERROR(_xll.qlIndexFixing(Index3M,H796,TRUE,_xll.ohTrigger(RecalcTrigger,Trigger3M)),NA())</f>
        <v>#N/A</v>
      </c>
      <c r="L796" s="44">
        <f>IFERROR(_xll.qlIndexFixing(Index6M,$H796,TRUE,_xll.ohTrigger(RecalcTrigger,Trigger6M)),NA())</f>
        <v>1.7679905702058116E-2</v>
      </c>
      <c r="M796" s="183">
        <f>IFERROR(_xll.qlIndexFixing(Index1Y,$H796,TRUE,_xll.ohTrigger(RecalcTrigger,Trigger1Y)),NA())</f>
        <v>1.9203153387652102E-2</v>
      </c>
      <c r="N796" s="182">
        <f>IFERROR(_xll.qlIndexFixing(ONIndex1M,I796,TRUE,_xll.ohTrigger(RecalcTrigger,Trigger1M)),NA())</f>
        <v>1.5101132350592295E-2</v>
      </c>
      <c r="O796" s="44" t="e">
        <f>IFERROR(_xll.qlIndexFixing(ONIndex3M,I796,TRUE,_xll.ohTrigger(RecalcTrigger,Trigger3M)),NA())</f>
        <v>#N/A</v>
      </c>
      <c r="P796" s="44">
        <f>IFERROR(_xll.qlIndexFixing(ONIndex6M,I796,TRUE,_xll.ohTrigger(RecalcTrigger,Trigger6M)),NA())</f>
        <v>1.7075957043566348E-2</v>
      </c>
      <c r="Q796" s="183">
        <f>IFERROR(_xll.qlIndexFixing(ONIndex1Y,I796,TRUE,_xll.ohTrigger(RecalcTrigger,Trigger1Y)),NA())</f>
        <v>1.8003079566399904E-2</v>
      </c>
    </row>
    <row r="797" spans="2:17" x14ac:dyDescent="0.2">
      <c r="B797" s="39" t="s">
        <v>42</v>
      </c>
      <c r="D797" s="42">
        <f>_xll.qlCalendarAdvance(Calendar,$D796,B797,"f",FALSE)</f>
        <v>45027</v>
      </c>
      <c r="E797" s="177">
        <f>_xll.qlInterestRateIndexValueDate(IndexON,D797)</f>
        <v>45027</v>
      </c>
      <c r="F797" s="193">
        <f>IFERROR(_xll.qlIndexFixing(IndexON,D797,TRUE,_xll.ohTrigger(RecalcTrigger,TriggerON)),NA())</f>
        <v>1.5179615773872612E-2</v>
      </c>
      <c r="H797" s="42">
        <f>_xll.qlCalendarAdvance(Calendar,$H796,B797,"f",FALSE)</f>
        <v>45027</v>
      </c>
      <c r="I797" s="177">
        <f>_xll.qlInterestRateIndexValueDate(Index1M,$H797)</f>
        <v>45029</v>
      </c>
      <c r="J797" s="182">
        <f>IFERROR(_xll.qlIndexFixing(Index1M,$H797,TRUE,_xll.ohTrigger(RecalcTrigger,Trigger1M)),NA())</f>
        <v>1.5217358956199634E-2</v>
      </c>
      <c r="K797" s="44" t="e">
        <f>IFERROR(_xll.qlIndexFixing(Index3M,H797,TRUE,_xll.ohTrigger(RecalcTrigger,Trigger3M)),NA())</f>
        <v>#N/A</v>
      </c>
      <c r="L797" s="44">
        <f>IFERROR(_xll.qlIndexFixing(Index6M,$H797,TRUE,_xll.ohTrigger(RecalcTrigger,Trigger6M)),NA())</f>
        <v>1.7722832805893846E-2</v>
      </c>
      <c r="M797" s="183">
        <f>IFERROR(_xll.qlIndexFixing(Index1Y,$H797,TRUE,_xll.ohTrigger(RecalcTrigger,Trigger1Y)),NA())</f>
        <v>1.924162695474212E-2</v>
      </c>
      <c r="N797" s="182">
        <f>IFERROR(_xll.qlIndexFixing(ONIndex1M,I797,TRUE,_xll.ohTrigger(RecalcTrigger,Trigger1M)),NA())</f>
        <v>1.5133421759738752E-2</v>
      </c>
      <c r="O797" s="44" t="e">
        <f>IFERROR(_xll.qlIndexFixing(ONIndex3M,I797,TRUE,_xll.ohTrigger(RecalcTrigger,Trigger3M)),NA())</f>
        <v>#N/A</v>
      </c>
      <c r="P797" s="44">
        <f>IFERROR(_xll.qlIndexFixing(ONIndex6M,I797,TRUE,_xll.ohTrigger(RecalcTrigger,Trigger6M)),NA())</f>
        <v>1.7107817248600554E-2</v>
      </c>
      <c r="Q797" s="183">
        <f>IFERROR(_xll.qlIndexFixing(ONIndex1Y,I797,TRUE,_xll.ohTrigger(RecalcTrigger,Trigger1Y)),NA())</f>
        <v>1.8034452160122783E-2</v>
      </c>
    </row>
    <row r="798" spans="2:17" x14ac:dyDescent="0.2">
      <c r="B798" s="39" t="s">
        <v>42</v>
      </c>
      <c r="D798" s="42">
        <f>_xll.qlCalendarAdvance(Calendar,$D797,B798,"f",FALSE)</f>
        <v>45034</v>
      </c>
      <c r="E798" s="177">
        <f>_xll.qlInterestRateIndexValueDate(IndexON,D798)</f>
        <v>45034</v>
      </c>
      <c r="F798" s="193">
        <f>IFERROR(_xll.qlIndexFixing(IndexON,D798,TRUE,_xll.ohTrigger(RecalcTrigger,TriggerON)),NA())</f>
        <v>1.522766421565791E-2</v>
      </c>
      <c r="H798" s="42">
        <f>_xll.qlCalendarAdvance(Calendar,$H797,B798,"f",FALSE)</f>
        <v>45034</v>
      </c>
      <c r="I798" s="177">
        <f>_xll.qlInterestRateIndexValueDate(Index1M,$H798)</f>
        <v>45036</v>
      </c>
      <c r="J798" s="182">
        <f>IFERROR(_xll.qlIndexFixing(Index1M,$H798,TRUE,_xll.ohTrigger(RecalcTrigger,Trigger1M)),NA())</f>
        <v>1.5262364669478279E-2</v>
      </c>
      <c r="K798" s="44" t="e">
        <f>IFERROR(_xll.qlIndexFixing(Index3M,H798,TRUE,_xll.ohTrigger(RecalcTrigger,Trigger3M)),NA())</f>
        <v>#N/A</v>
      </c>
      <c r="L798" s="44">
        <f>IFERROR(_xll.qlIndexFixing(Index6M,$H798,TRUE,_xll.ohTrigger(RecalcTrigger,Trigger6M)),NA())</f>
        <v>1.7765588372832101E-2</v>
      </c>
      <c r="M798" s="183">
        <f>IFERROR(_xll.qlIndexFixing(Index1Y,$H798,TRUE,_xll.ohTrigger(RecalcTrigger,Trigger1Y)),NA())</f>
        <v>1.9279827428301741E-2</v>
      </c>
      <c r="N798" s="182">
        <f>IFERROR(_xll.qlIndexFixing(ONIndex1M,I798,TRUE,_xll.ohTrigger(RecalcTrigger,Trigger1M)),NA())</f>
        <v>1.5178538458435753E-2</v>
      </c>
      <c r="O798" s="44" t="e">
        <f>IFERROR(_xll.qlIndexFixing(ONIndex3M,I798,TRUE,_xll.ohTrigger(RecalcTrigger,Trigger3M)),NA())</f>
        <v>#N/A</v>
      </c>
      <c r="P798" s="44">
        <f>IFERROR(_xll.qlIndexFixing(ONIndex6M,I798,TRUE,_xll.ohTrigger(RecalcTrigger,Trigger6M)),NA())</f>
        <v>1.7152283390089451E-2</v>
      </c>
      <c r="Q798" s="183">
        <f>IFERROR(_xll.qlIndexFixing(ONIndex1Y,I798,TRUE,_xll.ohTrigger(RecalcTrigger,Trigger1Y)),NA())</f>
        <v>1.8078191158865664E-2</v>
      </c>
    </row>
    <row r="799" spans="2:17" x14ac:dyDescent="0.2">
      <c r="B799" s="39" t="s">
        <v>42</v>
      </c>
      <c r="D799" s="42">
        <f>_xll.qlCalendarAdvance(Calendar,$D798,B799,"f",FALSE)</f>
        <v>45041</v>
      </c>
      <c r="E799" s="177">
        <f>_xll.qlInterestRateIndexValueDate(IndexON,D799)</f>
        <v>45041</v>
      </c>
      <c r="F799" s="193">
        <f>IFERROR(_xll.qlIndexFixing(IndexON,D799,TRUE,_xll.ohTrigger(RecalcTrigger,TriggerON)),NA())</f>
        <v>1.5275573962068023E-2</v>
      </c>
      <c r="H799" s="42">
        <f>_xll.qlCalendarAdvance(Calendar,$H798,B799,"f",FALSE)</f>
        <v>45041</v>
      </c>
      <c r="I799" s="177">
        <f>_xll.qlInterestRateIndexValueDate(Index1M,$H799)</f>
        <v>45043</v>
      </c>
      <c r="J799" s="182">
        <f>IFERROR(_xll.qlIndexFixing(Index1M,$H799,TRUE,_xll.ohTrigger(RecalcTrigger,Trigger1M)),NA())</f>
        <v>1.5307266853194501E-2</v>
      </c>
      <c r="K799" s="44" t="e">
        <f>IFERROR(_xll.qlIndexFixing(Index3M,H799,TRUE,_xll.ohTrigger(RecalcTrigger,Trigger3M)),NA())</f>
        <v>#N/A</v>
      </c>
      <c r="L799" s="44">
        <f>IFERROR(_xll.qlIndexFixing(Index6M,$H799,TRUE,_xll.ohTrigger(RecalcTrigger,Trigger6M)),NA())</f>
        <v>1.780817159371206E-2</v>
      </c>
      <c r="M799" s="183">
        <f>IFERROR(_xll.qlIndexFixing(Index1Y,$H799,TRUE,_xll.ohTrigger(RecalcTrigger,Trigger1Y)),NA())</f>
        <v>1.9317752010247675E-2</v>
      </c>
      <c r="N799" s="182">
        <f>IFERROR(_xll.qlIndexFixing(ONIndex1M,I799,TRUE,_xll.ohTrigger(RecalcTrigger,Trigger1M)),NA())</f>
        <v>1.5229973849182343E-2</v>
      </c>
      <c r="O799" s="44" t="e">
        <f>IFERROR(_xll.qlIndexFixing(ONIndex3M,I799,TRUE,_xll.ohTrigger(RecalcTrigger,Trigger3M)),NA())</f>
        <v>#N/A</v>
      </c>
      <c r="P799" s="44">
        <f>IFERROR(_xll.qlIndexFixing(ONIndex6M,I799,TRUE,_xll.ohTrigger(RecalcTrigger,Trigger6M)),NA())</f>
        <v>1.7202903564461636E-2</v>
      </c>
      <c r="Q799" s="183">
        <f>IFERROR(_xll.qlIndexFixing(ONIndex1Y,I799,TRUE,_xll.ohTrigger(RecalcTrigger,Trigger1Y)),NA())</f>
        <v>1.8127916077927964E-2</v>
      </c>
    </row>
    <row r="800" spans="2:17" x14ac:dyDescent="0.2">
      <c r="B800" s="39" t="s">
        <v>42</v>
      </c>
      <c r="D800" s="42">
        <f>_xll.qlCalendarAdvance(Calendar,$D799,B800,"f",FALSE)</f>
        <v>45048</v>
      </c>
      <c r="E800" s="177">
        <f>_xll.qlInterestRateIndexValueDate(IndexON,D800)</f>
        <v>45048</v>
      </c>
      <c r="F800" s="193">
        <f>IFERROR(_xll.qlIndexFixing(IndexON,D800,TRUE,_xll.ohTrigger(RecalcTrigger,TriggerON)),NA())</f>
        <v>1.5323344336444222E-2</v>
      </c>
      <c r="H800" s="42">
        <f>_xll.qlCalendarAdvance(Calendar,$H799,B800,"f",FALSE)</f>
        <v>45048</v>
      </c>
      <c r="I800" s="177">
        <f>_xll.qlInterestRateIndexValueDate(Index1M,$H800)</f>
        <v>45050</v>
      </c>
      <c r="J800" s="182">
        <f>IFERROR(_xll.qlIndexFixing(Index1M,$H800,TRUE,_xll.ohTrigger(RecalcTrigger,Trigger1M)),NA())</f>
        <v>1.5352065369603485E-2</v>
      </c>
      <c r="K800" s="44" t="e">
        <f>IFERROR(_xll.qlIndexFixing(Index3M,H800,TRUE,_xll.ohTrigger(RecalcTrigger,Trigger3M)),NA())</f>
        <v>#N/A</v>
      </c>
      <c r="L800" s="44">
        <f>IFERROR(_xll.qlIndexFixing(Index6M,$H800,TRUE,_xll.ohTrigger(RecalcTrigger,Trigger6M)),NA())</f>
        <v>1.7860807222928436E-2</v>
      </c>
      <c r="M800" s="183">
        <f>IFERROR(_xll.qlIndexFixing(Index1Y,$H800,TRUE,_xll.ohTrigger(RecalcTrigger,Trigger1Y)),NA())</f>
        <v>1.9355397891114002E-2</v>
      </c>
      <c r="N800" s="182">
        <f>IFERROR(_xll.qlIndexFixing(ONIndex1M,I800,TRUE,_xll.ohTrigger(RecalcTrigger,Trigger1M)),NA())</f>
        <v>1.5268461689856849E-2</v>
      </c>
      <c r="O800" s="44" t="e">
        <f>IFERROR(_xll.qlIndexFixing(ONIndex3M,I800,TRUE,_xll.ohTrigger(RecalcTrigger,Trigger3M)),NA())</f>
        <v>#N/A</v>
      </c>
      <c r="P800" s="44">
        <f>IFERROR(_xll.qlIndexFixing(ONIndex6M,I800,TRUE,_xll.ohTrigger(RecalcTrigger,Trigger6M)),NA())</f>
        <v>1.7240729226024598E-2</v>
      </c>
      <c r="Q800" s="183">
        <f>IFERROR(_xll.qlIndexFixing(ONIndex1Y,I800,TRUE,_xll.ohTrigger(RecalcTrigger,Trigger1Y)),NA())</f>
        <v>1.8165024831997556E-2</v>
      </c>
    </row>
    <row r="801" spans="2:17" x14ac:dyDescent="0.2">
      <c r="B801" s="39" t="s">
        <v>42</v>
      </c>
      <c r="D801" s="42">
        <f>_xll.qlCalendarAdvance(Calendar,$D800,B801,"f",FALSE)</f>
        <v>45055</v>
      </c>
      <c r="E801" s="177">
        <f>_xll.qlInterestRateIndexValueDate(IndexON,D801)</f>
        <v>45055</v>
      </c>
      <c r="F801" s="193">
        <f>IFERROR(_xll.qlIndexFixing(IndexON,D801,TRUE,_xll.ohTrigger(RecalcTrigger,TriggerON)),NA())</f>
        <v>1.5370974661648162E-2</v>
      </c>
      <c r="H801" s="42">
        <f>_xll.qlCalendarAdvance(Calendar,$H800,B801,"f",FALSE)</f>
        <v>45055</v>
      </c>
      <c r="I801" s="177">
        <f>_xll.qlInterestRateIndexValueDate(Index1M,$H801)</f>
        <v>45057</v>
      </c>
      <c r="J801" s="182">
        <f>IFERROR(_xll.qlIndexFixing(Index1M,$H801,TRUE,_xll.ohTrigger(RecalcTrigger,Trigger1M)),NA())</f>
        <v>1.5396760080955418E-2</v>
      </c>
      <c r="K801" s="44" t="e">
        <f>IFERROR(_xll.qlIndexFixing(Index3M,H801,TRUE,_xll.ohTrigger(RecalcTrigger,Trigger3M)),NA())</f>
        <v>#N/A</v>
      </c>
      <c r="L801" s="44">
        <f>IFERROR(_xll.qlIndexFixing(Index6M,$H801,TRUE,_xll.ohTrigger(RecalcTrigger,Trigger6M)),NA())</f>
        <v>1.790301144575163E-2</v>
      </c>
      <c r="M801" s="183">
        <f>IFERROR(_xll.qlIndexFixing(Index1Y,$H801,TRUE,_xll.ohTrigger(RecalcTrigger,Trigger1Y)),NA())</f>
        <v>1.9392762250058253E-2</v>
      </c>
      <c r="N801" s="182">
        <f>IFERROR(_xll.qlIndexFixing(ONIndex1M,I801,TRUE,_xll.ohTrigger(RecalcTrigger,Trigger1M)),NA())</f>
        <v>1.5313267949839116E-2</v>
      </c>
      <c r="O801" s="44" t="e">
        <f>IFERROR(_xll.qlIndexFixing(ONIndex3M,I801,TRUE,_xll.ohTrigger(RecalcTrigger,Trigger3M)),NA())</f>
        <v>#N/A</v>
      </c>
      <c r="P801" s="44">
        <f>IFERROR(_xll.qlIndexFixing(ONIndex6M,I801,TRUE,_xll.ohTrigger(RecalcTrigger,Trigger6M)),NA())</f>
        <v>1.7284707338536265E-2</v>
      </c>
      <c r="Q801" s="183">
        <f>IFERROR(_xll.qlIndexFixing(ONIndex1Y,I801,TRUE,_xll.ohTrigger(RecalcTrigger,Trigger1Y)),NA())</f>
        <v>1.8208116753948289E-2</v>
      </c>
    </row>
    <row r="802" spans="2:17" x14ac:dyDescent="0.2">
      <c r="B802" s="39" t="s">
        <v>42</v>
      </c>
      <c r="D802" s="42">
        <f>_xll.qlCalendarAdvance(Calendar,$D801,B802,"f",FALSE)</f>
        <v>45062</v>
      </c>
      <c r="E802" s="177">
        <f>_xll.qlInterestRateIndexValueDate(IndexON,D802)</f>
        <v>45062</v>
      </c>
      <c r="F802" s="193">
        <f>IFERROR(_xll.qlIndexFixing(IndexON,D802,TRUE,_xll.ohTrigger(RecalcTrigger,TriggerON)),NA())</f>
        <v>1.541846426070137E-2</v>
      </c>
      <c r="H802" s="42">
        <f>_xll.qlCalendarAdvance(Calendar,$H801,B802,"f",FALSE)</f>
        <v>45062</v>
      </c>
      <c r="I802" s="177">
        <f>_xll.qlInterestRateIndexValueDate(Index1M,$H802)</f>
        <v>45064</v>
      </c>
      <c r="J802" s="182">
        <f>IFERROR(_xll.qlIndexFixing(Index1M,$H802,TRUE,_xll.ohTrigger(RecalcTrigger,Trigger1M)),NA())</f>
        <v>1.5441350849505486E-2</v>
      </c>
      <c r="K802" s="44" t="e">
        <f>IFERROR(_xll.qlIndexFixing(Index3M,H802,TRUE,_xll.ohTrigger(RecalcTrigger,Trigger3M)),NA())</f>
        <v>#N/A</v>
      </c>
      <c r="L802" s="44">
        <f>IFERROR(_xll.qlIndexFixing(Index6M,$H802,TRUE,_xll.ohTrigger(RecalcTrigger,Trigger6M)),NA())</f>
        <v>1.7945040710133971E-2</v>
      </c>
      <c r="M802" s="183">
        <f>IFERROR(_xll.qlIndexFixing(Index1Y,$H802,TRUE,_xll.ohTrigger(RecalcTrigger,Trigger1Y)),NA())</f>
        <v>1.9429842254865961E-2</v>
      </c>
      <c r="N802" s="182">
        <f>IFERROR(_xll.qlIndexFixing(ONIndex1M,I802,TRUE,_xll.ohTrigger(RecalcTrigger,Trigger1M)),NA())</f>
        <v>1.5357970457454684E-2</v>
      </c>
      <c r="O802" s="44" t="e">
        <f>IFERROR(_xll.qlIndexFixing(ONIndex3M,I802,TRUE,_xll.ohTrigger(RecalcTrigger,Trigger3M)),NA())</f>
        <v>#N/A</v>
      </c>
      <c r="P802" s="44">
        <f>IFERROR(_xll.qlIndexFixing(ONIndex6M,I802,TRUE,_xll.ohTrigger(RecalcTrigger,Trigger6M)),NA())</f>
        <v>1.7328521192760959E-2</v>
      </c>
      <c r="Q802" s="183">
        <f>IFERROR(_xll.qlIndexFixing(ONIndex1Y,I802,TRUE,_xll.ohTrigger(RecalcTrigger,Trigger1Y)),NA())</f>
        <v>1.8250990231356568E-2</v>
      </c>
    </row>
    <row r="803" spans="2:17" x14ac:dyDescent="0.2">
      <c r="B803" s="39" t="s">
        <v>42</v>
      </c>
      <c r="D803" s="42">
        <f>_xll.qlCalendarAdvance(Calendar,$D802,B803,"f",FALSE)</f>
        <v>45069</v>
      </c>
      <c r="E803" s="177">
        <f>_xll.qlInterestRateIndexValueDate(IndexON,D803)</f>
        <v>45069</v>
      </c>
      <c r="F803" s="193">
        <f>IFERROR(_xll.qlIndexFixing(IndexON,D803,TRUE,_xll.ohTrigger(RecalcTrigger,TriggerON)),NA())</f>
        <v>1.5465812456625372E-2</v>
      </c>
      <c r="H803" s="42">
        <f>_xll.qlCalendarAdvance(Calendar,$H802,B803,"f",FALSE)</f>
        <v>45069</v>
      </c>
      <c r="I803" s="177">
        <f>_xll.qlInterestRateIndexValueDate(Index1M,$H803)</f>
        <v>45071</v>
      </c>
      <c r="J803" s="182">
        <f>IFERROR(_xll.qlIndexFixing(Index1M,$H803,TRUE,_xll.ohTrigger(RecalcTrigger,Trigger1M)),NA())</f>
        <v>1.5485837537508873E-2</v>
      </c>
      <c r="K803" s="44" t="e">
        <f>IFERROR(_xll.qlIndexFixing(Index3M,H803,TRUE,_xll.ohTrigger(RecalcTrigger,Trigger3M)),NA())</f>
        <v>#N/A</v>
      </c>
      <c r="L803" s="44">
        <f>IFERROR(_xll.qlIndexFixing(Index6M,$H803,TRUE,_xll.ohTrigger(RecalcTrigger,Trigger6M)),NA())</f>
        <v>1.7986894206517449E-2</v>
      </c>
      <c r="M803" s="183">
        <f>IFERROR(_xll.qlIndexFixing(Index1Y,$H803,TRUE,_xll.ohTrigger(RecalcTrigger,Trigger1Y)),NA())</f>
        <v>1.9466635061958275E-2</v>
      </c>
      <c r="N803" s="182">
        <f>IFERROR(_xll.qlIndexFixing(ONIndex1M,I803,TRUE,_xll.ohTrigger(RecalcTrigger,Trigger1M)),NA())</f>
        <v>1.5402569076492512E-2</v>
      </c>
      <c r="O803" s="44" t="e">
        <f>IFERROR(_xll.qlIndexFixing(ONIndex3M,I803,TRUE,_xll.ohTrigger(RecalcTrigger,Trigger3M)),NA())</f>
        <v>#N/A</v>
      </c>
      <c r="P803" s="44">
        <f>IFERROR(_xll.qlIndexFixing(ONIndex6M,I803,TRUE,_xll.ohTrigger(RecalcTrigger,Trigger6M)),NA())</f>
        <v>1.737216999773139E-2</v>
      </c>
      <c r="Q803" s="183">
        <f>IFERROR(_xll.qlIndexFixing(ONIndex1Y,I803,TRUE,_xll.ohTrigger(RecalcTrigger,Trigger1Y)),NA())</f>
        <v>1.8293643888123157E-2</v>
      </c>
    </row>
    <row r="804" spans="2:17" x14ac:dyDescent="0.2">
      <c r="B804" s="39" t="s">
        <v>42</v>
      </c>
      <c r="D804" s="42">
        <f>_xll.qlCalendarAdvance(Calendar,$D803,B804,"f",FALSE)</f>
        <v>45076</v>
      </c>
      <c r="E804" s="177">
        <f>_xll.qlInterestRateIndexValueDate(IndexON,D804)</f>
        <v>45076</v>
      </c>
      <c r="F804" s="193">
        <f>IFERROR(_xll.qlIndexFixing(IndexON,D804,TRUE,_xll.ohTrigger(RecalcTrigger,TriggerON)),NA())</f>
        <v>1.5513018572441695E-2</v>
      </c>
      <c r="H804" s="42">
        <f>_xll.qlCalendarAdvance(Calendar,$H803,B804,"f",FALSE)</f>
        <v>45076</v>
      </c>
      <c r="I804" s="177">
        <f>_xll.qlInterestRateIndexValueDate(Index1M,$H804)</f>
        <v>45078</v>
      </c>
      <c r="J804" s="182">
        <f>IFERROR(_xll.qlIndexFixing(Index1M,$H804,TRUE,_xll.ohTrigger(RecalcTrigger,Trigger1M)),NA())</f>
        <v>1.5530220007213269E-2</v>
      </c>
      <c r="K804" s="44" t="e">
        <f>IFERROR(_xll.qlIndexFixing(Index3M,H804,TRUE,_xll.ohTrigger(RecalcTrigger,Trigger3M)),NA())</f>
        <v>#N/A</v>
      </c>
      <c r="L804" s="44">
        <f>IFERROR(_xll.qlIndexFixing(Index6M,$H804,TRUE,_xll.ohTrigger(RecalcTrigger,Trigger6M)),NA())</f>
        <v>1.8018474185014979E-2</v>
      </c>
      <c r="M804" s="183">
        <f>IFERROR(_xll.qlIndexFixing(Index1Y,$H804,TRUE,_xll.ohTrigger(RecalcTrigger,Trigger1Y)),NA())</f>
        <v>1.9503137816396305E-2</v>
      </c>
      <c r="N804" s="182">
        <f>IFERROR(_xll.qlIndexFixing(ONIndex1M,I804,TRUE,_xll.ohTrigger(RecalcTrigger,Trigger1M)),NA())</f>
        <v>1.5447063670501748E-2</v>
      </c>
      <c r="O804" s="44" t="e">
        <f>IFERROR(_xll.qlIndexFixing(ONIndex3M,I804,TRUE,_xll.ohTrigger(RecalcTrigger,Trigger3M)),NA())</f>
        <v>#N/A</v>
      </c>
      <c r="P804" s="44">
        <f>IFERROR(_xll.qlIndexFixing(ONIndex6M,I804,TRUE,_xll.ohTrigger(RecalcTrigger,Trigger6M)),NA())</f>
        <v>1.741565296240033E-2</v>
      </c>
      <c r="Q804" s="183">
        <f>IFERROR(_xll.qlIndexFixing(ONIndex1Y,I804,TRUE,_xll.ohTrigger(RecalcTrigger,Trigger1Y)),NA())</f>
        <v>1.8336076348148822E-2</v>
      </c>
    </row>
    <row r="805" spans="2:17" x14ac:dyDescent="0.2">
      <c r="B805" s="39" t="s">
        <v>42</v>
      </c>
      <c r="D805" s="42">
        <f>_xll.qlCalendarAdvance(Calendar,$D804,B805,"f",FALSE)</f>
        <v>45083</v>
      </c>
      <c r="E805" s="177">
        <f>_xll.qlInterestRateIndexValueDate(IndexON,D805)</f>
        <v>45083</v>
      </c>
      <c r="F805" s="193">
        <f>IFERROR(_xll.qlIndexFixing(IndexON,D805,TRUE,_xll.ohTrigger(RecalcTrigger,TriggerON)),NA())</f>
        <v>1.5560081931251801E-2</v>
      </c>
      <c r="H805" s="42">
        <f>_xll.qlCalendarAdvance(Calendar,$H804,B805,"f",FALSE)</f>
        <v>45083</v>
      </c>
      <c r="I805" s="177">
        <f>_xll.qlInterestRateIndexValueDate(Index1M,$H805)</f>
        <v>45085</v>
      </c>
      <c r="J805" s="182">
        <f>IFERROR(_xll.qlIndexFixing(Index1M,$H805,TRUE,_xll.ohTrigger(RecalcTrigger,Trigger1M)),NA())</f>
        <v>1.5574498120881353E-2</v>
      </c>
      <c r="K805" s="44" t="e">
        <f>IFERROR(_xll.qlIndexFixing(Index3M,H805,TRUE,_xll.ohTrigger(RecalcTrigger,Trigger3M)),NA())</f>
        <v>#N/A</v>
      </c>
      <c r="L805" s="44">
        <f>IFERROR(_xll.qlIndexFixing(Index6M,$H805,TRUE,_xll.ohTrigger(RecalcTrigger,Trigger6M)),NA())</f>
        <v>1.8060006335903676E-2</v>
      </c>
      <c r="M805" s="183">
        <f>IFERROR(_xll.qlIndexFixing(Index1Y,$H805,TRUE,_xll.ohTrigger(RecalcTrigger,Trigger1Y)),NA())</f>
        <v>1.9539347651888282E-2</v>
      </c>
      <c r="N805" s="182">
        <f>IFERROR(_xll.qlIndexFixing(ONIndex1M,I805,TRUE,_xll.ohTrigger(RecalcTrigger,Trigger1M)),NA())</f>
        <v>1.5491454103111479E-2</v>
      </c>
      <c r="O805" s="44" t="e">
        <f>IFERROR(_xll.qlIndexFixing(ONIndex3M,I805,TRUE,_xll.ohTrigger(RecalcTrigger,Trigger3M)),NA())</f>
        <v>#N/A</v>
      </c>
      <c r="P805" s="44">
        <f>IFERROR(_xll.qlIndexFixing(ONIndex6M,I805,TRUE,_xll.ohTrigger(RecalcTrigger,Trigger6M)),NA())</f>
        <v>1.7458969295960358E-2</v>
      </c>
      <c r="Q805" s="183">
        <f>IFERROR(_xll.qlIndexFixing(ONIndex1Y,I805,TRUE,_xll.ohTrigger(RecalcTrigger,Trigger1Y)),NA())</f>
        <v>1.8378286235174457E-2</v>
      </c>
    </row>
    <row r="806" spans="2:17" x14ac:dyDescent="0.2">
      <c r="B806" s="39" t="s">
        <v>42</v>
      </c>
      <c r="D806" s="42">
        <f>_xll.qlCalendarAdvance(Calendar,$D805,B806,"f",FALSE)</f>
        <v>45090</v>
      </c>
      <c r="E806" s="177">
        <f>_xll.qlInterestRateIndexValueDate(IndexON,D806)</f>
        <v>45090</v>
      </c>
      <c r="F806" s="193">
        <f>IFERROR(_xll.qlIndexFixing(IndexON,D806,TRUE,_xll.ohTrigger(RecalcTrigger,TriggerON)),NA())</f>
        <v>1.5607001856077218E-2</v>
      </c>
      <c r="H806" s="42">
        <f>_xll.qlCalendarAdvance(Calendar,$H805,B806,"f",FALSE)</f>
        <v>45090</v>
      </c>
      <c r="I806" s="177">
        <f>_xll.qlInterestRateIndexValueDate(Index1M,$H806)</f>
        <v>45092</v>
      </c>
      <c r="J806" s="182">
        <f>IFERROR(_xll.qlIndexFixing(Index1M,$H806,TRUE,_xll.ohTrigger(RecalcTrigger,Trigger1M)),NA())</f>
        <v>1.5618671740760814E-2</v>
      </c>
      <c r="K806" s="44" t="e">
        <f>IFERROR(_xll.qlIndexFixing(Index3M,H806,TRUE,_xll.ohTrigger(RecalcTrigger,Trigger3M)),NA())</f>
        <v>#N/A</v>
      </c>
      <c r="L806" s="44">
        <f>IFERROR(_xll.qlIndexFixing(Index6M,$H806,TRUE,_xll.ohTrigger(RecalcTrigger,Trigger6M)),NA())</f>
        <v>1.8101360475988898E-2</v>
      </c>
      <c r="M806" s="183">
        <f>IFERROR(_xll.qlIndexFixing(Index1Y,$H806,TRUE,_xll.ohTrigger(RecalcTrigger,Trigger1Y)),NA())</f>
        <v>1.9575261690795855E-2</v>
      </c>
      <c r="N806" s="182">
        <f>IFERROR(_xll.qlIndexFixing(ONIndex1M,I806,TRUE,_xll.ohTrigger(RecalcTrigger,Trigger1M)),NA())</f>
        <v>1.553574023795079E-2</v>
      </c>
      <c r="O806" s="44" t="e">
        <f>IFERROR(_xll.qlIndexFixing(ONIndex3M,I806,TRUE,_xll.ohTrigger(RecalcTrigger,Trigger3M)),NA())</f>
        <v>#N/A</v>
      </c>
      <c r="P806" s="44">
        <f>IFERROR(_xll.qlIndexFixing(ONIndex6M,I806,TRUE,_xll.ohTrigger(RecalcTrigger,Trigger6M)),NA())</f>
        <v>1.7502118207284312E-2</v>
      </c>
      <c r="Q806" s="183">
        <f>IFERROR(_xll.qlIndexFixing(ONIndex1Y,I806,TRUE,_xll.ohTrigger(RecalcTrigger,Trigger1Y)),NA())</f>
        <v>1.8420272173180763E-2</v>
      </c>
    </row>
    <row r="807" spans="2:17" x14ac:dyDescent="0.2">
      <c r="B807" s="39" t="s">
        <v>42</v>
      </c>
      <c r="D807" s="42">
        <f>_xll.qlCalendarAdvance(Calendar,$D806,B807,"f",FALSE)</f>
        <v>45097</v>
      </c>
      <c r="E807" s="177">
        <f>_xll.qlInterestRateIndexValueDate(IndexON,D807)</f>
        <v>45097</v>
      </c>
      <c r="F807" s="193">
        <f>IFERROR(_xll.qlIndexFixing(IndexON,D807,TRUE,_xll.ohTrigger(RecalcTrigger,TriggerON)),NA())</f>
        <v>1.5653777669859537E-2</v>
      </c>
      <c r="H807" s="42">
        <f>_xll.qlCalendarAdvance(Calendar,$H806,B807,"f",FALSE)</f>
        <v>45097</v>
      </c>
      <c r="I807" s="177">
        <f>_xll.qlInterestRateIndexValueDate(Index1M,$H807)</f>
        <v>45099</v>
      </c>
      <c r="J807" s="182">
        <f>IFERROR(_xll.qlIndexFixing(Index1M,$H807,TRUE,_xll.ohTrigger(RecalcTrigger,Trigger1M)),NA())</f>
        <v>1.5662740729116831E-2</v>
      </c>
      <c r="K807" s="44" t="e">
        <f>IFERROR(_xll.qlIndexFixing(Index3M,H807,TRUE,_xll.ohTrigger(RecalcTrigger,Trigger3M)),NA())</f>
        <v>#N/A</v>
      </c>
      <c r="L807" s="44">
        <f>IFERROR(_xll.qlIndexFixing(Index6M,$H807,TRUE,_xll.ohTrigger(RecalcTrigger,Trigger6M)),NA())</f>
        <v>1.8142535719358973E-2</v>
      </c>
      <c r="M807" s="183">
        <f>IFERROR(_xll.qlIndexFixing(Index1Y,$H807,TRUE,_xll.ohTrigger(RecalcTrigger,Trigger1Y)),NA())</f>
        <v>1.9610877044139538E-2</v>
      </c>
      <c r="N807" s="182">
        <f>IFERROR(_xll.qlIndexFixing(ONIndex1M,I807,TRUE,_xll.ohTrigger(RecalcTrigger,Trigger1M)),NA())</f>
        <v>1.557992193856883E-2</v>
      </c>
      <c r="O807" s="44" t="e">
        <f>IFERROR(_xll.qlIndexFixing(ONIndex3M,I807,TRUE,_xll.ohTrigger(RecalcTrigger,Trigger3M)),NA())</f>
        <v>#N/A</v>
      </c>
      <c r="P807" s="44">
        <f>IFERROR(_xll.qlIndexFixing(ONIndex6M,I807,TRUE,_xll.ohTrigger(RecalcTrigger,Trigger6M)),NA())</f>
        <v>1.7545098905484835E-2</v>
      </c>
      <c r="Q807" s="183">
        <f>IFERROR(_xll.qlIndexFixing(ONIndex1Y,I807,TRUE,_xll.ohTrigger(RecalcTrigger,Trigger1Y)),NA())</f>
        <v>1.8462032785988569E-2</v>
      </c>
    </row>
    <row r="808" spans="2:17" x14ac:dyDescent="0.2">
      <c r="B808" s="39" t="s">
        <v>42</v>
      </c>
      <c r="D808" s="42">
        <f>_xll.qlCalendarAdvance(Calendar,$D807,B808,"f",FALSE)</f>
        <v>45104</v>
      </c>
      <c r="E808" s="177">
        <f>_xll.qlInterestRateIndexValueDate(IndexON,D808)</f>
        <v>45104</v>
      </c>
      <c r="F808" s="193">
        <f>IFERROR(_xll.qlIndexFixing(IndexON,D808,TRUE,_xll.ohTrigger(RecalcTrigger,TriggerON)),NA())</f>
        <v>1.5700408695780155E-2</v>
      </c>
      <c r="H808" s="42">
        <f>_xll.qlCalendarAdvance(Calendar,$H807,B808,"f",FALSE)</f>
        <v>45104</v>
      </c>
      <c r="I808" s="177">
        <f>_xll.qlInterestRateIndexValueDate(Index1M,$H808)</f>
        <v>45106</v>
      </c>
      <c r="J808" s="182">
        <f>IFERROR(_xll.qlIndexFixing(Index1M,$H808,TRUE,_xll.ohTrigger(RecalcTrigger,Trigger1M)),NA())</f>
        <v>1.5706704948204586E-2</v>
      </c>
      <c r="K808" s="44" t="e">
        <f>IFERROR(_xll.qlIndexFixing(Index3M,H808,TRUE,_xll.ohTrigger(RecalcTrigger,Trigger3M)),NA())</f>
        <v>#N/A</v>
      </c>
      <c r="L808" s="44">
        <f>IFERROR(_xll.qlIndexFixing(Index6M,$H808,TRUE,_xll.ohTrigger(RecalcTrigger,Trigger6M)),NA())</f>
        <v>1.8183529889930328E-2</v>
      </c>
      <c r="M808" s="183">
        <f>IFERROR(_xll.qlIndexFixing(Index1Y,$H808,TRUE,_xll.ohTrigger(RecalcTrigger,Trigger1Y)),NA())</f>
        <v>1.9637623134811499E-2</v>
      </c>
      <c r="N808" s="182">
        <f>IFERROR(_xll.qlIndexFixing(ONIndex1M,I808,TRUE,_xll.ohTrigger(RecalcTrigger,Trigger1M)),NA())</f>
        <v>1.5623999068754557E-2</v>
      </c>
      <c r="O808" s="44" t="e">
        <f>IFERROR(_xll.qlIndexFixing(ONIndex3M,I808,TRUE,_xll.ohTrigger(RecalcTrigger,Trigger3M)),NA())</f>
        <v>#N/A</v>
      </c>
      <c r="P808" s="44">
        <f>IFERROR(_xll.qlIndexFixing(ONIndex6M,I808,TRUE,_xll.ohTrigger(RecalcTrigger,Trigger6M)),NA())</f>
        <v>1.75879105995147E-2</v>
      </c>
      <c r="Q808" s="183">
        <f>IFERROR(_xll.qlIndexFixing(ONIndex1Y,I808,TRUE,_xll.ohTrigger(RecalcTrigger,Trigger1Y)),NA())</f>
        <v>1.8503566697578577E-2</v>
      </c>
    </row>
    <row r="809" spans="2:17" x14ac:dyDescent="0.2">
      <c r="B809" s="39" t="s">
        <v>42</v>
      </c>
      <c r="D809" s="42">
        <f>_xll.qlCalendarAdvance(Calendar,$D808,B809,"f",FALSE)</f>
        <v>45111</v>
      </c>
      <c r="E809" s="177">
        <f>_xll.qlInterestRateIndexValueDate(IndexON,D809)</f>
        <v>45111</v>
      </c>
      <c r="F809" s="193">
        <f>IFERROR(_xll.qlIndexFixing(IndexON,D809,TRUE,_xll.ohTrigger(RecalcTrigger,TriggerON)),NA())</f>
        <v>1.5746894256780664E-2</v>
      </c>
      <c r="H809" s="42">
        <f>_xll.qlCalendarAdvance(Calendar,$H808,B809,"f",FALSE)</f>
        <v>45111</v>
      </c>
      <c r="I809" s="177">
        <f>_xll.qlInterestRateIndexValueDate(Index1M,$H809)</f>
        <v>45113</v>
      </c>
      <c r="J809" s="182">
        <f>IFERROR(_xll.qlIndexFixing(Index1M,$H809,TRUE,_xll.ohTrigger(RecalcTrigger,Trigger1M)),NA())</f>
        <v>1.5750564260279265E-2</v>
      </c>
      <c r="K809" s="44" t="e">
        <f>IFERROR(_xll.qlIndexFixing(Index3M,H809,TRUE,_xll.ohTrigger(RecalcTrigger,Trigger3M)),NA())</f>
        <v>#N/A</v>
      </c>
      <c r="L809" s="44">
        <f>IFERROR(_xll.qlIndexFixing(Index6M,$H809,TRUE,_xll.ohTrigger(RecalcTrigger,Trigger6M)),NA())</f>
        <v>1.8234267750805309E-2</v>
      </c>
      <c r="M809" s="183">
        <f>IFERROR(_xll.qlIndexFixing(Index1Y,$H809,TRUE,_xll.ohTrigger(RecalcTrigger,Trigger1Y)),NA())</f>
        <v>1.9681200081556726E-2</v>
      </c>
      <c r="N809" s="182">
        <f>IFERROR(_xll.qlIndexFixing(ONIndex1M,I809,TRUE,_xll.ohTrigger(RecalcTrigger,Trigger1M)),NA())</f>
        <v>1.566797149205712E-2</v>
      </c>
      <c r="O809" s="44" t="e">
        <f>IFERROR(_xll.qlIndexFixing(ONIndex3M,I809,TRUE,_xll.ohTrigger(RecalcTrigger,Trigger3M)),NA())</f>
        <v>#N/A</v>
      </c>
      <c r="P809" s="44">
        <f>IFERROR(_xll.qlIndexFixing(ONIndex6M,I809,TRUE,_xll.ohTrigger(RecalcTrigger,Trigger6M)),NA())</f>
        <v>1.7630552498486551E-2</v>
      </c>
      <c r="Q809" s="183">
        <f>IFERROR(_xll.qlIndexFixing(ONIndex1Y,I809,TRUE,_xll.ohTrigger(RecalcTrigger,Trigger1Y)),NA())</f>
        <v>1.8544872531611745E-2</v>
      </c>
    </row>
    <row r="810" spans="2:17" x14ac:dyDescent="0.2">
      <c r="B810" s="39" t="s">
        <v>42</v>
      </c>
      <c r="D810" s="42">
        <f>_xll.qlCalendarAdvance(Calendar,$D809,B810,"f",FALSE)</f>
        <v>45118</v>
      </c>
      <c r="E810" s="177">
        <f>_xll.qlInterestRateIndexValueDate(IndexON,D810)</f>
        <v>45118</v>
      </c>
      <c r="F810" s="193">
        <f>IFERROR(_xll.qlIndexFixing(IndexON,D810,TRUE,_xll.ohTrigger(RecalcTrigger,TriggerON)),NA())</f>
        <v>1.5793233675802654E-2</v>
      </c>
      <c r="H810" s="42">
        <f>_xll.qlCalendarAdvance(Calendar,$H809,B810,"f",FALSE)</f>
        <v>45118</v>
      </c>
      <c r="I810" s="177">
        <f>_xll.qlInterestRateIndexValueDate(Index1M,$H810)</f>
        <v>45120</v>
      </c>
      <c r="J810" s="182">
        <f>IFERROR(_xll.qlIndexFixing(Index1M,$H810,TRUE,_xll.ohTrigger(RecalcTrigger,Trigger1M)),NA())</f>
        <v>1.5794318527603546E-2</v>
      </c>
      <c r="K810" s="44" t="e">
        <f>IFERROR(_xll.qlIndexFixing(Index3M,H810,TRUE,_xll.ohTrigger(RecalcTrigger,Trigger3M)),NA())</f>
        <v>#N/A</v>
      </c>
      <c r="L810" s="44">
        <f>IFERROR(_xll.qlIndexFixing(Index6M,$H810,TRUE,_xll.ohTrigger(RecalcTrigger,Trigger6M)),NA())</f>
        <v>1.8274853109005073E-2</v>
      </c>
      <c r="M810" s="183">
        <f>IFERROR(_xll.qlIndexFixing(Index1Y,$H810,TRUE,_xll.ohTrigger(RecalcTrigger,Trigger1Y)),NA())</f>
        <v>1.9715901931029386E-2</v>
      </c>
      <c r="N810" s="182">
        <f>IFERROR(_xll.qlIndexFixing(ONIndex1M,I810,TRUE,_xll.ohTrigger(RecalcTrigger,Trigger1M)),NA())</f>
        <v>1.5711839072185541E-2</v>
      </c>
      <c r="O810" s="44" t="e">
        <f>IFERROR(_xll.qlIndexFixing(ONIndex3M,I810,TRUE,_xll.ohTrigger(RecalcTrigger,Trigger3M)),NA())</f>
        <v>#N/A</v>
      </c>
      <c r="P810" s="44">
        <f>IFERROR(_xll.qlIndexFixing(ONIndex6M,I810,TRUE,_xll.ohTrigger(RecalcTrigger,Trigger6M)),NA())</f>
        <v>1.7673023811353161E-2</v>
      </c>
      <c r="Q810" s="183">
        <f>IFERROR(_xll.qlIndexFixing(ONIndex1Y,I810,TRUE,_xll.ohTrigger(RecalcTrigger,Trigger1Y)),NA())</f>
        <v>1.8585948912148709E-2</v>
      </c>
    </row>
    <row r="811" spans="2:17" x14ac:dyDescent="0.2">
      <c r="B811" s="39" t="s">
        <v>42</v>
      </c>
      <c r="D811" s="42">
        <f>_xll.qlCalendarAdvance(Calendar,$D810,B811,"f",FALSE)</f>
        <v>45125</v>
      </c>
      <c r="E811" s="177">
        <f>_xll.qlInterestRateIndexValueDate(IndexON,D811)</f>
        <v>45125</v>
      </c>
      <c r="F811" s="193">
        <f>IFERROR(_xll.qlIndexFixing(IndexON,D811,TRUE,_xll.ohTrigger(RecalcTrigger,TriggerON)),NA())</f>
        <v>1.5839426276027524E-2</v>
      </c>
      <c r="H811" s="42">
        <f>_xll.qlCalendarAdvance(Calendar,$H810,B811,"f",FALSE)</f>
        <v>45125</v>
      </c>
      <c r="I811" s="177">
        <f>_xll.qlInterestRateIndexValueDate(Index1M,$H811)</f>
        <v>45127</v>
      </c>
      <c r="J811" s="182">
        <f>IFERROR(_xll.qlIndexFixing(Index1M,$H811,TRUE,_xll.ohTrigger(RecalcTrigger,Trigger1M)),NA())</f>
        <v>1.5837967612435111E-2</v>
      </c>
      <c r="K811" s="44" t="e">
        <f>IFERROR(_xll.qlIndexFixing(Index3M,H811,TRUE,_xll.ohTrigger(RecalcTrigger,Trigger3M)),NA())</f>
        <v>#N/A</v>
      </c>
      <c r="L811" s="44">
        <f>IFERROR(_xll.qlIndexFixing(Index6M,$H811,TRUE,_xll.ohTrigger(RecalcTrigger,Trigger6M)),NA())</f>
        <v>1.8315246353617434E-2</v>
      </c>
      <c r="M811" s="183">
        <f>IFERROR(_xll.qlIndexFixing(Index1Y,$H811,TRUE,_xll.ohTrigger(RecalcTrigger,Trigger1Y)),NA())</f>
        <v>1.9750293425750146E-2</v>
      </c>
      <c r="N811" s="182">
        <f>IFERROR(_xll.qlIndexFixing(ONIndex1M,I811,TRUE,_xll.ohTrigger(RecalcTrigger,Trigger1M)),NA())</f>
        <v>1.5755601672609032E-2</v>
      </c>
      <c r="O811" s="44" t="e">
        <f>IFERROR(_xll.qlIndexFixing(ONIndex3M,I811,TRUE,_xll.ohTrigger(RecalcTrigger,Trigger3M)),NA())</f>
        <v>#N/A</v>
      </c>
      <c r="P811" s="44">
        <f>IFERROR(_xll.qlIndexFixing(ONIndex6M,I811,TRUE,_xll.ohTrigger(RecalcTrigger,Trigger6M)),NA())</f>
        <v>1.7715323747147238E-2</v>
      </c>
      <c r="Q811" s="183">
        <f>IFERROR(_xll.qlIndexFixing(ONIndex1Y,I811,TRUE,_xll.ohTrigger(RecalcTrigger,Trigger1Y)),NA())</f>
        <v>1.8626794463010299E-2</v>
      </c>
    </row>
    <row r="812" spans="2:17" x14ac:dyDescent="0.2">
      <c r="B812" s="39" t="s">
        <v>42</v>
      </c>
      <c r="D812" s="42">
        <f>_xll.qlCalendarAdvance(Calendar,$D811,B812,"f",FALSE)</f>
        <v>45132</v>
      </c>
      <c r="E812" s="177">
        <f>_xll.qlInterestRateIndexValueDate(IndexON,D812)</f>
        <v>45132</v>
      </c>
      <c r="F812" s="193">
        <f>IFERROR(_xll.qlIndexFixing(IndexON,D812,TRUE,_xll.ohTrigger(RecalcTrigger,TriggerON)),NA())</f>
        <v>1.5885471380396865E-2</v>
      </c>
      <c r="H812" s="42">
        <f>_xll.qlCalendarAdvance(Calendar,$H811,B812,"f",FALSE)</f>
        <v>45132</v>
      </c>
      <c r="I812" s="177">
        <f>_xll.qlInterestRateIndexValueDate(Index1M,$H812)</f>
        <v>45134</v>
      </c>
      <c r="J812" s="182">
        <f>IFERROR(_xll.qlIndexFixing(Index1M,$H812,TRUE,_xll.ohTrigger(RecalcTrigger,Trigger1M)),NA())</f>
        <v>1.5881511377036639E-2</v>
      </c>
      <c r="K812" s="44" t="e">
        <f>IFERROR(_xll.qlIndexFixing(Index3M,H812,TRUE,_xll.ohTrigger(RecalcTrigger,Trigger3M)),NA())</f>
        <v>#N/A</v>
      </c>
      <c r="L812" s="44">
        <f>IFERROR(_xll.qlIndexFixing(Index6M,$H812,TRUE,_xll.ohTrigger(RecalcTrigger,Trigger6M)),NA())</f>
        <v>1.8355444149821369E-2</v>
      </c>
      <c r="M812" s="183">
        <f>IFERROR(_xll.qlIndexFixing(Index1Y,$H812,TRUE,_xll.ohTrigger(RecalcTrigger,Trigger1Y)),NA())</f>
        <v>1.9784371620138925E-2</v>
      </c>
      <c r="N812" s="182">
        <f>IFERROR(_xll.qlIndexFixing(ONIndex1M,I812,TRUE,_xll.ohTrigger(RecalcTrigger,Trigger1M)),NA())</f>
        <v>1.5799259157036616E-2</v>
      </c>
      <c r="O812" s="44" t="e">
        <f>IFERROR(_xll.qlIndexFixing(ONIndex3M,I812,TRUE,_xll.ohTrigger(RecalcTrigger,Trigger3M)),NA())</f>
        <v>#N/A</v>
      </c>
      <c r="P812" s="44">
        <f>IFERROR(_xll.qlIndexFixing(ONIndex6M,I812,TRUE,_xll.ohTrigger(RecalcTrigger,Trigger6M)),NA())</f>
        <v>1.775745151490149E-2</v>
      </c>
      <c r="Q812" s="183">
        <f>IFERROR(_xll.qlIndexFixing(ONIndex1Y,I812,TRUE,_xll.ohTrigger(RecalcTrigger,Trigger1Y)),NA())</f>
        <v>1.8667407807937408E-2</v>
      </c>
    </row>
    <row r="813" spans="2:17" x14ac:dyDescent="0.2">
      <c r="B813" s="39" t="s">
        <v>42</v>
      </c>
      <c r="D813" s="42">
        <f>_xll.qlCalendarAdvance(Calendar,$D812,B813,"f",FALSE)</f>
        <v>45139</v>
      </c>
      <c r="E813" s="177">
        <f>_xll.qlInterestRateIndexValueDate(IndexON,D813)</f>
        <v>45139</v>
      </c>
      <c r="F813" s="193">
        <f>IFERROR(_xll.qlIndexFixing(IndexON,D813,TRUE,_xll.ohTrigger(RecalcTrigger,TriggerON)),NA())</f>
        <v>1.5931368311932204E-2</v>
      </c>
      <c r="H813" s="42">
        <f>_xll.qlCalendarAdvance(Calendar,$H812,B813,"f",FALSE)</f>
        <v>45139</v>
      </c>
      <c r="I813" s="177">
        <f>_xll.qlInterestRateIndexValueDate(Index1M,$H813)</f>
        <v>45141</v>
      </c>
      <c r="J813" s="182">
        <f>IFERROR(_xll.qlIndexFixing(Index1M,$H813,TRUE,_xll.ohTrigger(RecalcTrigger,Trigger1M)),NA())</f>
        <v>1.5924949683665812E-2</v>
      </c>
      <c r="K813" s="44" t="e">
        <f>IFERROR(_xll.qlIndexFixing(Index3M,H813,TRUE,_xll.ohTrigger(RecalcTrigger,Trigger3M)),NA())</f>
        <v>#N/A</v>
      </c>
      <c r="L813" s="44">
        <f>IFERROR(_xll.qlIndexFixing(Index6M,$H813,TRUE,_xll.ohTrigger(RecalcTrigger,Trigger6M)),NA())</f>
        <v>1.8395443139387489E-2</v>
      </c>
      <c r="M813" s="183">
        <f>IFERROR(_xll.qlIndexFixing(Index1Y,$H813,TRUE,_xll.ohTrigger(RecalcTrigger,Trigger1Y)),NA())</f>
        <v>1.9818133557315543E-2</v>
      </c>
      <c r="N813" s="182">
        <f>IFERROR(_xll.qlIndexFixing(ONIndex1M,I813,TRUE,_xll.ohTrigger(RecalcTrigger,Trigger1M)),NA())</f>
        <v>1.5842811389177314E-2</v>
      </c>
      <c r="O813" s="44" t="e">
        <f>IFERROR(_xll.qlIndexFixing(ONIndex3M,I813,TRUE,_xll.ohTrigger(RecalcTrigger,Trigger3M)),NA())</f>
        <v>#N/A</v>
      </c>
      <c r="P813" s="44">
        <f>IFERROR(_xll.qlIndexFixing(ONIndex6M,I813,TRUE,_xll.ohTrigger(RecalcTrigger,Trigger6M)),NA())</f>
        <v>1.7799406323648626E-2</v>
      </c>
      <c r="Q813" s="183">
        <f>IFERROR(_xll.qlIndexFixing(ONIndex1Y,I813,TRUE,_xll.ohTrigger(RecalcTrigger,Trigger1Y)),NA())</f>
        <v>1.8707787571070611E-2</v>
      </c>
    </row>
    <row r="814" spans="2:17" x14ac:dyDescent="0.2">
      <c r="B814" s="39" t="s">
        <v>42</v>
      </c>
      <c r="D814" s="42">
        <f>_xll.qlCalendarAdvance(Calendar,$D813,B814,"f",FALSE)</f>
        <v>45146</v>
      </c>
      <c r="E814" s="177">
        <f>_xll.qlInterestRateIndexValueDate(IndexON,D814)</f>
        <v>45146</v>
      </c>
      <c r="F814" s="193">
        <f>IFERROR(_xll.qlIndexFixing(IndexON,D814,TRUE,_xll.ohTrigger(RecalcTrigger,TriggerON)),NA())</f>
        <v>1.5977116393735002E-2</v>
      </c>
      <c r="H814" s="42">
        <f>_xll.qlCalendarAdvance(Calendar,$H813,B814,"f",FALSE)</f>
        <v>45146</v>
      </c>
      <c r="I814" s="177">
        <f>_xll.qlInterestRateIndexValueDate(Index1M,$H814)</f>
        <v>45148</v>
      </c>
      <c r="J814" s="182">
        <f>IFERROR(_xll.qlIndexFixing(Index1M,$H814,TRUE,_xll.ohTrigger(RecalcTrigger,Trigger1M)),NA())</f>
        <v>1.5968282394590305E-2</v>
      </c>
      <c r="K814" s="44" t="e">
        <f>IFERROR(_xll.qlIndexFixing(Index3M,H814,TRUE,_xll.ohTrigger(RecalcTrigger,Trigger3M)),NA())</f>
        <v>#N/A</v>
      </c>
      <c r="L814" s="44">
        <f>IFERROR(_xll.qlIndexFixing(Index6M,$H814,TRUE,_xll.ohTrigger(RecalcTrigger,Trigger6M)),NA())</f>
        <v>1.8435239940682319E-2</v>
      </c>
      <c r="M814" s="183">
        <f>IFERROR(_xll.qlIndexFixing(Index1Y,$H814,TRUE,_xll.ohTrigger(RecalcTrigger,Trigger1Y)),NA())</f>
        <v>1.9851576269108863E-2</v>
      </c>
      <c r="N814" s="182">
        <f>IFERROR(_xll.qlIndexFixing(ONIndex1M,I814,TRUE,_xll.ohTrigger(RecalcTrigger,Trigger1M)),NA())</f>
        <v>1.5886258232580275E-2</v>
      </c>
      <c r="O814" s="44" t="e">
        <f>IFERROR(_xll.qlIndexFixing(ONIndex3M,I814,TRUE,_xll.ohTrigger(RecalcTrigger,Trigger3M)),NA())</f>
        <v>#N/A</v>
      </c>
      <c r="P814" s="44">
        <f>IFERROR(_xll.qlIndexFixing(ONIndex6M,I814,TRUE,_xll.ohTrigger(RecalcTrigger,Trigger6M)),NA())</f>
        <v>1.7841187382501289E-2</v>
      </c>
      <c r="Q814" s="183">
        <f>IFERROR(_xll.qlIndexFixing(ONIndex1Y,I814,TRUE,_xll.ohTrigger(RecalcTrigger,Trigger1Y)),NA())</f>
        <v>1.8747932376070864E-2</v>
      </c>
    </row>
    <row r="815" spans="2:17" x14ac:dyDescent="0.2">
      <c r="B815" s="39" t="s">
        <v>42</v>
      </c>
      <c r="D815" s="42">
        <f>_xll.qlCalendarAdvance(Calendar,$D814,B815,"f",FALSE)</f>
        <v>45153</v>
      </c>
      <c r="E815" s="177">
        <f>_xll.qlInterestRateIndexValueDate(IndexON,D815)</f>
        <v>45153</v>
      </c>
      <c r="F815" s="193">
        <f>IFERROR(_xll.qlIndexFixing(IndexON,D815,TRUE,_xll.ohTrigger(RecalcTrigger,TriggerON)),NA())</f>
        <v>1.6022714948906724E-2</v>
      </c>
      <c r="H815" s="42">
        <f>_xll.qlCalendarAdvance(Calendar,$H814,B815,"f",FALSE)</f>
        <v>45153</v>
      </c>
      <c r="I815" s="177">
        <f>_xll.qlInterestRateIndexValueDate(Index1M,$H815)</f>
        <v>45155</v>
      </c>
      <c r="J815" s="182">
        <f>IFERROR(_xll.qlIndexFixing(Index1M,$H815,TRUE,_xll.ohTrigger(RecalcTrigger,Trigger1M)),NA())</f>
        <v>1.60115093720678E-2</v>
      </c>
      <c r="K815" s="44" t="e">
        <f>IFERROR(_xll.qlIndexFixing(Index3M,H815,TRUE,_xll.ohTrigger(RecalcTrigger,Trigger3M)),NA())</f>
        <v>#N/A</v>
      </c>
      <c r="L815" s="44">
        <f>IFERROR(_xll.qlIndexFixing(Index6M,$H815,TRUE,_xll.ohTrigger(RecalcTrigger,Trigger6M)),NA())</f>
        <v>1.847483114866574E-2</v>
      </c>
      <c r="M815" s="183">
        <f>IFERROR(_xll.qlIndexFixing(Index1Y,$H815,TRUE,_xll.ohTrigger(RecalcTrigger,Trigger1Y)),NA())</f>
        <v>1.9884696776063068E-2</v>
      </c>
      <c r="N815" s="182">
        <f>IFERROR(_xll.qlIndexFixing(ONIndex1M,I815,TRUE,_xll.ohTrigger(RecalcTrigger,Trigger1M)),NA())</f>
        <v>1.5929599550954521E-2</v>
      </c>
      <c r="O815" s="44" t="e">
        <f>IFERROR(_xll.qlIndexFixing(ONIndex3M,I815,TRUE,_xll.ohTrigger(RecalcTrigger,Trigger3M)),NA())</f>
        <v>#N/A</v>
      </c>
      <c r="P815" s="44">
        <f>IFERROR(_xll.qlIndexFixing(ONIndex6M,I815,TRUE,_xll.ohTrigger(RecalcTrigger,Trigger6M)),NA())</f>
        <v>1.7882793900252381E-2</v>
      </c>
      <c r="Q815" s="183">
        <f>IFERROR(_xll.qlIndexFixing(ONIndex1Y,I815,TRUE,_xll.ohTrigger(RecalcTrigger,Trigger1Y)),NA())</f>
        <v>1.8787840846838932E-2</v>
      </c>
    </row>
    <row r="816" spans="2:17" x14ac:dyDescent="0.2">
      <c r="B816" s="39" t="s">
        <v>42</v>
      </c>
      <c r="D816" s="42">
        <f>_xll.qlCalendarAdvance(Calendar,$D815,B816,"f",FALSE)</f>
        <v>45160</v>
      </c>
      <c r="E816" s="177">
        <f>_xll.qlInterestRateIndexValueDate(IndexON,D816)</f>
        <v>45160</v>
      </c>
      <c r="F816" s="193">
        <f>IFERROR(_xll.qlIndexFixing(IndexON,D816,TRUE,_xll.ohTrigger(RecalcTrigger,TriggerON)),NA())</f>
        <v>1.6068163300229088E-2</v>
      </c>
      <c r="H816" s="42">
        <f>_xll.qlCalendarAdvance(Calendar,$H815,B816,"f",FALSE)</f>
        <v>45160</v>
      </c>
      <c r="I816" s="177">
        <f>_xll.qlInterestRateIndexValueDate(Index1M,$H816)</f>
        <v>45162</v>
      </c>
      <c r="J816" s="182">
        <f>IFERROR(_xll.qlIndexFixing(Index1M,$H816,TRUE,_xll.ohTrigger(RecalcTrigger,Trigger1M)),NA())</f>
        <v>1.605463047836847E-2</v>
      </c>
      <c r="K816" s="44" t="e">
        <f>IFERROR(_xll.qlIndexFixing(Index3M,H816,TRUE,_xll.ohTrigger(RecalcTrigger,Trigger3M)),NA())</f>
        <v>#N/A</v>
      </c>
      <c r="L816" s="44">
        <f>IFERROR(_xll.qlIndexFixing(Index6M,$H816,TRUE,_xll.ohTrigger(RecalcTrigger,Trigger6M)),NA())</f>
        <v>1.851421333489614E-2</v>
      </c>
      <c r="M816" s="183">
        <f>IFERROR(_xll.qlIndexFixing(Index1Y,$H816,TRUE,_xll.ohTrigger(RecalcTrigger,Trigger1Y)),NA())</f>
        <v>1.9917492087445716E-2</v>
      </c>
      <c r="N816" s="182">
        <f>IFERROR(_xll.qlIndexFixing(ONIndex1M,I816,TRUE,_xll.ohTrigger(RecalcTrigger,Trigger1M)),NA())</f>
        <v>1.5972835207849201E-2</v>
      </c>
      <c r="O816" s="44" t="e">
        <f>IFERROR(_xll.qlIndexFixing(ONIndex3M,I816,TRUE,_xll.ohTrigger(RecalcTrigger,Trigger3M)),NA())</f>
        <v>#N/A</v>
      </c>
      <c r="P816" s="44">
        <f>IFERROR(_xll.qlIndexFixing(ONIndex6M,I816,TRUE,_xll.ohTrigger(RecalcTrigger,Trigger6M)),NA())</f>
        <v>1.7924225086254353E-2</v>
      </c>
      <c r="Q816" s="183">
        <f>IFERROR(_xll.qlIndexFixing(ONIndex1Y,I816,TRUE,_xll.ohTrigger(RecalcTrigger,Trigger1Y)),NA())</f>
        <v>1.8827511607195646E-2</v>
      </c>
    </row>
    <row r="817" spans="2:17" x14ac:dyDescent="0.2">
      <c r="B817" s="39" t="s">
        <v>42</v>
      </c>
      <c r="D817" s="42">
        <f>_xll.qlCalendarAdvance(Calendar,$D816,B817,"f",FALSE)</f>
        <v>45167</v>
      </c>
      <c r="E817" s="177">
        <f>_xll.qlInterestRateIndexValueDate(IndexON,D817)</f>
        <v>45167</v>
      </c>
      <c r="F817" s="193">
        <f>IFERROR(_xll.qlIndexFixing(IndexON,D817,TRUE,_xll.ohTrigger(RecalcTrigger,TriggerON)),NA())</f>
        <v>1.6113460770963428E-2</v>
      </c>
      <c r="H817" s="42">
        <f>_xll.qlCalendarAdvance(Calendar,$H816,B817,"f",FALSE)</f>
        <v>45167</v>
      </c>
      <c r="I817" s="177">
        <f>_xll.qlInterestRateIndexValueDate(Index1M,$H817)</f>
        <v>45169</v>
      </c>
      <c r="J817" s="182">
        <f>IFERROR(_xll.qlIndexFixing(Index1M,$H817,TRUE,_xll.ohTrigger(RecalcTrigger,Trigger1M)),NA())</f>
        <v>1.6087375593475048E-2</v>
      </c>
      <c r="K817" s="44" t="e">
        <f>IFERROR(_xll.qlIndexFixing(Index3M,H817,TRUE,_xll.ohTrigger(RecalcTrigger,Trigger3M)),NA())</f>
        <v>#N/A</v>
      </c>
      <c r="L817" s="44">
        <f>IFERROR(_xll.qlIndexFixing(Index6M,$H817,TRUE,_xll.ohTrigger(RecalcTrigger,Trigger6M)),NA())</f>
        <v>1.8540575206191838E-2</v>
      </c>
      <c r="M817" s="183">
        <f>IFERROR(_xll.qlIndexFixing(Index1Y,$H817,TRUE,_xll.ohTrigger(RecalcTrigger,Trigger1Y)),NA())</f>
        <v>1.9942012240127725E-2</v>
      </c>
      <c r="N817" s="182">
        <f>IFERROR(_xll.qlIndexFixing(ONIndex1M,I817,TRUE,_xll.ohTrigger(RecalcTrigger,Trigger1M)),NA())</f>
        <v>1.6015965066973337E-2</v>
      </c>
      <c r="O817" s="44" t="e">
        <f>IFERROR(_xll.qlIndexFixing(ONIndex3M,I817,TRUE,_xll.ohTrigger(RecalcTrigger,Trigger3M)),NA())</f>
        <v>#N/A</v>
      </c>
      <c r="P817" s="44">
        <f>IFERROR(_xll.qlIndexFixing(ONIndex6M,I817,TRUE,_xll.ohTrigger(RecalcTrigger,Trigger6M)),NA())</f>
        <v>1.7965480149140234E-2</v>
      </c>
      <c r="Q817" s="183">
        <f>IFERROR(_xll.qlIndexFixing(ONIndex1Y,I817,TRUE,_xll.ohTrigger(RecalcTrigger,Trigger1Y)),NA())</f>
        <v>1.8866943281201642E-2</v>
      </c>
    </row>
    <row r="818" spans="2:17" x14ac:dyDescent="0.2">
      <c r="B818" s="39" t="s">
        <v>42</v>
      </c>
      <c r="D818" s="42">
        <f>_xll.qlCalendarAdvance(Calendar,$D817,B818,"f",FALSE)</f>
        <v>45174</v>
      </c>
      <c r="E818" s="177">
        <f>_xll.qlInterestRateIndexValueDate(IndexON,D818)</f>
        <v>45174</v>
      </c>
      <c r="F818" s="193">
        <f>IFERROR(_xll.qlIndexFixing(IndexON,D818,TRUE,_xll.ohTrigger(RecalcTrigger,TriggerON)),NA())</f>
        <v>1.6158606684051335E-2</v>
      </c>
      <c r="H818" s="42">
        <f>_xll.qlCalendarAdvance(Calendar,$H817,B818,"f",FALSE)</f>
        <v>45174</v>
      </c>
      <c r="I818" s="177">
        <f>_xll.qlInterestRateIndexValueDate(Index1M,$H818)</f>
        <v>45176</v>
      </c>
      <c r="J818" s="182">
        <f>IFERROR(_xll.qlIndexFixing(Index1M,$H818,TRUE,_xll.ohTrigger(RecalcTrigger,Trigger1M)),NA())</f>
        <v>1.6140554526492545E-2</v>
      </c>
      <c r="K818" s="44" t="e">
        <f>IFERROR(_xll.qlIndexFixing(Index3M,H818,TRUE,_xll.ohTrigger(RecalcTrigger,Trigger3M)),NA())</f>
        <v>#N/A</v>
      </c>
      <c r="L818" s="44">
        <f>IFERROR(_xll.qlIndexFixing(Index6M,$H818,TRUE,_xll.ohTrigger(RecalcTrigger,Trigger6M)),NA())</f>
        <v>1.857958879438527E-2</v>
      </c>
      <c r="M818" s="183">
        <f>IFERROR(_xll.qlIndexFixing(Index1Y,$H818,TRUE,_xll.ohTrigger(RecalcTrigger,Trigger1Y)),NA())</f>
        <v>1.9982095104230321E-2</v>
      </c>
      <c r="N818" s="182">
        <f>IFERROR(_xll.qlIndexFixing(ONIndex1M,I818,TRUE,_xll.ohTrigger(RecalcTrigger,Trigger1M)),NA())</f>
        <v>1.6058988991876078E-2</v>
      </c>
      <c r="O818" s="44" t="e">
        <f>IFERROR(_xll.qlIndexFixing(ONIndex3M,I818,TRUE,_xll.ohTrigger(RecalcTrigger,Trigger3M)),NA())</f>
        <v>#N/A</v>
      </c>
      <c r="P818" s="44">
        <f>IFERROR(_xll.qlIndexFixing(ONIndex6M,I818,TRUE,_xll.ohTrigger(RecalcTrigger,Trigger6M)),NA())</f>
        <v>1.8006558298262476E-2</v>
      </c>
      <c r="Q818" s="183">
        <f>IFERROR(_xll.qlIndexFixing(ONIndex1Y,I818,TRUE,_xll.ohTrigger(RecalcTrigger,Trigger1Y)),NA())</f>
        <v>1.8906134492597815E-2</v>
      </c>
    </row>
    <row r="819" spans="2:17" x14ac:dyDescent="0.2">
      <c r="B819" s="39" t="s">
        <v>42</v>
      </c>
      <c r="D819" s="42">
        <f>_xll.qlCalendarAdvance(Calendar,$D818,B819,"f",FALSE)</f>
        <v>45181</v>
      </c>
      <c r="E819" s="177">
        <f>_xll.qlInterestRateIndexValueDate(IndexON,D819)</f>
        <v>45181</v>
      </c>
      <c r="F819" s="193">
        <f>IFERROR(_xll.qlIndexFixing(IndexON,D819,TRUE,_xll.ohTrigger(RecalcTrigger,TriggerON)),NA())</f>
        <v>1.6203600362514337E-2</v>
      </c>
      <c r="H819" s="42">
        <f>_xll.qlCalendarAdvance(Calendar,$H818,B819,"f",FALSE)</f>
        <v>45181</v>
      </c>
      <c r="I819" s="177">
        <f>_xll.qlInterestRateIndexValueDate(Index1M,$H819)</f>
        <v>45183</v>
      </c>
      <c r="J819" s="182">
        <f>IFERROR(_xll.qlIndexFixing(Index1M,$H819,TRUE,_xll.ohTrigger(RecalcTrigger,Trigger1M)),NA())</f>
        <v>1.6183357192846304E-2</v>
      </c>
      <c r="K819" s="44" t="e">
        <f>IFERROR(_xll.qlIndexFixing(Index3M,H819,TRUE,_xll.ohTrigger(RecalcTrigger,Trigger3M)),NA())</f>
        <v>#N/A</v>
      </c>
      <c r="L819" s="44">
        <f>IFERROR(_xll.qlIndexFixing(Index6M,$H819,TRUE,_xll.ohTrigger(RecalcTrigger,Trigger6M)),NA())</f>
        <v>1.8618384092428355E-2</v>
      </c>
      <c r="M819" s="183">
        <f>IFERROR(_xll.qlIndexFixing(Index1Y,$H819,TRUE,_xll.ohTrigger(RecalcTrigger,Trigger1Y)),NA())</f>
        <v>2.0013896771855041E-2</v>
      </c>
      <c r="N819" s="182">
        <f>IFERROR(_xll.qlIndexFixing(ONIndex1M,I819,TRUE,_xll.ohTrigger(RecalcTrigger,Trigger1M)),NA())</f>
        <v>1.6101906846266445E-2</v>
      </c>
      <c r="O819" s="44" t="e">
        <f>IFERROR(_xll.qlIndexFixing(ONIndex3M,I819,TRUE,_xll.ohTrigger(RecalcTrigger,Trigger3M)),NA())</f>
        <v>#N/A</v>
      </c>
      <c r="P819" s="44">
        <f>IFERROR(_xll.qlIndexFixing(ONIndex6M,I819,TRUE,_xll.ohTrigger(RecalcTrigger,Trigger6M)),NA())</f>
        <v>1.8047458742493916E-2</v>
      </c>
      <c r="Q819" s="183">
        <f>IFERROR(_xll.qlIndexFixing(ONIndex1Y,I819,TRUE,_xll.ohTrigger(RecalcTrigger,Trigger1Y)),NA())</f>
        <v>1.8945083865204992E-2</v>
      </c>
    </row>
    <row r="820" spans="2:17" x14ac:dyDescent="0.2">
      <c r="B820" s="39" t="s">
        <v>42</v>
      </c>
      <c r="D820" s="42">
        <f>_xll.qlCalendarAdvance(Calendar,$D819,B820,"f",FALSE)</f>
        <v>45188</v>
      </c>
      <c r="E820" s="177">
        <f>_xll.qlInterestRateIndexValueDate(IndexON,D820)</f>
        <v>45188</v>
      </c>
      <c r="F820" s="193">
        <f>IFERROR(_xll.qlIndexFixing(IndexON,D820,TRUE,_xll.ohTrigger(RecalcTrigger,TriggerON)),NA())</f>
        <v>1.6248441129294022E-2</v>
      </c>
      <c r="H820" s="42">
        <f>_xll.qlCalendarAdvance(Calendar,$H819,B820,"f",FALSE)</f>
        <v>45188</v>
      </c>
      <c r="I820" s="177">
        <f>_xll.qlInterestRateIndexValueDate(Index1M,$H820)</f>
        <v>45190</v>
      </c>
      <c r="J820" s="182">
        <f>IFERROR(_xll.qlIndexFixing(Index1M,$H820,TRUE,_xll.ohTrigger(RecalcTrigger,Trigger1M)),NA())</f>
        <v>1.6226053437088939E-2</v>
      </c>
      <c r="K820" s="44" t="e">
        <f>IFERROR(_xll.qlIndexFixing(Index3M,H820,TRUE,_xll.ohTrigger(RecalcTrigger,Trigger3M)),NA())</f>
        <v>#N/A</v>
      </c>
      <c r="L820" s="44">
        <f>IFERROR(_xll.qlIndexFixing(Index6M,$H820,TRUE,_xll.ohTrigger(RecalcTrigger,Trigger6M)),NA())</f>
        <v>1.8656957533331742E-2</v>
      </c>
      <c r="M820" s="183">
        <f>IFERROR(_xll.qlIndexFixing(Index1Y,$H820,TRUE,_xll.ohTrigger(RecalcTrigger,Trigger1Y)),NA())</f>
        <v>2.0045361168369812E-2</v>
      </c>
      <c r="N820" s="182">
        <f>IFERROR(_xll.qlIndexFixing(ONIndex1M,I820,TRUE,_xll.ohTrigger(RecalcTrigger,Trigger1M)),NA())</f>
        <v>1.6144718493693588E-2</v>
      </c>
      <c r="O820" s="44" t="e">
        <f>IFERROR(_xll.qlIndexFixing(ONIndex3M,I820,TRUE,_xll.ohTrigger(RecalcTrigger,Trigger3M)),NA())</f>
        <v>#N/A</v>
      </c>
      <c r="P820" s="44">
        <f>IFERROR(_xll.qlIndexFixing(ONIndex6M,I820,TRUE,_xll.ohTrigger(RecalcTrigger,Trigger6M)),NA())</f>
        <v>1.8088180690867262E-2</v>
      </c>
      <c r="Q820" s="183">
        <f>IFERROR(_xll.qlIndexFixing(ONIndex1Y,I820,TRUE,_xll.ohTrigger(RecalcTrigger,Trigger1Y)),NA())</f>
        <v>1.8983790022923941E-2</v>
      </c>
    </row>
    <row r="821" spans="2:17" x14ac:dyDescent="0.2">
      <c r="B821" s="39" t="s">
        <v>42</v>
      </c>
      <c r="D821" s="42">
        <f>_xll.qlCalendarAdvance(Calendar,$D820,B821,"f",FALSE)</f>
        <v>45195</v>
      </c>
      <c r="E821" s="177">
        <f>_xll.qlInterestRateIndexValueDate(IndexON,D821)</f>
        <v>45195</v>
      </c>
      <c r="F821" s="193">
        <f>IFERROR(_xll.qlIndexFixing(IndexON,D821,TRUE,_xll.ohTrigger(RecalcTrigger,TriggerON)),NA())</f>
        <v>1.6293128307651727E-2</v>
      </c>
      <c r="H821" s="42">
        <f>_xll.qlCalendarAdvance(Calendar,$H820,B821,"f",FALSE)</f>
        <v>45195</v>
      </c>
      <c r="I821" s="177">
        <f>_xll.qlInterestRateIndexValueDate(Index1M,$H821)</f>
        <v>45197</v>
      </c>
      <c r="J821" s="182">
        <f>IFERROR(_xll.qlIndexFixing(Index1M,$H821,TRUE,_xll.ohTrigger(RecalcTrigger,Trigger1M)),NA())</f>
        <v>1.6268643121485626E-2</v>
      </c>
      <c r="K821" s="44" t="e">
        <f>IFERROR(_xll.qlIndexFixing(Index3M,H821,TRUE,_xll.ohTrigger(RecalcTrigger,Trigger3M)),NA())</f>
        <v>#N/A</v>
      </c>
      <c r="L821" s="44">
        <f>IFERROR(_xll.qlIndexFixing(Index6M,$H821,TRUE,_xll.ohTrigger(RecalcTrigger,Trigger6M)),NA())</f>
        <v>1.8695305526204339E-2</v>
      </c>
      <c r="M821" s="183">
        <f>IFERROR(_xll.qlIndexFixing(Index1Y,$H821,TRUE,_xll.ohTrigger(RecalcTrigger,Trigger1Y)),NA())</f>
        <v>2.0076485246778925E-2</v>
      </c>
      <c r="N821" s="182">
        <f>IFERROR(_xll.qlIndexFixing(ONIndex1M,I821,TRUE,_xll.ohTrigger(RecalcTrigger,Trigger1M)),NA())</f>
        <v>1.6187423797946465E-2</v>
      </c>
      <c r="O821" s="44" t="e">
        <f>IFERROR(_xll.qlIndexFixing(ONIndex3M,I821,TRUE,_xll.ohTrigger(RecalcTrigger,Trigger3M)),NA())</f>
        <v>#N/A</v>
      </c>
      <c r="P821" s="44">
        <f>IFERROR(_xll.qlIndexFixing(ONIndex6M,I821,TRUE,_xll.ohTrigger(RecalcTrigger,Trigger6M)),NA())</f>
        <v>1.8128723352415221E-2</v>
      </c>
      <c r="Q821" s="183">
        <f>IFERROR(_xll.qlIndexFixing(ONIndex1Y,I821,TRUE,_xll.ohTrigger(RecalcTrigger,Trigger1Y)),NA())</f>
        <v>1.9022251589735362E-2</v>
      </c>
    </row>
    <row r="822" spans="2:17" x14ac:dyDescent="0.2">
      <c r="B822" s="39" t="s">
        <v>42</v>
      </c>
      <c r="D822" s="42">
        <f>_xll.qlCalendarAdvance(Calendar,$D821,B822,"f",FALSE)</f>
        <v>45202</v>
      </c>
      <c r="E822" s="177">
        <f>_xll.qlInterestRateIndexValueDate(IndexON,D822)</f>
        <v>45202</v>
      </c>
      <c r="F822" s="193">
        <f>IFERROR(_xll.qlIndexFixing(IndexON,D822,TRUE,_xll.ohTrigger(RecalcTrigger,TriggerON)),NA())</f>
        <v>1.6337661220449107E-2</v>
      </c>
      <c r="H822" s="42">
        <f>_xll.qlCalendarAdvance(Calendar,$H821,B822,"f",FALSE)</f>
        <v>45202</v>
      </c>
      <c r="I822" s="177">
        <f>_xll.qlInterestRateIndexValueDate(Index1M,$H822)</f>
        <v>45204</v>
      </c>
      <c r="J822" s="182">
        <f>IFERROR(_xll.qlIndexFixing(Index1M,$H822,TRUE,_xll.ohTrigger(RecalcTrigger,Trigger1M)),NA())</f>
        <v>1.631112610830654E-2</v>
      </c>
      <c r="K822" s="44" t="e">
        <f>IFERROR(_xll.qlIndexFixing(Index3M,H822,TRUE,_xll.ohTrigger(RecalcTrigger,Trigger3M)),NA())</f>
        <v>#N/A</v>
      </c>
      <c r="L822" s="44">
        <f>IFERROR(_xll.qlIndexFixing(Index6M,$H822,TRUE,_xll.ohTrigger(RecalcTrigger,Trigger6M)),NA())</f>
        <v>1.8736551105106941E-2</v>
      </c>
      <c r="M822" s="183">
        <f>IFERROR(_xll.qlIndexFixing(Index1Y,$H822,TRUE,_xll.ohTrigger(RecalcTrigger,Trigger1Y)),NA())</f>
        <v>2.0107265948858932E-2</v>
      </c>
      <c r="N822" s="182">
        <f>IFERROR(_xll.qlIndexFixing(ONIndex1M,I822,TRUE,_xll.ohTrigger(RecalcTrigger,Trigger1M)),NA())</f>
        <v>1.6230022622494289E-2</v>
      </c>
      <c r="O822" s="44" t="e">
        <f>IFERROR(_xll.qlIndexFixing(ONIndex3M,I822,TRUE,_xll.ohTrigger(RecalcTrigger,Trigger3M)),NA())</f>
        <v>#N/A</v>
      </c>
      <c r="P822" s="44">
        <f>IFERROR(_xll.qlIndexFixing(ONIndex6M,I822,TRUE,_xll.ohTrigger(RecalcTrigger,Trigger6M)),NA())</f>
        <v>1.816908593625044E-2</v>
      </c>
      <c r="Q822" s="183">
        <f>IFERROR(_xll.qlIndexFixing(ONIndex1Y,I822,TRUE,_xll.ohTrigger(RecalcTrigger,Trigger1Y)),NA())</f>
        <v>1.9060467189460084E-2</v>
      </c>
    </row>
    <row r="823" spans="2:17" x14ac:dyDescent="0.2">
      <c r="B823" s="39" t="s">
        <v>42</v>
      </c>
      <c r="D823" s="42">
        <f>_xll.qlCalendarAdvance(Calendar,$D822,B823,"f",FALSE)</f>
        <v>45209</v>
      </c>
      <c r="E823" s="177">
        <f>_xll.qlInterestRateIndexValueDate(IndexON,D823)</f>
        <v>45209</v>
      </c>
      <c r="F823" s="193">
        <f>IFERROR(_xll.qlIndexFixing(IndexON,D823,TRUE,_xll.ohTrigger(RecalcTrigger,TriggerON)),NA())</f>
        <v>1.6382039190707687E-2</v>
      </c>
      <c r="H823" s="42">
        <f>_xll.qlCalendarAdvance(Calendar,$H822,B823,"f",FALSE)</f>
        <v>45209</v>
      </c>
      <c r="I823" s="177">
        <f>_xll.qlInterestRateIndexValueDate(Index1M,$H823)</f>
        <v>45211</v>
      </c>
      <c r="J823" s="182">
        <f>IFERROR(_xll.qlIndexFixing(Index1M,$H823,TRUE,_xll.ohTrigger(RecalcTrigger,Trigger1M)),NA())</f>
        <v>1.635350225982185E-2</v>
      </c>
      <c r="K823" s="44" t="e">
        <f>IFERROR(_xll.qlIndexFixing(Index3M,H823,TRUE,_xll.ohTrigger(RecalcTrigger,Trigger3M)),NA())</f>
        <v>#N/A</v>
      </c>
      <c r="L823" s="44">
        <f>IFERROR(_xll.qlIndexFixing(Index6M,$H823,TRUE,_xll.ohTrigger(RecalcTrigger,Trigger6M)),NA())</f>
        <v>1.8774421071638341E-2</v>
      </c>
      <c r="M823" s="183">
        <f>IFERROR(_xll.qlIndexFixing(Index1Y,$H823,TRUE,_xll.ohTrigger(RecalcTrigger,Trigger1Y)),NA())</f>
        <v>2.0137700205167086E-2</v>
      </c>
      <c r="N823" s="182">
        <f>IFERROR(_xll.qlIndexFixing(ONIndex1M,I823,TRUE,_xll.ohTrigger(RecalcTrigger,Trigger1M)),NA())</f>
        <v>1.6272514830966145E-2</v>
      </c>
      <c r="O823" s="44" t="e">
        <f>IFERROR(_xll.qlIndexFixing(ONIndex3M,I823,TRUE,_xll.ohTrigger(RecalcTrigger,Trigger3M)),NA())</f>
        <v>#N/A</v>
      </c>
      <c r="P823" s="44">
        <f>IFERROR(_xll.qlIndexFixing(ONIndex6M,I823,TRUE,_xll.ohTrigger(RecalcTrigger,Trigger6M)),NA())</f>
        <v>1.8209267651245753E-2</v>
      </c>
      <c r="Q823" s="183">
        <f>IFERROR(_xll.qlIndexFixing(ONIndex1Y,I823,TRUE,_xll.ohTrigger(RecalcTrigger,Trigger1Y)),NA())</f>
        <v>1.9098435445839002E-2</v>
      </c>
    </row>
    <row r="824" spans="2:17" x14ac:dyDescent="0.2">
      <c r="B824" s="39" t="s">
        <v>42</v>
      </c>
      <c r="D824" s="42">
        <f>_xll.qlCalendarAdvance(Calendar,$D823,B824,"f",FALSE)</f>
        <v>45216</v>
      </c>
      <c r="E824" s="177">
        <f>_xll.qlInterestRateIndexValueDate(IndexON,D824)</f>
        <v>45216</v>
      </c>
      <c r="F824" s="193">
        <f>IFERROR(_xll.qlIndexFixing(IndexON,D824,TRUE,_xll.ohTrigger(RecalcTrigger,TriggerON)),NA())</f>
        <v>1.6426261541448994E-2</v>
      </c>
      <c r="H824" s="42">
        <f>_xll.qlCalendarAdvance(Calendar,$H823,B824,"f",FALSE)</f>
        <v>45216</v>
      </c>
      <c r="I824" s="177">
        <f>_xll.qlInterestRateIndexValueDate(Index1M,$H824)</f>
        <v>45218</v>
      </c>
      <c r="J824" s="182">
        <f>IFERROR(_xll.qlIndexFixing(Index1M,$H824,TRUE,_xll.ohTrigger(RecalcTrigger,Trigger1M)),NA())</f>
        <v>1.6395771438306728E-2</v>
      </c>
      <c r="K824" s="44" t="e">
        <f>IFERROR(_xll.qlIndexFixing(Index3M,H824,TRUE,_xll.ohTrigger(RecalcTrigger,Trigger3M)),NA())</f>
        <v>#N/A</v>
      </c>
      <c r="L824" s="44">
        <f>IFERROR(_xll.qlIndexFixing(Index6M,$H824,TRUE,_xll.ohTrigger(RecalcTrigger,Trigger6M)),NA())</f>
        <v>1.8812054440252527E-2</v>
      </c>
      <c r="M824" s="183">
        <f>IFERROR(_xll.qlIndexFixing(Index1Y,$H824,TRUE,_xll.ohTrigger(RecalcTrigger,Trigger1Y)),NA())</f>
        <v>2.0167784935050045E-2</v>
      </c>
      <c r="N824" s="182">
        <f>IFERROR(_xll.qlIndexFixing(ONIndex1M,I824,TRUE,_xll.ohTrigger(RecalcTrigger,Trigger1M)),NA())</f>
        <v>1.6314900287150991E-2</v>
      </c>
      <c r="O824" s="44" t="e">
        <f>IFERROR(_xll.qlIndexFixing(ONIndex3M,I824,TRUE,_xll.ohTrigger(RecalcTrigger,Trigger3M)),NA())</f>
        <v>#N/A</v>
      </c>
      <c r="P824" s="44">
        <f>IFERROR(_xll.qlIndexFixing(ONIndex6M,I824,TRUE,_xll.ohTrigger(RecalcTrigger,Trigger6M)),NA())</f>
        <v>1.8249267706513805E-2</v>
      </c>
      <c r="Q824" s="183">
        <f>IFERROR(_xll.qlIndexFixing(ONIndex1Y,I824,TRUE,_xll.ohTrigger(RecalcTrigger,Trigger1Y)),NA())</f>
        <v>1.9136154982852815E-2</v>
      </c>
    </row>
    <row r="825" spans="2:17" x14ac:dyDescent="0.2">
      <c r="B825" s="39" t="s">
        <v>42</v>
      </c>
      <c r="D825" s="42">
        <f>_xll.qlCalendarAdvance(Calendar,$D824,B825,"f",FALSE)</f>
        <v>45223</v>
      </c>
      <c r="E825" s="177">
        <f>_xll.qlInterestRateIndexValueDate(IndexON,D825)</f>
        <v>45223</v>
      </c>
      <c r="F825" s="193">
        <f>IFERROR(_xll.qlIndexFixing(IndexON,D825,TRUE,_xll.ohTrigger(RecalcTrigger,TriggerON)),NA())</f>
        <v>1.6470327595774492E-2</v>
      </c>
      <c r="H825" s="42">
        <f>_xll.qlCalendarAdvance(Calendar,$H824,B825,"f",FALSE)</f>
        <v>45223</v>
      </c>
      <c r="I825" s="177">
        <f>_xll.qlInterestRateIndexValueDate(Index1M,$H825)</f>
        <v>45225</v>
      </c>
      <c r="J825" s="182">
        <f>IFERROR(_xll.qlIndexFixing(Index1M,$H825,TRUE,_xll.ohTrigger(RecalcTrigger,Trigger1M)),NA())</f>
        <v>1.6437933506028846E-2</v>
      </c>
      <c r="K825" s="44" t="e">
        <f>IFERROR(_xll.qlIndexFixing(Index3M,H825,TRUE,_xll.ohTrigger(RecalcTrigger,Trigger3M)),NA())</f>
        <v>#N/A</v>
      </c>
      <c r="L825" s="44">
        <f>IFERROR(_xll.qlIndexFixing(Index6M,$H825,TRUE,_xll.ohTrigger(RecalcTrigger,Trigger6M)),NA())</f>
        <v>1.8849447536536591E-2</v>
      </c>
      <c r="M825" s="183">
        <f>IFERROR(_xll.qlIndexFixing(Index1Y,$H825,TRUE,_xll.ohTrigger(RecalcTrigger,Trigger1Y)),NA())</f>
        <v>2.0197517046654297E-2</v>
      </c>
      <c r="N825" s="182">
        <f>IFERROR(_xll.qlIndexFixing(ONIndex1M,I825,TRUE,_xll.ohTrigger(RecalcTrigger,Trigger1M)),NA())</f>
        <v>1.635717885451804E-2</v>
      </c>
      <c r="O825" s="44" t="e">
        <f>IFERROR(_xll.qlIndexFixing(ONIndex3M,I825,TRUE,_xll.ohTrigger(RecalcTrigger,Trigger3M)),NA())</f>
        <v>#N/A</v>
      </c>
      <c r="P825" s="44">
        <f>IFERROR(_xll.qlIndexFixing(ONIndex6M,I825,TRUE,_xll.ohTrigger(RecalcTrigger,Trigger6M)),NA())</f>
        <v>1.8289085311087305E-2</v>
      </c>
      <c r="Q825" s="183">
        <f>IFERROR(_xll.qlIndexFixing(ONIndex1Y,I825,TRUE,_xll.ohTrigger(RecalcTrigger,Trigger1Y)),NA())</f>
        <v>1.9173624424402291E-2</v>
      </c>
    </row>
    <row r="826" spans="2:17" x14ac:dyDescent="0.2">
      <c r="B826" s="39" t="s">
        <v>42</v>
      </c>
      <c r="D826" s="42">
        <f>_xll.qlCalendarAdvance(Calendar,$D825,B826,"f",FALSE)</f>
        <v>45230</v>
      </c>
      <c r="E826" s="177">
        <f>_xll.qlInterestRateIndexValueDate(IndexON,D826)</f>
        <v>45230</v>
      </c>
      <c r="F826" s="193">
        <f>IFERROR(_xll.qlIndexFixing(IndexON,D826,TRUE,_xll.ohTrigger(RecalcTrigger,TriggerON)),NA())</f>
        <v>1.6514236676705707E-2</v>
      </c>
      <c r="H826" s="42">
        <f>_xll.qlCalendarAdvance(Calendar,$H825,B826,"f",FALSE)</f>
        <v>45230</v>
      </c>
      <c r="I826" s="177">
        <f>_xll.qlInterestRateIndexValueDate(Index1M,$H826)</f>
        <v>45232</v>
      </c>
      <c r="J826" s="182">
        <f>IFERROR(_xll.qlIndexFixing(Index1M,$H826,TRUE,_xll.ohTrigger(RecalcTrigger,Trigger1M)),NA())</f>
        <v>1.6479988325265871E-2</v>
      </c>
      <c r="K826" s="44" t="e">
        <f>IFERROR(_xll.qlIndexFixing(Index3M,H826,TRUE,_xll.ohTrigger(RecalcTrigger,Trigger3M)),NA())</f>
        <v>#N/A</v>
      </c>
      <c r="L826" s="44">
        <f>IFERROR(_xll.qlIndexFixing(Index6M,$H826,TRUE,_xll.ohTrigger(RecalcTrigger,Trigger6M)),NA())</f>
        <v>1.8883536416095442E-2</v>
      </c>
      <c r="M826" s="183">
        <f>IFERROR(_xll.qlIndexFixing(Index1Y,$H826,TRUE,_xll.ohTrigger(RecalcTrigger,Trigger1Y)),NA())</f>
        <v>2.022689343693311E-2</v>
      </c>
      <c r="N826" s="182">
        <f>IFERROR(_xll.qlIndexFixing(ONIndex1M,I826,TRUE,_xll.ohTrigger(RecalcTrigger,Trigger1M)),NA())</f>
        <v>1.6399350396856249E-2</v>
      </c>
      <c r="O826" s="44" t="e">
        <f>IFERROR(_xll.qlIndexFixing(ONIndex3M,I826,TRUE,_xll.ohTrigger(RecalcTrigger,Trigger3M)),NA())</f>
        <v>#N/A</v>
      </c>
      <c r="P826" s="44">
        <f>IFERROR(_xll.qlIndexFixing(ONIndex6M,I826,TRUE,_xll.ohTrigger(RecalcTrigger,Trigger6M)),NA())</f>
        <v>1.8328719673919025E-2</v>
      </c>
      <c r="Q826" s="183">
        <f>IFERROR(_xll.qlIndexFixing(ONIndex1Y,I826,TRUE,_xll.ohTrigger(RecalcTrigger,Trigger1Y)),NA())</f>
        <v>1.9210842394308258E-2</v>
      </c>
    </row>
    <row r="827" spans="2:17" x14ac:dyDescent="0.2">
      <c r="B827" s="39" t="s">
        <v>42</v>
      </c>
      <c r="D827" s="42">
        <f>_xll.qlCalendarAdvance(Calendar,$D826,B827,"f",FALSE)</f>
        <v>45237</v>
      </c>
      <c r="E827" s="177">
        <f>_xll.qlInterestRateIndexValueDate(IndexON,D827)</f>
        <v>45237</v>
      </c>
      <c r="F827" s="193">
        <f>IFERROR(_xll.qlIndexFixing(IndexON,D827,TRUE,_xll.ohTrigger(RecalcTrigger,TriggerON)),NA())</f>
        <v>1.6557988107264165E-2</v>
      </c>
      <c r="H827" s="42">
        <f>_xll.qlCalendarAdvance(Calendar,$H826,B827,"f",FALSE)</f>
        <v>45237</v>
      </c>
      <c r="I827" s="177">
        <f>_xll.qlInterestRateIndexValueDate(Index1M,$H827)</f>
        <v>45239</v>
      </c>
      <c r="J827" s="182">
        <f>IFERROR(_xll.qlIndexFixing(Index1M,$H827,TRUE,_xll.ohTrigger(RecalcTrigger,Trigger1M)),NA())</f>
        <v>1.6521935758290474E-2</v>
      </c>
      <c r="K827" s="44" t="e">
        <f>IFERROR(_xll.qlIndexFixing(Index3M,H827,TRUE,_xll.ohTrigger(RecalcTrigger,Trigger3M)),NA())</f>
        <v>#N/A</v>
      </c>
      <c r="L827" s="44">
        <f>IFERROR(_xll.qlIndexFixing(Index6M,$H827,TRUE,_xll.ohTrigger(RecalcTrigger,Trigger6M)),NA())</f>
        <v>1.892045497385051E-2</v>
      </c>
      <c r="M827" s="183">
        <f>IFERROR(_xll.qlIndexFixing(Index1Y,$H827,TRUE,_xll.ohTrigger(RecalcTrigger,Trigger1Y)),NA())</f>
        <v>2.0255910991657609E-2</v>
      </c>
      <c r="N827" s="182">
        <f>IFERROR(_xll.qlIndexFixing(ONIndex1M,I827,TRUE,_xll.ohTrigger(RecalcTrigger,Trigger1M)),NA())</f>
        <v>1.6441414777634833E-2</v>
      </c>
      <c r="O827" s="44" t="e">
        <f>IFERROR(_xll.qlIndexFixing(ONIndex3M,I827,TRUE,_xll.ohTrigger(RecalcTrigger,Trigger3M)),NA())</f>
        <v>#N/A</v>
      </c>
      <c r="P827" s="44">
        <f>IFERROR(_xll.qlIndexFixing(ONIndex6M,I827,TRUE,_xll.ohTrigger(RecalcTrigger,Trigger6M)),NA())</f>
        <v>1.8368170004041673E-2</v>
      </c>
      <c r="Q827" s="183">
        <f>IFERROR(_xll.qlIndexFixing(ONIndex1Y,I827,TRUE,_xll.ohTrigger(RecalcTrigger,Trigger1Y)),NA())</f>
        <v>1.9247807516391546E-2</v>
      </c>
    </row>
    <row r="828" spans="2:17" x14ac:dyDescent="0.2">
      <c r="B828" s="39" t="s">
        <v>42</v>
      </c>
      <c r="D828" s="42">
        <f>_xll.qlCalendarAdvance(Calendar,$D827,B828,"f",FALSE)</f>
        <v>45244</v>
      </c>
      <c r="E828" s="177">
        <f>_xll.qlInterestRateIndexValueDate(IndexON,D828)</f>
        <v>45244</v>
      </c>
      <c r="F828" s="193">
        <f>IFERROR(_xll.qlIndexFixing(IndexON,D828,TRUE,_xll.ohTrigger(RecalcTrigger,TriggerON)),NA())</f>
        <v>1.6601581210471394E-2</v>
      </c>
      <c r="H828" s="42">
        <f>_xll.qlCalendarAdvance(Calendar,$H827,B828,"f",FALSE)</f>
        <v>45244</v>
      </c>
      <c r="I828" s="177">
        <f>_xll.qlInterestRateIndexValueDate(Index1M,$H828)</f>
        <v>45246</v>
      </c>
      <c r="J828" s="182">
        <f>IFERROR(_xll.qlIndexFixing(Index1M,$H828,TRUE,_xll.ohTrigger(RecalcTrigger,Trigger1M)),NA())</f>
        <v>1.656377566738032E-2</v>
      </c>
      <c r="K828" s="44" t="e">
        <f>IFERROR(_xll.qlIndexFixing(Index3M,H828,TRUE,_xll.ohTrigger(RecalcTrigger,Trigger3M)),NA())</f>
        <v>#N/A</v>
      </c>
      <c r="L828" s="44">
        <f>IFERROR(_xll.qlIndexFixing(Index6M,$H828,TRUE,_xll.ohTrigger(RecalcTrigger,Trigger6M)),NA())</f>
        <v>1.8957122278265688E-2</v>
      </c>
      <c r="M828" s="183">
        <f>IFERROR(_xll.qlIndexFixing(Index1Y,$H828,TRUE,_xll.ohTrigger(RecalcTrigger,Trigger1Y)),NA())</f>
        <v>2.0284566585424813E-2</v>
      </c>
      <c r="N828" s="182">
        <f>IFERROR(_xll.qlIndexFixing(ONIndex1M,I828,TRUE,_xll.ohTrigger(RecalcTrigger,Trigger1M)),NA())</f>
        <v>1.6483371860642748E-2</v>
      </c>
      <c r="O828" s="44" t="e">
        <f>IFERROR(_xll.qlIndexFixing(ONIndex3M,I828,TRUE,_xll.ohTrigger(RecalcTrigger,Trigger3M)),NA())</f>
        <v>#N/A</v>
      </c>
      <c r="P828" s="44">
        <f>IFERROR(_xll.qlIndexFixing(ONIndex6M,I828,TRUE,_xll.ohTrigger(RecalcTrigger,Trigger6M)),NA())</f>
        <v>1.8407435510567893E-2</v>
      </c>
      <c r="Q828" s="183">
        <f>IFERROR(_xll.qlIndexFixing(ONIndex1Y,I828,TRUE,_xll.ohTrigger(RecalcTrigger,Trigger1Y)),NA())</f>
        <v>1.928451841455292E-2</v>
      </c>
    </row>
    <row r="829" spans="2:17" x14ac:dyDescent="0.2">
      <c r="B829" s="39" t="s">
        <v>42</v>
      </c>
      <c r="D829" s="42">
        <f>_xll.qlCalendarAdvance(Calendar,$D828,B829,"f",FALSE)</f>
        <v>45251</v>
      </c>
      <c r="E829" s="177">
        <f>_xll.qlInterestRateIndexValueDate(IndexON,D829)</f>
        <v>45251</v>
      </c>
      <c r="F829" s="193">
        <f>IFERROR(_xll.qlIndexFixing(IndexON,D829,TRUE,_xll.ohTrigger(RecalcTrigger,TriggerON)),NA())</f>
        <v>1.6645015309348921E-2</v>
      </c>
      <c r="H829" s="42">
        <f>_xll.qlCalendarAdvance(Calendar,$H828,B829,"f",FALSE)</f>
        <v>45251</v>
      </c>
      <c r="I829" s="177">
        <f>_xll.qlInterestRateIndexValueDate(Index1M,$H829)</f>
        <v>45253</v>
      </c>
      <c r="J829" s="182">
        <f>IFERROR(_xll.qlIndexFixing(Index1M,$H829,TRUE,_xll.ohTrigger(RecalcTrigger,Trigger1M)),NA())</f>
        <v>1.6612209387106641E-2</v>
      </c>
      <c r="K829" s="44" t="e">
        <f>IFERROR(_xll.qlIndexFixing(Index3M,H829,TRUE,_xll.ohTrigger(RecalcTrigger,Trigger3M)),NA())</f>
        <v>#N/A</v>
      </c>
      <c r="L829" s="44">
        <f>IFERROR(_xll.qlIndexFixing(Index6M,$H829,TRUE,_xll.ohTrigger(RecalcTrigger,Trigger6M)),NA())</f>
        <v>1.8993534547311782E-2</v>
      </c>
      <c r="M829" s="183">
        <f>IFERROR(_xll.qlIndexFixing(Index1Y,$H829,TRUE,_xll.ohTrigger(RecalcTrigger,Trigger1Y)),NA())</f>
        <v>2.0312857081669151E-2</v>
      </c>
      <c r="N829" s="182">
        <f>IFERROR(_xll.qlIndexFixing(ONIndex1M,I829,TRUE,_xll.ohTrigger(RecalcTrigger,Trigger1M)),NA())</f>
        <v>1.6525221509349208E-2</v>
      </c>
      <c r="O829" s="44" t="e">
        <f>IFERROR(_xll.qlIndexFixing(ONIndex3M,I829,TRUE,_xll.ohTrigger(RecalcTrigger,Trigger3M)),NA())</f>
        <v>#N/A</v>
      </c>
      <c r="P829" s="44">
        <f>IFERROR(_xll.qlIndexFixing(ONIndex6M,I829,TRUE,_xll.ohTrigger(RecalcTrigger,Trigger6M)),NA())</f>
        <v>1.8446515402450459E-2</v>
      </c>
      <c r="Q829" s="183">
        <f>IFERROR(_xll.qlIndexFixing(ONIndex1Y,I829,TRUE,_xll.ohTrigger(RecalcTrigger,Trigger1Y)),NA())</f>
        <v>1.9320973712773082E-2</v>
      </c>
    </row>
    <row r="830" spans="2:17" x14ac:dyDescent="0.2">
      <c r="B830" s="39" t="s">
        <v>42</v>
      </c>
      <c r="D830" s="42">
        <f>_xll.qlCalendarAdvance(Calendar,$D829,B830,"f",FALSE)</f>
        <v>45258</v>
      </c>
      <c r="E830" s="177">
        <f>_xll.qlInterestRateIndexValueDate(IndexON,D830)</f>
        <v>45258</v>
      </c>
      <c r="F830" s="193">
        <f>IFERROR(_xll.qlIndexFixing(IndexON,D830,TRUE,_xll.ohTrigger(RecalcTrigger,TriggerON)),NA())</f>
        <v>1.6688289726918271E-2</v>
      </c>
      <c r="H830" s="42">
        <f>_xll.qlCalendarAdvance(Calendar,$H829,B830,"f",FALSE)</f>
        <v>45258</v>
      </c>
      <c r="I830" s="177">
        <f>_xll.qlInterestRateIndexValueDate(Index1M,$H830)</f>
        <v>45260</v>
      </c>
      <c r="J830" s="182">
        <f>IFERROR(_xll.qlIndexFixing(Index1M,$H830,TRUE,_xll.ohTrigger(RecalcTrigger,Trigger1M)),NA())</f>
        <v>1.6637074098316714E-2</v>
      </c>
      <c r="K830" s="44" t="e">
        <f>IFERROR(_xll.qlIndexFixing(Index3M,H830,TRUE,_xll.ohTrigger(RecalcTrigger,Trigger3M)),NA())</f>
        <v>#N/A</v>
      </c>
      <c r="L830" s="44">
        <f>IFERROR(_xll.qlIndexFixing(Index6M,$H830,TRUE,_xll.ohTrigger(RecalcTrigger,Trigger6M)),NA())</f>
        <v>1.903267866529201E-2</v>
      </c>
      <c r="M830" s="183">
        <f>IFERROR(_xll.qlIndexFixing(Index1Y,$H830,TRUE,_xll.ohTrigger(RecalcTrigger,Trigger1Y)),NA())</f>
        <v>2.033381581783571E-2</v>
      </c>
      <c r="N830" s="182">
        <f>IFERROR(_xll.qlIndexFixing(ONIndex1M,I830,TRUE,_xll.ohTrigger(RecalcTrigger,Trigger1M)),NA())</f>
        <v>1.6566963587543171E-2</v>
      </c>
      <c r="O830" s="44" t="e">
        <f>IFERROR(_xll.qlIndexFixing(ONIndex3M,I830,TRUE,_xll.ohTrigger(RecalcTrigger,Trigger3M)),NA())</f>
        <v>#N/A</v>
      </c>
      <c r="P830" s="44">
        <f>IFERROR(_xll.qlIndexFixing(ONIndex6M,I830,TRUE,_xll.ohTrigger(RecalcTrigger,Trigger6M)),NA())</f>
        <v>1.8485408888722077E-2</v>
      </c>
      <c r="Q830" s="183">
        <f>IFERROR(_xll.qlIndexFixing(ONIndex1Y,I830,TRUE,_xll.ohTrigger(RecalcTrigger,Trigger1Y)),NA())</f>
        <v>1.9357172034712988E-2</v>
      </c>
    </row>
    <row r="831" spans="2:17" x14ac:dyDescent="0.2">
      <c r="B831" s="39" t="s">
        <v>42</v>
      </c>
      <c r="D831" s="42">
        <f>_xll.qlCalendarAdvance(Calendar,$D830,B831,"f",FALSE)</f>
        <v>45265</v>
      </c>
      <c r="E831" s="177">
        <f>_xll.qlInterestRateIndexValueDate(IndexON,D831)</f>
        <v>45265</v>
      </c>
      <c r="F831" s="193">
        <f>IFERROR(_xll.qlIndexFixing(IndexON,D831,TRUE,_xll.ohTrigger(RecalcTrigger,TriggerON)),NA())</f>
        <v>1.6731403786121035E-2</v>
      </c>
      <c r="H831" s="42">
        <f>_xll.qlCalendarAdvance(Calendar,$H830,B831,"f",FALSE)</f>
        <v>45265</v>
      </c>
      <c r="I831" s="177">
        <f>_xll.qlInterestRateIndexValueDate(Index1M,$H831)</f>
        <v>45267</v>
      </c>
      <c r="J831" s="182">
        <f>IFERROR(_xll.qlIndexFixing(Index1M,$H831,TRUE,_xll.ohTrigger(RecalcTrigger,Trigger1M)),NA())</f>
        <v>1.6688574225497965E-2</v>
      </c>
      <c r="K831" s="44" t="e">
        <f>IFERROR(_xll.qlIndexFixing(Index3M,H831,TRUE,_xll.ohTrigger(RecalcTrigger,Trigger3M)),NA())</f>
        <v>#N/A</v>
      </c>
      <c r="L831" s="44">
        <f>IFERROR(_xll.qlIndexFixing(Index6M,$H831,TRUE,_xll.ohTrigger(RecalcTrigger,Trigger6M)),NA())</f>
        <v>1.9068551634371635E-2</v>
      </c>
      <c r="M831" s="183">
        <f>IFERROR(_xll.qlIndexFixing(Index1Y,$H831,TRUE,_xll.ohTrigger(RecalcTrigger,Trigger1Y)),NA())</f>
        <v>2.0368330179561984E-2</v>
      </c>
      <c r="N831" s="182">
        <f>IFERROR(_xll.qlIndexFixing(ONIndex1M,I831,TRUE,_xll.ohTrigger(RecalcTrigger,Trigger1M)),NA())</f>
        <v>1.6608597958773785E-2</v>
      </c>
      <c r="O831" s="44" t="e">
        <f>IFERROR(_xll.qlIndexFixing(ONIndex3M,I831,TRUE,_xll.ohTrigger(RecalcTrigger,Trigger3M)),NA())</f>
        <v>#N/A</v>
      </c>
      <c r="P831" s="44">
        <f>IFERROR(_xll.qlIndexFixing(ONIndex6M,I831,TRUE,_xll.ohTrigger(RecalcTrigger,Trigger6M)),NA())</f>
        <v>1.8524115178335521E-2</v>
      </c>
      <c r="Q831" s="183">
        <f>IFERROR(_xll.qlIndexFixing(ONIndex1Y,I831,TRUE,_xll.ohTrigger(RecalcTrigger,Trigger1Y)),NA())</f>
        <v>1.9393112004433277E-2</v>
      </c>
    </row>
    <row r="832" spans="2:17" x14ac:dyDescent="0.2">
      <c r="B832" s="39" t="s">
        <v>42</v>
      </c>
      <c r="D832" s="42">
        <f>_xll.qlCalendarAdvance(Calendar,$D831,B832,"f",FALSE)</f>
        <v>45272</v>
      </c>
      <c r="E832" s="177">
        <f>_xll.qlInterestRateIndexValueDate(IndexON,D832)</f>
        <v>45272</v>
      </c>
      <c r="F832" s="193">
        <f>IFERROR(_xll.qlIndexFixing(IndexON,D832,TRUE,_xll.ohTrigger(RecalcTrigger,TriggerON)),NA())</f>
        <v>1.6774356810218549E-2</v>
      </c>
      <c r="H832" s="42">
        <f>_xll.qlCalendarAdvance(Calendar,$H831,B832,"f",FALSE)</f>
        <v>45272</v>
      </c>
      <c r="I832" s="177">
        <f>_xll.qlInterestRateIndexValueDate(Index1M,$H832)</f>
        <v>45274</v>
      </c>
      <c r="J832" s="182">
        <f>IFERROR(_xll.qlIndexFixing(Index1M,$H832,TRUE,_xll.ohTrigger(RecalcTrigger,Trigger1M)),NA())</f>
        <v>1.6729879944278325E-2</v>
      </c>
      <c r="K832" s="44" t="e">
        <f>IFERROR(_xll.qlIndexFixing(Index3M,H832,TRUE,_xll.ohTrigger(RecalcTrigger,Trigger3M)),NA())</f>
        <v>#N/A</v>
      </c>
      <c r="L832" s="44">
        <f>IFERROR(_xll.qlIndexFixing(Index6M,$H832,TRUE,_xll.ohTrigger(RecalcTrigger,Trigger6M)),NA())</f>
        <v>1.9104157945003367E-2</v>
      </c>
      <c r="M832" s="183">
        <f>IFERROR(_xll.qlIndexFixing(Index1Y,$H832,TRUE,_xll.ohTrigger(RecalcTrigger,Trigger1Y)),NA())</f>
        <v>2.0395506452347823E-2</v>
      </c>
      <c r="N832" s="182">
        <f>IFERROR(_xll.qlIndexFixing(ONIndex1M,I832,TRUE,_xll.ohTrigger(RecalcTrigger,Trigger1M)),NA())</f>
        <v>1.6650124230874752E-2</v>
      </c>
      <c r="O832" s="44" t="e">
        <f>IFERROR(_xll.qlIndexFixing(ONIndex3M,I832,TRUE,_xll.ohTrigger(RecalcTrigger,Trigger3M)),NA())</f>
        <v>#N/A</v>
      </c>
      <c r="P832" s="44">
        <f>IFERROR(_xll.qlIndexFixing(ONIndex6M,I832,TRUE,_xll.ohTrigger(RecalcTrigger,Trigger6M)),NA())</f>
        <v>1.8562633263696782E-2</v>
      </c>
      <c r="Q832" s="183">
        <f>IFERROR(_xll.qlIndexFixing(ONIndex1Y,I832,TRUE,_xll.ohTrigger(RecalcTrigger,Trigger1Y)),NA())</f>
        <v>1.9428792040878662E-2</v>
      </c>
    </row>
    <row r="833" spans="2:17" x14ac:dyDescent="0.2">
      <c r="B833" s="39" t="s">
        <v>42</v>
      </c>
      <c r="D833" s="42">
        <f>_xll.qlCalendarAdvance(Calendar,$D832,B833,"f",FALSE)</f>
        <v>45279</v>
      </c>
      <c r="E833" s="177">
        <f>_xll.qlInterestRateIndexValueDate(IndexON,D833)</f>
        <v>45279</v>
      </c>
      <c r="F833" s="193">
        <f>IFERROR(_xll.qlIndexFixing(IndexON,D833,TRUE,_xll.ohTrigger(RecalcTrigger,TriggerON)),NA())</f>
        <v>1.681714571351911E-2</v>
      </c>
      <c r="H833" s="42">
        <f>_xll.qlCalendarAdvance(Calendar,$H832,B833,"f",FALSE)</f>
        <v>45279</v>
      </c>
      <c r="I833" s="177">
        <f>_xll.qlInterestRateIndexValueDate(Index1M,$H833)</f>
        <v>45281</v>
      </c>
      <c r="J833" s="182">
        <f>IFERROR(_xll.qlIndexFixing(Index1M,$H833,TRUE,_xll.ohTrigger(RecalcTrigger,Trigger1M)),NA())</f>
        <v>1.6771010509257223E-2</v>
      </c>
      <c r="K833" s="44" t="e">
        <f>IFERROR(_xll.qlIndexFixing(Index3M,H833,TRUE,_xll.ohTrigger(RecalcTrigger,Trigger3M)),NA())</f>
        <v>#N/A</v>
      </c>
      <c r="L833" s="44">
        <f>IFERROR(_xll.qlIndexFixing(Index6M,$H833,TRUE,_xll.ohTrigger(RecalcTrigger,Trigger6M)),NA())</f>
        <v>1.9139493765053476E-2</v>
      </c>
      <c r="M833" s="183">
        <f>IFERROR(_xll.qlIndexFixing(Index1Y,$H833,TRUE,_xll.ohTrigger(RecalcTrigger,Trigger1Y)),NA())</f>
        <v>2.0422305446715375E-2</v>
      </c>
      <c r="N833" s="182">
        <f>IFERROR(_xll.qlIndexFixing(ONIndex1M,I833,TRUE,_xll.ohTrigger(RecalcTrigger,Trigger1M)),NA())</f>
        <v>1.6703287450541282E-2</v>
      </c>
      <c r="O833" s="44" t="e">
        <f>IFERROR(_xll.qlIndexFixing(ONIndex3M,I833,TRUE,_xll.ohTrigger(RecalcTrigger,Trigger3M)),NA())</f>
        <v>#N/A</v>
      </c>
      <c r="P833" s="44">
        <f>IFERROR(_xll.qlIndexFixing(ONIndex6M,I833,TRUE,_xll.ohTrigger(RecalcTrigger,Trigger6M)),NA())</f>
        <v>1.8611820535312518E-2</v>
      </c>
      <c r="Q833" s="183">
        <f>IFERROR(_xll.qlIndexFixing(ONIndex1Y,I833,TRUE,_xll.ohTrigger(RecalcTrigger,Trigger1Y)),NA())</f>
        <v>1.9474227254629994E-2</v>
      </c>
    </row>
    <row r="834" spans="2:17" x14ac:dyDescent="0.2">
      <c r="B834" s="39" t="s">
        <v>42</v>
      </c>
      <c r="D834" s="42">
        <f>_xll.qlCalendarAdvance(Calendar,$D833,B834,"f",FALSE)</f>
        <v>45287</v>
      </c>
      <c r="E834" s="177">
        <f>_xll.qlInterestRateIndexValueDate(IndexON,D834)</f>
        <v>45287</v>
      </c>
      <c r="F834" s="193">
        <f>IFERROR(_xll.qlIndexFixing(IndexON,D834,TRUE,_xll.ohTrigger(RecalcTrigger,TriggerON)),NA())</f>
        <v>1.6865760014184161E-2</v>
      </c>
      <c r="H834" s="42">
        <f>_xll.qlCalendarAdvance(Calendar,$H833,B834,"f",FALSE)</f>
        <v>45287</v>
      </c>
      <c r="I834" s="177">
        <f>_xll.qlInterestRateIndexValueDate(Index1M,$H834)</f>
        <v>45289</v>
      </c>
      <c r="J834" s="182">
        <f>IFERROR(_xll.qlIndexFixing(Index1M,$H834,TRUE,_xll.ohTrigger(RecalcTrigger,Trigger1M)),NA())</f>
        <v>1.6821088235432897E-2</v>
      </c>
      <c r="K834" s="44" t="e">
        <f>IFERROR(_xll.qlIndexFixing(Index3M,H834,TRUE,_xll.ohTrigger(RecalcTrigger,Trigger3M)),NA())</f>
        <v>#N/A</v>
      </c>
      <c r="L834" s="44">
        <f>IFERROR(_xll.qlIndexFixing(Index6M,$H834,TRUE,_xll.ohTrigger(RecalcTrigger,Trigger6M)),NA())</f>
        <v>1.9176626665492313E-2</v>
      </c>
      <c r="M834" s="183">
        <f>IFERROR(_xll.qlIndexFixing(Index1Y,$H834,TRUE,_xll.ohTrigger(RecalcTrigger,Trigger1Y)),NA())</f>
        <v>2.0452474083614017E-2</v>
      </c>
      <c r="N834" s="182">
        <f>IFERROR(_xll.qlIndexFixing(ONIndex1M,I834,TRUE,_xll.ohTrigger(RecalcTrigger,Trigger1M)),NA())</f>
        <v>1.674442606681481E-2</v>
      </c>
      <c r="O834" s="44" t="e">
        <f>IFERROR(_xll.qlIndexFixing(ONIndex3M,I834,TRUE,_xll.ohTrigger(RecalcTrigger,Trigger3M)),NA())</f>
        <v>#N/A</v>
      </c>
      <c r="P834" s="44">
        <f>IFERROR(_xll.qlIndexFixing(ONIndex6M,I834,TRUE,_xll.ohTrigger(RecalcTrigger,Trigger6M)),NA())</f>
        <v>1.8649786792250822E-2</v>
      </c>
      <c r="Q834" s="183">
        <f>IFERROR(_xll.qlIndexFixing(ONIndex1Y,I834,TRUE,_xll.ohTrigger(RecalcTrigger,Trigger1Y)),NA())</f>
        <v>1.9509195845932581E-2</v>
      </c>
    </row>
    <row r="835" spans="2:17" x14ac:dyDescent="0.2">
      <c r="B835" s="39" t="s">
        <v>42</v>
      </c>
      <c r="D835" s="42">
        <f>_xll.qlCalendarAdvance(Calendar,$D834,B835,"f",FALSE)</f>
        <v>45294</v>
      </c>
      <c r="E835" s="177">
        <f>_xll.qlInterestRateIndexValueDate(IndexON,D835)</f>
        <v>45294</v>
      </c>
      <c r="F835" s="193">
        <f>IFERROR(_xll.qlIndexFixing(IndexON,D835,TRUE,_xll.ohTrigger(RecalcTrigger,TriggerON)),NA())</f>
        <v>1.6908013081708972E-2</v>
      </c>
      <c r="H835" s="42">
        <f>_xll.qlCalendarAdvance(Calendar,$H834,B835,"f",FALSE)</f>
        <v>45294</v>
      </c>
      <c r="I835" s="177">
        <f>_xll.qlInterestRateIndexValueDate(Index1M,$H835)</f>
        <v>45296</v>
      </c>
      <c r="J835" s="182">
        <f>IFERROR(_xll.qlIndexFixing(Index1M,$H835,TRUE,_xll.ohTrigger(RecalcTrigger,Trigger1M)),NA())</f>
        <v>1.6855234843129452E-2</v>
      </c>
      <c r="K835" s="44" t="e">
        <f>IFERROR(_xll.qlIndexFixing(Index3M,H835,TRUE,_xll.ohTrigger(RecalcTrigger,Trigger3M)),NA())</f>
        <v>#N/A</v>
      </c>
      <c r="L835" s="44">
        <f>IFERROR(_xll.qlIndexFixing(Index6M,$H835,TRUE,_xll.ohTrigger(RecalcTrigger,Trigger6M)),NA())</f>
        <v>1.9211393341459895E-2</v>
      </c>
      <c r="M835" s="183">
        <f>IFERROR(_xll.qlIndexFixing(Index1Y,$H835,TRUE,_xll.ohTrigger(RecalcTrigger,Trigger1Y)),NA())</f>
        <v>2.047629174979252E-2</v>
      </c>
      <c r="N835" s="182">
        <f>IFERROR(_xll.qlIndexFixing(ONIndex1M,I835,TRUE,_xll.ohTrigger(RecalcTrigger,Trigger1M)),NA())</f>
        <v>1.6779540387226177E-2</v>
      </c>
      <c r="O835" s="44" t="e">
        <f>IFERROR(_xll.qlIndexFixing(ONIndex3M,I835,TRUE,_xll.ohTrigger(RecalcTrigger,Trigger3M)),NA())</f>
        <v>#N/A</v>
      </c>
      <c r="P835" s="44">
        <f>IFERROR(_xll.qlIndexFixing(ONIndex6M,I835,TRUE,_xll.ohTrigger(RecalcTrigger,Trigger6M)),NA())</f>
        <v>1.868212581019435E-2</v>
      </c>
      <c r="Q835" s="183">
        <f>IFERROR(_xll.qlIndexFixing(ONIndex1Y,I835,TRUE,_xll.ohTrigger(RecalcTrigger,Trigger1Y)),NA())</f>
        <v>1.9538909681005023E-2</v>
      </c>
    </row>
    <row r="836" spans="2:17" x14ac:dyDescent="0.2">
      <c r="B836" s="39" t="s">
        <v>42</v>
      </c>
      <c r="D836" s="42">
        <f>_xll.qlCalendarAdvance(Calendar,$D835,B836,"f",FALSE)</f>
        <v>45301</v>
      </c>
      <c r="E836" s="177">
        <f>_xll.qlInterestRateIndexValueDate(IndexON,D836)</f>
        <v>45301</v>
      </c>
      <c r="F836" s="193">
        <f>IFERROR(_xll.qlIndexFixing(IndexON,D836,TRUE,_xll.ohTrigger(RecalcTrigger,TriggerON)),NA())</f>
        <v>1.6949998943296407E-2</v>
      </c>
      <c r="H836" s="42">
        <f>_xll.qlCalendarAdvance(Calendar,$H835,B836,"f",FALSE)</f>
        <v>45301</v>
      </c>
      <c r="I836" s="177">
        <f>_xll.qlInterestRateIndexValueDate(Index1M,$H836)</f>
        <v>45303</v>
      </c>
      <c r="J836" s="182">
        <f>IFERROR(_xll.qlIndexFixing(Index1M,$H836,TRUE,_xll.ohTrigger(RecalcTrigger,Trigger1M)),NA())</f>
        <v>1.6895791264323737E-2</v>
      </c>
      <c r="K836" s="44" t="e">
        <f>IFERROR(_xll.qlIndexFixing(Index3M,H836,TRUE,_xll.ohTrigger(RecalcTrigger,Trigger3M)),NA())</f>
        <v>#N/A</v>
      </c>
      <c r="L836" s="44">
        <f>IFERROR(_xll.qlIndexFixing(Index6M,$H836,TRUE,_xll.ohTrigger(RecalcTrigger,Trigger6M)),NA())</f>
        <v>1.9245883715280167E-2</v>
      </c>
      <c r="M836" s="183">
        <f>IFERROR(_xll.qlIndexFixing(Index1Y,$H836,TRUE,_xll.ohTrigger(RecalcTrigger,Trigger1Y)),NA())</f>
        <v>2.0501955161793577E-2</v>
      </c>
      <c r="N836" s="182">
        <f>IFERROR(_xll.qlIndexFixing(ONIndex1M,I836,TRUE,_xll.ohTrigger(RecalcTrigger,Trigger1M)),NA())</f>
        <v>1.6820334427611883E-2</v>
      </c>
      <c r="O836" s="44" t="e">
        <f>IFERROR(_xll.qlIndexFixing(ONIndex3M,I836,TRUE,_xll.ohTrigger(RecalcTrigger,Trigger3M)),NA())</f>
        <v>#N/A</v>
      </c>
      <c r="P836" s="44">
        <f>IFERROR(_xll.qlIndexFixing(ONIndex6M,I836,TRUE,_xll.ohTrigger(RecalcTrigger,Trigger6M)),NA())</f>
        <v>1.871961602248895E-2</v>
      </c>
      <c r="Q836" s="183">
        <f>IFERROR(_xll.qlIndexFixing(ONIndex1Y,I836,TRUE,_xll.ohTrigger(RecalcTrigger,Trigger1Y)),NA())</f>
        <v>1.9573271644519608E-2</v>
      </c>
    </row>
    <row r="837" spans="2:17" x14ac:dyDescent="0.2">
      <c r="B837" s="39" t="s">
        <v>42</v>
      </c>
      <c r="D837" s="42">
        <f>_xll.qlCalendarAdvance(Calendar,$D836,B837,"f",FALSE)</f>
        <v>45308</v>
      </c>
      <c r="E837" s="177">
        <f>_xll.qlInterestRateIndexValueDate(IndexON,D837)</f>
        <v>45308</v>
      </c>
      <c r="F837" s="193">
        <f>IFERROR(_xll.qlIndexFixing(IndexON,D837,TRUE,_xll.ohTrigger(RecalcTrigger,TriggerON)),NA())</f>
        <v>1.6991715953942332E-2</v>
      </c>
      <c r="H837" s="42">
        <f>_xll.qlCalendarAdvance(Calendar,$H836,B837,"f",FALSE)</f>
        <v>45308</v>
      </c>
      <c r="I837" s="177">
        <f>_xll.qlInterestRateIndexValueDate(Index1M,$H837)</f>
        <v>45310</v>
      </c>
      <c r="J837" s="182">
        <f>IFERROR(_xll.qlIndexFixing(Index1M,$H837,TRUE,_xll.ohTrigger(RecalcTrigger,Trigger1M)),NA())</f>
        <v>1.6936159445485429E-2</v>
      </c>
      <c r="K837" s="44" t="e">
        <f>IFERROR(_xll.qlIndexFixing(Index3M,H837,TRUE,_xll.ohTrigger(RecalcTrigger,Trigger3M)),NA())</f>
        <v>#N/A</v>
      </c>
      <c r="L837" s="44">
        <f>IFERROR(_xll.qlIndexFixing(Index6M,$H837,TRUE,_xll.ohTrigger(RecalcTrigger,Trigger6M)),NA())</f>
        <v>1.9280096357655561E-2</v>
      </c>
      <c r="M837" s="183">
        <f>IFERROR(_xll.qlIndexFixing(Index1Y,$H837,TRUE,_xll.ohTrigger(RecalcTrigger,Trigger1Y)),NA())</f>
        <v>2.0527260642484755E-2</v>
      </c>
      <c r="N837" s="182">
        <f>IFERROR(_xll.qlIndexFixing(ONIndex1M,I837,TRUE,_xll.ohTrigger(RecalcTrigger,Trigger1M)),NA())</f>
        <v>1.6860941702994126E-2</v>
      </c>
      <c r="O837" s="44" t="e">
        <f>IFERROR(_xll.qlIndexFixing(ONIndex3M,I837,TRUE,_xll.ohTrigger(RecalcTrigger,Trigger3M)),NA())</f>
        <v>#N/A</v>
      </c>
      <c r="P837" s="44">
        <f>IFERROR(_xll.qlIndexFixing(ONIndex6M,I837,TRUE,_xll.ohTrigger(RecalcTrigger,Trigger6M)),NA())</f>
        <v>1.8756847900949225E-2</v>
      </c>
      <c r="Q837" s="183">
        <f>IFERROR(_xll.qlIndexFixing(ONIndex1Y,I837,TRUE,_xll.ohTrigger(RecalcTrigger,Trigger1Y)),NA())</f>
        <v>1.9607304172195583E-2</v>
      </c>
    </row>
    <row r="838" spans="2:17" x14ac:dyDescent="0.2">
      <c r="B838" s="39" t="s">
        <v>42</v>
      </c>
      <c r="D838" s="42">
        <f>_xll.qlCalendarAdvance(Calendar,$D837,B838,"f",FALSE)</f>
        <v>45315</v>
      </c>
      <c r="E838" s="177">
        <f>_xll.qlInterestRateIndexValueDate(IndexON,D838)</f>
        <v>45315</v>
      </c>
      <c r="F838" s="193">
        <f>IFERROR(_xll.qlIndexFixing(IndexON,D838,TRUE,_xll.ohTrigger(RecalcTrigger,TriggerON)),NA())</f>
        <v>1.7033162468722551E-2</v>
      </c>
      <c r="H838" s="42">
        <f>_xll.qlCalendarAdvance(Calendar,$H837,B838,"f",FALSE)</f>
        <v>45315</v>
      </c>
      <c r="I838" s="177">
        <f>_xll.qlInterestRateIndexValueDate(Index1M,$H838)</f>
        <v>45317</v>
      </c>
      <c r="J838" s="182">
        <f>IFERROR(_xll.qlIndexFixing(Index1M,$H838,TRUE,_xll.ohTrigger(RecalcTrigger,Trigger1M)),NA())</f>
        <v>1.6976338526662419E-2</v>
      </c>
      <c r="K838" s="44" t="e">
        <f>IFERROR(_xll.qlIndexFixing(Index3M,H838,TRUE,_xll.ohTrigger(RecalcTrigger,Trigger3M)),NA())</f>
        <v>#N/A</v>
      </c>
      <c r="L838" s="44">
        <f>IFERROR(_xll.qlIndexFixing(Index6M,$H838,TRUE,_xll.ohTrigger(RecalcTrigger,Trigger6M)),NA())</f>
        <v>1.9314029839309164E-2</v>
      </c>
      <c r="M838" s="183">
        <f>IFERROR(_xll.qlIndexFixing(Index1Y,$H838,TRUE,_xll.ohTrigger(RecalcTrigger,Trigger1Y)),NA())</f>
        <v>2.0552214051155135E-2</v>
      </c>
      <c r="N838" s="182">
        <f>IFERROR(_xll.qlIndexFixing(ONIndex1M,I838,TRUE,_xll.ohTrigger(RecalcTrigger,Trigger1M)),NA())</f>
        <v>1.6901361356538303E-2</v>
      </c>
      <c r="O838" s="44" t="e">
        <f>IFERROR(_xll.qlIndexFixing(ONIndex3M,I838,TRUE,_xll.ohTrigger(RecalcTrigger,Trigger3M)),NA())</f>
        <v>#N/A</v>
      </c>
      <c r="P838" s="44">
        <f>IFERROR(_xll.qlIndexFixing(ONIndex6M,I838,TRUE,_xll.ohTrigger(RecalcTrigger,Trigger6M)),NA())</f>
        <v>1.8793820044216147E-2</v>
      </c>
      <c r="Q838" s="183">
        <f>IFERROR(_xll.qlIndexFixing(ONIndex1Y,I838,TRUE,_xll.ohTrigger(RecalcTrigger,Trigger1Y)),NA())</f>
        <v>1.9641005311115123E-2</v>
      </c>
    </row>
    <row r="839" spans="2:17" x14ac:dyDescent="0.2">
      <c r="B839" s="39" t="s">
        <v>42</v>
      </c>
      <c r="D839" s="42">
        <f>_xll.qlCalendarAdvance(Calendar,$D838,B839,"f",FALSE)</f>
        <v>45322</v>
      </c>
      <c r="E839" s="177">
        <f>_xll.qlInterestRateIndexValueDate(IndexON,D839)</f>
        <v>45322</v>
      </c>
      <c r="F839" s="193">
        <f>IFERROR(_xll.qlIndexFixing(IndexON,D839,TRUE,_xll.ohTrigger(RecalcTrigger,TriggerON)),NA())</f>
        <v>1.7074336842632931E-2</v>
      </c>
      <c r="H839" s="42">
        <f>_xll.qlCalendarAdvance(Calendar,$H838,B839,"f",FALSE)</f>
        <v>45322</v>
      </c>
      <c r="I839" s="177">
        <f>_xll.qlInterestRateIndexValueDate(Index1M,$H839)</f>
        <v>45324</v>
      </c>
      <c r="J839" s="182">
        <f>IFERROR(_xll.qlIndexFixing(Index1M,$H839,TRUE,_xll.ohTrigger(RecalcTrigger,Trigger1M)),NA())</f>
        <v>1.7016327647894857E-2</v>
      </c>
      <c r="K839" s="44" t="e">
        <f>IFERROR(_xll.qlIndexFixing(Index3M,H839,TRUE,_xll.ohTrigger(RecalcTrigger,Trigger3M)),NA())</f>
        <v>#N/A</v>
      </c>
      <c r="L839" s="44">
        <f>IFERROR(_xll.qlIndexFixing(Index6M,$H839,TRUE,_xll.ohTrigger(RecalcTrigger,Trigger6M)),NA())</f>
        <v>1.9347682730983383E-2</v>
      </c>
      <c r="M839" s="183">
        <f>IFERROR(_xll.qlIndexFixing(Index1Y,$H839,TRUE,_xll.ohTrigger(RecalcTrigger,Trigger1Y)),NA())</f>
        <v>2.0576821312838688E-2</v>
      </c>
      <c r="N839" s="182">
        <f>IFERROR(_xll.qlIndexFixing(ONIndex1M,I839,TRUE,_xll.ohTrigger(RecalcTrigger,Trigger1M)),NA())</f>
        <v>1.6941592531489746E-2</v>
      </c>
      <c r="O839" s="44" t="e">
        <f>IFERROR(_xll.qlIndexFixing(ONIndex3M,I839,TRUE,_xll.ohTrigger(RecalcTrigger,Trigger3M)),NA())</f>
        <v>#N/A</v>
      </c>
      <c r="P839" s="44">
        <f>IFERROR(_xll.qlIndexFixing(ONIndex6M,I839,TRUE,_xll.ohTrigger(RecalcTrigger,Trigger6M)),NA())</f>
        <v>1.8830531050770816E-2</v>
      </c>
      <c r="Q839" s="183">
        <f>IFERROR(_xll.qlIndexFixing(ONIndex1Y,I839,TRUE,_xll.ohTrigger(RecalcTrigger,Trigger1Y)),NA())</f>
        <v>1.9674373108280463E-2</v>
      </c>
    </row>
    <row r="840" spans="2:17" x14ac:dyDescent="0.2">
      <c r="B840" s="39" t="s">
        <v>42</v>
      </c>
      <c r="D840" s="42">
        <f>_xll.qlCalendarAdvance(Calendar,$D839,B840,"f",FALSE)</f>
        <v>45329</v>
      </c>
      <c r="E840" s="177">
        <f>_xll.qlInterestRateIndexValueDate(IndexON,D840)</f>
        <v>45329</v>
      </c>
      <c r="F840" s="193">
        <f>IFERROR(_xll.qlIndexFixing(IndexON,D840,TRUE,_xll.ohTrigger(RecalcTrigger,TriggerON)),NA())</f>
        <v>1.7115237430669339E-2</v>
      </c>
      <c r="H840" s="42">
        <f>_xll.qlCalendarAdvance(Calendar,$H839,B840,"f",FALSE)</f>
        <v>45329</v>
      </c>
      <c r="I840" s="177">
        <f>_xll.qlInterestRateIndexValueDate(Index1M,$H840)</f>
        <v>45331</v>
      </c>
      <c r="J840" s="182">
        <f>IFERROR(_xll.qlIndexFixing(Index1M,$H840,TRUE,_xll.ohTrigger(RecalcTrigger,Trigger1M)),NA())</f>
        <v>1.705612594923064E-2</v>
      </c>
      <c r="K840" s="44" t="e">
        <f>IFERROR(_xll.qlIndexFixing(Index3M,H840,TRUE,_xll.ohTrigger(RecalcTrigger,Trigger3M)),NA())</f>
        <v>#N/A</v>
      </c>
      <c r="L840" s="44">
        <f>IFERROR(_xll.qlIndexFixing(Index6M,$H840,TRUE,_xll.ohTrigger(RecalcTrigger,Trigger6M)),NA())</f>
        <v>1.9381053603443468E-2</v>
      </c>
      <c r="M840" s="183">
        <f>IFERROR(_xll.qlIndexFixing(Index1Y,$H840,TRUE,_xll.ohTrigger(RecalcTrigger,Trigger1Y)),NA())</f>
        <v>2.0601088418301234E-2</v>
      </c>
      <c r="N840" s="182">
        <f>IFERROR(_xll.qlIndexFixing(ONIndex1M,I840,TRUE,_xll.ohTrigger(RecalcTrigger,Trigger1M)),NA())</f>
        <v>1.6981634371013854E-2</v>
      </c>
      <c r="O840" s="44" t="e">
        <f>IFERROR(_xll.qlIndexFixing(ONIndex3M,I840,TRUE,_xll.ohTrigger(RecalcTrigger,Trigger3M)),NA())</f>
        <v>#N/A</v>
      </c>
      <c r="P840" s="44">
        <f>IFERROR(_xll.qlIndexFixing(ONIndex6M,I840,TRUE,_xll.ohTrigger(RecalcTrigger,Trigger6M)),NA())</f>
        <v>1.8866979519094329E-2</v>
      </c>
      <c r="Q840" s="183">
        <f>IFERROR(_xll.qlIndexFixing(ONIndex1Y,I840,TRUE,_xll.ohTrigger(RecalcTrigger,Trigger1Y)),NA())</f>
        <v>1.9707405610533968E-2</v>
      </c>
    </row>
    <row r="841" spans="2:17" x14ac:dyDescent="0.2">
      <c r="B841" s="39" t="s">
        <v>42</v>
      </c>
      <c r="D841" s="42">
        <f>_xll.qlCalendarAdvance(Calendar,$D840,B841,"f",FALSE)</f>
        <v>45336</v>
      </c>
      <c r="E841" s="177">
        <f>_xll.qlInterestRateIndexValueDate(IndexON,D841)</f>
        <v>45336</v>
      </c>
      <c r="F841" s="193">
        <f>IFERROR(_xll.qlIndexFixing(IndexON,D841,TRUE,_xll.ohTrigger(RecalcTrigger,TriggerON)),NA())</f>
        <v>1.7155862587907578E-2</v>
      </c>
      <c r="H841" s="42">
        <f>_xll.qlCalendarAdvance(Calendar,$H840,B841,"f",FALSE)</f>
        <v>45336</v>
      </c>
      <c r="I841" s="177">
        <f>_xll.qlInterestRateIndexValueDate(Index1M,$H841)</f>
        <v>45338</v>
      </c>
      <c r="J841" s="182">
        <f>IFERROR(_xll.qlIndexFixing(Index1M,$H841,TRUE,_xll.ohTrigger(RecalcTrigger,Trigger1M)),NA())</f>
        <v>1.7095732570707338E-2</v>
      </c>
      <c r="K841" s="44" t="e">
        <f>IFERROR(_xll.qlIndexFixing(Index3M,H841,TRUE,_xll.ohTrigger(RecalcTrigger,Trigger3M)),NA())</f>
        <v>#N/A</v>
      </c>
      <c r="L841" s="44">
        <f>IFERROR(_xll.qlIndexFixing(Index6M,$H841,TRUE,_xll.ohTrigger(RecalcTrigger,Trigger6M)),NA())</f>
        <v>1.9414141027478821E-2</v>
      </c>
      <c r="M841" s="183">
        <f>IFERROR(_xll.qlIndexFixing(Index1Y,$H841,TRUE,_xll.ohTrigger(RecalcTrigger,Trigger1Y)),NA())</f>
        <v>2.0625021424029086E-2</v>
      </c>
      <c r="N841" s="182">
        <f>IFERROR(_xll.qlIndexFixing(ONIndex1M,I841,TRUE,_xll.ohTrigger(RecalcTrigger,Trigger1M)),NA())</f>
        <v>1.7021486018196086E-2</v>
      </c>
      <c r="O841" s="44" t="e">
        <f>IFERROR(_xll.qlIndexFixing(ONIndex3M,I841,TRUE,_xll.ohTrigger(RecalcTrigger,Trigger3M)),NA())</f>
        <v>#N/A</v>
      </c>
      <c r="P841" s="44">
        <f>IFERROR(_xll.qlIndexFixing(ONIndex6M,I841,TRUE,_xll.ohTrigger(RecalcTrigger,Trigger6M)),NA())</f>
        <v>1.8903164047907595E-2</v>
      </c>
      <c r="Q841" s="183">
        <f>IFERROR(_xll.qlIndexFixing(ONIndex1Y,I841,TRUE,_xll.ohTrigger(RecalcTrigger,Trigger1Y)),NA())</f>
        <v>1.9740100865117682E-2</v>
      </c>
    </row>
    <row r="842" spans="2:17" x14ac:dyDescent="0.2">
      <c r="B842" s="39" t="s">
        <v>42</v>
      </c>
      <c r="D842" s="42">
        <f>_xll.qlCalendarAdvance(Calendar,$D841,B842,"f",FALSE)</f>
        <v>45343</v>
      </c>
      <c r="E842" s="177">
        <f>_xll.qlInterestRateIndexValueDate(IndexON,D842)</f>
        <v>45343</v>
      </c>
      <c r="F842" s="193">
        <f>IFERROR(_xll.qlIndexFixing(IndexON,D842,TRUE,_xll.ohTrigger(RecalcTrigger,TriggerON)),NA())</f>
        <v>1.7196210669343515E-2</v>
      </c>
      <c r="H842" s="42">
        <f>_xll.qlCalendarAdvance(Calendar,$H841,B842,"f",FALSE)</f>
        <v>45343</v>
      </c>
      <c r="I842" s="177">
        <f>_xll.qlInterestRateIndexValueDate(Index1M,$H842)</f>
        <v>45345</v>
      </c>
      <c r="J842" s="182">
        <f>IFERROR(_xll.qlIndexFixing(Index1M,$H842,TRUE,_xll.ohTrigger(RecalcTrigger,Trigger1M)),NA())</f>
        <v>1.7135146652359955E-2</v>
      </c>
      <c r="K842" s="44" t="e">
        <f>IFERROR(_xll.qlIndexFixing(Index3M,H842,TRUE,_xll.ohTrigger(RecalcTrigger,Trigger3M)),NA())</f>
        <v>#N/A</v>
      </c>
      <c r="L842" s="44">
        <f>IFERROR(_xll.qlIndexFixing(Index6M,$H842,TRUE,_xll.ohTrigger(RecalcTrigger,Trigger6M)),NA())</f>
        <v>1.9446943573906514E-2</v>
      </c>
      <c r="M842" s="183">
        <f>IFERROR(_xll.qlIndexFixing(Index1Y,$H842,TRUE,_xll.ohTrigger(RecalcTrigger,Trigger1Y)),NA())</f>
        <v>2.0648626452214922E-2</v>
      </c>
      <c r="N842" s="182">
        <f>IFERROR(_xll.qlIndexFixing(ONIndex1M,I842,TRUE,_xll.ohTrigger(RecalcTrigger,Trigger1M)),NA())</f>
        <v>1.7061146616121903E-2</v>
      </c>
      <c r="O842" s="44" t="e">
        <f>IFERROR(_xll.qlIndexFixing(ONIndex3M,I842,TRUE,_xll.ohTrigger(RecalcTrigger,Trigger3M)),NA())</f>
        <v>#N/A</v>
      </c>
      <c r="P842" s="44">
        <f>IFERROR(_xll.qlIndexFixing(ONIndex6M,I842,TRUE,_xll.ohTrigger(RecalcTrigger,Trigger6M)),NA())</f>
        <v>1.8939083235611776E-2</v>
      </c>
      <c r="Q842" s="183">
        <f>IFERROR(_xll.qlIndexFixing(ONIndex1Y,I842,TRUE,_xll.ohTrigger(RecalcTrigger,Trigger1Y)),NA())</f>
        <v>1.9772456918873971E-2</v>
      </c>
    </row>
    <row r="843" spans="2:17" x14ac:dyDescent="0.2">
      <c r="B843" s="39" t="s">
        <v>42</v>
      </c>
      <c r="D843" s="42">
        <f>_xll.qlCalendarAdvance(Calendar,$D842,B843,"f",FALSE)</f>
        <v>45350</v>
      </c>
      <c r="E843" s="177">
        <f>_xll.qlInterestRateIndexValueDate(IndexON,D843)</f>
        <v>45350</v>
      </c>
      <c r="F843" s="193">
        <f>IFERROR(_xll.qlIndexFixing(IndexON,D843,TRUE,_xll.ohTrigger(RecalcTrigger,TriggerON)),NA())</f>
        <v>1.7236280029813145E-2</v>
      </c>
      <c r="H843" s="42">
        <f>_xll.qlCalendarAdvance(Calendar,$H842,B843,"f",FALSE)</f>
        <v>45350</v>
      </c>
      <c r="I843" s="177">
        <f>_xll.qlInterestRateIndexValueDate(Index1M,$H843)</f>
        <v>45352</v>
      </c>
      <c r="J843" s="182">
        <f>IFERROR(_xll.qlIndexFixing(Index1M,$H843,TRUE,_xll.ohTrigger(RecalcTrigger,Trigger1M)),NA())</f>
        <v>1.7177560573720663E-2</v>
      </c>
      <c r="K843" s="44" t="e">
        <f>IFERROR(_xll.qlIndexFixing(Index3M,H843,TRUE,_xll.ohTrigger(RecalcTrigger,Trigger3M)),NA())</f>
        <v>#N/A</v>
      </c>
      <c r="L843" s="44">
        <f>IFERROR(_xll.qlIndexFixing(Index6M,$H843,TRUE,_xll.ohTrigger(RecalcTrigger,Trigger6M)),NA())</f>
        <v>1.948769706692733E-2</v>
      </c>
      <c r="M843" s="183">
        <f>IFERROR(_xll.qlIndexFixing(Index1Y,$H843,TRUE,_xll.ohTrigger(RecalcTrigger,Trigger1Y)),NA())</f>
        <v>2.0671909690746868E-2</v>
      </c>
      <c r="N843" s="182">
        <f>IFERROR(_xll.qlIndexFixing(ONIndex1M,I843,TRUE,_xll.ohTrigger(RecalcTrigger,Trigger1M)),NA())</f>
        <v>1.7100615308116573E-2</v>
      </c>
      <c r="O843" s="44" t="e">
        <f>IFERROR(_xll.qlIndexFixing(ONIndex3M,I843,TRUE,_xll.ohTrigger(RecalcTrigger,Trigger3M)),NA())</f>
        <v>#N/A</v>
      </c>
      <c r="P843" s="44">
        <f>IFERROR(_xll.qlIndexFixing(ONIndex6M,I843,TRUE,_xll.ohTrigger(RecalcTrigger,Trigger6M)),NA())</f>
        <v>1.8974735680767907E-2</v>
      </c>
      <c r="Q843" s="183">
        <f>IFERROR(_xll.qlIndexFixing(ONIndex1Y,I843,TRUE,_xll.ohTrigger(RecalcTrigger,Trigger1Y)),NA())</f>
        <v>1.9804471818805069E-2</v>
      </c>
    </row>
    <row r="844" spans="2:17" x14ac:dyDescent="0.2">
      <c r="B844" s="39" t="s">
        <v>42</v>
      </c>
      <c r="D844" s="42">
        <f>_xll.qlCalendarAdvance(Calendar,$D843,B844,"f",FALSE)</f>
        <v>45357</v>
      </c>
      <c r="E844" s="177">
        <f>_xll.qlInterestRateIndexValueDate(IndexON,D844)</f>
        <v>45357</v>
      </c>
      <c r="F844" s="193">
        <f>IFERROR(_xll.qlIndexFixing(IndexON,D844,TRUE,_xll.ohTrigger(RecalcTrigger,TriggerON)),NA())</f>
        <v>1.7276069024552143E-2</v>
      </c>
      <c r="H844" s="42">
        <f>_xll.qlCalendarAdvance(Calendar,$H843,B844,"f",FALSE)</f>
        <v>45357</v>
      </c>
      <c r="I844" s="177">
        <f>_xll.qlInterestRateIndexValueDate(Index1M,$H844)</f>
        <v>45359</v>
      </c>
      <c r="J844" s="182">
        <f>IFERROR(_xll.qlIndexFixing(Index1M,$H844,TRUE,_xll.ohTrigger(RecalcTrigger,Trigger1M)),NA())</f>
        <v>1.7213393756345816E-2</v>
      </c>
      <c r="K844" s="44" t="e">
        <f>IFERROR(_xll.qlIndexFixing(Index3M,H844,TRUE,_xll.ohTrigger(RecalcTrigger,Trigger3M)),NA())</f>
        <v>#N/A</v>
      </c>
      <c r="L844" s="44">
        <f>IFERROR(_xll.qlIndexFixing(Index6M,$H844,TRUE,_xll.ohTrigger(RecalcTrigger,Trigger6M)),NA())</f>
        <v>1.951986760012989E-2</v>
      </c>
      <c r="M844" s="183">
        <f>IFERROR(_xll.qlIndexFixing(Index1Y,$H844,TRUE,_xll.ohTrigger(RecalcTrigger,Trigger1Y)),NA())</f>
        <v>2.0694877393194363E-2</v>
      </c>
      <c r="N844" s="182">
        <f>IFERROR(_xll.qlIndexFixing(ONIndex1M,I844,TRUE,_xll.ohTrigger(RecalcTrigger,Trigger1M)),NA())</f>
        <v>1.7139891237185623E-2</v>
      </c>
      <c r="O844" s="44" t="e">
        <f>IFERROR(_xll.qlIndexFixing(ONIndex3M,I844,TRUE,_xll.ohTrigger(RecalcTrigger,Trigger3M)),NA())</f>
        <v>#N/A</v>
      </c>
      <c r="P844" s="44">
        <f>IFERROR(_xll.qlIndexFixing(ONIndex6M,I844,TRUE,_xll.ohTrigger(RecalcTrigger,Trigger6M)),NA())</f>
        <v>1.9010119981857088E-2</v>
      </c>
      <c r="Q844" s="183">
        <f>IFERROR(_xll.qlIndexFixing(ONIndex1Y,I844,TRUE,_xll.ohTrigger(RecalcTrigger,Trigger1Y)),NA())</f>
        <v>1.9836143611993151E-2</v>
      </c>
    </row>
    <row r="845" spans="2:17" x14ac:dyDescent="0.2">
      <c r="B845" s="39" t="s">
        <v>42</v>
      </c>
      <c r="D845" s="42">
        <f>_xll.qlCalendarAdvance(Calendar,$D844,B845,"f",FALSE)</f>
        <v>45364</v>
      </c>
      <c r="E845" s="177">
        <f>_xll.qlInterestRateIndexValueDate(IndexON,D845)</f>
        <v>45364</v>
      </c>
      <c r="F845" s="193">
        <f>IFERROR(_xll.qlIndexFixing(IndexON,D845,TRUE,_xll.ohTrigger(RecalcTrigger,TriggerON)),NA())</f>
        <v>1.7315576008556377E-2</v>
      </c>
      <c r="H845" s="42">
        <f>_xll.qlCalendarAdvance(Calendar,$H844,B845,"f",FALSE)</f>
        <v>45364</v>
      </c>
      <c r="I845" s="177">
        <f>_xll.qlInterestRateIndexValueDate(Index1M,$H845)</f>
        <v>45366</v>
      </c>
      <c r="J845" s="182">
        <f>IFERROR(_xll.qlIndexFixing(Index1M,$H845,TRUE,_xll.ohTrigger(RecalcTrigger,Trigger1M)),NA())</f>
        <v>1.7252225058741324E-2</v>
      </c>
      <c r="K845" s="44" t="e">
        <f>IFERROR(_xll.qlIndexFixing(Index3M,H845,TRUE,_xll.ohTrigger(RecalcTrigger,Trigger3M)),NA())</f>
        <v>#N/A</v>
      </c>
      <c r="L845" s="44">
        <f>IFERROR(_xll.qlIndexFixing(Index6M,$H845,TRUE,_xll.ohTrigger(RecalcTrigger,Trigger6M)),NA())</f>
        <v>1.9551748623725673E-2</v>
      </c>
      <c r="M845" s="183">
        <f>IFERROR(_xll.qlIndexFixing(Index1Y,$H845,TRUE,_xll.ohTrigger(RecalcTrigger,Trigger1Y)),NA())</f>
        <v>2.0717535878797901E-2</v>
      </c>
      <c r="N845" s="182">
        <f>IFERROR(_xll.qlIndexFixing(ONIndex1M,I845,TRUE,_xll.ohTrigger(RecalcTrigger,Trigger1M)),NA())</f>
        <v>1.7178973546654319E-2</v>
      </c>
      <c r="O845" s="44" t="e">
        <f>IFERROR(_xll.qlIndexFixing(ONIndex3M,I845,TRUE,_xll.ohTrigger(RecalcTrigger,Trigger3M)),NA())</f>
        <v>#N/A</v>
      </c>
      <c r="P845" s="44">
        <f>IFERROR(_xll.qlIndexFixing(ONIndex6M,I845,TRUE,_xll.ohTrigger(RecalcTrigger,Trigger6M)),NA())</f>
        <v>1.9045234737680161E-2</v>
      </c>
      <c r="Q845" s="183">
        <f>IFERROR(_xll.qlIndexFixing(ONIndex1Y,I845,TRUE,_xll.ohTrigger(RecalcTrigger,Trigger1Y)),NA())</f>
        <v>1.9867470345360516E-2</v>
      </c>
    </row>
    <row r="846" spans="2:17" x14ac:dyDescent="0.2">
      <c r="B846" s="39" t="s">
        <v>42</v>
      </c>
      <c r="D846" s="42">
        <f>_xll.qlCalendarAdvance(Calendar,$D845,B846,"f",FALSE)</f>
        <v>45371</v>
      </c>
      <c r="E846" s="177">
        <f>_xll.qlInterestRateIndexValueDate(IndexON,D846)</f>
        <v>45371</v>
      </c>
      <c r="F846" s="193">
        <f>IFERROR(_xll.qlIndexFixing(IndexON,D846,TRUE,_xll.ohTrigger(RecalcTrigger,TriggerON)),NA())</f>
        <v>1.7354799336741777E-2</v>
      </c>
      <c r="H846" s="42">
        <f>_xll.qlCalendarAdvance(Calendar,$H845,B846,"f",FALSE)</f>
        <v>45371</v>
      </c>
      <c r="I846" s="177">
        <f>_xll.qlInterestRateIndexValueDate(Index1M,$H846)</f>
        <v>45373</v>
      </c>
      <c r="J846" s="182">
        <f>IFERROR(_xll.qlIndexFixing(Index1M,$H846,TRUE,_xll.ohTrigger(RecalcTrigger,Trigger1M)),NA())</f>
        <v>1.7290860381444999E-2</v>
      </c>
      <c r="K846" s="44" t="e">
        <f>IFERROR(_xll.qlIndexFixing(Index3M,H846,TRUE,_xll.ohTrigger(RecalcTrigger,Trigger3M)),NA())</f>
        <v>#N/A</v>
      </c>
      <c r="L846" s="44">
        <f>IFERROR(_xll.qlIndexFixing(Index6M,$H846,TRUE,_xll.ohTrigger(RecalcTrigger,Trigger6M)),NA())</f>
        <v>1.9583338708205198E-2</v>
      </c>
      <c r="M846" s="183">
        <f>IFERROR(_xll.qlIndexFixing(Index1Y,$H846,TRUE,_xll.ohTrigger(RecalcTrigger,Trigger1Y)),NA())</f>
        <v>2.0739891532454018E-2</v>
      </c>
      <c r="N846" s="182">
        <f>IFERROR(_xll.qlIndexFixing(ONIndex1M,I846,TRUE,_xll.ohTrigger(RecalcTrigger,Trigger1M)),NA())</f>
        <v>1.7217861379608124E-2</v>
      </c>
      <c r="O846" s="44" t="e">
        <f>IFERROR(_xll.qlIndexFixing(ONIndex3M,I846,TRUE,_xll.ohTrigger(RecalcTrigger,Trigger3M)),NA())</f>
        <v>#N/A</v>
      </c>
      <c r="P846" s="44">
        <f>IFERROR(_xll.qlIndexFixing(ONIndex6M,I846,TRUE,_xll.ohTrigger(RecalcTrigger,Trigger6M)),NA())</f>
        <v>1.9080078546558354E-2</v>
      </c>
      <c r="Q846" s="183">
        <f>IFERROR(_xll.qlIndexFixing(ONIndex1Y,I846,TRUE,_xll.ohTrigger(RecalcTrigger,Trigger1Y)),NA())</f>
        <v>1.9898450065989337E-2</v>
      </c>
    </row>
    <row r="847" spans="2:17" x14ac:dyDescent="0.2">
      <c r="B847" s="39" t="s">
        <v>42</v>
      </c>
      <c r="D847" s="42">
        <f>_xll.qlCalendarAdvance(Calendar,$D846,B847,"f",FALSE)</f>
        <v>45378</v>
      </c>
      <c r="E847" s="177">
        <f>_xll.qlInterestRateIndexValueDate(IndexON,D847)</f>
        <v>45378</v>
      </c>
      <c r="F847" s="193">
        <f>IFERROR(_xll.qlIndexFixing(IndexON,D847,TRUE,_xll.ohTrigger(RecalcTrigger,TriggerON)),NA())</f>
        <v>1.7393737364264084E-2</v>
      </c>
      <c r="H847" s="42">
        <f>_xll.qlCalendarAdvance(Calendar,$H846,B847,"f",FALSE)</f>
        <v>45378</v>
      </c>
      <c r="I847" s="177">
        <f>_xll.qlInterestRateIndexValueDate(Index1M,$H847)</f>
        <v>45384</v>
      </c>
      <c r="J847" s="182">
        <f>IFERROR(_xll.qlIndexFixing(Index1M,$H847,TRUE,_xll.ohTrigger(RecalcTrigger,Trigger1M)),NA())</f>
        <v>1.7348036508441744E-2</v>
      </c>
      <c r="K847" s="44" t="e">
        <f>IFERROR(_xll.qlIndexFixing(Index3M,H847,TRUE,_xll.ohTrigger(RecalcTrigger,Trigger3M)),NA())</f>
        <v>#N/A</v>
      </c>
      <c r="L847" s="44">
        <f>IFERROR(_xll.qlIndexFixing(Index6M,$H847,TRUE,_xll.ohTrigger(RecalcTrigger,Trigger6M)),NA())</f>
        <v>1.9627077880387298E-2</v>
      </c>
      <c r="M847" s="183">
        <f>IFERROR(_xll.qlIndexFixing(Index1Y,$H847,TRUE,_xll.ohTrigger(RecalcTrigger,Trigger1Y)),NA())</f>
        <v>2.0770531665255179E-2</v>
      </c>
      <c r="N847" s="182">
        <f>IFERROR(_xll.qlIndexFixing(ONIndex1M,I847,TRUE,_xll.ohTrigger(RecalcTrigger,Trigger1M)),NA())</f>
        <v>1.7267572881483062E-2</v>
      </c>
      <c r="O847" s="44" t="e">
        <f>IFERROR(_xll.qlIndexFixing(ONIndex3M,I847,TRUE,_xll.ohTrigger(RecalcTrigger,Trigger3M)),NA())</f>
        <v>#N/A</v>
      </c>
      <c r="P847" s="44">
        <f>IFERROR(_xll.qlIndexFixing(ONIndex6M,I847,TRUE,_xll.ohTrigger(RecalcTrigger,Trigger6M)),NA())</f>
        <v>1.9124477347833846E-2</v>
      </c>
      <c r="Q847" s="183">
        <f>IFERROR(_xll.qlIndexFixing(ONIndex1Y,I847,TRUE,_xll.ohTrigger(RecalcTrigger,Trigger1Y)),NA())</f>
        <v>1.993776809586123E-2</v>
      </c>
    </row>
    <row r="848" spans="2:17" x14ac:dyDescent="0.2">
      <c r="B848" s="39" t="s">
        <v>42</v>
      </c>
      <c r="D848" s="42">
        <f>_xll.qlCalendarAdvance(Calendar,$D847,B848,"f",FALSE)</f>
        <v>45385</v>
      </c>
      <c r="E848" s="177">
        <f>_xll.qlInterestRateIndexValueDate(IndexON,D848)</f>
        <v>45385</v>
      </c>
      <c r="F848" s="193">
        <f>IFERROR(_xll.qlIndexFixing(IndexON,D848,TRUE,_xll.ohTrigger(RecalcTrigger,TriggerON)),NA())</f>
        <v>1.7432388445879354E-2</v>
      </c>
      <c r="H848" s="42">
        <f>_xll.qlCalendarAdvance(Calendar,$H847,B848,"f",FALSE)</f>
        <v>45385</v>
      </c>
      <c r="I848" s="177">
        <f>_xll.qlInterestRateIndexValueDate(Index1M,$H848)</f>
        <v>45387</v>
      </c>
      <c r="J848" s="182">
        <f>IFERROR(_xll.qlIndexFixing(Index1M,$H848,TRUE,_xll.ohTrigger(RecalcTrigger,Trigger1M)),NA())</f>
        <v>1.7367539647896224E-2</v>
      </c>
      <c r="K848" s="44" t="e">
        <f>IFERROR(_xll.qlIndexFixing(Index3M,H848,TRUE,_xll.ohTrigger(RecalcTrigger,Trigger3M)),NA())</f>
        <v>#N/A</v>
      </c>
      <c r="L848" s="44">
        <f>IFERROR(_xll.qlIndexFixing(Index6M,$H848,TRUE,_xll.ohTrigger(RecalcTrigger,Trigger6M)),NA())</f>
        <v>1.9645640341966794E-2</v>
      </c>
      <c r="M848" s="183">
        <f>IFERROR(_xll.qlIndexFixing(Index1Y,$H848,TRUE,_xll.ohTrigger(RecalcTrigger,Trigger1Y)),NA())</f>
        <v>2.0783720211728019E-2</v>
      </c>
      <c r="N848" s="182">
        <f>IFERROR(_xll.qlIndexFixing(ONIndex1M,I848,TRUE,_xll.ohTrigger(RecalcTrigger,Trigger1M)),NA())</f>
        <v>1.7295050188392835E-2</v>
      </c>
      <c r="O848" s="44" t="e">
        <f>IFERROR(_xll.qlIndexFixing(ONIndex3M,I848,TRUE,_xll.ohTrigger(RecalcTrigger,Trigger3M)),NA())</f>
        <v>#N/A</v>
      </c>
      <c r="P848" s="44">
        <f>IFERROR(_xll.qlIndexFixing(ONIndex6M,I848,TRUE,_xll.ohTrigger(RecalcTrigger,Trigger6M)),NA())</f>
        <v>1.9148947717724241E-2</v>
      </c>
      <c r="Q848" s="183">
        <f>IFERROR(_xll.qlIndexFixing(ONIndex1Y,I848,TRUE,_xll.ohTrigger(RecalcTrigger,Trigger1Y)),NA())</f>
        <v>1.9959360656640612E-2</v>
      </c>
    </row>
    <row r="849" spans="2:17" x14ac:dyDescent="0.2">
      <c r="B849" s="39" t="s">
        <v>42</v>
      </c>
      <c r="D849" s="42">
        <f>_xll.qlCalendarAdvance(Calendar,$D848,B849,"f",FALSE)</f>
        <v>45392</v>
      </c>
      <c r="E849" s="177">
        <f>_xll.qlInterestRateIndexValueDate(IndexON,D849)</f>
        <v>45392</v>
      </c>
      <c r="F849" s="193">
        <f>IFERROR(_xll.qlIndexFixing(IndexON,D849,TRUE,_xll.ohTrigger(RecalcTrigger,TriggerON)),NA())</f>
        <v>1.7470750936823265E-2</v>
      </c>
      <c r="H849" s="42">
        <f>_xll.qlCalendarAdvance(Calendar,$H848,B849,"f",FALSE)</f>
        <v>45392</v>
      </c>
      <c r="I849" s="177">
        <f>_xll.qlInterestRateIndexValueDate(Index1M,$H849)</f>
        <v>45394</v>
      </c>
      <c r="J849" s="182">
        <f>IFERROR(_xll.qlIndexFixing(Index1M,$H849,TRUE,_xll.ohTrigger(RecalcTrigger,Trigger1M)),NA())</f>
        <v>1.7405581871695715E-2</v>
      </c>
      <c r="K849" s="44" t="e">
        <f>IFERROR(_xll.qlIndexFixing(Index3M,H849,TRUE,_xll.ohTrigger(RecalcTrigger,Trigger3M)),NA())</f>
        <v>#N/A</v>
      </c>
      <c r="L849" s="44">
        <f>IFERROR(_xll.qlIndexFixing(Index6M,$H849,TRUE,_xll.ohTrigger(RecalcTrigger,Trigger6M)),NA())</f>
        <v>1.9676349032427792E-2</v>
      </c>
      <c r="M849" s="183">
        <f>IFERROR(_xll.qlIndexFixing(Index1Y,$H849,TRUE,_xll.ohTrigger(RecalcTrigger,Trigger1Y)),NA())</f>
        <v>2.0805206335318314E-2</v>
      </c>
      <c r="N849" s="182">
        <f>IFERROR(_xll.qlIndexFixing(ONIndex1M,I849,TRUE,_xll.ohTrigger(RecalcTrigger,Trigger1M)),NA())</f>
        <v>1.7333349450714408E-2</v>
      </c>
      <c r="O849" s="44" t="e">
        <f>IFERROR(_xll.qlIndexFixing(ONIndex3M,I849,TRUE,_xll.ohTrigger(RecalcTrigger,Trigger3M)),NA())</f>
        <v>#N/A</v>
      </c>
      <c r="P849" s="44">
        <f>IFERROR(_xll.qlIndexFixing(ONIndex6M,I849,TRUE,_xll.ohTrigger(RecalcTrigger,Trigger6M)),NA())</f>
        <v>1.9182970277134004E-2</v>
      </c>
      <c r="Q849" s="183">
        <f>IFERROR(_xll.qlIndexFixing(ONIndex1Y,I849,TRUE,_xll.ohTrigger(RecalcTrigger,Trigger1Y)),NA())</f>
        <v>1.9989287620827412E-2</v>
      </c>
    </row>
    <row r="850" spans="2:17" x14ac:dyDescent="0.2">
      <c r="B850" s="39" t="s">
        <v>42</v>
      </c>
      <c r="D850" s="42">
        <f>_xll.qlCalendarAdvance(Calendar,$D849,B850,"f",FALSE)</f>
        <v>45399</v>
      </c>
      <c r="E850" s="177">
        <f>_xll.qlInterestRateIndexValueDate(IndexON,D850)</f>
        <v>45399</v>
      </c>
      <c r="F850" s="193">
        <f>IFERROR(_xll.qlIndexFixing(IndexON,D850,TRUE,_xll.ohTrigger(RecalcTrigger,TriggerON)),NA())</f>
        <v>1.7508823192091683E-2</v>
      </c>
      <c r="H850" s="42">
        <f>_xll.qlCalendarAdvance(Calendar,$H849,B850,"f",FALSE)</f>
        <v>45399</v>
      </c>
      <c r="I850" s="177">
        <f>_xll.qlInterestRateIndexValueDate(Index1M,$H850)</f>
        <v>45401</v>
      </c>
      <c r="J850" s="182">
        <f>IFERROR(_xll.qlIndexFixing(Index1M,$H850,TRUE,_xll.ohTrigger(RecalcTrigger,Trigger1M)),NA())</f>
        <v>1.7443424675912426E-2</v>
      </c>
      <c r="K850" s="44" t="e">
        <f>IFERROR(_xll.qlIndexFixing(Index3M,H850,TRUE,_xll.ohTrigger(RecalcTrigger,Trigger3M)),NA())</f>
        <v>#N/A</v>
      </c>
      <c r="L850" s="44">
        <f>IFERROR(_xll.qlIndexFixing(Index6M,$H850,TRUE,_xll.ohTrigger(RecalcTrigger,Trigger6M)),NA())</f>
        <v>1.9706761066132984E-2</v>
      </c>
      <c r="M850" s="183">
        <f>IFERROR(_xll.qlIndexFixing(Index1Y,$H850,TRUE,_xll.ohTrigger(RecalcTrigger,Trigger1Y)),NA())</f>
        <v>2.0828329298992164E-2</v>
      </c>
      <c r="N850" s="182">
        <f>IFERROR(_xll.qlIndexFixing(ONIndex1M,I850,TRUE,_xll.ohTrigger(RecalcTrigger,Trigger1M)),NA())</f>
        <v>1.7371450809022804E-2</v>
      </c>
      <c r="O850" s="44" t="e">
        <f>IFERROR(_xll.qlIndexFixing(ONIndex3M,I850,TRUE,_xll.ohTrigger(RecalcTrigger,Trigger3M)),NA())</f>
        <v>#N/A</v>
      </c>
      <c r="P850" s="44">
        <f>IFERROR(_xll.qlIndexFixing(ONIndex6M,I850,TRUE,_xll.ohTrigger(RecalcTrigger,Trigger6M)),NA())</f>
        <v>1.9216716283922963E-2</v>
      </c>
      <c r="Q850" s="183">
        <f>IFERROR(_xll.qlIndexFixing(ONIndex1Y,I850,TRUE,_xll.ohTrigger(RecalcTrigger,Trigger1Y)),NA())</f>
        <v>2.0018859760284613E-2</v>
      </c>
    </row>
    <row r="851" spans="2:17" x14ac:dyDescent="0.2">
      <c r="B851" s="39" t="s">
        <v>42</v>
      </c>
      <c r="D851" s="42">
        <f>_xll.qlCalendarAdvance(Calendar,$D850,B851,"f",FALSE)</f>
        <v>45406</v>
      </c>
      <c r="E851" s="177">
        <f>_xll.qlInterestRateIndexValueDate(IndexON,D851)</f>
        <v>45406</v>
      </c>
      <c r="F851" s="193">
        <f>IFERROR(_xll.qlIndexFixing(IndexON,D851,TRUE,_xll.ohTrigger(RecalcTrigger,TriggerON)),NA())</f>
        <v>1.7546603566600538E-2</v>
      </c>
      <c r="H851" s="42">
        <f>_xll.qlCalendarAdvance(Calendar,$H850,B851,"f",FALSE)</f>
        <v>45406</v>
      </c>
      <c r="I851" s="177">
        <f>_xll.qlInterestRateIndexValueDate(Index1M,$H851)</f>
        <v>45408</v>
      </c>
      <c r="J851" s="182">
        <f>IFERROR(_xll.qlIndexFixing(Index1M,$H851,TRUE,_xll.ohTrigger(RecalcTrigger,Trigger1M)),NA())</f>
        <v>1.7481067200565879E-2</v>
      </c>
      <c r="K851" s="44" t="e">
        <f>IFERROR(_xll.qlIndexFixing(Index3M,H851,TRUE,_xll.ohTrigger(RecalcTrigger,Trigger3M)),NA())</f>
        <v>#N/A</v>
      </c>
      <c r="L851" s="44">
        <f>IFERROR(_xll.qlIndexFixing(Index6M,$H851,TRUE,_xll.ohTrigger(RecalcTrigger,Trigger6M)),NA())</f>
        <v>1.9736875013782875E-2</v>
      </c>
      <c r="M851" s="183">
        <f>IFERROR(_xll.qlIndexFixing(Index1Y,$H851,TRUE,_xll.ohTrigger(RecalcTrigger,Trigger1Y)),NA())</f>
        <v>2.0847355387424937E-2</v>
      </c>
      <c r="N851" s="182">
        <f>IFERROR(_xll.qlIndexFixing(ONIndex1M,I851,TRUE,_xll.ohTrigger(RecalcTrigger,Trigger1M)),NA())</f>
        <v>1.741247368004295E-2</v>
      </c>
      <c r="O851" s="44" t="e">
        <f>IFERROR(_xll.qlIndexFixing(ONIndex3M,I851,TRUE,_xll.ohTrigger(RecalcTrigger,Trigger3M)),NA())</f>
        <v>#N/A</v>
      </c>
      <c r="P851" s="44">
        <f>IFERROR(_xll.qlIndexFixing(ONIndex6M,I851,TRUE,_xll.ohTrigger(RecalcTrigger,Trigger6M)),NA())</f>
        <v>1.9253078332894802E-2</v>
      </c>
      <c r="Q851" s="183">
        <f>IFERROR(_xll.qlIndexFixing(ONIndex1Y,I851,TRUE,_xll.ohTrigger(RecalcTrigger,Trigger1Y)),NA())</f>
        <v>2.0050705659042656E-2</v>
      </c>
    </row>
    <row r="852" spans="2:17" x14ac:dyDescent="0.2">
      <c r="B852" s="39" t="s">
        <v>42</v>
      </c>
      <c r="D852" s="42">
        <f>_xll.qlCalendarAdvance(Calendar,$D851,B852,"f",FALSE)</f>
        <v>45414</v>
      </c>
      <c r="E852" s="177">
        <f>_xll.qlInterestRateIndexValueDate(IndexON,D852)</f>
        <v>45414</v>
      </c>
      <c r="F852" s="193">
        <f>IFERROR(_xll.qlIndexFixing(IndexON,D852,TRUE,_xll.ohTrigger(RecalcTrigger,TriggerON)),NA())</f>
        <v>1.7589421622341561E-2</v>
      </c>
      <c r="H852" s="42">
        <f>_xll.qlCalendarAdvance(Calendar,$H851,B852,"f",FALSE)</f>
        <v>45414</v>
      </c>
      <c r="I852" s="177">
        <f>_xll.qlInterestRateIndexValueDate(Index1M,$H852)</f>
        <v>45418</v>
      </c>
      <c r="J852" s="182">
        <f>IFERROR(_xll.qlIndexFixing(Index1M,$H852,TRUE,_xll.ohTrigger(RecalcTrigger,Trigger1M)),NA())</f>
        <v>1.7534493107152369E-2</v>
      </c>
      <c r="K852" s="44" t="e">
        <f>IFERROR(_xll.qlIndexFixing(Index3M,H852,TRUE,_xll.ohTrigger(RecalcTrigger,Trigger3M)),NA())</f>
        <v>#N/A</v>
      </c>
      <c r="L852" s="44">
        <f>IFERROR(_xll.qlIndexFixing(Index6M,$H852,TRUE,_xll.ohTrigger(RecalcTrigger,Trigger6M)),NA())</f>
        <v>1.9776817913075381E-2</v>
      </c>
      <c r="M852" s="183">
        <f>IFERROR(_xll.qlIndexFixing(Index1Y,$H852,TRUE,_xll.ohTrigger(RecalcTrigger,Trigger1Y)),NA())</f>
        <v>2.0873041526033455E-2</v>
      </c>
      <c r="N852" s="182">
        <f>IFERROR(_xll.qlIndexFixing(ONIndex1M,I852,TRUE,_xll.ohTrigger(RecalcTrigger,Trigger1M)),NA())</f>
        <v>1.7452426181270297E-2</v>
      </c>
      <c r="O852" s="44" t="e">
        <f>IFERROR(_xll.qlIndexFixing(ONIndex3M,I852,TRUE,_xll.ohTrigger(RecalcTrigger,Trigger3M)),NA())</f>
        <v>#N/A</v>
      </c>
      <c r="P852" s="44">
        <f>IFERROR(_xll.qlIndexFixing(ONIndex6M,I852,TRUE,_xll.ohTrigger(RecalcTrigger,Trigger6M)),NA())</f>
        <v>1.9288091389428885E-2</v>
      </c>
      <c r="Q852" s="183">
        <f>IFERROR(_xll.qlIndexFixing(ONIndex1Y,I852,TRUE,_xll.ohTrigger(RecalcTrigger,Trigger1Y)),NA())</f>
        <v>2.0081024730336239E-2</v>
      </c>
    </row>
    <row r="853" spans="2:17" x14ac:dyDescent="0.2">
      <c r="B853" s="39" t="s">
        <v>42</v>
      </c>
      <c r="D853" s="42">
        <f>_xll.qlCalendarAdvance(Calendar,$D852,B853,"f",FALSE)</f>
        <v>45421</v>
      </c>
      <c r="E853" s="177">
        <f>_xll.qlInterestRateIndexValueDate(IndexON,D853)</f>
        <v>45421</v>
      </c>
      <c r="F853" s="193">
        <f>IFERROR(_xll.qlIndexFixing(IndexON,D853,TRUE,_xll.ohTrigger(RecalcTrigger,TriggerON)),NA())</f>
        <v>1.7626570999036417E-2</v>
      </c>
      <c r="H853" s="42">
        <f>_xll.qlCalendarAdvance(Calendar,$H852,B853,"f",FALSE)</f>
        <v>45421</v>
      </c>
      <c r="I853" s="177">
        <f>_xll.qlInterestRateIndexValueDate(Index1M,$H853)</f>
        <v>45425</v>
      </c>
      <c r="J853" s="182">
        <f>IFERROR(_xll.qlIndexFixing(Index1M,$H853,TRUE,_xll.ohTrigger(RecalcTrigger,Trigger1M)),NA())</f>
        <v>1.7571645658280843E-2</v>
      </c>
      <c r="K853" s="44" t="e">
        <f>IFERROR(_xll.qlIndexFixing(Index3M,H853,TRUE,_xll.ohTrigger(RecalcTrigger,Trigger3M)),NA())</f>
        <v>#N/A</v>
      </c>
      <c r="L853" s="44">
        <f>IFERROR(_xll.qlIndexFixing(Index6M,$H853,TRUE,_xll.ohTrigger(RecalcTrigger,Trigger6M)),NA())</f>
        <v>1.9806222411488494E-2</v>
      </c>
      <c r="M853" s="183">
        <f>IFERROR(_xll.qlIndexFixing(Index1Y,$H853,TRUE,_xll.ohTrigger(RecalcTrigger,Trigger1Y)),NA())</f>
        <v>2.0893374839982191E-2</v>
      </c>
      <c r="N853" s="182">
        <f>IFERROR(_xll.qlIndexFixing(ONIndex1M,I853,TRUE,_xll.ohTrigger(RecalcTrigger,Trigger1M)),NA())</f>
        <v>1.7489899977656265E-2</v>
      </c>
      <c r="O853" s="44" t="e">
        <f>IFERROR(_xll.qlIndexFixing(ONIndex3M,I853,TRUE,_xll.ohTrigger(RecalcTrigger,Trigger3M)),NA())</f>
        <v>#N/A</v>
      </c>
      <c r="P853" s="44">
        <f>IFERROR(_xll.qlIndexFixing(ONIndex6M,I853,TRUE,_xll.ohTrigger(RecalcTrigger,Trigger6M)),NA())</f>
        <v>1.932095910677667E-2</v>
      </c>
      <c r="Q853" s="183">
        <f>IFERROR(_xll.qlIndexFixing(ONIndex1Y,I853,TRUE,_xll.ohTrigger(RecalcTrigger,Trigger1Y)),NA())</f>
        <v>2.0109468991602597E-2</v>
      </c>
    </row>
    <row r="854" spans="2:17" x14ac:dyDescent="0.2">
      <c r="B854" s="39" t="s">
        <v>42</v>
      </c>
      <c r="D854" s="42">
        <f>_xll.qlCalendarAdvance(Calendar,$D853,B854,"f",FALSE)</f>
        <v>45428</v>
      </c>
      <c r="E854" s="177">
        <f>_xll.qlInterestRateIndexValueDate(IndexON,D854)</f>
        <v>45428</v>
      </c>
      <c r="F854" s="193">
        <f>IFERROR(_xll.qlIndexFixing(IndexON,D854,TRUE,_xll.ohTrigger(RecalcTrigger,TriggerON)),NA())</f>
        <v>1.7663423325027239E-2</v>
      </c>
      <c r="H854" s="42">
        <f>_xll.qlCalendarAdvance(Calendar,$H853,B854,"f",FALSE)</f>
        <v>45428</v>
      </c>
      <c r="I854" s="177">
        <f>_xll.qlInterestRateIndexValueDate(Index1M,$H854)</f>
        <v>45432</v>
      </c>
      <c r="J854" s="182">
        <f>IFERROR(_xll.qlIndexFixing(Index1M,$H854,TRUE,_xll.ohTrigger(RecalcTrigger,Trigger1M)),NA())</f>
        <v>1.7608594981353001E-2</v>
      </c>
      <c r="K854" s="44" t="e">
        <f>IFERROR(_xll.qlIndexFixing(Index3M,H854,TRUE,_xll.ohTrigger(RecalcTrigger,Trigger3M)),NA())</f>
        <v>#N/A</v>
      </c>
      <c r="L854" s="44">
        <f>IFERROR(_xll.qlIndexFixing(Index6M,$H854,TRUE,_xll.ohTrigger(RecalcTrigger,Trigger6M)),NA())</f>
        <v>1.9835324040075864E-2</v>
      </c>
      <c r="M854" s="183">
        <f>IFERROR(_xll.qlIndexFixing(Index1Y,$H854,TRUE,_xll.ohTrigger(RecalcTrigger,Trigger1Y)),NA())</f>
        <v>2.0913460441373176E-2</v>
      </c>
      <c r="N854" s="182">
        <f>IFERROR(_xll.qlIndexFixing(ONIndex1M,I854,TRUE,_xll.ohTrigger(RecalcTrigger,Trigger1M)),NA())</f>
        <v>1.7527172320388473E-2</v>
      </c>
      <c r="O854" s="44" t="e">
        <f>IFERROR(_xll.qlIndexFixing(ONIndex3M,I854,TRUE,_xll.ohTrigger(RecalcTrigger,Trigger3M)),NA())</f>
        <v>#N/A</v>
      </c>
      <c r="P854" s="44">
        <f>IFERROR(_xll.qlIndexFixing(ONIndex6M,I854,TRUE,_xll.ohTrigger(RecalcTrigger,Trigger6M)),NA())</f>
        <v>1.9353544465268158E-2</v>
      </c>
      <c r="Q854" s="183">
        <f>IFERROR(_xll.qlIndexFixing(ONIndex1Y,I854,TRUE,_xll.ohTrigger(RecalcTrigger,Trigger1Y)),NA())</f>
        <v>2.0137550337091525E-2</v>
      </c>
    </row>
    <row r="855" spans="2:17" x14ac:dyDescent="0.2">
      <c r="B855" s="39" t="s">
        <v>42</v>
      </c>
      <c r="D855" s="42">
        <f>_xll.qlCalendarAdvance(Calendar,$D854,B855,"f",FALSE)</f>
        <v>45435</v>
      </c>
      <c r="E855" s="177">
        <f>_xll.qlInterestRateIndexValueDate(IndexON,D855)</f>
        <v>45435</v>
      </c>
      <c r="F855" s="193">
        <f>IFERROR(_xll.qlIndexFixing(IndexON,D855,TRUE,_xll.ohTrigger(RecalcTrigger,TriggerON)),NA())</f>
        <v>1.7699976955389829E-2</v>
      </c>
      <c r="H855" s="42">
        <f>_xll.qlCalendarAdvance(Calendar,$H854,B855,"f",FALSE)</f>
        <v>45435</v>
      </c>
      <c r="I855" s="177">
        <f>_xll.qlInterestRateIndexValueDate(Index1M,$H855)</f>
        <v>45439</v>
      </c>
      <c r="J855" s="182">
        <f>IFERROR(_xll.qlIndexFixing(Index1M,$H855,TRUE,_xll.ohTrigger(RecalcTrigger,Trigger1M)),NA())</f>
        <v>1.7645340216390942E-2</v>
      </c>
      <c r="K855" s="44" t="e">
        <f>IFERROR(_xll.qlIndexFixing(Index3M,H855,TRUE,_xll.ohTrigger(RecalcTrigger,Trigger3M)),NA())</f>
        <v>#N/A</v>
      </c>
      <c r="L855" s="44">
        <f>IFERROR(_xll.qlIndexFixing(Index6M,$H855,TRUE,_xll.ohTrigger(RecalcTrigger,Trigger6M)),NA())</f>
        <v>1.9864121369914861E-2</v>
      </c>
      <c r="M855" s="183">
        <f>IFERROR(_xll.qlIndexFixing(Index1Y,$H855,TRUE,_xll.ohTrigger(RecalcTrigger,Trigger1Y)),NA())</f>
        <v>2.0933305363504403E-2</v>
      </c>
      <c r="N855" s="182">
        <f>IFERROR(_xll.qlIndexFixing(ONIndex1M,I855,TRUE,_xll.ohTrigger(RecalcTrigger,Trigger1M)),NA())</f>
        <v>1.7564242352552384E-2</v>
      </c>
      <c r="O855" s="44" t="e">
        <f>IFERROR(_xll.qlIndexFixing(ONIndex3M,I855,TRUE,_xll.ohTrigger(RecalcTrigger,Trigger3M)),NA())</f>
        <v>#N/A</v>
      </c>
      <c r="P855" s="44">
        <f>IFERROR(_xll.qlIndexFixing(ONIndex6M,I855,TRUE,_xll.ohTrigger(RecalcTrigger,Trigger6M)),NA())</f>
        <v>1.9385846063624257E-2</v>
      </c>
      <c r="Q855" s="183">
        <f>IFERROR(_xll.qlIndexFixing(ONIndex1Y,I855,TRUE,_xll.ohTrigger(RecalcTrigger,Trigger1Y)),NA())</f>
        <v>2.016526681380526E-2</v>
      </c>
    </row>
    <row r="856" spans="2:17" x14ac:dyDescent="0.2">
      <c r="B856" s="39" t="s">
        <v>42</v>
      </c>
      <c r="D856" s="42">
        <f>_xll.qlCalendarAdvance(Calendar,$D855,B856,"f",FALSE)</f>
        <v>45442</v>
      </c>
      <c r="E856" s="177">
        <f>_xll.qlInterestRateIndexValueDate(IndexON,D856)</f>
        <v>45442</v>
      </c>
      <c r="F856" s="193">
        <f>IFERROR(_xll.qlIndexFixing(IndexON,D856,TRUE,_xll.ohTrigger(RecalcTrigger,TriggerON)),NA())</f>
        <v>1.7736230244960183E-2</v>
      </c>
      <c r="H856" s="42">
        <f>_xll.qlCalendarAdvance(Calendar,$H855,B856,"f",FALSE)</f>
        <v>45442</v>
      </c>
      <c r="I856" s="177">
        <f>_xll.qlInterestRateIndexValueDate(Index1M,$H856)</f>
        <v>45446</v>
      </c>
      <c r="J856" s="182">
        <f>IFERROR(_xll.qlIndexFixing(Index1M,$H856,TRUE,_xll.ohTrigger(RecalcTrigger,Trigger1M)),NA())</f>
        <v>1.7678854096120133E-2</v>
      </c>
      <c r="K856" s="44" t="e">
        <f>IFERROR(_xll.qlIndexFixing(Index3M,H856,TRUE,_xll.ohTrigger(RecalcTrigger,Trigger3M)),NA())</f>
        <v>#N/A</v>
      </c>
      <c r="L856" s="44">
        <f>IFERROR(_xll.qlIndexFixing(Index6M,$H856,TRUE,_xll.ohTrigger(RecalcTrigger,Trigger6M)),NA())</f>
        <v>1.9890136341752646E-2</v>
      </c>
      <c r="M856" s="183">
        <f>IFERROR(_xll.qlIndexFixing(Index1Y,$H856,TRUE,_xll.ohTrigger(RecalcTrigger,Trigger1Y)),NA())</f>
        <v>2.0952916705560459E-2</v>
      </c>
      <c r="N856" s="182">
        <f>IFERROR(_xll.qlIndexFixing(ONIndex1M,I856,TRUE,_xll.ohTrigger(RecalcTrigger,Trigger1M)),NA())</f>
        <v>1.7601109217393329E-2</v>
      </c>
      <c r="O856" s="44" t="e">
        <f>IFERROR(_xll.qlIndexFixing(ONIndex3M,I856,TRUE,_xll.ohTrigger(RecalcTrigger,Trigger3M)),NA())</f>
        <v>#N/A</v>
      </c>
      <c r="P856" s="44">
        <f>IFERROR(_xll.qlIndexFixing(ONIndex6M,I856,TRUE,_xll.ohTrigger(RecalcTrigger,Trigger6M)),NA())</f>
        <v>1.9417862500326066E-2</v>
      </c>
      <c r="Q856" s="183">
        <f>IFERROR(_xll.qlIndexFixing(ONIndex1Y,I856,TRUE,_xll.ohTrigger(RecalcTrigger,Trigger1Y)),NA())</f>
        <v>2.0192616468666102E-2</v>
      </c>
    </row>
    <row r="857" spans="2:17" x14ac:dyDescent="0.2">
      <c r="B857" s="39" t="s">
        <v>42</v>
      </c>
      <c r="D857" s="42">
        <f>_xll.qlCalendarAdvance(Calendar,$D856,B857,"f",FALSE)</f>
        <v>45449</v>
      </c>
      <c r="E857" s="177">
        <f>_xll.qlInterestRateIndexValueDate(IndexON,D857)</f>
        <v>45449</v>
      </c>
      <c r="F857" s="193">
        <f>IFERROR(_xll.qlIndexFixing(IndexON,D857,TRUE,_xll.ohTrigger(RecalcTrigger,TriggerON)),NA())</f>
        <v>1.7772181549053911E-2</v>
      </c>
      <c r="H857" s="42">
        <f>_xll.qlCalendarAdvance(Calendar,$H856,B857,"f",FALSE)</f>
        <v>45449</v>
      </c>
      <c r="I857" s="177">
        <f>_xll.qlInterestRateIndexValueDate(Index1M,$H857)</f>
        <v>45453</v>
      </c>
      <c r="J857" s="182">
        <f>IFERROR(_xll.qlIndexFixing(Index1M,$H857,TRUE,_xll.ohTrigger(RecalcTrigger,Trigger1M)),NA())</f>
        <v>1.7715201563278882E-2</v>
      </c>
      <c r="K857" s="44" t="e">
        <f>IFERROR(_xll.qlIndexFixing(Index3M,H857,TRUE,_xll.ohTrigger(RecalcTrigger,Trigger3M)),NA())</f>
        <v>#N/A</v>
      </c>
      <c r="L857" s="44">
        <f>IFERROR(_xll.qlIndexFixing(Index6M,$H857,TRUE,_xll.ohTrigger(RecalcTrigger,Trigger6M)),NA())</f>
        <v>1.9918341666157451E-2</v>
      </c>
      <c r="M857" s="183">
        <f>IFERROR(_xll.qlIndexFixing(Index1Y,$H857,TRUE,_xll.ohTrigger(RecalcTrigger,Trigger1Y)),NA())</f>
        <v>2.0972301632601779E-2</v>
      </c>
      <c r="N857" s="182">
        <f>IFERROR(_xll.qlIndexFixing(ONIndex1M,I857,TRUE,_xll.ohTrigger(RecalcTrigger,Trigger1M)),NA())</f>
        <v>1.763777205799677E-2</v>
      </c>
      <c r="O857" s="44" t="e">
        <f>IFERROR(_xll.qlIndexFixing(ONIndex3M,I857,TRUE,_xll.ohTrigger(RecalcTrigger,Trigger3M)),NA())</f>
        <v>#N/A</v>
      </c>
      <c r="P857" s="44">
        <f>IFERROR(_xll.qlIndexFixing(ONIndex6M,I857,TRUE,_xll.ohTrigger(RecalcTrigger,Trigger6M)),NA())</f>
        <v>1.9449592373854685E-2</v>
      </c>
      <c r="Q857" s="183">
        <f>IFERROR(_xll.qlIndexFixing(ONIndex1Y,I857,TRUE,_xll.ohTrigger(RecalcTrigger,Trigger1Y)),NA())</f>
        <v>2.021959734883616E-2</v>
      </c>
    </row>
    <row r="858" spans="2:17" x14ac:dyDescent="0.2">
      <c r="B858" s="39" t="s">
        <v>42</v>
      </c>
      <c r="D858" s="42">
        <f>_xll.qlCalendarAdvance(Calendar,$D857,B858,"f",FALSE)</f>
        <v>45456</v>
      </c>
      <c r="E858" s="177">
        <f>_xll.qlInterestRateIndexValueDate(IndexON,D858)</f>
        <v>45456</v>
      </c>
      <c r="F858" s="193">
        <f>IFERROR(_xll.qlIndexFixing(IndexON,D858,TRUE,_xll.ohTrigger(RecalcTrigger,TriggerON)),NA())</f>
        <v>1.7807829222586946E-2</v>
      </c>
      <c r="H858" s="42">
        <f>_xll.qlCalendarAdvance(Calendar,$H857,B858,"f",FALSE)</f>
        <v>45456</v>
      </c>
      <c r="I858" s="177">
        <f>_xll.qlInterestRateIndexValueDate(Index1M,$H858)</f>
        <v>45460</v>
      </c>
      <c r="J858" s="182">
        <f>IFERROR(_xll.qlIndexFixing(Index1M,$H858,TRUE,_xll.ohTrigger(RecalcTrigger,Trigger1M)),NA())</f>
        <v>1.7751342430415207E-2</v>
      </c>
      <c r="K858" s="44" t="e">
        <f>IFERROR(_xll.qlIndexFixing(Index3M,H858,TRUE,_xll.ohTrigger(RecalcTrigger,Trigger3M)),NA())</f>
        <v>#N/A</v>
      </c>
      <c r="L858" s="44">
        <f>IFERROR(_xll.qlIndexFixing(Index6M,$H858,TRUE,_xll.ohTrigger(RecalcTrigger,Trigger6M)),NA())</f>
        <v>1.9946238522270909E-2</v>
      </c>
      <c r="M858" s="183">
        <f>IFERROR(_xll.qlIndexFixing(Index1Y,$H858,TRUE,_xll.ohTrigger(RecalcTrigger,Trigger1Y)),NA())</f>
        <v>2.0991467375554358E-2</v>
      </c>
      <c r="N858" s="182">
        <f>IFERROR(_xll.qlIndexFixing(ONIndex1M,I858,TRUE,_xll.ohTrigger(RecalcTrigger,Trigger1M)),NA())</f>
        <v>1.7674230017528103E-2</v>
      </c>
      <c r="O858" s="44" t="e">
        <f>IFERROR(_xll.qlIndexFixing(ONIndex3M,I858,TRUE,_xll.ohTrigger(RecalcTrigger,Trigger3M)),NA())</f>
        <v>#N/A</v>
      </c>
      <c r="P858" s="44">
        <f>IFERROR(_xll.qlIndexFixing(ONIndex6M,I858,TRUE,_xll.ohTrigger(RecalcTrigger,Trigger6M)),NA())</f>
        <v>1.948103428293102E-2</v>
      </c>
      <c r="Q858" s="183">
        <f>IFERROR(_xll.qlIndexFixing(ONIndex1Y,I858,TRUE,_xll.ohTrigger(RecalcTrigger,Trigger1Y)),NA())</f>
        <v>2.0246207501077862E-2</v>
      </c>
    </row>
    <row r="859" spans="2:17" x14ac:dyDescent="0.2">
      <c r="B859" s="39" t="s">
        <v>42</v>
      </c>
      <c r="D859" s="42">
        <f>_xll.qlCalendarAdvance(Calendar,$D858,B859,"f",FALSE)</f>
        <v>45463</v>
      </c>
      <c r="E859" s="177">
        <f>_xll.qlInterestRateIndexValueDate(IndexON,D859)</f>
        <v>45463</v>
      </c>
      <c r="F859" s="193">
        <f>IFERROR(_xll.qlIndexFixing(IndexON,D859,TRUE,_xll.ohTrigger(RecalcTrigger,TriggerON)),NA())</f>
        <v>1.7843171620475218E-2</v>
      </c>
      <c r="H859" s="42">
        <f>_xll.qlCalendarAdvance(Calendar,$H858,B859,"f",FALSE)</f>
        <v>45463</v>
      </c>
      <c r="I859" s="177">
        <f>_xll.qlInterestRateIndexValueDate(Index1M,$H859)</f>
        <v>45467</v>
      </c>
      <c r="J859" s="182">
        <f>IFERROR(_xll.qlIndexFixing(Index1M,$H859,TRUE,_xll.ohTrigger(RecalcTrigger,Trigger1M)),NA())</f>
        <v>1.7787275837648941E-2</v>
      </c>
      <c r="K859" s="44" t="e">
        <f>IFERROR(_xll.qlIndexFixing(Index3M,H859,TRUE,_xll.ohTrigger(RecalcTrigger,Trigger3M)),NA())</f>
        <v>#N/A</v>
      </c>
      <c r="L859" s="44">
        <f>IFERROR(_xll.qlIndexFixing(Index6M,$H859,TRUE,_xll.ohTrigger(RecalcTrigger,Trigger6M)),NA())</f>
        <v>1.9973826298303056E-2</v>
      </c>
      <c r="M859" s="183">
        <f>IFERROR(_xll.qlIndexFixing(Index1Y,$H859,TRUE,_xll.ohTrigger(RecalcTrigger,Trigger1Y)),NA())</f>
        <v>2.101042123120055E-2</v>
      </c>
      <c r="N859" s="182">
        <f>IFERROR(_xll.qlIndexFixing(ONIndex1M,I859,TRUE,_xll.ohTrigger(RecalcTrigger,Trigger1M)),NA())</f>
        <v>1.7710482239072789E-2</v>
      </c>
      <c r="O859" s="44" t="e">
        <f>IFERROR(_xll.qlIndexFixing(ONIndex3M,I859,TRUE,_xll.ohTrigger(RecalcTrigger,Trigger3M)),NA())</f>
        <v>#N/A</v>
      </c>
      <c r="P859" s="44">
        <f>IFERROR(_xll.qlIndexFixing(ONIndex6M,I859,TRUE,_xll.ohTrigger(RecalcTrigger,Trigger6M)),NA())</f>
        <v>1.9512186825956235E-2</v>
      </c>
      <c r="Q859" s="183">
        <f>IFERROR(_xll.qlIndexFixing(ONIndex1Y,I859,TRUE,_xll.ohTrigger(RecalcTrigger,Trigger1Y)),NA())</f>
        <v>2.0272444972633252E-2</v>
      </c>
    </row>
    <row r="860" spans="2:17" x14ac:dyDescent="0.2">
      <c r="B860" s="39" t="s">
        <v>42</v>
      </c>
      <c r="D860" s="42">
        <f>_xll.qlCalendarAdvance(Calendar,$D859,B860,"f",FALSE)</f>
        <v>45470</v>
      </c>
      <c r="E860" s="177">
        <f>_xll.qlInterestRateIndexValueDate(IndexON,D860)</f>
        <v>45470</v>
      </c>
      <c r="F860" s="193">
        <f>IFERROR(_xll.qlIndexFixing(IndexON,D860,TRUE,_xll.ohTrigger(RecalcTrigger,TriggerON)),NA())</f>
        <v>1.787820709779453E-2</v>
      </c>
      <c r="H860" s="42">
        <f>_xll.qlCalendarAdvance(Calendar,$H859,B860,"f",FALSE)</f>
        <v>45470</v>
      </c>
      <c r="I860" s="177">
        <f>_xll.qlInterestRateIndexValueDate(Index1M,$H860)</f>
        <v>45474</v>
      </c>
      <c r="J860" s="182">
        <f>IFERROR(_xll.qlIndexFixing(Index1M,$H860,TRUE,_xll.ohTrigger(RecalcTrigger,Trigger1M)),NA())</f>
        <v>1.7825974971859147E-2</v>
      </c>
      <c r="K860" s="44" t="e">
        <f>IFERROR(_xll.qlIndexFixing(Index3M,H860,TRUE,_xll.ohTrigger(RecalcTrigger,Trigger3M)),NA())</f>
        <v>#N/A</v>
      </c>
      <c r="L860" s="44">
        <f>IFERROR(_xll.qlIndexFixing(Index6M,$H860,TRUE,_xll.ohTrigger(RecalcTrigger,Trigger6M)),NA())</f>
        <v>2.0005896634918828E-2</v>
      </c>
      <c r="M860" s="183">
        <f>IFERROR(_xll.qlIndexFixing(Index1Y,$H860,TRUE,_xll.ohTrigger(RecalcTrigger,Trigger1Y)),NA())</f>
        <v>2.1029170562169876E-2</v>
      </c>
      <c r="N860" s="182">
        <f>IFERROR(_xll.qlIndexFixing(ONIndex1M,I860,TRUE,_xll.ohTrigger(RecalcTrigger,Trigger1M)),NA())</f>
        <v>1.7746527866036033E-2</v>
      </c>
      <c r="O860" s="44" t="e">
        <f>IFERROR(_xll.qlIndexFixing(ONIndex3M,I860,TRUE,_xll.ohTrigger(RecalcTrigger,Trigger3M)),NA())</f>
        <v>#N/A</v>
      </c>
      <c r="P860" s="44">
        <f>IFERROR(_xll.qlIndexFixing(ONIndex6M,I860,TRUE,_xll.ohTrigger(RecalcTrigger,Trigger6M)),NA())</f>
        <v>1.9543048601491364E-2</v>
      </c>
      <c r="Q860" s="183">
        <f>IFERROR(_xll.qlIndexFixing(ONIndex1Y,I860,TRUE,_xll.ohTrigger(RecalcTrigger,Trigger1Y)),NA())</f>
        <v>2.0298307810344696E-2</v>
      </c>
    </row>
    <row r="861" spans="2:17" x14ac:dyDescent="0.2">
      <c r="B861" s="39" t="s">
        <v>42</v>
      </c>
      <c r="D861" s="42">
        <f>_xll.qlCalendarAdvance(Calendar,$D860,B861,"f",FALSE)</f>
        <v>45477</v>
      </c>
      <c r="E861" s="177">
        <f>_xll.qlInterestRateIndexValueDate(IndexON,D861)</f>
        <v>45477</v>
      </c>
      <c r="F861" s="193">
        <f>IFERROR(_xll.qlIndexFixing(IndexON,D861,TRUE,_xll.ohTrigger(RecalcTrigger,TriggerON)),NA())</f>
        <v>1.7912934009540749E-2</v>
      </c>
      <c r="H861" s="42">
        <f>_xll.qlCalendarAdvance(Calendar,$H860,B861,"f",FALSE)</f>
        <v>45477</v>
      </c>
      <c r="I861" s="177">
        <f>_xll.qlInterestRateIndexValueDate(Index1M,$H861)</f>
        <v>45481</v>
      </c>
      <c r="J861" s="182">
        <f>IFERROR(_xll.qlIndexFixing(Index1M,$H861,TRUE,_xll.ohTrigger(RecalcTrigger,Trigger1M)),NA())</f>
        <v>1.7861477619161157E-2</v>
      </c>
      <c r="K861" s="44" t="e">
        <f>IFERROR(_xll.qlIndexFixing(Index3M,H861,TRUE,_xll.ohTrigger(RecalcTrigger,Trigger3M)),NA())</f>
        <v>#N/A</v>
      </c>
      <c r="L861" s="44">
        <f>IFERROR(_xll.qlIndexFixing(Index6M,$H861,TRUE,_xll.ohTrigger(RecalcTrigger,Trigger6M)),NA())</f>
        <v>2.0030470052302844E-2</v>
      </c>
      <c r="M861" s="183">
        <f>IFERROR(_xll.qlIndexFixing(Index1Y,$H861,TRUE,_xll.ohTrigger(RecalcTrigger,Trigger1Y)),NA())</f>
        <v>2.1047722796928726E-2</v>
      </c>
      <c r="N861" s="182">
        <f>IFERROR(_xll.qlIndexFixing(ONIndex1M,I861,TRUE,_xll.ohTrigger(RecalcTrigger,Trigger1M)),NA())</f>
        <v>1.7782366041263487E-2</v>
      </c>
      <c r="O861" s="44" t="e">
        <f>IFERROR(_xll.qlIndexFixing(ONIndex3M,I861,TRUE,_xll.ohTrigger(RecalcTrigger,Trigger3M)),NA())</f>
        <v>#N/A</v>
      </c>
      <c r="P861" s="44">
        <f>IFERROR(_xll.qlIndexFixing(ONIndex6M,I861,TRUE,_xll.ohTrigger(RecalcTrigger,Trigger6M)),NA())</f>
        <v>1.9573618208097443E-2</v>
      </c>
      <c r="Q861" s="183">
        <f>IFERROR(_xll.qlIndexFixing(ONIndex1Y,I861,TRUE,_xll.ohTrigger(RecalcTrigger,Trigger1Y)),NA())</f>
        <v>2.0323794061374301E-2</v>
      </c>
    </row>
    <row r="862" spans="2:17" x14ac:dyDescent="0.2">
      <c r="B862" s="39" t="s">
        <v>42</v>
      </c>
      <c r="D862" s="42">
        <f>_xll.qlCalendarAdvance(Calendar,$D861,B862,"f",FALSE)</f>
        <v>45484</v>
      </c>
      <c r="E862" s="177">
        <f>_xll.qlInterestRateIndexValueDate(IndexON,D862)</f>
        <v>45484</v>
      </c>
      <c r="F862" s="193">
        <f>IFERROR(_xll.qlIndexFixing(IndexON,D862,TRUE,_xll.ohTrigger(RecalcTrigger,TriggerON)),NA())</f>
        <v>1.7947350710869614E-2</v>
      </c>
      <c r="H862" s="42">
        <f>_xll.qlCalendarAdvance(Calendar,$H861,B862,"f",FALSE)</f>
        <v>45484</v>
      </c>
      <c r="I862" s="177">
        <f>_xll.qlInterestRateIndexValueDate(Index1M,$H862)</f>
        <v>45488</v>
      </c>
      <c r="J862" s="182">
        <f>IFERROR(_xll.qlIndexFixing(Index1M,$H862,TRUE,_xll.ohTrigger(RecalcTrigger,Trigger1M)),NA())</f>
        <v>1.7896770158586265E-2</v>
      </c>
      <c r="K862" s="44" t="e">
        <f>IFERROR(_xll.qlIndexFixing(Index3M,H862,TRUE,_xll.ohTrigger(RecalcTrigger,Trigger3M)),NA())</f>
        <v>#N/A</v>
      </c>
      <c r="L862" s="44">
        <f>IFERROR(_xll.qlIndexFixing(Index6M,$H862,TRUE,_xll.ohTrigger(RecalcTrigger,Trigger6M)),NA())</f>
        <v>2.0057145410853593E-2</v>
      </c>
      <c r="M862" s="183">
        <f>IFERROR(_xll.qlIndexFixing(Index1Y,$H862,TRUE,_xll.ohTrigger(RecalcTrigger,Trigger1Y)),NA())</f>
        <v>2.1066085429772695E-2</v>
      </c>
      <c r="N862" s="182">
        <f>IFERROR(_xll.qlIndexFixing(ONIndex1M,I862,TRUE,_xll.ohTrigger(RecalcTrigger,Trigger1M)),NA())</f>
        <v>1.7817995908160356E-2</v>
      </c>
      <c r="O862" s="44" t="e">
        <f>IFERROR(_xll.qlIndexFixing(ONIndex3M,I862,TRUE,_xll.ohTrigger(RecalcTrigger,Trigger3M)),NA())</f>
        <v>#N/A</v>
      </c>
      <c r="P862" s="44">
        <f>IFERROR(_xll.qlIndexFixing(ONIndex6M,I862,TRUE,_xll.ohTrigger(RecalcTrigger,Trigger6M)),NA())</f>
        <v>1.9603894244415443E-2</v>
      </c>
      <c r="Q862" s="183">
        <f>IFERROR(_xll.qlIndexFixing(ONIndex1Y,I862,TRUE,_xll.ohTrigger(RecalcTrigger,Trigger1Y)),NA())</f>
        <v>2.0348901772564432E-2</v>
      </c>
    </row>
    <row r="863" spans="2:17" x14ac:dyDescent="0.2">
      <c r="B863" s="39" t="s">
        <v>42</v>
      </c>
      <c r="D863" s="42">
        <f>_xll.qlCalendarAdvance(Calendar,$D862,B863,"f",FALSE)</f>
        <v>45491</v>
      </c>
      <c r="E863" s="177">
        <f>_xll.qlInterestRateIndexValueDate(IndexON,D863)</f>
        <v>45491</v>
      </c>
      <c r="F863" s="193">
        <f>IFERROR(_xll.qlIndexFixing(IndexON,D863,TRUE,_xll.ohTrigger(RecalcTrigger,TriggerON)),NA())</f>
        <v>1.7981455556457249E-2</v>
      </c>
      <c r="H863" s="42">
        <f>_xll.qlCalendarAdvance(Calendar,$H862,B863,"f",FALSE)</f>
        <v>45491</v>
      </c>
      <c r="I863" s="177">
        <f>_xll.qlInterestRateIndexValueDate(Index1M,$H863)</f>
        <v>45495</v>
      </c>
      <c r="J863" s="182">
        <f>IFERROR(_xll.qlIndexFixing(Index1M,$H863,TRUE,_xll.ohTrigger(RecalcTrigger,Trigger1M)),NA())</f>
        <v>1.7931851730159154E-2</v>
      </c>
      <c r="K863" s="44" t="e">
        <f>IFERROR(_xll.qlIndexFixing(Index3M,H863,TRUE,_xll.ohTrigger(RecalcTrigger,Trigger3M)),NA())</f>
        <v>#N/A</v>
      </c>
      <c r="L863" s="44">
        <f>IFERROR(_xll.qlIndexFixing(Index6M,$H863,TRUE,_xll.ohTrigger(RecalcTrigger,Trigger6M)),NA())</f>
        <v>2.0083536479560935E-2</v>
      </c>
      <c r="M863" s="183">
        <f>IFERROR(_xll.qlIndexFixing(Index1Y,$H863,TRUE,_xll.ohTrigger(RecalcTrigger,Trigger1Y)),NA())</f>
        <v>2.1084266020818261E-2</v>
      </c>
      <c r="N863" s="182">
        <f>IFERROR(_xll.qlIndexFixing(ONIndex1M,I863,TRUE,_xll.ohTrigger(RecalcTrigger,Trigger1M)),NA())</f>
        <v>1.7853416609812101E-2</v>
      </c>
      <c r="O863" s="44" t="e">
        <f>IFERROR(_xll.qlIndexFixing(ONIndex3M,I863,TRUE,_xll.ohTrigger(RecalcTrigger,Trigger3M)),NA())</f>
        <v>#N/A</v>
      </c>
      <c r="P863" s="44">
        <f>IFERROR(_xll.qlIndexFixing(ONIndex6M,I863,TRUE,_xll.ohTrigger(RecalcTrigger,Trigger6M)),NA())</f>
        <v>1.9633875308846527E-2</v>
      </c>
      <c r="Q863" s="183">
        <f>IFERROR(_xll.qlIndexFixing(ONIndex1Y,I863,TRUE,_xll.ohTrigger(RecalcTrigger,Trigger1Y)),NA())</f>
        <v>2.0373628990997261E-2</v>
      </c>
    </row>
    <row r="864" spans="2:17" x14ac:dyDescent="0.2">
      <c r="B864" s="39" t="s">
        <v>42</v>
      </c>
      <c r="D864" s="42">
        <f>_xll.qlCalendarAdvance(Calendar,$D863,B864,"f",FALSE)</f>
        <v>45498</v>
      </c>
      <c r="E864" s="177">
        <f>_xll.qlInterestRateIndexValueDate(IndexON,D864)</f>
        <v>45498</v>
      </c>
      <c r="F864" s="193">
        <f>IFERROR(_xll.qlIndexFixing(IndexON,D864,TRUE,_xll.ohTrigger(RecalcTrigger,TriggerON)),NA())</f>
        <v>1.8015246901619264E-2</v>
      </c>
      <c r="H864" s="42">
        <f>_xll.qlCalendarAdvance(Calendar,$H863,B864,"f",FALSE)</f>
        <v>45498</v>
      </c>
      <c r="I864" s="177">
        <f>_xll.qlInterestRateIndexValueDate(Index1M,$H864)</f>
        <v>45502</v>
      </c>
      <c r="J864" s="182">
        <f>IFERROR(_xll.qlIndexFixing(Index1M,$H864,TRUE,_xll.ohTrigger(RecalcTrigger,Trigger1M)),NA())</f>
        <v>1.7966721473907082E-2</v>
      </c>
      <c r="K864" s="44" t="e">
        <f>IFERROR(_xll.qlIndexFixing(Index3M,H864,TRUE,_xll.ohTrigger(RecalcTrigger,Trigger3M)),NA())</f>
        <v>#N/A</v>
      </c>
      <c r="L864" s="44">
        <f>IFERROR(_xll.qlIndexFixing(Index6M,$H864,TRUE,_xll.ohTrigger(RecalcTrigger,Trigger6M)),NA())</f>
        <v>2.0109649853730049E-2</v>
      </c>
      <c r="M864" s="183">
        <f>IFERROR(_xll.qlIndexFixing(Index1Y,$H864,TRUE,_xll.ohTrigger(RecalcTrigger,Trigger1Y)),NA())</f>
        <v>2.1102272195994247E-2</v>
      </c>
      <c r="N864" s="182">
        <f>IFERROR(_xll.qlIndexFixing(ONIndex1M,I864,TRUE,_xll.ohTrigger(RecalcTrigger,Trigger1M)),NA())</f>
        <v>1.7888627289224246E-2</v>
      </c>
      <c r="O864" s="44" t="e">
        <f>IFERROR(_xll.qlIndexFixing(ONIndex3M,I864,TRUE,_xll.ohTrigger(RecalcTrigger,Trigger3M)),NA())</f>
        <v>#N/A</v>
      </c>
      <c r="P864" s="44">
        <f>IFERROR(_xll.qlIndexFixing(ONIndex6M,I864,TRUE,_xll.ohTrigger(RecalcTrigger,Trigger6M)),NA())</f>
        <v>1.9663560000031666E-2</v>
      </c>
      <c r="Q864" s="183">
        <f>IFERROR(_xll.qlIndexFixing(ONIndex1Y,I864,TRUE,_xll.ohTrigger(RecalcTrigger,Trigger1Y)),NA())</f>
        <v>2.0397973763754962E-2</v>
      </c>
    </row>
    <row r="865" spans="2:17" x14ac:dyDescent="0.2">
      <c r="B865" s="39" t="s">
        <v>42</v>
      </c>
      <c r="D865" s="42">
        <f>_xll.qlCalendarAdvance(Calendar,$D864,B865,"f",FALSE)</f>
        <v>45505</v>
      </c>
      <c r="E865" s="177">
        <f>_xll.qlInterestRateIndexValueDate(IndexON,D865)</f>
        <v>45505</v>
      </c>
      <c r="F865" s="193">
        <f>IFERROR(_xll.qlIndexFixing(IndexON,D865,TRUE,_xll.ohTrigger(RecalcTrigger,TriggerON)),NA())</f>
        <v>1.8048723101271591E-2</v>
      </c>
      <c r="H865" s="42">
        <f>_xll.qlCalendarAdvance(Calendar,$H864,B865,"f",FALSE)</f>
        <v>45505</v>
      </c>
      <c r="I865" s="177">
        <f>_xll.qlInterestRateIndexValueDate(Index1M,$H865)</f>
        <v>45509</v>
      </c>
      <c r="J865" s="182">
        <f>IFERROR(_xll.qlIndexFixing(Index1M,$H865,TRUE,_xll.ohTrigger(RecalcTrigger,Trigger1M)),NA())</f>
        <v>1.8001378529857313E-2</v>
      </c>
      <c r="K865" s="44" t="e">
        <f>IFERROR(_xll.qlIndexFixing(Index3M,H865,TRUE,_xll.ohTrigger(RecalcTrigger,Trigger3M)),NA())</f>
        <v>#N/A</v>
      </c>
      <c r="L865" s="44">
        <f>IFERROR(_xll.qlIndexFixing(Index6M,$H865,TRUE,_xll.ohTrigger(RecalcTrigger,Trigger6M)),NA())</f>
        <v>2.0135492194932218E-2</v>
      </c>
      <c r="M865" s="183">
        <f>IFERROR(_xll.qlIndexFixing(Index1Y,$H865,TRUE,_xll.ohTrigger(RecalcTrigger,Trigger1Y)),NA())</f>
        <v>2.1120111647033927E-2</v>
      </c>
      <c r="N865" s="182">
        <f>IFERROR(_xll.qlIndexFixing(ONIndex1M,I865,TRUE,_xll.ohTrigger(RecalcTrigger,Trigger1M)),NA())</f>
        <v>1.7923627089722061E-2</v>
      </c>
      <c r="O865" s="44" t="e">
        <f>IFERROR(_xll.qlIndexFixing(ONIndex3M,I865,TRUE,_xll.ohTrigger(RecalcTrigger,Trigger3M)),NA())</f>
        <v>#N/A</v>
      </c>
      <c r="P865" s="44">
        <f>IFERROR(_xll.qlIndexFixing(ONIndex6M,I865,TRUE,_xll.ohTrigger(RecalcTrigger,Trigger6M)),NA())</f>
        <v>1.9692946916451959E-2</v>
      </c>
      <c r="Q865" s="183">
        <f>IFERROR(_xll.qlIndexFixing(ONIndex1Y,I865,TRUE,_xll.ohTrigger(RecalcTrigger,Trigger1Y)),NA())</f>
        <v>2.0421934137679898E-2</v>
      </c>
    </row>
    <row r="866" spans="2:17" x14ac:dyDescent="0.2">
      <c r="B866" s="39" t="s">
        <v>42</v>
      </c>
      <c r="D866" s="42">
        <f>_xll.qlCalendarAdvance(Calendar,$D865,B866,"f",FALSE)</f>
        <v>45512</v>
      </c>
      <c r="E866" s="177">
        <f>_xll.qlInterestRateIndexValueDate(IndexON,D866)</f>
        <v>45512</v>
      </c>
      <c r="F866" s="193">
        <f>IFERROR(_xll.qlIndexFixing(IndexON,D866,TRUE,_xll.ohTrigger(RecalcTrigger,TriggerON)),NA())</f>
        <v>1.8081882510490033E-2</v>
      </c>
      <c r="H866" s="42">
        <f>_xll.qlCalendarAdvance(Calendar,$H865,B866,"f",FALSE)</f>
        <v>45512</v>
      </c>
      <c r="I866" s="177">
        <f>_xll.qlInterestRateIndexValueDate(Index1M,$H866)</f>
        <v>45516</v>
      </c>
      <c r="J866" s="182">
        <f>IFERROR(_xll.qlIndexFixing(Index1M,$H866,TRUE,_xll.ohTrigger(RecalcTrigger,Trigger1M)),NA())</f>
        <v>1.8035822038034534E-2</v>
      </c>
      <c r="K866" s="44" t="e">
        <f>IFERROR(_xll.qlIndexFixing(Index3M,H866,TRUE,_xll.ohTrigger(RecalcTrigger,Trigger3M)),NA())</f>
        <v>#N/A</v>
      </c>
      <c r="L866" s="44">
        <f>IFERROR(_xll.qlIndexFixing(Index6M,$H866,TRUE,_xll.ohTrigger(RecalcTrigger,Trigger6M)),NA())</f>
        <v>2.0161070230997048E-2</v>
      </c>
      <c r="M866" s="183">
        <f>IFERROR(_xll.qlIndexFixing(Index1Y,$H866,TRUE,_xll.ohTrigger(RecalcTrigger,Trigger1Y)),NA())</f>
        <v>2.1137792131468467E-2</v>
      </c>
      <c r="N866" s="182">
        <f>IFERROR(_xll.qlIndexFixing(ONIndex1M,I866,TRUE,_xll.ohTrigger(RecalcTrigger,Trigger1M)),NA())</f>
        <v>1.7958415154391005E-2</v>
      </c>
      <c r="O866" s="44" t="e">
        <f>IFERROR(_xll.qlIndexFixing(ONIndex3M,I866,TRUE,_xll.ohTrigger(RecalcTrigger,Trigger3M)),NA())</f>
        <v>#N/A</v>
      </c>
      <c r="P866" s="44">
        <f>IFERROR(_xll.qlIndexFixing(ONIndex6M,I866,TRUE,_xll.ohTrigger(RecalcTrigger,Trigger6M)),NA())</f>
        <v>1.9722034656668441E-2</v>
      </c>
      <c r="Q866" s="183">
        <f>IFERROR(_xll.qlIndexFixing(ONIndex1Y,I866,TRUE,_xll.ohTrigger(RecalcTrigger,Trigger1Y)),NA())</f>
        <v>2.0445508159854242E-2</v>
      </c>
    </row>
    <row r="867" spans="2:17" x14ac:dyDescent="0.2">
      <c r="B867" s="39" t="s">
        <v>42</v>
      </c>
      <c r="D867" s="42">
        <f>_xll.qlCalendarAdvance(Calendar,$D866,B867,"f",FALSE)</f>
        <v>45519</v>
      </c>
      <c r="E867" s="177">
        <f>_xll.qlInterestRateIndexValueDate(IndexON,D867)</f>
        <v>45519</v>
      </c>
      <c r="F867" s="193">
        <f>IFERROR(_xll.qlIndexFixing(IndexON,D867,TRUE,_xll.ohTrigger(RecalcTrigger,TriggerON)),NA())</f>
        <v>1.811472348419052E-2</v>
      </c>
      <c r="H867" s="42">
        <f>_xll.qlCalendarAdvance(Calendar,$H866,B867,"f",FALSE)</f>
        <v>45519</v>
      </c>
      <c r="I867" s="177">
        <f>_xll.qlInterestRateIndexValueDate(Index1M,$H867)</f>
        <v>45523</v>
      </c>
      <c r="J867" s="182">
        <f>IFERROR(_xll.qlIndexFixing(Index1M,$H867,TRUE,_xll.ohTrigger(RecalcTrigger,Trigger1M)),NA())</f>
        <v>1.8070051138473736E-2</v>
      </c>
      <c r="K867" s="44" t="e">
        <f>IFERROR(_xll.qlIndexFixing(Index3M,H867,TRUE,_xll.ohTrigger(RecalcTrigger,Trigger3M)),NA())</f>
        <v>#N/A</v>
      </c>
      <c r="L867" s="44">
        <f>IFERROR(_xll.qlIndexFixing(Index6M,$H867,TRUE,_xll.ohTrigger(RecalcTrigger,Trigger6M)),NA())</f>
        <v>2.0186390756011134E-2</v>
      </c>
      <c r="M867" s="183">
        <f>IFERROR(_xll.qlIndexFixing(Index1Y,$H867,TRUE,_xll.ohTrigger(RecalcTrigger,Trigger1Y)),NA())</f>
        <v>2.1155321472619913E-2</v>
      </c>
      <c r="N867" s="182">
        <f>IFERROR(_xll.qlIndexFixing(ONIndex1M,I867,TRUE,_xll.ohTrigger(RecalcTrigger,Trigger1M)),NA())</f>
        <v>1.7992990626396477E-2</v>
      </c>
      <c r="O867" s="44" t="e">
        <f>IFERROR(_xll.qlIndexFixing(ONIndex3M,I867,TRUE,_xll.ohTrigger(RecalcTrigger,Trigger3M)),NA())</f>
        <v>#N/A</v>
      </c>
      <c r="P867" s="44">
        <f>IFERROR(_xll.qlIndexFixing(ONIndex6M,I867,TRUE,_xll.ohTrigger(RecalcTrigger,Trigger6M)),NA())</f>
        <v>1.9750821819242148E-2</v>
      </c>
      <c r="Q867" s="183">
        <f>IFERROR(_xll.qlIndexFixing(ONIndex1Y,I867,TRUE,_xll.ohTrigger(RecalcTrigger,Trigger1Y)),NA())</f>
        <v>2.0468693877440103E-2</v>
      </c>
    </row>
    <row r="868" spans="2:17" x14ac:dyDescent="0.2">
      <c r="B868" s="39" t="s">
        <v>42</v>
      </c>
      <c r="D868" s="42">
        <f>_xll.qlCalendarAdvance(Calendar,$D867,B868,"f",FALSE)</f>
        <v>45526</v>
      </c>
      <c r="E868" s="177">
        <f>_xll.qlInterestRateIndexValueDate(IndexON,D868)</f>
        <v>45526</v>
      </c>
      <c r="F868" s="193">
        <f>IFERROR(_xll.qlIndexFixing(IndexON,D868,TRUE,_xll.ohTrigger(RecalcTrigger,TriggerON)),NA())</f>
        <v>1.8147244377448857E-2</v>
      </c>
      <c r="H868" s="42">
        <f>_xll.qlCalendarAdvance(Calendar,$H867,B868,"f",FALSE)</f>
        <v>45526</v>
      </c>
      <c r="I868" s="177">
        <f>_xll.qlInterestRateIndexValueDate(Index1M,$H868)</f>
        <v>45530</v>
      </c>
      <c r="J868" s="182">
        <f>IFERROR(_xll.qlIndexFixing(Index1M,$H868,TRUE,_xll.ohTrigger(RecalcTrigger,Trigger1M)),NA())</f>
        <v>1.8104064971207343E-2</v>
      </c>
      <c r="K868" s="44" t="e">
        <f>IFERROR(_xll.qlIndexFixing(Index3M,H868,TRUE,_xll.ohTrigger(RecalcTrigger,Trigger3M)),NA())</f>
        <v>#N/A</v>
      </c>
      <c r="L868" s="44">
        <f>IFERROR(_xll.qlIndexFixing(Index6M,$H868,TRUE,_xll.ohTrigger(RecalcTrigger,Trigger6M)),NA())</f>
        <v>2.0211460630310252E-2</v>
      </c>
      <c r="M868" s="183">
        <f>IFERROR(_xll.qlIndexFixing(Index1Y,$H868,TRUE,_xll.ohTrigger(RecalcTrigger,Trigger1Y)),NA())</f>
        <v>2.1172707559595053E-2</v>
      </c>
      <c r="N868" s="182">
        <f>IFERROR(_xll.qlIndexFixing(ONIndex1M,I868,TRUE,_xll.ohTrigger(RecalcTrigger,Trigger1M)),NA())</f>
        <v>1.8027352648983808E-2</v>
      </c>
      <c r="O868" s="44" t="e">
        <f>IFERROR(_xll.qlIndexFixing(ONIndex3M,I868,TRUE,_xll.ohTrigger(RecalcTrigger,Trigger3M)),NA())</f>
        <v>#N/A</v>
      </c>
      <c r="P868" s="44">
        <f>IFERROR(_xll.qlIndexFixing(ONIndex6M,I868,TRUE,_xll.ohTrigger(RecalcTrigger,Trigger6M)),NA())</f>
        <v>1.9779307002734114E-2</v>
      </c>
      <c r="Q868" s="183">
        <f>IFERROR(_xll.qlIndexFixing(ONIndex1Y,I868,TRUE,_xll.ohTrigger(RecalcTrigger,Trigger1Y)),NA())</f>
        <v>2.0491489337199909E-2</v>
      </c>
    </row>
    <row r="869" spans="2:17" x14ac:dyDescent="0.2">
      <c r="B869" s="39" t="s">
        <v>42</v>
      </c>
      <c r="D869" s="42">
        <f>_xll.qlCalendarAdvance(Calendar,$D868,B869,"f",FALSE)</f>
        <v>45533</v>
      </c>
      <c r="E869" s="177">
        <f>_xll.qlInterestRateIndexValueDate(IndexON,D869)</f>
        <v>45533</v>
      </c>
      <c r="F869" s="193">
        <f>IFERROR(_xll.qlIndexFixing(IndexON,D869,TRUE,_xll.ohTrigger(RecalcTrigger,TriggerON)),NA())</f>
        <v>1.8179443545340845E-2</v>
      </c>
      <c r="H869" s="42">
        <f>_xll.qlCalendarAdvance(Calendar,$H868,B869,"f",FALSE)</f>
        <v>45533</v>
      </c>
      <c r="I869" s="177">
        <f>_xll.qlInterestRateIndexValueDate(Index1M,$H869)</f>
        <v>45537</v>
      </c>
      <c r="J869" s="182">
        <f>IFERROR(_xll.qlIndexFixing(Index1M,$H869,TRUE,_xll.ohTrigger(RecalcTrigger,Trigger1M)),NA())</f>
        <v>1.8135010443926625E-2</v>
      </c>
      <c r="K869" s="44" t="e">
        <f>IFERROR(_xll.qlIndexFixing(Index3M,H869,TRUE,_xll.ohTrigger(RecalcTrigger,Trigger3M)),NA())</f>
        <v>#N/A</v>
      </c>
      <c r="L869" s="44">
        <f>IFERROR(_xll.qlIndexFixing(Index6M,$H869,TRUE,_xll.ohTrigger(RecalcTrigger,Trigger6M)),NA())</f>
        <v>2.0231776083113481E-2</v>
      </c>
      <c r="M869" s="183">
        <f>IFERROR(_xll.qlIndexFixing(Index1Y,$H869,TRUE,_xll.ohTrigger(RecalcTrigger,Trigger1Y)),NA())</f>
        <v>2.1189958347279086E-2</v>
      </c>
      <c r="N869" s="182">
        <f>IFERROR(_xll.qlIndexFixing(ONIndex1M,I869,TRUE,_xll.ohTrigger(RecalcTrigger,Trigger1M)),NA())</f>
        <v>1.8061500365238459E-2</v>
      </c>
      <c r="O869" s="44" t="e">
        <f>IFERROR(_xll.qlIndexFixing(ONIndex3M,I869,TRUE,_xll.ohTrigger(RecalcTrigger,Trigger3M)),NA())</f>
        <v>#N/A</v>
      </c>
      <c r="P869" s="44">
        <f>IFERROR(_xll.qlIndexFixing(ONIndex6M,I869,TRUE,_xll.ohTrigger(RecalcTrigger,Trigger6M)),NA())</f>
        <v>1.9807488805785312E-2</v>
      </c>
      <c r="Q869" s="183">
        <f>IFERROR(_xll.qlIndexFixing(ONIndex1Y,I869,TRUE,_xll.ohTrigger(RecalcTrigger,Trigger1Y)),NA())</f>
        <v>2.0513892586215832E-2</v>
      </c>
    </row>
    <row r="870" spans="2:17" x14ac:dyDescent="0.2">
      <c r="B870" s="39" t="s">
        <v>42</v>
      </c>
      <c r="D870" s="42">
        <f>_xll.qlCalendarAdvance(Calendar,$D869,B870,"f",FALSE)</f>
        <v>45540</v>
      </c>
      <c r="E870" s="177">
        <f>_xll.qlInterestRateIndexValueDate(IndexON,D870)</f>
        <v>45540</v>
      </c>
      <c r="F870" s="193">
        <f>IFERROR(_xll.qlIndexFixing(IndexON,D870,TRUE,_xll.ohTrigger(RecalcTrigger,TriggerON)),NA())</f>
        <v>1.8211319342702481E-2</v>
      </c>
      <c r="H870" s="42">
        <f>_xll.qlCalendarAdvance(Calendar,$H869,B870,"f",FALSE)</f>
        <v>45540</v>
      </c>
      <c r="I870" s="177">
        <f>_xll.qlInterestRateIndexValueDate(Index1M,$H870)</f>
        <v>45544</v>
      </c>
      <c r="J870" s="182">
        <f>IFERROR(_xll.qlIndexFixing(Index1M,$H870,TRUE,_xll.ohTrigger(RecalcTrigger,Trigger1M)),NA())</f>
        <v>1.8168605040865593E-2</v>
      </c>
      <c r="K870" s="44" t="e">
        <f>IFERROR(_xll.qlIndexFixing(Index3M,H870,TRUE,_xll.ohTrigger(RecalcTrigger,Trigger3M)),NA())</f>
        <v>#N/A</v>
      </c>
      <c r="L870" s="44">
        <f>IFERROR(_xll.qlIndexFixing(Index6M,$H870,TRUE,_xll.ohTrigger(RecalcTrigger,Trigger6M)),NA())</f>
        <v>2.0256389475355203E-2</v>
      </c>
      <c r="M870" s="183">
        <f>IFERROR(_xll.qlIndexFixing(Index1Y,$H870,TRUE,_xll.ohTrigger(RecalcTrigger,Trigger1Y)),NA())</f>
        <v>2.1207081856330988E-2</v>
      </c>
      <c r="N870" s="182">
        <f>IFERROR(_xll.qlIndexFixing(ONIndex1M,I870,TRUE,_xll.ohTrigger(RecalcTrigger,Trigger1M)),NA())</f>
        <v>1.8095432918165955E-2</v>
      </c>
      <c r="O870" s="44" t="e">
        <f>IFERROR(_xll.qlIndexFixing(ONIndex3M,I870,TRUE,_xll.ohTrigger(RecalcTrigger,Trigger3M)),NA())</f>
        <v>#N/A</v>
      </c>
      <c r="P870" s="44">
        <f>IFERROR(_xll.qlIndexFixing(ONIndex6M,I870,TRUE,_xll.ohTrigger(RecalcTrigger,Trigger6M)),NA())</f>
        <v>1.9835365826796902E-2</v>
      </c>
      <c r="Q870" s="183">
        <f>IFERROR(_xll.qlIndexFixing(ONIndex1Y,I870,TRUE,_xll.ohTrigger(RecalcTrigger,Trigger1Y)),NA())</f>
        <v>2.0535901671570045E-2</v>
      </c>
    </row>
    <row r="871" spans="2:17" x14ac:dyDescent="0.2">
      <c r="B871" s="39" t="s">
        <v>42</v>
      </c>
      <c r="D871" s="42">
        <f>_xll.qlCalendarAdvance(Calendar,$D870,B871,"f",FALSE)</f>
        <v>45547</v>
      </c>
      <c r="E871" s="177">
        <f>_xll.qlInterestRateIndexValueDate(IndexON,D871)</f>
        <v>45547</v>
      </c>
      <c r="F871" s="193">
        <f>IFERROR(_xll.qlIndexFixing(IndexON,D871,TRUE,_xll.ohTrigger(RecalcTrigger,TriggerON)),NA())</f>
        <v>1.8242870124769439E-2</v>
      </c>
      <c r="H871" s="42">
        <f>_xll.qlCalendarAdvance(Calendar,$H870,B871,"f",FALSE)</f>
        <v>45547</v>
      </c>
      <c r="I871" s="177">
        <f>_xll.qlInterestRateIndexValueDate(Index1M,$H871)</f>
        <v>45551</v>
      </c>
      <c r="J871" s="182">
        <f>IFERROR(_xll.qlIndexFixing(Index1M,$H871,TRUE,_xll.ohTrigger(RecalcTrigger,Trigger1M)),NA())</f>
        <v>1.8201981859499838E-2</v>
      </c>
      <c r="K871" s="44" t="e">
        <f>IFERROR(_xll.qlIndexFixing(Index3M,H871,TRUE,_xll.ohTrigger(RecalcTrigger,Trigger3M)),NA())</f>
        <v>#N/A</v>
      </c>
      <c r="L871" s="44">
        <f>IFERROR(_xll.qlIndexFixing(Index6M,$H871,TRUE,_xll.ohTrigger(RecalcTrigger,Trigger6M)),NA())</f>
        <v>2.0280772034930974E-2</v>
      </c>
      <c r="M871" s="183">
        <f>IFERROR(_xll.qlIndexFixing(Index1Y,$H871,TRUE,_xll.ohTrigger(RecalcTrigger,Trigger1Y)),NA())</f>
        <v>2.1224086173177413E-2</v>
      </c>
      <c r="N871" s="182">
        <f>IFERROR(_xll.qlIndexFixing(ONIndex1M,I871,TRUE,_xll.ohTrigger(RecalcTrigger,Trigger1M)),NA())</f>
        <v>1.8129149451251436E-2</v>
      </c>
      <c r="O871" s="44" t="e">
        <f>IFERROR(_xll.qlIndexFixing(ONIndex3M,I871,TRUE,_xll.ohTrigger(RecalcTrigger,Trigger3M)),NA())</f>
        <v>#N/A</v>
      </c>
      <c r="P871" s="44">
        <f>IFERROR(_xll.qlIndexFixing(ONIndex6M,I871,TRUE,_xll.ohTrigger(RecalcTrigger,Trigger6M)),NA())</f>
        <v>1.9862936664329922E-2</v>
      </c>
      <c r="Q871" s="183">
        <f>IFERROR(_xll.qlIndexFixing(ONIndex1Y,I871,TRUE,_xll.ohTrigger(RecalcTrigger,Trigger1Y)),NA())</f>
        <v>2.0557514640344721E-2</v>
      </c>
    </row>
    <row r="872" spans="2:17" x14ac:dyDescent="0.2">
      <c r="B872" s="39" t="s">
        <v>42</v>
      </c>
      <c r="D872" s="42">
        <f>_xll.qlCalendarAdvance(Calendar,$D871,B872,"f",FALSE)</f>
        <v>45554</v>
      </c>
      <c r="E872" s="177">
        <f>_xll.qlInterestRateIndexValueDate(IndexON,D872)</f>
        <v>45554</v>
      </c>
      <c r="F872" s="193">
        <f>IFERROR(_xll.qlIndexFixing(IndexON,D872,TRUE,_xll.ohTrigger(RecalcTrigger,TriggerON)),NA())</f>
        <v>1.8274094246377715E-2</v>
      </c>
      <c r="H872" s="42">
        <f>_xll.qlCalendarAdvance(Calendar,$H871,B872,"f",FALSE)</f>
        <v>45554</v>
      </c>
      <c r="I872" s="177">
        <f>_xll.qlInterestRateIndexValueDate(Index1M,$H872)</f>
        <v>45558</v>
      </c>
      <c r="J872" s="182">
        <f>IFERROR(_xll.qlIndexFixing(Index1M,$H872,TRUE,_xll.ohTrigger(RecalcTrigger,Trigger1M)),NA())</f>
        <v>1.8235140039978504E-2</v>
      </c>
      <c r="K872" s="44" t="e">
        <f>IFERROR(_xll.qlIndexFixing(Index3M,H872,TRUE,_xll.ohTrigger(RecalcTrigger,Trigger3M)),NA())</f>
        <v>#N/A</v>
      </c>
      <c r="L872" s="44">
        <f>IFERROR(_xll.qlIndexFixing(Index6M,$H872,TRUE,_xll.ohTrigger(RecalcTrigger,Trigger6M)),NA())</f>
        <v>2.0304930961298089E-2</v>
      </c>
      <c r="M872" s="183">
        <f>IFERROR(_xll.qlIndexFixing(Index1Y,$H872,TRUE,_xll.ohTrigger(RecalcTrigger,Trigger1Y)),NA())</f>
        <v>2.1240979450010276E-2</v>
      </c>
      <c r="N872" s="182">
        <f>IFERROR(_xll.qlIndexFixing(ONIndex1M,I872,TRUE,_xll.ohTrigger(RecalcTrigger,Trigger1M)),NA())</f>
        <v>1.8162649107420492E-2</v>
      </c>
      <c r="O872" s="44" t="e">
        <f>IFERROR(_xll.qlIndexFixing(ONIndex3M,I872,TRUE,_xll.ohTrigger(RecalcTrigger,Trigger3M)),NA())</f>
        <v>#N/A</v>
      </c>
      <c r="P872" s="44">
        <f>IFERROR(_xll.qlIndexFixing(ONIndex6M,I872,TRUE,_xll.ohTrigger(RecalcTrigger,Trigger6M)),NA())</f>
        <v>1.9890199917025342E-2</v>
      </c>
      <c r="Q872" s="183">
        <f>IFERROR(_xll.qlIndexFixing(ONIndex1Y,I872,TRUE,_xll.ohTrigger(RecalcTrigger,Trigger1Y)),NA())</f>
        <v>2.0578729539382223E-2</v>
      </c>
    </row>
    <row r="873" spans="2:17" x14ac:dyDescent="0.2">
      <c r="B873" s="39" t="s">
        <v>42</v>
      </c>
      <c r="D873" s="42">
        <f>_xll.qlCalendarAdvance(Calendar,$D872,B873,"f",FALSE)</f>
        <v>45561</v>
      </c>
      <c r="E873" s="177">
        <f>_xll.qlInterestRateIndexValueDate(IndexON,D873)</f>
        <v>45561</v>
      </c>
      <c r="F873" s="193">
        <f>IFERROR(_xll.qlIndexFixing(IndexON,D873,TRUE,_xll.ohTrigger(RecalcTrigger,TriggerON)),NA())</f>
        <v>1.8304990062683046E-2</v>
      </c>
      <c r="H873" s="42">
        <f>_xll.qlCalendarAdvance(Calendar,$H872,B873,"f",FALSE)</f>
        <v>45561</v>
      </c>
      <c r="I873" s="177">
        <f>_xll.qlInterestRateIndexValueDate(Index1M,$H873)</f>
        <v>45565</v>
      </c>
      <c r="J873" s="182">
        <f>IFERROR(_xll.qlIndexFixing(Index1M,$H873,TRUE,_xll.ohTrigger(RecalcTrigger,Trigger1M)),NA())</f>
        <v>1.8270875020500874E-2</v>
      </c>
      <c r="K873" s="44" t="e">
        <f>IFERROR(_xll.qlIndexFixing(Index3M,H873,TRUE,_xll.ohTrigger(RecalcTrigger,Trigger3M)),NA())</f>
        <v>#N/A</v>
      </c>
      <c r="L873" s="44">
        <f>IFERROR(_xll.qlIndexFixing(Index6M,$H873,TRUE,_xll.ohTrigger(RecalcTrigger,Trigger6M)),NA())</f>
        <v>2.0328873520858975E-2</v>
      </c>
      <c r="M873" s="183">
        <f>IFERROR(_xll.qlIndexFixing(Index1Y,$H873,TRUE,_xll.ohTrigger(RecalcTrigger,Trigger1Y)),NA())</f>
        <v>2.12577699047806E-2</v>
      </c>
      <c r="N873" s="182">
        <f>IFERROR(_xll.qlIndexFixing(ONIndex1M,I873,TRUE,_xll.ohTrigger(RecalcTrigger,Trigger1M)),NA())</f>
        <v>1.8195931029838519E-2</v>
      </c>
      <c r="O873" s="44" t="e">
        <f>IFERROR(_xll.qlIndexFixing(ONIndex3M,I873,TRUE,_xll.ohTrigger(RecalcTrigger,Trigger3M)),NA())</f>
        <v>#N/A</v>
      </c>
      <c r="P873" s="44">
        <f>IFERROR(_xll.qlIndexFixing(ONIndex6M,I873,TRUE,_xll.ohTrigger(RecalcTrigger,Trigger6M)),NA())</f>
        <v>1.9917154183364261E-2</v>
      </c>
      <c r="Q873" s="183">
        <f>IFERROR(_xll.qlIndexFixing(ONIndex1Y,I873,TRUE,_xll.ohTrigger(RecalcTrigger,Trigger1Y)),NA())</f>
        <v>2.0599544415764726E-2</v>
      </c>
    </row>
    <row r="874" spans="2:17" x14ac:dyDescent="0.2">
      <c r="B874" s="39" t="s">
        <v>42</v>
      </c>
      <c r="D874" s="42">
        <f>_xll.qlCalendarAdvance(Calendar,$D873,B874,"f",FALSE)</f>
        <v>45568</v>
      </c>
      <c r="E874" s="177">
        <f>_xll.qlInterestRateIndexValueDate(IndexON,D874)</f>
        <v>45568</v>
      </c>
      <c r="F874" s="193">
        <f>IFERROR(_xll.qlIndexFixing(IndexON,D874,TRUE,_xll.ohTrigger(RecalcTrigger,TriggerON)),NA())</f>
        <v>1.8335555928601366E-2</v>
      </c>
      <c r="H874" s="42">
        <f>_xll.qlCalendarAdvance(Calendar,$H873,B874,"f",FALSE)</f>
        <v>45568</v>
      </c>
      <c r="I874" s="177">
        <f>_xll.qlInterestRateIndexValueDate(Index1M,$H874)</f>
        <v>45572</v>
      </c>
      <c r="J874" s="182">
        <f>IFERROR(_xll.qlIndexFixing(Index1M,$H874,TRUE,_xll.ohTrigger(RecalcTrigger,Trigger1M)),NA())</f>
        <v>1.8303579187774532E-2</v>
      </c>
      <c r="K874" s="44" t="e">
        <f>IFERROR(_xll.qlIndexFixing(Index3M,H874,TRUE,_xll.ohTrigger(RecalcTrigger,Trigger3M)),NA())</f>
        <v>#N/A</v>
      </c>
      <c r="L874" s="44">
        <f>IFERROR(_xll.qlIndexFixing(Index6M,$H874,TRUE,_xll.ohTrigger(RecalcTrigger,Trigger6M)),NA())</f>
        <v>2.0352607046955917E-2</v>
      </c>
      <c r="M874" s="183">
        <f>IFERROR(_xll.qlIndexFixing(Index1Y,$H874,TRUE,_xll.ohTrigger(RecalcTrigger,Trigger1Y)),NA())</f>
        <v>2.1274465821197009E-2</v>
      </c>
      <c r="N874" s="182">
        <f>IFERROR(_xll.qlIndexFixing(ONIndex1M,I874,TRUE,_xll.ohTrigger(RecalcTrigger,Trigger1M)),NA())</f>
        <v>1.8228994361670914E-2</v>
      </c>
      <c r="O874" s="44" t="e">
        <f>IFERROR(_xll.qlIndexFixing(ONIndex3M,I874,TRUE,_xll.ohTrigger(RecalcTrigger,Trigger3M)),NA())</f>
        <v>#N/A</v>
      </c>
      <c r="P874" s="44">
        <f>IFERROR(_xll.qlIndexFixing(ONIndex6M,I874,TRUE,_xll.ohTrigger(RecalcTrigger,Trigger6M)),NA())</f>
        <v>1.9943798061907714E-2</v>
      </c>
      <c r="Q874" s="183">
        <f>IFERROR(_xll.qlIndexFixing(ONIndex1Y,I874,TRUE,_xll.ohTrigger(RecalcTrigger,Trigger1Y)),NA())</f>
        <v>2.0619957316494464E-2</v>
      </c>
    </row>
    <row r="875" spans="2:17" x14ac:dyDescent="0.2">
      <c r="B875" s="39" t="s">
        <v>42</v>
      </c>
      <c r="D875" s="42">
        <f>_xll.qlCalendarAdvance(Calendar,$D874,B875,"f",FALSE)</f>
        <v>45575</v>
      </c>
      <c r="E875" s="177">
        <f>_xll.qlInterestRateIndexValueDate(IndexON,D875)</f>
        <v>45575</v>
      </c>
      <c r="F875" s="193">
        <f>IFERROR(_xll.qlIndexFixing(IndexON,D875,TRUE,_xll.ohTrigger(RecalcTrigger,TriggerON)),NA())</f>
        <v>1.8365790199208476E-2</v>
      </c>
      <c r="H875" s="42">
        <f>_xll.qlCalendarAdvance(Calendar,$H874,B875,"f",FALSE)</f>
        <v>45575</v>
      </c>
      <c r="I875" s="177">
        <f>_xll.qlInterestRateIndexValueDate(Index1M,$H875)</f>
        <v>45579</v>
      </c>
      <c r="J875" s="182">
        <f>IFERROR(_xll.qlIndexFixing(Index1M,$H875,TRUE,_xll.ohTrigger(RecalcTrigger,Trigger1M)),NA())</f>
        <v>1.8336062067621093E-2</v>
      </c>
      <c r="K875" s="44" t="e">
        <f>IFERROR(_xll.qlIndexFixing(Index3M,H875,TRUE,_xll.ohTrigger(RecalcTrigger,Trigger3M)),NA())</f>
        <v>#N/A</v>
      </c>
      <c r="L875" s="44">
        <f>IFERROR(_xll.qlIndexFixing(Index6M,$H875,TRUE,_xll.ohTrigger(RecalcTrigger,Trigger6M)),NA())</f>
        <v>2.0376138939867106E-2</v>
      </c>
      <c r="M875" s="183">
        <f>IFERROR(_xll.qlIndexFixing(Index1Y,$H875,TRUE,_xll.ohTrigger(RecalcTrigger,Trigger1Y)),NA())</f>
        <v>2.1291075548722439E-2</v>
      </c>
      <c r="N875" s="182">
        <f>IFERROR(_xll.qlIndexFixing(ONIndex1M,I875,TRUE,_xll.ohTrigger(RecalcTrigger,Trigger1M)),NA())</f>
        <v>1.8261838246163009E-2</v>
      </c>
      <c r="O875" s="44" t="e">
        <f>IFERROR(_xll.qlIndexFixing(ONIndex3M,I875,TRUE,_xll.ohTrigger(RecalcTrigger,Trigger3M)),NA())</f>
        <v>#N/A</v>
      </c>
      <c r="P875" s="44">
        <f>IFERROR(_xll.qlIndexFixing(ONIndex6M,I875,TRUE,_xll.ohTrigger(RecalcTrigger,Trigger6M)),NA())</f>
        <v>1.9970130151296672E-2</v>
      </c>
      <c r="Q875" s="183">
        <f>IFERROR(_xll.qlIndexFixing(ONIndex1Y,I875,TRUE,_xll.ohTrigger(RecalcTrigger,Trigger1Y)),NA())</f>
        <v>2.0639966288653611E-2</v>
      </c>
    </row>
    <row r="876" spans="2:17" x14ac:dyDescent="0.2">
      <c r="B876" s="39" t="s">
        <v>42</v>
      </c>
      <c r="D876" s="42">
        <f>_xll.qlCalendarAdvance(Calendar,$D875,B876,"f",FALSE)</f>
        <v>45582</v>
      </c>
      <c r="E876" s="177">
        <f>_xll.qlInterestRateIndexValueDate(IndexON,D876)</f>
        <v>45582</v>
      </c>
      <c r="F876" s="193">
        <f>IFERROR(_xll.qlIndexFixing(IndexON,D876,TRUE,_xll.ohTrigger(RecalcTrigger,TriggerON)),NA())</f>
        <v>1.8395691229500244E-2</v>
      </c>
      <c r="H876" s="42">
        <f>_xll.qlCalendarAdvance(Calendar,$H875,B876,"f",FALSE)</f>
        <v>45582</v>
      </c>
      <c r="I876" s="177">
        <f>_xll.qlInterestRateIndexValueDate(Index1M,$H876)</f>
        <v>45586</v>
      </c>
      <c r="J876" s="182">
        <f>IFERROR(_xll.qlIndexFixing(Index1M,$H876,TRUE,_xll.ohTrigger(RecalcTrigger,Trigger1M)),NA())</f>
        <v>1.8368322800093612E-2</v>
      </c>
      <c r="K876" s="44" t="e">
        <f>IFERROR(_xll.qlIndexFixing(Index3M,H876,TRUE,_xll.ohTrigger(RecalcTrigger,Trigger3M)),NA())</f>
        <v>#N/A</v>
      </c>
      <c r="L876" s="44">
        <f>IFERROR(_xll.qlIndexFixing(Index6M,$H876,TRUE,_xll.ohTrigger(RecalcTrigger,Trigger6M)),NA())</f>
        <v>2.0401659318506842E-2</v>
      </c>
      <c r="M876" s="183">
        <f>IFERROR(_xll.qlIndexFixing(Index1Y,$H876,TRUE,_xll.ohTrigger(RecalcTrigger,Trigger1Y)),NA())</f>
        <v>2.1307607502571713E-2</v>
      </c>
      <c r="N876" s="182">
        <f>IFERROR(_xll.qlIndexFixing(ONIndex1M,I876,TRUE,_xll.ohTrigger(RecalcTrigger,Trigger1M)),NA())</f>
        <v>1.8294461826400266E-2</v>
      </c>
      <c r="O876" s="44" t="e">
        <f>IFERROR(_xll.qlIndexFixing(ONIndex3M,I876,TRUE,_xll.ohTrigger(RecalcTrigger,Trigger3M)),NA())</f>
        <v>#N/A</v>
      </c>
      <c r="P876" s="44">
        <f>IFERROR(_xll.qlIndexFixing(ONIndex6M,I876,TRUE,_xll.ohTrigger(RecalcTrigger,Trigger6M)),NA())</f>
        <v>1.9996149049852363E-2</v>
      </c>
      <c r="Q876" s="183">
        <f>IFERROR(_xll.qlIndexFixing(ONIndex1Y,I876,TRUE,_xll.ohTrigger(RecalcTrigger,Trigger1Y)),NA())</f>
        <v>2.0659569379164466E-2</v>
      </c>
    </row>
    <row r="877" spans="2:17" x14ac:dyDescent="0.2">
      <c r="B877" s="39" t="s">
        <v>42</v>
      </c>
      <c r="D877" s="42">
        <f>_xll.qlCalendarAdvance(Calendar,$D876,B877,"f",FALSE)</f>
        <v>45589</v>
      </c>
      <c r="E877" s="177">
        <f>_xll.qlInterestRateIndexValueDate(IndexON,D877)</f>
        <v>45589</v>
      </c>
      <c r="F877" s="193">
        <f>IFERROR(_xll.qlIndexFixing(IndexON,D877,TRUE,_xll.ohTrigger(RecalcTrigger,TriggerON)),NA())</f>
        <v>1.8425257374472537E-2</v>
      </c>
      <c r="H877" s="42">
        <f>_xll.qlCalendarAdvance(Calendar,$H876,B877,"f",FALSE)</f>
        <v>45589</v>
      </c>
      <c r="I877" s="177">
        <f>_xll.qlInterestRateIndexValueDate(Index1M,$H877)</f>
        <v>45593</v>
      </c>
      <c r="J877" s="182">
        <f>IFERROR(_xll.qlIndexFixing(Index1M,$H877,TRUE,_xll.ohTrigger(RecalcTrigger,Trigger1M)),NA())</f>
        <v>1.840036052525287E-2</v>
      </c>
      <c r="K877" s="44" t="e">
        <f>IFERROR(_xll.qlIndexFixing(Index3M,H877,TRUE,_xll.ohTrigger(RecalcTrigger,Trigger3M)),NA())</f>
        <v>#N/A</v>
      </c>
      <c r="L877" s="44">
        <f>IFERROR(_xll.qlIndexFixing(Index6M,$H877,TRUE,_xll.ohTrigger(RecalcTrigger,Trigger6M)),NA())</f>
        <v>2.042262776190916E-2</v>
      </c>
      <c r="M877" s="183">
        <f>IFERROR(_xll.qlIndexFixing(Index1Y,$H877,TRUE,_xll.ohTrigger(RecalcTrigger,Trigger1Y)),NA())</f>
        <v>2.132407016371133E-2</v>
      </c>
      <c r="N877" s="182">
        <f>IFERROR(_xll.qlIndexFixing(ONIndex1M,I877,TRUE,_xll.ohTrigger(RecalcTrigger,Trigger1M)),NA())</f>
        <v>1.8326864245628016E-2</v>
      </c>
      <c r="O877" s="44" t="e">
        <f>IFERROR(_xll.qlIndexFixing(ONIndex3M,I877,TRUE,_xll.ohTrigger(RecalcTrigger,Trigger3M)),NA())</f>
        <v>#N/A</v>
      </c>
      <c r="P877" s="44">
        <f>IFERROR(_xll.qlIndexFixing(ONIndex6M,I877,TRUE,_xll.ohTrigger(RecalcTrigger,Trigger6M)),NA())</f>
        <v>2.002185335637563E-2</v>
      </c>
      <c r="Q877" s="183">
        <f>IFERROR(_xll.qlIndexFixing(ONIndex1Y,I877,TRUE,_xll.ohTrigger(RecalcTrigger,Trigger1Y)),NA())</f>
        <v>2.0678764635029268E-2</v>
      </c>
    </row>
    <row r="878" spans="2:17" x14ac:dyDescent="0.2">
      <c r="B878" s="39" t="s">
        <v>42</v>
      </c>
      <c r="D878" s="42">
        <f>_xll.qlCalendarAdvance(Calendar,$D877,B878,"f",FALSE)</f>
        <v>45596</v>
      </c>
      <c r="E878" s="177">
        <f>_xll.qlInterestRateIndexValueDate(IndexON,D878)</f>
        <v>45596</v>
      </c>
      <c r="F878" s="193">
        <f>IFERROR(_xll.qlIndexFixing(IndexON,D878,TRUE,_xll.ohTrigger(RecalcTrigger,TriggerON)),NA())</f>
        <v>1.8454486989121222E-2</v>
      </c>
      <c r="H878" s="42">
        <f>_xll.qlCalendarAdvance(Calendar,$H877,B878,"f",FALSE)</f>
        <v>45596</v>
      </c>
      <c r="I878" s="177">
        <f>_xll.qlInterestRateIndexValueDate(Index1M,$H878)</f>
        <v>45600</v>
      </c>
      <c r="J878" s="182">
        <f>IFERROR(_xll.qlIndexFixing(Index1M,$H878,TRUE,_xll.ohTrigger(RecalcTrigger,Trigger1M)),NA())</f>
        <v>1.8429449569940637E-2</v>
      </c>
      <c r="K878" s="44" t="e">
        <f>IFERROR(_xll.qlIndexFixing(Index3M,H878,TRUE,_xll.ohTrigger(RecalcTrigger,Trigger3M)),NA())</f>
        <v>#N/A</v>
      </c>
      <c r="L878" s="44">
        <f>IFERROR(_xll.qlIndexFixing(Index6M,$H878,TRUE,_xll.ohTrigger(RecalcTrigger,Trigger6M)),NA())</f>
        <v>2.0445599826247839E-2</v>
      </c>
      <c r="M878" s="183">
        <f>IFERROR(_xll.qlIndexFixing(Index1Y,$H878,TRUE,_xll.ohTrigger(RecalcTrigger,Trigger1Y)),NA())</f>
        <v>2.1340472078856854E-2</v>
      </c>
      <c r="N878" s="182">
        <f>IFERROR(_xll.qlIndexFixing(ONIndex1M,I878,TRUE,_xll.ohTrigger(RecalcTrigger,Trigger1M)),NA())</f>
        <v>1.8359044646931721E-2</v>
      </c>
      <c r="O878" s="44" t="e">
        <f>IFERROR(_xll.qlIndexFixing(ONIndex3M,I878,TRUE,_xll.ohTrigger(RecalcTrigger,Trigger3M)),NA())</f>
        <v>#N/A</v>
      </c>
      <c r="P878" s="44">
        <f>IFERROR(_xll.qlIndexFixing(ONIndex6M,I878,TRUE,_xll.ohTrigger(RecalcTrigger,Trigger6M)),NA())</f>
        <v>2.0047241669267635E-2</v>
      </c>
      <c r="Q878" s="183">
        <f>IFERROR(_xll.qlIndexFixing(ONIndex1Y,I878,TRUE,_xll.ohTrigger(RecalcTrigger,Trigger1Y)),NA())</f>
        <v>2.0697550103410123E-2</v>
      </c>
    </row>
    <row r="879" spans="2:17" x14ac:dyDescent="0.2">
      <c r="B879" s="39" t="s">
        <v>42</v>
      </c>
      <c r="D879" s="42">
        <f>_xll.qlCalendarAdvance(Calendar,$D878,B879,"f",FALSE)</f>
        <v>45603</v>
      </c>
      <c r="E879" s="177">
        <f>_xll.qlInterestRateIndexValueDate(IndexON,D879)</f>
        <v>45603</v>
      </c>
      <c r="F879" s="193">
        <f>IFERROR(_xll.qlIndexFixing(IndexON,D879,TRUE,_xll.ohTrigger(RecalcTrigger,TriggerON)),NA())</f>
        <v>1.8483378428602038E-2</v>
      </c>
      <c r="H879" s="42">
        <f>_xll.qlCalendarAdvance(Calendar,$H878,B879,"f",FALSE)</f>
        <v>45603</v>
      </c>
      <c r="I879" s="177">
        <f>_xll.qlInterestRateIndexValueDate(Index1M,$H879)</f>
        <v>45607</v>
      </c>
      <c r="J879" s="182">
        <f>IFERROR(_xll.qlIndexFixing(Index1M,$H879,TRUE,_xll.ohTrigger(RecalcTrigger,Trigger1M)),NA())</f>
        <v>1.8461053207575517E-2</v>
      </c>
      <c r="K879" s="44" t="e">
        <f>IFERROR(_xll.qlIndexFixing(Index3M,H879,TRUE,_xll.ohTrigger(RecalcTrigger,Trigger3M)),NA())</f>
        <v>#N/A</v>
      </c>
      <c r="L879" s="44">
        <f>IFERROR(_xll.qlIndexFixing(Index6M,$H879,TRUE,_xll.ohTrigger(RecalcTrigger,Trigger6M)),NA())</f>
        <v>2.0468400527809363E-2</v>
      </c>
      <c r="M879" s="183">
        <f>IFERROR(_xll.qlIndexFixing(Index1Y,$H879,TRUE,_xll.ohTrigger(RecalcTrigger,Trigger1Y)),NA())</f>
        <v>2.1356821860473538E-2</v>
      </c>
      <c r="N879" s="182">
        <f>IFERROR(_xll.qlIndexFixing(ONIndex1M,I879,TRUE,_xll.ohTrigger(RecalcTrigger,Trigger1M)),NA())</f>
        <v>1.8391002173396842E-2</v>
      </c>
      <c r="O879" s="44" t="e">
        <f>IFERROR(_xll.qlIndexFixing(ONIndex3M,I879,TRUE,_xll.ohTrigger(RecalcTrigger,Trigger3M)),NA())</f>
        <v>#N/A</v>
      </c>
      <c r="P879" s="44">
        <f>IFERROR(_xll.qlIndexFixing(ONIndex6M,I879,TRUE,_xll.ohTrigger(RecalcTrigger,Trigger6M)),NA())</f>
        <v>2.0072312587089414E-2</v>
      </c>
      <c r="Q879" s="183">
        <f>IFERROR(_xll.qlIndexFixing(ONIndex1Y,I879,TRUE,_xll.ohTrigger(RecalcTrigger,Trigger1Y)),NA())</f>
        <v>2.0715923831229333E-2</v>
      </c>
    </row>
    <row r="880" spans="2:17" x14ac:dyDescent="0.2">
      <c r="B880" s="39" t="s">
        <v>42</v>
      </c>
      <c r="D880" s="42">
        <f>_xll.qlCalendarAdvance(Calendar,$D879,B880,"f",FALSE)</f>
        <v>45610</v>
      </c>
      <c r="E880" s="177">
        <f>_xll.qlInterestRateIndexValueDate(IndexON,D880)</f>
        <v>45610</v>
      </c>
      <c r="F880" s="193">
        <f>IFERROR(_xll.qlIndexFixing(IndexON,D880,TRUE,_xll.ohTrigger(RecalcTrigger,TriggerON)),NA())</f>
        <v>1.8511930047830916E-2</v>
      </c>
      <c r="H880" s="42">
        <f>_xll.qlCalendarAdvance(Calendar,$H879,B880,"f",FALSE)</f>
        <v>45610</v>
      </c>
      <c r="I880" s="177">
        <f>_xll.qlInterestRateIndexValueDate(Index1M,$H880)</f>
        <v>45614</v>
      </c>
      <c r="J880" s="182">
        <f>IFERROR(_xll.qlIndexFixing(Index1M,$H880,TRUE,_xll.ohTrigger(RecalcTrigger,Trigger1M)),NA())</f>
        <v>1.8492431328311909E-2</v>
      </c>
      <c r="K880" s="44" t="e">
        <f>IFERROR(_xll.qlIndexFixing(Index3M,H880,TRUE,_xll.ohTrigger(RecalcTrigger,Trigger3M)),NA())</f>
        <v>#N/A</v>
      </c>
      <c r="L880" s="44">
        <f>IFERROR(_xll.qlIndexFixing(Index6M,$H880,TRUE,_xll.ohTrigger(RecalcTrigger,Trigger6M)),NA())</f>
        <v>2.0491037601504027E-2</v>
      </c>
      <c r="M880" s="183">
        <f>IFERROR(_xll.qlIndexFixing(Index1Y,$H880,TRUE,_xll.ohTrigger(RecalcTrigger,Trigger1Y)),NA())</f>
        <v>2.1373128186777671E-2</v>
      </c>
      <c r="N880" s="182">
        <f>IFERROR(_xll.qlIndexFixing(ONIndex1M,I880,TRUE,_xll.ohTrigger(RecalcTrigger,Trigger1M)),NA())</f>
        <v>1.8422735968268711E-2</v>
      </c>
      <c r="O880" s="44" t="e">
        <f>IFERROR(_xll.qlIndexFixing(ONIndex3M,I880,TRUE,_xll.ohTrigger(RecalcTrigger,Trigger3M)),NA())</f>
        <v>#N/A</v>
      </c>
      <c r="P880" s="44">
        <f>IFERROR(_xll.qlIndexFixing(ONIndex6M,I880,TRUE,_xll.ohTrigger(RecalcTrigger,Trigger6M)),NA())</f>
        <v>2.0097064708561874E-2</v>
      </c>
      <c r="Q880" s="183">
        <f>IFERROR(_xll.qlIndexFixing(ONIndex1Y,I880,TRUE,_xll.ohTrigger(RecalcTrigger,Trigger1Y)),NA())</f>
        <v>2.0733883865489133E-2</v>
      </c>
    </row>
    <row r="881" spans="2:17" x14ac:dyDescent="0.2">
      <c r="B881" s="39" t="s">
        <v>42</v>
      </c>
      <c r="D881" s="42">
        <f>_xll.qlCalendarAdvance(Calendar,$D880,B881,"f",FALSE)</f>
        <v>45617</v>
      </c>
      <c r="E881" s="177">
        <f>_xll.qlInterestRateIndexValueDate(IndexON,D881)</f>
        <v>45617</v>
      </c>
      <c r="F881" s="193">
        <f>IFERROR(_xll.qlIndexFixing(IndexON,D881,TRUE,_xll.ohTrigger(RecalcTrigger,TriggerON)),NA())</f>
        <v>1.8540140201883659E-2</v>
      </c>
      <c r="H881" s="42">
        <f>_xll.qlCalendarAdvance(Calendar,$H880,B881,"f",FALSE)</f>
        <v>45617</v>
      </c>
      <c r="I881" s="177">
        <f>_xll.qlInterestRateIndexValueDate(Index1M,$H881)</f>
        <v>45621</v>
      </c>
      <c r="J881" s="182">
        <f>IFERROR(_xll.qlIndexFixing(Index1M,$H881,TRUE,_xll.ohTrigger(RecalcTrigger,Trigger1M)),NA())</f>
        <v>1.852894332141336E-2</v>
      </c>
      <c r="K881" s="44" t="e">
        <f>IFERROR(_xll.qlIndexFixing(Index3M,H881,TRUE,_xll.ohTrigger(RecalcTrigger,Trigger3M)),NA())</f>
        <v>#N/A</v>
      </c>
      <c r="L881" s="44">
        <f>IFERROR(_xll.qlIndexFixing(Index6M,$H881,TRUE,_xll.ohTrigger(RecalcTrigger,Trigger6M)),NA())</f>
        <v>2.0513518849158266E-2</v>
      </c>
      <c r="M881" s="183">
        <f>IFERROR(_xll.qlIndexFixing(Index1Y,$H881,TRUE,_xll.ohTrigger(RecalcTrigger,Trigger1Y)),NA())</f>
        <v>2.1389399801736333E-2</v>
      </c>
      <c r="N881" s="182">
        <f>IFERROR(_xll.qlIndexFixing(ONIndex1M,I881,TRUE,_xll.ohTrigger(RecalcTrigger,Trigger1M)),NA())</f>
        <v>1.8454245174712725E-2</v>
      </c>
      <c r="O881" s="44" t="e">
        <f>IFERROR(_xll.qlIndexFixing(ONIndex3M,I881,TRUE,_xll.ohTrigger(RecalcTrigger,Trigger3M)),NA())</f>
        <v>#N/A</v>
      </c>
      <c r="P881" s="44">
        <f>IFERROR(_xll.qlIndexFixing(ONIndex6M,I881,TRUE,_xll.ohTrigger(RecalcTrigger,Trigger6M)),NA())</f>
        <v>2.0121496632086178E-2</v>
      </c>
      <c r="Q881" s="183">
        <f>IFERROR(_xll.qlIndexFixing(ONIndex1Y,I881,TRUE,_xll.ohTrigger(RecalcTrigger,Trigger1Y)),NA())</f>
        <v>2.0751428253271698E-2</v>
      </c>
    </row>
    <row r="882" spans="2:17" x14ac:dyDescent="0.2">
      <c r="B882" s="39" t="s">
        <v>42</v>
      </c>
      <c r="D882" s="42">
        <f>_xll.qlCalendarAdvance(Calendar,$D881,B882,"f",FALSE)</f>
        <v>45624</v>
      </c>
      <c r="E882" s="177">
        <f>_xll.qlInterestRateIndexValueDate(IndexON,D882)</f>
        <v>45624</v>
      </c>
      <c r="F882" s="193">
        <f>IFERROR(_xll.qlIndexFixing(IndexON,D882,TRUE,_xll.ohTrigger(RecalcTrigger,TriggerON)),NA())</f>
        <v>1.8568007245676199E-2</v>
      </c>
      <c r="H882" s="42">
        <f>_xll.qlCalendarAdvance(Calendar,$H881,B882,"f",FALSE)</f>
        <v>45624</v>
      </c>
      <c r="I882" s="177">
        <f>_xll.qlInterestRateIndexValueDate(Index1M,$H882)</f>
        <v>45628</v>
      </c>
      <c r="J882" s="182">
        <f>IFERROR(_xll.qlIndexFixing(Index1M,$H882,TRUE,_xll.ohTrigger(RecalcTrigger,Trigger1M)),NA())</f>
        <v>1.8557171050818649E-2</v>
      </c>
      <c r="K882" s="44" t="e">
        <f>IFERROR(_xll.qlIndexFixing(Index3M,H882,TRUE,_xll.ohTrigger(RecalcTrigger,Trigger3M)),NA())</f>
        <v>#N/A</v>
      </c>
      <c r="L882" s="44">
        <f>IFERROR(_xll.qlIndexFixing(Index6M,$H882,TRUE,_xll.ohTrigger(RecalcTrigger,Trigger6M)),NA())</f>
        <v>2.0535852139514227E-2</v>
      </c>
      <c r="M882" s="183">
        <f>IFERROR(_xll.qlIndexFixing(Index1Y,$H882,TRUE,_xll.ohTrigger(RecalcTrigger,Trigger1Y)),NA())</f>
        <v>2.1405645515070258E-2</v>
      </c>
      <c r="N882" s="182">
        <f>IFERROR(_xll.qlIndexFixing(ONIndex1M,I882,TRUE,_xll.ohTrigger(RecalcTrigger,Trigger1M)),NA())</f>
        <v>1.848552893589428E-2</v>
      </c>
      <c r="O882" s="44" t="e">
        <f>IFERROR(_xll.qlIndexFixing(ONIndex3M,I882,TRUE,_xll.ohTrigger(RecalcTrigger,Trigger3M)),NA())</f>
        <v>#N/A</v>
      </c>
      <c r="P882" s="44">
        <f>IFERROR(_xll.qlIndexFixing(ONIndex6M,I882,TRUE,_xll.ohTrigger(RecalcTrigger,Trigger6M)),NA())</f>
        <v>2.0145606956223361E-2</v>
      </c>
      <c r="Q882" s="183">
        <f>IFERROR(_xll.qlIndexFixing(ONIndex1Y,I882,TRUE,_xll.ohTrigger(RecalcTrigger,Trigger1Y)),NA())</f>
        <v>2.0768555041579262E-2</v>
      </c>
    </row>
    <row r="883" spans="2:17" x14ac:dyDescent="0.2">
      <c r="B883" s="39" t="s">
        <v>42</v>
      </c>
      <c r="D883" s="42">
        <f>_xll.qlCalendarAdvance(Calendar,$D882,B883,"f",FALSE)</f>
        <v>45631</v>
      </c>
      <c r="E883" s="177">
        <f>_xll.qlInterestRateIndexValueDate(IndexON,D883)</f>
        <v>45631</v>
      </c>
      <c r="F883" s="193">
        <f>IFERROR(_xll.qlIndexFixing(IndexON,D883,TRUE,_xll.ohTrigger(RecalcTrigger,TriggerON)),NA())</f>
        <v>1.8595529534284339E-2</v>
      </c>
      <c r="H883" s="42">
        <f>_xll.qlCalendarAdvance(Calendar,$H882,B883,"f",FALSE)</f>
        <v>45631</v>
      </c>
      <c r="I883" s="177">
        <f>_xll.qlInterestRateIndexValueDate(Index1M,$H883)</f>
        <v>45635</v>
      </c>
      <c r="J883" s="182">
        <f>IFERROR(_xll.qlIndexFixing(Index1M,$H883,TRUE,_xll.ohTrigger(RecalcTrigger,Trigger1M)),NA())</f>
        <v>1.8587846420559752E-2</v>
      </c>
      <c r="K883" s="44" t="e">
        <f>IFERROR(_xll.qlIndexFixing(Index3M,H883,TRUE,_xll.ohTrigger(RecalcTrigger,Trigger3M)),NA())</f>
        <v>#N/A</v>
      </c>
      <c r="L883" s="44">
        <f>IFERROR(_xll.qlIndexFixing(Index6M,$H883,TRUE,_xll.ohTrigger(RecalcTrigger,Trigger6M)),NA())</f>
        <v>2.0558045408225797E-2</v>
      </c>
      <c r="M883" s="183">
        <f>IFERROR(_xll.qlIndexFixing(Index1Y,$H883,TRUE,_xll.ohTrigger(RecalcTrigger,Trigger1Y)),NA())</f>
        <v>2.1421874202255584E-2</v>
      </c>
      <c r="N883" s="182">
        <f>IFERROR(_xll.qlIndexFixing(ONIndex1M,I883,TRUE,_xll.ohTrigger(RecalcTrigger,Trigger1M)),NA())</f>
        <v>1.8516586394978773E-2</v>
      </c>
      <c r="O883" s="44" t="e">
        <f>IFERROR(_xll.qlIndexFixing(ONIndex3M,I883,TRUE,_xll.ohTrigger(RecalcTrigger,Trigger3M)),NA())</f>
        <v>#N/A</v>
      </c>
      <c r="P883" s="44">
        <f>IFERROR(_xll.qlIndexFixing(ONIndex6M,I883,TRUE,_xll.ohTrigger(RecalcTrigger,Trigger6M)),NA())</f>
        <v>2.0169394279534458E-2</v>
      </c>
      <c r="Q883" s="183">
        <f>IFERROR(_xll.qlIndexFixing(ONIndex1Y,I883,TRUE,_xll.ohTrigger(RecalcTrigger,Trigger1Y)),NA())</f>
        <v>2.0785262277414063E-2</v>
      </c>
    </row>
    <row r="884" spans="2:17" x14ac:dyDescent="0.2">
      <c r="B884" s="39" t="s">
        <v>42</v>
      </c>
      <c r="D884" s="42">
        <f>_xll.qlCalendarAdvance(Calendar,$D883,B884,"f",FALSE)</f>
        <v>45638</v>
      </c>
      <c r="E884" s="177">
        <f>_xll.qlInterestRateIndexValueDate(IndexON,D884)</f>
        <v>45638</v>
      </c>
      <c r="F884" s="193">
        <f>IFERROR(_xll.qlIndexFixing(IndexON,D884,TRUE,_xll.ohTrigger(RecalcTrigger,TriggerON)),NA())</f>
        <v>1.8622705422783881E-2</v>
      </c>
      <c r="H884" s="42">
        <f>_xll.qlCalendarAdvance(Calendar,$H883,B884,"f",FALSE)</f>
        <v>45638</v>
      </c>
      <c r="I884" s="177">
        <f>_xll.qlInterestRateIndexValueDate(Index1M,$H884)</f>
        <v>45642</v>
      </c>
      <c r="J884" s="182">
        <f>IFERROR(_xll.qlIndexFixing(Index1M,$H884,TRUE,_xll.ohTrigger(RecalcTrigger,Trigger1M)),NA())</f>
        <v>1.8618287169931271E-2</v>
      </c>
      <c r="K884" s="44" t="e">
        <f>IFERROR(_xll.qlIndexFixing(Index3M,H884,TRUE,_xll.ohTrigger(RecalcTrigger,Trigger3M)),NA())</f>
        <v>#N/A</v>
      </c>
      <c r="L884" s="44">
        <f>IFERROR(_xll.qlIndexFixing(Index6M,$H884,TRUE,_xll.ohTrigger(RecalcTrigger,Trigger6M)),NA())</f>
        <v>2.0580106657858619E-2</v>
      </c>
      <c r="M884" s="183">
        <f>IFERROR(_xll.qlIndexFixing(Index1Y,$H884,TRUE,_xll.ohTrigger(RecalcTrigger,Trigger1Y)),NA())</f>
        <v>2.1438094804528008E-2</v>
      </c>
      <c r="N884" s="182">
        <f>IFERROR(_xll.qlIndexFixing(ONIndex1M,I884,TRUE,_xll.ohTrigger(RecalcTrigger,Trigger1M)),NA())</f>
        <v>1.8547416668512895E-2</v>
      </c>
      <c r="O884" s="44" t="e">
        <f>IFERROR(_xll.qlIndexFixing(ONIndex3M,I884,TRUE,_xll.ohTrigger(RecalcTrigger,Trigger3M)),NA())</f>
        <v>#N/A</v>
      </c>
      <c r="P884" s="44">
        <f>IFERROR(_xll.qlIndexFixing(ONIndex6M,I884,TRUE,_xll.ohTrigger(RecalcTrigger,Trigger6M)),NA())</f>
        <v>2.0192857884593352E-2</v>
      </c>
      <c r="Q884" s="183">
        <f>IFERROR(_xll.qlIndexFixing(ONIndex1Y,I884,TRUE,_xll.ohTrigger(RecalcTrigger,Trigger1Y)),NA())</f>
        <v>2.0801549337035041E-2</v>
      </c>
    </row>
    <row r="885" spans="2:17" x14ac:dyDescent="0.2">
      <c r="B885" s="39" t="s">
        <v>42</v>
      </c>
      <c r="D885" s="42">
        <f>_xll.qlCalendarAdvance(Calendar,$D884,B885,"f",FALSE)</f>
        <v>45645</v>
      </c>
      <c r="E885" s="177">
        <f>_xll.qlInterestRateIndexValueDate(IndexON,D885)</f>
        <v>45645</v>
      </c>
      <c r="F885" s="193">
        <f>IFERROR(_xll.qlIndexFixing(IndexON,D885,TRUE,_xll.ohTrigger(RecalcTrigger,TriggerON)),NA())</f>
        <v>1.8649538787354203E-2</v>
      </c>
      <c r="H885" s="42">
        <f>_xll.qlCalendarAdvance(Calendar,$H884,B885,"f",FALSE)</f>
        <v>45645</v>
      </c>
      <c r="I885" s="177">
        <f>_xll.qlInterestRateIndexValueDate(Index1M,$H885)</f>
        <v>45649</v>
      </c>
      <c r="J885" s="182">
        <f>IFERROR(_xll.qlIndexFixing(Index1M,$H885,TRUE,_xll.ohTrigger(RecalcTrigger,Trigger1M)),NA())</f>
        <v>1.8648490735461189E-2</v>
      </c>
      <c r="K885" s="44" t="e">
        <f>IFERROR(_xll.qlIndexFixing(Index3M,H885,TRUE,_xll.ohTrigger(RecalcTrigger,Trigger3M)),NA())</f>
        <v>#N/A</v>
      </c>
      <c r="L885" s="44">
        <f>IFERROR(_xll.qlIndexFixing(Index6M,$H885,TRUE,_xll.ohTrigger(RecalcTrigger,Trigger6M)),NA())</f>
        <v>2.0602043482657054E-2</v>
      </c>
      <c r="M885" s="183">
        <f>IFERROR(_xll.qlIndexFixing(Index1Y,$H885,TRUE,_xll.ohTrigger(RecalcTrigger,Trigger1Y)),NA())</f>
        <v>2.1454315671907382E-2</v>
      </c>
      <c r="N885" s="182">
        <f>IFERROR(_xll.qlIndexFixing(ONIndex1M,I885,TRUE,_xll.ohTrigger(RecalcTrigger,Trigger1M)),NA())</f>
        <v>1.8592013931915119E-2</v>
      </c>
      <c r="O885" s="44" t="e">
        <f>IFERROR(_xll.qlIndexFixing(ONIndex3M,I885,TRUE,_xll.ohTrigger(RecalcTrigger,Trigger3M)),NA())</f>
        <v>#N/A</v>
      </c>
      <c r="P885" s="44">
        <f>IFERROR(_xll.qlIndexFixing(ONIndex6M,I885,TRUE,_xll.ohTrigger(RecalcTrigger,Trigger6M)),NA())</f>
        <v>2.0227172989697451E-2</v>
      </c>
      <c r="Q885" s="183">
        <f>IFERROR(_xll.qlIndexFixing(ONIndex1Y,I885,TRUE,_xll.ohTrigger(RecalcTrigger,Trigger1Y)),NA())</f>
        <v>2.0825724422728342E-2</v>
      </c>
    </row>
    <row r="886" spans="2:17" x14ac:dyDescent="0.2">
      <c r="B886" s="39" t="s">
        <v>42</v>
      </c>
      <c r="D886" s="42">
        <f>_xll.qlCalendarAdvance(Calendar,$D885,B886,"f",FALSE)</f>
        <v>45653</v>
      </c>
      <c r="E886" s="177">
        <f>_xll.qlInterestRateIndexValueDate(IndexON,D886)</f>
        <v>45653</v>
      </c>
      <c r="F886" s="193">
        <f>IFERROR(_xll.qlIndexFixing(IndexON,D886,TRUE,_xll.ohTrigger(RecalcTrigger,TriggerON)),NA())</f>
        <v>1.8684743060211062E-2</v>
      </c>
      <c r="H886" s="42">
        <f>_xll.qlCalendarAdvance(Calendar,$H885,B886,"f",FALSE)</f>
        <v>45653</v>
      </c>
      <c r="I886" s="177">
        <f>_xll.qlInterestRateIndexValueDate(Index1M,$H886)</f>
        <v>45657</v>
      </c>
      <c r="J886" s="182">
        <f>IFERROR(_xll.qlIndexFixing(Index1M,$H886,TRUE,_xll.ohTrigger(RecalcTrigger,Trigger1M)),NA())</f>
        <v>1.8682716743744186E-2</v>
      </c>
      <c r="K886" s="44" t="e">
        <f>IFERROR(_xll.qlIndexFixing(Index3M,H886,TRUE,_xll.ohTrigger(RecalcTrigger,Trigger3M)),NA())</f>
        <v>#N/A</v>
      </c>
      <c r="L886" s="44">
        <f>IFERROR(_xll.qlIndexFixing(Index6M,$H886,TRUE,_xll.ohTrigger(RecalcTrigger,Trigger6M)),NA())</f>
        <v>2.0624861121141234E-2</v>
      </c>
      <c r="M886" s="183">
        <f>IFERROR(_xll.qlIndexFixing(Index1Y,$H886,TRUE,_xll.ohTrigger(RecalcTrigger,Trigger1Y)),NA())</f>
        <v>2.1472856409978355E-2</v>
      </c>
      <c r="N886" s="182">
        <f>IFERROR(_xll.qlIndexFixing(ONIndex1M,I886,TRUE,_xll.ohTrigger(RecalcTrigger,Trigger1M)),NA())</f>
        <v>1.8622276451738529E-2</v>
      </c>
      <c r="O886" s="44" t="e">
        <f>IFERROR(_xll.qlIndexFixing(ONIndex3M,I886,TRUE,_xll.ohTrigger(RecalcTrigger,Trigger3M)),NA())</f>
        <v>#N/A</v>
      </c>
      <c r="P886" s="44">
        <f>IFERROR(_xll.qlIndexFixing(ONIndex6M,I886,TRUE,_xll.ohTrigger(RecalcTrigger,Trigger6M)),NA())</f>
        <v>2.0250250409645787E-2</v>
      </c>
      <c r="Q886" s="183">
        <f>IFERROR(_xll.qlIndexFixing(ONIndex1Y,I886,TRUE,_xll.ohTrigger(RecalcTrigger,Trigger1Y)),NA())</f>
        <v>2.0841768369086466E-2</v>
      </c>
    </row>
    <row r="887" spans="2:17" x14ac:dyDescent="0.2">
      <c r="B887" s="39" t="s">
        <v>42</v>
      </c>
      <c r="D887" s="42">
        <f>_xll.qlCalendarAdvance(Calendar,$D886,B887,"f",FALSE)</f>
        <v>45660</v>
      </c>
      <c r="E887" s="177">
        <f>_xll.qlInterestRateIndexValueDate(IndexON,D887)</f>
        <v>45660</v>
      </c>
      <c r="F887" s="193">
        <f>IFERROR(_xll.qlIndexFixing(IndexON,D887,TRUE,_xll.ohTrigger(RecalcTrigger,TriggerON)),NA())</f>
        <v>1.8711239458246709E-2</v>
      </c>
      <c r="H887" s="42">
        <f>_xll.qlCalendarAdvance(Calendar,$H886,B887,"f",FALSE)</f>
        <v>45660</v>
      </c>
      <c r="I887" s="177">
        <f>_xll.qlInterestRateIndexValueDate(Index1M,$H887)</f>
        <v>45664</v>
      </c>
      <c r="J887" s="182">
        <f>IFERROR(_xll.qlIndexFixing(Index1M,$H887,TRUE,_xll.ohTrigger(RecalcTrigger,Trigger1M)),NA())</f>
        <v>1.8712407646296229E-2</v>
      </c>
      <c r="K887" s="44" t="e">
        <f>IFERROR(_xll.qlIndexFixing(Index3M,H887,TRUE,_xll.ohTrigger(RecalcTrigger,Trigger3M)),NA())</f>
        <v>#N/A</v>
      </c>
      <c r="L887" s="44">
        <f>IFERROR(_xll.qlIndexFixing(Index6M,$H887,TRUE,_xll.ohTrigger(RecalcTrigger,Trigger6M)),NA())</f>
        <v>2.0646545421750491E-2</v>
      </c>
      <c r="M887" s="183">
        <f>IFERROR(_xll.qlIndexFixing(Index1Y,$H887,TRUE,_xll.ohTrigger(RecalcTrigger,Trigger1Y)),NA())</f>
        <v>2.1489079886175218E-2</v>
      </c>
      <c r="N887" s="182">
        <f>IFERROR(_xll.qlIndexFixing(ONIndex1M,I887,TRUE,_xll.ohTrigger(RecalcTrigger,Trigger1M)),NA())</f>
        <v>1.8642783030280441E-2</v>
      </c>
      <c r="O887" s="44" t="e">
        <f>IFERROR(_xll.qlIndexFixing(ONIndex3M,I887,TRUE,_xll.ohTrigger(RecalcTrigger,Trigger3M)),NA())</f>
        <v>#N/A</v>
      </c>
      <c r="P887" s="44">
        <f>IFERROR(_xll.qlIndexFixing(ONIndex6M,I887,TRUE,_xll.ohTrigger(RecalcTrigger,Trigger6M)),NA())</f>
        <v>2.0265518416104911E-2</v>
      </c>
      <c r="Q887" s="183">
        <f>IFERROR(_xll.qlIndexFixing(ONIndex1Y,I887,TRUE,_xll.ohTrigger(RecalcTrigger,Trigger1Y)),NA())</f>
        <v>2.0852002738092068E-2</v>
      </c>
    </row>
    <row r="888" spans="2:17" x14ac:dyDescent="0.2">
      <c r="B888" s="39" t="s">
        <v>42</v>
      </c>
      <c r="D888" s="42">
        <f>_xll.qlCalendarAdvance(Calendar,$D887,B888,"f",FALSE)</f>
        <v>45667</v>
      </c>
      <c r="E888" s="177">
        <f>_xll.qlInterestRateIndexValueDate(IndexON,D888)</f>
        <v>45667</v>
      </c>
      <c r="F888" s="193">
        <f>IFERROR(_xll.qlIndexFixing(IndexON,D888,TRUE,_xll.ohTrigger(RecalcTrigger,TriggerON)),NA())</f>
        <v>1.8737619069115752E-2</v>
      </c>
      <c r="H888" s="42">
        <f>_xll.qlCalendarAdvance(Calendar,$H887,B888,"f",FALSE)</f>
        <v>45667</v>
      </c>
      <c r="I888" s="177">
        <f>_xll.qlInterestRateIndexValueDate(Index1M,$H888)</f>
        <v>45671</v>
      </c>
      <c r="J888" s="182">
        <f>IFERROR(_xll.qlIndexFixing(Index1M,$H888,TRUE,_xll.ohTrigger(RecalcTrigger,Trigger1M)),NA())</f>
        <v>1.8741857847521016E-2</v>
      </c>
      <c r="K888" s="44" t="e">
        <f>IFERROR(_xll.qlIndexFixing(Index3M,H888,TRUE,_xll.ohTrigger(RecalcTrigger,Trigger3M)),NA())</f>
        <v>#N/A</v>
      </c>
      <c r="L888" s="44">
        <f>IFERROR(_xll.qlIndexFixing(Index6M,$H888,TRUE,_xll.ohTrigger(RecalcTrigger,Trigger6M)),NA())</f>
        <v>2.0668108953826012E-2</v>
      </c>
      <c r="M888" s="183">
        <f>IFERROR(_xll.qlIndexFixing(Index1Y,$H888,TRUE,_xll.ohTrigger(RecalcTrigger,Trigger1Y)),NA())</f>
        <v>2.150530178710373E-2</v>
      </c>
      <c r="N888" s="182">
        <f>IFERROR(_xll.qlIndexFixing(ONIndex1M,I888,TRUE,_xll.ohTrigger(RecalcTrigger,Trigger1M)),NA())</f>
        <v>1.8672633818921369E-2</v>
      </c>
      <c r="O888" s="44" t="e">
        <f>IFERROR(_xll.qlIndexFixing(ONIndex3M,I888,TRUE,_xll.ohTrigger(RecalcTrigger,Trigger3M)),NA())</f>
        <v>#N/A</v>
      </c>
      <c r="P888" s="44">
        <f>IFERROR(_xll.qlIndexFixing(ONIndex6M,I888,TRUE,_xll.ohTrigger(RecalcTrigger,Trigger6M)),NA())</f>
        <v>2.0288381046853488E-2</v>
      </c>
      <c r="Q888" s="183">
        <f>IFERROR(_xll.qlIndexFixing(ONIndex1Y,I888,TRUE,_xll.ohTrigger(RecalcTrigger,Trigger1Y)),NA())</f>
        <v>2.0867995579623155E-2</v>
      </c>
    </row>
    <row r="889" spans="2:17" x14ac:dyDescent="0.2">
      <c r="B889" s="39" t="s">
        <v>42</v>
      </c>
      <c r="D889" s="42">
        <f>_xll.qlCalendarAdvance(Calendar,$D888,B889,"f",FALSE)</f>
        <v>45674</v>
      </c>
      <c r="E889" s="177">
        <f>_xll.qlInterestRateIndexValueDate(IndexON,D889)</f>
        <v>45674</v>
      </c>
      <c r="F889" s="193">
        <f>IFERROR(_xll.qlIndexFixing(IndexON,D889,TRUE,_xll.ohTrigger(RecalcTrigger,TriggerON)),NA())</f>
        <v>1.8763882220129702E-2</v>
      </c>
      <c r="H889" s="42">
        <f>_xll.qlCalendarAdvance(Calendar,$H888,B889,"f",FALSE)</f>
        <v>45674</v>
      </c>
      <c r="I889" s="177">
        <f>_xll.qlInterestRateIndexValueDate(Index1M,$H889)</f>
        <v>45678</v>
      </c>
      <c r="J889" s="182">
        <f>IFERROR(_xll.qlIndexFixing(Index1M,$H889,TRUE,_xll.ohTrigger(RecalcTrigger,Trigger1M)),NA())</f>
        <v>1.8771066421240701E-2</v>
      </c>
      <c r="K889" s="44" t="e">
        <f>IFERROR(_xll.qlIndexFixing(Index3M,H889,TRUE,_xll.ohTrigger(RecalcTrigger,Trigger3M)),NA())</f>
        <v>#N/A</v>
      </c>
      <c r="L889" s="44">
        <f>IFERROR(_xll.qlIndexFixing(Index6M,$H889,TRUE,_xll.ohTrigger(RecalcTrigger,Trigger6M)),NA())</f>
        <v>2.0689552027303302E-2</v>
      </c>
      <c r="M889" s="183">
        <f>IFERROR(_xll.qlIndexFixing(Index1Y,$H889,TRUE,_xll.ohTrigger(RecalcTrigger,Trigger1Y)),NA())</f>
        <v>2.1521520289660902E-2</v>
      </c>
      <c r="N889" s="182">
        <f>IFERROR(_xll.qlIndexFixing(ONIndex1M,I889,TRUE,_xll.ohTrigger(RecalcTrigger,Trigger1M)),NA())</f>
        <v>1.8702244999548867E-2</v>
      </c>
      <c r="O889" s="44" t="e">
        <f>IFERROR(_xll.qlIndexFixing(ONIndex3M,I889,TRUE,_xll.ohTrigger(RecalcTrigger,Trigger3M)),NA())</f>
        <v>#N/A</v>
      </c>
      <c r="P889" s="44">
        <f>IFERROR(_xll.qlIndexFixing(ONIndex6M,I889,TRUE,_xll.ohTrigger(RecalcTrigger,Trigger6M)),NA())</f>
        <v>2.0311120319878029E-2</v>
      </c>
      <c r="Q889" s="183">
        <f>IFERROR(_xll.qlIndexFixing(ONIndex1Y,I889,TRUE,_xll.ohTrigger(RecalcTrigger,Trigger1Y)),NA())</f>
        <v>2.0883961563358255E-2</v>
      </c>
    </row>
    <row r="890" spans="2:17" x14ac:dyDescent="0.2">
      <c r="B890" s="39" t="s">
        <v>42</v>
      </c>
      <c r="D890" s="42">
        <f>_xll.qlCalendarAdvance(Calendar,$D889,B890,"f",FALSE)</f>
        <v>45681</v>
      </c>
      <c r="E890" s="177">
        <f>_xll.qlInterestRateIndexValueDate(IndexON,D890)</f>
        <v>45681</v>
      </c>
      <c r="F890" s="193">
        <f>IFERROR(_xll.qlIndexFixing(IndexON,D890,TRUE,_xll.ohTrigger(RecalcTrigger,TriggerON)),NA())</f>
        <v>1.8790029238626715E-2</v>
      </c>
      <c r="H890" s="42">
        <f>_xll.qlCalendarAdvance(Calendar,$H889,B890,"f",FALSE)</f>
        <v>45681</v>
      </c>
      <c r="I890" s="177">
        <f>_xll.qlInterestRateIndexValueDate(Index1M,$H890)</f>
        <v>45685</v>
      </c>
      <c r="J890" s="182">
        <f>IFERROR(_xll.qlIndexFixing(Index1M,$H890,TRUE,_xll.ohTrigger(RecalcTrigger,Trigger1M)),NA())</f>
        <v>1.8800032441292913E-2</v>
      </c>
      <c r="K890" s="44" t="e">
        <f>IFERROR(_xll.qlIndexFixing(Index3M,H890,TRUE,_xll.ohTrigger(RecalcTrigger,Trigger3M)),NA())</f>
        <v>#N/A</v>
      </c>
      <c r="L890" s="44">
        <f>IFERROR(_xll.qlIndexFixing(Index6M,$H890,TRUE,_xll.ohTrigger(RecalcTrigger,Trigger6M)),NA())</f>
        <v>2.0710874952150536E-2</v>
      </c>
      <c r="M890" s="183">
        <f>IFERROR(_xll.qlIndexFixing(Index1Y,$H890,TRUE,_xll.ohTrigger(RecalcTrigger,Trigger1Y)),NA())</f>
        <v>2.1537733546513709E-2</v>
      </c>
      <c r="N890" s="182">
        <f>IFERROR(_xll.qlIndexFixing(ONIndex1M,I890,TRUE,_xll.ohTrigger(RecalcTrigger,Trigger1M)),NA())</f>
        <v>1.8731615649061339E-2</v>
      </c>
      <c r="O890" s="44" t="e">
        <f>IFERROR(_xll.qlIndexFixing(ONIndex3M,I890,TRUE,_xll.ohTrigger(RecalcTrigger,Trigger3M)),NA())</f>
        <v>#N/A</v>
      </c>
      <c r="P890" s="44">
        <f>IFERROR(_xll.qlIndexFixing(ONIndex6M,I890,TRUE,_xll.ohTrigger(RecalcTrigger,Trigger6M)),NA())</f>
        <v>2.0333736545889991E-2</v>
      </c>
      <c r="Q890" s="183">
        <f>IFERROR(_xll.qlIndexFixing(ONIndex1Y,I890,TRUE,_xll.ohTrigger(RecalcTrigger,Trigger1Y)),NA())</f>
        <v>2.0899902062998521E-2</v>
      </c>
    </row>
    <row r="891" spans="2:17" x14ac:dyDescent="0.2">
      <c r="B891" s="39" t="s">
        <v>42</v>
      </c>
      <c r="D891" s="42">
        <f>_xll.qlCalendarAdvance(Calendar,$D890,B891,"f",FALSE)</f>
        <v>45688</v>
      </c>
      <c r="E891" s="177">
        <f>_xll.qlInterestRateIndexValueDate(IndexON,D891)</f>
        <v>45688</v>
      </c>
      <c r="F891" s="193">
        <f>IFERROR(_xll.qlIndexFixing(IndexON,D891,TRUE,_xll.ohTrigger(RecalcTrigger,TriggerON)),NA())</f>
        <v>1.8816060451838368E-2</v>
      </c>
      <c r="H891" s="42">
        <f>_xll.qlCalendarAdvance(Calendar,$H890,B891,"f",FALSE)</f>
        <v>45688</v>
      </c>
      <c r="I891" s="177">
        <f>_xll.qlInterestRateIndexValueDate(Index1M,$H891)</f>
        <v>45692</v>
      </c>
      <c r="J891" s="182">
        <f>IFERROR(_xll.qlIndexFixing(Index1M,$H891,TRUE,_xll.ohTrigger(RecalcTrigger,Trigger1M)),NA())</f>
        <v>1.8821182116789563E-2</v>
      </c>
      <c r="K891" s="44" t="e">
        <f>IFERROR(_xll.qlIndexFixing(Index3M,H891,TRUE,_xll.ohTrigger(RecalcTrigger,Trigger3M)),NA())</f>
        <v>#N/A</v>
      </c>
      <c r="L891" s="44">
        <f>IFERROR(_xll.qlIndexFixing(Index6M,$H891,TRUE,_xll.ohTrigger(RecalcTrigger,Trigger6M)),NA())</f>
        <v>2.0732078038374329E-2</v>
      </c>
      <c r="M891" s="183">
        <f>IFERROR(_xll.qlIndexFixing(Index1Y,$H891,TRUE,_xll.ohTrigger(RecalcTrigger,Trigger1Y)),NA())</f>
        <v>2.1553939686095359E-2</v>
      </c>
      <c r="N891" s="182">
        <f>IFERROR(_xll.qlIndexFixing(ONIndex1M,I891,TRUE,_xll.ohTrigger(RecalcTrigger,Trigger1M)),NA())</f>
        <v>1.8760744844517063E-2</v>
      </c>
      <c r="O891" s="44" t="e">
        <f>IFERROR(_xll.qlIndexFixing(ONIndex3M,I891,TRUE,_xll.ohTrigger(RecalcTrigger,Trigger3M)),NA())</f>
        <v>#N/A</v>
      </c>
      <c r="P891" s="44">
        <f>IFERROR(_xll.qlIndexFixing(ONIndex6M,I891,TRUE,_xll.ohTrigger(RecalcTrigger,Trigger6M)),NA())</f>
        <v>2.0356230035520895E-2</v>
      </c>
      <c r="Q891" s="183">
        <f>IFERROR(_xll.qlIndexFixing(ONIndex1Y,I891,TRUE,_xll.ohTrigger(RecalcTrigger,Trigger1Y)),NA())</f>
        <v>2.0915818452644785E-2</v>
      </c>
    </row>
    <row r="892" spans="2:17" x14ac:dyDescent="0.2">
      <c r="B892" s="39" t="s">
        <v>42</v>
      </c>
      <c r="D892" s="42">
        <f>_xll.qlCalendarAdvance(Calendar,$D891,B892,"f",FALSE)</f>
        <v>45695</v>
      </c>
      <c r="E892" s="177">
        <f>_xll.qlInterestRateIndexValueDate(IndexON,D892)</f>
        <v>45695</v>
      </c>
      <c r="F892" s="193">
        <f>IFERROR(_xll.qlIndexFixing(IndexON,D892,TRUE,_xll.ohTrigger(RecalcTrigger,TriggerON)),NA())</f>
        <v>1.8841976187209397E-2</v>
      </c>
      <c r="H892" s="42">
        <f>_xll.qlCalendarAdvance(Calendar,$H891,B892,"f",FALSE)</f>
        <v>45695</v>
      </c>
      <c r="I892" s="177">
        <f>_xll.qlInterestRateIndexValueDate(Index1M,$H892)</f>
        <v>45699</v>
      </c>
      <c r="J892" s="182">
        <f>IFERROR(_xll.qlIndexFixing(Index1M,$H892,TRUE,_xll.ohTrigger(RecalcTrigger,Trigger1M)),NA())</f>
        <v>1.8849708366312105E-2</v>
      </c>
      <c r="K892" s="44" t="e">
        <f>IFERROR(_xll.qlIndexFixing(Index3M,H892,TRUE,_xll.ohTrigger(RecalcTrigger,Trigger3M)),NA())</f>
        <v>#N/A</v>
      </c>
      <c r="L892" s="44">
        <f>IFERROR(_xll.qlIndexFixing(Index6M,$H892,TRUE,_xll.ohTrigger(RecalcTrigger,Trigger6M)),NA())</f>
        <v>2.0753161596011756E-2</v>
      </c>
      <c r="M892" s="183">
        <f>IFERROR(_xll.qlIndexFixing(Index1Y,$H892,TRUE,_xll.ohTrigger(RecalcTrigger,Trigger1Y)),NA())</f>
        <v>2.1570136812604862E-2</v>
      </c>
      <c r="N892" s="182">
        <f>IFERROR(_xll.qlIndexFixing(ONIndex1M,I892,TRUE,_xll.ohTrigger(RecalcTrigger,Trigger1M)),NA())</f>
        <v>1.8789631663054251E-2</v>
      </c>
      <c r="O892" s="44" t="e">
        <f>IFERROR(_xll.qlIndexFixing(ONIndex3M,I892,TRUE,_xll.ohTrigger(RecalcTrigger,Trigger3M)),NA())</f>
        <v>#N/A</v>
      </c>
      <c r="P892" s="44">
        <f>IFERROR(_xll.qlIndexFixing(ONIndex6M,I892,TRUE,_xll.ohTrigger(RecalcTrigger,Trigger6M)),NA())</f>
        <v>2.0378601099322324E-2</v>
      </c>
      <c r="Q892" s="183">
        <f>IFERROR(_xll.qlIndexFixing(ONIndex1Y,I892,TRUE,_xll.ohTrigger(RecalcTrigger,Trigger1Y)),NA())</f>
        <v>2.093171210623801E-2</v>
      </c>
    </row>
    <row r="893" spans="2:17" x14ac:dyDescent="0.2">
      <c r="B893" s="39" t="s">
        <v>42</v>
      </c>
      <c r="D893" s="42">
        <f>_xll.qlCalendarAdvance(Calendar,$D892,B893,"f",FALSE)</f>
        <v>45702</v>
      </c>
      <c r="E893" s="177">
        <f>_xll.qlInterestRateIndexValueDate(IndexON,D893)</f>
        <v>45702</v>
      </c>
      <c r="F893" s="193">
        <f>IFERROR(_xll.qlIndexFixing(IndexON,D893,TRUE,_xll.ohTrigger(RecalcTrigger,TriggerON)),NA())</f>
        <v>1.8867776771944733E-2</v>
      </c>
      <c r="H893" s="42">
        <f>_xll.qlCalendarAdvance(Calendar,$H892,B893,"f",FALSE)</f>
        <v>45702</v>
      </c>
      <c r="I893" s="177">
        <f>_xll.qlInterestRateIndexValueDate(Index1M,$H893)</f>
        <v>45706</v>
      </c>
      <c r="J893" s="182">
        <f>IFERROR(_xll.qlIndexFixing(Index1M,$H893,TRUE,_xll.ohTrigger(RecalcTrigger,Trigger1M)),NA())</f>
        <v>1.8877989513924449E-2</v>
      </c>
      <c r="K893" s="44" t="e">
        <f>IFERROR(_xll.qlIndexFixing(Index3M,H893,TRUE,_xll.ohTrigger(RecalcTrigger,Trigger3M)),NA())</f>
        <v>#N/A</v>
      </c>
      <c r="L893" s="44">
        <f>IFERROR(_xll.qlIndexFixing(Index6M,$H893,TRUE,_xll.ohTrigger(RecalcTrigger,Trigger6M)),NA())</f>
        <v>2.0774125935137878E-2</v>
      </c>
      <c r="M893" s="183">
        <f>IFERROR(_xll.qlIndexFixing(Index1Y,$H893,TRUE,_xll.ohTrigger(RecalcTrigger,Trigger1Y)),NA())</f>
        <v>2.1586323006004163E-2</v>
      </c>
      <c r="N893" s="182">
        <f>IFERROR(_xll.qlIndexFixing(ONIndex1M,I893,TRUE,_xll.ohTrigger(RecalcTrigger,Trigger1M)),NA())</f>
        <v>1.8818275181651245E-2</v>
      </c>
      <c r="O893" s="44" t="e">
        <f>IFERROR(_xll.qlIndexFixing(ONIndex3M,I893,TRUE,_xll.ohTrigger(RecalcTrigger,Trigger3M)),NA())</f>
        <v>#N/A</v>
      </c>
      <c r="P893" s="44">
        <f>IFERROR(_xll.qlIndexFixing(ONIndex6M,I893,TRUE,_xll.ohTrigger(RecalcTrigger,Trigger6M)),NA())</f>
        <v>2.0400850047845864E-2</v>
      </c>
      <c r="Q893" s="183">
        <f>IFERROR(_xll.qlIndexFixing(ONIndex1Y,I893,TRUE,_xll.ohTrigger(RecalcTrigger,Trigger1Y)),NA())</f>
        <v>2.0947584397719154E-2</v>
      </c>
    </row>
    <row r="894" spans="2:17" x14ac:dyDescent="0.2">
      <c r="B894" s="39" t="s">
        <v>42</v>
      </c>
      <c r="D894" s="42">
        <f>_xll.qlCalendarAdvance(Calendar,$D893,B894,"f",FALSE)</f>
        <v>45709</v>
      </c>
      <c r="E894" s="177">
        <f>_xll.qlInterestRateIndexValueDate(IndexON,D894)</f>
        <v>45709</v>
      </c>
      <c r="F894" s="193">
        <f>IFERROR(_xll.qlIndexFixing(IndexON,D894,TRUE,_xll.ohTrigger(RecalcTrigger,TriggerON)),NA())</f>
        <v>1.8893462533435823E-2</v>
      </c>
      <c r="H894" s="42">
        <f>_xll.qlCalendarAdvance(Calendar,$H893,B894,"f",FALSE)</f>
        <v>45709</v>
      </c>
      <c r="I894" s="177">
        <f>_xll.qlInterestRateIndexValueDate(Index1M,$H894)</f>
        <v>45713</v>
      </c>
      <c r="J894" s="182">
        <f>IFERROR(_xll.qlIndexFixing(Index1M,$H894,TRUE,_xll.ohTrigger(RecalcTrigger,Trigger1M)),NA())</f>
        <v>1.890602463380147E-2</v>
      </c>
      <c r="K894" s="44" t="e">
        <f>IFERROR(_xll.qlIndexFixing(Index3M,H894,TRUE,_xll.ohTrigger(RecalcTrigger,Trigger3M)),NA())</f>
        <v>#N/A</v>
      </c>
      <c r="L894" s="44">
        <f>IFERROR(_xll.qlIndexFixing(Index6M,$H894,TRUE,_xll.ohTrigger(RecalcTrigger,Trigger6M)),NA())</f>
        <v>2.0794971365859991E-2</v>
      </c>
      <c r="M894" s="183">
        <f>IFERROR(_xll.qlIndexFixing(Index1Y,$H894,TRUE,_xll.ohTrigger(RecalcTrigger,Trigger1Y)),NA())</f>
        <v>2.1602496322017731E-2</v>
      </c>
      <c r="N894" s="182">
        <f>IFERROR(_xll.qlIndexFixing(ONIndex1M,I894,TRUE,_xll.ohTrigger(RecalcTrigger,Trigger1M)),NA())</f>
        <v>1.8846674477286385E-2</v>
      </c>
      <c r="O894" s="44" t="e">
        <f>IFERROR(_xll.qlIndexFixing(ONIndex3M,I894,TRUE,_xll.ohTrigger(RecalcTrigger,Trigger3M)),NA())</f>
        <v>#N/A</v>
      </c>
      <c r="P894" s="44">
        <f>IFERROR(_xll.qlIndexFixing(ONIndex6M,I894,TRUE,_xll.ohTrigger(RecalcTrigger,Trigger6M)),NA())</f>
        <v>2.0422977191802971E-2</v>
      </c>
      <c r="Q894" s="183">
        <f>IFERROR(_xll.qlIndexFixing(ONIndex1Y,I894,TRUE,_xll.ohTrigger(RecalcTrigger,Trigger1Y)),NA())</f>
        <v>2.0963436701029181E-2</v>
      </c>
    </row>
    <row r="895" spans="2:17" x14ac:dyDescent="0.2">
      <c r="B895" s="39" t="s">
        <v>42</v>
      </c>
      <c r="D895" s="42">
        <f>_xll.qlCalendarAdvance(Calendar,$D894,B895,"f",FALSE)</f>
        <v>45716</v>
      </c>
      <c r="E895" s="177">
        <f>_xll.qlInterestRateIndexValueDate(IndexON,D895)</f>
        <v>45716</v>
      </c>
      <c r="F895" s="193">
        <f>IFERROR(_xll.qlIndexFixing(IndexON,D895,TRUE,_xll.ohTrigger(RecalcTrigger,TriggerON)),NA())</f>
        <v>1.8919033798994178E-2</v>
      </c>
      <c r="H895" s="42">
        <f>_xll.qlCalendarAdvance(Calendar,$H894,B895,"f",FALSE)</f>
        <v>45716</v>
      </c>
      <c r="I895" s="177">
        <f>_xll.qlInterestRateIndexValueDate(Index1M,$H895)</f>
        <v>45720</v>
      </c>
      <c r="J895" s="182">
        <f>IFERROR(_xll.qlIndexFixing(Index1M,$H895,TRUE,_xll.ohTrigger(RecalcTrigger,Trigger1M)),NA())</f>
        <v>1.8941191821150206E-2</v>
      </c>
      <c r="K895" s="44" t="e">
        <f>IFERROR(_xll.qlIndexFixing(Index3M,H895,TRUE,_xll.ohTrigger(RecalcTrigger,Trigger3M)),NA())</f>
        <v>#N/A</v>
      </c>
      <c r="L895" s="44">
        <f>IFERROR(_xll.qlIndexFixing(Index6M,$H895,TRUE,_xll.ohTrigger(RecalcTrigger,Trigger6M)),NA())</f>
        <v>2.0821813957849912E-2</v>
      </c>
      <c r="M895" s="183">
        <f>IFERROR(_xll.qlIndexFixing(Index1Y,$H895,TRUE,_xll.ohTrigger(RecalcTrigger,Trigger1Y)),NA())</f>
        <v>2.1618654792129478E-2</v>
      </c>
      <c r="N895" s="182">
        <f>IFERROR(_xll.qlIndexFixing(ONIndex1M,I895,TRUE,_xll.ohTrigger(RecalcTrigger,Trigger1M)),NA())</f>
        <v>1.8874828627097884E-2</v>
      </c>
      <c r="O895" s="44" t="e">
        <f>IFERROR(_xll.qlIndexFixing(ONIndex3M,I895,TRUE,_xll.ohTrigger(RecalcTrigger,Trigger3M)),NA())</f>
        <v>#N/A</v>
      </c>
      <c r="P895" s="44">
        <f>IFERROR(_xll.qlIndexFixing(ONIndex6M,I895,TRUE,_xll.ohTrigger(RecalcTrigger,Trigger6M)),NA())</f>
        <v>2.0444982841665293E-2</v>
      </c>
      <c r="Q895" s="183">
        <f>IFERROR(_xll.qlIndexFixing(ONIndex1Y,I895,TRUE,_xll.ohTrigger(RecalcTrigger,Trigger1Y)),NA())</f>
        <v>2.0979270390268923E-2</v>
      </c>
    </row>
    <row r="896" spans="2:17" x14ac:dyDescent="0.2">
      <c r="B896" s="39" t="s">
        <v>42</v>
      </c>
      <c r="D896" s="42">
        <f>_xll.qlCalendarAdvance(Calendar,$D895,B896,"f",FALSE)</f>
        <v>45723</v>
      </c>
      <c r="E896" s="177">
        <f>_xll.qlInterestRateIndexValueDate(IndexON,D896)</f>
        <v>45723</v>
      </c>
      <c r="F896" s="193">
        <f>IFERROR(_xll.qlIndexFixing(IndexON,D896,TRUE,_xll.ohTrigger(RecalcTrigger,TriggerON)),NA())</f>
        <v>1.8944490895904664E-2</v>
      </c>
      <c r="H896" s="42">
        <f>_xll.qlCalendarAdvance(Calendar,$H895,B896,"f",FALSE)</f>
        <v>45723</v>
      </c>
      <c r="I896" s="177">
        <f>_xll.qlInterestRateIndexValueDate(Index1M,$H896)</f>
        <v>45727</v>
      </c>
      <c r="J896" s="182">
        <f>IFERROR(_xll.qlIndexFixing(Index1M,$H896,TRUE,_xll.ohTrigger(RecalcTrigger,Trigger1M)),NA())</f>
        <v>1.8968683070055926E-2</v>
      </c>
      <c r="K896" s="44" t="e">
        <f>IFERROR(_xll.qlIndexFixing(Index3M,H896,TRUE,_xll.ohTrigger(RecalcTrigger,Trigger3M)),NA())</f>
        <v>#N/A</v>
      </c>
      <c r="L896" s="44">
        <f>IFERROR(_xll.qlIndexFixing(Index6M,$H896,TRUE,_xll.ohTrigger(RecalcTrigger,Trigger6M)),NA())</f>
        <v>2.0842401040977721E-2</v>
      </c>
      <c r="M896" s="183">
        <f>IFERROR(_xll.qlIndexFixing(Index1Y,$H896,TRUE,_xll.ohTrigger(RecalcTrigger,Trigger1Y)),NA())</f>
        <v>2.1634796423581661E-2</v>
      </c>
      <c r="N896" s="182">
        <f>IFERROR(_xll.qlIndexFixing(ONIndex1M,I896,TRUE,_xll.ohTrigger(RecalcTrigger,Trigger1M)),NA())</f>
        <v>1.8902736708064083E-2</v>
      </c>
      <c r="O896" s="44" t="e">
        <f>IFERROR(_xll.qlIndexFixing(ONIndex3M,I896,TRUE,_xll.ohTrigger(RecalcTrigger,Trigger3M)),NA())</f>
        <v>#N/A</v>
      </c>
      <c r="P896" s="44">
        <f>IFERROR(_xll.qlIndexFixing(ONIndex6M,I896,TRUE,_xll.ohTrigger(RecalcTrigger,Trigger6M)),NA())</f>
        <v>2.0466867308064352E-2</v>
      </c>
      <c r="Q896" s="183">
        <f>IFERROR(_xll.qlIndexFixing(ONIndex1Y,I896,TRUE,_xll.ohTrigger(RecalcTrigger,Trigger1Y)),NA())</f>
        <v>2.0995086839219468E-2</v>
      </c>
    </row>
    <row r="897" spans="2:17" x14ac:dyDescent="0.2">
      <c r="B897" s="39" t="s">
        <v>42</v>
      </c>
      <c r="D897" s="42">
        <f>_xll.qlCalendarAdvance(Calendar,$D896,B897,"f",FALSE)</f>
        <v>45730</v>
      </c>
      <c r="E897" s="177">
        <f>_xll.qlInterestRateIndexValueDate(IndexON,D897)</f>
        <v>45730</v>
      </c>
      <c r="F897" s="193">
        <f>IFERROR(_xll.qlIndexFixing(IndexON,D897,TRUE,_xll.ohTrigger(RecalcTrigger,TriggerON)),NA())</f>
        <v>1.8969834151532083E-2</v>
      </c>
      <c r="H897" s="42">
        <f>_xll.qlCalendarAdvance(Calendar,$H896,B897,"f",FALSE)</f>
        <v>45730</v>
      </c>
      <c r="I897" s="177">
        <f>_xll.qlInterestRateIndexValueDate(Index1M,$H897)</f>
        <v>45734</v>
      </c>
      <c r="J897" s="182">
        <f>IFERROR(_xll.qlIndexFixing(Index1M,$H897,TRUE,_xll.ohTrigger(RecalcTrigger,Trigger1M)),NA())</f>
        <v>1.9005612077475878E-2</v>
      </c>
      <c r="K897" s="44" t="e">
        <f>IFERROR(_xll.qlIndexFixing(Index3M,H897,TRUE,_xll.ohTrigger(RecalcTrigger,Trigger3M)),NA())</f>
        <v>#N/A</v>
      </c>
      <c r="L897" s="44">
        <f>IFERROR(_xll.qlIndexFixing(Index6M,$H897,TRUE,_xll.ohTrigger(RecalcTrigger,Trigger6M)),NA())</f>
        <v>2.0862870195823172E-2</v>
      </c>
      <c r="M897" s="183">
        <f>IFERROR(_xll.qlIndexFixing(Index1Y,$H897,TRUE,_xll.ohTrigger(RecalcTrigger,Trigger1Y)),NA())</f>
        <v>2.1650919199373578E-2</v>
      </c>
      <c r="N897" s="182">
        <f>IFERROR(_xll.qlIndexFixing(ONIndex1M,I897,TRUE,_xll.ohTrigger(RecalcTrigger,Trigger1M)),NA())</f>
        <v>1.8930397797243259E-2</v>
      </c>
      <c r="O897" s="44" t="e">
        <f>IFERROR(_xll.qlIndexFixing(ONIndex3M,I897,TRUE,_xll.ohTrigger(RecalcTrigger,Trigger3M)),NA())</f>
        <v>#N/A</v>
      </c>
      <c r="P897" s="44">
        <f>IFERROR(_xll.qlIndexFixing(ONIndex6M,I897,TRUE,_xll.ohTrigger(RecalcTrigger,Trigger6M)),NA())</f>
        <v>2.048863090155173E-2</v>
      </c>
      <c r="Q897" s="183">
        <f>IFERROR(_xll.qlIndexFixing(ONIndex1Y,I897,TRUE,_xll.ohTrigger(RecalcTrigger,Trigger1Y)),NA())</f>
        <v>2.1010887421901714E-2</v>
      </c>
    </row>
    <row r="898" spans="2:17" x14ac:dyDescent="0.2">
      <c r="B898" s="39" t="s">
        <v>42</v>
      </c>
      <c r="D898" s="42">
        <f>_xll.qlCalendarAdvance(Calendar,$D897,B898,"f",FALSE)</f>
        <v>45737</v>
      </c>
      <c r="E898" s="177">
        <f>_xll.qlInterestRateIndexValueDate(IndexON,D898)</f>
        <v>45737</v>
      </c>
      <c r="F898" s="193">
        <f>IFERROR(_xll.qlIndexFixing(IndexON,D898,TRUE,_xll.ohTrigger(RecalcTrigger,TriggerON)),NA())</f>
        <v>1.8995063893187947E-2</v>
      </c>
      <c r="H898" s="42">
        <f>_xll.qlCalendarAdvance(Calendar,$H897,B898,"f",FALSE)</f>
        <v>45737</v>
      </c>
      <c r="I898" s="177">
        <f>_xll.qlInterestRateIndexValueDate(Index1M,$H898)</f>
        <v>45741</v>
      </c>
      <c r="J898" s="182">
        <f>IFERROR(_xll.qlIndexFixing(Index1M,$H898,TRUE,_xll.ohTrigger(RecalcTrigger,Trigger1M)),NA())</f>
        <v>1.9022917531787833E-2</v>
      </c>
      <c r="K898" s="44" t="e">
        <f>IFERROR(_xll.qlIndexFixing(Index3M,H898,TRUE,_xll.ohTrigger(RecalcTrigger,Trigger3M)),NA())</f>
        <v>#N/A</v>
      </c>
      <c r="L898" s="44">
        <f>IFERROR(_xll.qlIndexFixing(Index6M,$H898,TRUE,_xll.ohTrigger(RecalcTrigger,Trigger6M)),NA())</f>
        <v>2.0883221732630273E-2</v>
      </c>
      <c r="M898" s="183">
        <f>IFERROR(_xll.qlIndexFixing(Index1Y,$H898,TRUE,_xll.ohTrigger(RecalcTrigger,Trigger1Y)),NA())</f>
        <v>2.1667021078259373E-2</v>
      </c>
      <c r="N898" s="182">
        <f>IFERROR(_xll.qlIndexFixing(ONIndex1M,I898,TRUE,_xll.ohTrigger(RecalcTrigger,Trigger1M)),NA())</f>
        <v>1.8957810971693689E-2</v>
      </c>
      <c r="O898" s="44" t="e">
        <f>IFERROR(_xll.qlIndexFixing(ONIndex3M,I898,TRUE,_xll.ohTrigger(RecalcTrigger,Trigger3M)),NA())</f>
        <v>#N/A</v>
      </c>
      <c r="P898" s="44">
        <f>IFERROR(_xll.qlIndexFixing(ONIndex6M,I898,TRUE,_xll.ohTrigger(RecalcTrigger,Trigger6M)),NA())</f>
        <v>2.0510273932838885E-2</v>
      </c>
      <c r="Q898" s="183">
        <f>IFERROR(_xll.qlIndexFixing(ONIndex1Y,I898,TRUE,_xll.ohTrigger(RecalcTrigger,Trigger1Y)),NA())</f>
        <v>2.1026673512336558E-2</v>
      </c>
    </row>
    <row r="899" spans="2:17" x14ac:dyDescent="0.2">
      <c r="B899" s="39" t="s">
        <v>42</v>
      </c>
      <c r="D899" s="42">
        <f>_xll.qlCalendarAdvance(Calendar,$D898,B899,"f",FALSE)</f>
        <v>45744</v>
      </c>
      <c r="E899" s="177">
        <f>_xll.qlInterestRateIndexValueDate(IndexON,D899)</f>
        <v>45744</v>
      </c>
      <c r="F899" s="193">
        <f>IFERROR(_xll.qlIndexFixing(IndexON,D899,TRUE,_xll.ohTrigger(RecalcTrigger,TriggerON)),NA())</f>
        <v>1.9020180448130475E-2</v>
      </c>
      <c r="H899" s="42">
        <f>_xll.qlCalendarAdvance(Calendar,$H898,B899,"f",FALSE)</f>
        <v>45744</v>
      </c>
      <c r="I899" s="177">
        <f>_xll.qlInterestRateIndexValueDate(Index1M,$H899)</f>
        <v>45748</v>
      </c>
      <c r="J899" s="182">
        <f>IFERROR(_xll.qlIndexFixing(Index1M,$H899,TRUE,_xll.ohTrigger(RecalcTrigger,Trigger1M)),NA())</f>
        <v>1.9049658892397577E-2</v>
      </c>
      <c r="K899" s="44" t="e">
        <f>IFERROR(_xll.qlIndexFixing(Index3M,H899,TRUE,_xll.ohTrigger(RecalcTrigger,Trigger3M)),NA())</f>
        <v>#N/A</v>
      </c>
      <c r="L899" s="44">
        <f>IFERROR(_xll.qlIndexFixing(Index6M,$H899,TRUE,_xll.ohTrigger(RecalcTrigger,Trigger6M)),NA())</f>
        <v>2.0901446487877218E-2</v>
      </c>
      <c r="M899" s="183">
        <f>IFERROR(_xll.qlIndexFixing(Index1Y,$H899,TRUE,_xll.ohTrigger(RecalcTrigger,Trigger1Y)),NA())</f>
        <v>2.1683099994747376E-2</v>
      </c>
      <c r="N899" s="182">
        <f>IFERROR(_xll.qlIndexFixing(ONIndex1M,I899,TRUE,_xll.ohTrigger(RecalcTrigger,Trigger1M)),NA())</f>
        <v>1.8984975308393714E-2</v>
      </c>
      <c r="O899" s="44" t="e">
        <f>IFERROR(_xll.qlIndexFixing(ONIndex3M,I899,TRUE,_xll.ohTrigger(RecalcTrigger,Trigger3M)),NA())</f>
        <v>#N/A</v>
      </c>
      <c r="P899" s="44">
        <f>IFERROR(_xll.qlIndexFixing(ONIndex6M,I899,TRUE,_xll.ohTrigger(RecalcTrigger,Trigger6M)),NA())</f>
        <v>2.0531796712317529E-2</v>
      </c>
      <c r="Q899" s="183">
        <f>IFERROR(_xll.qlIndexFixing(ONIndex1Y,I899,TRUE,_xll.ohTrigger(RecalcTrigger,Trigger1Y)),NA())</f>
        <v>2.1042446484385025E-2</v>
      </c>
    </row>
    <row r="900" spans="2:17" x14ac:dyDescent="0.2">
      <c r="B900" s="39" t="s">
        <v>42</v>
      </c>
      <c r="D900" s="42">
        <f>_xll.qlCalendarAdvance(Calendar,$D899,B900,"f",FALSE)</f>
        <v>45751</v>
      </c>
      <c r="E900" s="177">
        <f>_xll.qlInterestRateIndexValueDate(IndexON,D900)</f>
        <v>45751</v>
      </c>
      <c r="F900" s="193">
        <f>IFERROR(_xll.qlIndexFixing(IndexON,D900,TRUE,_xll.ohTrigger(RecalcTrigger,TriggerON)),NA())</f>
        <v>1.904518414377776E-2</v>
      </c>
      <c r="H900" s="42">
        <f>_xll.qlCalendarAdvance(Calendar,$H899,B900,"f",FALSE)</f>
        <v>45751</v>
      </c>
      <c r="I900" s="177">
        <f>_xll.qlInterestRateIndexValueDate(Index1M,$H900)</f>
        <v>45755</v>
      </c>
      <c r="J900" s="182">
        <f>IFERROR(_xll.qlIndexFixing(Index1M,$H900,TRUE,_xll.ohTrigger(RecalcTrigger,Trigger1M)),NA())</f>
        <v>1.9073772776505571E-2</v>
      </c>
      <c r="K900" s="44" t="e">
        <f>IFERROR(_xll.qlIndexFixing(Index3M,H900,TRUE,_xll.ohTrigger(RecalcTrigger,Trigger3M)),NA())</f>
        <v>#N/A</v>
      </c>
      <c r="L900" s="44">
        <f>IFERROR(_xll.qlIndexFixing(Index6M,$H900,TRUE,_xll.ohTrigger(RecalcTrigger,Trigger6M)),NA())</f>
        <v>2.0921570805716914E-2</v>
      </c>
      <c r="M900" s="183">
        <f>IFERROR(_xll.qlIndexFixing(Index1Y,$H900,TRUE,_xll.ohTrigger(RecalcTrigger,Trigger1Y)),NA())</f>
        <v>2.1699153859097479E-2</v>
      </c>
      <c r="N900" s="182">
        <f>IFERROR(_xll.qlIndexFixing(ONIndex1M,I900,TRUE,_xll.ohTrigger(RecalcTrigger,Trigger1M)),NA())</f>
        <v>1.901188988464142E-2</v>
      </c>
      <c r="O900" s="44" t="e">
        <f>IFERROR(_xll.qlIndexFixing(ONIndex3M,I900,TRUE,_xll.ohTrigger(RecalcTrigger,Trigger3M)),NA())</f>
        <v>#N/A</v>
      </c>
      <c r="P900" s="44">
        <f>IFERROR(_xll.qlIndexFixing(ONIndex6M,I900,TRUE,_xll.ohTrigger(RecalcTrigger,Trigger6M)),NA())</f>
        <v>2.0553199550858992E-2</v>
      </c>
      <c r="Q900" s="183">
        <f>IFERROR(_xll.qlIndexFixing(ONIndex1Y,I900,TRUE,_xll.ohTrigger(RecalcTrigger,Trigger1Y)),NA())</f>
        <v>2.1058207712068011E-2</v>
      </c>
    </row>
    <row r="901" spans="2:17" x14ac:dyDescent="0.2">
      <c r="B901" s="39" t="s">
        <v>42</v>
      </c>
      <c r="D901" s="42">
        <f>_xll.qlCalendarAdvance(Calendar,$D900,B901,"f",FALSE)</f>
        <v>45758</v>
      </c>
      <c r="E901" s="177">
        <f>_xll.qlInterestRateIndexValueDate(IndexON,D901)</f>
        <v>45758</v>
      </c>
      <c r="F901" s="193">
        <f>IFERROR(_xll.qlIndexFixing(IndexON,D901,TRUE,_xll.ohTrigger(RecalcTrigger,TriggerON)),NA())</f>
        <v>1.9070075307388024E-2</v>
      </c>
      <c r="H901" s="42">
        <f>_xll.qlCalendarAdvance(Calendar,$H900,B901,"f",FALSE)</f>
        <v>45758</v>
      </c>
      <c r="I901" s="177">
        <f>_xll.qlInterestRateIndexValueDate(Index1M,$H901)</f>
        <v>45762</v>
      </c>
      <c r="J901" s="182">
        <f>IFERROR(_xll.qlIndexFixing(Index1M,$H901,TRUE,_xll.ohTrigger(RecalcTrigger,Trigger1M)),NA())</f>
        <v>1.9100026321835273E-2</v>
      </c>
      <c r="K901" s="44" t="e">
        <f>IFERROR(_xll.qlIndexFixing(Index3M,H901,TRUE,_xll.ohTrigger(RecalcTrigger,Trigger3M)),NA())</f>
        <v>#N/A</v>
      </c>
      <c r="L901" s="44">
        <f>IFERROR(_xll.qlIndexFixing(Index6M,$H901,TRUE,_xll.ohTrigger(RecalcTrigger,Trigger6M)),NA())</f>
        <v>2.0941578419923619E-2</v>
      </c>
      <c r="M901" s="183">
        <f>IFERROR(_xll.qlIndexFixing(Index1Y,$H901,TRUE,_xll.ohTrigger(RecalcTrigger,Trigger1Y)),NA())</f>
        <v>2.1715180557320919E-2</v>
      </c>
      <c r="N901" s="182">
        <f>IFERROR(_xll.qlIndexFixing(ONIndex1M,I901,TRUE,_xll.ohTrigger(RecalcTrigger,Trigger1M)),NA())</f>
        <v>1.9048136129351079E-2</v>
      </c>
      <c r="O901" s="44" t="e">
        <f>IFERROR(_xll.qlIndexFixing(ONIndex3M,I901,TRUE,_xll.ohTrigger(RecalcTrigger,Trigger3M)),NA())</f>
        <v>#N/A</v>
      </c>
      <c r="P901" s="44">
        <f>IFERROR(_xll.qlIndexFixing(ONIndex6M,I901,TRUE,_xll.ohTrigger(RecalcTrigger,Trigger6M)),NA())</f>
        <v>2.0582892550390142E-2</v>
      </c>
      <c r="Q901" s="183">
        <f>IFERROR(_xll.qlIndexFixing(ONIndex1Y,I901,TRUE,_xll.ohTrigger(RecalcTrigger,Trigger1Y)),NA())</f>
        <v>2.1080925411565588E-2</v>
      </c>
    </row>
    <row r="902" spans="2:17" x14ac:dyDescent="0.2">
      <c r="B902" s="39" t="s">
        <v>42</v>
      </c>
      <c r="D902" s="42">
        <f>_xll.qlCalendarAdvance(Calendar,$D901,B902,"f",FALSE)</f>
        <v>45769</v>
      </c>
      <c r="E902" s="177">
        <f>_xll.qlInterestRateIndexValueDate(IndexON,D902)</f>
        <v>45769</v>
      </c>
      <c r="F902" s="193">
        <f>IFERROR(_xll.qlIndexFixing(IndexON,D902,TRUE,_xll.ohTrigger(RecalcTrigger,TriggerON)),NA())</f>
        <v>1.9104426464240376E-2</v>
      </c>
      <c r="H902" s="42">
        <f>_xll.qlCalendarAdvance(Calendar,$H901,B902,"f",FALSE)</f>
        <v>45769</v>
      </c>
      <c r="I902" s="177">
        <f>_xll.qlInterestRateIndexValueDate(Index1M,$H902)</f>
        <v>45771</v>
      </c>
      <c r="J902" s="182">
        <f>IFERROR(_xll.qlIndexFixing(Index1M,$H902,TRUE,_xll.ohTrigger(RecalcTrigger,Trigger1M)),NA())</f>
        <v>1.913808116627308E-2</v>
      </c>
      <c r="K902" s="44" t="e">
        <f>IFERROR(_xll.qlIndexFixing(Index3M,H902,TRUE,_xll.ohTrigger(RecalcTrigger,Trigger3M)),NA())</f>
        <v>#N/A</v>
      </c>
      <c r="L902" s="44">
        <f>IFERROR(_xll.qlIndexFixing(Index6M,$H902,TRUE,_xll.ohTrigger(RecalcTrigger,Trigger6M)),NA())</f>
        <v>2.0967131511946731E-2</v>
      </c>
      <c r="M902" s="183">
        <f>IFERROR(_xll.qlIndexFixing(Index1Y,$H902,TRUE,_xll.ohTrigger(RecalcTrigger,Trigger1Y)),NA())</f>
        <v>2.1735742950685259E-2</v>
      </c>
      <c r="N902" s="182">
        <f>IFERROR(_xll.qlIndexFixing(ONIndex1M,I902,TRUE,_xll.ohTrigger(RecalcTrigger,Trigger1M)),NA())</f>
        <v>1.9079945476523363E-2</v>
      </c>
      <c r="O902" s="44" t="e">
        <f>IFERROR(_xll.qlIndexFixing(ONIndex3M,I902,TRUE,_xll.ohTrigger(RecalcTrigger,Trigger3M)),NA())</f>
        <v>#N/A</v>
      </c>
      <c r="P902" s="44">
        <f>IFERROR(_xll.qlIndexFixing(ONIndex6M,I902,TRUE,_xll.ohTrigger(RecalcTrigger,Trigger6M)),NA())</f>
        <v>2.0607686844495987E-2</v>
      </c>
      <c r="Q902" s="183">
        <f>IFERROR(_xll.qlIndexFixing(ONIndex1Y,I902,TRUE,_xll.ohTrigger(RecalcTrigger,Trigger1Y)),NA())</f>
        <v>2.1098692268815E-2</v>
      </c>
    </row>
    <row r="903" spans="2:17" x14ac:dyDescent="0.2">
      <c r="B903" s="39" t="s">
        <v>42</v>
      </c>
      <c r="D903" s="42">
        <f>_xll.qlCalendarAdvance(Calendar,$D902,B903,"f",FALSE)</f>
        <v>45776</v>
      </c>
      <c r="E903" s="177">
        <f>_xll.qlInterestRateIndexValueDate(IndexON,D903)</f>
        <v>45776</v>
      </c>
      <c r="F903" s="193">
        <f>IFERROR(_xll.qlIndexFixing(IndexON,D903,TRUE,_xll.ohTrigger(RecalcTrigger,TriggerON)),NA())</f>
        <v>1.912904308194463E-2</v>
      </c>
      <c r="H903" s="42">
        <f>_xll.qlCalendarAdvance(Calendar,$H902,B903,"f",FALSE)</f>
        <v>45776</v>
      </c>
      <c r="I903" s="177">
        <f>_xll.qlInterestRateIndexValueDate(Index1M,$H903)</f>
        <v>45779</v>
      </c>
      <c r="J903" s="182">
        <f>IFERROR(_xll.qlIndexFixing(Index1M,$H903,TRUE,_xll.ohTrigger(RecalcTrigger,Trigger1M)),NA())</f>
        <v>1.916504527704074E-2</v>
      </c>
      <c r="K903" s="44" t="e">
        <f>IFERROR(_xll.qlIndexFixing(Index3M,H903,TRUE,_xll.ohTrigger(RecalcTrigger,Trigger3M)),NA())</f>
        <v>#N/A</v>
      </c>
      <c r="L903" s="44">
        <f>IFERROR(_xll.qlIndexFixing(Index6M,$H903,TRUE,_xll.ohTrigger(RecalcTrigger,Trigger6M)),NA())</f>
        <v>2.0993640223749031E-2</v>
      </c>
      <c r="M903" s="183">
        <f>IFERROR(_xll.qlIndexFixing(Index1Y,$H903,TRUE,_xll.ohTrigger(RecalcTrigger,Trigger1Y)),NA())</f>
        <v>2.1757528104307332E-2</v>
      </c>
      <c r="N903" s="182">
        <f>IFERROR(_xll.qlIndexFixing(ONIndex1M,I903,TRUE,_xll.ohTrigger(RecalcTrigger,Trigger1M)),NA())</f>
        <v>1.9109656238613937E-2</v>
      </c>
      <c r="O903" s="44" t="e">
        <f>IFERROR(_xll.qlIndexFixing(ONIndex3M,I903,TRUE,_xll.ohTrigger(RecalcTrigger,Trigger3M)),NA())</f>
        <v>#N/A</v>
      </c>
      <c r="P903" s="44">
        <f>IFERROR(_xll.qlIndexFixing(ONIndex6M,I903,TRUE,_xll.ohTrigger(RecalcTrigger,Trigger6M)),NA())</f>
        <v>2.0631650890923225E-2</v>
      </c>
      <c r="Q903" s="183">
        <f>IFERROR(_xll.qlIndexFixing(ONIndex1Y,I903,TRUE,_xll.ohTrigger(RecalcTrigger,Trigger1Y)),NA())</f>
        <v>2.1116669504595009E-2</v>
      </c>
    </row>
    <row r="904" spans="2:17" x14ac:dyDescent="0.2">
      <c r="B904" s="39" t="s">
        <v>42</v>
      </c>
      <c r="D904" s="42">
        <f>_xll.qlCalendarAdvance(Calendar,$D903,B904,"f",FALSE)</f>
        <v>45783</v>
      </c>
      <c r="E904" s="177">
        <f>_xll.qlInterestRateIndexValueDate(IndexON,D904)</f>
        <v>45783</v>
      </c>
      <c r="F904" s="193">
        <f>IFERROR(_xll.qlIndexFixing(IndexON,D904,TRUE,_xll.ohTrigger(RecalcTrigger,TriggerON)),NA())</f>
        <v>1.915354829836069E-2</v>
      </c>
      <c r="H904" s="42">
        <f>_xll.qlCalendarAdvance(Calendar,$H903,B904,"f",FALSE)</f>
        <v>45783</v>
      </c>
      <c r="I904" s="177">
        <f>_xll.qlInterestRateIndexValueDate(Index1M,$H904)</f>
        <v>45785</v>
      </c>
      <c r="J904" s="182">
        <f>IFERROR(_xll.qlIndexFixing(Index1M,$H904,TRUE,_xll.ohTrigger(RecalcTrigger,Trigger1M)),NA())</f>
        <v>1.9189102718049078E-2</v>
      </c>
      <c r="K904" s="44" t="e">
        <f>IFERROR(_xll.qlIndexFixing(Index3M,H904,TRUE,_xll.ohTrigger(RecalcTrigger,Trigger3M)),NA())</f>
        <v>#N/A</v>
      </c>
      <c r="L904" s="44">
        <f>IFERROR(_xll.qlIndexFixing(Index6M,$H904,TRUE,_xll.ohTrigger(RecalcTrigger,Trigger6M)),NA())</f>
        <v>2.1012414733047224E-2</v>
      </c>
      <c r="M904" s="183">
        <f>IFERROR(_xll.qlIndexFixing(Index1Y,$H904,TRUE,_xll.ohTrigger(RecalcTrigger,Trigger1Y)),NA())</f>
        <v>2.1767621739605239E-2</v>
      </c>
      <c r="N904" s="182">
        <f>IFERROR(_xll.qlIndexFixing(ONIndex1M,I904,TRUE,_xll.ohTrigger(RecalcTrigger,Trigger1M)),NA())</f>
        <v>1.9131721575531557E-2</v>
      </c>
      <c r="O904" s="44" t="e">
        <f>IFERROR(_xll.qlIndexFixing(ONIndex3M,I904,TRUE,_xll.ohTrigger(RecalcTrigger,Trigger3M)),NA())</f>
        <v>#N/A</v>
      </c>
      <c r="P904" s="44">
        <f>IFERROR(_xll.qlIndexFixing(ONIndex6M,I904,TRUE,_xll.ohTrigger(RecalcTrigger,Trigger6M)),NA())</f>
        <v>2.0649522348836769E-2</v>
      </c>
      <c r="Q904" s="183">
        <f>IFERROR(_xll.qlIndexFixing(ONIndex1Y,I904,TRUE,_xll.ohTrigger(RecalcTrigger,Trigger1Y)),NA())</f>
        <v>2.1130147804511168E-2</v>
      </c>
    </row>
    <row r="905" spans="2:17" x14ac:dyDescent="0.2">
      <c r="B905" s="39" t="s">
        <v>42</v>
      </c>
      <c r="D905" s="42">
        <f>_xll.qlCalendarAdvance(Calendar,$D904,B905,"f",FALSE)</f>
        <v>45790</v>
      </c>
      <c r="E905" s="177">
        <f>_xll.qlInterestRateIndexValueDate(IndexON,D905)</f>
        <v>45790</v>
      </c>
      <c r="F905" s="193">
        <f>IFERROR(_xll.qlIndexFixing(IndexON,D905,TRUE,_xll.ohTrigger(RecalcTrigger,TriggerON)),NA())</f>
        <v>1.9177942440826712E-2</v>
      </c>
      <c r="H905" s="42">
        <f>_xll.qlCalendarAdvance(Calendar,$H904,B905,"f",FALSE)</f>
        <v>45790</v>
      </c>
      <c r="I905" s="177">
        <f>_xll.qlInterestRateIndexValueDate(Index1M,$H905)</f>
        <v>45792</v>
      </c>
      <c r="J905" s="182">
        <f>IFERROR(_xll.qlIndexFixing(Index1M,$H905,TRUE,_xll.ohTrigger(RecalcTrigger,Trigger1M)),NA())</f>
        <v>1.9214228775054076E-2</v>
      </c>
      <c r="K905" s="44" t="e">
        <f>IFERROR(_xll.qlIndexFixing(Index3M,H905,TRUE,_xll.ohTrigger(RecalcTrigger,Trigger3M)),NA())</f>
        <v>#N/A</v>
      </c>
      <c r="L905" s="44">
        <f>IFERROR(_xll.qlIndexFixing(Index6M,$H905,TRUE,_xll.ohTrigger(RecalcTrigger,Trigger6M)),NA())</f>
        <v>2.1031904712382601E-2</v>
      </c>
      <c r="M905" s="183">
        <f>IFERROR(_xll.qlIndexFixing(Index1Y,$H905,TRUE,_xll.ohTrigger(RecalcTrigger,Trigger1Y)),NA())</f>
        <v>2.1783507491872623E-2</v>
      </c>
      <c r="N905" s="182">
        <f>IFERROR(_xll.qlIndexFixing(ONIndex1M,I905,TRUE,_xll.ohTrigger(RecalcTrigger,Trigger1M)),NA())</f>
        <v>1.9157227732318205E-2</v>
      </c>
      <c r="O905" s="44" t="e">
        <f>IFERROR(_xll.qlIndexFixing(ONIndex3M,I905,TRUE,_xll.ohTrigger(RecalcTrigger,Trigger3M)),NA())</f>
        <v>#N/A</v>
      </c>
      <c r="P905" s="44">
        <f>IFERROR(_xll.qlIndexFixing(ONIndex6M,I905,TRUE,_xll.ohTrigger(RecalcTrigger,Trigger6M)),NA())</f>
        <v>2.067026262984939E-2</v>
      </c>
      <c r="Q905" s="183">
        <f>IFERROR(_xll.qlIndexFixing(ONIndex1Y,I905,TRUE,_xll.ohTrigger(RecalcTrigger,Trigger1Y)),NA())</f>
        <v>2.1145868751215602E-2</v>
      </c>
    </row>
    <row r="906" spans="2:17" x14ac:dyDescent="0.2">
      <c r="B906" s="39" t="s">
        <v>42</v>
      </c>
      <c r="D906" s="42">
        <f>_xll.qlCalendarAdvance(Calendar,$D905,B906,"f",FALSE)</f>
        <v>45797</v>
      </c>
      <c r="E906" s="177">
        <f>_xll.qlInterestRateIndexValueDate(IndexON,D906)</f>
        <v>45797</v>
      </c>
      <c r="F906" s="193">
        <f>IFERROR(_xll.qlIndexFixing(IndexON,D906,TRUE,_xll.ohTrigger(RecalcTrigger,TriggerON)),NA())</f>
        <v>1.9202225836600917E-2</v>
      </c>
      <c r="H906" s="42">
        <f>_xll.qlCalendarAdvance(Calendar,$H905,B906,"f",FALSE)</f>
        <v>45797</v>
      </c>
      <c r="I906" s="177">
        <f>_xll.qlInterestRateIndexValueDate(Index1M,$H906)</f>
        <v>45799</v>
      </c>
      <c r="J906" s="182">
        <f>IFERROR(_xll.qlIndexFixing(Index1M,$H906,TRUE,_xll.ohTrigger(RecalcTrigger,Trigger1M)),NA())</f>
        <v>1.9239097117929038E-2</v>
      </c>
      <c r="K906" s="44" t="e">
        <f>IFERROR(_xll.qlIndexFixing(Index3M,H906,TRUE,_xll.ohTrigger(RecalcTrigger,Trigger3M)),NA())</f>
        <v>#N/A</v>
      </c>
      <c r="L906" s="44">
        <f>IFERROR(_xll.qlIndexFixing(Index6M,$H906,TRUE,_xll.ohTrigger(RecalcTrigger,Trigger6M)),NA())</f>
        <v>2.105127967864923E-2</v>
      </c>
      <c r="M906" s="183">
        <f>IFERROR(_xll.qlIndexFixing(Index1Y,$H906,TRUE,_xll.ohTrigger(RecalcTrigger,Trigger1Y)),NA())</f>
        <v>2.1799354501183327E-2</v>
      </c>
      <c r="N906" s="182">
        <f>IFERROR(_xll.qlIndexFixing(ONIndex1M,I906,TRUE,_xll.ohTrigger(RecalcTrigger,Trigger1M)),NA())</f>
        <v>1.9182478063264341E-2</v>
      </c>
      <c r="O906" s="44" t="e">
        <f>IFERROR(_xll.qlIndexFixing(ONIndex3M,I906,TRUE,_xll.ohTrigger(RecalcTrigger,Trigger3M)),NA())</f>
        <v>#N/A</v>
      </c>
      <c r="P906" s="44">
        <f>IFERROR(_xll.qlIndexFixing(ONIndex6M,I906,TRUE,_xll.ohTrigger(RecalcTrigger,Trigger6M)),NA())</f>
        <v>2.069088501077232E-2</v>
      </c>
      <c r="Q906" s="183">
        <f>IFERROR(_xll.qlIndexFixing(ONIndex1Y,I906,TRUE,_xll.ohTrigger(RecalcTrigger,Trigger1Y)),NA())</f>
        <v>2.1161586982492153E-2</v>
      </c>
    </row>
    <row r="907" spans="2:17" x14ac:dyDescent="0.2">
      <c r="B907" s="39" t="s">
        <v>42</v>
      </c>
      <c r="D907" s="42">
        <f>_xll.qlCalendarAdvance(Calendar,$D906,B907,"f",FALSE)</f>
        <v>45804</v>
      </c>
      <c r="E907" s="177">
        <f>_xll.qlInterestRateIndexValueDate(IndexON,D907)</f>
        <v>45804</v>
      </c>
      <c r="F907" s="193">
        <f>IFERROR(_xll.qlIndexFixing(IndexON,D907,TRUE,_xll.ohTrigger(RecalcTrigger,TriggerON)),NA())</f>
        <v>1.922639881326127E-2</v>
      </c>
      <c r="H907" s="42">
        <f>_xll.qlCalendarAdvance(Calendar,$H906,B907,"f",FALSE)</f>
        <v>45804</v>
      </c>
      <c r="I907" s="177">
        <f>_xll.qlInterestRateIndexValueDate(Index1M,$H907)</f>
        <v>45806</v>
      </c>
      <c r="J907" s="182">
        <f>IFERROR(_xll.qlIndexFixing(Index1M,$H907,TRUE,_xll.ohTrigger(RecalcTrigger,Trigger1M)),NA())</f>
        <v>1.926370682054479E-2</v>
      </c>
      <c r="K907" s="44" t="e">
        <f>IFERROR(_xll.qlIndexFixing(Index3M,H907,TRUE,_xll.ohTrigger(RecalcTrigger,Trigger3M)),NA())</f>
        <v>#N/A</v>
      </c>
      <c r="L907" s="44">
        <f>IFERROR(_xll.qlIndexFixing(Index6M,$H907,TRUE,_xll.ohTrigger(RecalcTrigger,Trigger6M)),NA())</f>
        <v>2.1064687923015531E-2</v>
      </c>
      <c r="M907" s="183">
        <f>IFERROR(_xll.qlIndexFixing(Index1Y,$H907,TRUE,_xll.ohTrigger(RecalcTrigger,Trigger1Y)),NA())</f>
        <v>2.1815160501094978E-2</v>
      </c>
      <c r="N907" s="182">
        <f>IFERROR(_xll.qlIndexFixing(ONIndex1M,I907,TRUE,_xll.ohTrigger(RecalcTrigger,Trigger1M)),NA())</f>
        <v>1.9207471645508178E-2</v>
      </c>
      <c r="O907" s="44" t="e">
        <f>IFERROR(_xll.qlIndexFixing(ONIndex3M,I907,TRUE,_xll.ohTrigger(RecalcTrigger,Trigger3M)),NA())</f>
        <v>#N/A</v>
      </c>
      <c r="P907" s="44">
        <f>IFERROR(_xll.qlIndexFixing(ONIndex6M,I907,TRUE,_xll.ohTrigger(RecalcTrigger,Trigger6M)),NA())</f>
        <v>2.0711389802157143E-2</v>
      </c>
      <c r="Q907" s="183">
        <f>IFERROR(_xll.qlIndexFixing(ONIndex1Y,I907,TRUE,_xll.ohTrigger(RecalcTrigger,Trigger1Y)),NA())</f>
        <v>2.1177303872281783E-2</v>
      </c>
    </row>
    <row r="908" spans="2:17" x14ac:dyDescent="0.2">
      <c r="B908" s="39" t="s">
        <v>42</v>
      </c>
      <c r="D908" s="42">
        <f>_xll.qlCalendarAdvance(Calendar,$D907,B908,"f",FALSE)</f>
        <v>45811</v>
      </c>
      <c r="E908" s="177">
        <f>_xll.qlInterestRateIndexValueDate(IndexON,D908)</f>
        <v>45811</v>
      </c>
      <c r="F908" s="193">
        <f>IFERROR(_xll.qlIndexFixing(IndexON,D908,TRUE,_xll.ohTrigger(RecalcTrigger,TriggerON)),NA())</f>
        <v>1.9250461697986054E-2</v>
      </c>
      <c r="H908" s="42">
        <f>_xll.qlCalendarAdvance(Calendar,$H907,B908,"f",FALSE)</f>
        <v>45811</v>
      </c>
      <c r="I908" s="177">
        <f>_xll.qlInterestRateIndexValueDate(Index1M,$H908)</f>
        <v>45813</v>
      </c>
      <c r="J908" s="182">
        <f>IFERROR(_xll.qlIndexFixing(Index1M,$H908,TRUE,_xll.ohTrigger(RecalcTrigger,Trigger1M)),NA())</f>
        <v>1.9288056956769661E-2</v>
      </c>
      <c r="K908" s="44" t="e">
        <f>IFERROR(_xll.qlIndexFixing(Index3M,H908,TRUE,_xll.ohTrigger(RecalcTrigger,Trigger3M)),NA())</f>
        <v>#N/A</v>
      </c>
      <c r="L908" s="44">
        <f>IFERROR(_xll.qlIndexFixing(Index6M,$H908,TRUE,_xll.ohTrigger(RecalcTrigger,Trigger6M)),NA())</f>
        <v>2.1083854638324621E-2</v>
      </c>
      <c r="M908" s="183">
        <f>IFERROR(_xll.qlIndexFixing(Index1Y,$H908,TRUE,_xll.ohTrigger(RecalcTrigger,Trigger1Y)),NA())</f>
        <v>2.183092320090756E-2</v>
      </c>
      <c r="N908" s="182">
        <f>IFERROR(_xll.qlIndexFixing(ONIndex1M,I908,TRUE,_xll.ohTrigger(RecalcTrigger,Trigger1M)),NA())</f>
        <v>1.9232207556107994E-2</v>
      </c>
      <c r="O908" s="44" t="e">
        <f>IFERROR(_xll.qlIndexFixing(ONIndex3M,I908,TRUE,_xll.ohTrigger(RecalcTrigger,Trigger3M)),NA())</f>
        <v>#N/A</v>
      </c>
      <c r="P908" s="44">
        <f>IFERROR(_xll.qlIndexFixing(ONIndex6M,I908,TRUE,_xll.ohTrigger(RecalcTrigger,Trigger6M)),NA())</f>
        <v>2.0731777314795252E-2</v>
      </c>
      <c r="Q908" s="183">
        <f>IFERROR(_xll.qlIndexFixing(ONIndex1Y,I908,TRUE,_xll.ohTrigger(RecalcTrigger,Trigger1Y)),NA())</f>
        <v>2.1193020794445516E-2</v>
      </c>
    </row>
    <row r="909" spans="2:17" x14ac:dyDescent="0.2">
      <c r="B909" s="39" t="s">
        <v>42</v>
      </c>
      <c r="D909" s="42">
        <f>_xll.qlCalendarAdvance(Calendar,$D908,B909,"f",FALSE)</f>
        <v>45818</v>
      </c>
      <c r="E909" s="177">
        <f>_xll.qlInterestRateIndexValueDate(IndexON,D909)</f>
        <v>45818</v>
      </c>
      <c r="F909" s="193">
        <f>IFERROR(_xll.qlIndexFixing(IndexON,D909,TRUE,_xll.ohTrigger(RecalcTrigger,TriggerON)),NA())</f>
        <v>1.9274414818113428E-2</v>
      </c>
      <c r="H909" s="42">
        <f>_xll.qlCalendarAdvance(Calendar,$H908,B909,"f",FALSE)</f>
        <v>45818</v>
      </c>
      <c r="I909" s="177">
        <f>_xll.qlInterestRateIndexValueDate(Index1M,$H909)</f>
        <v>45820</v>
      </c>
      <c r="J909" s="182">
        <f>IFERROR(_xll.qlIndexFixing(Index1M,$H909,TRUE,_xll.ohTrigger(RecalcTrigger,Trigger1M)),NA())</f>
        <v>1.931214660048447E-2</v>
      </c>
      <c r="K909" s="44" t="e">
        <f>IFERROR(_xll.qlIndexFixing(Index3M,H909,TRUE,_xll.ohTrigger(RecalcTrigger,Trigger3M)),NA())</f>
        <v>#N/A</v>
      </c>
      <c r="L909" s="44">
        <f>IFERROR(_xll.qlIndexFixing(Index6M,$H909,TRUE,_xll.ohTrigger(RecalcTrigger,Trigger6M)),NA())</f>
        <v>2.1102907222692511E-2</v>
      </c>
      <c r="M909" s="183">
        <f>IFERROR(_xll.qlIndexFixing(Index1Y,$H909,TRUE,_xll.ohTrigger(RecalcTrigger,Trigger1Y)),NA())</f>
        <v>2.184664028566255E-2</v>
      </c>
      <c r="N909" s="182">
        <f>IFERROR(_xll.qlIndexFixing(ONIndex1M,I909,TRUE,_xll.ohTrigger(RecalcTrigger,Trigger1M)),NA())</f>
        <v>1.9256684872042129E-2</v>
      </c>
      <c r="O909" s="44" t="e">
        <f>IFERROR(_xll.qlIndexFixing(ONIndex3M,I909,TRUE,_xll.ohTrigger(RecalcTrigger,Trigger3M)),NA())</f>
        <v>#N/A</v>
      </c>
      <c r="P909" s="44">
        <f>IFERROR(_xll.qlIndexFixing(ONIndex6M,I909,TRUE,_xll.ohTrigger(RecalcTrigger,Trigger6M)),NA())</f>
        <v>2.0752047858998424E-2</v>
      </c>
      <c r="Q909" s="183">
        <f>IFERROR(_xll.qlIndexFixing(ONIndex1Y,I909,TRUE,_xll.ohTrigger(RecalcTrigger,Trigger1Y)),NA())</f>
        <v>2.1208739123084186E-2</v>
      </c>
    </row>
    <row r="910" spans="2:17" x14ac:dyDescent="0.2">
      <c r="B910" s="39" t="s">
        <v>42</v>
      </c>
      <c r="D910" s="42">
        <f>_xll.qlCalendarAdvance(Calendar,$D909,B910,"f",FALSE)</f>
        <v>45825</v>
      </c>
      <c r="E910" s="177">
        <f>_xll.qlInterestRateIndexValueDate(IndexON,D910)</f>
        <v>45825</v>
      </c>
      <c r="F910" s="193">
        <f>IFERROR(_xll.qlIndexFixing(IndexON,D910,TRUE,_xll.ohTrigger(RecalcTrigger,TriggerON)),NA())</f>
        <v>1.9298258500981547E-2</v>
      </c>
      <c r="H910" s="42">
        <f>_xll.qlCalendarAdvance(Calendar,$H909,B910,"f",FALSE)</f>
        <v>45825</v>
      </c>
      <c r="I910" s="177">
        <f>_xll.qlInterestRateIndexValueDate(Index1M,$H910)</f>
        <v>45827</v>
      </c>
      <c r="J910" s="182">
        <f>IFERROR(_xll.qlIndexFixing(Index1M,$H910,TRUE,_xll.ohTrigger(RecalcTrigger,Trigger1M)),NA())</f>
        <v>1.9335974825580027E-2</v>
      </c>
      <c r="K910" s="44" t="e">
        <f>IFERROR(_xll.qlIndexFixing(Index3M,H910,TRUE,_xll.ohTrigger(RecalcTrigger,Trigger3M)),NA())</f>
        <v>#N/A</v>
      </c>
      <c r="L910" s="44">
        <f>IFERROR(_xll.qlIndexFixing(Index6M,$H910,TRUE,_xll.ohTrigger(RecalcTrigger,Trigger6M)),NA())</f>
        <v>2.1121845986430975E-2</v>
      </c>
      <c r="M910" s="183">
        <f>IFERROR(_xll.qlIndexFixing(Index1Y,$H910,TRUE,_xll.ohTrigger(RecalcTrigger,Trigger1Y)),NA())</f>
        <v>2.1862309416140716E-2</v>
      </c>
      <c r="N910" s="182">
        <f>IFERROR(_xll.qlIndexFixing(ONIndex1M,I910,TRUE,_xll.ohTrigger(RecalcTrigger,Trigger1M)),NA())</f>
        <v>1.928090267036886E-2</v>
      </c>
      <c r="O910" s="44" t="e">
        <f>IFERROR(_xll.qlIndexFixing(ONIndex3M,I910,TRUE,_xll.ohTrigger(RecalcTrigger,Trigger3M)),NA())</f>
        <v>#N/A</v>
      </c>
      <c r="P910" s="44">
        <f>IFERROR(_xll.qlIndexFixing(ONIndex6M,I910,TRUE,_xll.ohTrigger(RecalcTrigger,Trigger6M)),NA())</f>
        <v>2.0772201745637986E-2</v>
      </c>
      <c r="Q910" s="183">
        <f>IFERROR(_xll.qlIndexFixing(ONIndex1Y,I910,TRUE,_xll.ohTrigger(RecalcTrigger,Trigger1Y)),NA())</f>
        <v>2.1224460232138753E-2</v>
      </c>
    </row>
    <row r="911" spans="2:17" x14ac:dyDescent="0.2">
      <c r="B911" s="39" t="s">
        <v>42</v>
      </c>
      <c r="D911" s="42">
        <f>_xll.qlCalendarAdvance(Calendar,$D910,B911,"f",FALSE)</f>
        <v>45832</v>
      </c>
      <c r="E911" s="177">
        <f>_xll.qlInterestRateIndexValueDate(IndexON,D911)</f>
        <v>45832</v>
      </c>
      <c r="F911" s="193">
        <f>IFERROR(_xll.qlIndexFixing(IndexON,D911,TRUE,_xll.ohTrigger(RecalcTrigger,TriggerON)),NA())</f>
        <v>1.9321993073848631E-2</v>
      </c>
      <c r="H911" s="42">
        <f>_xll.qlCalendarAdvance(Calendar,$H910,B911,"f",FALSE)</f>
        <v>45832</v>
      </c>
      <c r="I911" s="177">
        <f>_xll.qlInterestRateIndexValueDate(Index1M,$H911)</f>
        <v>45834</v>
      </c>
      <c r="J911" s="182">
        <f>IFERROR(_xll.qlIndexFixing(Index1M,$H911,TRUE,_xll.ohTrigger(RecalcTrigger,Trigger1M)),NA())</f>
        <v>1.9359540705964629E-2</v>
      </c>
      <c r="K911" s="44" t="e">
        <f>IFERROR(_xll.qlIndexFixing(Index3M,H911,TRUE,_xll.ohTrigger(RecalcTrigger,Trigger3M)),NA())</f>
        <v>#N/A</v>
      </c>
      <c r="L911" s="44">
        <f>IFERROR(_xll.qlIndexFixing(Index6M,$H911,TRUE,_xll.ohTrigger(RecalcTrigger,Trigger6M)),NA())</f>
        <v>2.1146439745565897E-2</v>
      </c>
      <c r="M911" s="183">
        <f>IFERROR(_xll.qlIndexFixing(Index1Y,$H911,TRUE,_xll.ohTrigger(RecalcTrigger,Trigger1Y)),NA())</f>
        <v>2.1877928228863221E-2</v>
      </c>
      <c r="N911" s="182">
        <f>IFERROR(_xll.qlIndexFixing(ONIndex1M,I911,TRUE,_xll.ohTrigger(RecalcTrigger,Trigger1M)),NA())</f>
        <v>1.9304860028146464E-2</v>
      </c>
      <c r="O911" s="44" t="e">
        <f>IFERROR(_xll.qlIndexFixing(ONIndex3M,I911,TRUE,_xll.ohTrigger(RecalcTrigger,Trigger3M)),NA())</f>
        <v>#N/A</v>
      </c>
      <c r="P911" s="44">
        <f>IFERROR(_xll.qlIndexFixing(ONIndex6M,I911,TRUE,_xll.ohTrigger(RecalcTrigger,Trigger6M)),NA())</f>
        <v>2.0792239285265524E-2</v>
      </c>
      <c r="Q911" s="183">
        <f>IFERROR(_xll.qlIndexFixing(ONIndex1Y,I911,TRUE,_xll.ohTrigger(RecalcTrigger,Trigger1Y)),NA())</f>
        <v>2.1240185495550179E-2</v>
      </c>
    </row>
    <row r="912" spans="2:17" x14ac:dyDescent="0.2">
      <c r="B912" s="39" t="s">
        <v>42</v>
      </c>
      <c r="D912" s="42">
        <f>_xll.qlCalendarAdvance(Calendar,$D911,B912,"f",FALSE)</f>
        <v>45839</v>
      </c>
      <c r="E912" s="177">
        <f>_xll.qlInterestRateIndexValueDate(IndexON,D912)</f>
        <v>45839</v>
      </c>
      <c r="F912" s="193">
        <f>IFERROR(_xll.qlIndexFixing(IndexON,D912,TRUE,_xll.ohTrigger(RecalcTrigger,TriggerON)),NA())</f>
        <v>1.9345618864292646E-2</v>
      </c>
      <c r="H912" s="42">
        <f>_xll.qlCalendarAdvance(Calendar,$H911,B912,"f",FALSE)</f>
        <v>45839</v>
      </c>
      <c r="I912" s="177">
        <f>_xll.qlInterestRateIndexValueDate(Index1M,$H912)</f>
        <v>45841</v>
      </c>
      <c r="J912" s="182">
        <f>IFERROR(_xll.qlIndexFixing(Index1M,$H912,TRUE,_xll.ohTrigger(RecalcTrigger,Trigger1M)),NA())</f>
        <v>1.9382843315541576E-2</v>
      </c>
      <c r="K912" s="44" t="e">
        <f>IFERROR(_xll.qlIndexFixing(Index3M,H912,TRUE,_xll.ohTrigger(RecalcTrigger,Trigger3M)),NA())</f>
        <v>#N/A</v>
      </c>
      <c r="L912" s="44">
        <f>IFERROR(_xll.qlIndexFixing(Index6M,$H912,TRUE,_xll.ohTrigger(RecalcTrigger,Trigger6M)),NA())</f>
        <v>2.11651296679898E-2</v>
      </c>
      <c r="M912" s="183">
        <f>IFERROR(_xll.qlIndexFixing(Index1Y,$H912,TRUE,_xll.ohTrigger(RecalcTrigger,Trigger1Y)),NA())</f>
        <v>2.1893494336089649E-2</v>
      </c>
      <c r="N912" s="182">
        <f>IFERROR(_xll.qlIndexFixing(ONIndex1M,I912,TRUE,_xll.ohTrigger(RecalcTrigger,Trigger1M)),NA())</f>
        <v>1.9328556022353283E-2</v>
      </c>
      <c r="O912" s="44" t="e">
        <f>IFERROR(_xll.qlIndexFixing(ONIndex3M,I912,TRUE,_xll.ohTrigger(RecalcTrigger,Trigger3M)),NA())</f>
        <v>#N/A</v>
      </c>
      <c r="P912" s="44">
        <f>IFERROR(_xll.qlIndexFixing(ONIndex6M,I912,TRUE,_xll.ohTrigger(RecalcTrigger,Trigger6M)),NA())</f>
        <v>2.0812160788272749E-2</v>
      </c>
      <c r="Q912" s="183">
        <f>IFERROR(_xll.qlIndexFixing(ONIndex1Y,I912,TRUE,_xll.ohTrigger(RecalcTrigger,Trigger1Y)),NA())</f>
        <v>2.1255916287179488E-2</v>
      </c>
    </row>
    <row r="913" spans="2:17" x14ac:dyDescent="0.2">
      <c r="B913" s="39" t="s">
        <v>42</v>
      </c>
      <c r="D913" s="42">
        <f>_xll.qlCalendarAdvance(Calendar,$D912,B913,"f",FALSE)</f>
        <v>45846</v>
      </c>
      <c r="E913" s="177">
        <f>_xll.qlInterestRateIndexValueDate(IndexON,D913)</f>
        <v>45846</v>
      </c>
      <c r="F913" s="193">
        <f>IFERROR(_xll.qlIndexFixing(IndexON,D913,TRUE,_xll.ohTrigger(RecalcTrigger,TriggerON)),NA())</f>
        <v>1.936913619941194E-2</v>
      </c>
      <c r="H913" s="42">
        <f>_xll.qlCalendarAdvance(Calendar,$H912,B913,"f",FALSE)</f>
        <v>45846</v>
      </c>
      <c r="I913" s="177">
        <f>_xll.qlInterestRateIndexValueDate(Index1M,$H913)</f>
        <v>45848</v>
      </c>
      <c r="J913" s="182">
        <f>IFERROR(_xll.qlIndexFixing(Index1M,$H913,TRUE,_xll.ohTrigger(RecalcTrigger,Trigger1M)),NA())</f>
        <v>1.9405881728241647E-2</v>
      </c>
      <c r="K913" s="44" t="e">
        <f>IFERROR(_xll.qlIndexFixing(Index3M,H913,TRUE,_xll.ohTrigger(RecalcTrigger,Trigger3M)),NA())</f>
        <v>#N/A</v>
      </c>
      <c r="L913" s="44">
        <f>IFERROR(_xll.qlIndexFixing(Index6M,$H913,TRUE,_xll.ohTrigger(RecalcTrigger,Trigger6M)),NA())</f>
        <v>2.1183704994060221E-2</v>
      </c>
      <c r="M913" s="183">
        <f>IFERROR(_xll.qlIndexFixing(Index1Y,$H913,TRUE,_xll.ohTrigger(RecalcTrigger,Trigger1Y)),NA())</f>
        <v>2.1909005325817344E-2</v>
      </c>
      <c r="N913" s="182">
        <f>IFERROR(_xll.qlIndexFixing(ONIndex1M,I913,TRUE,_xll.ohTrigger(RecalcTrigger,Trigger1M)),NA())</f>
        <v>1.9351989730127528E-2</v>
      </c>
      <c r="O913" s="44" t="e">
        <f>IFERROR(_xll.qlIndexFixing(ONIndex3M,I913,TRUE,_xll.ohTrigger(RecalcTrigger,Trigger3M)),NA())</f>
        <v>#N/A</v>
      </c>
      <c r="P913" s="44">
        <f>IFERROR(_xll.qlIndexFixing(ONIndex6M,I913,TRUE,_xll.ohTrigger(RecalcTrigger,Trigger6M)),NA())</f>
        <v>2.0831966565371118E-2</v>
      </c>
      <c r="Q913" s="183">
        <f>IFERROR(_xll.qlIndexFixing(ONIndex1Y,I913,TRUE,_xll.ohTrigger(RecalcTrigger,Trigger1Y)),NA())</f>
        <v>2.127165398120745E-2</v>
      </c>
    </row>
    <row r="914" spans="2:17" x14ac:dyDescent="0.2">
      <c r="B914" s="39" t="s">
        <v>42</v>
      </c>
      <c r="D914" s="42">
        <f>_xll.qlCalendarAdvance(Calendar,$D913,B914,"f",FALSE)</f>
        <v>45853</v>
      </c>
      <c r="E914" s="177">
        <f>_xll.qlInterestRateIndexValueDate(IndexON,D914)</f>
        <v>45853</v>
      </c>
      <c r="F914" s="193">
        <f>IFERROR(_xll.qlIndexFixing(IndexON,D914,TRUE,_xll.ohTrigger(RecalcTrigger,TriggerON)),NA())</f>
        <v>1.9392545406784478E-2</v>
      </c>
      <c r="H914" s="42">
        <f>_xll.qlCalendarAdvance(Calendar,$H913,B914,"f",FALSE)</f>
        <v>45853</v>
      </c>
      <c r="I914" s="177">
        <f>_xll.qlInterestRateIndexValueDate(Index1M,$H914)</f>
        <v>45855</v>
      </c>
      <c r="J914" s="182">
        <f>IFERROR(_xll.qlIndexFixing(Index1M,$H914,TRUE,_xll.ohTrigger(RecalcTrigger,Trigger1M)),NA())</f>
        <v>1.942865501799812E-2</v>
      </c>
      <c r="K914" s="44" t="e">
        <f>IFERROR(_xll.qlIndexFixing(Index3M,H914,TRUE,_xll.ohTrigger(RecalcTrigger,Trigger3M)),NA())</f>
        <v>#N/A</v>
      </c>
      <c r="L914" s="44">
        <f>IFERROR(_xll.qlIndexFixing(Index6M,$H914,TRUE,_xll.ohTrigger(RecalcTrigger,Trigger6M)),NA())</f>
        <v>2.1202165341805284E-2</v>
      </c>
      <c r="M914" s="183">
        <f>IFERROR(_xll.qlIndexFixing(Index1Y,$H914,TRUE,_xll.ohTrigger(RecalcTrigger,Trigger1Y)),NA())</f>
        <v>2.1924458761781864E-2</v>
      </c>
      <c r="N914" s="182">
        <f>IFERROR(_xll.qlIndexFixing(ONIndex1M,I914,TRUE,_xll.ohTrigger(RecalcTrigger,Trigger1M)),NA())</f>
        <v>1.9375160228527477E-2</v>
      </c>
      <c r="O914" s="44" t="e">
        <f>IFERROR(_xll.qlIndexFixing(ONIndex3M,I914,TRUE,_xll.ohTrigger(RecalcTrigger,Trigger3M)),NA())</f>
        <v>#N/A</v>
      </c>
      <c r="P914" s="44">
        <f>IFERROR(_xll.qlIndexFixing(ONIndex6M,I914,TRUE,_xll.ohTrigger(RecalcTrigger,Trigger6M)),NA())</f>
        <v>2.0851656927192153E-2</v>
      </c>
      <c r="Q914" s="183">
        <f>IFERROR(_xll.qlIndexFixing(ONIndex1Y,I914,TRUE,_xll.ohTrigger(RecalcTrigger,Trigger1Y)),NA())</f>
        <v>2.1287399951415154E-2</v>
      </c>
    </row>
    <row r="915" spans="2:17" x14ac:dyDescent="0.2">
      <c r="B915" s="39" t="s">
        <v>42</v>
      </c>
      <c r="D915" s="42">
        <f>_xll.qlCalendarAdvance(Calendar,$D914,B915,"f",FALSE)</f>
        <v>45860</v>
      </c>
      <c r="E915" s="177">
        <f>_xll.qlInterestRateIndexValueDate(IndexON,D915)</f>
        <v>45860</v>
      </c>
      <c r="F915" s="193">
        <f>IFERROR(_xll.qlIndexFixing(IndexON,D915,TRUE,_xll.ohTrigger(RecalcTrigger,TriggerON)),NA())</f>
        <v>1.9415846813508608E-2</v>
      </c>
      <c r="H915" s="42">
        <f>_xll.qlCalendarAdvance(Calendar,$H914,B915,"f",FALSE)</f>
        <v>45860</v>
      </c>
      <c r="I915" s="177">
        <f>_xll.qlInterestRateIndexValueDate(Index1M,$H915)</f>
        <v>45862</v>
      </c>
      <c r="J915" s="182">
        <f>IFERROR(_xll.qlIndexFixing(Index1M,$H915,TRUE,_xll.ohTrigger(RecalcTrigger,Trigger1M)),NA())</f>
        <v>1.9451162258754262E-2</v>
      </c>
      <c r="K915" s="44" t="e">
        <f>IFERROR(_xll.qlIndexFixing(Index3M,H915,TRUE,_xll.ohTrigger(RecalcTrigger,Trigger3M)),NA())</f>
        <v>#N/A</v>
      </c>
      <c r="L915" s="44">
        <f>IFERROR(_xll.qlIndexFixing(Index6M,$H915,TRUE,_xll.ohTrigger(RecalcTrigger,Trigger6M)),NA())</f>
        <v>2.1220510324072319E-2</v>
      </c>
      <c r="M915" s="183">
        <f>IFERROR(_xll.qlIndexFixing(Index1Y,$H915,TRUE,_xll.ohTrigger(RecalcTrigger,Trigger1Y)),NA())</f>
        <v>2.1939852183455202E-2</v>
      </c>
      <c r="N915" s="182">
        <f>IFERROR(_xll.qlIndexFixing(ONIndex1M,I915,TRUE,_xll.ohTrigger(RecalcTrigger,Trigger1M)),NA())</f>
        <v>1.9398066594531471E-2</v>
      </c>
      <c r="O915" s="44" t="e">
        <f>IFERROR(_xll.qlIndexFixing(ONIndex3M,I915,TRUE,_xll.ohTrigger(RecalcTrigger,Trigger3M)),NA())</f>
        <v>#N/A</v>
      </c>
      <c r="P915" s="44">
        <f>IFERROR(_xll.qlIndexFixing(ONIndex6M,I915,TRUE,_xll.ohTrigger(RecalcTrigger,Trigger6M)),NA())</f>
        <v>2.0871232184447308E-2</v>
      </c>
      <c r="Q915" s="183">
        <f>IFERROR(_xll.qlIndexFixing(ONIndex1Y,I915,TRUE,_xll.ohTrigger(RecalcTrigger,Trigger1Y)),NA())</f>
        <v>2.1303155571903432E-2</v>
      </c>
    </row>
    <row r="916" spans="2:17" x14ac:dyDescent="0.2">
      <c r="B916" s="39" t="s">
        <v>42</v>
      </c>
      <c r="D916" s="42">
        <f>_xll.qlCalendarAdvance(Calendar,$D915,B916,"f",FALSE)</f>
        <v>45867</v>
      </c>
      <c r="E916" s="177">
        <f>_xll.qlInterestRateIndexValueDate(IndexON,D916)</f>
        <v>45867</v>
      </c>
      <c r="F916" s="193">
        <f>IFERROR(_xll.qlIndexFixing(IndexON,D916,TRUE,_xll.ohTrigger(RecalcTrigger,TriggerON)),NA())</f>
        <v>1.9439040747082359E-2</v>
      </c>
      <c r="H916" s="42">
        <f>_xll.qlCalendarAdvance(Calendar,$H915,B916,"f",FALSE)</f>
        <v>45867</v>
      </c>
      <c r="I916" s="177">
        <f>_xll.qlInterestRateIndexValueDate(Index1M,$H916)</f>
        <v>45869</v>
      </c>
      <c r="J916" s="182">
        <f>IFERROR(_xll.qlIndexFixing(Index1M,$H916,TRUE,_xll.ohTrigger(RecalcTrigger,Trigger1M)),NA())</f>
        <v>1.9467122641715465E-2</v>
      </c>
      <c r="K916" s="44" t="e">
        <f>IFERROR(_xll.qlIndexFixing(Index3M,H916,TRUE,_xll.ohTrigger(RecalcTrigger,Trigger3M)),NA())</f>
        <v>#N/A</v>
      </c>
      <c r="L916" s="44">
        <f>IFERROR(_xll.qlIndexFixing(Index6M,$H916,TRUE,_xll.ohTrigger(RecalcTrigger,Trigger6M)),NA())</f>
        <v>2.1233078862273571E-2</v>
      </c>
      <c r="M916" s="183">
        <f>IFERROR(_xll.qlIndexFixing(Index1Y,$H916,TRUE,_xll.ohTrigger(RecalcTrigger,Trigger1Y)),NA())</f>
        <v>2.1955183106046244E-2</v>
      </c>
      <c r="N916" s="182">
        <f>IFERROR(_xll.qlIndexFixing(ONIndex1M,I916,TRUE,_xll.ohTrigger(RecalcTrigger,Trigger1M)),NA())</f>
        <v>1.9420707905277723E-2</v>
      </c>
      <c r="O916" s="44" t="e">
        <f>IFERROR(_xll.qlIndexFixing(ONIndex3M,I916,TRUE,_xll.ohTrigger(RecalcTrigger,Trigger3M)),NA())</f>
        <v>#N/A</v>
      </c>
      <c r="P916" s="44">
        <f>IFERROR(_xll.qlIndexFixing(ONIndex6M,I916,TRUE,_xll.ohTrigger(RecalcTrigger,Trigger6M)),NA())</f>
        <v>2.0890692647368425E-2</v>
      </c>
      <c r="Q916" s="183">
        <f>IFERROR(_xll.qlIndexFixing(ONIndex1Y,I916,TRUE,_xll.ohTrigger(RecalcTrigger,Trigger1Y)),NA())</f>
        <v>2.1318922216533309E-2</v>
      </c>
    </row>
    <row r="917" spans="2:17" x14ac:dyDescent="0.2">
      <c r="B917" s="39" t="s">
        <v>42</v>
      </c>
      <c r="D917" s="42">
        <f>_xll.qlCalendarAdvance(Calendar,$D916,B917,"f",FALSE)</f>
        <v>45874</v>
      </c>
      <c r="E917" s="177">
        <f>_xll.qlInterestRateIndexValueDate(IndexON,D917)</f>
        <v>45874</v>
      </c>
      <c r="F917" s="193">
        <f>IFERROR(_xll.qlIndexFixing(IndexON,D917,TRUE,_xll.ohTrigger(RecalcTrigger,TriggerON)),NA())</f>
        <v>1.9462127534763951E-2</v>
      </c>
      <c r="H917" s="42">
        <f>_xll.qlCalendarAdvance(Calendar,$H916,B917,"f",FALSE)</f>
        <v>45874</v>
      </c>
      <c r="I917" s="177">
        <f>_xll.qlInterestRateIndexValueDate(Index1M,$H917)</f>
        <v>45876</v>
      </c>
      <c r="J917" s="182">
        <f>IFERROR(_xll.qlIndexFixing(Index1M,$H917,TRUE,_xll.ohTrigger(RecalcTrigger,Trigger1M)),NA())</f>
        <v>1.9495374889106076E-2</v>
      </c>
      <c r="K917" s="44" t="e">
        <f>IFERROR(_xll.qlIndexFixing(Index3M,H917,TRUE,_xll.ohTrigger(RecalcTrigger,Trigger3M)),NA())</f>
        <v>#N/A</v>
      </c>
      <c r="L917" s="44">
        <f>IFERROR(_xll.qlIndexFixing(Index6M,$H917,TRUE,_xll.ohTrigger(RecalcTrigger,Trigger6M)),NA())</f>
        <v>2.1256852617653286E-2</v>
      </c>
      <c r="M917" s="183">
        <f>IFERROR(_xll.qlIndexFixing(Index1Y,$H917,TRUE,_xll.ohTrigger(RecalcTrigger,Trigger1Y)),NA())</f>
        <v>2.1970449020500115E-2</v>
      </c>
      <c r="N917" s="182">
        <f>IFERROR(_xll.qlIndexFixing(ONIndex1M,I917,TRUE,_xll.ohTrigger(RecalcTrigger,Trigger1M)),NA())</f>
        <v>1.9443083237744574E-2</v>
      </c>
      <c r="O917" s="44" t="e">
        <f>IFERROR(_xll.qlIndexFixing(ONIndex3M,I917,TRUE,_xll.ohTrigger(RecalcTrigger,Trigger3M)),NA())</f>
        <v>#N/A</v>
      </c>
      <c r="P917" s="44">
        <f>IFERROR(_xll.qlIndexFixing(ONIndex6M,I917,TRUE,_xll.ohTrigger(RecalcTrigger,Trigger6M)),NA())</f>
        <v>2.0910038626906768E-2</v>
      </c>
      <c r="Q917" s="183">
        <f>IFERROR(_xll.qlIndexFixing(ONIndex1Y,I917,TRUE,_xll.ohTrigger(RecalcTrigger,Trigger1Y)),NA())</f>
        <v>2.1334701259325684E-2</v>
      </c>
    </row>
    <row r="918" spans="2:17" x14ac:dyDescent="0.2">
      <c r="B918" s="39" t="s">
        <v>42</v>
      </c>
      <c r="D918" s="42">
        <f>_xll.qlCalendarAdvance(Calendar,$D917,B918,"f",FALSE)</f>
        <v>45881</v>
      </c>
      <c r="E918" s="177">
        <f>_xll.qlInterestRateIndexValueDate(IndexON,D918)</f>
        <v>45881</v>
      </c>
      <c r="F918" s="193">
        <f>IFERROR(_xll.qlIndexFixing(IndexON,D918,TRUE,_xll.ohTrigger(RecalcTrigger,TriggerON)),NA())</f>
        <v>1.9485107503891541E-2</v>
      </c>
      <c r="H918" s="42">
        <f>_xll.qlCalendarAdvance(Calendar,$H917,B918,"f",FALSE)</f>
        <v>45881</v>
      </c>
      <c r="I918" s="177">
        <f>_xll.qlInterestRateIndexValueDate(Index1M,$H918)</f>
        <v>45883</v>
      </c>
      <c r="J918" s="182">
        <f>IFERROR(_xll.qlIndexFixing(Index1M,$H918,TRUE,_xll.ohTrigger(RecalcTrigger,Trigger1M)),NA())</f>
        <v>1.9517078426653234E-2</v>
      </c>
      <c r="K918" s="44" t="e">
        <f>IFERROR(_xll.qlIndexFixing(Index3M,H918,TRUE,_xll.ohTrigger(RecalcTrigger,Trigger3M)),NA())</f>
        <v>#N/A</v>
      </c>
      <c r="L918" s="44">
        <f>IFERROR(_xll.qlIndexFixing(Index6M,$H918,TRUE,_xll.ohTrigger(RecalcTrigger,Trigger6M)),NA())</f>
        <v>2.1274849128753562E-2</v>
      </c>
      <c r="M918" s="183">
        <f>IFERROR(_xll.qlIndexFixing(Index1Y,$H918,TRUE,_xll.ohTrigger(RecalcTrigger,Trigger1Y)),NA())</f>
        <v>2.198564739349794E-2</v>
      </c>
      <c r="N918" s="182">
        <f>IFERROR(_xll.qlIndexFixing(ONIndex1M,I918,TRUE,_xll.ohTrigger(RecalcTrigger,Trigger1M)),NA())</f>
        <v>1.9465191668910364E-2</v>
      </c>
      <c r="O918" s="44" t="e">
        <f>IFERROR(_xll.qlIndexFixing(ONIndex3M,I918,TRUE,_xll.ohTrigger(RecalcTrigger,Trigger3M)),NA())</f>
        <v>#N/A</v>
      </c>
      <c r="P918" s="44">
        <f>IFERROR(_xll.qlIndexFixing(ONIndex6M,I918,TRUE,_xll.ohTrigger(RecalcTrigger,Trigger6M)),NA())</f>
        <v>2.0929270433533986E-2</v>
      </c>
      <c r="Q918" s="183">
        <f>IFERROR(_xll.qlIndexFixing(ONIndex1Y,I918,TRUE,_xll.ohTrigger(RecalcTrigger,Trigger1Y)),NA())</f>
        <v>2.1350494074221515E-2</v>
      </c>
    </row>
    <row r="919" spans="2:17" x14ac:dyDescent="0.2">
      <c r="B919" s="39" t="s">
        <v>42</v>
      </c>
      <c r="D919" s="42">
        <f>_xll.qlCalendarAdvance(Calendar,$D918,B919,"f",FALSE)</f>
        <v>45888</v>
      </c>
      <c r="E919" s="177">
        <f>_xll.qlInterestRateIndexValueDate(IndexON,D919)</f>
        <v>45888</v>
      </c>
      <c r="F919" s="193">
        <f>IFERROR(_xll.qlIndexFixing(IndexON,D919,TRUE,_xll.ohTrigger(RecalcTrigger,TriggerON)),NA())</f>
        <v>1.9507980981803286E-2</v>
      </c>
      <c r="H919" s="42">
        <f>_xll.qlCalendarAdvance(Calendar,$H918,B919,"f",FALSE)</f>
        <v>45888</v>
      </c>
      <c r="I919" s="177">
        <f>_xll.qlInterestRateIndexValueDate(Index1M,$H919)</f>
        <v>45890</v>
      </c>
      <c r="J919" s="182">
        <f>IFERROR(_xll.qlIndexFixing(Index1M,$H919,TRUE,_xll.ohTrigger(RecalcTrigger,Trigger1M)),NA())</f>
        <v>1.9538512211095538E-2</v>
      </c>
      <c r="K919" s="44" t="e">
        <f>IFERROR(_xll.qlIndexFixing(Index3M,H919,TRUE,_xll.ohTrigger(RecalcTrigger,Trigger3M)),NA())</f>
        <v>#N/A</v>
      </c>
      <c r="L919" s="44">
        <f>IFERROR(_xll.qlIndexFixing(Index6M,$H919,TRUE,_xll.ohTrigger(RecalcTrigger,Trigger6M)),NA())</f>
        <v>2.1292728673949345E-2</v>
      </c>
      <c r="M919" s="183">
        <f>IFERROR(_xll.qlIndexFixing(Index1Y,$H919,TRUE,_xll.ohTrigger(RecalcTrigger,Trigger1Y)),NA())</f>
        <v>2.2000775667456864E-2</v>
      </c>
      <c r="N919" s="182">
        <f>IFERROR(_xll.qlIndexFixing(ONIndex1M,I919,TRUE,_xll.ohTrigger(RecalcTrigger,Trigger1M)),NA())</f>
        <v>1.9487032275993244E-2</v>
      </c>
      <c r="O919" s="44" t="e">
        <f>IFERROR(_xll.qlIndexFixing(ONIndex3M,I919,TRUE,_xll.ohTrigger(RecalcTrigger,Trigger3M)),NA())</f>
        <v>#N/A</v>
      </c>
      <c r="P919" s="44">
        <f>IFERROR(_xll.qlIndexFixing(ONIndex6M,I919,TRUE,_xll.ohTrigger(RecalcTrigger,Trigger6M)),NA())</f>
        <v>2.0948388377801663E-2</v>
      </c>
      <c r="Q919" s="183">
        <f>IFERROR(_xll.qlIndexFixing(ONIndex1Y,I919,TRUE,_xll.ohTrigger(RecalcTrigger,Trigger1Y)),NA())</f>
        <v>2.1366302035241702E-2</v>
      </c>
    </row>
    <row r="920" spans="2:17" x14ac:dyDescent="0.2">
      <c r="B920" s="39" t="s">
        <v>42</v>
      </c>
      <c r="D920" s="42">
        <f>_xll.qlCalendarAdvance(Calendar,$D919,B920,"f",FALSE)</f>
        <v>45895</v>
      </c>
      <c r="E920" s="177">
        <f>_xll.qlInterestRateIndexValueDate(IndexON,D920)</f>
        <v>45895</v>
      </c>
      <c r="F920" s="193">
        <f>IFERROR(_xll.qlIndexFixing(IndexON,D920,TRUE,_xll.ohTrigger(RecalcTrigger,TriggerON)),NA())</f>
        <v>1.9530748295997213E-2</v>
      </c>
      <c r="H920" s="42">
        <f>_xll.qlCalendarAdvance(Calendar,$H919,B920,"f",FALSE)</f>
        <v>45895</v>
      </c>
      <c r="I920" s="177">
        <f>_xll.qlInterestRateIndexValueDate(Index1M,$H920)</f>
        <v>45897</v>
      </c>
      <c r="J920" s="182">
        <f>IFERROR(_xll.qlIndexFixing(Index1M,$H920,TRUE,_xll.ohTrigger(RecalcTrigger,Trigger1M)),NA())</f>
        <v>1.9559675316443703E-2</v>
      </c>
      <c r="K920" s="44" t="e">
        <f>IFERROR(_xll.qlIndexFixing(Index3M,H920,TRUE,_xll.ohTrigger(RecalcTrigger,Trigger3M)),NA())</f>
        <v>#N/A</v>
      </c>
      <c r="L920" s="44">
        <f>IFERROR(_xll.qlIndexFixing(Index6M,$H920,TRUE,_xll.ohTrigger(RecalcTrigger,Trigger6M)),NA())</f>
        <v>2.1304919937810141E-2</v>
      </c>
      <c r="M920" s="183">
        <f>IFERROR(_xll.qlIndexFixing(Index1Y,$H920,TRUE,_xll.ohTrigger(RecalcTrigger,Trigger1Y)),NA())</f>
        <v>2.201583126052982E-2</v>
      </c>
      <c r="N920" s="182">
        <f>IFERROR(_xll.qlIndexFixing(ONIndex1M,I920,TRUE,_xll.ohTrigger(RecalcTrigger,Trigger1M)),NA())</f>
        <v>1.9508604135971552E-2</v>
      </c>
      <c r="O920" s="44" t="e">
        <f>IFERROR(_xll.qlIndexFixing(ONIndex3M,I920,TRUE,_xll.ohTrigger(RecalcTrigger,Trigger3M)),NA())</f>
        <v>#N/A</v>
      </c>
      <c r="P920" s="44">
        <f>IFERROR(_xll.qlIndexFixing(ONIndex6M,I920,TRUE,_xll.ohTrigger(RecalcTrigger,Trigger6M)),NA())</f>
        <v>2.096739277034132E-2</v>
      </c>
      <c r="Q920" s="183">
        <f>IFERROR(_xll.qlIndexFixing(ONIndex1Y,I920,TRUE,_xll.ohTrigger(RecalcTrigger,Trigger1Y)),NA())</f>
        <v>2.1382126516247268E-2</v>
      </c>
    </row>
    <row r="921" spans="2:17" x14ac:dyDescent="0.2">
      <c r="B921" s="39" t="s">
        <v>42</v>
      </c>
      <c r="D921" s="42">
        <f>_xll.qlCalendarAdvance(Calendar,$D920,B921,"f",FALSE)</f>
        <v>45902</v>
      </c>
      <c r="E921" s="177">
        <f>_xll.qlInterestRateIndexValueDate(IndexON,D921)</f>
        <v>45902</v>
      </c>
      <c r="F921" s="193">
        <f>IFERROR(_xll.qlIndexFixing(IndexON,D921,TRUE,_xll.ohTrigger(RecalcTrigger,TriggerON)),NA())</f>
        <v>1.9553409773491737E-2</v>
      </c>
      <c r="H921" s="42">
        <f>_xll.qlCalendarAdvance(Calendar,$H920,B921,"f",FALSE)</f>
        <v>45902</v>
      </c>
      <c r="I921" s="177">
        <f>_xll.qlInterestRateIndexValueDate(Index1M,$H921)</f>
        <v>45904</v>
      </c>
      <c r="J921" s="182">
        <f>IFERROR(_xll.qlIndexFixing(Index1M,$H921,TRUE,_xll.ohTrigger(RecalcTrigger,Trigger1M)),NA())</f>
        <v>1.9580566816713441E-2</v>
      </c>
      <c r="K921" s="44" t="e">
        <f>IFERROR(_xll.qlIndexFixing(Index3M,H921,TRUE,_xll.ohTrigger(RecalcTrigger,Trigger3M)),NA())</f>
        <v>#N/A</v>
      </c>
      <c r="L921" s="44">
        <f>IFERROR(_xll.qlIndexFixing(Index6M,$H921,TRUE,_xll.ohTrigger(RecalcTrigger,Trigger6M)),NA())</f>
        <v>2.1318885082355587E-2</v>
      </c>
      <c r="M921" s="183">
        <f>IFERROR(_xll.qlIndexFixing(Index1Y,$H921,TRUE,_xll.ohTrigger(RecalcTrigger,Trigger1Y)),NA())</f>
        <v>2.2030811566605316E-2</v>
      </c>
      <c r="N921" s="182">
        <f>IFERROR(_xll.qlIndexFixing(ONIndex1M,I921,TRUE,_xll.ohTrigger(RecalcTrigger,Trigger1M)),NA())</f>
        <v>1.9529906325823632E-2</v>
      </c>
      <c r="O921" s="44" t="e">
        <f>IFERROR(_xll.qlIndexFixing(ONIndex3M,I921,TRUE,_xll.ohTrigger(RecalcTrigger,Trigger3M)),NA())</f>
        <v>#N/A</v>
      </c>
      <c r="P921" s="44">
        <f>IFERROR(_xll.qlIndexFixing(ONIndex6M,I921,TRUE,_xll.ohTrigger(RecalcTrigger,Trigger6M)),NA())</f>
        <v>2.0986283921784477E-2</v>
      </c>
      <c r="Q921" s="183">
        <f>IFERROR(_xll.qlIndexFixing(ONIndex1Y,I921,TRUE,_xll.ohTrigger(RecalcTrigger,Trigger1Y)),NA())</f>
        <v>2.1397968891418984E-2</v>
      </c>
    </row>
    <row r="922" spans="2:17" x14ac:dyDescent="0.2">
      <c r="B922" s="39" t="s">
        <v>42</v>
      </c>
      <c r="D922" s="42">
        <f>_xll.qlCalendarAdvance(Calendar,$D921,B922,"f",FALSE)</f>
        <v>45909</v>
      </c>
      <c r="E922" s="177">
        <f>_xll.qlInterestRateIndexValueDate(IndexON,D922)</f>
        <v>45909</v>
      </c>
      <c r="F922" s="193">
        <f>IFERROR(_xll.qlIndexFixing(IndexON,D922,TRUE,_xll.ohTrigger(RecalcTrigger,TriggerON)),NA())</f>
        <v>1.9575965741944756E-2</v>
      </c>
      <c r="H922" s="42">
        <f>_xll.qlCalendarAdvance(Calendar,$H921,B922,"f",FALSE)</f>
        <v>45909</v>
      </c>
      <c r="I922" s="177">
        <f>_xll.qlInterestRateIndexValueDate(Index1M,$H922)</f>
        <v>45911</v>
      </c>
      <c r="J922" s="182">
        <f>IFERROR(_xll.qlIndexFixing(Index1M,$H922,TRUE,_xll.ohTrigger(RecalcTrigger,Trigger1M)),NA())</f>
        <v>1.9601185785932951E-2</v>
      </c>
      <c r="K922" s="44" t="e">
        <f>IFERROR(_xll.qlIndexFixing(Index3M,H922,TRUE,_xll.ohTrigger(RecalcTrigger,Trigger3M)),NA())</f>
        <v>#N/A</v>
      </c>
      <c r="L922" s="44">
        <f>IFERROR(_xll.qlIndexFixing(Index6M,$H922,TRUE,_xll.ohTrigger(RecalcTrigger,Trigger6M)),NA())</f>
        <v>2.1336449507191275E-2</v>
      </c>
      <c r="M922" s="183">
        <f>IFERROR(_xll.qlIndexFixing(Index1Y,$H922,TRUE,_xll.ohTrigger(RecalcTrigger,Trigger1Y)),NA())</f>
        <v>2.2045713955307876E-2</v>
      </c>
      <c r="N922" s="182">
        <f>IFERROR(_xll.qlIndexFixing(ONIndex1M,I922,TRUE,_xll.ohTrigger(RecalcTrigger,Trigger1M)),NA())</f>
        <v>1.9550937922687694E-2</v>
      </c>
      <c r="O922" s="44" t="e">
        <f>IFERROR(_xll.qlIndexFixing(ONIndex3M,I922,TRUE,_xll.ohTrigger(RecalcTrigger,Trigger3M)),NA())</f>
        <v>#N/A</v>
      </c>
      <c r="P922" s="44">
        <f>IFERROR(_xll.qlIndexFixing(ONIndex6M,I922,TRUE,_xll.ohTrigger(RecalcTrigger,Trigger6M)),NA())</f>
        <v>2.1005062142682718E-2</v>
      </c>
      <c r="Q922" s="183">
        <f>IFERROR(_xll.qlIndexFixing(ONIndex1Y,I922,TRUE,_xll.ohTrigger(RecalcTrigger,Trigger1Y)),NA())</f>
        <v>2.1413830534378064E-2</v>
      </c>
    </row>
    <row r="923" spans="2:17" x14ac:dyDescent="0.2">
      <c r="B923" s="39" t="s">
        <v>42</v>
      </c>
      <c r="D923" s="42">
        <f>_xll.qlCalendarAdvance(Calendar,$D922,B923,"f",FALSE)</f>
        <v>45916</v>
      </c>
      <c r="E923" s="177">
        <f>_xll.qlInterestRateIndexValueDate(IndexON,D923)</f>
        <v>45916</v>
      </c>
      <c r="F923" s="193">
        <f>IFERROR(_xll.qlIndexFixing(IndexON,D923,TRUE,_xll.ohTrigger(RecalcTrigger,TriggerON)),NA())</f>
        <v>1.9598416528534557E-2</v>
      </c>
      <c r="H923" s="42">
        <f>_xll.qlCalendarAdvance(Calendar,$H922,B923,"f",FALSE)</f>
        <v>45916</v>
      </c>
      <c r="I923" s="177">
        <f>_xll.qlInterestRateIndexValueDate(Index1M,$H923)</f>
        <v>45918</v>
      </c>
      <c r="J923" s="182">
        <f>IFERROR(_xll.qlIndexFixing(Index1M,$H923,TRUE,_xll.ohTrigger(RecalcTrigger,Trigger1M)),NA())</f>
        <v>1.9621531298145423E-2</v>
      </c>
      <c r="K923" s="44" t="e">
        <f>IFERROR(_xll.qlIndexFixing(Index3M,H923,TRUE,_xll.ohTrigger(RecalcTrigger,Trigger3M)),NA())</f>
        <v>#N/A</v>
      </c>
      <c r="L923" s="44">
        <f>IFERROR(_xll.qlIndexFixing(Index6M,$H923,TRUE,_xll.ohTrigger(RecalcTrigger,Trigger6M)),NA())</f>
        <v>2.1353895499416943E-2</v>
      </c>
      <c r="M923" s="183">
        <f>IFERROR(_xll.qlIndexFixing(Index1Y,$H923,TRUE,_xll.ohTrigger(RecalcTrigger,Trigger1Y)),NA())</f>
        <v>2.2060535771998471E-2</v>
      </c>
      <c r="N923" s="182">
        <f>IFERROR(_xll.qlIndexFixing(ONIndex1M,I923,TRUE,_xll.ohTrigger(RecalcTrigger,Trigger1M)),NA())</f>
        <v>1.9571698003622018E-2</v>
      </c>
      <c r="O923" s="44" t="e">
        <f>IFERROR(_xll.qlIndexFixing(ONIndex3M,I923,TRUE,_xll.ohTrigger(RecalcTrigger,Trigger3M)),NA())</f>
        <v>#N/A</v>
      </c>
      <c r="P923" s="44">
        <f>IFERROR(_xll.qlIndexFixing(ONIndex6M,I923,TRUE,_xll.ohTrigger(RecalcTrigger,Trigger6M)),NA())</f>
        <v>2.1023727743667564E-2</v>
      </c>
      <c r="Q923" s="183">
        <f>IFERROR(_xll.qlIndexFixing(ONIndex1Y,I923,TRUE,_xll.ohTrigger(RecalcTrigger,Trigger1Y)),NA())</f>
        <v>2.1429712819385216E-2</v>
      </c>
    </row>
    <row r="924" spans="2:17" x14ac:dyDescent="0.2">
      <c r="B924" s="39" t="s">
        <v>42</v>
      </c>
      <c r="D924" s="42">
        <f>_xll.qlCalendarAdvance(Calendar,$D923,B924,"f",FALSE)</f>
        <v>45923</v>
      </c>
      <c r="E924" s="177">
        <f>_xll.qlInterestRateIndexValueDate(IndexON,D924)</f>
        <v>45923</v>
      </c>
      <c r="F924" s="193">
        <f>IFERROR(_xll.qlIndexFixing(IndexON,D924,TRUE,_xll.ohTrigger(RecalcTrigger,TriggerON)),NA())</f>
        <v>1.9620762460679231E-2</v>
      </c>
      <c r="H924" s="42">
        <f>_xll.qlCalendarAdvance(Calendar,$H923,B924,"f",FALSE)</f>
        <v>45923</v>
      </c>
      <c r="I924" s="177">
        <f>_xll.qlInterestRateIndexValueDate(Index1M,$H924)</f>
        <v>45925</v>
      </c>
      <c r="J924" s="182">
        <f>IFERROR(_xll.qlIndexFixing(Index1M,$H924,TRUE,_xll.ohTrigger(RecalcTrigger,Trigger1M)),NA())</f>
        <v>1.9641602427411531E-2</v>
      </c>
      <c r="K924" s="44" t="e">
        <f>IFERROR(_xll.qlIndexFixing(Index3M,H924,TRUE,_xll.ohTrigger(RecalcTrigger,Trigger3M)),NA())</f>
        <v>#N/A</v>
      </c>
      <c r="L924" s="44">
        <f>IFERROR(_xll.qlIndexFixing(Index6M,$H924,TRUE,_xll.ohTrigger(RecalcTrigger,Trigger6M)),NA())</f>
        <v>2.1371222608700224E-2</v>
      </c>
      <c r="M924" s="183">
        <f>IFERROR(_xll.qlIndexFixing(Index1Y,$H924,TRUE,_xll.ohTrigger(RecalcTrigger,Trigger1Y)),NA())</f>
        <v>2.2075274337774082E-2</v>
      </c>
      <c r="N924" s="182">
        <f>IFERROR(_xll.qlIndexFixing(ONIndex1M,I924,TRUE,_xll.ohTrigger(RecalcTrigger,Trigger1M)),NA())</f>
        <v>1.9592185645604943E-2</v>
      </c>
      <c r="O924" s="44" t="e">
        <f>IFERROR(_xll.qlIndexFixing(ONIndex3M,I924,TRUE,_xll.ohTrigger(RecalcTrigger,Trigger3M)),NA())</f>
        <v>#N/A</v>
      </c>
      <c r="P924" s="44">
        <f>IFERROR(_xll.qlIndexFixing(ONIndex6M,I924,TRUE,_xll.ohTrigger(RecalcTrigger,Trigger6M)),NA())</f>
        <v>2.1042281035210664E-2</v>
      </c>
      <c r="Q924" s="183">
        <f>IFERROR(_xll.qlIndexFixing(ONIndex1Y,I924,TRUE,_xll.ohTrigger(RecalcTrigger,Trigger1Y)),NA())</f>
        <v>2.1445617120381399E-2</v>
      </c>
    </row>
    <row r="925" spans="2:17" x14ac:dyDescent="0.2">
      <c r="B925" s="39" t="s">
        <v>42</v>
      </c>
      <c r="D925" s="42">
        <f>_xll.qlCalendarAdvance(Calendar,$D924,B925,"f",FALSE)</f>
        <v>45930</v>
      </c>
      <c r="E925" s="177">
        <f>_xll.qlInterestRateIndexValueDate(IndexON,D925)</f>
        <v>45930</v>
      </c>
      <c r="F925" s="193">
        <f>IFERROR(_xll.qlIndexFixing(IndexON,D925,TRUE,_xll.ohTrigger(RecalcTrigger,TriggerON)),NA())</f>
        <v>1.9643003865557063E-2</v>
      </c>
      <c r="H925" s="42">
        <f>_xll.qlCalendarAdvance(Calendar,$H924,B925,"f",FALSE)</f>
        <v>45930</v>
      </c>
      <c r="I925" s="177">
        <f>_xll.qlInterestRateIndexValueDate(Index1M,$H925)</f>
        <v>45932</v>
      </c>
      <c r="J925" s="182">
        <f>IFERROR(_xll.qlIndexFixing(Index1M,$H925,TRUE,_xll.ohTrigger(RecalcTrigger,Trigger1M)),NA())</f>
        <v>1.9661398247796946E-2</v>
      </c>
      <c r="K925" s="44" t="e">
        <f>IFERROR(_xll.qlIndexFixing(Index3M,H925,TRUE,_xll.ohTrigger(RecalcTrigger,Trigger3M)),NA())</f>
        <v>#N/A</v>
      </c>
      <c r="L925" s="44">
        <f>IFERROR(_xll.qlIndexFixing(Index6M,$H925,TRUE,_xll.ohTrigger(RecalcTrigger,Trigger6M)),NA())</f>
        <v>2.1390250903062437E-2</v>
      </c>
      <c r="M925" s="183">
        <f>IFERROR(_xll.qlIndexFixing(Index1Y,$H925,TRUE,_xll.ohTrigger(RecalcTrigger,Trigger1Y)),NA())</f>
        <v>2.2089926949468798E-2</v>
      </c>
      <c r="N925" s="182">
        <f>IFERROR(_xll.qlIndexFixing(ONIndex1M,I925,TRUE,_xll.ohTrigger(RecalcTrigger,Trigger1M)),NA())</f>
        <v>1.9612399925694746E-2</v>
      </c>
      <c r="O925" s="44" t="e">
        <f>IFERROR(_xll.qlIndexFixing(ONIndex3M,I925,TRUE,_xll.ohTrigger(RecalcTrigger,Trigger3M)),NA())</f>
        <v>#N/A</v>
      </c>
      <c r="P925" s="44">
        <f>IFERROR(_xll.qlIndexFixing(ONIndex6M,I925,TRUE,_xll.ohTrigger(RecalcTrigger,Trigger6M)),NA())</f>
        <v>2.1060722328103409E-2</v>
      </c>
      <c r="Q925" s="183">
        <f>IFERROR(_xll.qlIndexFixing(ONIndex1Y,I925,TRUE,_xll.ohTrigger(RecalcTrigger,Trigger1Y)),NA())</f>
        <v>2.1461544811147704E-2</v>
      </c>
    </row>
    <row r="926" spans="2:17" x14ac:dyDescent="0.2">
      <c r="B926" s="39" t="s">
        <v>42</v>
      </c>
      <c r="D926" s="42">
        <f>_xll.qlCalendarAdvance(Calendar,$D925,B926,"f",FALSE)</f>
        <v>45937</v>
      </c>
      <c r="E926" s="177">
        <f>_xll.qlInterestRateIndexValueDate(IndexON,D926)</f>
        <v>45937</v>
      </c>
      <c r="F926" s="193">
        <f>IFERROR(_xll.qlIndexFixing(IndexON,D926,TRUE,_xll.ohTrigger(RecalcTrigger,TriggerON)),NA())</f>
        <v>1.9665141070666081E-2</v>
      </c>
      <c r="H926" s="42">
        <f>_xll.qlCalendarAdvance(Calendar,$H925,B926,"f",FALSE)</f>
        <v>45937</v>
      </c>
      <c r="I926" s="177">
        <f>_xll.qlInterestRateIndexValueDate(Index1M,$H926)</f>
        <v>45939</v>
      </c>
      <c r="J926" s="182">
        <f>IFERROR(_xll.qlIndexFixing(Index1M,$H926,TRUE,_xll.ohTrigger(RecalcTrigger,Trigger1M)),NA())</f>
        <v>1.9680917833382328E-2</v>
      </c>
      <c r="K926" s="44" t="e">
        <f>IFERROR(_xll.qlIndexFixing(Index3M,H926,TRUE,_xll.ohTrigger(RecalcTrigger,Trigger3M)),NA())</f>
        <v>#N/A</v>
      </c>
      <c r="L926" s="44">
        <f>IFERROR(_xll.qlIndexFixing(Index6M,$H926,TRUE,_xll.ohTrigger(RecalcTrigger,Trigger6M)),NA())</f>
        <v>2.1407331069340688E-2</v>
      </c>
      <c r="M926" s="183">
        <f>IFERROR(_xll.qlIndexFixing(Index1Y,$H926,TRUE,_xll.ohTrigger(RecalcTrigger,Trigger1Y)),NA())</f>
        <v>2.2104490879654035E-2</v>
      </c>
      <c r="N926" s="182">
        <f>IFERROR(_xll.qlIndexFixing(ONIndex1M,I926,TRUE,_xll.ohTrigger(RecalcTrigger,Trigger1M)),NA())</f>
        <v>1.963233992102964E-2</v>
      </c>
      <c r="O926" s="44" t="e">
        <f>IFERROR(_xll.qlIndexFixing(ONIndex3M,I926,TRUE,_xll.ohTrigger(RecalcTrigger,Trigger3M)),NA())</f>
        <v>#N/A</v>
      </c>
      <c r="P926" s="44">
        <f>IFERROR(_xll.qlIndexFixing(ONIndex6M,I926,TRUE,_xll.ohTrigger(RecalcTrigger,Trigger6M)),NA())</f>
        <v>2.1079051932897386E-2</v>
      </c>
      <c r="Q926" s="183">
        <f>IFERROR(_xll.qlIndexFixing(ONIndex1Y,I926,TRUE,_xll.ohTrigger(RecalcTrigger,Trigger1Y)),NA())</f>
        <v>2.1477497265864898E-2</v>
      </c>
    </row>
    <row r="927" spans="2:17" x14ac:dyDescent="0.2">
      <c r="B927" s="39" t="s">
        <v>42</v>
      </c>
      <c r="D927" s="42">
        <f>_xll.qlCalendarAdvance(Calendar,$D926,B927,"f",FALSE)</f>
        <v>45944</v>
      </c>
      <c r="E927" s="177">
        <f>_xll.qlInterestRateIndexValueDate(IndexON,D927)</f>
        <v>45944</v>
      </c>
      <c r="F927" s="193">
        <f>IFERROR(_xll.qlIndexFixing(IndexON,D927,TRUE,_xll.ohTrigger(RecalcTrigger,TriggerON)),NA())</f>
        <v>1.9687174403344443E-2</v>
      </c>
      <c r="H927" s="42">
        <f>_xll.qlCalendarAdvance(Calendar,$H926,B927,"f",FALSE)</f>
        <v>45944</v>
      </c>
      <c r="I927" s="177">
        <f>_xll.qlInterestRateIndexValueDate(Index1M,$H927)</f>
        <v>45946</v>
      </c>
      <c r="J927" s="182">
        <f>IFERROR(_xll.qlIndexFixing(Index1M,$H927,TRUE,_xll.ohTrigger(RecalcTrigger,Trigger1M)),NA())</f>
        <v>1.9700160258270816E-2</v>
      </c>
      <c r="K927" s="44" t="e">
        <f>IFERROR(_xll.qlIndexFixing(Index3M,H927,TRUE,_xll.ohTrigger(RecalcTrigger,Trigger3M)),NA())</f>
        <v>#N/A</v>
      </c>
      <c r="L927" s="44">
        <f>IFERROR(_xll.qlIndexFixing(Index6M,$H927,TRUE,_xll.ohTrigger(RecalcTrigger,Trigger6M)),NA())</f>
        <v>2.1424290939038328E-2</v>
      </c>
      <c r="M927" s="183">
        <f>IFERROR(_xll.qlIndexFixing(Index1Y,$H927,TRUE,_xll.ohTrigger(RecalcTrigger,Trigger1Y)),NA())</f>
        <v>2.2118963376638975E-2</v>
      </c>
      <c r="N927" s="182">
        <f>IFERROR(_xll.qlIndexFixing(ONIndex1M,I927,TRUE,_xll.ohTrigger(RecalcTrigger,Trigger1M)),NA())</f>
        <v>1.9652004708587967E-2</v>
      </c>
      <c r="O927" s="44" t="e">
        <f>IFERROR(_xll.qlIndexFixing(ONIndex3M,I927,TRUE,_xll.ohTrigger(RecalcTrigger,Trigger3M)),NA())</f>
        <v>#N/A</v>
      </c>
      <c r="P927" s="44">
        <f>IFERROR(_xll.qlIndexFixing(ONIndex6M,I927,TRUE,_xll.ohTrigger(RecalcTrigger,Trigger6M)),NA())</f>
        <v>2.1097270160064241E-2</v>
      </c>
      <c r="Q927" s="183">
        <f>IFERROR(_xll.qlIndexFixing(ONIndex1Y,I927,TRUE,_xll.ohTrigger(RecalcTrigger,Trigger1Y)),NA())</f>
        <v>2.1493475858394007E-2</v>
      </c>
    </row>
    <row r="928" spans="2:17" x14ac:dyDescent="0.2">
      <c r="B928" s="39" t="s">
        <v>42</v>
      </c>
      <c r="D928" s="42">
        <f>_xll.qlCalendarAdvance(Calendar,$D927,B928,"f",FALSE)</f>
        <v>45951</v>
      </c>
      <c r="E928" s="177">
        <f>_xll.qlInterestRateIndexValueDate(IndexON,D928)</f>
        <v>45951</v>
      </c>
      <c r="F928" s="193">
        <f>IFERROR(_xll.qlIndexFixing(IndexON,D928,TRUE,_xll.ohTrigger(RecalcTrigger,TriggerON)),NA())</f>
        <v>1.970910419101024E-2</v>
      </c>
      <c r="H928" s="42">
        <f>_xll.qlCalendarAdvance(Calendar,$H927,B928,"f",FALSE)</f>
        <v>45951</v>
      </c>
      <c r="I928" s="177">
        <f>_xll.qlInterestRateIndexValueDate(Index1M,$H928)</f>
        <v>45953</v>
      </c>
      <c r="J928" s="182">
        <f>IFERROR(_xll.qlIndexFixing(Index1M,$H928,TRUE,_xll.ohTrigger(RecalcTrigger,Trigger1M)),NA())</f>
        <v>1.9719124596570548E-2</v>
      </c>
      <c r="K928" s="44" t="e">
        <f>IFERROR(_xll.qlIndexFixing(Index3M,H928,TRUE,_xll.ohTrigger(RecalcTrigger,Trigger3M)),NA())</f>
        <v>#N/A</v>
      </c>
      <c r="L928" s="44">
        <f>IFERROR(_xll.qlIndexFixing(Index6M,$H928,TRUE,_xll.ohTrigger(RecalcTrigger,Trigger6M)),NA())</f>
        <v>2.1441130044026528E-2</v>
      </c>
      <c r="M928" s="183">
        <f>IFERROR(_xll.qlIndexFixing(Index1Y,$H928,TRUE,_xll.ohTrigger(RecalcTrigger,Trigger1Y)),NA())</f>
        <v>2.2133341664471656E-2</v>
      </c>
      <c r="N928" s="182">
        <f>IFERROR(_xll.qlIndexFixing(ONIndex1M,I928,TRUE,_xll.ohTrigger(RecalcTrigger,Trigger1M)),NA())</f>
        <v>1.9671393365507939E-2</v>
      </c>
      <c r="O928" s="44" t="e">
        <f>IFERROR(_xll.qlIndexFixing(ONIndex3M,I928,TRUE,_xll.ohTrigger(RecalcTrigger,Trigger3M)),NA())</f>
        <v>#N/A</v>
      </c>
      <c r="P928" s="44">
        <f>IFERROR(_xll.qlIndexFixing(ONIndex6M,I928,TRUE,_xll.ohTrigger(RecalcTrigger,Trigger6M)),NA())</f>
        <v>2.1115377320395368E-2</v>
      </c>
      <c r="Q928" s="183">
        <f>IFERROR(_xll.qlIndexFixing(ONIndex1Y,I928,TRUE,_xll.ohTrigger(RecalcTrigger,Trigger1Y)),NA())</f>
        <v>2.1509481962755927E-2</v>
      </c>
    </row>
    <row r="929" spans="2:17" x14ac:dyDescent="0.2">
      <c r="B929" s="39" t="s">
        <v>42</v>
      </c>
      <c r="D929" s="42">
        <f>_xll.qlCalendarAdvance(Calendar,$D928,B929,"f",FALSE)</f>
        <v>45958</v>
      </c>
      <c r="E929" s="177">
        <f>_xll.qlInterestRateIndexValueDate(IndexON,D929)</f>
        <v>45958</v>
      </c>
      <c r="F929" s="193">
        <f>IFERROR(_xll.qlIndexFixing(IndexON,D929,TRUE,_xll.ohTrigger(RecalcTrigger,TriggerON)),NA())</f>
        <v>1.9730930760681886E-2</v>
      </c>
      <c r="H929" s="42">
        <f>_xll.qlCalendarAdvance(Calendar,$H928,B929,"f",FALSE)</f>
        <v>45958</v>
      </c>
      <c r="I929" s="177">
        <f>_xll.qlInterestRateIndexValueDate(Index1M,$H929)</f>
        <v>45960</v>
      </c>
      <c r="J929" s="182">
        <f>IFERROR(_xll.qlIndexFixing(Index1M,$H929,TRUE,_xll.ohTrigger(RecalcTrigger,Trigger1M)),NA())</f>
        <v>1.9732251423918587E-2</v>
      </c>
      <c r="K929" s="44" t="e">
        <f>IFERROR(_xll.qlIndexFixing(Index3M,H929,TRUE,_xll.ohTrigger(RecalcTrigger,Trigger3M)),NA())</f>
        <v>#N/A</v>
      </c>
      <c r="L929" s="44">
        <f>IFERROR(_xll.qlIndexFixing(Index6M,$H929,TRUE,_xll.ohTrigger(RecalcTrigger,Trigger6M)),NA())</f>
        <v>2.1457847910880033E-2</v>
      </c>
      <c r="M929" s="183">
        <f>IFERROR(_xll.qlIndexFixing(Index1Y,$H929,TRUE,_xll.ohTrigger(RecalcTrigger,Trigger1Y)),NA())</f>
        <v>2.2147622942939846E-2</v>
      </c>
      <c r="N929" s="182">
        <f>IFERROR(_xll.qlIndexFixing(ONIndex1M,I929,TRUE,_xll.ohTrigger(RecalcTrigger,Trigger1M)),NA())</f>
        <v>1.9690504968687961E-2</v>
      </c>
      <c r="O929" s="44" t="e">
        <f>IFERROR(_xll.qlIndexFixing(ONIndex3M,I929,TRUE,_xll.ohTrigger(RecalcTrigger,Trigger3M)),NA())</f>
        <v>#N/A</v>
      </c>
      <c r="P929" s="44">
        <f>IFERROR(_xll.qlIndexFixing(ONIndex6M,I929,TRUE,_xll.ohTrigger(RecalcTrigger,Trigger6M)),NA())</f>
        <v>2.1133373724202542E-2</v>
      </c>
      <c r="Q929" s="183">
        <f>IFERROR(_xll.qlIndexFixing(ONIndex1Y,I929,TRUE,_xll.ohTrigger(RecalcTrigger,Trigger1Y)),NA())</f>
        <v>2.1525516952811685E-2</v>
      </c>
    </row>
    <row r="930" spans="2:17" x14ac:dyDescent="0.2">
      <c r="B930" s="39" t="s">
        <v>42</v>
      </c>
      <c r="D930" s="42">
        <f>_xll.qlCalendarAdvance(Calendar,$D929,B930,"f",FALSE)</f>
        <v>45965</v>
      </c>
      <c r="E930" s="177">
        <f>_xll.qlInterestRateIndexValueDate(IndexON,D930)</f>
        <v>45965</v>
      </c>
      <c r="F930" s="193">
        <f>IFERROR(_xll.qlIndexFixing(IndexON,D930,TRUE,_xll.ohTrigger(RecalcTrigger,TriggerON)),NA())</f>
        <v>1.9752654440017281E-2</v>
      </c>
      <c r="H930" s="42">
        <f>_xll.qlCalendarAdvance(Calendar,$H929,B930,"f",FALSE)</f>
        <v>45965</v>
      </c>
      <c r="I930" s="177">
        <f>_xll.qlInterestRateIndexValueDate(Index1M,$H930)</f>
        <v>45967</v>
      </c>
      <c r="J930" s="182">
        <f>IFERROR(_xll.qlIndexFixing(Index1M,$H930,TRUE,_xll.ohTrigger(RecalcTrigger,Trigger1M)),NA())</f>
        <v>1.9756215309918723E-2</v>
      </c>
      <c r="K930" s="44" t="e">
        <f>IFERROR(_xll.qlIndexFixing(Index3M,H930,TRUE,_xll.ohTrigger(RecalcTrigger,Trigger3M)),NA())</f>
        <v>#N/A</v>
      </c>
      <c r="L930" s="44">
        <f>IFERROR(_xll.qlIndexFixing(Index6M,$H930,TRUE,_xll.ohTrigger(RecalcTrigger,Trigger6M)),NA())</f>
        <v>2.1472662833172056E-2</v>
      </c>
      <c r="M930" s="183">
        <f>IFERROR(_xll.qlIndexFixing(Index1Y,$H930,TRUE,_xll.ohTrigger(RecalcTrigger,Trigger1Y)),NA())</f>
        <v>2.2161804387571062E-2</v>
      </c>
      <c r="N930" s="182">
        <f>IFERROR(_xll.qlIndexFixing(ONIndex1M,I930,TRUE,_xll.ohTrigger(RecalcTrigger,Trigger1M)),NA())</f>
        <v>1.9709338595266246E-2</v>
      </c>
      <c r="O930" s="44" t="e">
        <f>IFERROR(_xll.qlIndexFixing(ONIndex3M,I930,TRUE,_xll.ohTrigger(RecalcTrigger,Trigger3M)),NA())</f>
        <v>#N/A</v>
      </c>
      <c r="P930" s="44">
        <f>IFERROR(_xll.qlIndexFixing(ONIndex6M,I930,TRUE,_xll.ohTrigger(RecalcTrigger,Trigger6M)),NA())</f>
        <v>2.1151259682357093E-2</v>
      </c>
      <c r="Q930" s="183">
        <f>IFERROR(_xll.qlIndexFixing(ONIndex1Y,I930,TRUE,_xll.ohTrigger(RecalcTrigger,Trigger1Y)),NA())</f>
        <v>2.1541582202582177E-2</v>
      </c>
    </row>
    <row r="931" spans="2:17" x14ac:dyDescent="0.2">
      <c r="B931" s="39" t="s">
        <v>42</v>
      </c>
      <c r="D931" s="42">
        <f>_xll.qlCalendarAdvance(Calendar,$D930,B931,"f",FALSE)</f>
        <v>45972</v>
      </c>
      <c r="E931" s="177">
        <f>_xll.qlInterestRateIndexValueDate(IndexON,D931)</f>
        <v>45972</v>
      </c>
      <c r="F931" s="193">
        <f>IFERROR(_xll.qlIndexFixing(IndexON,D931,TRUE,_xll.ohTrigger(RecalcTrigger,TriggerON)),NA())</f>
        <v>1.9774275556274645E-2</v>
      </c>
      <c r="H931" s="42">
        <f>_xll.qlCalendarAdvance(Calendar,$H930,B931,"f",FALSE)</f>
        <v>45972</v>
      </c>
      <c r="I931" s="177">
        <f>_xll.qlInterestRateIndexValueDate(Index1M,$H931)</f>
        <v>45974</v>
      </c>
      <c r="J931" s="182">
        <f>IFERROR(_xll.qlIndexFixing(Index1M,$H931,TRUE,_xll.ohTrigger(RecalcTrigger,Trigger1M)),NA())</f>
        <v>1.9774339833260879E-2</v>
      </c>
      <c r="K931" s="44" t="e">
        <f>IFERROR(_xll.qlIndexFixing(Index3M,H931,TRUE,_xll.ohTrigger(RecalcTrigger,Trigger3M)),NA())</f>
        <v>#N/A</v>
      </c>
      <c r="L931" s="44">
        <f>IFERROR(_xll.qlIndexFixing(Index6M,$H931,TRUE,_xll.ohTrigger(RecalcTrigger,Trigger6M)),NA())</f>
        <v>2.148914470533924E-2</v>
      </c>
      <c r="M931" s="183">
        <f>IFERROR(_xll.qlIndexFixing(Index1Y,$H931,TRUE,_xll.ohTrigger(RecalcTrigger,Trigger1Y)),NA())</f>
        <v>2.2175883149634514E-2</v>
      </c>
      <c r="N931" s="182">
        <f>IFERROR(_xll.qlIndexFixing(ONIndex1M,I931,TRUE,_xll.ohTrigger(RecalcTrigger,Trigger1M)),NA())</f>
        <v>1.9727893322301071E-2</v>
      </c>
      <c r="O931" s="44" t="e">
        <f>IFERROR(_xll.qlIndexFixing(ONIndex3M,I931,TRUE,_xll.ohTrigger(RecalcTrigger,Trigger3M)),NA())</f>
        <v>#N/A</v>
      </c>
      <c r="P931" s="44">
        <f>IFERROR(_xll.qlIndexFixing(ONIndex6M,I931,TRUE,_xll.ohTrigger(RecalcTrigger,Trigger6M)),NA())</f>
        <v>2.1169035505330669E-2</v>
      </c>
      <c r="Q931" s="183">
        <f>IFERROR(_xll.qlIndexFixing(ONIndex1Y,I931,TRUE,_xll.ohTrigger(RecalcTrigger,Trigger1Y)),NA())</f>
        <v>2.1557679086088299E-2</v>
      </c>
    </row>
    <row r="932" spans="2:17" x14ac:dyDescent="0.2">
      <c r="B932" s="39" t="s">
        <v>42</v>
      </c>
      <c r="D932" s="42">
        <f>_xll.qlCalendarAdvance(Calendar,$D931,B932,"f",FALSE)</f>
        <v>45979</v>
      </c>
      <c r="E932" s="177">
        <f>_xll.qlInterestRateIndexValueDate(IndexON,D932)</f>
        <v>45979</v>
      </c>
      <c r="F932" s="193">
        <f>IFERROR(_xll.qlIndexFixing(IndexON,D932,TRUE,_xll.ohTrigger(RecalcTrigger,TriggerON)),NA())</f>
        <v>1.97957944367122E-2</v>
      </c>
      <c r="H932" s="42">
        <f>_xll.qlCalendarAdvance(Calendar,$H931,B932,"f",FALSE)</f>
        <v>45979</v>
      </c>
      <c r="I932" s="177">
        <f>_xll.qlInterestRateIndexValueDate(Index1M,$H932)</f>
        <v>45981</v>
      </c>
      <c r="J932" s="182">
        <f>IFERROR(_xll.qlIndexFixing(Index1M,$H932,TRUE,_xll.ohTrigger(RecalcTrigger,Trigger1M)),NA())</f>
        <v>1.9792183827545551E-2</v>
      </c>
      <c r="K932" s="44" t="e">
        <f>IFERROR(_xll.qlIndexFixing(Index3M,H932,TRUE,_xll.ohTrigger(RecalcTrigger,Trigger3M)),NA())</f>
        <v>#N/A</v>
      </c>
      <c r="L932" s="44">
        <f>IFERROR(_xll.qlIndexFixing(Index6M,$H932,TRUE,_xll.ohTrigger(RecalcTrigger,Trigger6M)),NA())</f>
        <v>2.1505503900244482E-2</v>
      </c>
      <c r="M932" s="183">
        <f>IFERROR(_xll.qlIndexFixing(Index1Y,$H932,TRUE,_xll.ohTrigger(RecalcTrigger,Trigger1Y)),NA())</f>
        <v>2.2189856356142651E-2</v>
      </c>
      <c r="N932" s="182">
        <f>IFERROR(_xll.qlIndexFixing(ONIndex1M,I932,TRUE,_xll.ohTrigger(RecalcTrigger,Trigger1M)),NA())</f>
        <v>1.9746168226930649E-2</v>
      </c>
      <c r="O932" s="44" t="e">
        <f>IFERROR(_xll.qlIndexFixing(ONIndex3M,I932,TRUE,_xll.ohTrigger(RecalcTrigger,Trigger3M)),NA())</f>
        <v>#N/A</v>
      </c>
      <c r="P932" s="44">
        <f>IFERROR(_xll.qlIndexFixing(ONIndex6M,I932,TRUE,_xll.ohTrigger(RecalcTrigger,Trigger6M)),NA())</f>
        <v>2.118670150375479E-2</v>
      </c>
      <c r="Q932" s="183">
        <f>IFERROR(_xll.qlIndexFixing(ONIndex1Y,I932,TRUE,_xll.ohTrigger(RecalcTrigger,Trigger1Y)),NA())</f>
        <v>2.157380897735095E-2</v>
      </c>
    </row>
    <row r="933" spans="2:17" x14ac:dyDescent="0.2">
      <c r="B933" s="39" t="s">
        <v>42</v>
      </c>
      <c r="D933" s="42">
        <f>_xll.qlCalendarAdvance(Calendar,$D932,B933,"f",FALSE)</f>
        <v>45986</v>
      </c>
      <c r="E933" s="177">
        <f>_xll.qlInterestRateIndexValueDate(IndexON,D933)</f>
        <v>45986</v>
      </c>
      <c r="F933" s="193">
        <f>IFERROR(_xll.qlIndexFixing(IndexON,D933,TRUE,_xll.ohTrigger(RecalcTrigger,TriggerON)),NA())</f>
        <v>1.9817211408748037E-2</v>
      </c>
      <c r="H933" s="42">
        <f>_xll.qlCalendarAdvance(Calendar,$H932,B933,"f",FALSE)</f>
        <v>45986</v>
      </c>
      <c r="I933" s="177">
        <f>_xll.qlInterestRateIndexValueDate(Index1M,$H933)</f>
        <v>45988</v>
      </c>
      <c r="J933" s="182">
        <f>IFERROR(_xll.qlIndexFixing(Index1M,$H933,TRUE,_xll.ohTrigger(RecalcTrigger,Trigger1M)),NA())</f>
        <v>1.9809768857942389E-2</v>
      </c>
      <c r="K933" s="44" t="e">
        <f>IFERROR(_xll.qlIndexFixing(Index3M,H933,TRUE,_xll.ohTrigger(RecalcTrigger,Trigger3M)),NA())</f>
        <v>#N/A</v>
      </c>
      <c r="L933" s="44">
        <f>IFERROR(_xll.qlIndexFixing(Index6M,$H933,TRUE,_xll.ohTrigger(RecalcTrigger,Trigger6M)),NA())</f>
        <v>2.1521739919641038E-2</v>
      </c>
      <c r="M933" s="183">
        <f>IFERROR(_xll.qlIndexFixing(Index1Y,$H933,TRUE,_xll.ohTrigger(RecalcTrigger,Trigger1Y)),NA())</f>
        <v>2.2203721109851176E-2</v>
      </c>
      <c r="N933" s="182">
        <f>IFERROR(_xll.qlIndexFixing(ONIndex1M,I933,TRUE,_xll.ohTrigger(RecalcTrigger,Trigger1M)),NA())</f>
        <v>1.9764162386053385E-2</v>
      </c>
      <c r="O933" s="44" t="e">
        <f>IFERROR(_xll.qlIndexFixing(ONIndex3M,I933,TRUE,_xll.ohTrigger(RecalcTrigger,Trigger3M)),NA())</f>
        <v>#N/A</v>
      </c>
      <c r="P933" s="44">
        <f>IFERROR(_xll.qlIndexFixing(ONIndex6M,I933,TRUE,_xll.ohTrigger(RecalcTrigger,Trigger6M)),NA())</f>
        <v>2.1204257988260977E-2</v>
      </c>
      <c r="Q933" s="183">
        <f>IFERROR(_xll.qlIndexFixing(ONIndex1Y,I933,TRUE,_xll.ohTrigger(RecalcTrigger,Trigger1Y)),NA())</f>
        <v>2.1589973250231154E-2</v>
      </c>
    </row>
    <row r="934" spans="2:17" x14ac:dyDescent="0.2">
      <c r="B934" s="39" t="s">
        <v>42</v>
      </c>
      <c r="D934" s="42">
        <f>_xll.qlCalendarAdvance(Calendar,$D933,B934,"f",FALSE)</f>
        <v>45993</v>
      </c>
      <c r="E934" s="177">
        <f>_xll.qlInterestRateIndexValueDate(IndexON,D934)</f>
        <v>45993</v>
      </c>
      <c r="F934" s="193">
        <f>IFERROR(_xll.qlIndexFixing(IndexON,D934,TRUE,_xll.ohTrigger(RecalcTrigger,TriggerON)),NA())</f>
        <v>1.9838526799720313E-2</v>
      </c>
      <c r="H934" s="42">
        <f>_xll.qlCalendarAdvance(Calendar,$H933,B934,"f",FALSE)</f>
        <v>45993</v>
      </c>
      <c r="I934" s="177">
        <f>_xll.qlInterestRateIndexValueDate(Index1M,$H934)</f>
        <v>45995</v>
      </c>
      <c r="J934" s="182">
        <f>IFERROR(_xll.qlIndexFixing(Index1M,$H934,TRUE,_xll.ohTrigger(RecalcTrigger,Trigger1M)),NA())</f>
        <v>1.9827134303251615E-2</v>
      </c>
      <c r="K934" s="44" t="e">
        <f>IFERROR(_xll.qlIndexFixing(Index3M,H934,TRUE,_xll.ohTrigger(RecalcTrigger,Trigger3M)),NA())</f>
        <v>#N/A</v>
      </c>
      <c r="L934" s="44">
        <f>IFERROR(_xll.qlIndexFixing(Index6M,$H934,TRUE,_xll.ohTrigger(RecalcTrigger,Trigger6M)),NA())</f>
        <v>2.1539601732659616E-2</v>
      </c>
      <c r="M934" s="183">
        <f>IFERROR(_xll.qlIndexFixing(Index1Y,$H934,TRUE,_xll.ohTrigger(RecalcTrigger,Trigger1Y)),NA())</f>
        <v>2.2217474489261421E-2</v>
      </c>
      <c r="N934" s="182">
        <f>IFERROR(_xll.qlIndexFixing(ONIndex1M,I934,TRUE,_xll.ohTrigger(RecalcTrigger,Trigger1M)),NA())</f>
        <v>1.9781874876807493E-2</v>
      </c>
      <c r="O934" s="44" t="e">
        <f>IFERROR(_xll.qlIndexFixing(ONIndex3M,I934,TRUE,_xll.ohTrigger(RecalcTrigger,Trigger3M)),NA())</f>
        <v>#N/A</v>
      </c>
      <c r="P934" s="44">
        <f>IFERROR(_xll.qlIndexFixing(ONIndex6M,I934,TRUE,_xll.ohTrigger(RecalcTrigger,Trigger6M)),NA())</f>
        <v>2.1221705269400815E-2</v>
      </c>
      <c r="Q934" s="183">
        <f>IFERROR(_xll.qlIndexFixing(ONIndex1Y,I934,TRUE,_xll.ohTrigger(RecalcTrigger,Trigger1Y)),NA())</f>
        <v>2.1606173278749807E-2</v>
      </c>
    </row>
    <row r="935" spans="2:17" x14ac:dyDescent="0.2">
      <c r="B935" s="39" t="s">
        <v>42</v>
      </c>
      <c r="D935" s="42">
        <f>_xll.qlCalendarAdvance(Calendar,$D934,B935,"f",FALSE)</f>
        <v>46000</v>
      </c>
      <c r="E935" s="177">
        <f>_xll.qlInterestRateIndexValueDate(IndexON,D935)</f>
        <v>46000</v>
      </c>
      <c r="F935" s="193">
        <f>IFERROR(_xll.qlIndexFixing(IndexON,D935,TRUE,_xll.ohTrigger(RecalcTrigger,TriggerON)),NA())</f>
        <v>1.9859740937047121E-2</v>
      </c>
      <c r="H935" s="42">
        <f>_xll.qlCalendarAdvance(Calendar,$H934,B935,"f",FALSE)</f>
        <v>46000</v>
      </c>
      <c r="I935" s="177">
        <f>_xll.qlInterestRateIndexValueDate(Index1M,$H935)</f>
        <v>46002</v>
      </c>
      <c r="J935" s="182">
        <f>IFERROR(_xll.qlIndexFixing(Index1M,$H935,TRUE,_xll.ohTrigger(RecalcTrigger,Trigger1M)),NA())</f>
        <v>1.98443203839202E-2</v>
      </c>
      <c r="K935" s="44" t="e">
        <f>IFERROR(_xll.qlIndexFixing(Index3M,H935,TRUE,_xll.ohTrigger(RecalcTrigger,Trigger3M)),NA())</f>
        <v>#N/A</v>
      </c>
      <c r="L935" s="44">
        <f>IFERROR(_xll.qlIndexFixing(Index6M,$H935,TRUE,_xll.ohTrigger(RecalcTrigger,Trigger6M)),NA())</f>
        <v>2.1555581932301407E-2</v>
      </c>
      <c r="M935" s="183">
        <f>IFERROR(_xll.qlIndexFixing(Index1Y,$H935,TRUE,_xll.ohTrigger(RecalcTrigger,Trigger1Y)),NA())</f>
        <v>2.2231113548621034E-2</v>
      </c>
      <c r="N935" s="182">
        <f>IFERROR(_xll.qlIndexFixing(ONIndex1M,I935,TRUE,_xll.ohTrigger(RecalcTrigger,Trigger1M)),NA())</f>
        <v>1.9799304776331184E-2</v>
      </c>
      <c r="O935" s="44" t="e">
        <f>IFERROR(_xll.qlIndexFixing(ONIndex3M,I935,TRUE,_xll.ohTrigger(RecalcTrigger,Trigger3M)),NA())</f>
        <v>#N/A</v>
      </c>
      <c r="P935" s="44">
        <f>IFERROR(_xll.qlIndexFixing(ONIndex6M,I935,TRUE,_xll.ohTrigger(RecalcTrigger,Trigger6M)),NA())</f>
        <v>2.1239043657725887E-2</v>
      </c>
      <c r="Q935" s="183">
        <f>IFERROR(_xll.qlIndexFixing(ONIndex1Y,I935,TRUE,_xll.ohTrigger(RecalcTrigger,Trigger1Y)),NA())</f>
        <v>2.1622410436767936E-2</v>
      </c>
    </row>
    <row r="936" spans="2:17" x14ac:dyDescent="0.2">
      <c r="B936" s="39" t="s">
        <v>42</v>
      </c>
      <c r="D936" s="42">
        <f>_xll.qlCalendarAdvance(Calendar,$D935,B936,"f",FALSE)</f>
        <v>46007</v>
      </c>
      <c r="E936" s="177">
        <f>_xll.qlInterestRateIndexValueDate(IndexON,D936)</f>
        <v>46007</v>
      </c>
      <c r="F936" s="193">
        <f>IFERROR(_xll.qlIndexFixing(IndexON,D936,TRUE,_xll.ohTrigger(RecalcTrigger,TriggerON)),NA())</f>
        <v>1.988085414782681E-2</v>
      </c>
      <c r="H936" s="42">
        <f>_xll.qlCalendarAdvance(Calendar,$H935,B936,"f",FALSE)</f>
        <v>46007</v>
      </c>
      <c r="I936" s="177">
        <f>_xll.qlInterestRateIndexValueDate(Index1M,$H936)</f>
        <v>46009</v>
      </c>
      <c r="J936" s="182">
        <f>IFERROR(_xll.qlIndexFixing(Index1M,$H936,TRUE,_xll.ohTrigger(RecalcTrigger,Trigger1M)),NA())</f>
        <v>1.9861367631111571E-2</v>
      </c>
      <c r="K936" s="44" t="e">
        <f>IFERROR(_xll.qlIndexFixing(Index3M,H936,TRUE,_xll.ohTrigger(RecalcTrigger,Trigger3M)),NA())</f>
        <v>#N/A</v>
      </c>
      <c r="L936" s="44">
        <f>IFERROR(_xll.qlIndexFixing(Index6M,$H936,TRUE,_xll.ohTrigger(RecalcTrigger,Trigger6M)),NA())</f>
        <v>2.1571437431593374E-2</v>
      </c>
      <c r="M936" s="183">
        <f>IFERROR(_xll.qlIndexFixing(Index1Y,$H936,TRUE,_xll.ohTrigger(RecalcTrigger,Trigger1Y)),NA())</f>
        <v>2.2244635317926816E-2</v>
      </c>
      <c r="N936" s="182">
        <f>IFERROR(_xll.qlIndexFixing(ONIndex1M,I936,TRUE,_xll.ohTrigger(RecalcTrigger,Trigger1M)),NA())</f>
        <v>1.9816489576154339E-2</v>
      </c>
      <c r="O936" s="44" t="e">
        <f>IFERROR(_xll.qlIndexFixing(ONIndex3M,I936,TRUE,_xll.ohTrigger(RecalcTrigger,Trigger3M)),NA())</f>
        <v>#N/A</v>
      </c>
      <c r="P936" s="44">
        <f>IFERROR(_xll.qlIndexFixing(ONIndex6M,I936,TRUE,_xll.ohTrigger(RecalcTrigger,Trigger6M)),NA())</f>
        <v>2.1256269766904978E-2</v>
      </c>
      <c r="Q936" s="183">
        <f>IFERROR(_xll.qlIndexFixing(ONIndex1Y,I936,TRUE,_xll.ohTrigger(RecalcTrigger,Trigger1Y)),NA())</f>
        <v>2.1638652732995922E-2</v>
      </c>
    </row>
    <row r="937" spans="2:17" x14ac:dyDescent="0.2">
      <c r="B937" s="39" t="s">
        <v>42</v>
      </c>
      <c r="D937" s="42">
        <f>_xll.qlCalendarAdvance(Calendar,$D936,B937,"f",FALSE)</f>
        <v>46014</v>
      </c>
      <c r="E937" s="177">
        <f>_xll.qlInterestRateIndexValueDate(IndexON,D937)</f>
        <v>46014</v>
      </c>
      <c r="F937" s="193">
        <f>IFERROR(_xll.qlIndexFixing(IndexON,D937,TRUE,_xll.ohTrigger(RecalcTrigger,TriggerON)),NA())</f>
        <v>1.9901823111512229E-2</v>
      </c>
      <c r="H937" s="42">
        <f>_xll.qlCalendarAdvance(Calendar,$H936,B937,"f",FALSE)</f>
        <v>46014</v>
      </c>
      <c r="I937" s="177">
        <f>_xll.qlInterestRateIndexValueDate(Index1M,$H937)</f>
        <v>46020</v>
      </c>
      <c r="J937" s="182">
        <f>IFERROR(_xll.qlIndexFixing(Index1M,$H937,TRUE,_xll.ohTrigger(RecalcTrigger,Trigger1M)),NA())</f>
        <v>1.9886201031562578E-2</v>
      </c>
      <c r="K937" s="44" t="e">
        <f>IFERROR(_xll.qlIndexFixing(Index3M,H937,TRUE,_xll.ohTrigger(RecalcTrigger,Trigger3M)),NA())</f>
        <v>#N/A</v>
      </c>
      <c r="L937" s="44">
        <f>IFERROR(_xll.qlIndexFixing(Index6M,$H937,TRUE,_xll.ohTrigger(RecalcTrigger,Trigger6M)),NA())</f>
        <v>2.1596100476841198E-2</v>
      </c>
      <c r="M937" s="183">
        <f>IFERROR(_xll.qlIndexFixing(Index1Y,$H937,TRUE,_xll.ohTrigger(RecalcTrigger,Trigger1Y)),NA())</f>
        <v>2.2265641670760453E-2</v>
      </c>
      <c r="N937" s="182">
        <f>IFERROR(_xll.qlIndexFixing(ONIndex1M,I937,TRUE,_xll.ohTrigger(RecalcTrigger,Trigger1M)),NA())</f>
        <v>1.984018428658807E-2</v>
      </c>
      <c r="O937" s="44" t="e">
        <f>IFERROR(_xll.qlIndexFixing(ONIndex3M,I937,TRUE,_xll.ohTrigger(RecalcTrigger,Trigger3M)),NA())</f>
        <v>#N/A</v>
      </c>
      <c r="P937" s="44">
        <f>IFERROR(_xll.qlIndexFixing(ONIndex6M,I937,TRUE,_xll.ohTrigger(RecalcTrigger,Trigger6M)),NA())</f>
        <v>2.1280076465517439E-2</v>
      </c>
      <c r="Q937" s="183">
        <f>IFERROR(_xll.qlIndexFixing(ONIndex1Y,I937,TRUE,_xll.ohTrigger(RecalcTrigger,Trigger1Y)),NA())</f>
        <v>2.1661167000126547E-2</v>
      </c>
    </row>
    <row r="938" spans="2:17" x14ac:dyDescent="0.2">
      <c r="B938" s="39" t="s">
        <v>42</v>
      </c>
      <c r="D938" s="42">
        <f>_xll.qlCalendarAdvance(Calendar,$D937,B938,"f",FALSE)</f>
        <v>46021</v>
      </c>
      <c r="E938" s="177">
        <f>_xll.qlInterestRateIndexValueDate(IndexON,D938)</f>
        <v>46021</v>
      </c>
      <c r="F938" s="193">
        <f>IFERROR(_xll.qlIndexFixing(IndexON,D938,TRUE,_xll.ohTrigger(RecalcTrigger,TriggerON)),NA())</f>
        <v>1.9922553571980472E-2</v>
      </c>
      <c r="H938" s="42">
        <f>_xll.qlCalendarAdvance(Calendar,$H937,B938,"f",FALSE)</f>
        <v>46021</v>
      </c>
      <c r="I938" s="177">
        <f>_xll.qlInterestRateIndexValueDate(Index1M,$H938)</f>
        <v>46024</v>
      </c>
      <c r="J938" s="182">
        <f>IFERROR(_xll.qlIndexFixing(Index1M,$H938,TRUE,_xll.ohTrigger(RecalcTrigger,Trigger1M)),NA())</f>
        <v>1.9895810304245948E-2</v>
      </c>
      <c r="K938" s="44" t="e">
        <f>IFERROR(_xll.qlIndexFixing(Index3M,H938,TRUE,_xll.ohTrigger(RecalcTrigger,Trigger3M)),NA())</f>
        <v>#N/A</v>
      </c>
      <c r="L938" s="44">
        <f>IFERROR(_xll.qlIndexFixing(Index6M,$H938,TRUE,_xll.ohTrigger(RecalcTrigger,Trigger6M)),NA())</f>
        <v>2.160327577649665E-2</v>
      </c>
      <c r="M938" s="183">
        <f>IFERROR(_xll.qlIndexFixing(Index1Y,$H938,TRUE,_xll.ohTrigger(RecalcTrigger,Trigger1Y)),NA())</f>
        <v>2.2276310476396687E-2</v>
      </c>
      <c r="N938" s="182">
        <f>IFERROR(_xll.qlIndexFixing(ONIndex1M,I938,TRUE,_xll.ohTrigger(RecalcTrigger,Trigger1M)),NA())</f>
        <v>1.9852956896437846E-2</v>
      </c>
      <c r="O938" s="44" t="e">
        <f>IFERROR(_xll.qlIndexFixing(ONIndex3M,I938,TRUE,_xll.ohTrigger(RecalcTrigger,Trigger3M)),NA())</f>
        <v>#N/A</v>
      </c>
      <c r="P938" s="44">
        <f>IFERROR(_xll.qlIndexFixing(ONIndex6M,I938,TRUE,_xll.ohTrigger(RecalcTrigger,Trigger6M)),NA())</f>
        <v>2.1292760758093721E-2</v>
      </c>
      <c r="Q938" s="183">
        <f>IFERROR(_xll.qlIndexFixing(ONIndex1Y,I938,TRUE,_xll.ohTrigger(RecalcTrigger,Trigger1Y)),NA())</f>
        <v>2.1673071058305737E-2</v>
      </c>
    </row>
    <row r="939" spans="2:17" x14ac:dyDescent="0.2">
      <c r="B939" s="39" t="s">
        <v>42</v>
      </c>
      <c r="D939" s="42">
        <f>_xll.qlCalendarAdvance(Calendar,$D938,B939,"f",FALSE)</f>
        <v>46028</v>
      </c>
      <c r="E939" s="177">
        <f>_xll.qlInterestRateIndexValueDate(IndexON,D939)</f>
        <v>46028</v>
      </c>
      <c r="F939" s="193">
        <f>IFERROR(_xll.qlIndexFixing(IndexON,D939,TRUE,_xll.ohTrigger(RecalcTrigger,TriggerON)),NA())</f>
        <v>1.9943041429710817E-2</v>
      </c>
      <c r="H939" s="42">
        <f>_xll.qlCalendarAdvance(Calendar,$H938,B939,"f",FALSE)</f>
        <v>46028</v>
      </c>
      <c r="I939" s="177">
        <f>_xll.qlInterestRateIndexValueDate(Index1M,$H939)</f>
        <v>46030</v>
      </c>
      <c r="J939" s="182">
        <f>IFERROR(_xll.qlIndexFixing(Index1M,$H939,TRUE,_xll.ohTrigger(RecalcTrigger,Trigger1M)),NA())</f>
        <v>1.9911903032175382E-2</v>
      </c>
      <c r="K939" s="44" t="e">
        <f>IFERROR(_xll.qlIndexFixing(Index3M,H939,TRUE,_xll.ohTrigger(RecalcTrigger,Trigger3M)),NA())</f>
        <v>#N/A</v>
      </c>
      <c r="L939" s="44">
        <f>IFERROR(_xll.qlIndexFixing(Index6M,$H939,TRUE,_xll.ohTrigger(RecalcTrigger,Trigger6M)),NA())</f>
        <v>2.1616543925100325E-2</v>
      </c>
      <c r="M939" s="183">
        <f>IFERROR(_xll.qlIndexFixing(Index1Y,$H939,TRUE,_xll.ohTrigger(RecalcTrigger,Trigger1Y)),NA())</f>
        <v>2.2284481070591517E-2</v>
      </c>
      <c r="N939" s="182">
        <f>IFERROR(_xll.qlIndexFixing(ONIndex1M,I939,TRUE,_xll.ohTrigger(RecalcTrigger,Trigger1M)),NA())</f>
        <v>1.986741803072789E-2</v>
      </c>
      <c r="O939" s="44" t="e">
        <f>IFERROR(_xll.qlIndexFixing(ONIndex3M,I939,TRUE,_xll.ohTrigger(RecalcTrigger,Trigger3M)),NA())</f>
        <v>#N/A</v>
      </c>
      <c r="P939" s="44">
        <f>IFERROR(_xll.qlIndexFixing(ONIndex6M,I939,TRUE,_xll.ohTrigger(RecalcTrigger,Trigger6M)),NA())</f>
        <v>2.1307195348096997E-2</v>
      </c>
      <c r="Q939" s="183">
        <f>IFERROR(_xll.qlIndexFixing(ONIndex1Y,I939,TRUE,_xll.ohTrigger(RecalcTrigger,Trigger1Y)),NA())</f>
        <v>2.1686682544324043E-2</v>
      </c>
    </row>
    <row r="940" spans="2:17" x14ac:dyDescent="0.2">
      <c r="B940" s="39" t="s">
        <v>42</v>
      </c>
      <c r="D940" s="42">
        <f>_xll.qlCalendarAdvance(Calendar,$D939,B940,"f",FALSE)</f>
        <v>46035</v>
      </c>
      <c r="E940" s="177">
        <f>_xll.qlInterestRateIndexValueDate(IndexON,D940)</f>
        <v>46035</v>
      </c>
      <c r="F940" s="193">
        <f>IFERROR(_xll.qlIndexFixing(IndexON,D940,TRUE,_xll.ohTrigger(RecalcTrigger,TriggerON)),NA())</f>
        <v>1.9963285933863872E-2</v>
      </c>
      <c r="H940" s="42">
        <f>_xll.qlCalendarAdvance(Calendar,$H939,B940,"f",FALSE)</f>
        <v>46035</v>
      </c>
      <c r="I940" s="177">
        <f>_xll.qlInterestRateIndexValueDate(Index1M,$H940)</f>
        <v>46037</v>
      </c>
      <c r="J940" s="182">
        <f>IFERROR(_xll.qlIndexFixing(Index1M,$H940,TRUE,_xll.ohTrigger(RecalcTrigger,Trigger1M)),NA())</f>
        <v>1.992855443754743E-2</v>
      </c>
      <c r="K940" s="44" t="e">
        <f>IFERROR(_xll.qlIndexFixing(Index3M,H940,TRUE,_xll.ohTrigger(RecalcTrigger,Trigger3M)),NA())</f>
        <v>#N/A</v>
      </c>
      <c r="L940" s="44">
        <f>IFERROR(_xll.qlIndexFixing(Index6M,$H940,TRUE,_xll.ohTrigger(RecalcTrigger,Trigger6M)),NA())</f>
        <v>2.1631907645134413E-2</v>
      </c>
      <c r="M940" s="183">
        <f>IFERROR(_xll.qlIndexFixing(Index1Y,$H940,TRUE,_xll.ohTrigger(RecalcTrigger,Trigger1Y)),NA())</f>
        <v>2.2297523085657894E-2</v>
      </c>
      <c r="N940" s="182">
        <f>IFERROR(_xll.qlIndexFixing(ONIndex1M,I940,TRUE,_xll.ohTrigger(RecalcTrigger,Trigger1M)),NA())</f>
        <v>1.988419911437056E-2</v>
      </c>
      <c r="O940" s="44" t="e">
        <f>IFERROR(_xll.qlIndexFixing(ONIndex3M,I940,TRUE,_xll.ohTrigger(RecalcTrigger,Trigger3M)),NA())</f>
        <v>#N/A</v>
      </c>
      <c r="P940" s="44">
        <f>IFERROR(_xll.qlIndexFixing(ONIndex6M,I940,TRUE,_xll.ohTrigger(RecalcTrigger,Trigger6M)),NA())</f>
        <v>2.1323919058593432E-2</v>
      </c>
      <c r="Q940" s="183">
        <f>IFERROR(_xll.qlIndexFixing(ONIndex1Y,I940,TRUE,_xll.ohTrigger(RecalcTrigger,Trigger1Y)),NA())</f>
        <v>2.1702450234517556E-2</v>
      </c>
    </row>
    <row r="941" spans="2:17" x14ac:dyDescent="0.2">
      <c r="B941" s="39" t="s">
        <v>42</v>
      </c>
      <c r="D941" s="42">
        <f>_xll.qlCalendarAdvance(Calendar,$D940,B941,"f",FALSE)</f>
        <v>46042</v>
      </c>
      <c r="E941" s="177">
        <f>_xll.qlInterestRateIndexValueDate(IndexON,D941)</f>
        <v>46042</v>
      </c>
      <c r="F941" s="193">
        <f>IFERROR(_xll.qlIndexFixing(IndexON,D941,TRUE,_xll.ohTrigger(RecalcTrigger,TriggerON)),NA())</f>
        <v>1.9983286333600248E-2</v>
      </c>
      <c r="H941" s="42">
        <f>_xll.qlCalendarAdvance(Calendar,$H940,B941,"f",FALSE)</f>
        <v>46042</v>
      </c>
      <c r="I941" s="177">
        <f>_xll.qlInterestRateIndexValueDate(Index1M,$H941)</f>
        <v>46044</v>
      </c>
      <c r="J941" s="182">
        <f>IFERROR(_xll.qlIndexFixing(Index1M,$H941,TRUE,_xll.ohTrigger(RecalcTrigger,Trigger1M)),NA())</f>
        <v>1.9945109802603778E-2</v>
      </c>
      <c r="K941" s="44" t="e">
        <f>IFERROR(_xll.qlIndexFixing(Index3M,H941,TRUE,_xll.ohTrigger(RecalcTrigger,Trigger3M)),NA())</f>
        <v>#N/A</v>
      </c>
      <c r="L941" s="44">
        <f>IFERROR(_xll.qlIndexFixing(Index6M,$H941,TRUE,_xll.ohTrigger(RecalcTrigger,Trigger6M)),NA())</f>
        <v>2.1647146836870995E-2</v>
      </c>
      <c r="M941" s="183">
        <f>IFERROR(_xll.qlIndexFixing(Index1Y,$H941,TRUE,_xll.ohTrigger(RecalcTrigger,Trigger1Y)),NA())</f>
        <v>2.2310445386079496E-2</v>
      </c>
      <c r="N941" s="182">
        <f>IFERROR(_xll.qlIndexFixing(ONIndex1M,I941,TRUE,_xll.ohTrigger(RecalcTrigger,Trigger1M)),NA())</f>
        <v>1.9900883487213861E-2</v>
      </c>
      <c r="O941" s="44" t="e">
        <f>IFERROR(_xll.qlIndexFixing(ONIndex3M,I941,TRUE,_xll.ohTrigger(RecalcTrigger,Trigger3M)),NA())</f>
        <v>#N/A</v>
      </c>
      <c r="P941" s="44">
        <f>IFERROR(_xll.qlIndexFixing(ONIndex6M,I941,TRUE,_xll.ohTrigger(RecalcTrigger,Trigger6M)),NA())</f>
        <v>2.1340517317920416E-2</v>
      </c>
      <c r="Q941" s="183">
        <f>IFERROR(_xll.qlIndexFixing(ONIndex1Y,I941,TRUE,_xll.ohTrigger(RecalcTrigger,Trigger1Y)),NA())</f>
        <v>2.171809704044847E-2</v>
      </c>
    </row>
    <row r="942" spans="2:17" x14ac:dyDescent="0.2">
      <c r="B942" s="39" t="s">
        <v>42</v>
      </c>
      <c r="D942" s="42">
        <f>_xll.qlCalendarAdvance(Calendar,$D941,B942,"f",FALSE)</f>
        <v>46049</v>
      </c>
      <c r="E942" s="177">
        <f>_xll.qlInterestRateIndexValueDate(IndexON,D942)</f>
        <v>46049</v>
      </c>
      <c r="F942" s="193">
        <f>IFERROR(_xll.qlIndexFixing(IndexON,D942,TRUE,_xll.ohTrigger(RecalcTrigger,TriggerON)),NA())</f>
        <v>2.0003041878080552E-2</v>
      </c>
      <c r="H942" s="42">
        <f>_xll.qlCalendarAdvance(Calendar,$H941,B942,"f",FALSE)</f>
        <v>46049</v>
      </c>
      <c r="I942" s="177">
        <f>_xll.qlInterestRateIndexValueDate(Index1M,$H942)</f>
        <v>46051</v>
      </c>
      <c r="J942" s="182">
        <f>IFERROR(_xll.qlIndexFixing(Index1M,$H942,TRUE,_xll.ohTrigger(RecalcTrigger,Trigger1M)),NA())</f>
        <v>1.9956406735215905E-2</v>
      </c>
      <c r="K942" s="44" t="e">
        <f>IFERROR(_xll.qlIndexFixing(Index3M,H942,TRUE,_xll.ohTrigger(RecalcTrigger,Trigger3M)),NA())</f>
        <v>#N/A</v>
      </c>
      <c r="L942" s="44">
        <f>IFERROR(_xll.qlIndexFixing(Index6M,$H942,TRUE,_xll.ohTrigger(RecalcTrigger,Trigger6M)),NA())</f>
        <v>2.1662261673627344E-2</v>
      </c>
      <c r="M942" s="183">
        <f>IFERROR(_xll.qlIndexFixing(Index1Y,$H942,TRUE,_xll.ohTrigger(RecalcTrigger,Trigger1Y)),NA())</f>
        <v>2.2323248113891973E-2</v>
      </c>
      <c r="N942" s="182">
        <f>IFERROR(_xll.qlIndexFixing(ONIndex1M,I942,TRUE,_xll.ohTrigger(RecalcTrigger,Trigger1M)),NA())</f>
        <v>1.9917471643182694E-2</v>
      </c>
      <c r="O942" s="44" t="e">
        <f>IFERROR(_xll.qlIndexFixing(ONIndex3M,I942,TRUE,_xll.ohTrigger(RecalcTrigger,Trigger3M)),NA())</f>
        <v>#N/A</v>
      </c>
      <c r="P942" s="44">
        <f>IFERROR(_xll.qlIndexFixing(ONIndex6M,I942,TRUE,_xll.ohTrigger(RecalcTrigger,Trigger6M)),NA())</f>
        <v>2.1356990300418488E-2</v>
      </c>
      <c r="Q942" s="183">
        <f>IFERROR(_xll.qlIndexFixing(ONIndex1Y,I942,TRUE,_xll.ohTrigger(RecalcTrigger,Trigger1Y)),NA())</f>
        <v>2.1733623105362199E-2</v>
      </c>
    </row>
    <row r="943" spans="2:17" x14ac:dyDescent="0.2">
      <c r="B943" s="39" t="s">
        <v>42</v>
      </c>
      <c r="D943" s="42">
        <f>_xll.qlCalendarAdvance(Calendar,$D942,B943,"f",FALSE)</f>
        <v>46056</v>
      </c>
      <c r="E943" s="177">
        <f>_xll.qlInterestRateIndexValueDate(IndexON,D943)</f>
        <v>46056</v>
      </c>
      <c r="F943" s="193">
        <f>IFERROR(_xll.qlIndexFixing(IndexON,D943,TRUE,_xll.ohTrigger(RecalcTrigger,TriggerON)),NA())</f>
        <v>2.0022551816705203E-2</v>
      </c>
      <c r="H943" s="42">
        <f>_xll.qlCalendarAdvance(Calendar,$H942,B943,"f",FALSE)</f>
        <v>46056</v>
      </c>
      <c r="I943" s="177">
        <f>_xll.qlInterestRateIndexValueDate(Index1M,$H943)</f>
        <v>46058</v>
      </c>
      <c r="J943" s="182">
        <f>IFERROR(_xll.qlIndexFixing(Index1M,$H943,TRUE,_xll.ohTrigger(RecalcTrigger,Trigger1M)),NA())</f>
        <v>1.997107292663447E-2</v>
      </c>
      <c r="K943" s="44" t="e">
        <f>IFERROR(_xll.qlIndexFixing(Index3M,H943,TRUE,_xll.ohTrigger(RecalcTrigger,Trigger3M)),NA())</f>
        <v>#N/A</v>
      </c>
      <c r="L943" s="44">
        <f>IFERROR(_xll.qlIndexFixing(Index6M,$H943,TRUE,_xll.ohTrigger(RecalcTrigger,Trigger6M)),NA())</f>
        <v>2.1677252328749872E-2</v>
      </c>
      <c r="M943" s="183">
        <f>IFERROR(_xll.qlIndexFixing(Index1Y,$H943,TRUE,_xll.ohTrigger(RecalcTrigger,Trigger1Y)),NA())</f>
        <v>2.2335931411180458E-2</v>
      </c>
      <c r="N943" s="182">
        <f>IFERROR(_xll.qlIndexFixing(ONIndex1M,I943,TRUE,_xll.ohTrigger(RecalcTrigger,Trigger1M)),NA())</f>
        <v>1.9933964075962152E-2</v>
      </c>
      <c r="O943" s="44" t="e">
        <f>IFERROR(_xll.qlIndexFixing(ONIndex3M,I943,TRUE,_xll.ohTrigger(RecalcTrigger,Trigger3M)),NA())</f>
        <v>#N/A</v>
      </c>
      <c r="P943" s="44">
        <f>IFERROR(_xll.qlIndexFixing(ONIndex6M,I943,TRUE,_xll.ohTrigger(RecalcTrigger,Trigger6M)),NA())</f>
        <v>2.1373338180108448E-2</v>
      </c>
      <c r="Q943" s="183">
        <f>IFERROR(_xll.qlIndexFixing(ONIndex1Y,I943,TRUE,_xll.ohTrigger(RecalcTrigger,Trigger1Y)),NA())</f>
        <v>2.1749028572504159E-2</v>
      </c>
    </row>
    <row r="944" spans="2:17" x14ac:dyDescent="0.2">
      <c r="B944" s="39" t="s">
        <v>42</v>
      </c>
      <c r="D944" s="42">
        <f>_xll.qlCalendarAdvance(Calendar,$D943,B944,"f",FALSE)</f>
        <v>46063</v>
      </c>
      <c r="E944" s="177">
        <f>_xll.qlInterestRateIndexValueDate(IndexON,D944)</f>
        <v>46063</v>
      </c>
      <c r="F944" s="193">
        <f>IFERROR(_xll.qlIndexFixing(IndexON,D944,TRUE,_xll.ohTrigger(RecalcTrigger,TriggerON)),NA())</f>
        <v>2.0041815398474938E-2</v>
      </c>
      <c r="H944" s="42">
        <f>_xll.qlCalendarAdvance(Calendar,$H943,B944,"f",FALSE)</f>
        <v>46063</v>
      </c>
      <c r="I944" s="177">
        <f>_xll.qlInterestRateIndexValueDate(Index1M,$H944)</f>
        <v>46065</v>
      </c>
      <c r="J944" s="182">
        <f>IFERROR(_xll.qlIndexFixing(Index1M,$H944,TRUE,_xll.ohTrigger(RecalcTrigger,Trigger1M)),NA())</f>
        <v>1.9987366387023933E-2</v>
      </c>
      <c r="K944" s="44" t="e">
        <f>IFERROR(_xll.qlIndexFixing(Index3M,H944,TRUE,_xll.ohTrigger(RecalcTrigger,Trigger3M)),NA())</f>
        <v>#N/A</v>
      </c>
      <c r="L944" s="44">
        <f>IFERROR(_xll.qlIndexFixing(Index6M,$H944,TRUE,_xll.ohTrigger(RecalcTrigger,Trigger6M)),NA())</f>
        <v>2.1692118975612389E-2</v>
      </c>
      <c r="M944" s="183">
        <f>IFERROR(_xll.qlIndexFixing(Index1Y,$H944,TRUE,_xll.ohTrigger(RecalcTrigger,Trigger1Y)),NA())</f>
        <v>2.2348495420080022E-2</v>
      </c>
      <c r="N944" s="182">
        <f>IFERROR(_xll.qlIndexFixing(ONIndex1M,I944,TRUE,_xll.ohTrigger(RecalcTrigger,Trigger1M)),NA())</f>
        <v>1.9950361279637008E-2</v>
      </c>
      <c r="O944" s="44" t="e">
        <f>IFERROR(_xll.qlIndexFixing(ONIndex3M,I944,TRUE,_xll.ohTrigger(RecalcTrigger,Trigger3M)),NA())</f>
        <v>#N/A</v>
      </c>
      <c r="P944" s="44">
        <f>IFERROR(_xll.qlIndexFixing(ONIndex6M,I944,TRUE,_xll.ohTrigger(RecalcTrigger,Trigger6M)),NA())</f>
        <v>2.1389561131490709E-2</v>
      </c>
      <c r="Q944" s="183">
        <f>IFERROR(_xll.qlIndexFixing(ONIndex1Y,I944,TRUE,_xll.ohTrigger(RecalcTrigger,Trigger1Y)),NA())</f>
        <v>2.1764313585519446E-2</v>
      </c>
    </row>
    <row r="945" spans="2:17" x14ac:dyDescent="0.2">
      <c r="B945" s="39" t="s">
        <v>42</v>
      </c>
      <c r="D945" s="42">
        <f>_xll.qlCalendarAdvance(Calendar,$D944,B945,"f",FALSE)</f>
        <v>46070</v>
      </c>
      <c r="E945" s="177">
        <f>_xll.qlInterestRateIndexValueDate(IndexON,D945)</f>
        <v>46070</v>
      </c>
      <c r="F945" s="193">
        <f>IFERROR(_xll.qlIndexFixing(IndexON,D945,TRUE,_xll.ohTrigger(RecalcTrigger,TriggerON)),NA())</f>
        <v>2.0060831872630303E-2</v>
      </c>
      <c r="H945" s="42">
        <f>_xll.qlCalendarAdvance(Calendar,$H944,B945,"f",FALSE)</f>
        <v>46070</v>
      </c>
      <c r="I945" s="177">
        <f>_xll.qlInterestRateIndexValueDate(Index1M,$H945)</f>
        <v>46072</v>
      </c>
      <c r="J945" s="182">
        <f>IFERROR(_xll.qlIndexFixing(Index1M,$H945,TRUE,_xll.ohTrigger(RecalcTrigger,Trigger1M)),NA())</f>
        <v>2.0003565661108929E-2</v>
      </c>
      <c r="K945" s="44" t="e">
        <f>IFERROR(_xll.qlIndexFixing(Index3M,H945,TRUE,_xll.ohTrigger(RecalcTrigger,Trigger3M)),NA())</f>
        <v>#N/A</v>
      </c>
      <c r="L945" s="44">
        <f>IFERROR(_xll.qlIndexFixing(Index6M,$H945,TRUE,_xll.ohTrigger(RecalcTrigger,Trigger6M)),NA())</f>
        <v>2.1706861787618281E-2</v>
      </c>
      <c r="M945" s="183">
        <f>IFERROR(_xll.qlIndexFixing(Index1Y,$H945,TRUE,_xll.ohTrigger(RecalcTrigger,Trigger1Y)),NA())</f>
        <v>2.2360940282775889E-2</v>
      </c>
      <c r="N945" s="182">
        <f>IFERROR(_xll.qlIndexFixing(ONIndex1M,I945,TRUE,_xll.ohTrigger(RecalcTrigger,Trigger1M)),NA())</f>
        <v>1.9966663747972291E-2</v>
      </c>
      <c r="O945" s="44" t="e">
        <f>IFERROR(_xll.qlIndexFixing(ONIndex3M,I945,TRUE,_xll.ohTrigger(RecalcTrigger,Trigger3M)),NA())</f>
        <v>#N/A</v>
      </c>
      <c r="P945" s="44">
        <f>IFERROR(_xll.qlIndexFixing(ONIndex6M,I945,TRUE,_xll.ohTrigger(RecalcTrigger,Trigger6M)),NA())</f>
        <v>2.1405659328586069E-2</v>
      </c>
      <c r="Q945" s="183">
        <f>IFERROR(_xll.qlIndexFixing(ONIndex1Y,I945,TRUE,_xll.ohTrigger(RecalcTrigger,Trigger1Y)),NA())</f>
        <v>2.1779478287653475E-2</v>
      </c>
    </row>
    <row r="946" spans="2:17" x14ac:dyDescent="0.2">
      <c r="B946" s="39" t="s">
        <v>42</v>
      </c>
      <c r="D946" s="42">
        <f>_xll.qlCalendarAdvance(Calendar,$D945,B946,"f",FALSE)</f>
        <v>46077</v>
      </c>
      <c r="E946" s="177">
        <f>_xll.qlInterestRateIndexValueDate(IndexON,D946)</f>
        <v>46077</v>
      </c>
      <c r="F946" s="193">
        <f>IFERROR(_xll.qlIndexFixing(IndexON,D946,TRUE,_xll.ohTrigger(RecalcTrigger,TriggerON)),NA())</f>
        <v>2.0079600488491778E-2</v>
      </c>
      <c r="H946" s="42">
        <f>_xll.qlCalendarAdvance(Calendar,$H945,B946,"f",FALSE)</f>
        <v>46077</v>
      </c>
      <c r="I946" s="177">
        <f>_xll.qlInterestRateIndexValueDate(Index1M,$H946)</f>
        <v>46079</v>
      </c>
      <c r="J946" s="182">
        <f>IFERROR(_xll.qlIndexFixing(Index1M,$H946,TRUE,_xll.ohTrigger(RecalcTrigger,Trigger1M)),NA())</f>
        <v>2.0019671243156938E-2</v>
      </c>
      <c r="K946" s="44" t="e">
        <f>IFERROR(_xll.qlIndexFixing(Index3M,H946,TRUE,_xll.ohTrigger(RecalcTrigger,Trigger3M)),NA())</f>
        <v>#N/A</v>
      </c>
      <c r="L946" s="44">
        <f>IFERROR(_xll.qlIndexFixing(Index6M,$H946,TRUE,_xll.ohTrigger(RecalcTrigger,Trigger6M)),NA())</f>
        <v>2.1721480938197882E-2</v>
      </c>
      <c r="M946" s="183">
        <f>IFERROR(_xll.qlIndexFixing(Index1Y,$H946,TRUE,_xll.ohTrigger(RecalcTrigger,Trigger1Y)),NA())</f>
        <v>2.2373266141501678E-2</v>
      </c>
      <c r="N946" s="182">
        <f>IFERROR(_xll.qlIndexFixing(ONIndex1M,I946,TRUE,_xll.ohTrigger(RecalcTrigger,Trigger1M)),NA())</f>
        <v>1.9982871974812966E-2</v>
      </c>
      <c r="O946" s="44" t="e">
        <f>IFERROR(_xll.qlIndexFixing(ONIndex3M,I946,TRUE,_xll.ohTrigger(RecalcTrigger,Trigger3M)),NA())</f>
        <v>#N/A</v>
      </c>
      <c r="P946" s="44">
        <f>IFERROR(_xll.qlIndexFixing(ONIndex6M,I946,TRUE,_xll.ohTrigger(RecalcTrigger,Trigger6M)),NA())</f>
        <v>2.1421632945655134E-2</v>
      </c>
      <c r="Q946" s="183">
        <f>IFERROR(_xll.qlIndexFixing(ONIndex1Y,I946,TRUE,_xll.ohTrigger(RecalcTrigger,Trigger1Y)),NA())</f>
        <v>2.1794522822311535E-2</v>
      </c>
    </row>
    <row r="947" spans="2:17" x14ac:dyDescent="0.2">
      <c r="B947" s="39" t="s">
        <v>42</v>
      </c>
      <c r="D947" s="42">
        <f>_xll.qlCalendarAdvance(Calendar,$D946,B947,"f",FALSE)</f>
        <v>46084</v>
      </c>
      <c r="E947" s="177">
        <f>_xll.qlInterestRateIndexValueDate(IndexON,D947)</f>
        <v>46084</v>
      </c>
      <c r="F947" s="193">
        <f>IFERROR(_xll.qlIndexFixing(IndexON,D947,TRUE,_xll.ohTrigger(RecalcTrigger,TriggerON)),NA())</f>
        <v>2.0098120495060101E-2</v>
      </c>
      <c r="H947" s="42">
        <f>_xll.qlCalendarAdvance(Calendar,$H946,B947,"f",FALSE)</f>
        <v>46084</v>
      </c>
      <c r="I947" s="177">
        <f>_xll.qlInterestRateIndexValueDate(Index1M,$H947)</f>
        <v>46086</v>
      </c>
      <c r="J947" s="182">
        <f>IFERROR(_xll.qlIndexFixing(Index1M,$H947,TRUE,_xll.ohTrigger(RecalcTrigger,Trigger1M)),NA())</f>
        <v>2.0044143929469627E-2</v>
      </c>
      <c r="K947" s="44" t="e">
        <f>IFERROR(_xll.qlIndexFixing(Index3M,H947,TRUE,_xll.ohTrigger(RecalcTrigger,Trigger3M)),NA())</f>
        <v>#N/A</v>
      </c>
      <c r="L947" s="44">
        <f>IFERROR(_xll.qlIndexFixing(Index6M,$H947,TRUE,_xll.ohTrigger(RecalcTrigger,Trigger6M)),NA())</f>
        <v>2.1744202098631548E-2</v>
      </c>
      <c r="M947" s="183">
        <f>IFERROR(_xll.qlIndexFixing(Index1Y,$H947,TRUE,_xll.ohTrigger(RecalcTrigger,Trigger1Y)),NA())</f>
        <v>2.2385473138541605E-2</v>
      </c>
      <c r="N947" s="182">
        <f>IFERROR(_xll.qlIndexFixing(ONIndex1M,I947,TRUE,_xll.ohTrigger(RecalcTrigger,Trigger1M)),NA())</f>
        <v>1.9998986454083933E-2</v>
      </c>
      <c r="O947" s="44" t="e">
        <f>IFERROR(_xll.qlIndexFixing(ONIndex3M,I947,TRUE,_xll.ohTrigger(RecalcTrigger,Trigger3M)),NA())</f>
        <v>#N/A</v>
      </c>
      <c r="P947" s="44">
        <f>IFERROR(_xll.qlIndexFixing(ONIndex6M,I947,TRUE,_xll.ohTrigger(RecalcTrigger,Trigger6M)),NA())</f>
        <v>2.1437482157198318E-2</v>
      </c>
      <c r="Q947" s="183">
        <f>IFERROR(_xll.qlIndexFixing(ONIndex1Y,I947,TRUE,_xll.ohTrigger(RecalcTrigger,Trigger1Y)),NA())</f>
        <v>2.1809447332818976E-2</v>
      </c>
    </row>
    <row r="948" spans="2:17" x14ac:dyDescent="0.2">
      <c r="B948" s="39" t="s">
        <v>42</v>
      </c>
      <c r="D948" s="42">
        <f>_xll.qlCalendarAdvance(Calendar,$D947,B948,"f",FALSE)</f>
        <v>46091</v>
      </c>
      <c r="E948" s="177">
        <f>_xll.qlInterestRateIndexValueDate(IndexON,D948)</f>
        <v>46091</v>
      </c>
      <c r="F948" s="193">
        <f>IFERROR(_xll.qlIndexFixing(IndexON,D948,TRUE,_xll.ohTrigger(RecalcTrigger,TriggerON)),NA())</f>
        <v>2.011639114173569E-2</v>
      </c>
      <c r="H948" s="42">
        <f>_xll.qlCalendarAdvance(Calendar,$H947,B948,"f",FALSE)</f>
        <v>46091</v>
      </c>
      <c r="I948" s="177">
        <f>_xll.qlInterestRateIndexValueDate(Index1M,$H948)</f>
        <v>46093</v>
      </c>
      <c r="J948" s="182">
        <f>IFERROR(_xll.qlIndexFixing(Index1M,$H948,TRUE,_xll.ohTrigger(RecalcTrigger,Trigger1M)),NA())</f>
        <v>2.0058349751793936E-2</v>
      </c>
      <c r="K948" s="44" t="e">
        <f>IFERROR(_xll.qlIndexFixing(Index3M,H948,TRUE,_xll.ohTrigger(RecalcTrigger,Trigger3M)),NA())</f>
        <v>#N/A</v>
      </c>
      <c r="L948" s="44">
        <f>IFERROR(_xll.qlIndexFixing(Index6M,$H948,TRUE,_xll.ohTrigger(RecalcTrigger,Trigger6M)),NA())</f>
        <v>2.1758535026642021E-2</v>
      </c>
      <c r="M948" s="183">
        <f>IFERROR(_xll.qlIndexFixing(Index1Y,$H948,TRUE,_xll.ohTrigger(RecalcTrigger,Trigger1Y)),NA())</f>
        <v>2.2397561416228281E-2</v>
      </c>
      <c r="N948" s="182">
        <f>IFERROR(_xll.qlIndexFixing(ONIndex1M,I948,TRUE,_xll.ohTrigger(RecalcTrigger,Trigger1M)),NA())</f>
        <v>2.0015007679710095E-2</v>
      </c>
      <c r="O948" s="44" t="e">
        <f>IFERROR(_xll.qlIndexFixing(ONIndex3M,I948,TRUE,_xll.ohTrigger(RecalcTrigger,Trigger3M)),NA())</f>
        <v>#N/A</v>
      </c>
      <c r="P948" s="44">
        <f>IFERROR(_xll.qlIndexFixing(ONIndex6M,I948,TRUE,_xll.ohTrigger(RecalcTrigger,Trigger6M)),NA())</f>
        <v>2.1453207137156483E-2</v>
      </c>
      <c r="Q948" s="183">
        <f>IFERROR(_xll.qlIndexFixing(ONIndex1Y,I948,TRUE,_xll.ohTrigger(RecalcTrigger,Trigger1Y)),NA())</f>
        <v>2.1824251962661023E-2</v>
      </c>
    </row>
    <row r="949" spans="2:17" x14ac:dyDescent="0.2">
      <c r="B949" s="39" t="s">
        <v>42</v>
      </c>
      <c r="D949" s="42">
        <f>_xll.qlCalendarAdvance(Calendar,$D948,B949,"f",FALSE)</f>
        <v>46098</v>
      </c>
      <c r="E949" s="177">
        <f>_xll.qlInterestRateIndexValueDate(IndexON,D949)</f>
        <v>46098</v>
      </c>
      <c r="F949" s="193">
        <f>IFERROR(_xll.qlIndexFixing(IndexON,D949,TRUE,_xll.ohTrigger(RecalcTrigger,TriggerON)),NA())</f>
        <v>2.0134411677599218E-2</v>
      </c>
      <c r="H949" s="42">
        <f>_xll.qlCalendarAdvance(Calendar,$H948,B949,"f",FALSE)</f>
        <v>46098</v>
      </c>
      <c r="I949" s="177">
        <f>_xll.qlInterestRateIndexValueDate(Index1M,$H949)</f>
        <v>46100</v>
      </c>
      <c r="J949" s="182">
        <f>IFERROR(_xll.qlIndexFixing(Index1M,$H949,TRUE,_xll.ohTrigger(RecalcTrigger,Trigger1M)),NA())</f>
        <v>2.0074154589914683E-2</v>
      </c>
      <c r="K949" s="44" t="e">
        <f>IFERROR(_xll.qlIndexFixing(Index3M,H949,TRUE,_xll.ohTrigger(RecalcTrigger,Trigger3M)),NA())</f>
        <v>#N/A</v>
      </c>
      <c r="L949" s="44">
        <f>IFERROR(_xll.qlIndexFixing(Index6M,$H949,TRUE,_xll.ohTrigger(RecalcTrigger,Trigger6M)),NA())</f>
        <v>2.1772744841482086E-2</v>
      </c>
      <c r="M949" s="183">
        <f>IFERROR(_xll.qlIndexFixing(Index1Y,$H949,TRUE,_xll.ohTrigger(RecalcTrigger,Trigger1Y)),NA())</f>
        <v>2.2409531116943153E-2</v>
      </c>
      <c r="N949" s="182">
        <f>IFERROR(_xll.qlIndexFixing(ONIndex1M,I949,TRUE,_xll.ohTrigger(RecalcTrigger,Trigger1M)),NA())</f>
        <v>2.0030936145456479E-2</v>
      </c>
      <c r="O949" s="44" t="e">
        <f>IFERROR(_xll.qlIndexFixing(ONIndex3M,I949,TRUE,_xll.ohTrigger(RecalcTrigger,Trigger3M)),NA())</f>
        <v>#N/A</v>
      </c>
      <c r="P949" s="44">
        <f>IFERROR(_xll.qlIndexFixing(ONIndex6M,I949,TRUE,_xll.ohTrigger(RecalcTrigger,Trigger6M)),NA())</f>
        <v>2.1468808059950106E-2</v>
      </c>
      <c r="Q949" s="183">
        <f>IFERROR(_xll.qlIndexFixing(ONIndex1Y,I949,TRUE,_xll.ohTrigger(RecalcTrigger,Trigger1Y)),NA())</f>
        <v>2.1838936855242963E-2</v>
      </c>
    </row>
    <row r="950" spans="2:17" x14ac:dyDescent="0.2">
      <c r="B950" s="39" t="s">
        <v>42</v>
      </c>
      <c r="D950" s="42">
        <f>_xll.qlCalendarAdvance(Calendar,$D949,B950,"f",FALSE)</f>
        <v>46105</v>
      </c>
      <c r="E950" s="177">
        <f>_xll.qlInterestRateIndexValueDate(IndexON,D950)</f>
        <v>46105</v>
      </c>
      <c r="F950" s="193">
        <f>IFERROR(_xll.qlIndexFixing(IndexON,D950,TRUE,_xll.ohTrigger(RecalcTrigger,TriggerON)),NA())</f>
        <v>2.015218135189123E-2</v>
      </c>
      <c r="H950" s="42">
        <f>_xll.qlCalendarAdvance(Calendar,$H949,B950,"f",FALSE)</f>
        <v>46105</v>
      </c>
      <c r="I950" s="177">
        <f>_xll.qlInterestRateIndexValueDate(Index1M,$H950)</f>
        <v>46107</v>
      </c>
      <c r="J950" s="182">
        <f>IFERROR(_xll.qlIndexFixing(Index1M,$H950,TRUE,_xll.ohTrigger(RecalcTrigger,Trigger1M)),NA())</f>
        <v>2.0089867836703412E-2</v>
      </c>
      <c r="K950" s="44" t="e">
        <f>IFERROR(_xll.qlIndexFixing(Index3M,H950,TRUE,_xll.ohTrigger(RecalcTrigger,Trigger3M)),NA())</f>
        <v>#N/A</v>
      </c>
      <c r="L950" s="44">
        <f>IFERROR(_xll.qlIndexFixing(Index6M,$H950,TRUE,_xll.ohTrigger(RecalcTrigger,Trigger6M)),NA())</f>
        <v>2.1786831716683892E-2</v>
      </c>
      <c r="M950" s="183">
        <f>IFERROR(_xll.qlIndexFixing(Index1Y,$H950,TRUE,_xll.ohTrigger(RecalcTrigger,Trigger1Y)),NA())</f>
        <v>2.2427224095602549E-2</v>
      </c>
      <c r="N950" s="182">
        <f>IFERROR(_xll.qlIndexFixing(ONIndex1M,I950,TRUE,_xll.ohTrigger(RecalcTrigger,Trigger1M)),NA())</f>
        <v>2.0046772345247987E-2</v>
      </c>
      <c r="O950" s="44" t="e">
        <f>IFERROR(_xll.qlIndexFixing(ONIndex3M,I950,TRUE,_xll.ohTrigger(RecalcTrigger,Trigger3M)),NA())</f>
        <v>#N/A</v>
      </c>
      <c r="P950" s="44">
        <f>IFERROR(_xll.qlIndexFixing(ONIndex6M,I950,TRUE,_xll.ohTrigger(RecalcTrigger,Trigger6M)),NA())</f>
        <v>2.1484285099839795E-2</v>
      </c>
      <c r="Q950" s="183">
        <f>IFERROR(_xll.qlIndexFixing(ONIndex1Y,I950,TRUE,_xll.ohTrigger(RecalcTrigger,Trigger1Y)),NA())</f>
        <v>2.1853502153890147E-2</v>
      </c>
    </row>
    <row r="951" spans="2:17" x14ac:dyDescent="0.2">
      <c r="B951" s="39" t="s">
        <v>42</v>
      </c>
      <c r="D951" s="42">
        <f>_xll.qlCalendarAdvance(Calendar,$D950,B951,"f",FALSE)</f>
        <v>46112</v>
      </c>
      <c r="E951" s="177">
        <f>_xll.qlInterestRateIndexValueDate(IndexON,D951)</f>
        <v>46112</v>
      </c>
      <c r="F951" s="193">
        <f>IFERROR(_xll.qlIndexFixing(IndexON,D951,TRUE,_xll.ohTrigger(RecalcTrigger,TriggerON)),NA())</f>
        <v>2.0169699413692399E-2</v>
      </c>
      <c r="H951" s="42">
        <f>_xll.qlCalendarAdvance(Calendar,$H950,B951,"f",FALSE)</f>
        <v>46112</v>
      </c>
      <c r="I951" s="177">
        <f>_xll.qlInterestRateIndexValueDate(Index1M,$H951)</f>
        <v>46114</v>
      </c>
      <c r="J951" s="182">
        <f>IFERROR(_xll.qlIndexFixing(Index1M,$H951,TRUE,_xll.ohTrigger(RecalcTrigger,Trigger1M)),NA())</f>
        <v>2.0105489986512182E-2</v>
      </c>
      <c r="K951" s="44" t="e">
        <f>IFERROR(_xll.qlIndexFixing(Index3M,H951,TRUE,_xll.ohTrigger(RecalcTrigger,Trigger3M)),NA())</f>
        <v>#N/A</v>
      </c>
      <c r="L951" s="44">
        <f>IFERROR(_xll.qlIndexFixing(Index6M,$H951,TRUE,_xll.ohTrigger(RecalcTrigger,Trigger6M)),NA())</f>
        <v>2.1795957089889247E-2</v>
      </c>
      <c r="M951" s="183">
        <f>IFERROR(_xll.qlIndexFixing(Index1Y,$H951,TRUE,_xll.ohTrigger(RecalcTrigger,Trigger1Y)),NA())</f>
        <v>2.2433115357229444E-2</v>
      </c>
      <c r="N951" s="182">
        <f>IFERROR(_xll.qlIndexFixing(ONIndex1M,I951,TRUE,_xll.ohTrigger(RecalcTrigger,Trigger1M)),NA())</f>
        <v>2.006699839384396E-2</v>
      </c>
      <c r="O951" s="44" t="e">
        <f>IFERROR(_xll.qlIndexFixing(ONIndex3M,I951,TRUE,_xll.ohTrigger(RecalcTrigger,Trigger3M)),NA())</f>
        <v>#N/A</v>
      </c>
      <c r="P951" s="44">
        <f>IFERROR(_xll.qlIndexFixing(ONIndex6M,I951,TRUE,_xll.ohTrigger(RecalcTrigger,Trigger6M)),NA())</f>
        <v>2.1504002399392874E-2</v>
      </c>
      <c r="Q951" s="183">
        <f>IFERROR(_xll.qlIndexFixing(ONIndex1Y,I951,TRUE,_xll.ohTrigger(RecalcTrigger,Trigger1Y)),NA())</f>
        <v>2.1872053467335562E-2</v>
      </c>
    </row>
    <row r="952" spans="2:17" x14ac:dyDescent="0.2">
      <c r="B952" s="39" t="s">
        <v>42</v>
      </c>
      <c r="D952" s="42">
        <f>_xll.qlCalendarAdvance(Calendar,$D951,B952,"f",FALSE)</f>
        <v>46119</v>
      </c>
      <c r="E952" s="177">
        <f>_xll.qlInterestRateIndexValueDate(IndexON,D952)</f>
        <v>46119</v>
      </c>
      <c r="F952" s="193">
        <f>IFERROR(_xll.qlIndexFixing(IndexON,D952,TRUE,_xll.ohTrigger(RecalcTrigger,TriggerON)),NA())</f>
        <v>2.018696511248308E-2</v>
      </c>
      <c r="H952" s="42">
        <f>_xll.qlCalendarAdvance(Calendar,$H951,B952,"f",FALSE)</f>
        <v>46119</v>
      </c>
      <c r="I952" s="177">
        <f>_xll.qlInterestRateIndexValueDate(Index1M,$H952)</f>
        <v>46121</v>
      </c>
      <c r="J952" s="182">
        <f>IFERROR(_xll.qlIndexFixing(Index1M,$H952,TRUE,_xll.ohTrigger(RecalcTrigger,Trigger1M)),NA())</f>
        <v>2.0121021533705541E-2</v>
      </c>
      <c r="K952" s="44" t="e">
        <f>IFERROR(_xll.qlIndexFixing(Index3M,H952,TRUE,_xll.ohTrigger(RecalcTrigger,Trigger3M)),NA())</f>
        <v>#N/A</v>
      </c>
      <c r="L952" s="44">
        <f>IFERROR(_xll.qlIndexFixing(Index6M,$H952,TRUE,_xll.ohTrigger(RecalcTrigger,Trigger6M)),NA())</f>
        <v>2.1809822191137789E-2</v>
      </c>
      <c r="M952" s="183">
        <f>IFERROR(_xll.qlIndexFixing(Index1Y,$H952,TRUE,_xll.ohTrigger(RecalcTrigger,Trigger1Y)),NA())</f>
        <v>2.244473018180751E-2</v>
      </c>
      <c r="N952" s="182">
        <f>IFERROR(_xll.qlIndexFixing(ONIndex1M,I952,TRUE,_xll.ohTrigger(RecalcTrigger,Trigger1M)),NA())</f>
        <v>2.007816992242617E-2</v>
      </c>
      <c r="O952" s="44" t="e">
        <f>IFERROR(_xll.qlIndexFixing(ONIndex3M,I952,TRUE,_xll.ohTrigger(RecalcTrigger,Trigger3M)),NA())</f>
        <v>#N/A</v>
      </c>
      <c r="P952" s="44">
        <f>IFERROR(_xll.qlIndexFixing(ONIndex6M,I952,TRUE,_xll.ohTrigger(RecalcTrigger,Trigger6M)),NA())</f>
        <v>2.1514868227630046E-2</v>
      </c>
      <c r="Q952" s="183">
        <f>IFERROR(_xll.qlIndexFixing(ONIndex1Y,I952,TRUE,_xll.ohTrigger(RecalcTrigger,Trigger1Y)),NA())</f>
        <v>2.1882274543001401E-2</v>
      </c>
    </row>
    <row r="953" spans="2:17" x14ac:dyDescent="0.2">
      <c r="B953" s="39" t="s">
        <v>42</v>
      </c>
      <c r="D953" s="42">
        <f>_xll.qlCalendarAdvance(Calendar,$D952,B953,"f",FALSE)</f>
        <v>46126</v>
      </c>
      <c r="E953" s="177">
        <f>_xll.qlInterestRateIndexValueDate(IndexON,D953)</f>
        <v>46126</v>
      </c>
      <c r="F953" s="193">
        <f>IFERROR(_xll.qlIndexFixing(IndexON,D953,TRUE,_xll.ohTrigger(RecalcTrigger,TriggerON)),NA())</f>
        <v>2.0203977697184072E-2</v>
      </c>
      <c r="H953" s="42">
        <f>_xll.qlCalendarAdvance(Calendar,$H952,B953,"f",FALSE)</f>
        <v>46126</v>
      </c>
      <c r="I953" s="177">
        <f>_xll.qlInterestRateIndexValueDate(Index1M,$H953)</f>
        <v>46128</v>
      </c>
      <c r="J953" s="182">
        <f>IFERROR(_xll.qlIndexFixing(Index1M,$H953,TRUE,_xll.ohTrigger(RecalcTrigger,Trigger1M)),NA())</f>
        <v>2.0136462972648039E-2</v>
      </c>
      <c r="K953" s="44" t="e">
        <f>IFERROR(_xll.qlIndexFixing(Index3M,H953,TRUE,_xll.ohTrigger(RecalcTrigger,Trigger3M)),NA())</f>
        <v>#N/A</v>
      </c>
      <c r="L953" s="44">
        <f>IFERROR(_xll.qlIndexFixing(Index6M,$H953,TRUE,_xll.ohTrigger(RecalcTrigger,Trigger6M)),NA())</f>
        <v>2.1823564856857512E-2</v>
      </c>
      <c r="M953" s="183">
        <f>IFERROR(_xll.qlIndexFixing(Index1Y,$H953,TRUE,_xll.ohTrigger(RecalcTrigger,Trigger1Y)),NA())</f>
        <v>2.2456226999427287E-2</v>
      </c>
      <c r="N953" s="182">
        <f>IFERROR(_xll.qlIndexFixing(ONIndex1M,I953,TRUE,_xll.ohTrigger(RecalcTrigger,Trigger1M)),NA())</f>
        <v>2.0093732287582711E-2</v>
      </c>
      <c r="O953" s="44" t="e">
        <f>IFERROR(_xll.qlIndexFixing(ONIndex3M,I953,TRUE,_xll.ohTrigger(RecalcTrigger,Trigger3M)),NA())</f>
        <v>#N/A</v>
      </c>
      <c r="P953" s="44">
        <f>IFERROR(_xll.qlIndexFixing(ONIndex6M,I953,TRUE,_xll.ohTrigger(RecalcTrigger,Trigger6M)),NA())</f>
        <v>2.1529974664051821E-2</v>
      </c>
      <c r="Q953" s="183">
        <f>IFERROR(_xll.qlIndexFixing(ONIndex1Y,I953,TRUE,_xll.ohTrigger(RecalcTrigger,Trigger1Y)),NA())</f>
        <v>2.1896481920276045E-2</v>
      </c>
    </row>
    <row r="954" spans="2:17" x14ac:dyDescent="0.2">
      <c r="B954" s="39" t="s">
        <v>42</v>
      </c>
      <c r="D954" s="42">
        <f>_xll.qlCalendarAdvance(Calendar,$D953,B954,"f",FALSE)</f>
        <v>46133</v>
      </c>
      <c r="E954" s="177">
        <f>_xll.qlInterestRateIndexValueDate(IndexON,D954)</f>
        <v>46133</v>
      </c>
      <c r="F954" s="193">
        <f>IFERROR(_xll.qlIndexFixing(IndexON,D954,TRUE,_xll.ohTrigger(RecalcTrigger,TriggerON)),NA())</f>
        <v>2.0220736417195795E-2</v>
      </c>
      <c r="H954" s="42">
        <f>_xll.qlCalendarAdvance(Calendar,$H953,B954,"f",FALSE)</f>
        <v>46133</v>
      </c>
      <c r="I954" s="177">
        <f>_xll.qlInterestRateIndexValueDate(Index1M,$H954)</f>
        <v>46135</v>
      </c>
      <c r="J954" s="182">
        <f>IFERROR(_xll.qlIndexFixing(Index1M,$H954,TRUE,_xll.ohTrigger(RecalcTrigger,Trigger1M)),NA())</f>
        <v>2.015181479771172E-2</v>
      </c>
      <c r="K954" s="44" t="e">
        <f>IFERROR(_xll.qlIndexFixing(Index3M,H954,TRUE,_xll.ohTrigger(RecalcTrigger,Trigger3M)),NA())</f>
        <v>#N/A</v>
      </c>
      <c r="L954" s="44">
        <f>IFERROR(_xll.qlIndexFixing(Index6M,$H954,TRUE,_xll.ohTrigger(RecalcTrigger,Trigger6M)),NA())</f>
        <v>2.183718526069749E-2</v>
      </c>
      <c r="M954" s="183">
        <f>IFERROR(_xll.qlIndexFixing(Index1Y,$H954,TRUE,_xll.ohTrigger(RecalcTrigger,Trigger1Y)),NA())</f>
        <v>2.2467605952713323E-2</v>
      </c>
      <c r="N954" s="182">
        <f>IFERROR(_xll.qlIndexFixing(ONIndex1M,I954,TRUE,_xll.ohTrigger(RecalcTrigger,Trigger1M)),NA())</f>
        <v>2.0109204362244171E-2</v>
      </c>
      <c r="O954" s="44" t="e">
        <f>IFERROR(_xll.qlIndexFixing(ONIndex3M,I954,TRUE,_xll.ohTrigger(RecalcTrigger,Trigger3M)),NA())</f>
        <v>#N/A</v>
      </c>
      <c r="P954" s="44">
        <f>IFERROR(_xll.qlIndexFixing(ONIndex6M,I954,TRUE,_xll.ohTrigger(RecalcTrigger,Trigger6M)),NA())</f>
        <v>2.1544957914612084E-2</v>
      </c>
      <c r="Q954" s="183">
        <f>IFERROR(_xll.qlIndexFixing(ONIndex1Y,I954,TRUE,_xll.ohTrigger(RecalcTrigger,Trigger1Y)),NA())</f>
        <v>2.1910570277157149E-2</v>
      </c>
    </row>
    <row r="955" spans="2:17" x14ac:dyDescent="0.2">
      <c r="B955" s="39" t="s">
        <v>42</v>
      </c>
      <c r="D955" s="42">
        <f>_xll.qlCalendarAdvance(Calendar,$D954,B955,"f",FALSE)</f>
        <v>46140</v>
      </c>
      <c r="E955" s="177">
        <f>_xll.qlInterestRateIndexValueDate(IndexON,D955)</f>
        <v>46140</v>
      </c>
      <c r="F955" s="193">
        <f>IFERROR(_xll.qlIndexFixing(IndexON,D955,TRUE,_xll.ohTrigger(RecalcTrigger,TriggerON)),NA())</f>
        <v>2.0237240521678856E-2</v>
      </c>
      <c r="H955" s="42">
        <f>_xll.qlCalendarAdvance(Calendar,$H954,B955,"f",FALSE)</f>
        <v>46140</v>
      </c>
      <c r="I955" s="177">
        <f>_xll.qlInterestRateIndexValueDate(Index1M,$H955)</f>
        <v>46142</v>
      </c>
      <c r="J955" s="182">
        <f>IFERROR(_xll.qlIndexFixing(Index1M,$H955,TRUE,_xll.ohTrigger(RecalcTrigger,Trigger1M)),NA())</f>
        <v>2.0162135234765038E-2</v>
      </c>
      <c r="K955" s="44" t="e">
        <f>IFERROR(_xll.qlIndexFixing(Index3M,H955,TRUE,_xll.ohTrigger(RecalcTrigger,Trigger3M)),NA())</f>
        <v>#N/A</v>
      </c>
      <c r="L955" s="44">
        <f>IFERROR(_xll.qlIndexFixing(Index6M,$H955,TRUE,_xll.ohTrigger(RecalcTrigger,Trigger6M)),NA())</f>
        <v>2.1850683576333005E-2</v>
      </c>
      <c r="M955" s="183">
        <f>IFERROR(_xll.qlIndexFixing(Index1Y,$H955,TRUE,_xll.ohTrigger(RecalcTrigger,Trigger1Y)),NA())</f>
        <v>2.247886718433724E-2</v>
      </c>
      <c r="N955" s="182">
        <f>IFERROR(_xll.qlIndexFixing(ONIndex1M,I955,TRUE,_xll.ohTrigger(RecalcTrigger,Trigger1M)),NA())</f>
        <v>2.0126776807103397E-2</v>
      </c>
      <c r="O955" s="44" t="e">
        <f>IFERROR(_xll.qlIndexFixing(ONIndex3M,I955,TRUE,_xll.ohTrigger(RecalcTrigger,Trigger3M)),NA())</f>
        <v>#N/A</v>
      </c>
      <c r="P955" s="44">
        <f>IFERROR(_xll.qlIndexFixing(ONIndex6M,I955,TRUE,_xll.ohTrigger(RecalcTrigger,Trigger6M)),NA())</f>
        <v>2.1561931012978874E-2</v>
      </c>
      <c r="Q955" s="183">
        <f>IFERROR(_xll.qlIndexFixing(ONIndex1Y,I955,TRUE,_xll.ohTrigger(RecalcTrigger,Trigger1Y)),NA())</f>
        <v>2.1926525701179145E-2</v>
      </c>
    </row>
    <row r="956" spans="2:17" x14ac:dyDescent="0.2">
      <c r="B956" s="39" t="s">
        <v>42</v>
      </c>
      <c r="D956" s="42">
        <f>_xll.qlCalendarAdvance(Calendar,$D955,B956,"f",FALSE)</f>
        <v>46147</v>
      </c>
      <c r="E956" s="177">
        <f>_xll.qlInterestRateIndexValueDate(IndexON,D956)</f>
        <v>46147</v>
      </c>
      <c r="F956" s="193">
        <f>IFERROR(_xll.qlIndexFixing(IndexON,D956,TRUE,_xll.ohTrigger(RecalcTrigger,TriggerON)),NA())</f>
        <v>2.025348925971393E-2</v>
      </c>
      <c r="H956" s="42">
        <f>_xll.qlCalendarAdvance(Calendar,$H955,B956,"f",FALSE)</f>
        <v>46147</v>
      </c>
      <c r="I956" s="177">
        <f>_xll.qlInterestRateIndexValueDate(Index1M,$H956)</f>
        <v>46149</v>
      </c>
      <c r="J956" s="182">
        <f>IFERROR(_xll.qlIndexFixing(Index1M,$H956,TRUE,_xll.ohTrigger(RecalcTrigger,Trigger1M)),NA())</f>
        <v>2.018225158371828E-2</v>
      </c>
      <c r="K956" s="44" t="e">
        <f>IFERROR(_xll.qlIndexFixing(Index3M,H956,TRUE,_xll.ohTrigger(RecalcTrigger,Trigger3M)),NA())</f>
        <v>#N/A</v>
      </c>
      <c r="L956" s="44">
        <f>IFERROR(_xll.qlIndexFixing(Index6M,$H956,TRUE,_xll.ohTrigger(RecalcTrigger,Trigger6M)),NA())</f>
        <v>2.1868780956803752E-2</v>
      </c>
      <c r="M956" s="183">
        <f>IFERROR(_xll.qlIndexFixing(Index1Y,$H956,TRUE,_xll.ohTrigger(RecalcTrigger,Trigger1Y)),NA())</f>
        <v>2.2490010837019066E-2</v>
      </c>
      <c r="N956" s="182">
        <f>IFERROR(_xll.qlIndexFixing(ONIndex1M,I956,TRUE,_xll.ohTrigger(RecalcTrigger,Trigger1M)),NA())</f>
        <v>2.0139879615701517E-2</v>
      </c>
      <c r="O956" s="44" t="e">
        <f>IFERROR(_xll.qlIndexFixing(ONIndex3M,I956,TRUE,_xll.ohTrigger(RecalcTrigger,Trigger3M)),NA())</f>
        <v>#N/A</v>
      </c>
      <c r="P956" s="44">
        <f>IFERROR(_xll.qlIndexFixing(ONIndex6M,I956,TRUE,_xll.ohTrigger(RecalcTrigger,Trigger6M)),NA())</f>
        <v>2.1574555554630948E-2</v>
      </c>
      <c r="Q956" s="183">
        <f>IFERROR(_xll.qlIndexFixing(ONIndex1Y,I956,TRUE,_xll.ohTrigger(RecalcTrigger,Trigger1Y)),NA())</f>
        <v>2.193839050343982E-2</v>
      </c>
    </row>
    <row r="957" spans="2:17" x14ac:dyDescent="0.2">
      <c r="B957" s="39" t="s">
        <v>42</v>
      </c>
      <c r="D957" s="42">
        <f>_xll.qlCalendarAdvance(Calendar,$D956,B957,"f",FALSE)</f>
        <v>46154</v>
      </c>
      <c r="E957" s="177">
        <f>_xll.qlInterestRateIndexValueDate(IndexON,D957)</f>
        <v>46154</v>
      </c>
      <c r="F957" s="193">
        <f>IFERROR(_xll.qlIndexFixing(IndexON,D957,TRUE,_xll.ohTrigger(RecalcTrigger,TriggerON)),NA())</f>
        <v>2.0269481880621498E-2</v>
      </c>
      <c r="H957" s="42">
        <f>_xll.qlCalendarAdvance(Calendar,$H956,B957,"f",FALSE)</f>
        <v>46154</v>
      </c>
      <c r="I957" s="177">
        <f>_xll.qlInterestRateIndexValueDate(Index1M,$H957)</f>
        <v>46156</v>
      </c>
      <c r="J957" s="182">
        <f>IFERROR(_xll.qlIndexFixing(Index1M,$H957,TRUE,_xll.ohTrigger(RecalcTrigger,Trigger1M)),NA())</f>
        <v>2.0197337533432724E-2</v>
      </c>
      <c r="K957" s="44" t="e">
        <f>IFERROR(_xll.qlIndexFixing(Index3M,H957,TRUE,_xll.ohTrigger(RecalcTrigger,Trigger3M)),NA())</f>
        <v>#N/A</v>
      </c>
      <c r="L957" s="44">
        <f>IFERROR(_xll.qlIndexFixing(Index6M,$H957,TRUE,_xll.ohTrigger(RecalcTrigger,Trigger6M)),NA())</f>
        <v>2.1882012115783809E-2</v>
      </c>
      <c r="M957" s="183">
        <f>IFERROR(_xll.qlIndexFixing(Index1Y,$H957,TRUE,_xll.ohTrigger(RecalcTrigger,Trigger1Y)),NA())</f>
        <v>2.2501037053526574E-2</v>
      </c>
      <c r="N957" s="182">
        <f>IFERROR(_xll.qlIndexFixing(ONIndex1M,I957,TRUE,_xll.ohTrigger(RecalcTrigger,Trigger1M)),NA())</f>
        <v>2.0155083782187333E-2</v>
      </c>
      <c r="O957" s="44" t="e">
        <f>IFERROR(_xll.qlIndexFixing(ONIndex3M,I957,TRUE,_xll.ohTrigger(RecalcTrigger,Trigger3M)),NA())</f>
        <v>#N/A</v>
      </c>
      <c r="P957" s="44">
        <f>IFERROR(_xll.qlIndexFixing(ONIndex6M,I957,TRUE,_xll.ohTrigger(RecalcTrigger,Trigger6M)),NA())</f>
        <v>2.1589170292770632E-2</v>
      </c>
      <c r="Q957" s="183">
        <f>IFERROR(_xll.qlIndexFixing(ONIndex1Y,I957,TRUE,_xll.ohTrigger(RecalcTrigger,Trigger1Y)),NA())</f>
        <v>2.1952122659572026E-2</v>
      </c>
    </row>
    <row r="958" spans="2:17" x14ac:dyDescent="0.2">
      <c r="B958" s="39" t="s">
        <v>42</v>
      </c>
      <c r="D958" s="42">
        <f>_xll.qlCalendarAdvance(Calendar,$D957,B958,"f",FALSE)</f>
        <v>46161</v>
      </c>
      <c r="E958" s="177">
        <f>_xll.qlInterestRateIndexValueDate(IndexON,D958)</f>
        <v>46161</v>
      </c>
      <c r="F958" s="193">
        <f>IFERROR(_xll.qlIndexFixing(IndexON,D958,TRUE,_xll.ohTrigger(RecalcTrigger,TriggerON)),NA())</f>
        <v>2.0285217633562169E-2</v>
      </c>
      <c r="H958" s="42">
        <f>_xll.qlCalendarAdvance(Calendar,$H957,B958,"f",FALSE)</f>
        <v>46161</v>
      </c>
      <c r="I958" s="177">
        <f>_xll.qlInterestRateIndexValueDate(Index1M,$H958)</f>
        <v>46163</v>
      </c>
      <c r="J958" s="182">
        <f>IFERROR(_xll.qlIndexFixing(Index1M,$H958,TRUE,_xll.ohTrigger(RecalcTrigger,Trigger1M)),NA())</f>
        <v>2.021233584679899E-2</v>
      </c>
      <c r="K958" s="44" t="e">
        <f>IFERROR(_xll.qlIndexFixing(Index3M,H958,TRUE,_xll.ohTrigger(RecalcTrigger,Trigger3M)),NA())</f>
        <v>#N/A</v>
      </c>
      <c r="L958" s="44">
        <f>IFERROR(_xll.qlIndexFixing(Index6M,$H958,TRUE,_xll.ohTrigger(RecalcTrigger,Trigger6M)),NA())</f>
        <v>2.1895121724387217E-2</v>
      </c>
      <c r="M958" s="183">
        <f>IFERROR(_xll.qlIndexFixing(Index1Y,$H958,TRUE,_xll.ohTrigger(RecalcTrigger,Trigger1Y)),NA())</f>
        <v>2.25119459766744E-2</v>
      </c>
      <c r="N958" s="182">
        <f>IFERROR(_xll.qlIndexFixing(ONIndex1M,I958,TRUE,_xll.ohTrigger(RecalcTrigger,Trigger1M)),NA())</f>
        <v>2.0170199633797736E-2</v>
      </c>
      <c r="O958" s="44" t="e">
        <f>IFERROR(_xll.qlIndexFixing(ONIndex3M,I958,TRUE,_xll.ohTrigger(RecalcTrigger,Trigger3M)),NA())</f>
        <v>#N/A</v>
      </c>
      <c r="P958" s="44">
        <f>IFERROR(_xll.qlIndexFixing(ONIndex6M,I958,TRUE,_xll.ohTrigger(RecalcTrigger,Trigger6M)),NA())</f>
        <v>2.1603662541851421E-2</v>
      </c>
      <c r="Q958" s="183">
        <f>IFERROR(_xll.qlIndexFixing(ONIndex1Y,I958,TRUE,_xll.ohTrigger(RecalcTrigger,Trigger1Y)),NA())</f>
        <v>2.1965736368931843E-2</v>
      </c>
    </row>
    <row r="959" spans="2:17" x14ac:dyDescent="0.2">
      <c r="B959" s="39" t="s">
        <v>42</v>
      </c>
      <c r="D959" s="42">
        <f>_xll.qlCalendarAdvance(Calendar,$D958,B959,"f",FALSE)</f>
        <v>46168</v>
      </c>
      <c r="E959" s="177">
        <f>_xll.qlInterestRateIndexValueDate(IndexON,D959)</f>
        <v>46168</v>
      </c>
      <c r="F959" s="193">
        <f>IFERROR(_xll.qlIndexFixing(IndexON,D959,TRUE,_xll.ohTrigger(RecalcTrigger,TriggerON)),NA())</f>
        <v>2.0300695767776489E-2</v>
      </c>
      <c r="H959" s="42">
        <f>_xll.qlCalendarAdvance(Calendar,$H958,B959,"f",FALSE)</f>
        <v>46168</v>
      </c>
      <c r="I959" s="177">
        <f>_xll.qlInterestRateIndexValueDate(Index1M,$H959)</f>
        <v>46170</v>
      </c>
      <c r="J959" s="182">
        <f>IFERROR(_xll.qlIndexFixing(Index1M,$H959,TRUE,_xll.ohTrigger(RecalcTrigger,Trigger1M)),NA())</f>
        <v>2.0227247018221595E-2</v>
      </c>
      <c r="K959" s="44" t="e">
        <f>IFERROR(_xll.qlIndexFixing(Index3M,H959,TRUE,_xll.ohTrigger(RecalcTrigger,Trigger3M)),NA())</f>
        <v>#N/A</v>
      </c>
      <c r="L959" s="44">
        <f>IFERROR(_xll.qlIndexFixing(Index6M,$H959,TRUE,_xll.ohTrigger(RecalcTrigger,Trigger6M)),NA())</f>
        <v>2.1908109956396259E-2</v>
      </c>
      <c r="M959" s="183">
        <f>IFERROR(_xll.qlIndexFixing(Index1Y,$H959,TRUE,_xll.ohTrigger(RecalcTrigger,Trigger1Y)),NA())</f>
        <v>2.2522737749324704E-2</v>
      </c>
      <c r="N959" s="182">
        <f>IFERROR(_xll.qlIndexFixing(ONIndex1M,I959,TRUE,_xll.ohTrigger(RecalcTrigger,Trigger1M)),NA())</f>
        <v>2.018522766421782E-2</v>
      </c>
      <c r="O959" s="44" t="e">
        <f>IFERROR(_xll.qlIndexFixing(ONIndex3M,I959,TRUE,_xll.ohTrigger(RecalcTrigger,Trigger3M)),NA())</f>
        <v>#N/A</v>
      </c>
      <c r="P959" s="44">
        <f>IFERROR(_xll.qlIndexFixing(ONIndex6M,I959,TRUE,_xll.ohTrigger(RecalcTrigger,Trigger6M)),NA())</f>
        <v>2.1618032476293791E-2</v>
      </c>
      <c r="Q959" s="183">
        <f>IFERROR(_xll.qlIndexFixing(ONIndex1Y,I959,TRUE,_xll.ohTrigger(RecalcTrigger,Trigger1Y)),NA())</f>
        <v>2.1979231774924557E-2</v>
      </c>
    </row>
    <row r="960" spans="2:17" x14ac:dyDescent="0.2">
      <c r="B960" s="39" t="s">
        <v>42</v>
      </c>
      <c r="D960" s="42">
        <f>_xll.qlCalendarAdvance(Calendar,$D959,B960,"f",FALSE)</f>
        <v>46175</v>
      </c>
      <c r="E960" s="177">
        <f>_xll.qlInterestRateIndexValueDate(IndexON,D960)</f>
        <v>46175</v>
      </c>
      <c r="F960" s="193">
        <f>IFERROR(_xll.qlIndexFixing(IndexON,D960,TRUE,_xll.ohTrigger(RecalcTrigger,TriggerON)),NA())</f>
        <v>2.0315915532505002E-2</v>
      </c>
      <c r="H960" s="42">
        <f>_xll.qlCalendarAdvance(Calendar,$H959,B960,"f",FALSE)</f>
        <v>46175</v>
      </c>
      <c r="I960" s="177">
        <f>_xll.qlInterestRateIndexValueDate(Index1M,$H960)</f>
        <v>46177</v>
      </c>
      <c r="J960" s="182">
        <f>IFERROR(_xll.qlIndexFixing(Index1M,$H960,TRUE,_xll.ohTrigger(RecalcTrigger,Trigger1M)),NA())</f>
        <v>2.0242071542097562E-2</v>
      </c>
      <c r="K960" s="44" t="e">
        <f>IFERROR(_xll.qlIndexFixing(Index3M,H960,TRUE,_xll.ohTrigger(RecalcTrigger,Trigger3M)),NA())</f>
        <v>#N/A</v>
      </c>
      <c r="L960" s="44">
        <f>IFERROR(_xll.qlIndexFixing(Index6M,$H960,TRUE,_xll.ohTrigger(RecalcTrigger,Trigger6M)),NA())</f>
        <v>2.1916349912004803E-2</v>
      </c>
      <c r="M960" s="183">
        <f>IFERROR(_xll.qlIndexFixing(Index1Y,$H960,TRUE,_xll.ohTrigger(RecalcTrigger,Trigger1Y)),NA())</f>
        <v>2.253341251438739E-2</v>
      </c>
      <c r="N960" s="182">
        <f>IFERROR(_xll.qlIndexFixing(ONIndex1M,I960,TRUE,_xll.ohTrigger(RecalcTrigger,Trigger1M)),NA())</f>
        <v>2.020016836745242E-2</v>
      </c>
      <c r="O960" s="44" t="e">
        <f>IFERROR(_xll.qlIndexFixing(ONIndex3M,I960,TRUE,_xll.ohTrigger(RecalcTrigger,Trigger3M)),NA())</f>
        <v>#N/A</v>
      </c>
      <c r="P960" s="44">
        <f>IFERROR(_xll.qlIndexFixing(ONIndex6M,I960,TRUE,_xll.ohTrigger(RecalcTrigger,Trigger6M)),NA())</f>
        <v>2.1632280270198478E-2</v>
      </c>
      <c r="Q960" s="183">
        <f>IFERROR(_xll.qlIndexFixing(ONIndex1Y,I960,TRUE,_xll.ohTrigger(RecalcTrigger,Trigger1Y)),NA())</f>
        <v>2.199260902087552E-2</v>
      </c>
    </row>
    <row r="961" spans="2:17" x14ac:dyDescent="0.2">
      <c r="B961" s="39" t="s">
        <v>42</v>
      </c>
      <c r="D961" s="42">
        <f>_xll.qlCalendarAdvance(Calendar,$D960,B961,"f",FALSE)</f>
        <v>46182</v>
      </c>
      <c r="E961" s="177">
        <f>_xll.qlInterestRateIndexValueDate(IndexON,D961)</f>
        <v>46182</v>
      </c>
      <c r="F961" s="193">
        <f>IFERROR(_xll.qlIndexFixing(IndexON,D961,TRUE,_xll.ohTrigger(RecalcTrigger,TriggerON)),NA())</f>
        <v>2.0330876176908319E-2</v>
      </c>
      <c r="H961" s="42">
        <f>_xll.qlCalendarAdvance(Calendar,$H960,B961,"f",FALSE)</f>
        <v>46182</v>
      </c>
      <c r="I961" s="177">
        <f>_xll.qlInterestRateIndexValueDate(Index1M,$H961)</f>
        <v>46184</v>
      </c>
      <c r="J961" s="182">
        <f>IFERROR(_xll.qlIndexFixing(Index1M,$H961,TRUE,_xll.ohTrigger(RecalcTrigger,Trigger1M)),NA())</f>
        <v>2.0256809912831408E-2</v>
      </c>
      <c r="K961" s="44" t="e">
        <f>IFERROR(_xll.qlIndexFixing(Index3M,H961,TRUE,_xll.ohTrigger(RecalcTrigger,Trigger3M)),NA())</f>
        <v>#N/A</v>
      </c>
      <c r="L961" s="44">
        <f>IFERROR(_xll.qlIndexFixing(Index6M,$H961,TRUE,_xll.ohTrigger(RecalcTrigger,Trigger6M)),NA())</f>
        <v>2.192911934712765E-2</v>
      </c>
      <c r="M961" s="183">
        <f>IFERROR(_xll.qlIndexFixing(Index1Y,$H961,TRUE,_xll.ohTrigger(RecalcTrigger,Trigger1Y)),NA())</f>
        <v>2.254397041481835E-2</v>
      </c>
      <c r="N961" s="182">
        <f>IFERROR(_xll.qlIndexFixing(ONIndex1M,I961,TRUE,_xll.ohTrigger(RecalcTrigger,Trigger1M)),NA())</f>
        <v>2.0215022237266567E-2</v>
      </c>
      <c r="O961" s="44" t="e">
        <f>IFERROR(_xll.qlIndexFixing(ONIndex3M,I961,TRUE,_xll.ohTrigger(RecalcTrigger,Trigger3M)),NA())</f>
        <v>#N/A</v>
      </c>
      <c r="P961" s="44">
        <f>IFERROR(_xll.qlIndexFixing(ONIndex6M,I961,TRUE,_xll.ohTrigger(RecalcTrigger,Trigger6M)),NA())</f>
        <v>2.1646406097906024E-2</v>
      </c>
      <c r="Q961" s="183">
        <f>IFERROR(_xll.qlIndexFixing(ONIndex1Y,I961,TRUE,_xll.ohTrigger(RecalcTrigger,Trigger1Y)),NA())</f>
        <v>2.2005868250190019E-2</v>
      </c>
    </row>
    <row r="962" spans="2:17" x14ac:dyDescent="0.2">
      <c r="B962" s="39" t="s">
        <v>42</v>
      </c>
      <c r="D962" s="42">
        <f>_xll.qlCalendarAdvance(Calendar,$D961,B962,"f",FALSE)</f>
        <v>46189</v>
      </c>
      <c r="E962" s="177">
        <f>_xll.qlInterestRateIndexValueDate(IndexON,D962)</f>
        <v>46189</v>
      </c>
      <c r="F962" s="193">
        <f>IFERROR(_xll.qlIndexFixing(IndexON,D962,TRUE,_xll.ohTrigger(RecalcTrigger,TriggerON)),NA())</f>
        <v>2.0345576950147048E-2</v>
      </c>
      <c r="H962" s="42">
        <f>_xll.qlCalendarAdvance(Calendar,$H961,B962,"f",FALSE)</f>
        <v>46189</v>
      </c>
      <c r="I962" s="177">
        <f>_xll.qlInterestRateIndexValueDate(Index1M,$H962)</f>
        <v>46191</v>
      </c>
      <c r="J962" s="182">
        <f>IFERROR(_xll.qlIndexFixing(Index1M,$H962,TRUE,_xll.ohTrigger(RecalcTrigger,Trigger1M)),NA())</f>
        <v>2.0271462624832648E-2</v>
      </c>
      <c r="K962" s="44" t="e">
        <f>IFERROR(_xll.qlIndexFixing(Index3M,H962,TRUE,_xll.ohTrigger(RecalcTrigger,Trigger3M)),NA())</f>
        <v>#N/A</v>
      </c>
      <c r="L962" s="44">
        <f>IFERROR(_xll.qlIndexFixing(Index6M,$H962,TRUE,_xll.ohTrigger(RecalcTrigger,Trigger6M)),NA())</f>
        <v>2.1941767910534801E-2</v>
      </c>
      <c r="M962" s="183">
        <f>IFERROR(_xll.qlIndexFixing(Index1Y,$H962,TRUE,_xll.ohTrigger(RecalcTrigger,Trigger1Y)),NA())</f>
        <v>2.2554411593620999E-2</v>
      </c>
      <c r="N962" s="182">
        <f>IFERROR(_xll.qlIndexFixing(ONIndex1M,I962,TRUE,_xll.ohTrigger(RecalcTrigger,Trigger1M)),NA())</f>
        <v>2.0229789767665096E-2</v>
      </c>
      <c r="O962" s="44" t="e">
        <f>IFERROR(_xll.qlIndexFixing(ONIndex3M,I962,TRUE,_xll.ohTrigger(RecalcTrigger,Trigger3M)),NA())</f>
        <v>#N/A</v>
      </c>
      <c r="P962" s="44">
        <f>IFERROR(_xll.qlIndexFixing(ONIndex6M,I962,TRUE,_xll.ohTrigger(RecalcTrigger,Trigger6M)),NA())</f>
        <v>2.1660410133597097E-2</v>
      </c>
      <c r="Q962" s="183">
        <f>IFERROR(_xll.qlIndexFixing(ONIndex1Y,I962,TRUE,_xll.ohTrigger(RecalcTrigger,Trigger1Y)),NA())</f>
        <v>2.2019009606273343E-2</v>
      </c>
    </row>
    <row r="963" spans="2:17" x14ac:dyDescent="0.2">
      <c r="B963" s="39" t="s">
        <v>42</v>
      </c>
      <c r="D963" s="42">
        <f>_xll.qlCalendarAdvance(Calendar,$D962,B963,"f",FALSE)</f>
        <v>46196</v>
      </c>
      <c r="E963" s="177">
        <f>_xll.qlInterestRateIndexValueDate(IndexON,D963)</f>
        <v>46196</v>
      </c>
      <c r="F963" s="193">
        <f>IFERROR(_xll.qlIndexFixing(IndexON,D963,TRUE,_xll.ohTrigger(RecalcTrigger,TriggerON)),NA())</f>
        <v>2.0360017101461736E-2</v>
      </c>
      <c r="H963" s="42">
        <f>_xll.qlCalendarAdvance(Calendar,$H962,B963,"f",FALSE)</f>
        <v>46196</v>
      </c>
      <c r="I963" s="177">
        <f>_xll.qlInterestRateIndexValueDate(Index1M,$H963)</f>
        <v>46198</v>
      </c>
      <c r="J963" s="182">
        <f>IFERROR(_xll.qlIndexFixing(Index1M,$H963,TRUE,_xll.ohTrigger(RecalcTrigger,Trigger1M)),NA())</f>
        <v>2.0286030172518288E-2</v>
      </c>
      <c r="K963" s="44" t="e">
        <f>IFERROR(_xll.qlIndexFixing(Index3M,H963,TRUE,_xll.ohTrigger(RecalcTrigger,Trigger3M)),NA())</f>
        <v>#N/A</v>
      </c>
      <c r="L963" s="44">
        <f>IFERROR(_xll.qlIndexFixing(Index6M,$H963,TRUE,_xll.ohTrigger(RecalcTrigger,Trigger6M)),NA())</f>
        <v>2.195885259508842E-2</v>
      </c>
      <c r="M963" s="183">
        <f>IFERROR(_xll.qlIndexFixing(Index1Y,$H963,TRUE,_xll.ohTrigger(RecalcTrigger,Trigger1Y)),NA())</f>
        <v>2.2564736193844751E-2</v>
      </c>
      <c r="N963" s="182">
        <f>IFERROR(_xll.qlIndexFixing(ONIndex1M,I963,TRUE,_xll.ohTrigger(RecalcTrigger,Trigger1M)),NA())</f>
        <v>2.0244471452492974E-2</v>
      </c>
      <c r="O963" s="44" t="e">
        <f>IFERROR(_xll.qlIndexFixing(ONIndex3M,I963,TRUE,_xll.ohTrigger(RecalcTrigger,Trigger3M)),NA())</f>
        <v>#N/A</v>
      </c>
      <c r="P963" s="44">
        <f>IFERROR(_xll.qlIndexFixing(ONIndex6M,I963,TRUE,_xll.ohTrigger(RecalcTrigger,Trigger6M)),NA())</f>
        <v>2.1674292551532304E-2</v>
      </c>
      <c r="Q963" s="183">
        <f>IFERROR(_xll.qlIndexFixing(ONIndex1Y,I963,TRUE,_xll.ohTrigger(RecalcTrigger,Trigger1Y)),NA())</f>
        <v>2.2032033232530779E-2</v>
      </c>
    </row>
    <row r="964" spans="2:17" x14ac:dyDescent="0.2">
      <c r="B964" s="39" t="s">
        <v>42</v>
      </c>
      <c r="D964" s="42">
        <f>_xll.qlCalendarAdvance(Calendar,$D963,B964,"f",FALSE)</f>
        <v>46203</v>
      </c>
      <c r="E964" s="177">
        <f>_xll.qlInterestRateIndexValueDate(IndexON,D964)</f>
        <v>46203</v>
      </c>
      <c r="F964" s="193">
        <f>IFERROR(_xll.qlIndexFixing(IndexON,D964,TRUE,_xll.ohTrigger(RecalcTrigger,TriggerON)),NA())</f>
        <v>2.0374195880172863E-2</v>
      </c>
      <c r="H964" s="42">
        <f>_xll.qlCalendarAdvance(Calendar,$H963,B964,"f",FALSE)</f>
        <v>46203</v>
      </c>
      <c r="I964" s="177">
        <f>_xll.qlInterestRateIndexValueDate(Index1M,$H964)</f>
        <v>46205</v>
      </c>
      <c r="J964" s="182">
        <f>IFERROR(_xll.qlIndexFixing(Index1M,$H964,TRUE,_xll.ohTrigger(RecalcTrigger,Trigger1M)),NA())</f>
        <v>2.0300513050302837E-2</v>
      </c>
      <c r="K964" s="44" t="e">
        <f>IFERROR(_xll.qlIndexFixing(Index3M,H964,TRUE,_xll.ohTrigger(RecalcTrigger,Trigger3M)),NA())</f>
        <v>#N/A</v>
      </c>
      <c r="L964" s="44">
        <f>IFERROR(_xll.qlIndexFixing(Index6M,$H964,TRUE,_xll.ohTrigger(RecalcTrigger,Trigger6M)),NA())</f>
        <v>2.197123655181088E-2</v>
      </c>
      <c r="M964" s="183">
        <f>IFERROR(_xll.qlIndexFixing(Index1Y,$H964,TRUE,_xll.ohTrigger(RecalcTrigger,Trigger1Y)),NA())</f>
        <v>2.2574944358586098E-2</v>
      </c>
      <c r="N964" s="182">
        <f>IFERROR(_xll.qlIndexFixing(ONIndex1M,I964,TRUE,_xll.ohTrigger(RecalcTrigger,Trigger1M)),NA())</f>
        <v>2.0259067785515228E-2</v>
      </c>
      <c r="O964" s="44" t="e">
        <f>IFERROR(_xll.qlIndexFixing(ONIndex3M,I964,TRUE,_xll.ohTrigger(RecalcTrigger,Trigger3M)),NA())</f>
        <v>#N/A</v>
      </c>
      <c r="P964" s="44">
        <f>IFERROR(_xll.qlIndexFixing(ONIndex6M,I964,TRUE,_xll.ohTrigger(RecalcTrigger,Trigger6M)),NA())</f>
        <v>2.1688053526052187E-2</v>
      </c>
      <c r="Q964" s="183">
        <f>IFERROR(_xll.qlIndexFixing(ONIndex1Y,I964,TRUE,_xll.ohTrigger(RecalcTrigger,Trigger1Y)),NA())</f>
        <v>2.2044939272367614E-2</v>
      </c>
    </row>
    <row r="965" spans="2:17" x14ac:dyDescent="0.2">
      <c r="B965" s="39" t="s">
        <v>42</v>
      </c>
      <c r="D965" s="42">
        <f>_xll.qlCalendarAdvance(Calendar,$D964,B965,"f",FALSE)</f>
        <v>46210</v>
      </c>
      <c r="E965" s="177">
        <f>_xll.qlInterestRateIndexValueDate(IndexON,D965)</f>
        <v>46210</v>
      </c>
      <c r="F965" s="193">
        <f>IFERROR(_xll.qlIndexFixing(IndexON,D965,TRUE,_xll.ohTrigger(RecalcTrigger,TriggerON)),NA())</f>
        <v>2.038811253520123E-2</v>
      </c>
      <c r="H965" s="42">
        <f>_xll.qlCalendarAdvance(Calendar,$H964,B965,"f",FALSE)</f>
        <v>46210</v>
      </c>
      <c r="I965" s="177">
        <f>_xll.qlInterestRateIndexValueDate(Index1M,$H965)</f>
        <v>46212</v>
      </c>
      <c r="J965" s="182">
        <f>IFERROR(_xll.qlIndexFixing(Index1M,$H965,TRUE,_xll.ohTrigger(RecalcTrigger,Trigger1M)),NA())</f>
        <v>2.0314911752613296E-2</v>
      </c>
      <c r="K965" s="44" t="e">
        <f>IFERROR(_xll.qlIndexFixing(Index3M,H965,TRUE,_xll.ohTrigger(RecalcTrigger,Trigger3M)),NA())</f>
        <v>#N/A</v>
      </c>
      <c r="L965" s="44">
        <f>IFERROR(_xll.qlIndexFixing(Index6M,$H965,TRUE,_xll.ohTrigger(RecalcTrigger,Trigger6M)),NA())</f>
        <v>2.1983500175200794E-2</v>
      </c>
      <c r="M965" s="183">
        <f>IFERROR(_xll.qlIndexFixing(Index1Y,$H965,TRUE,_xll.ohTrigger(RecalcTrigger,Trigger1Y)),NA())</f>
        <v>2.2585036230987302E-2</v>
      </c>
      <c r="N965" s="182">
        <f>IFERROR(_xll.qlIndexFixing(ONIndex1M,I965,TRUE,_xll.ohTrigger(RecalcTrigger,Trigger1M)),NA())</f>
        <v>2.027357926065676E-2</v>
      </c>
      <c r="O965" s="44" t="e">
        <f>IFERROR(_xll.qlIndexFixing(ONIndex3M,I965,TRUE,_xll.ohTrigger(RecalcTrigger,Trigger3M)),NA())</f>
        <v>#N/A</v>
      </c>
      <c r="P965" s="44">
        <f>IFERROR(_xll.qlIndexFixing(ONIndex6M,I965,TRUE,_xll.ohTrigger(RecalcTrigger,Trigger6M)),NA())</f>
        <v>2.1701693231417352E-2</v>
      </c>
      <c r="Q965" s="183">
        <f>IFERROR(_xll.qlIndexFixing(ONIndex1Y,I965,TRUE,_xll.ohTrigger(RecalcTrigger,Trigger1Y)),NA())</f>
        <v>2.20577278691092E-2</v>
      </c>
    </row>
    <row r="966" spans="2:17" x14ac:dyDescent="0.2">
      <c r="B966" s="39" t="s">
        <v>42</v>
      </c>
      <c r="D966" s="42">
        <f>_xll.qlCalendarAdvance(Calendar,$D965,B966,"f",FALSE)</f>
        <v>46217</v>
      </c>
      <c r="E966" s="177">
        <f>_xll.qlInterestRateIndexValueDate(IndexON,D966)</f>
        <v>46217</v>
      </c>
      <c r="F966" s="193">
        <f>IFERROR(_xll.qlIndexFixing(IndexON,D966,TRUE,_xll.ohTrigger(RecalcTrigger,TriggerON)),NA())</f>
        <v>2.0401766316107128E-2</v>
      </c>
      <c r="H966" s="42">
        <f>_xll.qlCalendarAdvance(Calendar,$H965,B966,"f",FALSE)</f>
        <v>46217</v>
      </c>
      <c r="I966" s="177">
        <f>_xll.qlInterestRateIndexValueDate(Index1M,$H966)</f>
        <v>46219</v>
      </c>
      <c r="J966" s="182">
        <f>IFERROR(_xll.qlIndexFixing(Index1M,$H966,TRUE,_xll.ohTrigger(RecalcTrigger,Trigger1M)),NA())</f>
        <v>2.0329226773871667E-2</v>
      </c>
      <c r="K966" s="44" t="e">
        <f>IFERROR(_xll.qlIndexFixing(Index3M,H966,TRUE,_xll.ohTrigger(RecalcTrigger,Trigger3M)),NA())</f>
        <v>#N/A</v>
      </c>
      <c r="L966" s="44">
        <f>IFERROR(_xll.qlIndexFixing(Index6M,$H966,TRUE,_xll.ohTrigger(RecalcTrigger,Trigger6M)),NA())</f>
        <v>2.199564363922997E-2</v>
      </c>
      <c r="M966" s="183">
        <f>IFERROR(_xll.qlIndexFixing(Index1Y,$H966,TRUE,_xll.ohTrigger(RecalcTrigger,Trigger1Y)),NA())</f>
        <v>2.2595011954237278E-2</v>
      </c>
      <c r="N966" s="182">
        <f>IFERROR(_xll.qlIndexFixing(ONIndex1M,I966,TRUE,_xll.ohTrigger(RecalcTrigger,Trigger1M)),NA())</f>
        <v>2.0288006372002343E-2</v>
      </c>
      <c r="O966" s="44" t="e">
        <f>IFERROR(_xll.qlIndexFixing(ONIndex3M,I966,TRUE,_xll.ohTrigger(RecalcTrigger,Trigger3M)),NA())</f>
        <v>#N/A</v>
      </c>
      <c r="P966" s="44">
        <f>IFERROR(_xll.qlIndexFixing(ONIndex6M,I966,TRUE,_xll.ohTrigger(RecalcTrigger,Trigger6M)),NA())</f>
        <v>2.1715211841728532E-2</v>
      </c>
      <c r="Q966" s="183">
        <f>IFERROR(_xll.qlIndexFixing(ONIndex1Y,I966,TRUE,_xll.ohTrigger(RecalcTrigger,Trigger1Y)),NA())</f>
        <v>2.2070399166320698E-2</v>
      </c>
    </row>
    <row r="967" spans="2:17" x14ac:dyDescent="0.2">
      <c r="B967" s="39" t="s">
        <v>42</v>
      </c>
      <c r="D967" s="42">
        <f>_xll.qlCalendarAdvance(Calendar,$D966,B967,"f",FALSE)</f>
        <v>46224</v>
      </c>
      <c r="E967" s="177">
        <f>_xll.qlInterestRateIndexValueDate(IndexON,D967)</f>
        <v>46224</v>
      </c>
      <c r="F967" s="193">
        <f>IFERROR(_xll.qlIndexFixing(IndexON,D967,TRUE,_xll.ohTrigger(RecalcTrigger,TriggerON)),NA())</f>
        <v>2.0415156471811358E-2</v>
      </c>
      <c r="H967" s="42">
        <f>_xll.qlCalendarAdvance(Calendar,$H966,B967,"f",FALSE)</f>
        <v>46224</v>
      </c>
      <c r="I967" s="177">
        <f>_xll.qlInterestRateIndexValueDate(Index1M,$H967)</f>
        <v>46226</v>
      </c>
      <c r="J967" s="182">
        <f>IFERROR(_xll.qlIndexFixing(Index1M,$H967,TRUE,_xll.ohTrigger(RecalcTrigger,Trigger1M)),NA())</f>
        <v>2.0343458608514942E-2</v>
      </c>
      <c r="K967" s="44" t="e">
        <f>IFERROR(_xll.qlIndexFixing(Index3M,H967,TRUE,_xll.ohTrigger(RecalcTrigger,Trigger3M)),NA())</f>
        <v>#N/A</v>
      </c>
      <c r="L967" s="44">
        <f>IFERROR(_xll.qlIndexFixing(Index6M,$H967,TRUE,_xll.ohTrigger(RecalcTrigger,Trigger6M)),NA())</f>
        <v>2.2007667117895993E-2</v>
      </c>
      <c r="M967" s="183">
        <f>IFERROR(_xll.qlIndexFixing(Index1Y,$H967,TRUE,_xll.ohTrigger(RecalcTrigger,Trigger1Y)),NA())</f>
        <v>2.2604871671570274E-2</v>
      </c>
      <c r="N967" s="182">
        <f>IFERROR(_xll.qlIndexFixing(ONIndex1M,I967,TRUE,_xll.ohTrigger(RecalcTrigger,Trigger1M)),NA())</f>
        <v>2.0302349613077197E-2</v>
      </c>
      <c r="O967" s="44" t="e">
        <f>IFERROR(_xll.qlIndexFixing(ONIndex3M,I967,TRUE,_xll.ohTrigger(RecalcTrigger,Trigger3M)),NA())</f>
        <v>#N/A</v>
      </c>
      <c r="P967" s="44">
        <f>IFERROR(_xll.qlIndexFixing(ONIndex6M,I967,TRUE,_xll.ohTrigger(RecalcTrigger,Trigger6M)),NA())</f>
        <v>2.1728609531246335E-2</v>
      </c>
      <c r="Q967" s="183">
        <f>IFERROR(_xll.qlIndexFixing(ONIndex1Y,I967,TRUE,_xll.ohTrigger(RecalcTrigger,Trigger1Y)),NA())</f>
        <v>2.2082953307087649E-2</v>
      </c>
    </row>
    <row r="968" spans="2:17" x14ac:dyDescent="0.2">
      <c r="B968" s="39" t="s">
        <v>42</v>
      </c>
      <c r="D968" s="42">
        <f>_xll.qlCalendarAdvance(Calendar,$D967,B968,"f",FALSE)</f>
        <v>46231</v>
      </c>
      <c r="E968" s="177">
        <f>_xll.qlInterestRateIndexValueDate(IndexON,D968)</f>
        <v>46231</v>
      </c>
      <c r="F968" s="193">
        <f>IFERROR(_xll.qlIndexFixing(IndexON,D968,TRUE,_xll.ohTrigger(RecalcTrigger,TriggerON)),NA())</f>
        <v>2.0428282251794272E-2</v>
      </c>
      <c r="H968" s="42">
        <f>_xll.qlCalendarAdvance(Calendar,$H967,B968,"f",FALSE)</f>
        <v>46231</v>
      </c>
      <c r="I968" s="177">
        <f>_xll.qlInterestRateIndexValueDate(Index1M,$H968)</f>
        <v>46233</v>
      </c>
      <c r="J968" s="182">
        <f>IFERROR(_xll.qlIndexFixing(Index1M,$H968,TRUE,_xll.ohTrigger(RecalcTrigger,Trigger1M)),NA())</f>
        <v>2.0357607750975115E-2</v>
      </c>
      <c r="K968" s="44" t="e">
        <f>IFERROR(_xll.qlIndexFixing(Index3M,H968,TRUE,_xll.ohTrigger(RecalcTrigger,Trigger3M)),NA())</f>
        <v>#N/A</v>
      </c>
      <c r="L968" s="44">
        <f>IFERROR(_xll.qlIndexFixing(Index6M,$H968,TRUE,_xll.ohTrigger(RecalcTrigger,Trigger6M)),NA())</f>
        <v>2.2015130724698937E-2</v>
      </c>
      <c r="M968" s="183">
        <f>IFERROR(_xll.qlIndexFixing(Index1Y,$H968,TRUE,_xll.ohTrigger(RecalcTrigger,Trigger1Y)),NA())</f>
        <v>2.261461552626674E-2</v>
      </c>
      <c r="N968" s="182">
        <f>IFERROR(_xll.qlIndexFixing(ONIndex1M,I968,TRUE,_xll.ohTrigger(RecalcTrigger,Trigger1M)),NA())</f>
        <v>2.0316609478046033E-2</v>
      </c>
      <c r="O968" s="44" t="e">
        <f>IFERROR(_xll.qlIndexFixing(ONIndex3M,I968,TRUE,_xll.ohTrigger(RecalcTrigger,Trigger3M)),NA())</f>
        <v>#N/A</v>
      </c>
      <c r="P968" s="44">
        <f>IFERROR(_xll.qlIndexFixing(ONIndex6M,I968,TRUE,_xll.ohTrigger(RecalcTrigger,Trigger6M)),NA())</f>
        <v>2.1741886474311301E-2</v>
      </c>
      <c r="Q968" s="183">
        <f>IFERROR(_xll.qlIndexFixing(ONIndex1Y,I968,TRUE,_xll.ohTrigger(RecalcTrigger,Trigger1Y)),NA())</f>
        <v>2.2095390435055151E-2</v>
      </c>
    </row>
    <row r="969" spans="2:17" x14ac:dyDescent="0.2">
      <c r="B969" s="39" t="s">
        <v>42</v>
      </c>
      <c r="D969" s="42">
        <f>_xll.qlCalendarAdvance(Calendar,$D968,B969,"f",FALSE)</f>
        <v>46238</v>
      </c>
      <c r="E969" s="177">
        <f>_xll.qlInterestRateIndexValueDate(IndexON,D969)</f>
        <v>46238</v>
      </c>
      <c r="F969" s="193">
        <f>IFERROR(_xll.qlIndexFixing(IndexON,D969,TRUE,_xll.ohTrigger(RecalcTrigger,TriggerON)),NA())</f>
        <v>2.0441142904976672E-2</v>
      </c>
      <c r="H969" s="42">
        <f>_xll.qlCalendarAdvance(Calendar,$H968,B969,"f",FALSE)</f>
        <v>46238</v>
      </c>
      <c r="I969" s="177">
        <f>_xll.qlInterestRateIndexValueDate(Index1M,$H969)</f>
        <v>46240</v>
      </c>
      <c r="J969" s="182">
        <f>IFERROR(_xll.qlIndexFixing(Index1M,$H969,TRUE,_xll.ohTrigger(RecalcTrigger,Trigger1M)),NA())</f>
        <v>2.0371674695696673E-2</v>
      </c>
      <c r="K969" s="44" t="e">
        <f>IFERROR(_xll.qlIndexFixing(Index3M,H969,TRUE,_xll.ohTrigger(RecalcTrigger,Trigger3M)),NA())</f>
        <v>#N/A</v>
      </c>
      <c r="L969" s="44">
        <f>IFERROR(_xll.qlIndexFixing(Index6M,$H969,TRUE,_xll.ohTrigger(RecalcTrigger,Trigger6M)),NA())</f>
        <v>2.2031354815258308E-2</v>
      </c>
      <c r="M969" s="183">
        <f>IFERROR(_xll.qlIndexFixing(Index1Y,$H969,TRUE,_xll.ohTrigger(RecalcTrigger,Trigger1Y)),NA())</f>
        <v>2.262424366165269E-2</v>
      </c>
      <c r="N969" s="182">
        <f>IFERROR(_xll.qlIndexFixing(ONIndex1M,I969,TRUE,_xll.ohTrigger(RecalcTrigger,Trigger1M)),NA())</f>
        <v>2.0330786460514005E-2</v>
      </c>
      <c r="O969" s="44" t="e">
        <f>IFERROR(_xll.qlIndexFixing(ONIndex3M,I969,TRUE,_xll.ohTrigger(RecalcTrigger,Trigger3M)),NA())</f>
        <v>#N/A</v>
      </c>
      <c r="P969" s="44">
        <f>IFERROR(_xll.qlIndexFixing(ONIndex6M,I969,TRUE,_xll.ohTrigger(RecalcTrigger,Trigger6M)),NA())</f>
        <v>2.1755042845263972E-2</v>
      </c>
      <c r="Q969" s="183">
        <f>IFERROR(_xll.qlIndexFixing(ONIndex1Y,I969,TRUE,_xll.ohTrigger(RecalcTrigger,Trigger1Y)),NA())</f>
        <v>2.2107710693548555E-2</v>
      </c>
    </row>
    <row r="970" spans="2:17" x14ac:dyDescent="0.2">
      <c r="B970" s="39" t="s">
        <v>42</v>
      </c>
      <c r="D970" s="42">
        <f>_xll.qlCalendarAdvance(Calendar,$D969,B970,"f",FALSE)</f>
        <v>46245</v>
      </c>
      <c r="E970" s="177">
        <f>_xll.qlInterestRateIndexValueDate(IndexON,D970)</f>
        <v>46245</v>
      </c>
      <c r="F970" s="193">
        <f>IFERROR(_xll.qlIndexFixing(IndexON,D970,TRUE,_xll.ohTrigger(RecalcTrigger,TriggerON)),NA())</f>
        <v>2.0453737680838913E-2</v>
      </c>
      <c r="H970" s="42">
        <f>_xll.qlCalendarAdvance(Calendar,$H969,B970,"f",FALSE)</f>
        <v>46245</v>
      </c>
      <c r="I970" s="177">
        <f>_xll.qlInterestRateIndexValueDate(Index1M,$H970)</f>
        <v>46247</v>
      </c>
      <c r="J970" s="182">
        <f>IFERROR(_xll.qlIndexFixing(Index1M,$H970,TRUE,_xll.ohTrigger(RecalcTrigger,Trigger1M)),NA())</f>
        <v>2.0385659937121603E-2</v>
      </c>
      <c r="K970" s="44" t="e">
        <f>IFERROR(_xll.qlIndexFixing(Index3M,H970,TRUE,_xll.ohTrigger(RecalcTrigger,Trigger3M)),NA())</f>
        <v>#N/A</v>
      </c>
      <c r="L970" s="44">
        <f>IFERROR(_xll.qlIndexFixing(Index6M,$H970,TRUE,_xll.ohTrigger(RecalcTrigger,Trigger6M)),NA())</f>
        <v>2.204301938208043E-2</v>
      </c>
      <c r="M970" s="183">
        <f>IFERROR(_xll.qlIndexFixing(Index1Y,$H970,TRUE,_xll.ohTrigger(RecalcTrigger,Trigger1Y)),NA())</f>
        <v>2.2633756221099467E-2</v>
      </c>
      <c r="N970" s="182">
        <f>IFERROR(_xll.qlIndexFixing(ONIndex1M,I970,TRUE,_xll.ohTrigger(RecalcTrigger,Trigger1M)),NA())</f>
        <v>2.0344881054645825E-2</v>
      </c>
      <c r="O970" s="44" t="e">
        <f>IFERROR(_xll.qlIndexFixing(ONIndex3M,I970,TRUE,_xll.ohTrigger(RecalcTrigger,Trigger3M)),NA())</f>
        <v>#N/A</v>
      </c>
      <c r="P970" s="44">
        <f>IFERROR(_xll.qlIndexFixing(ONIndex6M,I970,TRUE,_xll.ohTrigger(RecalcTrigger,Trigger6M)),NA())</f>
        <v>2.1768078818125147E-2</v>
      </c>
      <c r="Q970" s="183">
        <f>IFERROR(_xll.qlIndexFixing(ONIndex1Y,I970,TRUE,_xll.ohTrigger(RecalcTrigger,Trigger1Y)),NA())</f>
        <v>2.2119914225893211E-2</v>
      </c>
    </row>
    <row r="971" spans="2:17" x14ac:dyDescent="0.2">
      <c r="B971" s="39" t="s">
        <v>42</v>
      </c>
      <c r="D971" s="42">
        <f>_xll.qlCalendarAdvance(Calendar,$D970,B971,"f",FALSE)</f>
        <v>46252</v>
      </c>
      <c r="E971" s="177">
        <f>_xll.qlInterestRateIndexValueDate(IndexON,D971)</f>
        <v>46252</v>
      </c>
      <c r="F971" s="193">
        <f>IFERROR(_xll.qlIndexFixing(IndexON,D971,TRUE,_xll.ohTrigger(RecalcTrigger,TriggerON)),NA())</f>
        <v>2.046606582838173E-2</v>
      </c>
      <c r="H971" s="42">
        <f>_xll.qlCalendarAdvance(Calendar,$H970,B971,"f",FALSE)</f>
        <v>46252</v>
      </c>
      <c r="I971" s="177">
        <f>_xll.qlInterestRateIndexValueDate(Index1M,$H971)</f>
        <v>46254</v>
      </c>
      <c r="J971" s="182">
        <f>IFERROR(_xll.qlIndexFixing(Index1M,$H971,TRUE,_xll.ohTrigger(RecalcTrigger,Trigger1M)),NA())</f>
        <v>2.0399563969699386E-2</v>
      </c>
      <c r="K971" s="44" t="e">
        <f>IFERROR(_xll.qlIndexFixing(Index3M,H971,TRUE,_xll.ohTrigger(RecalcTrigger,Trigger3M)),NA())</f>
        <v>#N/A</v>
      </c>
      <c r="L971" s="44">
        <f>IFERROR(_xll.qlIndexFixing(Index6M,$H971,TRUE,_xll.ohTrigger(RecalcTrigger,Trigger6M)),NA())</f>
        <v>2.2054564659792351E-2</v>
      </c>
      <c r="M971" s="183">
        <f>IFERROR(_xll.qlIndexFixing(Index1Y,$H971,TRUE,_xll.ohTrigger(RecalcTrigger,Trigger1Y)),NA())</f>
        <v>2.2643153348023741E-2</v>
      </c>
      <c r="N971" s="182">
        <f>IFERROR(_xll.qlIndexFixing(ONIndex1M,I971,TRUE,_xll.ohTrigger(RecalcTrigger,Trigger1M)),NA())</f>
        <v>2.0358893754126584E-2</v>
      </c>
      <c r="O971" s="44" t="e">
        <f>IFERROR(_xll.qlIndexFixing(ONIndex3M,I971,TRUE,_xll.ohTrigger(RecalcTrigger,Trigger3M)),NA())</f>
        <v>#N/A</v>
      </c>
      <c r="P971" s="44">
        <f>IFERROR(_xll.qlIndexFixing(ONIndex6M,I971,TRUE,_xll.ohTrigger(RecalcTrigger,Trigger6M)),NA())</f>
        <v>2.1780994567315304E-2</v>
      </c>
      <c r="Q971" s="183">
        <f>IFERROR(_xll.qlIndexFixing(ONIndex1Y,I971,TRUE,_xll.ohTrigger(RecalcTrigger,Trigger1Y)),NA())</f>
        <v>2.2132001175574345E-2</v>
      </c>
    </row>
    <row r="972" spans="2:17" x14ac:dyDescent="0.2">
      <c r="B972" s="39" t="s">
        <v>42</v>
      </c>
      <c r="D972" s="42">
        <f>_xll.qlCalendarAdvance(Calendar,$D971,B972,"f",FALSE)</f>
        <v>46259</v>
      </c>
      <c r="E972" s="177">
        <f>_xll.qlInterestRateIndexValueDate(IndexON,D972)</f>
        <v>46259</v>
      </c>
      <c r="F972" s="193">
        <f>IFERROR(_xll.qlIndexFixing(IndexON,D972,TRUE,_xll.ohTrigger(RecalcTrigger,TriggerON)),NA())</f>
        <v>2.0478126597005541E-2</v>
      </c>
      <c r="H972" s="42">
        <f>_xll.qlCalendarAdvance(Calendar,$H971,B972,"f",FALSE)</f>
        <v>46259</v>
      </c>
      <c r="I972" s="177">
        <f>_xll.qlInterestRateIndexValueDate(Index1M,$H972)</f>
        <v>46261</v>
      </c>
      <c r="J972" s="182">
        <f>IFERROR(_xll.qlIndexFixing(Index1M,$H972,TRUE,_xll.ohTrigger(RecalcTrigger,Trigger1M)),NA())</f>
        <v>2.0413387287882001E-2</v>
      </c>
      <c r="K972" s="44" t="e">
        <f>IFERROR(_xll.qlIndexFixing(Index3M,H972,TRUE,_xll.ohTrigger(RecalcTrigger,Trigger3M)),NA())</f>
        <v>#N/A</v>
      </c>
      <c r="L972" s="44">
        <f>IFERROR(_xll.qlIndexFixing(Index6M,$H972,TRUE,_xll.ohTrigger(RecalcTrigger,Trigger6M)),NA())</f>
        <v>2.2061643869297803E-2</v>
      </c>
      <c r="M972" s="183">
        <f>IFERROR(_xll.qlIndexFixing(Index1Y,$H972,TRUE,_xll.ohTrigger(RecalcTrigger,Trigger1Y)),NA())</f>
        <v>2.2652435185887089E-2</v>
      </c>
      <c r="N972" s="182">
        <f>IFERROR(_xll.qlIndexFixing(ONIndex1M,I972,TRUE,_xll.ohTrigger(RecalcTrigger,Trigger1M)),NA())</f>
        <v>2.0372825052881183E-2</v>
      </c>
      <c r="O972" s="44" t="e">
        <f>IFERROR(_xll.qlIndexFixing(ONIndex3M,I972,TRUE,_xll.ohTrigger(RecalcTrigger,Trigger3M)),NA())</f>
        <v>#N/A</v>
      </c>
      <c r="P972" s="44">
        <f>IFERROR(_xll.qlIndexFixing(ONIndex6M,I972,TRUE,_xll.ohTrigger(RecalcTrigger,Trigger6M)),NA())</f>
        <v>2.1793790267015112E-2</v>
      </c>
      <c r="Q972" s="183">
        <f>IFERROR(_xll.qlIndexFixing(ONIndex1Y,I972,TRUE,_xll.ohTrigger(RecalcTrigger,Trigger1Y)),NA())</f>
        <v>2.2143971685917307E-2</v>
      </c>
    </row>
    <row r="973" spans="2:17" x14ac:dyDescent="0.2">
      <c r="B973" s="39" t="s">
        <v>42</v>
      </c>
      <c r="D973" s="42">
        <f>_xll.qlCalendarAdvance(Calendar,$D972,B973,"f",FALSE)</f>
        <v>46266</v>
      </c>
      <c r="E973" s="177">
        <f>_xll.qlInterestRateIndexValueDate(IndexON,D973)</f>
        <v>46266</v>
      </c>
      <c r="F973" s="193">
        <f>IFERROR(_xll.qlIndexFixing(IndexON,D973,TRUE,_xll.ohTrigger(RecalcTrigger,TriggerON)),NA())</f>
        <v>2.0489919235711085E-2</v>
      </c>
      <c r="H973" s="42">
        <f>_xll.qlCalendarAdvance(Calendar,$H972,B973,"f",FALSE)</f>
        <v>46266</v>
      </c>
      <c r="I973" s="177">
        <f>_xll.qlInterestRateIndexValueDate(Index1M,$H973)</f>
        <v>46268</v>
      </c>
      <c r="J973" s="182">
        <f>IFERROR(_xll.qlIndexFixing(Index1M,$H973,TRUE,_xll.ohTrigger(RecalcTrigger,Trigger1M)),NA())</f>
        <v>2.0427130386128922E-2</v>
      </c>
      <c r="K973" s="44" t="e">
        <f>IFERROR(_xll.qlIndexFixing(Index3M,H973,TRUE,_xll.ohTrigger(RecalcTrigger,Trigger3M)),NA())</f>
        <v>#N/A</v>
      </c>
      <c r="L973" s="44">
        <f>IFERROR(_xll.qlIndexFixing(Index6M,$H973,TRUE,_xll.ohTrigger(RecalcTrigger,Trigger6M)),NA())</f>
        <v>2.2070088451429534E-2</v>
      </c>
      <c r="M973" s="183">
        <f>IFERROR(_xll.qlIndexFixing(Index1Y,$H973,TRUE,_xll.ohTrigger(RecalcTrigger,Trigger1Y)),NA())</f>
        <v>2.2661601878196852E-2</v>
      </c>
      <c r="N973" s="182">
        <f>IFERROR(_xll.qlIndexFixing(ONIndex1M,I973,TRUE,_xll.ohTrigger(RecalcTrigger,Trigger1M)),NA())</f>
        <v>2.0386675444834523E-2</v>
      </c>
      <c r="O973" s="44" t="e">
        <f>IFERROR(_xll.qlIndexFixing(ONIndex3M,I973,TRUE,_xll.ohTrigger(RecalcTrigger,Trigger3M)),NA())</f>
        <v>#N/A</v>
      </c>
      <c r="P973" s="44">
        <f>IFERROR(_xll.qlIndexFixing(ONIndex6M,I973,TRUE,_xll.ohTrigger(RecalcTrigger,Trigger6M)),NA())</f>
        <v>2.1806466091565113E-2</v>
      </c>
      <c r="Q973" s="183">
        <f>IFERROR(_xll.qlIndexFixing(ONIndex1Y,I973,TRUE,_xll.ohTrigger(RecalcTrigger,Trigger1Y)),NA())</f>
        <v>2.2155825900407322E-2</v>
      </c>
    </row>
    <row r="974" spans="2:17" x14ac:dyDescent="0.2">
      <c r="B974" s="39" t="s">
        <v>42</v>
      </c>
      <c r="D974" s="42">
        <f>_xll.qlCalendarAdvance(Calendar,$D973,B974,"f",FALSE)</f>
        <v>46273</v>
      </c>
      <c r="E974" s="177">
        <f>_xll.qlInterestRateIndexValueDate(IndexON,D974)</f>
        <v>46273</v>
      </c>
      <c r="F974" s="193">
        <f>IFERROR(_xll.qlIndexFixing(IndexON,D974,TRUE,_xll.ohTrigger(RecalcTrigger,TriggerON)),NA())</f>
        <v>2.0501442993818841E-2</v>
      </c>
      <c r="H974" s="42">
        <f>_xll.qlCalendarAdvance(Calendar,$H973,B974,"f",FALSE)</f>
        <v>46273</v>
      </c>
      <c r="I974" s="177">
        <f>_xll.qlInterestRateIndexValueDate(Index1M,$H974)</f>
        <v>46275</v>
      </c>
      <c r="J974" s="182">
        <f>IFERROR(_xll.qlIndexFixing(Index1M,$H974,TRUE,_xll.ohTrigger(RecalcTrigger,Trigger1M)),NA())</f>
        <v>2.0440793758904618E-2</v>
      </c>
      <c r="K974" s="44" t="e">
        <f>IFERROR(_xll.qlIndexFixing(Index3M,H974,TRUE,_xll.ohTrigger(RecalcTrigger,Trigger3M)),NA())</f>
        <v>#N/A</v>
      </c>
      <c r="L974" s="44">
        <f>IFERROR(_xll.qlIndexFixing(Index6M,$H974,TRUE,_xll.ohTrigger(RecalcTrigger,Trigger6M)),NA())</f>
        <v>2.2081315605523896E-2</v>
      </c>
      <c r="M974" s="183">
        <f>IFERROR(_xll.qlIndexFixing(Index1Y,$H974,TRUE,_xll.ohTrigger(RecalcTrigger,Trigger1Y)),NA())</f>
        <v>2.2670653568503951E-2</v>
      </c>
      <c r="N974" s="182">
        <f>IFERROR(_xll.qlIndexFixing(ONIndex1M,I974,TRUE,_xll.ohTrigger(RecalcTrigger,Trigger1M)),NA())</f>
        <v>2.0400445423751634E-2</v>
      </c>
      <c r="O974" s="44" t="e">
        <f>IFERROR(_xll.qlIndexFixing(ONIndex3M,I974,TRUE,_xll.ohTrigger(RecalcTrigger,Trigger3M)),NA())</f>
        <v>#N/A</v>
      </c>
      <c r="P974" s="44">
        <f>IFERROR(_xll.qlIndexFixing(ONIndex6M,I974,TRUE,_xll.ohTrigger(RecalcTrigger,Trigger6M)),NA())</f>
        <v>2.1819022215066042E-2</v>
      </c>
      <c r="Q974" s="183">
        <f>IFERROR(_xll.qlIndexFixing(ONIndex1Y,I974,TRUE,_xll.ohTrigger(RecalcTrigger,Trigger1Y)),NA())</f>
        <v>2.2167563962289805E-2</v>
      </c>
    </row>
    <row r="975" spans="2:17" x14ac:dyDescent="0.2">
      <c r="B975" s="39" t="s">
        <v>42</v>
      </c>
      <c r="D975" s="42">
        <f>_xll.qlCalendarAdvance(Calendar,$D974,B975,"f",FALSE)</f>
        <v>46280</v>
      </c>
      <c r="E975" s="177">
        <f>_xll.qlInterestRateIndexValueDate(IndexON,D975)</f>
        <v>46280</v>
      </c>
      <c r="F975" s="193">
        <f>IFERROR(_xll.qlIndexFixing(IndexON,D975,TRUE,_xll.ohTrigger(RecalcTrigger,TriggerON)),NA())</f>
        <v>2.051269712048942E-2</v>
      </c>
      <c r="H975" s="42">
        <f>_xll.qlCalendarAdvance(Calendar,$H974,B975,"f",FALSE)</f>
        <v>46280</v>
      </c>
      <c r="I975" s="177">
        <f>_xll.qlInterestRateIndexValueDate(Index1M,$H975)</f>
        <v>46282</v>
      </c>
      <c r="J975" s="182">
        <f>IFERROR(_xll.qlIndexFixing(Index1M,$H975,TRUE,_xll.ohTrigger(RecalcTrigger,Trigger1M)),NA())</f>
        <v>2.0454377900666065E-2</v>
      </c>
      <c r="K975" s="44" t="e">
        <f>IFERROR(_xll.qlIndexFixing(Index3M,H975,TRUE,_xll.ohTrigger(RecalcTrigger,Trigger3M)),NA())</f>
        <v>#N/A</v>
      </c>
      <c r="L975" s="44">
        <f>IFERROR(_xll.qlIndexFixing(Index6M,$H975,TRUE,_xll.ohTrigger(RecalcTrigger,Trigger6M)),NA())</f>
        <v>2.2092424139413327E-2</v>
      </c>
      <c r="M975" s="183">
        <f>IFERROR(_xll.qlIndexFixing(Index1Y,$H975,TRUE,_xll.ohTrigger(RecalcTrigger,Trigger1Y)),NA())</f>
        <v>2.2679590400405091E-2</v>
      </c>
      <c r="N975" s="182">
        <f>IFERROR(_xll.qlIndexFixing(ONIndex1M,I975,TRUE,_xll.ohTrigger(RecalcTrigger,Trigger1M)),NA())</f>
        <v>2.0414135483717288E-2</v>
      </c>
      <c r="O975" s="44" t="e">
        <f>IFERROR(_xll.qlIndexFixing(ONIndex3M,I975,TRUE,_xll.ohTrigger(RecalcTrigger,Trigger3M)),NA())</f>
        <v>#N/A</v>
      </c>
      <c r="P975" s="44">
        <f>IFERROR(_xll.qlIndexFixing(ONIndex6M,I975,TRUE,_xll.ohTrigger(RecalcTrigger,Trigger6M)),NA())</f>
        <v>2.183145881185844E-2</v>
      </c>
      <c r="Q975" s="183">
        <f>IFERROR(_xll.qlIndexFixing(ONIndex1Y,I975,TRUE,_xll.ohTrigger(RecalcTrigger,Trigger1Y)),NA())</f>
        <v>2.2179186015129915E-2</v>
      </c>
    </row>
    <row r="976" spans="2:17" x14ac:dyDescent="0.2">
      <c r="B976" s="39" t="s">
        <v>42</v>
      </c>
      <c r="D976" s="42">
        <f>_xll.qlCalendarAdvance(Calendar,$D975,B976,"f",FALSE)</f>
        <v>46287</v>
      </c>
      <c r="E976" s="177">
        <f>_xll.qlInterestRateIndexValueDate(IndexON,D976)</f>
        <v>46287</v>
      </c>
      <c r="F976" s="193">
        <f>IFERROR(_xll.qlIndexFixing(IndexON,D976,TRUE,_xll.ohTrigger(RecalcTrigger,TriggerON)),NA())</f>
        <v>2.0523680865123239E-2</v>
      </c>
      <c r="H976" s="42">
        <f>_xll.qlCalendarAdvance(Calendar,$H975,B976,"f",FALSE)</f>
        <v>46287</v>
      </c>
      <c r="I976" s="177">
        <f>_xll.qlInterestRateIndexValueDate(Index1M,$H976)</f>
        <v>46289</v>
      </c>
      <c r="J976" s="182">
        <f>IFERROR(_xll.qlIndexFixing(Index1M,$H976,TRUE,_xll.ohTrigger(RecalcTrigger,Trigger1M)),NA())</f>
        <v>2.0467883305890222E-2</v>
      </c>
      <c r="K976" s="44" t="e">
        <f>IFERROR(_xll.qlIndexFixing(Index3M,H976,TRUE,_xll.ohTrigger(RecalcTrigger,Trigger3M)),NA())</f>
        <v>#N/A</v>
      </c>
      <c r="L976" s="44">
        <f>IFERROR(_xll.qlIndexFixing(Index6M,$H976,TRUE,_xll.ohTrigger(RecalcTrigger,Trigger6M)),NA())</f>
        <v>2.2103414227320015E-2</v>
      </c>
      <c r="M976" s="183">
        <f>IFERROR(_xll.qlIndexFixing(Index1Y,$H976,TRUE,_xll.ohTrigger(RecalcTrigger,Trigger1Y)),NA())</f>
        <v>2.2688412517540321E-2</v>
      </c>
      <c r="N976" s="182">
        <f>IFERROR(_xll.qlIndexFixing(ONIndex1M,I976,TRUE,_xll.ohTrigger(RecalcTrigger,Trigger1M)),NA())</f>
        <v>2.0427746118336643E-2</v>
      </c>
      <c r="O976" s="44" t="e">
        <f>IFERROR(_xll.qlIndexFixing(ONIndex3M,I976,TRUE,_xll.ohTrigger(RecalcTrigger,Trigger3M)),NA())</f>
        <v>#N/A</v>
      </c>
      <c r="P976" s="44">
        <f>IFERROR(_xll.qlIndexFixing(ONIndex6M,I976,TRUE,_xll.ohTrigger(RecalcTrigger,Trigger6M)),NA())</f>
        <v>2.1843776056202913E-2</v>
      </c>
      <c r="Q976" s="183">
        <f>IFERROR(_xll.qlIndexFixing(ONIndex1Y,I976,TRUE,_xll.ohTrigger(RecalcTrigger,Trigger1Y)),NA())</f>
        <v>2.2190692202173068E-2</v>
      </c>
    </row>
    <row r="977" spans="2:17" x14ac:dyDescent="0.2">
      <c r="B977" s="39" t="s">
        <v>42</v>
      </c>
      <c r="D977" s="42">
        <f>_xll.qlCalendarAdvance(Calendar,$D976,B977,"f",FALSE)</f>
        <v>46294</v>
      </c>
      <c r="E977" s="177">
        <f>_xll.qlInterestRateIndexValueDate(IndexON,D977)</f>
        <v>46294</v>
      </c>
      <c r="F977" s="193">
        <f>IFERROR(_xll.qlIndexFixing(IndexON,D977,TRUE,_xll.ohTrigger(RecalcTrigger,TriggerON)),NA())</f>
        <v>2.0534393476721036E-2</v>
      </c>
      <c r="H977" s="42">
        <f>_xll.qlCalendarAdvance(Calendar,$H976,B977,"f",FALSE)</f>
        <v>46294</v>
      </c>
      <c r="I977" s="177">
        <f>_xll.qlInterestRateIndexValueDate(Index1M,$H977)</f>
        <v>46296</v>
      </c>
      <c r="J977" s="182">
        <f>IFERROR(_xll.qlIndexFixing(Index1M,$H977,TRUE,_xll.ohTrigger(RecalcTrigger,Trigger1M)),NA())</f>
        <v>2.0481310469046554E-2</v>
      </c>
      <c r="K977" s="44" t="e">
        <f>IFERROR(_xll.qlIndexFixing(Index3M,H977,TRUE,_xll.ohTrigger(RecalcTrigger,Trigger3M)),NA())</f>
        <v>#N/A</v>
      </c>
      <c r="L977" s="44">
        <f>IFERROR(_xll.qlIndexFixing(Index6M,$H977,TRUE,_xll.ohTrigger(RecalcTrigger,Trigger6M)),NA())</f>
        <v>2.2115698392870312E-2</v>
      </c>
      <c r="M977" s="183">
        <f>IFERROR(_xll.qlIndexFixing(Index1Y,$H977,TRUE,_xll.ohTrigger(RecalcTrigger,Trigger1Y)),NA())</f>
        <v>2.2697120063595259E-2</v>
      </c>
      <c r="N977" s="182">
        <f>IFERROR(_xll.qlIndexFixing(ONIndex1M,I977,TRUE,_xll.ohTrigger(RecalcTrigger,Trigger1M)),NA())</f>
        <v>2.0441277821614534E-2</v>
      </c>
      <c r="O977" s="44" t="e">
        <f>IFERROR(_xll.qlIndexFixing(ONIndex3M,I977,TRUE,_xll.ohTrigger(RecalcTrigger,Trigger3M)),NA())</f>
        <v>#N/A</v>
      </c>
      <c r="P977" s="44">
        <f>IFERROR(_xll.qlIndexFixing(ONIndex6M,I977,TRUE,_xll.ohTrigger(RecalcTrigger,Trigger6M)),NA())</f>
        <v>2.1855974122280131E-2</v>
      </c>
      <c r="Q977" s="183">
        <f>IFERROR(_xll.qlIndexFixing(ONIndex1Y,I977,TRUE,_xll.ohTrigger(RecalcTrigger,Trigger1Y)),NA())</f>
        <v>2.2202082666904488E-2</v>
      </c>
    </row>
    <row r="978" spans="2:17" x14ac:dyDescent="0.2">
      <c r="B978" s="39" t="s">
        <v>42</v>
      </c>
      <c r="D978" s="42">
        <f>_xll.qlCalendarAdvance(Calendar,$D977,B978,"f",FALSE)</f>
        <v>46301</v>
      </c>
      <c r="E978" s="177">
        <f>_xll.qlInterestRateIndexValueDate(IndexON,D978)</f>
        <v>46301</v>
      </c>
      <c r="F978" s="193">
        <f>IFERROR(_xll.qlIndexFixing(IndexON,D978,TRUE,_xll.ohTrigger(RecalcTrigger,TriggerON)),NA())</f>
        <v>2.0544834204603291E-2</v>
      </c>
      <c r="H978" s="42">
        <f>_xll.qlCalendarAdvance(Calendar,$H977,B978,"f",FALSE)</f>
        <v>46301</v>
      </c>
      <c r="I978" s="177">
        <f>_xll.qlInterestRateIndexValueDate(Index1M,$H978)</f>
        <v>46303</v>
      </c>
      <c r="J978" s="182">
        <f>IFERROR(_xll.qlIndexFixing(Index1M,$H978,TRUE,_xll.ohTrigger(RecalcTrigger,Trigger1M)),NA())</f>
        <v>2.0494659884614519E-2</v>
      </c>
      <c r="K978" s="44" t="e">
        <f>IFERROR(_xll.qlIndexFixing(Index3M,H978,TRUE,_xll.ohTrigger(RecalcTrigger,Trigger3M)),NA())</f>
        <v>#N/A</v>
      </c>
      <c r="L978" s="44">
        <f>IFERROR(_xll.qlIndexFixing(Index6M,$H978,TRUE,_xll.ohTrigger(RecalcTrigger,Trigger6M)),NA())</f>
        <v>2.2126444393537201E-2</v>
      </c>
      <c r="M978" s="183">
        <f>IFERROR(_xll.qlIndexFixing(Index1Y,$H978,TRUE,_xll.ohTrigger(RecalcTrigger,Trigger1Y)),NA())</f>
        <v>2.2705713182298221E-2</v>
      </c>
      <c r="N978" s="182">
        <f>IFERROR(_xll.qlIndexFixing(ONIndex1M,I978,TRUE,_xll.ohTrigger(RecalcTrigger,Trigger1M)),NA())</f>
        <v>2.0454731087475864E-2</v>
      </c>
      <c r="O978" s="44" t="e">
        <f>IFERROR(_xll.qlIndexFixing(ONIndex3M,I978,TRUE,_xll.ohTrigger(RecalcTrigger,Trigger3M)),NA())</f>
        <v>#N/A</v>
      </c>
      <c r="P978" s="44">
        <f>IFERROR(_xll.qlIndexFixing(ONIndex6M,I978,TRUE,_xll.ohTrigger(RecalcTrigger,Trigger6M)),NA())</f>
        <v>2.1868053184430636E-2</v>
      </c>
      <c r="Q978" s="183">
        <f>IFERROR(_xll.qlIndexFixing(ONIndex1Y,I978,TRUE,_xll.ohTrigger(RecalcTrigger,Trigger1Y)),NA())</f>
        <v>2.221335755256959E-2</v>
      </c>
    </row>
    <row r="979" spans="2:17" x14ac:dyDescent="0.2">
      <c r="B979" s="39" t="s">
        <v>42</v>
      </c>
      <c r="D979" s="42">
        <f>_xll.qlCalendarAdvance(Calendar,$D978,B979,"f",FALSE)</f>
        <v>46308</v>
      </c>
      <c r="E979" s="177">
        <f>_xll.qlInterestRateIndexValueDate(IndexON,D979)</f>
        <v>46308</v>
      </c>
      <c r="F979" s="193">
        <f>IFERROR(_xll.qlIndexFixing(IndexON,D979,TRUE,_xll.ohTrigger(RecalcTrigger,TriggerON)),NA())</f>
        <v>2.0555002297930614E-2</v>
      </c>
      <c r="H979" s="42">
        <f>_xll.qlCalendarAdvance(Calendar,$H978,B979,"f",FALSE)</f>
        <v>46308</v>
      </c>
      <c r="I979" s="177">
        <f>_xll.qlInterestRateIndexValueDate(Index1M,$H979)</f>
        <v>46310</v>
      </c>
      <c r="J979" s="182">
        <f>IFERROR(_xll.qlIndexFixing(Index1M,$H979,TRUE,_xll.ohTrigger(RecalcTrigger,Trigger1M)),NA())</f>
        <v>2.0507932047076072E-2</v>
      </c>
      <c r="K979" s="44" t="e">
        <f>IFERROR(_xll.qlIndexFixing(Index3M,H979,TRUE,_xll.ohTrigger(RecalcTrigger,Trigger3M)),NA())</f>
        <v>#N/A</v>
      </c>
      <c r="L979" s="44">
        <f>IFERROR(_xll.qlIndexFixing(Index6M,$H979,TRUE,_xll.ohTrigger(RecalcTrigger,Trigger6M)),NA())</f>
        <v>2.2137072476600933E-2</v>
      </c>
      <c r="M979" s="183">
        <f>IFERROR(_xll.qlIndexFixing(Index1Y,$H979,TRUE,_xll.ohTrigger(RecalcTrigger,Trigger1Y)),NA())</f>
        <v>2.2714192017422634E-2</v>
      </c>
      <c r="N979" s="182">
        <f>IFERROR(_xll.qlIndexFixing(ONIndex1M,I979,TRUE,_xll.ohTrigger(RecalcTrigger,Trigger1M)),NA())</f>
        <v>2.0468106409765596E-2</v>
      </c>
      <c r="O979" s="44" t="e">
        <f>IFERROR(_xll.qlIndexFixing(ONIndex3M,I979,TRUE,_xll.ohTrigger(RecalcTrigger,Trigger3M)),NA())</f>
        <v>#N/A</v>
      </c>
      <c r="P979" s="44">
        <f>IFERROR(_xll.qlIndexFixing(ONIndex6M,I979,TRUE,_xll.ohTrigger(RecalcTrigger,Trigger6M)),NA())</f>
        <v>2.1880013416835098E-2</v>
      </c>
      <c r="Q979" s="183">
        <f>IFERROR(_xll.qlIndexFixing(ONIndex1Y,I979,TRUE,_xll.ohTrigger(RecalcTrigger,Trigger1Y)),NA())</f>
        <v>2.2224517002813471E-2</v>
      </c>
    </row>
    <row r="980" spans="2:17" x14ac:dyDescent="0.2">
      <c r="B980" s="39" t="s">
        <v>42</v>
      </c>
      <c r="D980" s="42">
        <f>_xll.qlCalendarAdvance(Calendar,$D979,B980,"f",FALSE)</f>
        <v>46315</v>
      </c>
      <c r="E980" s="177">
        <f>_xll.qlInterestRateIndexValueDate(IndexON,D980)</f>
        <v>46315</v>
      </c>
      <c r="F980" s="193">
        <f>IFERROR(_xll.qlIndexFixing(IndexON,D980,TRUE,_xll.ohTrigger(RecalcTrigger,TriggerON)),NA())</f>
        <v>2.0564897006023486E-2</v>
      </c>
      <c r="H980" s="42">
        <f>_xll.qlCalendarAdvance(Calendar,$H979,B980,"f",FALSE)</f>
        <v>46315</v>
      </c>
      <c r="I980" s="177">
        <f>_xll.qlInterestRateIndexValueDate(Index1M,$H980)</f>
        <v>46317</v>
      </c>
      <c r="J980" s="182">
        <f>IFERROR(_xll.qlIndexFixing(Index1M,$H980,TRUE,_xll.ohTrigger(RecalcTrigger,Trigger1M)),NA())</f>
        <v>2.0521127450918164E-2</v>
      </c>
      <c r="K980" s="44" t="e">
        <f>IFERROR(_xll.qlIndexFixing(Index3M,H980,TRUE,_xll.ohTrigger(RecalcTrigger,Trigger3M)),NA())</f>
        <v>#N/A</v>
      </c>
      <c r="L980" s="44">
        <f>IFERROR(_xll.qlIndexFixing(Index6M,$H980,TRUE,_xll.ohTrigger(RecalcTrigger,Trigger6M)),NA())</f>
        <v>2.214758281638405E-2</v>
      </c>
      <c r="M980" s="183">
        <f>IFERROR(_xll.qlIndexFixing(Index1Y,$H980,TRUE,_xll.ohTrigger(RecalcTrigger,Trigger1Y)),NA())</f>
        <v>2.2722556712785297E-2</v>
      </c>
      <c r="N980" s="182">
        <f>IFERROR(_xll.qlIndexFixing(ONIndex1M,I980,TRUE,_xll.ohTrigger(RecalcTrigger,Trigger1M)),NA())</f>
        <v>2.0481404282248761E-2</v>
      </c>
      <c r="O980" s="44" t="e">
        <f>IFERROR(_xll.qlIndexFixing(ONIndex3M,I980,TRUE,_xll.ohTrigger(RecalcTrigger,Trigger3M)),NA())</f>
        <v>#N/A</v>
      </c>
      <c r="P980" s="44">
        <f>IFERROR(_xll.qlIndexFixing(ONIndex6M,I980,TRUE,_xll.ohTrigger(RecalcTrigger,Trigger6M)),NA())</f>
        <v>2.1891854993913995E-2</v>
      </c>
      <c r="Q980" s="183">
        <f>IFERROR(_xll.qlIndexFixing(ONIndex1Y,I980,TRUE,_xll.ohTrigger(RecalcTrigger,Trigger1Y)),NA())</f>
        <v>2.2235561160881545E-2</v>
      </c>
    </row>
    <row r="981" spans="2:17" x14ac:dyDescent="0.2">
      <c r="B981" s="39" t="s">
        <v>42</v>
      </c>
      <c r="D981" s="42">
        <f>_xll.qlCalendarAdvance(Calendar,$D980,B981,"f",FALSE)</f>
        <v>46322</v>
      </c>
      <c r="E981" s="177">
        <f>_xll.qlInterestRateIndexValueDate(IndexON,D981)</f>
        <v>46322</v>
      </c>
      <c r="F981" s="193">
        <f>IFERROR(_xll.qlIndexFixing(IndexON,D981,TRUE,_xll.ohTrigger(RecalcTrigger,TriggerON)),NA())</f>
        <v>2.0574517577962581E-2</v>
      </c>
      <c r="H981" s="42">
        <f>_xll.qlCalendarAdvance(Calendar,$H980,B981,"f",FALSE)</f>
        <v>46322</v>
      </c>
      <c r="I981" s="177">
        <f>_xll.qlInterestRateIndexValueDate(Index1M,$H981)</f>
        <v>46324</v>
      </c>
      <c r="J981" s="182">
        <f>IFERROR(_xll.qlIndexFixing(Index1M,$H981,TRUE,_xll.ohTrigger(RecalcTrigger,Trigger1M)),NA())</f>
        <v>2.0534246590625249E-2</v>
      </c>
      <c r="K981" s="44" t="e">
        <f>IFERROR(_xll.qlIndexFixing(Index3M,H981,TRUE,_xll.ohTrigger(RecalcTrigger,Trigger3M)),NA())</f>
        <v>#N/A</v>
      </c>
      <c r="L981" s="44">
        <f>IFERROR(_xll.qlIndexFixing(Index6M,$H981,TRUE,_xll.ohTrigger(RecalcTrigger,Trigger6M)),NA())</f>
        <v>2.2157975587235867E-2</v>
      </c>
      <c r="M981" s="183">
        <f>IFERROR(_xll.qlIndexFixing(Index1Y,$H981,TRUE,_xll.ohTrigger(RecalcTrigger,Trigger1Y)),NA())</f>
        <v>2.2730807412246583E-2</v>
      </c>
      <c r="N981" s="182">
        <f>IFERROR(_xll.qlIndexFixing(ONIndex1M,I981,TRUE,_xll.ohTrigger(RecalcTrigger,Trigger1M)),NA())</f>
        <v>2.049462519901013E-2</v>
      </c>
      <c r="O981" s="44" t="e">
        <f>IFERROR(_xll.qlIndexFixing(ONIndex3M,I981,TRUE,_xll.ohTrigger(RecalcTrigger,Trigger3M)),NA())</f>
        <v>#N/A</v>
      </c>
      <c r="P981" s="44">
        <f>IFERROR(_xll.qlIndexFixing(ONIndex6M,I981,TRUE,_xll.ohTrigger(RecalcTrigger,Trigger6M)),NA())</f>
        <v>2.1903578089528253E-2</v>
      </c>
      <c r="Q981" s="183">
        <f>IFERROR(_xll.qlIndexFixing(ONIndex1Y,I981,TRUE,_xll.ohTrigger(RecalcTrigger,Trigger1Y)),NA())</f>
        <v>2.2246490170099165E-2</v>
      </c>
    </row>
    <row r="982" spans="2:17" x14ac:dyDescent="0.2">
      <c r="B982" s="39" t="s">
        <v>42</v>
      </c>
      <c r="D982" s="42">
        <f>_xll.qlCalendarAdvance(Calendar,$D981,B982,"f",FALSE)</f>
        <v>46329</v>
      </c>
      <c r="E982" s="177">
        <f>_xll.qlInterestRateIndexValueDate(IndexON,D982)</f>
        <v>46329</v>
      </c>
      <c r="F982" s="193">
        <f>IFERROR(_xll.qlIndexFixing(IndexON,D982,TRUE,_xll.ohTrigger(RecalcTrigger,TriggerON)),NA())</f>
        <v>2.058386326306838E-2</v>
      </c>
      <c r="H982" s="42">
        <f>_xll.qlCalendarAdvance(Calendar,$H981,B982,"f",FALSE)</f>
        <v>46329</v>
      </c>
      <c r="I982" s="177">
        <f>_xll.qlInterestRateIndexValueDate(Index1M,$H982)</f>
        <v>46331</v>
      </c>
      <c r="J982" s="182">
        <f>IFERROR(_xll.qlIndexFixing(Index1M,$H982,TRUE,_xll.ohTrigger(RecalcTrigger,Trigger1M)),NA())</f>
        <v>2.054728996069427E-2</v>
      </c>
      <c r="K982" s="44" t="e">
        <f>IFERROR(_xll.qlIndexFixing(Index3M,H982,TRUE,_xll.ohTrigger(RecalcTrigger,Trigger3M)),NA())</f>
        <v>#N/A</v>
      </c>
      <c r="L982" s="44">
        <f>IFERROR(_xll.qlIndexFixing(Index6M,$H982,TRUE,_xll.ohTrigger(RecalcTrigger,Trigger6M)),NA())</f>
        <v>2.2166877148748518E-2</v>
      </c>
      <c r="M982" s="183">
        <f>IFERROR(_xll.qlIndexFixing(Index1Y,$H982,TRUE,_xll.ohTrigger(RecalcTrigger,Trigger1Y)),NA())</f>
        <v>2.2738944259710233E-2</v>
      </c>
      <c r="N982" s="182">
        <f>IFERROR(_xll.qlIndexFixing(ONIndex1M,I982,TRUE,_xll.ohTrigger(RecalcTrigger,Trigger1M)),NA())</f>
        <v>2.0507769653814734E-2</v>
      </c>
      <c r="O982" s="44" t="e">
        <f>IFERROR(_xll.qlIndexFixing(ONIndex3M,I982,TRUE,_xll.ohTrigger(RecalcTrigger,Trigger3M)),NA())</f>
        <v>#N/A</v>
      </c>
      <c r="P982" s="44">
        <f>IFERROR(_xll.qlIndexFixing(ONIndex6M,I982,TRUE,_xll.ohTrigger(RecalcTrigger,Trigger6M)),NA())</f>
        <v>2.1915182878338157E-2</v>
      </c>
      <c r="Q982" s="183">
        <f>IFERROR(_xll.qlIndexFixing(ONIndex1Y,I982,TRUE,_xll.ohTrigger(RecalcTrigger,Trigger1Y)),NA())</f>
        <v>2.2257304174031489E-2</v>
      </c>
    </row>
    <row r="983" spans="2:17" x14ac:dyDescent="0.2">
      <c r="B983" s="39" t="s">
        <v>42</v>
      </c>
      <c r="D983" s="42">
        <f>_xll.qlCalendarAdvance(Calendar,$D982,B983,"f",FALSE)</f>
        <v>46336</v>
      </c>
      <c r="E983" s="177">
        <f>_xll.qlInterestRateIndexValueDate(IndexON,D983)</f>
        <v>46336</v>
      </c>
      <c r="F983" s="193">
        <f>IFERROR(_xll.qlIndexFixing(IndexON,D983,TRUE,_xll.ohTrigger(RecalcTrigger,TriggerON)),NA())</f>
        <v>2.0592933310421557E-2</v>
      </c>
      <c r="H983" s="42">
        <f>_xll.qlCalendarAdvance(Calendar,$H982,B983,"f",FALSE)</f>
        <v>46336</v>
      </c>
      <c r="I983" s="177">
        <f>_xll.qlInterestRateIndexValueDate(Index1M,$H983)</f>
        <v>46338</v>
      </c>
      <c r="J983" s="182">
        <f>IFERROR(_xll.qlIndexFixing(Index1M,$H983,TRUE,_xll.ohTrigger(RecalcTrigger,Trigger1M)),NA())</f>
        <v>2.0560258055622171E-2</v>
      </c>
      <c r="K983" s="44" t="e">
        <f>IFERROR(_xll.qlIndexFixing(Index3M,H983,TRUE,_xll.ohTrigger(RecalcTrigger,Trigger3M)),NA())</f>
        <v>#N/A</v>
      </c>
      <c r="L983" s="44">
        <f>IFERROR(_xll.qlIndexFixing(Index6M,$H983,TRUE,_xll.ohTrigger(RecalcTrigger,Trigger6M)),NA())</f>
        <v>2.217704299510152E-2</v>
      </c>
      <c r="M983" s="183">
        <f>IFERROR(_xll.qlIndexFixing(Index1Y,$H983,TRUE,_xll.ohTrigger(RecalcTrigger,Trigger1Y)),NA())</f>
        <v>2.2746967399123564E-2</v>
      </c>
      <c r="N983" s="182">
        <f>IFERROR(_xll.qlIndexFixing(ONIndex1M,I983,TRUE,_xll.ohTrigger(RecalcTrigger,Trigger1M)),NA())</f>
        <v>2.0520838140507536E-2</v>
      </c>
      <c r="O983" s="44" t="e">
        <f>IFERROR(_xll.qlIndexFixing(ONIndex3M,I983,TRUE,_xll.ohTrigger(RecalcTrigger,Trigger3M)),NA())</f>
        <v>#N/A</v>
      </c>
      <c r="P983" s="44">
        <f>IFERROR(_xll.qlIndexFixing(ONIndex6M,I983,TRUE,_xll.ohTrigger(RecalcTrigger,Trigger6M)),NA())</f>
        <v>2.1926669534524379E-2</v>
      </c>
      <c r="Q983" s="183">
        <f>IFERROR(_xll.qlIndexFixing(ONIndex1Y,I983,TRUE,_xll.ohTrigger(RecalcTrigger,Trigger1Y)),NA())</f>
        <v>2.2268003315923934E-2</v>
      </c>
    </row>
    <row r="984" spans="2:17" x14ac:dyDescent="0.2">
      <c r="B984" s="39" t="s">
        <v>42</v>
      </c>
      <c r="D984" s="42">
        <f>_xll.qlCalendarAdvance(Calendar,$D983,B984,"f",FALSE)</f>
        <v>46343</v>
      </c>
      <c r="E984" s="177">
        <f>_xll.qlInterestRateIndexValueDate(IndexON,D984)</f>
        <v>46343</v>
      </c>
      <c r="F984" s="193">
        <f>IFERROR(_xll.qlIndexFixing(IndexON,D984,TRUE,_xll.ohTrigger(RecalcTrigger,TriggerON)),NA())</f>
        <v>2.0601726969422529E-2</v>
      </c>
      <c r="H984" s="42">
        <f>_xll.qlCalendarAdvance(Calendar,$H983,B984,"f",FALSE)</f>
        <v>46343</v>
      </c>
      <c r="I984" s="177">
        <f>_xll.qlInterestRateIndexValueDate(Index1M,$H984)</f>
        <v>46345</v>
      </c>
      <c r="J984" s="182">
        <f>IFERROR(_xll.qlIndexFixing(Index1M,$H984,TRUE,_xll.ohTrigger(RecalcTrigger,Trigger1M)),NA())</f>
        <v>2.0573151369908393E-2</v>
      </c>
      <c r="K984" s="44" t="e">
        <f>IFERROR(_xll.qlIndexFixing(Index3M,H984,TRUE,_xll.ohTrigger(RecalcTrigger,Trigger3M)),NA())</f>
        <v>#N/A</v>
      </c>
      <c r="L984" s="44">
        <f>IFERROR(_xll.qlIndexFixing(Index6M,$H984,TRUE,_xll.ohTrigger(RecalcTrigger,Trigger6M)),NA())</f>
        <v>2.2187091790144442E-2</v>
      </c>
      <c r="M984" s="183">
        <f>IFERROR(_xll.qlIndexFixing(Index1Y,$H984,TRUE,_xll.ohTrigger(RecalcTrigger,Trigger1Y)),NA())</f>
        <v>2.2754876974476822E-2</v>
      </c>
      <c r="N984" s="182">
        <f>IFERROR(_xll.qlIndexFixing(ONIndex1M,I984,TRUE,_xll.ohTrigger(RecalcTrigger,Trigger1M)),NA())</f>
        <v>2.0533831152933502E-2</v>
      </c>
      <c r="O984" s="44" t="e">
        <f>IFERROR(_xll.qlIndexFixing(ONIndex3M,I984,TRUE,_xll.ohTrigger(RecalcTrigger,Trigger3M)),NA())</f>
        <v>#N/A</v>
      </c>
      <c r="P984" s="44">
        <f>IFERROR(_xll.qlIndexFixing(ONIndex6M,I984,TRUE,_xll.ohTrigger(RecalcTrigger,Trigger6M)),NA())</f>
        <v>2.1938038232187651E-2</v>
      </c>
      <c r="Q984" s="183">
        <f>IFERROR(_xll.qlIndexFixing(ONIndex1Y,I984,TRUE,_xll.ohTrigger(RecalcTrigger,Trigger1Y)),NA())</f>
        <v>2.2278587739261724E-2</v>
      </c>
    </row>
    <row r="985" spans="2:17" x14ac:dyDescent="0.2">
      <c r="B985" s="39" t="s">
        <v>42</v>
      </c>
      <c r="D985" s="42">
        <f>_xll.qlCalendarAdvance(Calendar,$D984,B985,"f",FALSE)</f>
        <v>46350</v>
      </c>
      <c r="E985" s="177">
        <f>_xll.qlInterestRateIndexValueDate(IndexON,D985)</f>
        <v>46350</v>
      </c>
      <c r="F985" s="193">
        <f>IFERROR(_xll.qlIndexFixing(IndexON,D985,TRUE,_xll.ohTrigger(RecalcTrigger,TriggerON)),NA())</f>
        <v>2.0610243489231905E-2</v>
      </c>
      <c r="H985" s="42">
        <f>_xll.qlCalendarAdvance(Calendar,$H984,B985,"f",FALSE)</f>
        <v>46350</v>
      </c>
      <c r="I985" s="177">
        <f>_xll.qlInterestRateIndexValueDate(Index1M,$H985)</f>
        <v>46352</v>
      </c>
      <c r="J985" s="182">
        <f>IFERROR(_xll.qlIndexFixing(Index1M,$H985,TRUE,_xll.ohTrigger(RecalcTrigger,Trigger1M)),NA())</f>
        <v>2.0585970398059872E-2</v>
      </c>
      <c r="K985" s="44" t="e">
        <f>IFERROR(_xll.qlIndexFixing(Index3M,H985,TRUE,_xll.ohTrigger(RecalcTrigger,Trigger3M)),NA())</f>
        <v>#N/A</v>
      </c>
      <c r="L985" s="44">
        <f>IFERROR(_xll.qlIndexFixing(Index6M,$H985,TRUE,_xll.ohTrigger(RecalcTrigger,Trigger6M)),NA())</f>
        <v>2.2197023708318078E-2</v>
      </c>
      <c r="M985" s="183">
        <f>IFERROR(_xll.qlIndexFixing(Index1Y,$H985,TRUE,_xll.ohTrigger(RecalcTrigger,Trigger1Y)),NA())</f>
        <v>2.2762673129803613E-2</v>
      </c>
      <c r="N985" s="182">
        <f>IFERROR(_xll.qlIndexFixing(ONIndex1M,I985,TRUE,_xll.ohTrigger(RecalcTrigger,Trigger1M)),NA())</f>
        <v>2.0546749185177404E-2</v>
      </c>
      <c r="O985" s="44" t="e">
        <f>IFERROR(_xll.qlIndexFixing(ONIndex3M,I985,TRUE,_xll.ohTrigger(RecalcTrigger,Trigger3M)),NA())</f>
        <v>#N/A</v>
      </c>
      <c r="P985" s="44">
        <f>IFERROR(_xll.qlIndexFixing(ONIndex6M,I985,TRUE,_xll.ohTrigger(RecalcTrigger,Trigger6M)),NA())</f>
        <v>2.194928914558858E-2</v>
      </c>
      <c r="Q985" s="183">
        <f>IFERROR(_xll.qlIndexFixing(ONIndex1Y,I985,TRUE,_xll.ohTrigger(RecalcTrigger,Trigger1Y)),NA())</f>
        <v>2.2289057587450145E-2</v>
      </c>
    </row>
    <row r="986" spans="2:17" x14ac:dyDescent="0.2">
      <c r="B986" s="39" t="s">
        <v>42</v>
      </c>
      <c r="D986" s="42">
        <f>_xll.qlCalendarAdvance(Calendar,$D985,B986,"f",FALSE)</f>
        <v>46357</v>
      </c>
      <c r="E986" s="177">
        <f>_xll.qlInterestRateIndexValueDate(IndexON,D986)</f>
        <v>46357</v>
      </c>
      <c r="F986" s="193">
        <f>IFERROR(_xll.qlIndexFixing(IndexON,D986,TRUE,_xll.ohTrigger(RecalcTrigger,TriggerON)),NA())</f>
        <v>2.0618482118930359E-2</v>
      </c>
      <c r="H986" s="42">
        <f>_xll.qlCalendarAdvance(Calendar,$H985,B986,"f",FALSE)</f>
        <v>46357</v>
      </c>
      <c r="I986" s="177">
        <f>_xll.qlInterestRateIndexValueDate(Index1M,$H986)</f>
        <v>46359</v>
      </c>
      <c r="J986" s="182">
        <f>IFERROR(_xll.qlIndexFixing(Index1M,$H986,TRUE,_xll.ohTrigger(RecalcTrigger,Trigger1M)),NA())</f>
        <v>2.0598715634583542E-2</v>
      </c>
      <c r="K986" s="44" t="e">
        <f>IFERROR(_xll.qlIndexFixing(Index3M,H986,TRUE,_xll.ohTrigger(RecalcTrigger,Trigger3M)),NA())</f>
        <v>#N/A</v>
      </c>
      <c r="L986" s="44">
        <f>IFERROR(_xll.qlIndexFixing(Index6M,$H986,TRUE,_xll.ohTrigger(RecalcTrigger,Trigger6M)),NA())</f>
        <v>2.2208182011428879E-2</v>
      </c>
      <c r="M986" s="183">
        <f>IFERROR(_xll.qlIndexFixing(Index1Y,$H986,TRUE,_xll.ohTrigger(RecalcTrigger,Trigger1Y)),NA())</f>
        <v>2.2770356009179593E-2</v>
      </c>
      <c r="N986" s="182">
        <f>IFERROR(_xll.qlIndexFixing(ONIndex1M,I986,TRUE,_xll.ohTrigger(RecalcTrigger,Trigger1M)),NA())</f>
        <v>2.0559592730924336E-2</v>
      </c>
      <c r="O986" s="44" t="e">
        <f>IFERROR(_xll.qlIndexFixing(ONIndex3M,I986,TRUE,_xll.ohTrigger(RecalcTrigger,Trigger3M)),NA())</f>
        <v>#N/A</v>
      </c>
      <c r="P986" s="44">
        <f>IFERROR(_xll.qlIndexFixing(ONIndex6M,I986,TRUE,_xll.ohTrigger(RecalcTrigger,Trigger6M)),NA())</f>
        <v>2.1960422449147643E-2</v>
      </c>
      <c r="Q986" s="183">
        <f>IFERROR(_xll.qlIndexFixing(ONIndex1Y,I986,TRUE,_xll.ohTrigger(RecalcTrigger,Trigger1Y)),NA())</f>
        <v>2.2299413003654678E-2</v>
      </c>
    </row>
    <row r="987" spans="2:17" x14ac:dyDescent="0.2">
      <c r="B987" s="39" t="s">
        <v>42</v>
      </c>
      <c r="D987" s="42">
        <f>_xll.qlCalendarAdvance(Calendar,$D986,B987,"f",FALSE)</f>
        <v>46364</v>
      </c>
      <c r="E987" s="177">
        <f>_xll.qlInterestRateIndexValueDate(IndexON,D987)</f>
        <v>46364</v>
      </c>
      <c r="F987" s="193">
        <f>IFERROR(_xll.qlIndexFixing(IndexON,D987,TRUE,_xll.ohTrigger(RecalcTrigger,TriggerON)),NA())</f>
        <v>2.0626442107838372E-2</v>
      </c>
      <c r="H987" s="42">
        <f>_xll.qlCalendarAdvance(Calendar,$H986,B987,"f",FALSE)</f>
        <v>46364</v>
      </c>
      <c r="I987" s="177">
        <f>_xll.qlInterestRateIndexValueDate(Index1M,$H987)</f>
        <v>46366</v>
      </c>
      <c r="J987" s="182">
        <f>IFERROR(_xll.qlIndexFixing(Index1M,$H987,TRUE,_xll.ohTrigger(RecalcTrigger,Trigger1M)),NA())</f>
        <v>2.0611387573991335E-2</v>
      </c>
      <c r="K987" s="44" t="e">
        <f>IFERROR(_xll.qlIndexFixing(Index3M,H987,TRUE,_xll.ohTrigger(RecalcTrigger,Trigger3M)),NA())</f>
        <v>#N/A</v>
      </c>
      <c r="L987" s="44">
        <f>IFERROR(_xll.qlIndexFixing(Index6M,$H987,TRUE,_xll.ohTrigger(RecalcTrigger,Trigger6M)),NA())</f>
        <v>2.2217873031372327E-2</v>
      </c>
      <c r="M987" s="183">
        <f>IFERROR(_xll.qlIndexFixing(Index1Y,$H987,TRUE,_xll.ohTrigger(RecalcTrigger,Trigger1Y)),NA())</f>
        <v>2.2777925756724215E-2</v>
      </c>
      <c r="N987" s="182">
        <f>IFERROR(_xll.qlIndexFixing(ONIndex1M,I987,TRUE,_xll.ohTrigger(RecalcTrigger,Trigger1M)),NA())</f>
        <v>2.0572362284099199E-2</v>
      </c>
      <c r="O987" s="44" t="e">
        <f>IFERROR(_xll.qlIndexFixing(ONIndex3M,I987,TRUE,_xll.ohTrigger(RecalcTrigger,Trigger3M)),NA())</f>
        <v>#N/A</v>
      </c>
      <c r="P987" s="44">
        <f>IFERROR(_xll.qlIndexFixing(ONIndex6M,I987,TRUE,_xll.ohTrigger(RecalcTrigger,Trigger6M)),NA())</f>
        <v>2.1971438316885639E-2</v>
      </c>
      <c r="Q987" s="183">
        <f>IFERROR(_xll.qlIndexFixing(ONIndex1Y,I987,TRUE,_xll.ohTrigger(RecalcTrigger,Trigger1Y)),NA())</f>
        <v>2.2309654131600354E-2</v>
      </c>
    </row>
    <row r="988" spans="2:17" x14ac:dyDescent="0.2">
      <c r="B988" s="39" t="s">
        <v>42</v>
      </c>
      <c r="D988" s="42">
        <f>_xll.qlCalendarAdvance(Calendar,$D987,B988,"f",FALSE)</f>
        <v>46371</v>
      </c>
      <c r="E988" s="177">
        <f>_xll.qlInterestRateIndexValueDate(IndexON,D988)</f>
        <v>46371</v>
      </c>
      <c r="F988" s="193">
        <f>IFERROR(_xll.qlIndexFixing(IndexON,D988,TRUE,_xll.ohTrigger(RecalcTrigger,TriggerON)),NA())</f>
        <v>2.0634122705276425E-2</v>
      </c>
      <c r="H988" s="42">
        <f>_xll.qlCalendarAdvance(Calendar,$H987,B988,"f",FALSE)</f>
        <v>46371</v>
      </c>
      <c r="I988" s="177">
        <f>_xll.qlInterestRateIndexValueDate(Index1M,$H988)</f>
        <v>46373</v>
      </c>
      <c r="J988" s="182">
        <f>IFERROR(_xll.qlIndexFixing(Index1M,$H988,TRUE,_xll.ohTrigger(RecalcTrigger,Trigger1M)),NA())</f>
        <v>2.062398671080018E-2</v>
      </c>
      <c r="K988" s="44" t="e">
        <f>IFERROR(_xll.qlIndexFixing(Index3M,H988,TRUE,_xll.ohTrigger(RecalcTrigger,Trigger3M)),NA())</f>
        <v>#N/A</v>
      </c>
      <c r="L988" s="44">
        <f>IFERROR(_xll.qlIndexFixing(Index6M,$H988,TRUE,_xll.ohTrigger(RecalcTrigger,Trigger6M)),NA())</f>
        <v>2.2227447703502195E-2</v>
      </c>
      <c r="M988" s="183">
        <f>IFERROR(_xll.qlIndexFixing(Index1Y,$H988,TRUE,_xll.ohTrigger(RecalcTrigger,Trigger1Y)),NA())</f>
        <v>2.2785382516598115E-2</v>
      </c>
      <c r="N988" s="182">
        <f>IFERROR(_xll.qlIndexFixing(ONIndex1M,I988,TRUE,_xll.ohTrigger(RecalcTrigger,Trigger1M)),NA())</f>
        <v>2.0585058338546958E-2</v>
      </c>
      <c r="O988" s="44" t="e">
        <f>IFERROR(_xll.qlIndexFixing(ONIndex3M,I988,TRUE,_xll.ohTrigger(RecalcTrigger,Trigger3M)),NA())</f>
        <v>#N/A</v>
      </c>
      <c r="P988" s="44">
        <f>IFERROR(_xll.qlIndexFixing(ONIndex6M,I988,TRUE,_xll.ohTrigger(RecalcTrigger,Trigger6M)),NA())</f>
        <v>2.1982336923302981E-2</v>
      </c>
      <c r="Q988" s="183">
        <f>IFERROR(_xll.qlIndexFixing(ONIndex1Y,I988,TRUE,_xll.ohTrigger(RecalcTrigger,Trigger1Y)),NA())</f>
        <v>2.2319781114452653E-2</v>
      </c>
    </row>
    <row r="989" spans="2:17" x14ac:dyDescent="0.2">
      <c r="B989" s="39" t="s">
        <v>42</v>
      </c>
      <c r="D989" s="42">
        <f>_xll.qlCalendarAdvance(Calendar,$D988,B989,"f",FALSE)</f>
        <v>46378</v>
      </c>
      <c r="E989" s="177">
        <f>_xll.qlInterestRateIndexValueDate(IndexON,D989)</f>
        <v>46378</v>
      </c>
      <c r="F989" s="193">
        <f>IFERROR(_xll.qlIndexFixing(IndexON,D989,TRUE,_xll.ohTrigger(RecalcTrigger,TriggerON)),NA())</f>
        <v>2.0641584730114459E-2</v>
      </c>
      <c r="H989" s="42">
        <f>_xll.qlCalendarAdvance(Calendar,$H988,B989,"f",FALSE)</f>
        <v>46378</v>
      </c>
      <c r="I989" s="177">
        <f>_xll.qlInterestRateIndexValueDate(Index1M,$H989)</f>
        <v>46380</v>
      </c>
      <c r="J989" s="182">
        <f>IFERROR(_xll.qlIndexFixing(Index1M,$H989,TRUE,_xll.ohTrigger(RecalcTrigger,Trigger1M)),NA())</f>
        <v>2.06365135395295E-2</v>
      </c>
      <c r="K989" s="44" t="e">
        <f>IFERROR(_xll.qlIndexFixing(Index3M,H989,TRUE,_xll.ohTrigger(RecalcTrigger,Trigger3M)),NA())</f>
        <v>#N/A</v>
      </c>
      <c r="L989" s="44">
        <f>IFERROR(_xll.qlIndexFixing(Index6M,$H989,TRUE,_xll.ohTrigger(RecalcTrigger,Trigger6M)),NA())</f>
        <v>2.2236906202359741E-2</v>
      </c>
      <c r="M989" s="183">
        <f>IFERROR(_xll.qlIndexFixing(Index1Y,$H989,TRUE,_xll.ohTrigger(RecalcTrigger,Trigger1Y)),NA())</f>
        <v>2.2792726448241749E-2</v>
      </c>
      <c r="N989" s="182">
        <f>IFERROR(_xll.qlIndexFixing(ONIndex1M,I989,TRUE,_xll.ohTrigger(RecalcTrigger,Trigger1M)),NA())</f>
        <v>2.0599478750291667E-2</v>
      </c>
      <c r="O989" s="44" t="e">
        <f>IFERROR(_xll.qlIndexFixing(ONIndex3M,I989,TRUE,_xll.ohTrigger(RecalcTrigger,Trigger3M)),NA())</f>
        <v>#N/A</v>
      </c>
      <c r="P989" s="44">
        <f>IFERROR(_xll.qlIndexFixing(ONIndex6M,I989,TRUE,_xll.ohTrigger(RecalcTrigger,Trigger6M)),NA())</f>
        <v>2.1994649111531928E-2</v>
      </c>
      <c r="Q989" s="183">
        <f>IFERROR(_xll.qlIndexFixing(ONIndex1Y,I989,TRUE,_xll.ohTrigger(RecalcTrigger,Trigger1Y)),NA())</f>
        <v>2.2331215223792E-2</v>
      </c>
    </row>
    <row r="990" spans="2:17" x14ac:dyDescent="0.2">
      <c r="B990" s="39" t="s">
        <v>42</v>
      </c>
      <c r="D990" s="42">
        <f>_xll.qlCalendarAdvance(Calendar,$D989,B990,"f",FALSE)</f>
        <v>46385</v>
      </c>
      <c r="E990" s="177">
        <f>_xll.qlInterestRateIndexValueDate(IndexON,D990)</f>
        <v>46385</v>
      </c>
      <c r="F990" s="193">
        <f>IFERROR(_xll.qlIndexFixing(IndexON,D990,TRUE,_xll.ohTrigger(RecalcTrigger,TriggerON)),NA())</f>
        <v>2.0649044356551016E-2</v>
      </c>
      <c r="H990" s="42">
        <f>_xll.qlCalendarAdvance(Calendar,$H989,B990,"f",FALSE)</f>
        <v>46385</v>
      </c>
      <c r="I990" s="177">
        <f>_xll.qlInterestRateIndexValueDate(Index1M,$H990)</f>
        <v>46387</v>
      </c>
      <c r="J990" s="182">
        <f>IFERROR(_xll.qlIndexFixing(Index1M,$H990,TRUE,_xll.ohTrigger(RecalcTrigger,Trigger1M)),NA())</f>
        <v>2.0644541820970776E-2</v>
      </c>
      <c r="K990" s="44" t="e">
        <f>IFERROR(_xll.qlIndexFixing(Index3M,H990,TRUE,_xll.ohTrigger(RecalcTrigger,Trigger3M)),NA())</f>
        <v>#N/A</v>
      </c>
      <c r="L990" s="44">
        <f>IFERROR(_xll.qlIndexFixing(Index6M,$H990,TRUE,_xll.ohTrigger(RecalcTrigger,Trigger6M)),NA())</f>
        <v>2.2244936253324906E-2</v>
      </c>
      <c r="M990" s="183">
        <f>IFERROR(_xll.qlIndexFixing(Index1Y,$H990,TRUE,_xll.ohTrigger(RecalcTrigger,Trigger1Y)),NA())</f>
        <v>2.2799957967570526E-2</v>
      </c>
      <c r="N990" s="182">
        <f>IFERROR(_xll.qlIndexFixing(ONIndex1M,I990,TRUE,_xll.ohTrigger(RecalcTrigger,Trigger1M)),NA())</f>
        <v>2.0612018970593837E-2</v>
      </c>
      <c r="O990" s="44" t="e">
        <f>IFERROR(_xll.qlIndexFixing(ONIndex3M,I990,TRUE,_xll.ohTrigger(RecalcTrigger,Trigger3M)),NA())</f>
        <v>#N/A</v>
      </c>
      <c r="P990" s="44">
        <f>IFERROR(_xll.qlIndexFixing(ONIndex6M,I990,TRUE,_xll.ohTrigger(RecalcTrigger,Trigger6M)),NA())</f>
        <v>2.2005297030158744E-2</v>
      </c>
      <c r="Q990" s="183">
        <f>IFERROR(_xll.qlIndexFixing(ONIndex1Y,I990,TRUE,_xll.ohTrigger(RecalcTrigger,Trigger1Y)),NA())</f>
        <v>2.2341098093114908E-2</v>
      </c>
    </row>
    <row r="991" spans="2:17" x14ac:dyDescent="0.2">
      <c r="B991" s="39" t="s">
        <v>42</v>
      </c>
      <c r="D991" s="42">
        <f>_xll.qlCalendarAdvance(Calendar,$D990,B991,"f",FALSE)</f>
        <v>46392</v>
      </c>
      <c r="E991" s="177">
        <f>_xll.qlInterestRateIndexValueDate(IndexON,D991)</f>
        <v>46392</v>
      </c>
      <c r="F991" s="193">
        <f>IFERROR(_xll.qlIndexFixing(IndexON,D991,TRUE,_xll.ohTrigger(RecalcTrigger,TriggerON)),NA())</f>
        <v>2.0656522029911528E-2</v>
      </c>
      <c r="H991" s="42">
        <f>_xll.qlCalendarAdvance(Calendar,$H990,B991,"f",FALSE)</f>
        <v>46392</v>
      </c>
      <c r="I991" s="177">
        <f>_xll.qlInterestRateIndexValueDate(Index1M,$H991)</f>
        <v>46394</v>
      </c>
      <c r="J991" s="182">
        <f>IFERROR(_xll.qlIndexFixing(Index1M,$H991,TRUE,_xll.ohTrigger(RecalcTrigger,Trigger1M)),NA())</f>
        <v>2.0661352250837262E-2</v>
      </c>
      <c r="K991" s="44" t="e">
        <f>IFERROR(_xll.qlIndexFixing(Index3M,H991,TRUE,_xll.ohTrigger(RecalcTrigger,Trigger3M)),NA())</f>
        <v>#N/A</v>
      </c>
      <c r="L991" s="44">
        <f>IFERROR(_xll.qlIndexFixing(Index6M,$H991,TRUE,_xll.ohTrigger(RecalcTrigger,Trigger6M)),NA())</f>
        <v>2.2254170574917818E-2</v>
      </c>
      <c r="M991" s="183">
        <f>IFERROR(_xll.qlIndexFixing(Index1Y,$H991,TRUE,_xll.ohTrigger(RecalcTrigger,Trigger1Y)),NA())</f>
        <v>2.280707770531893E-2</v>
      </c>
      <c r="N991" s="182">
        <f>IFERROR(_xll.qlIndexFixing(ONIndex1M,I991,TRUE,_xll.ohTrigger(RecalcTrigger,Trigger1M)),NA())</f>
        <v>2.0622710448616743E-2</v>
      </c>
      <c r="O991" s="44" t="e">
        <f>IFERROR(_xll.qlIndexFixing(ONIndex3M,I991,TRUE,_xll.ohTrigger(RecalcTrigger,Trigger3M)),NA())</f>
        <v>#N/A</v>
      </c>
      <c r="P991" s="44">
        <f>IFERROR(_xll.qlIndexFixing(ONIndex6M,I991,TRUE,_xll.ohTrigger(RecalcTrigger,Trigger6M)),NA())</f>
        <v>2.2014330916277913E-2</v>
      </c>
      <c r="Q991" s="183">
        <f>IFERROR(_xll.qlIndexFixing(ONIndex1Y,I991,TRUE,_xll.ohTrigger(RecalcTrigger,Trigger1Y)),NA())</f>
        <v>2.2349478627061714E-2</v>
      </c>
    </row>
    <row r="992" spans="2:17" x14ac:dyDescent="0.2">
      <c r="B992" s="39" t="s">
        <v>42</v>
      </c>
      <c r="D992" s="42">
        <f>_xll.qlCalendarAdvance(Calendar,$D991,B992,"f",FALSE)</f>
        <v>46399</v>
      </c>
      <c r="E992" s="177">
        <f>_xll.qlInterestRateIndexValueDate(IndexON,D992)</f>
        <v>46399</v>
      </c>
      <c r="F992" s="193">
        <f>IFERROR(_xll.qlIndexFixing(IndexON,D992,TRUE,_xll.ohTrigger(RecalcTrigger,TriggerON)),NA())</f>
        <v>2.066401906322568E-2</v>
      </c>
      <c r="H992" s="42">
        <f>_xll.qlCalendarAdvance(Calendar,$H991,B992,"f",FALSE)</f>
        <v>46399</v>
      </c>
      <c r="I992" s="177">
        <f>_xll.qlInterestRateIndexValueDate(Index1M,$H992)</f>
        <v>46401</v>
      </c>
      <c r="J992" s="182">
        <f>IFERROR(_xll.qlIndexFixing(Index1M,$H992,TRUE,_xll.ohTrigger(RecalcTrigger,Trigger1M)),NA())</f>
        <v>2.0673665122477036E-2</v>
      </c>
      <c r="K992" s="44" t="e">
        <f>IFERROR(_xll.qlIndexFixing(Index3M,H992,TRUE,_xll.ohTrigger(RecalcTrigger,Trigger3M)),NA())</f>
        <v>#N/A</v>
      </c>
      <c r="L992" s="44">
        <f>IFERROR(_xll.qlIndexFixing(Index6M,$H992,TRUE,_xll.ohTrigger(RecalcTrigger,Trigger6M)),NA())</f>
        <v>2.2263289241404905E-2</v>
      </c>
      <c r="M992" s="183">
        <f>IFERROR(_xll.qlIndexFixing(Index1Y,$H992,TRUE,_xll.ohTrigger(RecalcTrigger,Trigger1Y)),NA())</f>
        <v>2.2814086301820333E-2</v>
      </c>
      <c r="N992" s="182">
        <f>IFERROR(_xll.qlIndexFixing(ONIndex1M,I992,TRUE,_xll.ohTrigger(RecalcTrigger,Trigger1M)),NA())</f>
        <v>2.0635117447085349E-2</v>
      </c>
      <c r="O992" s="44" t="e">
        <f>IFERROR(_xll.qlIndexFixing(ONIndex3M,I992,TRUE,_xll.ohTrigger(RecalcTrigger,Trigger3M)),NA())</f>
        <v>#N/A</v>
      </c>
      <c r="P992" s="44">
        <f>IFERROR(_xll.qlIndexFixing(ONIndex6M,I992,TRUE,_xll.ohTrigger(RecalcTrigger,Trigger6M)),NA())</f>
        <v>2.2024762219459149E-2</v>
      </c>
      <c r="Q992" s="183">
        <f>IFERROR(_xll.qlIndexFixing(ONIndex1Y,I992,TRUE,_xll.ohTrigger(RecalcTrigger,Trigger1Y)),NA())</f>
        <v>2.2359150463913124E-2</v>
      </c>
    </row>
    <row r="993" spans="2:17" x14ac:dyDescent="0.2">
      <c r="B993" s="39" t="s">
        <v>42</v>
      </c>
      <c r="D993" s="42">
        <f>_xll.qlCalendarAdvance(Calendar,$D992,B993,"f",FALSE)</f>
        <v>46406</v>
      </c>
      <c r="E993" s="177">
        <f>_xll.qlInterestRateIndexValueDate(IndexON,D993)</f>
        <v>46406</v>
      </c>
      <c r="F993" s="193">
        <f>IFERROR(_xll.qlIndexFixing(IndexON,D993,TRUE,_xll.ohTrigger(RecalcTrigger,TriggerON)),NA())</f>
        <v>2.0671536769443222E-2</v>
      </c>
      <c r="H993" s="42">
        <f>_xll.qlCalendarAdvance(Calendar,$H992,B993,"f",FALSE)</f>
        <v>46406</v>
      </c>
      <c r="I993" s="177">
        <f>_xll.qlInterestRateIndexValueDate(Index1M,$H993)</f>
        <v>46408</v>
      </c>
      <c r="J993" s="182">
        <f>IFERROR(_xll.qlIndexFixing(Index1M,$H993,TRUE,_xll.ohTrigger(RecalcTrigger,Trigger1M)),NA())</f>
        <v>2.0685907664149961E-2</v>
      </c>
      <c r="K993" s="44" t="e">
        <f>IFERROR(_xll.qlIndexFixing(Index3M,H993,TRUE,_xll.ohTrigger(RecalcTrigger,Trigger3M)),NA())</f>
        <v>#N/A</v>
      </c>
      <c r="L993" s="44">
        <f>IFERROR(_xll.qlIndexFixing(Index6M,$H993,TRUE,_xll.ohTrigger(RecalcTrigger,Trigger6M)),NA())</f>
        <v>2.2272292427417753E-2</v>
      </c>
      <c r="M993" s="183">
        <f>IFERROR(_xll.qlIndexFixing(Index1Y,$H993,TRUE,_xll.ohTrigger(RecalcTrigger,Trigger1Y)),NA())</f>
        <v>2.2820984400588034E-2</v>
      </c>
      <c r="N993" s="182">
        <f>IFERROR(_xll.qlIndexFixing(ONIndex1M,I993,TRUE,_xll.ohTrigger(RecalcTrigger,Trigger1M)),NA())</f>
        <v>2.064745341637142E-2</v>
      </c>
      <c r="O993" s="44" t="e">
        <f>IFERROR(_xll.qlIndexFixing(ONIndex3M,I993,TRUE,_xll.ohTrigger(RecalcTrigger,Trigger3M)),NA())</f>
        <v>#N/A</v>
      </c>
      <c r="P993" s="44">
        <f>IFERROR(_xll.qlIndexFixing(ONIndex6M,I993,TRUE,_xll.ohTrigger(RecalcTrigger,Trigger6M)),NA())</f>
        <v>2.2035077132382952E-2</v>
      </c>
      <c r="Q993" s="183">
        <f>IFERROR(_xll.qlIndexFixing(ONIndex1Y,I993,TRUE,_xll.ohTrigger(RecalcTrigger,Trigger1Y)),NA())</f>
        <v>2.2368708872697596E-2</v>
      </c>
    </row>
    <row r="994" spans="2:17" x14ac:dyDescent="0.2">
      <c r="B994" s="39" t="s">
        <v>42</v>
      </c>
      <c r="D994" s="42">
        <f>_xll.qlCalendarAdvance(Calendar,$D993,B994,"f",FALSE)</f>
        <v>46413</v>
      </c>
      <c r="E994" s="177">
        <f>_xll.qlInterestRateIndexValueDate(IndexON,D994)</f>
        <v>46413</v>
      </c>
      <c r="F994" s="193">
        <f>IFERROR(_xll.qlIndexFixing(IndexON,D994,TRUE,_xll.ohTrigger(RecalcTrigger,TriggerON)),NA())</f>
        <v>2.0679076461833645E-2</v>
      </c>
      <c r="H994" s="42">
        <f>_xll.qlCalendarAdvance(Calendar,$H993,B994,"f",FALSE)</f>
        <v>46413</v>
      </c>
      <c r="I994" s="177">
        <f>_xll.qlInterestRateIndexValueDate(Index1M,$H994)</f>
        <v>46415</v>
      </c>
      <c r="J994" s="182">
        <f>IFERROR(_xll.qlIndexFixing(Index1M,$H994,TRUE,_xll.ohTrigger(RecalcTrigger,Trigger1M)),NA())</f>
        <v>2.0693705195269287E-2</v>
      </c>
      <c r="K994" s="44" t="e">
        <f>IFERROR(_xll.qlIndexFixing(Index3M,H994,TRUE,_xll.ohTrigger(RecalcTrigger,Trigger3M)),NA())</f>
        <v>#N/A</v>
      </c>
      <c r="L994" s="44">
        <f>IFERROR(_xll.qlIndexFixing(Index6M,$H994,TRUE,_xll.ohTrigger(RecalcTrigger,Trigger6M)),NA())</f>
        <v>2.2281180307610015E-2</v>
      </c>
      <c r="M994" s="183">
        <f>IFERROR(_xll.qlIndexFixing(Index1Y,$H994,TRUE,_xll.ohTrigger(RecalcTrigger,Trigger1Y)),NA())</f>
        <v>2.2827772648315689E-2</v>
      </c>
      <c r="N994" s="182">
        <f>IFERROR(_xll.qlIndexFixing(ONIndex1M,I994,TRUE,_xll.ohTrigger(RecalcTrigger,Trigger1M)),NA())</f>
        <v>2.0659718850160047E-2</v>
      </c>
      <c r="O994" s="44" t="e">
        <f>IFERROR(_xll.qlIndexFixing(ONIndex3M,I994,TRUE,_xll.ohTrigger(RecalcTrigger,Trigger3M)),NA())</f>
        <v>#N/A</v>
      </c>
      <c r="P994" s="44">
        <f>IFERROR(_xll.qlIndexFixing(ONIndex6M,I994,TRUE,_xll.ohTrigger(RecalcTrigger,Trigger6M)),NA())</f>
        <v>2.2045275829469801E-2</v>
      </c>
      <c r="Q994" s="183">
        <f>IFERROR(_xll.qlIndexFixing(ONIndex1Y,I994,TRUE,_xll.ohTrigger(RecalcTrigger,Trigger1Y)),NA())</f>
        <v>2.2378153996820416E-2</v>
      </c>
    </row>
    <row r="995" spans="2:17" x14ac:dyDescent="0.2">
      <c r="B995" s="39" t="s">
        <v>42</v>
      </c>
      <c r="D995" s="42">
        <f>_xll.qlCalendarAdvance(Calendar,$D994,B995,"f",FALSE)</f>
        <v>46420</v>
      </c>
      <c r="E995" s="177">
        <f>_xll.qlInterestRateIndexValueDate(IndexON,D995)</f>
        <v>46420</v>
      </c>
      <c r="F995" s="193">
        <f>IFERROR(_xll.qlIndexFixing(IndexON,D995,TRUE,_xll.ohTrigger(RecalcTrigger,TriggerON)),NA())</f>
        <v>2.0686639453186828E-2</v>
      </c>
      <c r="H995" s="42">
        <f>_xll.qlCalendarAdvance(Calendar,$H994,B995,"f",FALSE)</f>
        <v>46420</v>
      </c>
      <c r="I995" s="177">
        <f>_xll.qlInterestRateIndexValueDate(Index1M,$H995)</f>
        <v>46422</v>
      </c>
      <c r="J995" s="182">
        <f>IFERROR(_xll.qlIndexFixing(Index1M,$H995,TRUE,_xll.ohTrigger(RecalcTrigger,Trigger1M)),NA())</f>
        <v>2.0704366350414092E-2</v>
      </c>
      <c r="K995" s="44" t="e">
        <f>IFERROR(_xll.qlIndexFixing(Index3M,H995,TRUE,_xll.ohTrigger(RecalcTrigger,Trigger3M)),NA())</f>
        <v>#N/A</v>
      </c>
      <c r="L995" s="44">
        <f>IFERROR(_xll.qlIndexFixing(Index6M,$H995,TRUE,_xll.ohTrigger(RecalcTrigger,Trigger6M)),NA())</f>
        <v>2.2289953056658762E-2</v>
      </c>
      <c r="M995" s="183">
        <f>IFERROR(_xll.qlIndexFixing(Index1Y,$H995,TRUE,_xll.ohTrigger(RecalcTrigger,Trigger1Y)),NA())</f>
        <v>2.2834451694876003E-2</v>
      </c>
      <c r="N995" s="182">
        <f>IFERROR(_xll.qlIndexFixing(ONIndex1M,I995,TRUE,_xll.ohTrigger(RecalcTrigger,Trigger1M)),NA())</f>
        <v>2.0671914242376133E-2</v>
      </c>
      <c r="O995" s="44" t="e">
        <f>IFERROR(_xll.qlIndexFixing(ONIndex3M,I995,TRUE,_xll.ohTrigger(RecalcTrigger,Trigger3M)),NA())</f>
        <v>#N/A</v>
      </c>
      <c r="P995" s="44">
        <f>IFERROR(_xll.qlIndexFixing(ONIndex6M,I995,TRUE,_xll.ohTrigger(RecalcTrigger,Trigger6M)),NA())</f>
        <v>2.2055358484820431E-2</v>
      </c>
      <c r="Q995" s="183">
        <f>IFERROR(_xll.qlIndexFixing(ONIndex1Y,I995,TRUE,_xll.ohTrigger(RecalcTrigger,Trigger1Y)),NA())</f>
        <v>2.2387485979686872E-2</v>
      </c>
    </row>
    <row r="996" spans="2:17" x14ac:dyDescent="0.2">
      <c r="B996" s="39" t="s">
        <v>42</v>
      </c>
      <c r="D996" s="42">
        <f>_xll.qlCalendarAdvance(Calendar,$D995,B996,"f",FALSE)</f>
        <v>46427</v>
      </c>
      <c r="E996" s="177">
        <f>_xll.qlInterestRateIndexValueDate(IndexON,D996)</f>
        <v>46427</v>
      </c>
      <c r="F996" s="193">
        <f>IFERROR(_xll.qlIndexFixing(IndexON,D996,TRUE,_xll.ohTrigger(RecalcTrigger,TriggerON)),NA())</f>
        <v>2.0694227056612391E-2</v>
      </c>
      <c r="H996" s="42">
        <f>_xll.qlCalendarAdvance(Calendar,$H995,B996,"f",FALSE)</f>
        <v>46427</v>
      </c>
      <c r="I996" s="177">
        <f>_xll.qlInterestRateIndexValueDate(Index1M,$H996)</f>
        <v>46429</v>
      </c>
      <c r="J996" s="182">
        <f>IFERROR(_xll.qlIndexFixing(Index1M,$H996,TRUE,_xll.ohTrigger(RecalcTrigger,Trigger1M)),NA())</f>
        <v>2.0716417617112941E-2</v>
      </c>
      <c r="K996" s="44" t="e">
        <f>IFERROR(_xll.qlIndexFixing(Index3M,H996,TRUE,_xll.ohTrigger(RecalcTrigger,Trigger3M)),NA())</f>
        <v>#N/A</v>
      </c>
      <c r="L996" s="44">
        <f>IFERROR(_xll.qlIndexFixing(Index6M,$H996,TRUE,_xll.ohTrigger(RecalcTrigger,Trigger6M)),NA())</f>
        <v>2.2298610849264475E-2</v>
      </c>
      <c r="M996" s="183">
        <f>IFERROR(_xll.qlIndexFixing(Index1Y,$H996,TRUE,_xll.ohTrigger(RecalcTrigger,Trigger1Y)),NA())</f>
        <v>2.2841022193320286E-2</v>
      </c>
      <c r="N996" s="182">
        <f>IFERROR(_xll.qlIndexFixing(ONIndex1M,I996,TRUE,_xll.ohTrigger(RecalcTrigger,Trigger1M)),NA())</f>
        <v>2.0684040087024513E-2</v>
      </c>
      <c r="O996" s="44" t="e">
        <f>IFERROR(_xll.qlIndexFixing(ONIndex3M,I996,TRUE,_xll.ohTrigger(RecalcTrigger,Trigger3M)),NA())</f>
        <v>#N/A</v>
      </c>
      <c r="P996" s="44">
        <f>IFERROR(_xll.qlIndexFixing(ONIndex6M,I996,TRUE,_xll.ohTrigger(RecalcTrigger,Trigger6M)),NA())</f>
        <v>2.2065325272855318E-2</v>
      </c>
      <c r="Q996" s="183">
        <f>IFERROR(_xll.qlIndexFixing(ONIndex1Y,I996,TRUE,_xll.ohTrigger(RecalcTrigger,Trigger1Y)),NA())</f>
        <v>2.2396704964702252E-2</v>
      </c>
    </row>
    <row r="997" spans="2:17" x14ac:dyDescent="0.2">
      <c r="B997" s="39" t="s">
        <v>42</v>
      </c>
      <c r="D997" s="42">
        <f>_xll.qlCalendarAdvance(Calendar,$D996,B997,"f",FALSE)</f>
        <v>46434</v>
      </c>
      <c r="E997" s="177">
        <f>_xll.qlInterestRateIndexValueDate(IndexON,D997)</f>
        <v>46434</v>
      </c>
      <c r="F997" s="193">
        <f>IFERROR(_xll.qlIndexFixing(IndexON,D997,TRUE,_xll.ohTrigger(RecalcTrigger,TriggerON)),NA())</f>
        <v>2.0701840585060083E-2</v>
      </c>
      <c r="H997" s="42">
        <f>_xll.qlCalendarAdvance(Calendar,$H996,B997,"f",FALSE)</f>
        <v>46434</v>
      </c>
      <c r="I997" s="177">
        <f>_xll.qlInterestRateIndexValueDate(Index1M,$H997)</f>
        <v>46436</v>
      </c>
      <c r="J997" s="182">
        <f>IFERROR(_xll.qlIndexFixing(Index1M,$H997,TRUE,_xll.ohTrigger(RecalcTrigger,Trigger1M)),NA())</f>
        <v>2.0728400404863567E-2</v>
      </c>
      <c r="K997" s="44" t="e">
        <f>IFERROR(_xll.qlIndexFixing(Index3M,H997,TRUE,_xll.ohTrigger(RecalcTrigger,Trigger3M)),NA())</f>
        <v>#N/A</v>
      </c>
      <c r="L997" s="44">
        <f>IFERROR(_xll.qlIndexFixing(Index6M,$H997,TRUE,_xll.ohTrigger(RecalcTrigger,Trigger6M)),NA())</f>
        <v>2.2307153860149261E-2</v>
      </c>
      <c r="M997" s="183">
        <f>IFERROR(_xll.qlIndexFixing(Index1Y,$H997,TRUE,_xll.ohTrigger(RecalcTrigger,Trigger1Y)),NA())</f>
        <v>2.2847484799878241E-2</v>
      </c>
      <c r="N997" s="182">
        <f>IFERROR(_xll.qlIndexFixing(ONIndex1M,I997,TRUE,_xll.ohTrigger(RecalcTrigger,Trigger1M)),NA())</f>
        <v>2.0696096877790282E-2</v>
      </c>
      <c r="O997" s="44" t="e">
        <f>IFERROR(_xll.qlIndexFixing(ONIndex3M,I997,TRUE,_xll.ohTrigger(RecalcTrigger,Trigger3M)),NA())</f>
        <v>#N/A</v>
      </c>
      <c r="P997" s="44">
        <f>IFERROR(_xll.qlIndexFixing(ONIndex6M,I997,TRUE,_xll.ohTrigger(RecalcTrigger,Trigger6M)),NA())</f>
        <v>2.2075176367675198E-2</v>
      </c>
      <c r="Q997" s="183">
        <f>IFERROR(_xll.qlIndexFixing(ONIndex1Y,I997,TRUE,_xll.ohTrigger(RecalcTrigger,Trigger1Y)),NA())</f>
        <v>2.240581109535178E-2</v>
      </c>
    </row>
    <row r="998" spans="2:17" x14ac:dyDescent="0.2">
      <c r="B998" s="39" t="s">
        <v>42</v>
      </c>
      <c r="D998" s="42">
        <f>_xll.qlCalendarAdvance(Calendar,$D997,B998,"f",FALSE)</f>
        <v>46441</v>
      </c>
      <c r="E998" s="177">
        <f>_xll.qlInterestRateIndexValueDate(IndexON,D998)</f>
        <v>46441</v>
      </c>
      <c r="F998" s="193">
        <f>IFERROR(_xll.qlIndexFixing(IndexON,D998,TRUE,_xll.ohTrigger(RecalcTrigger,TriggerON)),NA())</f>
        <v>2.0709481351639525E-2</v>
      </c>
      <c r="H998" s="42">
        <f>_xll.qlCalendarAdvance(Calendar,$H997,B998,"f",FALSE)</f>
        <v>46441</v>
      </c>
      <c r="I998" s="177">
        <f>_xll.qlInterestRateIndexValueDate(Index1M,$H998)</f>
        <v>46443</v>
      </c>
      <c r="J998" s="182">
        <f>IFERROR(_xll.qlIndexFixing(Index1M,$H998,TRUE,_xll.ohTrigger(RecalcTrigger,Trigger1M)),NA())</f>
        <v>2.0740315208124725E-2</v>
      </c>
      <c r="K998" s="44" t="e">
        <f>IFERROR(_xll.qlIndexFixing(Index3M,H998,TRUE,_xll.ohTrigger(RecalcTrigger,Trigger3M)),NA())</f>
        <v>#N/A</v>
      </c>
      <c r="L998" s="44">
        <f>IFERROR(_xll.qlIndexFixing(Index6M,$H998,TRUE,_xll.ohTrigger(RecalcTrigger,Trigger6M)),NA())</f>
        <v>2.2315582264059088E-2</v>
      </c>
      <c r="M998" s="183">
        <f>IFERROR(_xll.qlIndexFixing(Index1Y,$H998,TRUE,_xll.ohTrigger(RecalcTrigger,Trigger1Y)),NA())</f>
        <v>2.2853840173956641E-2</v>
      </c>
      <c r="N998" s="182">
        <f>IFERROR(_xll.qlIndexFixing(ONIndex1M,I998,TRUE,_xll.ohTrigger(RecalcTrigger,Trigger1M)),NA())</f>
        <v>2.0708085108758212E-2</v>
      </c>
      <c r="O998" s="44" t="e">
        <f>IFERROR(_xll.qlIndexFixing(ONIndex3M,I998,TRUE,_xll.ohTrigger(RecalcTrigger,Trigger3M)),NA())</f>
        <v>#N/A</v>
      </c>
      <c r="P998" s="44">
        <f>IFERROR(_xll.qlIndexFixing(ONIndex6M,I998,TRUE,_xll.ohTrigger(RecalcTrigger,Trigger6M)),NA())</f>
        <v>2.2084911943540675E-2</v>
      </c>
      <c r="Q998" s="183">
        <f>IFERROR(_xll.qlIndexFixing(ONIndex1Y,I998,TRUE,_xll.ohTrigger(RecalcTrigger,Trigger1Y)),NA())</f>
        <v>2.2414804514800934E-2</v>
      </c>
    </row>
    <row r="999" spans="2:17" x14ac:dyDescent="0.2">
      <c r="B999" s="39" t="s">
        <v>42</v>
      </c>
      <c r="D999" s="42">
        <f>_xll.qlCalendarAdvance(Calendar,$D998,B999,"f",FALSE)</f>
        <v>46448</v>
      </c>
      <c r="E999" s="177">
        <f>_xll.qlInterestRateIndexValueDate(IndexON,D999)</f>
        <v>46448</v>
      </c>
      <c r="F999" s="193">
        <f>IFERROR(_xll.qlIndexFixing(IndexON,D999,TRUE,_xll.ohTrigger(RecalcTrigger,TriggerON)),NA())</f>
        <v>2.0717150669460338E-2</v>
      </c>
      <c r="H999" s="42">
        <f>_xll.qlCalendarAdvance(Calendar,$H998,B999,"f",FALSE)</f>
        <v>46448</v>
      </c>
      <c r="I999" s="177">
        <f>_xll.qlInterestRateIndexValueDate(Index1M,$H999)</f>
        <v>46450</v>
      </c>
      <c r="J999" s="182">
        <f>IFERROR(_xll.qlIndexFixing(Index1M,$H999,TRUE,_xll.ohTrigger(RecalcTrigger,Trigger1M)),NA())</f>
        <v>2.0757913679178008E-2</v>
      </c>
      <c r="K999" s="44" t="e">
        <f>IFERROR(_xll.qlIndexFixing(Index3M,H999,TRUE,_xll.ohTrigger(RecalcTrigger,Trigger3M)),NA())</f>
        <v>#N/A</v>
      </c>
      <c r="L999" s="44">
        <f>IFERROR(_xll.qlIndexFixing(Index6M,$H999,TRUE,_xll.ohTrigger(RecalcTrigger,Trigger6M)),NA())</f>
        <v>2.2330108712131206E-2</v>
      </c>
      <c r="M999" s="183">
        <f>IFERROR(_xll.qlIndexFixing(Index1Y,$H999,TRUE,_xll.ohTrigger(RecalcTrigger,Trigger1Y)),NA())</f>
        <v>2.2863372776188828E-2</v>
      </c>
      <c r="N999" s="182">
        <f>IFERROR(_xll.qlIndexFixing(ONIndex1M,I999,TRUE,_xll.ohTrigger(RecalcTrigger,Trigger1M)),NA())</f>
        <v>2.0720005273613396E-2</v>
      </c>
      <c r="O999" s="44" t="e">
        <f>IFERROR(_xll.qlIndexFixing(ONIndex3M,I999,TRUE,_xll.ohTrigger(RecalcTrigger,Trigger3M)),NA())</f>
        <v>#N/A</v>
      </c>
      <c r="P999" s="44">
        <f>IFERROR(_xll.qlIndexFixing(ONIndex6M,I999,TRUE,_xll.ohTrigger(RecalcTrigger,Trigger6M)),NA())</f>
        <v>2.2094532174872228E-2</v>
      </c>
      <c r="Q999" s="183">
        <f>IFERROR(_xll.qlIndexFixing(ONIndex1Y,I999,TRUE,_xll.ohTrigger(RecalcTrigger,Trigger1Y)),NA())</f>
        <v>2.2423685366694812E-2</v>
      </c>
    </row>
    <row r="1000" spans="2:17" x14ac:dyDescent="0.2">
      <c r="B1000" s="39" t="s">
        <v>42</v>
      </c>
      <c r="D1000" s="42">
        <f>_xll.qlCalendarAdvance(Calendar,$D999,B1000,"f",FALSE)</f>
        <v>46455</v>
      </c>
      <c r="E1000" s="177">
        <f>_xll.qlInterestRateIndexValueDate(IndexON,D1000)</f>
        <v>46455</v>
      </c>
      <c r="F1000" s="193">
        <f>IFERROR(_xll.qlIndexFixing(IndexON,D1000,TRUE,_xll.ohTrigger(RecalcTrigger,TriggerON)),NA())</f>
        <v>2.0724849851312399E-2</v>
      </c>
      <c r="H1000" s="42">
        <f>_xll.qlCalendarAdvance(Calendar,$H999,B1000,"f",FALSE)</f>
        <v>46455</v>
      </c>
      <c r="I1000" s="177">
        <f>_xll.qlInterestRateIndexValueDate(Index1M,$H1000)</f>
        <v>46457</v>
      </c>
      <c r="J1000" s="182">
        <f>IFERROR(_xll.qlIndexFixing(Index1M,$H1000,TRUE,_xll.ohTrigger(RecalcTrigger,Trigger1M)),NA())</f>
        <v>2.0769677758306349E-2</v>
      </c>
      <c r="K1000" s="44" t="e">
        <f>IFERROR(_xll.qlIndexFixing(Index3M,H1000,TRUE,_xll.ohTrigger(RecalcTrigger,Trigger3M)),NA())</f>
        <v>#N/A</v>
      </c>
      <c r="L1000" s="44">
        <f>IFERROR(_xll.qlIndexFixing(Index6M,$H1000,TRUE,_xll.ohTrigger(RecalcTrigger,Trigger6M)),NA())</f>
        <v>2.2338270453655124E-2</v>
      </c>
      <c r="M1000" s="183">
        <f>IFERROR(_xll.qlIndexFixing(Index1Y,$H1000,TRUE,_xll.ohTrigger(RecalcTrigger,Trigger1Y)),NA())</f>
        <v>2.2869495463797261E-2</v>
      </c>
      <c r="N1000" s="182">
        <f>IFERROR(_xll.qlIndexFixing(ONIndex1M,I1000,TRUE,_xll.ohTrigger(RecalcTrigger,Trigger1M)),NA())</f>
        <v>2.073185786636067E-2</v>
      </c>
      <c r="O1000" s="44" t="e">
        <f>IFERROR(_xll.qlIndexFixing(ONIndex3M,I1000,TRUE,_xll.ohTrigger(RecalcTrigger,Trigger3M)),NA())</f>
        <v>#N/A</v>
      </c>
      <c r="P1000" s="44">
        <f>IFERROR(_xll.qlIndexFixing(ONIndex6M,I1000,TRUE,_xll.ohTrigger(RecalcTrigger,Trigger6M)),NA())</f>
        <v>2.2104037235690654E-2</v>
      </c>
      <c r="Q1000" s="183">
        <f>IFERROR(_xll.qlIndexFixing(ONIndex1Y,I1000,TRUE,_xll.ohTrigger(RecalcTrigger,Trigger1Y)),NA())</f>
        <v>2.2432453794278828E-2</v>
      </c>
    </row>
    <row r="1001" spans="2:17" x14ac:dyDescent="0.2">
      <c r="B1001" s="39" t="s">
        <v>42</v>
      </c>
      <c r="D1001" s="42">
        <f>_xll.qlCalendarAdvance(Calendar,$D1000,B1001,"f",FALSE)</f>
        <v>46462</v>
      </c>
      <c r="E1001" s="177">
        <f>_xll.qlInterestRateIndexValueDate(IndexON,D1001)</f>
        <v>46462</v>
      </c>
      <c r="F1001" s="193">
        <f>IFERROR(_xll.qlIndexFixing(IndexON,D1001,TRUE,_xll.ohTrigger(RecalcTrigger,TriggerON)),NA())</f>
        <v>2.0732580210465201E-2</v>
      </c>
      <c r="H1001" s="42">
        <f>_xll.qlCalendarAdvance(Calendar,$H1000,B1001,"f",FALSE)</f>
        <v>46462</v>
      </c>
      <c r="I1001" s="177">
        <f>_xll.qlInterestRateIndexValueDate(Index1M,$H1001)</f>
        <v>46464</v>
      </c>
      <c r="J1001" s="182">
        <f>IFERROR(_xll.qlIndexFixing(Index1M,$H1001,TRUE,_xll.ohTrigger(RecalcTrigger,Trigger1M)),NA())</f>
        <v>2.0781375463858054E-2</v>
      </c>
      <c r="K1001" s="44" t="e">
        <f>IFERROR(_xll.qlIndexFixing(Index3M,H1001,TRUE,_xll.ohTrigger(RecalcTrigger,Trigger3M)),NA())</f>
        <v>#N/A</v>
      </c>
      <c r="L1001" s="44">
        <f>IFERROR(_xll.qlIndexFixing(Index6M,$H1001,TRUE,_xll.ohTrigger(RecalcTrigger,Trigger6M)),NA())</f>
        <v>2.2346318140750342E-2</v>
      </c>
      <c r="M1001" s="183">
        <f>IFERROR(_xll.qlIndexFixing(Index1Y,$H1001,TRUE,_xll.ohTrigger(RecalcTrigger,Trigger1Y)),NA())</f>
        <v>2.2875513103651723E-2</v>
      </c>
      <c r="N1001" s="182">
        <f>IFERROR(_xll.qlIndexFixing(ONIndex1M,I1001,TRUE,_xll.ohTrigger(RecalcTrigger,Trigger1M)),NA())</f>
        <v>2.0743643380924937E-2</v>
      </c>
      <c r="O1001" s="44" t="e">
        <f>IFERROR(_xll.qlIndexFixing(ONIndex3M,I1001,TRUE,_xll.ohTrigger(RecalcTrigger,Trigger3M)),NA())</f>
        <v>#N/A</v>
      </c>
      <c r="P1001" s="44">
        <f>IFERROR(_xll.qlIndexFixing(ONIndex6M,I1001,TRUE,_xll.ohTrigger(RecalcTrigger,Trigger6M)),NA())</f>
        <v>2.2113427300496369E-2</v>
      </c>
      <c r="Q1001" s="183">
        <f>IFERROR(_xll.qlIndexFixing(ONIndex1Y,I1001,TRUE,_xll.ohTrigger(RecalcTrigger,Trigger1Y)),NA())</f>
        <v>2.2441109941038206E-2</v>
      </c>
    </row>
    <row r="1002" spans="2:17" x14ac:dyDescent="0.2">
      <c r="B1002" s="39" t="s">
        <v>42</v>
      </c>
      <c r="D1002" s="42">
        <f>_xll.qlCalendarAdvance(Calendar,$D1001,B1002,"f",FALSE)</f>
        <v>46469</v>
      </c>
      <c r="E1002" s="177">
        <f>_xll.qlInterestRateIndexValueDate(IndexON,D1002)</f>
        <v>46469</v>
      </c>
      <c r="F1002" s="193">
        <f>IFERROR(_xll.qlIndexFixing(IndexON,D1002,TRUE,_xll.ohTrigger(RecalcTrigger,TriggerON)),NA())</f>
        <v>2.0740343059708621E-2</v>
      </c>
      <c r="H1002" s="42">
        <f>_xll.qlCalendarAdvance(Calendar,$H1001,B1002,"f",FALSE)</f>
        <v>46469</v>
      </c>
      <c r="I1002" s="177">
        <f>_xll.qlInterestRateIndexValueDate(Index1M,$H1002)</f>
        <v>46471</v>
      </c>
      <c r="J1002" s="182">
        <f>IFERROR(_xll.qlIndexFixing(Index1M,$H1002,TRUE,_xll.ohTrigger(RecalcTrigger,Trigger1M)),NA())</f>
        <v>2.0793007290397514E-2</v>
      </c>
      <c r="K1002" s="44" t="e">
        <f>IFERROR(_xll.qlIndexFixing(Index3M,H1002,TRUE,_xll.ohTrigger(RecalcTrigger,Trigger3M)),NA())</f>
        <v>#N/A</v>
      </c>
      <c r="L1002" s="44">
        <f>IFERROR(_xll.qlIndexFixing(Index6M,$H1002,TRUE,_xll.ohTrigger(RecalcTrigger,Trigger6M)),NA())</f>
        <v>2.2354251948274412E-2</v>
      </c>
      <c r="M1002" s="183">
        <f>IFERROR(_xll.qlIndexFixing(Index1Y,$H1002,TRUE,_xll.ohTrigger(RecalcTrigger,Trigger1Y)),NA())</f>
        <v>2.2881426365015549E-2</v>
      </c>
      <c r="N1002" s="182">
        <f>IFERROR(_xll.qlIndexFixing(ONIndex1M,I1002,TRUE,_xll.ohTrigger(RecalcTrigger,Trigger1M)),NA())</f>
        <v>2.0758698416063481E-2</v>
      </c>
      <c r="O1002" s="44" t="e">
        <f>IFERROR(_xll.qlIndexFixing(ONIndex3M,I1002,TRUE,_xll.ohTrigger(RecalcTrigger,Trigger3M)),NA())</f>
        <v>#N/A</v>
      </c>
      <c r="P1002" s="44">
        <f>IFERROR(_xll.qlIndexFixing(ONIndex6M,I1002,TRUE,_xll.ohTrigger(RecalcTrigger,Trigger6M)),NA())</f>
        <v>2.2125331547364624E-2</v>
      </c>
      <c r="Q1002" s="183">
        <f>IFERROR(_xll.qlIndexFixing(ONIndex1Y,I1002,TRUE,_xll.ohTrigger(RecalcTrigger,Trigger1Y)),NA())</f>
        <v>2.2452074519163645E-2</v>
      </c>
    </row>
    <row r="1003" spans="2:17" x14ac:dyDescent="0.2">
      <c r="B1003" s="39" t="s">
        <v>42</v>
      </c>
      <c r="D1003" s="42">
        <f>_xll.qlCalendarAdvance(Calendar,$D1002,B1003,"f",FALSE)</f>
        <v>46476</v>
      </c>
      <c r="E1003" s="177">
        <f>_xll.qlInterestRateIndexValueDate(IndexON,D1003)</f>
        <v>46476</v>
      </c>
      <c r="F1003" s="193">
        <f>IFERROR(_xll.qlIndexFixing(IndexON,D1003,TRUE,_xll.ohTrigger(RecalcTrigger,TriggerON)),NA())</f>
        <v>2.074813971215228E-2</v>
      </c>
      <c r="H1003" s="42">
        <f>_xll.qlCalendarAdvance(Calendar,$H1002,B1003,"f",FALSE)</f>
        <v>46476</v>
      </c>
      <c r="I1003" s="177">
        <f>_xll.qlInterestRateIndexValueDate(Index1M,$H1003)</f>
        <v>46478</v>
      </c>
      <c r="J1003" s="182">
        <f>IFERROR(_xll.qlIndexFixing(Index1M,$H1003,TRUE,_xll.ohTrigger(RecalcTrigger,Trigger1M)),NA())</f>
        <v>2.0804573732494114E-2</v>
      </c>
      <c r="K1003" s="44" t="e">
        <f>IFERROR(_xll.qlIndexFixing(Index3M,H1003,TRUE,_xll.ohTrigger(RecalcTrigger,Trigger3M)),NA())</f>
        <v>#N/A</v>
      </c>
      <c r="L1003" s="44">
        <f>IFERROR(_xll.qlIndexFixing(Index6M,$H1003,TRUE,_xll.ohTrigger(RecalcTrigger,Trigger6M)),NA())</f>
        <v>2.2358437613931678E-2</v>
      </c>
      <c r="M1003" s="183">
        <f>IFERROR(_xll.qlIndexFixing(Index1Y,$H1003,TRUE,_xll.ohTrigger(RecalcTrigger,Trigger1Y)),NA())</f>
        <v>2.2887235920301084E-2</v>
      </c>
      <c r="N1003" s="182">
        <f>IFERROR(_xll.qlIndexFixing(ONIndex1M,I1003,TRUE,_xll.ohTrigger(RecalcTrigger,Trigger1M)),NA())</f>
        <v>2.0767015150644497E-2</v>
      </c>
      <c r="O1003" s="44" t="e">
        <f>IFERROR(_xll.qlIndexFixing(ONIndex3M,I1003,TRUE,_xll.ohTrigger(RecalcTrigger,Trigger3M)),NA())</f>
        <v>#N/A</v>
      </c>
      <c r="P1003" s="44">
        <f>IFERROR(_xll.qlIndexFixing(ONIndex6M,I1003,TRUE,_xll.ohTrigger(RecalcTrigger,Trigger6M)),NA())</f>
        <v>2.2131863138632468E-2</v>
      </c>
      <c r="Q1003" s="183">
        <f>IFERROR(_xll.qlIndexFixing(ONIndex1Y,I1003,TRUE,_xll.ohTrigger(RecalcTrigger,Trigger1Y)),NA())</f>
        <v>2.2458085965464392E-2</v>
      </c>
    </row>
    <row r="1004" spans="2:17" x14ac:dyDescent="0.2">
      <c r="B1004" s="39" t="s">
        <v>42</v>
      </c>
      <c r="D1004" s="42">
        <f>_xll.qlCalendarAdvance(Calendar,$D1003,B1004,"f",FALSE)</f>
        <v>46483</v>
      </c>
      <c r="E1004" s="177">
        <f>_xll.qlInterestRateIndexValueDate(IndexON,D1004)</f>
        <v>46483</v>
      </c>
      <c r="F1004" s="193">
        <f>IFERROR(_xll.qlIndexFixing(IndexON,D1004,TRUE,_xll.ohTrigger(RecalcTrigger,TriggerON)),NA())</f>
        <v>2.0755971480985735E-2</v>
      </c>
      <c r="H1004" s="42">
        <f>_xll.qlCalendarAdvance(Calendar,$H1003,B1004,"f",FALSE)</f>
        <v>46483</v>
      </c>
      <c r="I1004" s="177">
        <f>_xll.qlInterestRateIndexValueDate(Index1M,$H1004)</f>
        <v>46485</v>
      </c>
      <c r="J1004" s="182">
        <f>IFERROR(_xll.qlIndexFixing(Index1M,$H1004,TRUE,_xll.ohTrigger(RecalcTrigger,Trigger1M)),NA())</f>
        <v>2.0816075284712243E-2</v>
      </c>
      <c r="K1004" s="44" t="e">
        <f>IFERROR(_xll.qlIndexFixing(Index3M,H1004,TRUE,_xll.ohTrigger(RecalcTrigger,Trigger3M)),NA())</f>
        <v>#N/A</v>
      </c>
      <c r="L1004" s="44">
        <f>IFERROR(_xll.qlIndexFixing(Index6M,$H1004,TRUE,_xll.ohTrigger(RecalcTrigger,Trigger6M)),NA())</f>
        <v>2.2366166902186794E-2</v>
      </c>
      <c r="M1004" s="183">
        <f>IFERROR(_xll.qlIndexFixing(Index1Y,$H1004,TRUE,_xll.ohTrigger(RecalcTrigger,Trigger1Y)),NA())</f>
        <v>2.2892942445070112E-2</v>
      </c>
      <c r="N1004" s="182">
        <f>IFERROR(_xll.qlIndexFixing(ONIndex1M,I1004,TRUE,_xll.ohTrigger(RecalcTrigger,Trigger1M)),NA())</f>
        <v>2.0778602393569656E-2</v>
      </c>
      <c r="O1004" s="44" t="e">
        <f>IFERROR(_xll.qlIndexFixing(ONIndex3M,I1004,TRUE,_xll.ohTrigger(RecalcTrigger,Trigger3M)),NA())</f>
        <v>#N/A</v>
      </c>
      <c r="P1004" s="44">
        <f>IFERROR(_xll.qlIndexFixing(ONIndex6M,I1004,TRUE,_xll.ohTrigger(RecalcTrigger,Trigger6M)),NA())</f>
        <v>2.2140909260484065E-2</v>
      </c>
      <c r="Q1004" s="183">
        <f>IFERROR(_xll.qlIndexFixing(ONIndex1Y,I1004,TRUE,_xll.ohTrigger(RecalcTrigger,Trigger1Y)),NA())</f>
        <v>2.246640613002171E-2</v>
      </c>
    </row>
    <row r="1005" spans="2:17" x14ac:dyDescent="0.2">
      <c r="B1005" s="39" t="s">
        <v>42</v>
      </c>
      <c r="D1005" s="42">
        <f>_xll.qlCalendarAdvance(Calendar,$D1004,B1005,"f",FALSE)</f>
        <v>46490</v>
      </c>
      <c r="E1005" s="177">
        <f>_xll.qlInterestRateIndexValueDate(IndexON,D1005)</f>
        <v>46490</v>
      </c>
      <c r="F1005" s="193">
        <f>IFERROR(_xll.qlIndexFixing(IndexON,D1005,TRUE,_xll.ohTrigger(RecalcTrigger,TriggerON)),NA())</f>
        <v>2.0763839679078799E-2</v>
      </c>
      <c r="H1005" s="42">
        <f>_xll.qlCalendarAdvance(Calendar,$H1004,B1005,"f",FALSE)</f>
        <v>46490</v>
      </c>
      <c r="I1005" s="177">
        <f>_xll.qlInterestRateIndexValueDate(Index1M,$H1005)</f>
        <v>46492</v>
      </c>
      <c r="J1005" s="182">
        <f>IFERROR(_xll.qlIndexFixing(Index1M,$H1005,TRUE,_xll.ohTrigger(RecalcTrigger,Trigger1M)),NA())</f>
        <v>2.0827512441628782E-2</v>
      </c>
      <c r="K1005" s="44" t="e">
        <f>IFERROR(_xll.qlIndexFixing(Index3M,H1005,TRUE,_xll.ohTrigger(RecalcTrigger,Trigger3M)),NA())</f>
        <v>#N/A</v>
      </c>
      <c r="L1005" s="44">
        <f>IFERROR(_xll.qlIndexFixing(Index6M,$H1005,TRUE,_xll.ohTrigger(RecalcTrigger,Trigger6M)),NA())</f>
        <v>2.2373782818619813E-2</v>
      </c>
      <c r="M1005" s="183">
        <f>IFERROR(_xll.qlIndexFixing(Index1Y,$H1005,TRUE,_xll.ohTrigger(RecalcTrigger,Trigger1Y)),NA())</f>
        <v>2.2899600632790788E-2</v>
      </c>
      <c r="N1005" s="182">
        <f>IFERROR(_xll.qlIndexFixing(ONIndex1M,I1005,TRUE,_xll.ohTrigger(RecalcTrigger,Trigger1M)),NA())</f>
        <v>2.0790124533771603E-2</v>
      </c>
      <c r="O1005" s="44" t="e">
        <f>IFERROR(_xll.qlIndexFixing(ONIndex3M,I1005,TRUE,_xll.ohTrigger(RecalcTrigger,Trigger3M)),NA())</f>
        <v>#N/A</v>
      </c>
      <c r="P1005" s="44">
        <f>IFERROR(_xll.qlIndexFixing(ONIndex6M,I1005,TRUE,_xll.ohTrigger(RecalcTrigger,Trigger6M)),NA())</f>
        <v>2.2149841083285438E-2</v>
      </c>
      <c r="Q1005" s="183">
        <f>IFERROR(_xll.qlIndexFixing(ONIndex1Y,I1005,TRUE,_xll.ohTrigger(RecalcTrigger,Trigger1Y)),NA())</f>
        <v>2.2474614587215669E-2</v>
      </c>
    </row>
    <row r="1006" spans="2:17" x14ac:dyDescent="0.2">
      <c r="B1006" s="39" t="s">
        <v>42</v>
      </c>
      <c r="D1006" s="42">
        <f>_xll.qlCalendarAdvance(Calendar,$D1005,B1006,"f",FALSE)</f>
        <v>46497</v>
      </c>
      <c r="E1006" s="177">
        <f>_xll.qlInterestRateIndexValueDate(IndexON,D1006)</f>
        <v>46497</v>
      </c>
      <c r="F1006" s="193">
        <f>IFERROR(_xll.qlIndexFixing(IndexON,D1006,TRUE,_xll.ohTrigger(RecalcTrigger,TriggerON)),NA())</f>
        <v>2.0771745619381221E-2</v>
      </c>
      <c r="H1006" s="42">
        <f>_xll.qlCalendarAdvance(Calendar,$H1005,B1006,"f",FALSE)</f>
        <v>46497</v>
      </c>
      <c r="I1006" s="177">
        <f>_xll.qlInterestRateIndexValueDate(Index1M,$H1006)</f>
        <v>46499</v>
      </c>
      <c r="J1006" s="182">
        <f>IFERROR(_xll.qlIndexFixing(Index1M,$H1006,TRUE,_xll.ohTrigger(RecalcTrigger,Trigger1M)),NA())</f>
        <v>2.083888569781811E-2</v>
      </c>
      <c r="K1006" s="44" t="e">
        <f>IFERROR(_xll.qlIndexFixing(Index3M,H1006,TRUE,_xll.ohTrigger(RecalcTrigger,Trigger3M)),NA())</f>
        <v>#N/A</v>
      </c>
      <c r="L1006" s="44">
        <f>IFERROR(_xll.qlIndexFixing(Index6M,$H1006,TRUE,_xll.ohTrigger(RecalcTrigger,Trigger6M)),NA())</f>
        <v>2.2381285538164031E-2</v>
      </c>
      <c r="M1006" s="183">
        <f>IFERROR(_xll.qlIndexFixing(Index1Y,$H1006,TRUE,_xll.ohTrigger(RecalcTrigger,Trigger1Y)),NA())</f>
        <v>2.2904049121045992E-2</v>
      </c>
      <c r="N1006" s="182">
        <f>IFERROR(_xll.qlIndexFixing(ONIndex1M,I1006,TRUE,_xll.ohTrigger(RecalcTrigger,Trigger1M)),NA())</f>
        <v>2.0801582065175239E-2</v>
      </c>
      <c r="O1006" s="44" t="e">
        <f>IFERROR(_xll.qlIndexFixing(ONIndex3M,I1006,TRUE,_xll.ohTrigger(RecalcTrigger,Trigger3M)),NA())</f>
        <v>#N/A</v>
      </c>
      <c r="P1006" s="44">
        <f>IFERROR(_xll.qlIndexFixing(ONIndex6M,I1006,TRUE,_xll.ohTrigger(RecalcTrigger,Trigger6M)),NA())</f>
        <v>2.2158658781057383E-2</v>
      </c>
      <c r="Q1006" s="183">
        <f>IFERROR(_xll.qlIndexFixing(ONIndex1Y,I1006,TRUE,_xll.ohTrigger(RecalcTrigger,Trigger1Y)),NA())</f>
        <v>2.2482711480531492E-2</v>
      </c>
    </row>
    <row r="1007" spans="2:17" x14ac:dyDescent="0.2">
      <c r="B1007" s="39" t="s">
        <v>42</v>
      </c>
      <c r="D1007" s="42">
        <f>_xll.qlCalendarAdvance(Calendar,$D1006,B1007,"f",FALSE)</f>
        <v>46504</v>
      </c>
      <c r="E1007" s="177">
        <f>_xll.qlInterestRateIndexValueDate(IndexON,D1007)</f>
        <v>46504</v>
      </c>
      <c r="F1007" s="193">
        <f>IFERROR(_xll.qlIndexFixing(IndexON,D1007,TRUE,_xll.ohTrigger(RecalcTrigger,TriggerON)),NA())</f>
        <v>2.0779690615082558E-2</v>
      </c>
      <c r="H1007" s="42">
        <f>_xll.qlCalendarAdvance(Calendar,$H1006,B1007,"f",FALSE)</f>
        <v>46504</v>
      </c>
      <c r="I1007" s="177">
        <f>_xll.qlInterestRateIndexValueDate(Index1M,$H1007)</f>
        <v>46506</v>
      </c>
      <c r="J1007" s="182">
        <f>IFERROR(_xll.qlIndexFixing(Index1M,$H1007,TRUE,_xll.ohTrigger(RecalcTrigger,Trigger1M)),NA())</f>
        <v>2.0850195547864603E-2</v>
      </c>
      <c r="K1007" s="44" t="e">
        <f>IFERROR(_xll.qlIndexFixing(Index3M,H1007,TRUE,_xll.ohTrigger(RecalcTrigger,Trigger3M)),NA())</f>
        <v>#N/A</v>
      </c>
      <c r="L1007" s="44">
        <f>IFERROR(_xll.qlIndexFixing(Index6M,$H1007,TRUE,_xll.ohTrigger(RecalcTrigger,Trigger6M)),NA())</f>
        <v>2.2388675235775455E-2</v>
      </c>
      <c r="M1007" s="183">
        <f>IFERROR(_xll.qlIndexFixing(Index1Y,$H1007,TRUE,_xll.ohTrigger(RecalcTrigger,Trigger1Y)),NA())</f>
        <v>2.2906323453311776E-2</v>
      </c>
      <c r="N1007" s="182">
        <f>IFERROR(_xll.qlIndexFixing(ONIndex1M,I1007,TRUE,_xll.ohTrigger(RecalcTrigger,Trigger1M)),NA())</f>
        <v>2.0812975481545593E-2</v>
      </c>
      <c r="O1007" s="44" t="e">
        <f>IFERROR(_xll.qlIndexFixing(ONIndex3M,I1007,TRUE,_xll.ohTrigger(RecalcTrigger,Trigger3M)),NA())</f>
        <v>#N/A</v>
      </c>
      <c r="P1007" s="44">
        <f>IFERROR(_xll.qlIndexFixing(ONIndex6M,I1007,TRUE,_xll.ohTrigger(RecalcTrigger,Trigger6M)),NA())</f>
        <v>2.2167362528380252E-2</v>
      </c>
      <c r="Q1007" s="183">
        <f>IFERROR(_xll.qlIndexFixing(ONIndex1Y,I1007,TRUE,_xll.ohTrigger(RecalcTrigger,Trigger1Y)),NA())</f>
        <v>2.2490696953374467E-2</v>
      </c>
    </row>
    <row r="1008" spans="2:17" x14ac:dyDescent="0.2">
      <c r="B1008" s="39" t="s">
        <v>42</v>
      </c>
      <c r="D1008" s="42">
        <f>_xll.qlCalendarAdvance(Calendar,$D1007,B1008,"f",FALSE)</f>
        <v>46511</v>
      </c>
      <c r="E1008" s="177">
        <f>_xll.qlInterestRateIndexValueDate(IndexON,D1008)</f>
        <v>46511</v>
      </c>
      <c r="F1008" s="193">
        <f>IFERROR(_xll.qlIndexFixing(IndexON,D1008,TRUE,_xll.ohTrigger(RecalcTrigger,TriggerON)),NA())</f>
        <v>2.0787675979132558E-2</v>
      </c>
      <c r="H1008" s="42">
        <f>_xll.qlCalendarAdvance(Calendar,$H1007,B1008,"f",FALSE)</f>
        <v>46511</v>
      </c>
      <c r="I1008" s="177">
        <f>_xll.qlInterestRateIndexValueDate(Index1M,$H1008)</f>
        <v>46513</v>
      </c>
      <c r="J1008" s="182">
        <f>IFERROR(_xll.qlIndexFixing(Index1M,$H1008,TRUE,_xll.ohTrigger(RecalcTrigger,Trigger1M)),NA())</f>
        <v>2.0861442486345139E-2</v>
      </c>
      <c r="K1008" s="44" t="e">
        <f>IFERROR(_xll.qlIndexFixing(Index3M,H1008,TRUE,_xll.ohTrigger(RecalcTrigger,Trigger3M)),NA())</f>
        <v>#N/A</v>
      </c>
      <c r="L1008" s="44">
        <f>IFERROR(_xll.qlIndexFixing(Index6M,$H1008,TRUE,_xll.ohTrigger(RecalcTrigger,Trigger6M)),NA())</f>
        <v>2.2399473117408874E-2</v>
      </c>
      <c r="M1008" s="183">
        <f>IFERROR(_xll.qlIndexFixing(Index1Y,$H1008,TRUE,_xll.ohTrigger(RecalcTrigger,Trigger1Y)),NA())</f>
        <v>2.2914751860396203E-2</v>
      </c>
      <c r="N1008" s="182">
        <f>IFERROR(_xll.qlIndexFixing(ONIndex1M,I1008,TRUE,_xll.ohTrigger(RecalcTrigger,Trigger1M)),NA())</f>
        <v>2.0824305276807564E-2</v>
      </c>
      <c r="O1008" s="44" t="e">
        <f>IFERROR(_xll.qlIndexFixing(ONIndex3M,I1008,TRUE,_xll.ohTrigger(RecalcTrigger,Trigger3M)),NA())</f>
        <v>#N/A</v>
      </c>
      <c r="P1008" s="44">
        <f>IFERROR(_xll.qlIndexFixing(ONIndex6M,I1008,TRUE,_xll.ohTrigger(RecalcTrigger,Trigger6M)),NA())</f>
        <v>2.2175952499274842E-2</v>
      </c>
      <c r="Q1008" s="183">
        <f>IFERROR(_xll.qlIndexFixing(ONIndex1Y,I1008,TRUE,_xll.ohTrigger(RecalcTrigger,Trigger1Y)),NA())</f>
        <v>2.2498571149069946E-2</v>
      </c>
    </row>
    <row r="1009" spans="2:17" x14ac:dyDescent="0.2">
      <c r="B1009" s="39" t="s">
        <v>42</v>
      </c>
      <c r="D1009" s="42">
        <f>_xll.qlCalendarAdvance(Calendar,$D1008,B1009,"f",FALSE)</f>
        <v>46518</v>
      </c>
      <c r="E1009" s="177">
        <f>_xll.qlInterestRateIndexValueDate(IndexON,D1009)</f>
        <v>46518</v>
      </c>
      <c r="F1009" s="193">
        <f>IFERROR(_xll.qlIndexFixing(IndexON,D1009,TRUE,_xll.ohTrigger(RecalcTrigger,TriggerON)),NA())</f>
        <v>2.0795703024560908E-2</v>
      </c>
      <c r="H1009" s="42">
        <f>_xll.qlCalendarAdvance(Calendar,$H1008,B1009,"f",FALSE)</f>
        <v>46518</v>
      </c>
      <c r="I1009" s="177">
        <f>_xll.qlInterestRateIndexValueDate(Index1M,$H1009)</f>
        <v>46520</v>
      </c>
      <c r="J1009" s="182">
        <f>IFERROR(_xll.qlIndexFixing(Index1M,$H1009,TRUE,_xll.ohTrigger(RecalcTrigger,Trigger1M)),NA())</f>
        <v>2.0872627007849087E-2</v>
      </c>
      <c r="K1009" s="44" t="e">
        <f>IFERROR(_xll.qlIndexFixing(Index3M,H1009,TRUE,_xll.ohTrigger(RecalcTrigger,Trigger3M)),NA())</f>
        <v>#N/A</v>
      </c>
      <c r="L1009" s="44">
        <f>IFERROR(_xll.qlIndexFixing(Index6M,$H1009,TRUE,_xll.ohTrigger(RecalcTrigger,Trigger6M)),NA())</f>
        <v>2.2406614665893498E-2</v>
      </c>
      <c r="M1009" s="183">
        <f>IFERROR(_xll.qlIndexFixing(Index1Y,$H1009,TRUE,_xll.ohTrigger(RecalcTrigger,Trigger1Y)),NA())</f>
        <v>2.2919953476182347E-2</v>
      </c>
      <c r="N1009" s="182">
        <f>IFERROR(_xll.qlIndexFixing(ONIndex1M,I1009,TRUE,_xll.ohTrigger(RecalcTrigger,Trigger1M)),NA())</f>
        <v>2.0835571944886055E-2</v>
      </c>
      <c r="O1009" s="44" t="e">
        <f>IFERROR(_xll.qlIndexFixing(ONIndex3M,I1009,TRUE,_xll.ohTrigger(RecalcTrigger,Trigger3M)),NA())</f>
        <v>#N/A</v>
      </c>
      <c r="P1009" s="44">
        <f>IFERROR(_xll.qlIndexFixing(ONIndex6M,I1009,TRUE,_xll.ohTrigger(RecalcTrigger,Trigger6M)),NA())</f>
        <v>2.2184428868081696E-2</v>
      </c>
      <c r="Q1009" s="183">
        <f>IFERROR(_xll.qlIndexFixing(ONIndex1Y,I1009,TRUE,_xll.ohTrigger(RecalcTrigger,Trigger1Y)),NA())</f>
        <v>2.2506334211183088E-2</v>
      </c>
    </row>
    <row r="1010" spans="2:17" x14ac:dyDescent="0.2">
      <c r="B1010" s="39" t="s">
        <v>42</v>
      </c>
      <c r="D1010" s="42">
        <f>_xll.qlCalendarAdvance(Calendar,$D1009,B1010,"f",FALSE)</f>
        <v>46525</v>
      </c>
      <c r="E1010" s="177">
        <f>_xll.qlInterestRateIndexValueDate(IndexON,D1010)</f>
        <v>46525</v>
      </c>
      <c r="F1010" s="193">
        <f>IFERROR(_xll.qlIndexFixing(IndexON,D1010,TRUE,_xll.ohTrigger(RecalcTrigger,TriggerON)),NA())</f>
        <v>2.0803773064477227E-2</v>
      </c>
      <c r="H1010" s="42">
        <f>_xll.qlCalendarAdvance(Calendar,$H1009,B1010,"f",FALSE)</f>
        <v>46525</v>
      </c>
      <c r="I1010" s="177">
        <f>_xll.qlInterestRateIndexValueDate(Index1M,$H1010)</f>
        <v>46527</v>
      </c>
      <c r="J1010" s="182">
        <f>IFERROR(_xll.qlIndexFixing(Index1M,$H1010,TRUE,_xll.ohTrigger(RecalcTrigger,Trigger1M)),NA())</f>
        <v>2.0883749606960822E-2</v>
      </c>
      <c r="K1010" s="44" t="e">
        <f>IFERROR(_xll.qlIndexFixing(Index3M,H1010,TRUE,_xll.ohTrigger(RecalcTrigger,Trigger3M)),NA())</f>
        <v>#N/A</v>
      </c>
      <c r="L1010" s="44">
        <f>IFERROR(_xll.qlIndexFixing(Index6M,$H1010,TRUE,_xll.ohTrigger(RecalcTrigger,Trigger6M)),NA())</f>
        <v>2.2413643734491642E-2</v>
      </c>
      <c r="M1010" s="183">
        <f>IFERROR(_xll.qlIndexFixing(Index1Y,$H1010,TRUE,_xll.ohTrigger(RecalcTrigger,Trigger1Y)),NA())</f>
        <v>2.2925056180918488E-2</v>
      </c>
      <c r="N1010" s="182">
        <f>IFERROR(_xll.qlIndexFixing(ONIndex1M,I1010,TRUE,_xll.ohTrigger(RecalcTrigger,Trigger1M)),NA())</f>
        <v>2.0846775979626031E-2</v>
      </c>
      <c r="O1010" s="44" t="e">
        <f>IFERROR(_xll.qlIndexFixing(ONIndex3M,I1010,TRUE,_xll.ohTrigger(RecalcTrigger,Trigger3M)),NA())</f>
        <v>#N/A</v>
      </c>
      <c r="P1010" s="44">
        <f>IFERROR(_xll.qlIndexFixing(ONIndex6M,I1010,TRUE,_xll.ohTrigger(RecalcTrigger,Trigger6M)),NA())</f>
        <v>2.2192791809141355E-2</v>
      </c>
      <c r="Q1010" s="183">
        <f>IFERROR(_xll.qlIndexFixing(ONIndex1Y,I1010,TRUE,_xll.ohTrigger(RecalcTrigger,Trigger1Y)),NA())</f>
        <v>2.2513986282879372E-2</v>
      </c>
    </row>
    <row r="1011" spans="2:17" x14ac:dyDescent="0.2">
      <c r="B1011" s="39" t="s">
        <v>42</v>
      </c>
      <c r="D1011" s="42">
        <f>_xll.qlCalendarAdvance(Calendar,$D1010,B1011,"f",FALSE)</f>
        <v>46532</v>
      </c>
      <c r="E1011" s="177">
        <f>_xll.qlInterestRateIndexValueDate(IndexON,D1011)</f>
        <v>46532</v>
      </c>
      <c r="F1011" s="193">
        <f>IFERROR(_xll.qlIndexFixing(IndexON,D1011,TRUE,_xll.ohTrigger(RecalcTrigger,TriggerON)),NA())</f>
        <v>2.0811887411671393E-2</v>
      </c>
      <c r="H1011" s="42">
        <f>_xll.qlCalendarAdvance(Calendar,$H1010,B1011,"f",FALSE)</f>
        <v>46532</v>
      </c>
      <c r="I1011" s="177">
        <f>_xll.qlInterestRateIndexValueDate(Index1M,$H1011)</f>
        <v>46534</v>
      </c>
      <c r="J1011" s="182">
        <f>IFERROR(_xll.qlIndexFixing(Index1M,$H1011,TRUE,_xll.ohTrigger(RecalcTrigger,Trigger1M)),NA())</f>
        <v>2.0894810778274708E-2</v>
      </c>
      <c r="K1011" s="44" t="e">
        <f>IFERROR(_xll.qlIndexFixing(Index3M,H1011,TRUE,_xll.ohTrigger(RecalcTrigger,Trigger3M)),NA())</f>
        <v>#N/A</v>
      </c>
      <c r="L1011" s="44">
        <f>IFERROR(_xll.qlIndexFixing(Index6M,$H1011,TRUE,_xll.ohTrigger(RecalcTrigger,Trigger6M)),NA())</f>
        <v>2.242056049826241E-2</v>
      </c>
      <c r="M1011" s="183">
        <f>IFERROR(_xll.qlIndexFixing(Index1Y,$H1011,TRUE,_xll.ohTrigger(RecalcTrigger,Trigger1Y)),NA())</f>
        <v>2.2930060672193348E-2</v>
      </c>
      <c r="N1011" s="182">
        <f>IFERROR(_xll.qlIndexFixing(ONIndex1M,I1011,TRUE,_xll.ohTrigger(RecalcTrigger,Trigger1M)),NA())</f>
        <v>2.0857917874872456E-2</v>
      </c>
      <c r="O1011" s="44" t="e">
        <f>IFERROR(_xll.qlIndexFixing(ONIndex3M,I1011,TRUE,_xll.ohTrigger(RecalcTrigger,Trigger3M)),NA())</f>
        <v>#N/A</v>
      </c>
      <c r="P1011" s="44">
        <f>IFERROR(_xll.qlIndexFixing(ONIndex6M,I1011,TRUE,_xll.ohTrigger(RecalcTrigger,Trigger6M)),NA())</f>
        <v>2.2201041496554552E-2</v>
      </c>
      <c r="Q1011" s="183">
        <f>IFERROR(_xll.qlIndexFixing(ONIndex1Y,I1011,TRUE,_xll.ohTrigger(RecalcTrigger,Trigger1Y)),NA())</f>
        <v>2.2521527507803896E-2</v>
      </c>
    </row>
    <row r="1012" spans="2:17" x14ac:dyDescent="0.2">
      <c r="B1012" s="39" t="s">
        <v>42</v>
      </c>
      <c r="D1012" s="42">
        <f>_xll.qlCalendarAdvance(Calendar,$D1011,B1012,"f",FALSE)</f>
        <v>46539</v>
      </c>
      <c r="E1012" s="177">
        <f>_xll.qlInterestRateIndexValueDate(IndexON,D1012)</f>
        <v>46539</v>
      </c>
      <c r="F1012" s="193">
        <f>IFERROR(_xll.qlIndexFixing(IndexON,D1012,TRUE,_xll.ohTrigger(RecalcTrigger,TriggerON)),NA())</f>
        <v>2.0820047379412898E-2</v>
      </c>
      <c r="H1012" s="42">
        <f>_xll.qlCalendarAdvance(Calendar,$H1011,B1012,"f",FALSE)</f>
        <v>46539</v>
      </c>
      <c r="I1012" s="177">
        <f>_xll.qlInterestRateIndexValueDate(Index1M,$H1012)</f>
        <v>46541</v>
      </c>
      <c r="J1012" s="182">
        <f>IFERROR(_xll.qlIndexFixing(Index1M,$H1012,TRUE,_xll.ohTrigger(RecalcTrigger,Trigger1M)),NA())</f>
        <v>2.090581101638761E-2</v>
      </c>
      <c r="K1012" s="44" t="e">
        <f>IFERROR(_xll.qlIndexFixing(Index3M,H1012,TRUE,_xll.ohTrigger(RecalcTrigger,Trigger3M)),NA())</f>
        <v>#N/A</v>
      </c>
      <c r="L1012" s="44">
        <f>IFERROR(_xll.qlIndexFixing(Index6M,$H1012,TRUE,_xll.ohTrigger(RecalcTrigger,Trigger6M)),NA())</f>
        <v>2.2423934519807381E-2</v>
      </c>
      <c r="M1012" s="183">
        <f>IFERROR(_xll.qlIndexFixing(Index1Y,$H1012,TRUE,_xll.ohTrigger(RecalcTrigger,Trigger1Y)),NA())</f>
        <v>2.29349676507388E-2</v>
      </c>
      <c r="N1012" s="182">
        <f>IFERROR(_xll.qlIndexFixing(ONIndex1M,I1012,TRUE,_xll.ohTrigger(RecalcTrigger,Trigger1M)),NA())</f>
        <v>2.0868998124550231E-2</v>
      </c>
      <c r="O1012" s="44" t="e">
        <f>IFERROR(_xll.qlIndexFixing(ONIndex3M,I1012,TRUE,_xll.ohTrigger(RecalcTrigger,Trigger3M)),NA())</f>
        <v>#N/A</v>
      </c>
      <c r="P1012" s="44">
        <f>IFERROR(_xll.qlIndexFixing(ONIndex6M,I1012,TRUE,_xll.ohTrigger(RecalcTrigger,Trigger6M)),NA())</f>
        <v>2.2209178104661831E-2</v>
      </c>
      <c r="Q1012" s="183">
        <f>IFERROR(_xll.qlIndexFixing(ONIndex1Y,I1012,TRUE,_xll.ohTrigger(RecalcTrigger,Trigger1Y)),NA())</f>
        <v>2.2528958029122137E-2</v>
      </c>
    </row>
    <row r="1013" spans="2:17" x14ac:dyDescent="0.2">
      <c r="B1013" s="39" t="s">
        <v>42</v>
      </c>
      <c r="D1013" s="42">
        <f>_xll.qlCalendarAdvance(Calendar,$D1012,B1013,"f",FALSE)</f>
        <v>46546</v>
      </c>
      <c r="E1013" s="177">
        <f>_xll.qlInterestRateIndexValueDate(IndexON,D1013)</f>
        <v>46546</v>
      </c>
      <c r="F1013" s="193">
        <f>IFERROR(_xll.qlIndexFixing(IndexON,D1013,TRUE,_xll.ohTrigger(RecalcTrigger,TriggerON)),NA())</f>
        <v>2.0828254280651493E-2</v>
      </c>
      <c r="H1013" s="42">
        <f>_xll.qlCalendarAdvance(Calendar,$H1012,B1013,"f",FALSE)</f>
        <v>46546</v>
      </c>
      <c r="I1013" s="177">
        <f>_xll.qlInterestRateIndexValueDate(Index1M,$H1013)</f>
        <v>46548</v>
      </c>
      <c r="J1013" s="182">
        <f>IFERROR(_xll.qlIndexFixing(Index1M,$H1013,TRUE,_xll.ohTrigger(RecalcTrigger,Trigger1M)),NA())</f>
        <v>2.0916750815891394E-2</v>
      </c>
      <c r="K1013" s="44" t="e">
        <f>IFERROR(_xll.qlIndexFixing(Index3M,H1013,TRUE,_xll.ohTrigger(RecalcTrigger,Trigger3M)),NA())</f>
        <v>#N/A</v>
      </c>
      <c r="L1013" s="44">
        <f>IFERROR(_xll.qlIndexFixing(Index6M,$H1013,TRUE,_xll.ohTrigger(RecalcTrigger,Trigger6M)),NA())</f>
        <v>2.24306497611068E-2</v>
      </c>
      <c r="M1013" s="183">
        <f>IFERROR(_xll.qlIndexFixing(Index1Y,$H1013,TRUE,_xll.ohTrigger(RecalcTrigger,Trigger1Y)),NA())</f>
        <v>2.293977782043136E-2</v>
      </c>
      <c r="N1013" s="182">
        <f>IFERROR(_xll.qlIndexFixing(ONIndex1M,I1013,TRUE,_xll.ohTrigger(RecalcTrigger,Trigger1M)),NA())</f>
        <v>2.0880017222504321E-2</v>
      </c>
      <c r="O1013" s="44" t="e">
        <f>IFERROR(_xll.qlIndexFixing(ONIndex3M,I1013,TRUE,_xll.ohTrigger(RecalcTrigger,Trigger3M)),NA())</f>
        <v>#N/A</v>
      </c>
      <c r="P1013" s="44">
        <f>IFERROR(_xll.qlIndexFixing(ONIndex6M,I1013,TRUE,_xll.ohTrigger(RecalcTrigger,Trigger6M)),NA())</f>
        <v>2.2217201807723796E-2</v>
      </c>
      <c r="Q1013" s="183">
        <f>IFERROR(_xll.qlIndexFixing(ONIndex1Y,I1013,TRUE,_xll.ohTrigger(RecalcTrigger,Trigger1Y)),NA())</f>
        <v>2.253627799031932E-2</v>
      </c>
    </row>
    <row r="1014" spans="2:17" x14ac:dyDescent="0.2">
      <c r="B1014" s="39" t="s">
        <v>42</v>
      </c>
      <c r="D1014" s="42">
        <f>_xll.qlCalendarAdvance(Calendar,$D1013,B1014,"f",FALSE)</f>
        <v>46553</v>
      </c>
      <c r="E1014" s="177">
        <f>_xll.qlInterestRateIndexValueDate(IndexON,D1014)</f>
        <v>46553</v>
      </c>
      <c r="F1014" s="193">
        <f>IFERROR(_xll.qlIndexFixing(IndexON,D1014,TRUE,_xll.ohTrigger(RecalcTrigger,TriggerON)),NA())</f>
        <v>2.0836509428336925E-2</v>
      </c>
      <c r="H1014" s="42">
        <f>_xll.qlCalendarAdvance(Calendar,$H1013,B1014,"f",FALSE)</f>
        <v>46553</v>
      </c>
      <c r="I1014" s="177">
        <f>_xll.qlInterestRateIndexValueDate(Index1M,$H1014)</f>
        <v>46555</v>
      </c>
      <c r="J1014" s="182">
        <f>IFERROR(_xll.qlIndexFixing(Index1M,$H1014,TRUE,_xll.ohTrigger(RecalcTrigger,Trigger1M)),NA())</f>
        <v>2.0927630671390418E-2</v>
      </c>
      <c r="K1014" s="44" t="e">
        <f>IFERROR(_xll.qlIndexFixing(Index3M,H1014,TRUE,_xll.ohTrigger(RecalcTrigger,Trigger3M)),NA())</f>
        <v>#N/A</v>
      </c>
      <c r="L1014" s="44">
        <f>IFERROR(_xll.qlIndexFixing(Index6M,$H1014,TRUE,_xll.ohTrigger(RecalcTrigger,Trigger6M)),NA())</f>
        <v>2.2437253205770009E-2</v>
      </c>
      <c r="M1014" s="183">
        <f>IFERROR(_xll.qlIndexFixing(Index1Y,$H1014,TRUE,_xll.ohTrigger(RecalcTrigger,Trigger1Y)),NA())</f>
        <v>2.2944491888290036E-2</v>
      </c>
      <c r="N1014" s="182">
        <f>IFERROR(_xll.qlIndexFixing(ONIndex1M,I1014,TRUE,_xll.ohTrigger(RecalcTrigger,Trigger1M)),NA())</f>
        <v>2.0890975662659628E-2</v>
      </c>
      <c r="O1014" s="44" t="e">
        <f>IFERROR(_xll.qlIndexFixing(ONIndex3M,I1014,TRUE,_xll.ohTrigger(RecalcTrigger,Trigger3M)),NA())</f>
        <v>#N/A</v>
      </c>
      <c r="P1014" s="44">
        <f>IFERROR(_xll.qlIndexFixing(ONIndex6M,I1014,TRUE,_xll.ohTrigger(RecalcTrigger,Trigger6M)),NA())</f>
        <v>2.2225112779841183E-2</v>
      </c>
      <c r="Q1014" s="183">
        <f>IFERROR(_xll.qlIndexFixing(ONIndex1Y,I1014,TRUE,_xll.ohTrigger(RecalcTrigger,Trigger1Y)),NA())</f>
        <v>2.2543487534880668E-2</v>
      </c>
    </row>
    <row r="1015" spans="2:17" x14ac:dyDescent="0.2">
      <c r="B1015" s="39" t="s">
        <v>42</v>
      </c>
      <c r="D1015" s="42">
        <f>_xll.qlCalendarAdvance(Calendar,$D1014,B1015,"f",FALSE)</f>
        <v>46560</v>
      </c>
      <c r="E1015" s="177">
        <f>_xll.qlInterestRateIndexValueDate(IndexON,D1015)</f>
        <v>46560</v>
      </c>
      <c r="F1015" s="193">
        <f>IFERROR(_xll.qlIndexFixing(IndexON,D1015,TRUE,_xll.ohTrigger(RecalcTrigger,TriggerON)),NA())</f>
        <v>2.0844814135658751E-2</v>
      </c>
      <c r="H1015" s="42">
        <f>_xll.qlCalendarAdvance(Calendar,$H1014,B1015,"f",FALSE)</f>
        <v>46560</v>
      </c>
      <c r="I1015" s="177">
        <f>_xll.qlInterestRateIndexValueDate(Index1M,$H1015)</f>
        <v>46562</v>
      </c>
      <c r="J1015" s="182">
        <f>IFERROR(_xll.qlIndexFixing(Index1M,$H1015,TRUE,_xll.ohTrigger(RecalcTrigger,Trigger1M)),NA())</f>
        <v>2.093845107748904E-2</v>
      </c>
      <c r="K1015" s="44" t="e">
        <f>IFERROR(_xll.qlIndexFixing(Index3M,H1015,TRUE,_xll.ohTrigger(RecalcTrigger,Trigger3M)),NA())</f>
        <v>#N/A</v>
      </c>
      <c r="L1015" s="44">
        <f>IFERROR(_xll.qlIndexFixing(Index6M,$H1015,TRUE,_xll.ohTrigger(RecalcTrigger,Trigger6M)),NA())</f>
        <v>2.2443745053171076E-2</v>
      </c>
      <c r="M1015" s="183">
        <f>IFERROR(_xll.qlIndexFixing(Index1Y,$H1015,TRUE,_xll.ohTrigger(RecalcTrigger,Trigger1Y)),NA())</f>
        <v>2.2949110564476329E-2</v>
      </c>
      <c r="N1015" s="182">
        <f>IFERROR(_xll.qlIndexFixing(ONIndex1M,I1015,TRUE,_xll.ohTrigger(RecalcTrigger,Trigger1M)),NA())</f>
        <v>2.0901873938781179E-2</v>
      </c>
      <c r="O1015" s="44" t="e">
        <f>IFERROR(_xll.qlIndexFixing(ONIndex3M,I1015,TRUE,_xll.ohTrigger(RecalcTrigger,Trigger3M)),NA())</f>
        <v>#N/A</v>
      </c>
      <c r="P1015" s="44">
        <f>IFERROR(_xll.qlIndexFixing(ONIndex6M,I1015,TRUE,_xll.ohTrigger(RecalcTrigger,Trigger6M)),NA())</f>
        <v>2.2232911195514404E-2</v>
      </c>
      <c r="Q1015" s="183">
        <f>IFERROR(_xll.qlIndexFixing(ONIndex1Y,I1015,TRUE,_xll.ohTrigger(RecalcTrigger,Trigger1Y)),NA())</f>
        <v>2.2550586806131534E-2</v>
      </c>
    </row>
    <row r="1016" spans="2:17" x14ac:dyDescent="0.2">
      <c r="B1016" s="39" t="s">
        <v>42</v>
      </c>
      <c r="D1016" s="42">
        <f>_xll.qlCalendarAdvance(Calendar,$D1015,B1016,"f",FALSE)</f>
        <v>46567</v>
      </c>
      <c r="E1016" s="177">
        <f>_xll.qlInterestRateIndexValueDate(IndexON,D1016)</f>
        <v>46567</v>
      </c>
      <c r="F1016" s="193">
        <f>IFERROR(_xll.qlIndexFixing(IndexON,D1016,TRUE,_xll.ohTrigger(RecalcTrigger,TriggerON)),NA())</f>
        <v>2.085316971540685E-2</v>
      </c>
      <c r="H1016" s="42">
        <f>_xll.qlCalendarAdvance(Calendar,$H1015,B1016,"f",FALSE)</f>
        <v>46567</v>
      </c>
      <c r="I1016" s="177">
        <f>_xll.qlInterestRateIndexValueDate(Index1M,$H1016)</f>
        <v>46569</v>
      </c>
      <c r="J1016" s="182">
        <f>IFERROR(_xll.qlIndexFixing(Index1M,$H1016,TRUE,_xll.ohTrigger(RecalcTrigger,Trigger1M)),NA())</f>
        <v>2.0949212528789118E-2</v>
      </c>
      <c r="K1016" s="44" t="e">
        <f>IFERROR(_xll.qlIndexFixing(Index3M,H1016,TRUE,_xll.ohTrigger(RecalcTrigger,Trigger3M)),NA())</f>
        <v>#N/A</v>
      </c>
      <c r="L1016" s="44">
        <f>IFERROR(_xll.qlIndexFixing(Index6M,$H1016,TRUE,_xll.ohTrigger(RecalcTrigger,Trigger6M)),NA())</f>
        <v>2.2453466898678553E-2</v>
      </c>
      <c r="M1016" s="183">
        <f>IFERROR(_xll.qlIndexFixing(Index1Y,$H1016,TRUE,_xll.ohTrigger(RecalcTrigger,Trigger1Y)),NA())</f>
        <v>2.2953634562293559E-2</v>
      </c>
      <c r="N1016" s="182">
        <f>IFERROR(_xll.qlIndexFixing(ONIndex1M,I1016,TRUE,_xll.ohTrigger(RecalcTrigger,Trigger1M)),NA())</f>
        <v>2.0912712544953749E-2</v>
      </c>
      <c r="O1016" s="44" t="e">
        <f>IFERROR(_xll.qlIndexFixing(ONIndex3M,I1016,TRUE,_xll.ohTrigger(RecalcTrigger,Trigger3M)),NA())</f>
        <v>#N/A</v>
      </c>
      <c r="P1016" s="44">
        <f>IFERROR(_xll.qlIndexFixing(ONIndex6M,I1016,TRUE,_xll.ohTrigger(RecalcTrigger,Trigger6M)),NA())</f>
        <v>2.2240597228844194E-2</v>
      </c>
      <c r="Q1016" s="183">
        <f>IFERROR(_xll.qlIndexFixing(ONIndex1Y,I1016,TRUE,_xll.ohTrigger(RecalcTrigger,Trigger1Y)),NA())</f>
        <v>2.2557575947397268E-2</v>
      </c>
    </row>
    <row r="1017" spans="2:17" x14ac:dyDescent="0.2">
      <c r="B1017" s="39" t="s">
        <v>42</v>
      </c>
      <c r="D1017" s="42">
        <f>_xll.qlCalendarAdvance(Calendar,$D1016,B1017,"f",FALSE)</f>
        <v>46574</v>
      </c>
      <c r="E1017" s="177">
        <f>_xll.qlInterestRateIndexValueDate(IndexON,D1017)</f>
        <v>46574</v>
      </c>
      <c r="F1017" s="193">
        <f>IFERROR(_xll.qlIndexFixing(IndexON,D1017,TRUE,_xll.ohTrigger(RecalcTrigger,TriggerON)),NA())</f>
        <v>2.0861577480850713E-2</v>
      </c>
      <c r="H1017" s="42">
        <f>_xll.qlCalendarAdvance(Calendar,$H1016,B1017,"f",FALSE)</f>
        <v>46574</v>
      </c>
      <c r="I1017" s="177">
        <f>_xll.qlInterestRateIndexValueDate(Index1M,$H1017)</f>
        <v>46576</v>
      </c>
      <c r="J1017" s="182">
        <f>IFERROR(_xll.qlIndexFixing(Index1M,$H1017,TRUE,_xll.ohTrigger(RecalcTrigger,Trigger1M)),NA())</f>
        <v>2.0959915519900008E-2</v>
      </c>
      <c r="K1017" s="44" t="e">
        <f>IFERROR(_xll.qlIndexFixing(Index3M,H1017,TRUE,_xll.ohTrigger(RecalcTrigger,Trigger3M)),NA())</f>
        <v>#N/A</v>
      </c>
      <c r="L1017" s="44">
        <f>IFERROR(_xll.qlIndexFixing(Index6M,$H1017,TRUE,_xll.ohTrigger(RecalcTrigger,Trigger6M)),NA())</f>
        <v>2.2459715951664166E-2</v>
      </c>
      <c r="M1017" s="183">
        <f>IFERROR(_xll.qlIndexFixing(Index1Y,$H1017,TRUE,_xll.ohTrigger(RecalcTrigger,Trigger1Y)),NA())</f>
        <v>2.2958064598186462E-2</v>
      </c>
      <c r="N1017" s="182">
        <f>IFERROR(_xll.qlIndexFixing(ONIndex1M,I1017,TRUE,_xll.ohTrigger(RecalcTrigger,Trigger1M)),NA())</f>
        <v>2.0923491974942365E-2</v>
      </c>
      <c r="O1017" s="44" t="e">
        <f>IFERROR(_xll.qlIndexFixing(ONIndex3M,I1017,TRUE,_xll.ohTrigger(RecalcTrigger,Trigger3M)),NA())</f>
        <v>#N/A</v>
      </c>
      <c r="P1017" s="44">
        <f>IFERROR(_xll.qlIndexFixing(ONIndex6M,I1017,TRUE,_xll.ohTrigger(RecalcTrigger,Trigger6M)),NA())</f>
        <v>2.2248171054171095E-2</v>
      </c>
      <c r="Q1017" s="183">
        <f>IFERROR(_xll.qlIndexFixing(ONIndex1Y,I1017,TRUE,_xll.ohTrigger(RecalcTrigger,Trigger1Y)),NA())</f>
        <v>2.2564455102163095E-2</v>
      </c>
    </row>
    <row r="1018" spans="2:17" x14ac:dyDescent="0.2">
      <c r="B1018" s="39" t="s">
        <v>42</v>
      </c>
      <c r="D1018" s="42">
        <f>_xll.qlCalendarAdvance(Calendar,$D1017,B1018,"f",FALSE)</f>
        <v>46581</v>
      </c>
      <c r="E1018" s="177">
        <f>_xll.qlInterestRateIndexValueDate(IndexON,D1018)</f>
        <v>46581</v>
      </c>
      <c r="F1018" s="193">
        <f>IFERROR(_xll.qlIndexFixing(IndexON,D1018,TRUE,_xll.ohTrigger(RecalcTrigger,TriggerON)),NA())</f>
        <v>2.0870038744940089E-2</v>
      </c>
      <c r="H1018" s="42">
        <f>_xll.qlCalendarAdvance(Calendar,$H1017,B1018,"f",FALSE)</f>
        <v>46581</v>
      </c>
      <c r="I1018" s="177">
        <f>_xll.qlInterestRateIndexValueDate(Index1M,$H1018)</f>
        <v>46583</v>
      </c>
      <c r="J1018" s="182">
        <f>IFERROR(_xll.qlIndexFixing(Index1M,$H1018,TRUE,_xll.ohTrigger(RecalcTrigger,Trigger1M)),NA())</f>
        <v>2.0970560545436057E-2</v>
      </c>
      <c r="K1018" s="44" t="e">
        <f>IFERROR(_xll.qlIndexFixing(Index3M,H1018,TRUE,_xll.ohTrigger(RecalcTrigger,Trigger3M)),NA())</f>
        <v>#N/A</v>
      </c>
      <c r="L1018" s="44">
        <f>IFERROR(_xll.qlIndexFixing(Index6M,$H1018,TRUE,_xll.ohTrigger(RecalcTrigger,Trigger6M)),NA())</f>
        <v>2.2465856247984171E-2</v>
      </c>
      <c r="M1018" s="183">
        <f>IFERROR(_xll.qlIndexFixing(Index1Y,$H1018,TRUE,_xll.ohTrigger(RecalcTrigger,Trigger1Y)),NA())</f>
        <v>2.2962401391739648E-2</v>
      </c>
      <c r="N1018" s="182">
        <f>IFERROR(_xll.qlIndexFixing(ONIndex1M,I1018,TRUE,_xll.ohTrigger(RecalcTrigger,Trigger1M)),NA())</f>
        <v>2.0934212722591994E-2</v>
      </c>
      <c r="O1018" s="44" t="e">
        <f>IFERROR(_xll.qlIndexFixing(ONIndex3M,I1018,TRUE,_xll.ohTrigger(RecalcTrigger,Trigger3M)),NA())</f>
        <v>#N/A</v>
      </c>
      <c r="P1018" s="44">
        <f>IFERROR(_xll.qlIndexFixing(ONIndex6M,I1018,TRUE,_xll.ohTrigger(RecalcTrigger,Trigger6M)),NA())</f>
        <v>2.2255632845675777E-2</v>
      </c>
      <c r="Q1018" s="183">
        <f>IFERROR(_xll.qlIndexFixing(ONIndex1Y,I1018,TRUE,_xll.ohTrigger(RecalcTrigger,Trigger1Y)),NA())</f>
        <v>2.2571224413834301E-2</v>
      </c>
    </row>
    <row r="1019" spans="2:17" x14ac:dyDescent="0.2">
      <c r="B1019" s="39" t="s">
        <v>42</v>
      </c>
      <c r="D1019" s="42">
        <f>_xll.qlCalendarAdvance(Calendar,$D1018,B1019,"f",FALSE)</f>
        <v>46588</v>
      </c>
      <c r="E1019" s="177">
        <f>_xll.qlInterestRateIndexValueDate(IndexON,D1019)</f>
        <v>46588</v>
      </c>
      <c r="F1019" s="193">
        <f>IFERROR(_xll.qlIndexFixing(IndexON,D1019,TRUE,_xll.ohTrigger(RecalcTrigger,TriggerON)),NA())</f>
        <v>2.0878554820544792E-2</v>
      </c>
      <c r="H1019" s="42">
        <f>_xll.qlCalendarAdvance(Calendar,$H1018,B1019,"f",FALSE)</f>
        <v>46588</v>
      </c>
      <c r="I1019" s="177">
        <f>_xll.qlInterestRateIndexValueDate(Index1M,$H1019)</f>
        <v>46590</v>
      </c>
      <c r="J1019" s="182">
        <f>IFERROR(_xll.qlIndexFixing(Index1M,$H1019,TRUE,_xll.ohTrigger(RecalcTrigger,Trigger1M)),NA())</f>
        <v>2.0981148100011615E-2</v>
      </c>
      <c r="K1019" s="44" t="e">
        <f>IFERROR(_xll.qlIndexFixing(Index3M,H1019,TRUE,_xll.ohTrigger(RecalcTrigger,Trigger3M)),NA())</f>
        <v>#N/A</v>
      </c>
      <c r="L1019" s="44">
        <f>IFERROR(_xll.qlIndexFixing(Index6M,$H1019,TRUE,_xll.ohTrigger(RecalcTrigger,Trigger6M)),NA())</f>
        <v>2.2471888746588044E-2</v>
      </c>
      <c r="M1019" s="183">
        <f>IFERROR(_xll.qlIndexFixing(Index1Y,$H1019,TRUE,_xll.ohTrigger(RecalcTrigger,Trigger1Y)),NA())</f>
        <v>2.2966645665678475E-2</v>
      </c>
      <c r="N1019" s="182">
        <f>IFERROR(_xll.qlIndexFixing(ONIndex1M,I1019,TRUE,_xll.ohTrigger(RecalcTrigger,Trigger1M)),NA())</f>
        <v>2.0944875281827535E-2</v>
      </c>
      <c r="O1019" s="44" t="e">
        <f>IFERROR(_xll.qlIndexFixing(ONIndex3M,I1019,TRUE,_xll.ohTrigger(RecalcTrigger,Trigger3M)),NA())</f>
        <v>#N/A</v>
      </c>
      <c r="P1019" s="44">
        <f>IFERROR(_xll.qlIndexFixing(ONIndex6M,I1019,TRUE,_xll.ohTrigger(RecalcTrigger,Trigger6M)),NA())</f>
        <v>2.2262982777698781E-2</v>
      </c>
      <c r="Q1019" s="183">
        <f>IFERROR(_xll.qlIndexFixing(ONIndex1Y,I1019,TRUE,_xll.ohTrigger(RecalcTrigger,Trigger1Y)),NA())</f>
        <v>2.2577884025816175E-2</v>
      </c>
    </row>
    <row r="1020" spans="2:17" x14ac:dyDescent="0.2">
      <c r="B1020" s="39" t="s">
        <v>42</v>
      </c>
      <c r="D1020" s="42">
        <f>_xll.qlCalendarAdvance(Calendar,$D1019,B1020,"f",FALSE)</f>
        <v>46595</v>
      </c>
      <c r="E1020" s="177">
        <f>_xll.qlInterestRateIndexValueDate(IndexON,D1020)</f>
        <v>46595</v>
      </c>
      <c r="F1020" s="193">
        <f>IFERROR(_xll.qlIndexFixing(IndexON,D1020,TRUE,_xll.ohTrigger(RecalcTrigger,TriggerON)),NA())</f>
        <v>2.0887127020934315E-2</v>
      </c>
      <c r="H1020" s="42">
        <f>_xll.qlCalendarAdvance(Calendar,$H1019,B1020,"f",FALSE)</f>
        <v>46595</v>
      </c>
      <c r="I1020" s="177">
        <f>_xll.qlInterestRateIndexValueDate(Index1M,$H1020)</f>
        <v>46597</v>
      </c>
      <c r="J1020" s="182">
        <f>IFERROR(_xll.qlIndexFixing(Index1M,$H1020,TRUE,_xll.ohTrigger(RecalcTrigger,Trigger1M)),NA())</f>
        <v>2.0991678678241033E-2</v>
      </c>
      <c r="K1020" s="44" t="e">
        <f>IFERROR(_xll.qlIndexFixing(Index3M,H1020,TRUE,_xll.ohTrigger(RecalcTrigger,Trigger3M)),NA())</f>
        <v>#N/A</v>
      </c>
      <c r="L1020" s="44">
        <f>IFERROR(_xll.qlIndexFixing(Index6M,$H1020,TRUE,_xll.ohTrigger(RecalcTrigger,Trigger6M)),NA())</f>
        <v>2.2477814411349068E-2</v>
      </c>
      <c r="M1020" s="183">
        <f>IFERROR(_xll.qlIndexFixing(Index1Y,$H1020,TRUE,_xll.ohTrigger(RecalcTrigger,Trigger1Y)),NA())</f>
        <v>2.2970798145867524E-2</v>
      </c>
      <c r="N1020" s="182">
        <f>IFERROR(_xll.qlIndexFixing(ONIndex1M,I1020,TRUE,_xll.ohTrigger(RecalcTrigger,Trigger1M)),NA())</f>
        <v>2.095548014657389E-2</v>
      </c>
      <c r="O1020" s="44" t="e">
        <f>IFERROR(_xll.qlIndexFixing(ONIndex3M,I1020,TRUE,_xll.ohTrigger(RecalcTrigger,Trigger3M)),NA())</f>
        <v>#N/A</v>
      </c>
      <c r="P1020" s="44">
        <f>IFERROR(_xll.qlIndexFixing(ONIndex6M,I1020,TRUE,_xll.ohTrigger(RecalcTrigger,Trigger6M)),NA())</f>
        <v>2.2270221024420778E-2</v>
      </c>
      <c r="Q1020" s="183">
        <f>IFERROR(_xll.qlIndexFixing(ONIndex1Y,I1020,TRUE,_xll.ohTrigger(RecalcTrigger,Trigger1Y)),NA())</f>
        <v>2.2584434081434068E-2</v>
      </c>
    </row>
    <row r="1021" spans="2:17" x14ac:dyDescent="0.2">
      <c r="B1021" s="39" t="s">
        <v>42</v>
      </c>
      <c r="D1021" s="42">
        <f>_xll.qlCalendarAdvance(Calendar,$D1020,B1021,"f",FALSE)</f>
        <v>46602</v>
      </c>
      <c r="E1021" s="177">
        <f>_xll.qlInterestRateIndexValueDate(IndexON,D1021)</f>
        <v>46602</v>
      </c>
      <c r="F1021" s="193">
        <f>IFERROR(_xll.qlIndexFixing(IndexON,D1021,TRUE,_xll.ohTrigger(RecalcTrigger,TriggerON)),NA())</f>
        <v>2.089575665897847E-2</v>
      </c>
      <c r="H1021" s="42">
        <f>_xll.qlCalendarAdvance(Calendar,$H1020,B1021,"f",FALSE)</f>
        <v>46602</v>
      </c>
      <c r="I1021" s="177">
        <f>_xll.qlInterestRateIndexValueDate(Index1M,$H1021)</f>
        <v>46604</v>
      </c>
      <c r="J1021" s="182">
        <f>IFERROR(_xll.qlIndexFixing(Index1M,$H1021,TRUE,_xll.ohTrigger(RecalcTrigger,Trigger1M)),NA())</f>
        <v>2.100215277474865E-2</v>
      </c>
      <c r="K1021" s="44" t="e">
        <f>IFERROR(_xll.qlIndexFixing(Index3M,H1021,TRUE,_xll.ohTrigger(RecalcTrigger,Trigger3M)),NA())</f>
        <v>#N/A</v>
      </c>
      <c r="L1021" s="44">
        <f>IFERROR(_xll.qlIndexFixing(Index6M,$H1021,TRUE,_xll.ohTrigger(RecalcTrigger,Trigger6M)),NA())</f>
        <v>2.2483634211064332E-2</v>
      </c>
      <c r="M1021" s="183">
        <f>IFERROR(_xll.qlIndexFixing(Index1Y,$H1021,TRUE,_xll.ohTrigger(RecalcTrigger,Trigger1Y)),NA())</f>
        <v>2.2974859561309742E-2</v>
      </c>
      <c r="N1021" s="182">
        <f>IFERROR(_xll.qlIndexFixing(ONIndex1M,I1021,TRUE,_xll.ohTrigger(RecalcTrigger,Trigger1M)),NA())</f>
        <v>2.0966027810596088E-2</v>
      </c>
      <c r="O1021" s="44" t="e">
        <f>IFERROR(_xll.qlIndexFixing(ONIndex3M,I1021,TRUE,_xll.ohTrigger(RecalcTrigger,Trigger3M)),NA())</f>
        <v>#N/A</v>
      </c>
      <c r="P1021" s="44">
        <f>IFERROR(_xll.qlIndexFixing(ONIndex6M,I1021,TRUE,_xll.ohTrigger(RecalcTrigger,Trigger6M)),NA())</f>
        <v>2.2277347760182309E-2</v>
      </c>
      <c r="Q1021" s="183">
        <f>IFERROR(_xll.qlIndexFixing(ONIndex1Y,I1021,TRUE,_xll.ohTrigger(RecalcTrigger,Trigger1Y)),NA())</f>
        <v>2.2590874724173204E-2</v>
      </c>
    </row>
    <row r="1022" spans="2:17" x14ac:dyDescent="0.2">
      <c r="B1022" s="39" t="s">
        <v>42</v>
      </c>
      <c r="D1022" s="42">
        <f>_xll.qlCalendarAdvance(Calendar,$D1021,B1022,"f",FALSE)</f>
        <v>46609</v>
      </c>
      <c r="E1022" s="177">
        <f>_xll.qlInterestRateIndexValueDate(IndexON,D1022)</f>
        <v>46609</v>
      </c>
      <c r="F1022" s="193">
        <f>IFERROR(_xll.qlIndexFixing(IndexON,D1022,TRUE,_xll.ohTrigger(RecalcTrigger,TriggerON)),NA())</f>
        <v>2.0904445047706943E-2</v>
      </c>
      <c r="H1022" s="42">
        <f>_xll.qlCalendarAdvance(Calendar,$H1021,B1022,"f",FALSE)</f>
        <v>46609</v>
      </c>
      <c r="I1022" s="177">
        <f>_xll.qlInterestRateIndexValueDate(Index1M,$H1022)</f>
        <v>46611</v>
      </c>
      <c r="J1022" s="182">
        <f>IFERROR(_xll.qlIndexFixing(Index1M,$H1022,TRUE,_xll.ohTrigger(RecalcTrigger,Trigger1M)),NA())</f>
        <v>2.1012570884151316E-2</v>
      </c>
      <c r="K1022" s="44" t="e">
        <f>IFERROR(_xll.qlIndexFixing(Index3M,H1022,TRUE,_xll.ohTrigger(RecalcTrigger,Trigger3M)),NA())</f>
        <v>#N/A</v>
      </c>
      <c r="L1022" s="44">
        <f>IFERROR(_xll.qlIndexFixing(Index6M,$H1022,TRUE,_xll.ohTrigger(RecalcTrigger,Trigger6M)),NA())</f>
        <v>2.2489349119455583E-2</v>
      </c>
      <c r="M1022" s="183">
        <f>IFERROR(_xll.qlIndexFixing(Index1Y,$H1022,TRUE,_xll.ohTrigger(RecalcTrigger,Trigger1Y)),NA())</f>
        <v>2.2978830644146651E-2</v>
      </c>
      <c r="N1022" s="182">
        <f>IFERROR(_xll.qlIndexFixing(ONIndex1M,I1022,TRUE,_xll.ohTrigger(RecalcTrigger,Trigger1M)),NA())</f>
        <v>2.0976518767898966E-2</v>
      </c>
      <c r="O1022" s="44" t="e">
        <f>IFERROR(_xll.qlIndexFixing(ONIndex3M,I1022,TRUE,_xll.ohTrigger(RecalcTrigger,Trigger3M)),NA())</f>
        <v>#N/A</v>
      </c>
      <c r="P1022" s="44">
        <f>IFERROR(_xll.qlIndexFixing(ONIndex6M,I1022,TRUE,_xll.ohTrigger(RecalcTrigger,Trigger6M)),NA())</f>
        <v>2.2284363159164045E-2</v>
      </c>
      <c r="Q1022" s="183">
        <f>IFERROR(_xll.qlIndexFixing(ONIndex1Y,I1022,TRUE,_xll.ohTrigger(RecalcTrigger,Trigger1Y)),NA())</f>
        <v>2.2597206097358935E-2</v>
      </c>
    </row>
    <row r="1023" spans="2:17" x14ac:dyDescent="0.2">
      <c r="B1023" s="39" t="s">
        <v>42</v>
      </c>
      <c r="D1023" s="42">
        <f>_xll.qlCalendarAdvance(Calendar,$D1022,B1023,"f",FALSE)</f>
        <v>46616</v>
      </c>
      <c r="E1023" s="177">
        <f>_xll.qlInterestRateIndexValueDate(IndexON,D1023)</f>
        <v>46616</v>
      </c>
      <c r="F1023" s="193">
        <f>IFERROR(_xll.qlIndexFixing(IndexON,D1023,TRUE,_xll.ohTrigger(RecalcTrigger,TriggerON)),NA())</f>
        <v>2.0913193500229355E-2</v>
      </c>
      <c r="H1023" s="42">
        <f>_xll.qlCalendarAdvance(Calendar,$H1022,B1023,"f",FALSE)</f>
        <v>46616</v>
      </c>
      <c r="I1023" s="177">
        <f>_xll.qlInterestRateIndexValueDate(Index1M,$H1023)</f>
        <v>46618</v>
      </c>
      <c r="J1023" s="182">
        <f>IFERROR(_xll.qlIndexFixing(Index1M,$H1023,TRUE,_xll.ohTrigger(RecalcTrigger,Trigger1M)),NA())</f>
        <v>2.1022933501078367E-2</v>
      </c>
      <c r="K1023" s="44" t="e">
        <f>IFERROR(_xll.qlIndexFixing(Index3M,H1023,TRUE,_xll.ohTrigger(RecalcTrigger,Trigger3M)),NA())</f>
        <v>#N/A</v>
      </c>
      <c r="L1023" s="44">
        <f>IFERROR(_xll.qlIndexFixing(Index6M,$H1023,TRUE,_xll.ohTrigger(RecalcTrigger,Trigger6M)),NA())</f>
        <v>2.2494960115167939E-2</v>
      </c>
      <c r="M1023" s="183">
        <f>IFERROR(_xll.qlIndexFixing(Index1Y,$H1023,TRUE,_xll.ohTrigger(RecalcTrigger,Trigger1Y)),NA())</f>
        <v>2.2982712129657048E-2</v>
      </c>
      <c r="N1023" s="182">
        <f>IFERROR(_xll.qlIndexFixing(ONIndex1M,I1023,TRUE,_xll.ohTrigger(RecalcTrigger,Trigger1M)),NA())</f>
        <v>2.0986953512247553E-2</v>
      </c>
      <c r="O1023" s="44" t="e">
        <f>IFERROR(_xll.qlIndexFixing(ONIndex3M,I1023,TRUE,_xll.ohTrigger(RecalcTrigger,Trigger3M)),NA())</f>
        <v>#N/A</v>
      </c>
      <c r="P1023" s="44">
        <f>IFERROR(_xll.qlIndexFixing(ONIndex6M,I1023,TRUE,_xll.ohTrigger(RecalcTrigger,Trigger6M)),NA())</f>
        <v>2.2291267395546654E-2</v>
      </c>
      <c r="Q1023" s="183">
        <f>IFERROR(_xll.qlIndexFixing(ONIndex1Y,I1023,TRUE,_xll.ohTrigger(RecalcTrigger,Trigger1Y)),NA())</f>
        <v>2.2603428344476484E-2</v>
      </c>
    </row>
    <row r="1024" spans="2:17" x14ac:dyDescent="0.2">
      <c r="B1024" s="39" t="s">
        <v>42</v>
      </c>
      <c r="D1024" s="42">
        <f>_xll.qlCalendarAdvance(Calendar,$D1023,B1024,"f",FALSE)</f>
        <v>46623</v>
      </c>
      <c r="E1024" s="177">
        <f>_xll.qlInterestRateIndexValueDate(IndexON,D1024)</f>
        <v>46623</v>
      </c>
      <c r="F1024" s="193">
        <f>IFERROR(_xll.qlIndexFixing(IndexON,D1024,TRUE,_xll.ohTrigger(RecalcTrigger,TriggerON)),NA())</f>
        <v>2.0922003329575389E-2</v>
      </c>
      <c r="H1024" s="42">
        <f>_xll.qlCalendarAdvance(Calendar,$H1023,B1024,"f",FALSE)</f>
        <v>46623</v>
      </c>
      <c r="I1024" s="177">
        <f>_xll.qlInterestRateIndexValueDate(Index1M,$H1024)</f>
        <v>46625</v>
      </c>
      <c r="J1024" s="182">
        <f>IFERROR(_xll.qlIndexFixing(Index1M,$H1024,TRUE,_xll.ohTrigger(RecalcTrigger,Trigger1M)),NA())</f>
        <v>2.1033241120156643E-2</v>
      </c>
      <c r="K1024" s="44" t="e">
        <f>IFERROR(_xll.qlIndexFixing(Index3M,H1024,TRUE,_xll.ohTrigger(RecalcTrigger,Trigger3M)),NA())</f>
        <v>#N/A</v>
      </c>
      <c r="L1024" s="44">
        <f>IFERROR(_xll.qlIndexFixing(Index6M,$H1024,TRUE,_xll.ohTrigger(RecalcTrigger,Trigger6M)),NA())</f>
        <v>2.2500468181768183E-2</v>
      </c>
      <c r="M1024" s="183">
        <f>IFERROR(_xll.qlIndexFixing(Index1Y,$H1024,TRUE,_xll.ohTrigger(RecalcTrigger,Trigger1Y)),NA())</f>
        <v>2.2986504756256996E-2</v>
      </c>
      <c r="N1024" s="182">
        <f>IFERROR(_xll.qlIndexFixing(ONIndex1M,I1024,TRUE,_xll.ohTrigger(RecalcTrigger,Trigger1M)),NA())</f>
        <v>2.0997332537646685E-2</v>
      </c>
      <c r="O1024" s="44" t="e">
        <f>IFERROR(_xll.qlIndexFixing(ONIndex3M,I1024,TRUE,_xll.ohTrigger(RecalcTrigger,Trigger3M)),NA())</f>
        <v>#N/A</v>
      </c>
      <c r="P1024" s="44">
        <f>IFERROR(_xll.qlIndexFixing(ONIndex6M,I1024,TRUE,_xll.ohTrigger(RecalcTrigger,Trigger6M)),NA())</f>
        <v>2.2298060643750617E-2</v>
      </c>
      <c r="Q1024" s="183">
        <f>IFERROR(_xll.qlIndexFixing(ONIndex1Y,I1024,TRUE,_xll.ohTrigger(RecalcTrigger,Trigger1Y)),NA())</f>
        <v>2.2609541608851202E-2</v>
      </c>
    </row>
    <row r="1025" spans="2:17" x14ac:dyDescent="0.2">
      <c r="B1025" s="39" t="s">
        <v>42</v>
      </c>
      <c r="D1025" s="42">
        <f>_xll.qlCalendarAdvance(Calendar,$D1024,B1025,"f",FALSE)</f>
        <v>46630</v>
      </c>
      <c r="E1025" s="177">
        <f>_xll.qlInterestRateIndexValueDate(IndexON,D1025)</f>
        <v>46630</v>
      </c>
      <c r="F1025" s="193">
        <f>IFERROR(_xll.qlIndexFixing(IndexON,D1025,TRUE,_xll.ohTrigger(RecalcTrigger,TriggerON)),NA())</f>
        <v>2.0930875848614861E-2</v>
      </c>
      <c r="H1025" s="42">
        <f>_xll.qlCalendarAdvance(Calendar,$H1024,B1025,"f",FALSE)</f>
        <v>46630</v>
      </c>
      <c r="I1025" s="177">
        <f>_xll.qlInterestRateIndexValueDate(Index1M,$H1025)</f>
        <v>46632</v>
      </c>
      <c r="J1025" s="182">
        <f>IFERROR(_xll.qlIndexFixing(Index1M,$H1025,TRUE,_xll.ohTrigger(RecalcTrigger,Trigger1M)),NA())</f>
        <v>2.1043494236015481E-2</v>
      </c>
      <c r="K1025" s="44" t="e">
        <f>IFERROR(_xll.qlIndexFixing(Index3M,H1025,TRUE,_xll.ohTrigger(RecalcTrigger,Trigger3M)),NA())</f>
        <v>#N/A</v>
      </c>
      <c r="L1025" s="44">
        <f>IFERROR(_xll.qlIndexFixing(Index6M,$H1025,TRUE,_xll.ohTrigger(RecalcTrigger,Trigger6M)),NA())</f>
        <v>2.2501665587967595E-2</v>
      </c>
      <c r="M1025" s="183">
        <f>IFERROR(_xll.qlIndexFixing(Index1Y,$H1025,TRUE,_xll.ohTrigger(RecalcTrigger,Trigger1Y)),NA())</f>
        <v>2.2990209265498968E-2</v>
      </c>
      <c r="N1025" s="182">
        <f>IFERROR(_xll.qlIndexFixing(ONIndex1M,I1025,TRUE,_xll.ohTrigger(RecalcTrigger,Trigger1M)),NA())</f>
        <v>2.1007656337941327E-2</v>
      </c>
      <c r="O1025" s="44" t="e">
        <f>IFERROR(_xll.qlIndexFixing(ONIndex3M,I1025,TRUE,_xll.ohTrigger(RecalcTrigger,Trigger3M)),NA())</f>
        <v>#N/A</v>
      </c>
      <c r="P1025" s="44">
        <f>IFERROR(_xll.qlIndexFixing(ONIndex6M,I1025,TRUE,_xll.ohTrigger(RecalcTrigger,Trigger6M)),NA())</f>
        <v>2.2304743077956601E-2</v>
      </c>
      <c r="Q1025" s="183">
        <f>IFERROR(_xll.qlIndexFixing(ONIndex1Y,I1025,TRUE,_xll.ohTrigger(RecalcTrigger,Trigger1Y)),NA())</f>
        <v>2.2615546033808442E-2</v>
      </c>
    </row>
    <row r="1026" spans="2:17" x14ac:dyDescent="0.2">
      <c r="B1026" s="39" t="s">
        <v>42</v>
      </c>
      <c r="D1026" s="42">
        <f>_xll.qlCalendarAdvance(Calendar,$D1025,B1026,"f",FALSE)</f>
        <v>46637</v>
      </c>
      <c r="E1026" s="177">
        <f>_xll.qlInterestRateIndexValueDate(IndexON,D1026)</f>
        <v>46637</v>
      </c>
      <c r="F1026" s="193">
        <f>IFERROR(_xll.qlIndexFixing(IndexON,D1026,TRUE,_xll.ohTrigger(RecalcTrigger,TriggerON)),NA())</f>
        <v>2.0939812370617261E-2</v>
      </c>
      <c r="H1026" s="42">
        <f>_xll.qlCalendarAdvance(Calendar,$H1025,B1026,"f",FALSE)</f>
        <v>46637</v>
      </c>
      <c r="I1026" s="177">
        <f>_xll.qlInterestRateIndexValueDate(Index1M,$H1026)</f>
        <v>46639</v>
      </c>
      <c r="J1026" s="182">
        <f>IFERROR(_xll.qlIndexFixing(Index1M,$H1026,TRUE,_xll.ohTrigger(RecalcTrigger,Trigger1M)),NA())</f>
        <v>2.1053693343291713E-2</v>
      </c>
      <c r="K1026" s="44" t="e">
        <f>IFERROR(_xll.qlIndexFixing(Index3M,H1026,TRUE,_xll.ohTrigger(RecalcTrigger,Trigger3M)),NA())</f>
        <v>#N/A</v>
      </c>
      <c r="L1026" s="44">
        <f>IFERROR(_xll.qlIndexFixing(Index6M,$H1026,TRUE,_xll.ohTrigger(RecalcTrigger,Trigger6M)),NA())</f>
        <v>2.2506996480806406E-2</v>
      </c>
      <c r="M1026" s="183">
        <f>IFERROR(_xll.qlIndexFixing(Index1Y,$H1026,TRUE,_xll.ohTrigger(RecalcTrigger,Trigger1Y)),NA())</f>
        <v>2.2993826402070754E-2</v>
      </c>
      <c r="N1026" s="182">
        <f>IFERROR(_xll.qlIndexFixing(ONIndex1M,I1026,TRUE,_xll.ohTrigger(RecalcTrigger,Trigger1M)),NA())</f>
        <v>2.1017925406896509E-2</v>
      </c>
      <c r="O1026" s="44" t="e">
        <f>IFERROR(_xll.qlIndexFixing(ONIndex3M,I1026,TRUE,_xll.ohTrigger(RecalcTrigger,Trigger3M)),NA())</f>
        <v>#N/A</v>
      </c>
      <c r="P1026" s="44">
        <f>IFERROR(_xll.qlIndexFixing(ONIndex6M,I1026,TRUE,_xll.ohTrigger(RecalcTrigger,Trigger6M)),NA())</f>
        <v>2.2311314872425214E-2</v>
      </c>
      <c r="Q1026" s="183">
        <f>IFERROR(_xll.qlIndexFixing(ONIndex1Y,I1026,TRUE,_xll.ohTrigger(RecalcTrigger,Trigger1Y)),NA())</f>
        <v>2.2621441762913364E-2</v>
      </c>
    </row>
    <row r="1027" spans="2:17" x14ac:dyDescent="0.2">
      <c r="B1027" s="39" t="s">
        <v>42</v>
      </c>
      <c r="D1027" s="42">
        <f>_xll.qlCalendarAdvance(Calendar,$D1026,B1027,"f",FALSE)</f>
        <v>46644</v>
      </c>
      <c r="E1027" s="177">
        <f>_xll.qlInterestRateIndexValueDate(IndexON,D1027)</f>
        <v>46644</v>
      </c>
      <c r="F1027" s="193">
        <f>IFERROR(_xll.qlIndexFixing(IndexON,D1027,TRUE,_xll.ohTrigger(RecalcTrigger,TriggerON)),NA())</f>
        <v>2.0948814208372468E-2</v>
      </c>
      <c r="H1027" s="42">
        <f>_xll.qlCalendarAdvance(Calendar,$H1026,B1027,"f",FALSE)</f>
        <v>46644</v>
      </c>
      <c r="I1027" s="177">
        <f>_xll.qlInterestRateIndexValueDate(Index1M,$H1027)</f>
        <v>46646</v>
      </c>
      <c r="J1027" s="182">
        <f>IFERROR(_xll.qlIndexFixing(Index1M,$H1027,TRUE,_xll.ohTrigger(RecalcTrigger,Trigger1M)),NA())</f>
        <v>2.1063838936612178E-2</v>
      </c>
      <c r="K1027" s="44" t="e">
        <f>IFERROR(_xll.qlIndexFixing(Index3M,H1027,TRUE,_xll.ohTrigger(RecalcTrigger,Trigger3M)),NA())</f>
        <v>#N/A</v>
      </c>
      <c r="L1027" s="44">
        <f>IFERROR(_xll.qlIndexFixing(Index6M,$H1027,TRUE,_xll.ohTrigger(RecalcTrigger,Trigger6M)),NA())</f>
        <v>2.2512227128011885E-2</v>
      </c>
      <c r="M1027" s="183">
        <f>IFERROR(_xll.qlIndexFixing(Index1Y,$H1027,TRUE,_xll.ohTrigger(RecalcTrigger,Trigger1Y)),NA())</f>
        <v>2.2997356913795463E-2</v>
      </c>
      <c r="N1027" s="182">
        <f>IFERROR(_xll.qlIndexFixing(ONIndex1M,I1027,TRUE,_xll.ohTrigger(RecalcTrigger,Trigger1M)),NA())</f>
        <v>2.1028140238517068E-2</v>
      </c>
      <c r="O1027" s="44" t="e">
        <f>IFERROR(_xll.qlIndexFixing(ONIndex3M,I1027,TRUE,_xll.ohTrigger(RecalcTrigger,Trigger3M)),NA())</f>
        <v>#N/A</v>
      </c>
      <c r="P1027" s="44">
        <f>IFERROR(_xll.qlIndexFixing(ONIndex6M,I1027,TRUE,_xll.ohTrigger(RecalcTrigger,Trigger6M)),NA())</f>
        <v>2.2317776201417061E-2</v>
      </c>
      <c r="Q1027" s="183">
        <f>IFERROR(_xll.qlIndexFixing(ONIndex1Y,I1027,TRUE,_xll.ohTrigger(RecalcTrigger,Trigger1Y)),NA())</f>
        <v>2.2627228939411381E-2</v>
      </c>
    </row>
    <row r="1028" spans="2:17" x14ac:dyDescent="0.2">
      <c r="B1028" s="39" t="s">
        <v>42</v>
      </c>
      <c r="D1028" s="42">
        <f>_xll.qlCalendarAdvance(Calendar,$D1027,B1028,"f",FALSE)</f>
        <v>46651</v>
      </c>
      <c r="E1028" s="177">
        <f>_xll.qlInterestRateIndexValueDate(IndexON,D1028)</f>
        <v>46651</v>
      </c>
      <c r="F1028" s="193">
        <f>IFERROR(_xll.qlIndexFixing(IndexON,D1028,TRUE,_xll.ohTrigger(RecalcTrigger,TriggerON)),NA())</f>
        <v>2.0957882675070039E-2</v>
      </c>
      <c r="H1028" s="42">
        <f>_xll.qlCalendarAdvance(Calendar,$H1027,B1028,"f",FALSE)</f>
        <v>46651</v>
      </c>
      <c r="I1028" s="177">
        <f>_xll.qlInterestRateIndexValueDate(Index1M,$H1028)</f>
        <v>46653</v>
      </c>
      <c r="J1028" s="182">
        <f>IFERROR(_xll.qlIndexFixing(Index1M,$H1028,TRUE,_xll.ohTrigger(RecalcTrigger,Trigger1M)),NA())</f>
        <v>2.1073931510628696E-2</v>
      </c>
      <c r="K1028" s="44" t="e">
        <f>IFERROR(_xll.qlIndexFixing(Index3M,H1028,TRUE,_xll.ohTrigger(RecalcTrigger,Trigger3M)),NA())</f>
        <v>#N/A</v>
      </c>
      <c r="L1028" s="44">
        <f>IFERROR(_xll.qlIndexFixing(Index6M,$H1028,TRUE,_xll.ohTrigger(RecalcTrigger,Trigger6M)),NA())</f>
        <v>2.2517358547928999E-2</v>
      </c>
      <c r="M1028" s="183">
        <f>IFERROR(_xll.qlIndexFixing(Index1Y,$H1028,TRUE,_xll.ohTrigger(RecalcTrigger,Trigger1Y)),NA())</f>
        <v>2.3000801551631304E-2</v>
      </c>
      <c r="N1028" s="182">
        <f>IFERROR(_xll.qlIndexFixing(ONIndex1M,I1028,TRUE,_xll.ohTrigger(RecalcTrigger,Trigger1M)),NA())</f>
        <v>2.1038301326727904E-2</v>
      </c>
      <c r="O1028" s="44" t="e">
        <f>IFERROR(_xll.qlIndexFixing(ONIndex3M,I1028,TRUE,_xll.ohTrigger(RecalcTrigger,Trigger3M)),NA())</f>
        <v>#N/A</v>
      </c>
      <c r="P1028" s="44">
        <f>IFERROR(_xll.qlIndexFixing(ONIndex6M,I1028,TRUE,_xll.ohTrigger(RecalcTrigger,Trigger6M)),NA())</f>
        <v>2.232412723935262E-2</v>
      </c>
      <c r="Q1028" s="183">
        <f>IFERROR(_xll.qlIndexFixing(ONIndex1Y,I1028,TRUE,_xll.ohTrigger(RecalcTrigger,Trigger1Y)),NA())</f>
        <v>2.2632907706947591E-2</v>
      </c>
    </row>
    <row r="1029" spans="2:17" x14ac:dyDescent="0.2">
      <c r="B1029" s="39" t="s">
        <v>42</v>
      </c>
      <c r="D1029" s="42">
        <f>_xll.qlCalendarAdvance(Calendar,$D1028,B1029,"f",FALSE)</f>
        <v>46658</v>
      </c>
      <c r="E1029" s="177">
        <f>_xll.qlInterestRateIndexValueDate(IndexON,D1029)</f>
        <v>46658</v>
      </c>
      <c r="F1029" s="193">
        <f>IFERROR(_xll.qlIndexFixing(IndexON,D1029,TRUE,_xll.ohTrigger(RecalcTrigger,TriggerON)),NA())</f>
        <v>2.0967019083819594E-2</v>
      </c>
      <c r="H1029" s="42">
        <f>_xll.qlCalendarAdvance(Calendar,$H1028,B1029,"f",FALSE)</f>
        <v>46658</v>
      </c>
      <c r="I1029" s="177">
        <f>_xll.qlInterestRateIndexValueDate(Index1M,$H1029)</f>
        <v>46660</v>
      </c>
      <c r="J1029" s="182">
        <f>IFERROR(_xll.qlIndexFixing(Index1M,$H1029,TRUE,_xll.ohTrigger(RecalcTrigger,Trigger1M)),NA())</f>
        <v>2.107998204749514E-2</v>
      </c>
      <c r="K1029" s="44" t="e">
        <f>IFERROR(_xll.qlIndexFixing(Index3M,H1029,TRUE,_xll.ohTrigger(RecalcTrigger,Trigger3M)),NA())</f>
        <v>#N/A</v>
      </c>
      <c r="L1029" s="44">
        <f>IFERROR(_xll.qlIndexFixing(Index6M,$H1029,TRUE,_xll.ohTrigger(RecalcTrigger,Trigger6M)),NA())</f>
        <v>2.2523419454720407E-2</v>
      </c>
      <c r="M1029" s="183">
        <f>IFERROR(_xll.qlIndexFixing(Index1Y,$H1029,TRUE,_xll.ohTrigger(RecalcTrigger,Trigger1Y)),NA())</f>
        <v>2.3001414346895607E-2</v>
      </c>
      <c r="N1029" s="182">
        <f>IFERROR(_xll.qlIndexFixing(ONIndex1M,I1029,TRUE,_xll.ohTrigger(RecalcTrigger,Trigger1M)),NA())</f>
        <v>2.104840916521411E-2</v>
      </c>
      <c r="O1029" s="44" t="e">
        <f>IFERROR(_xll.qlIndexFixing(ONIndex3M,I1029,TRUE,_xll.ohTrigger(RecalcTrigger,Trigger3M)),NA())</f>
        <v>#N/A</v>
      </c>
      <c r="P1029" s="44">
        <f>IFERROR(_xll.qlIndexFixing(ONIndex6M,I1029,TRUE,_xll.ohTrigger(RecalcTrigger,Trigger6M)),NA())</f>
        <v>2.2330368160172753E-2</v>
      </c>
      <c r="Q1029" s="183">
        <f>IFERROR(_xll.qlIndexFixing(ONIndex1Y,I1029,TRUE,_xll.ohTrigger(RecalcTrigger,Trigger1Y)),NA())</f>
        <v>2.2638478208607538E-2</v>
      </c>
    </row>
    <row r="1030" spans="2:17" x14ac:dyDescent="0.2">
      <c r="B1030" s="39" t="s">
        <v>42</v>
      </c>
      <c r="D1030" s="42">
        <f>_xll.qlCalendarAdvance(Calendar,$D1029,B1030,"f",FALSE)</f>
        <v>46665</v>
      </c>
      <c r="E1030" s="177">
        <f>_xll.qlInterestRateIndexValueDate(IndexON,D1030)</f>
        <v>46665</v>
      </c>
      <c r="F1030" s="193">
        <f>IFERROR(_xll.qlIndexFixing(IndexON,D1030,TRUE,_xll.ohTrigger(RecalcTrigger,TriggerON)),NA())</f>
        <v>2.0976224747331074E-2</v>
      </c>
      <c r="H1030" s="42">
        <f>_xll.qlCalendarAdvance(Calendar,$H1029,B1030,"f",FALSE)</f>
        <v>46665</v>
      </c>
      <c r="I1030" s="177">
        <f>_xll.qlInterestRateIndexValueDate(Index1M,$H1030)</f>
        <v>46667</v>
      </c>
      <c r="J1030" s="182">
        <f>IFERROR(_xll.qlIndexFixing(Index1M,$H1030,TRUE,_xll.ohTrigger(RecalcTrigger,Trigger1M)),NA())</f>
        <v>2.1093959579287225E-2</v>
      </c>
      <c r="K1030" s="44" t="e">
        <f>IFERROR(_xll.qlIndexFixing(Index3M,H1030,TRUE,_xll.ohTrigger(RecalcTrigger,Trigger3M)),NA())</f>
        <v>#N/A</v>
      </c>
      <c r="L1030" s="44">
        <f>IFERROR(_xll.qlIndexFixing(Index6M,$H1030,TRUE,_xll.ohTrigger(RecalcTrigger,Trigger6M)),NA())</f>
        <v>2.252834933460527E-2</v>
      </c>
      <c r="M1030" s="183">
        <f>IFERROR(_xll.qlIndexFixing(Index1Y,$H1030,TRUE,_xll.ohTrigger(RecalcTrigger,Trigger1Y)),NA())</f>
        <v>2.3007436225136676E-2</v>
      </c>
      <c r="N1030" s="182">
        <f>IFERROR(_xll.qlIndexFixing(ONIndex1M,I1030,TRUE,_xll.ohTrigger(RecalcTrigger,Trigger1M)),NA())</f>
        <v>2.1058464248140396E-2</v>
      </c>
      <c r="O1030" s="44" t="e">
        <f>IFERROR(_xll.qlIndexFixing(ONIndex3M,I1030,TRUE,_xll.ohTrigger(RecalcTrigger,Trigger3M)),NA())</f>
        <v>#N/A</v>
      </c>
      <c r="P1030" s="44">
        <f>IFERROR(_xll.qlIndexFixing(ONIndex6M,I1030,TRUE,_xll.ohTrigger(RecalcTrigger,Trigger6M)),NA())</f>
        <v>2.2336499138377874E-2</v>
      </c>
      <c r="Q1030" s="183">
        <f>IFERROR(_xll.qlIndexFixing(ONIndex1Y,I1030,TRUE,_xll.ohTrigger(RecalcTrigger,Trigger1Y)),NA())</f>
        <v>2.2643940588036315E-2</v>
      </c>
    </row>
    <row r="1031" spans="2:17" x14ac:dyDescent="0.2">
      <c r="B1031" s="39" t="s">
        <v>42</v>
      </c>
      <c r="D1031" s="42">
        <f>_xll.qlCalendarAdvance(Calendar,$D1030,B1031,"f",FALSE)</f>
        <v>46672</v>
      </c>
      <c r="E1031" s="177">
        <f>_xll.qlInterestRateIndexValueDate(IndexON,D1031)</f>
        <v>46672</v>
      </c>
      <c r="F1031" s="193">
        <f>IFERROR(_xll.qlIndexFixing(IndexON,D1031,TRUE,_xll.ohTrigger(RecalcTrigger,TriggerON)),NA())</f>
        <v>2.0985500978794036E-2</v>
      </c>
      <c r="H1031" s="42">
        <f>_xll.qlCalendarAdvance(Calendar,$H1030,B1031,"f",FALSE)</f>
        <v>46672</v>
      </c>
      <c r="I1031" s="177">
        <f>_xll.qlInterestRateIndexValueDate(Index1M,$H1031)</f>
        <v>46674</v>
      </c>
      <c r="J1031" s="182">
        <f>IFERROR(_xll.qlIndexFixing(Index1M,$H1031,TRUE,_xll.ohTrigger(RecalcTrigger,Trigger1M)),NA())</f>
        <v>2.1103896063222882E-2</v>
      </c>
      <c r="K1031" s="44" t="e">
        <f>IFERROR(_xll.qlIndexFixing(Index3M,H1031,TRUE,_xll.ohTrigger(RecalcTrigger,Trigger3M)),NA())</f>
        <v>#N/A</v>
      </c>
      <c r="L1031" s="44">
        <f>IFERROR(_xll.qlIndexFixing(Index6M,$H1031,TRUE,_xll.ohTrigger(RecalcTrigger,Trigger6M)),NA())</f>
        <v>2.2537239626932652E-2</v>
      </c>
      <c r="M1031" s="183">
        <f>IFERROR(_xll.qlIndexFixing(Index1Y,$H1031,TRUE,_xll.ohTrigger(RecalcTrigger,Trigger1Y)),NA())</f>
        <v>2.3010627778389442E-2</v>
      </c>
      <c r="N1031" s="182">
        <f>IFERROR(_xll.qlIndexFixing(ONIndex1M,I1031,TRUE,_xll.ohTrigger(RecalcTrigger,Trigger1M)),NA())</f>
        <v>2.1068467069111918E-2</v>
      </c>
      <c r="O1031" s="44" t="e">
        <f>IFERROR(_xll.qlIndexFixing(ONIndex3M,I1031,TRUE,_xll.ohTrigger(RecalcTrigger,Trigger3M)),NA())</f>
        <v>#N/A</v>
      </c>
      <c r="P1031" s="44">
        <f>IFERROR(_xll.qlIndexFixing(ONIndex6M,I1031,TRUE,_xll.ohTrigger(RecalcTrigger,Trigger6M)),NA())</f>
        <v>2.2342520348068717E-2</v>
      </c>
      <c r="Q1031" s="183">
        <f>IFERROR(_xll.qlIndexFixing(ONIndex1Y,I1031,TRUE,_xll.ohTrigger(RecalcTrigger,Trigger1Y)),NA())</f>
        <v>2.264929498847934E-2</v>
      </c>
    </row>
    <row r="1032" spans="2:17" x14ac:dyDescent="0.2">
      <c r="B1032" s="39" t="s">
        <v>42</v>
      </c>
      <c r="D1032" s="42">
        <f>_xll.qlCalendarAdvance(Calendar,$D1031,B1032,"f",FALSE)</f>
        <v>46679</v>
      </c>
      <c r="E1032" s="177">
        <f>_xll.qlInterestRateIndexValueDate(IndexON,D1032)</f>
        <v>46679</v>
      </c>
      <c r="F1032" s="193">
        <f>IFERROR(_xll.qlIndexFixing(IndexON,D1032,TRUE,_xll.ohTrigger(RecalcTrigger,TriggerON)),NA())</f>
        <v>2.0994849091318102E-2</v>
      </c>
      <c r="H1032" s="42">
        <f>_xll.qlCalendarAdvance(Calendar,$H1031,B1032,"f",FALSE)</f>
        <v>46679</v>
      </c>
      <c r="I1032" s="177">
        <f>_xll.qlInterestRateIndexValueDate(Index1M,$H1032)</f>
        <v>46681</v>
      </c>
      <c r="J1032" s="182">
        <f>IFERROR(_xll.qlIndexFixing(Index1M,$H1032,TRUE,_xll.ohTrigger(RecalcTrigger,Trigger1M)),NA())</f>
        <v>2.1113781506421903E-2</v>
      </c>
      <c r="K1032" s="44" t="e">
        <f>IFERROR(_xll.qlIndexFixing(Index3M,H1032,TRUE,_xll.ohTrigger(RecalcTrigger,Trigger3M)),NA())</f>
        <v>#N/A</v>
      </c>
      <c r="L1032" s="44">
        <f>IFERROR(_xll.qlIndexFixing(Index6M,$H1032,TRUE,_xll.ohTrigger(RecalcTrigger,Trigger6M)),NA())</f>
        <v>2.2537921881488957E-2</v>
      </c>
      <c r="M1032" s="183">
        <f>IFERROR(_xll.qlIndexFixing(Index1Y,$H1032,TRUE,_xll.ohTrigger(RecalcTrigger,Trigger1Y)),NA())</f>
        <v>2.3013736492918501E-2</v>
      </c>
      <c r="N1032" s="182">
        <f>IFERROR(_xll.qlIndexFixing(ONIndex1M,I1032,TRUE,_xll.ohTrigger(RecalcTrigger,Trigger1M)),NA())</f>
        <v>2.1078418122213449E-2</v>
      </c>
      <c r="O1032" s="44" t="e">
        <f>IFERROR(_xll.qlIndexFixing(ONIndex3M,I1032,TRUE,_xll.ohTrigger(RecalcTrigger,Trigger3M)),NA())</f>
        <v>#N/A</v>
      </c>
      <c r="P1032" s="44">
        <f>IFERROR(_xll.qlIndexFixing(ONIndex6M,I1032,TRUE,_xll.ohTrigger(RecalcTrigger,Trigger6M)),NA())</f>
        <v>2.234843196366576E-2</v>
      </c>
      <c r="Q1032" s="183">
        <f>IFERROR(_xll.qlIndexFixing(ONIndex1Y,I1032,TRUE,_xll.ohTrigger(RecalcTrigger,Trigger1Y)),NA())</f>
        <v>2.26545415533419E-2</v>
      </c>
    </row>
    <row r="1033" spans="2:17" x14ac:dyDescent="0.2">
      <c r="B1033" s="39" t="s">
        <v>42</v>
      </c>
      <c r="D1033" s="42">
        <f>_xll.qlCalendarAdvance(Calendar,$D1032,B1033,"f",FALSE)</f>
        <v>46686</v>
      </c>
      <c r="E1033" s="177">
        <f>_xll.qlInterestRateIndexValueDate(IndexON,D1033)</f>
        <v>46686</v>
      </c>
      <c r="F1033" s="193">
        <f>IFERROR(_xll.qlIndexFixing(IndexON,D1033,TRUE,_xll.ohTrigger(RecalcTrigger,TriggerON)),NA())</f>
        <v>2.1004270397932956E-2</v>
      </c>
      <c r="H1033" s="42">
        <f>_xll.qlCalendarAdvance(Calendar,$H1032,B1033,"f",FALSE)</f>
        <v>46686</v>
      </c>
      <c r="I1033" s="177">
        <f>_xll.qlInterestRateIndexValueDate(Index1M,$H1033)</f>
        <v>46688</v>
      </c>
      <c r="J1033" s="182">
        <f>IFERROR(_xll.qlIndexFixing(Index1M,$H1033,TRUE,_xll.ohTrigger(RecalcTrigger,Trigger1M)),NA())</f>
        <v>2.1123616403541101E-2</v>
      </c>
      <c r="K1033" s="44" t="e">
        <f>IFERROR(_xll.qlIndexFixing(Index3M,H1033,TRUE,_xll.ohTrigger(RecalcTrigger,Trigger3M)),NA())</f>
        <v>#N/A</v>
      </c>
      <c r="L1033" s="44">
        <f>IFERROR(_xll.qlIndexFixing(Index6M,$H1033,TRUE,_xll.ohTrigger(RecalcTrigger,Trigger6M)),NA())</f>
        <v>2.2542566622497817E-2</v>
      </c>
      <c r="M1033" s="183">
        <f>IFERROR(_xll.qlIndexFixing(Index1Y,$H1033,TRUE,_xll.ohTrigger(RecalcTrigger,Trigger1Y)),NA())</f>
        <v>2.3016763135345623E-2</v>
      </c>
      <c r="N1033" s="182">
        <f>IFERROR(_xll.qlIndexFixing(ONIndex1M,I1033,TRUE,_xll.ohTrigger(RecalcTrigger,Trigger1M)),NA())</f>
        <v>2.1088317901210019E-2</v>
      </c>
      <c r="O1033" s="44" t="e">
        <f>IFERROR(_xll.qlIndexFixing(ONIndex3M,I1033,TRUE,_xll.ohTrigger(RecalcTrigger,Trigger3M)),NA())</f>
        <v>#N/A</v>
      </c>
      <c r="P1033" s="44">
        <f>IFERROR(_xll.qlIndexFixing(ONIndex6M,I1033,TRUE,_xll.ohTrigger(RecalcTrigger,Trigger6M)),NA())</f>
        <v>2.2354234159349673E-2</v>
      </c>
      <c r="Q1033" s="183">
        <f>IFERROR(_xll.qlIndexFixing(ONIndex1Y,I1033,TRUE,_xll.ohTrigger(RecalcTrigger,Trigger1Y)),NA())</f>
        <v>2.2659680426189155E-2</v>
      </c>
    </row>
    <row r="1034" spans="2:17" x14ac:dyDescent="0.2">
      <c r="B1034" s="39" t="s">
        <v>42</v>
      </c>
      <c r="D1034" s="42">
        <f>_xll.qlCalendarAdvance(Calendar,$D1033,B1034,"f",FALSE)</f>
        <v>46693</v>
      </c>
      <c r="E1034" s="177">
        <f>_xll.qlInterestRateIndexValueDate(IndexON,D1034)</f>
        <v>46693</v>
      </c>
      <c r="F1034" s="193">
        <f>IFERROR(_xll.qlIndexFixing(IndexON,D1034,TRUE,_xll.ohTrigger(RecalcTrigger,TriggerON)),NA())</f>
        <v>2.1013766211668283E-2</v>
      </c>
      <c r="H1034" s="42">
        <f>_xll.qlCalendarAdvance(Calendar,$H1033,B1034,"f",FALSE)</f>
        <v>46693</v>
      </c>
      <c r="I1034" s="177">
        <f>_xll.qlInterestRateIndexValueDate(Index1M,$H1034)</f>
        <v>46695</v>
      </c>
      <c r="J1034" s="182">
        <f>IFERROR(_xll.qlIndexFixing(Index1M,$H1034,TRUE,_xll.ohTrigger(RecalcTrigger,Trigger1M)),NA())</f>
        <v>2.11334012492298E-2</v>
      </c>
      <c r="K1034" s="44" t="e">
        <f>IFERROR(_xll.qlIndexFixing(Index3M,H1034,TRUE,_xll.ohTrigger(RecalcTrigger,Trigger3M)),NA())</f>
        <v>#N/A</v>
      </c>
      <c r="L1034" s="44">
        <f>IFERROR(_xll.qlIndexFixing(Index6M,$H1034,TRUE,_xll.ohTrigger(RecalcTrigger,Trigger6M)),NA())</f>
        <v>2.2546120954964426E-2</v>
      </c>
      <c r="M1034" s="183">
        <f>IFERROR(_xll.qlIndexFixing(Index1Y,$H1034,TRUE,_xll.ohTrigger(RecalcTrigger,Trigger1Y)),NA())</f>
        <v>2.3019708475423974E-2</v>
      </c>
      <c r="N1034" s="182">
        <f>IFERROR(_xll.qlIndexFixing(ONIndex1M,I1034,TRUE,_xll.ohTrigger(RecalcTrigger,Trigger1M)),NA())</f>
        <v>2.1098166899946591E-2</v>
      </c>
      <c r="O1034" s="44" t="e">
        <f>IFERROR(_xll.qlIndexFixing(ONIndex3M,I1034,TRUE,_xll.ohTrigger(RecalcTrigger,Trigger3M)),NA())</f>
        <v>#N/A</v>
      </c>
      <c r="P1034" s="44">
        <f>IFERROR(_xll.qlIndexFixing(ONIndex6M,I1034,TRUE,_xll.ohTrigger(RecalcTrigger,Trigger6M)),NA())</f>
        <v>2.2359927109301125E-2</v>
      </c>
      <c r="Q1034" s="183">
        <f>IFERROR(_xll.qlIndexFixing(ONIndex1Y,I1034,TRUE,_xll.ohTrigger(RecalcTrigger,Trigger1Y)),NA())</f>
        <v>2.2664711750186584E-2</v>
      </c>
    </row>
    <row r="1035" spans="2:17" x14ac:dyDescent="0.2">
      <c r="B1035" s="39" t="s">
        <v>42</v>
      </c>
      <c r="D1035" s="42">
        <f>_xll.qlCalendarAdvance(Calendar,$D1034,B1035,"f",FALSE)</f>
        <v>46700</v>
      </c>
      <c r="E1035" s="177">
        <f>_xll.qlInterestRateIndexValueDate(IndexON,D1035)</f>
        <v>46700</v>
      </c>
      <c r="F1035" s="193">
        <f>IFERROR(_xll.qlIndexFixing(IndexON,D1035,TRUE,_xll.ohTrigger(RecalcTrigger,TriggerON)),NA())</f>
        <v>2.1023337845393897E-2</v>
      </c>
      <c r="H1035" s="42">
        <f>_xll.qlCalendarAdvance(Calendar,$H1034,B1035,"f",FALSE)</f>
        <v>46700</v>
      </c>
      <c r="I1035" s="177">
        <f>_xll.qlInterestRateIndexValueDate(Index1M,$H1035)</f>
        <v>46702</v>
      </c>
      <c r="J1035" s="182">
        <f>IFERROR(_xll.qlIndexFixing(Index1M,$H1035,TRUE,_xll.ohTrigger(RecalcTrigger,Trigger1M)),NA())</f>
        <v>2.1143136538142315E-2</v>
      </c>
      <c r="K1035" s="44" t="e">
        <f>IFERROR(_xll.qlIndexFixing(Index3M,H1035,TRUE,_xll.ohTrigger(RecalcTrigger,Trigger3M)),NA())</f>
        <v>#N/A</v>
      </c>
      <c r="L1035" s="44">
        <f>IFERROR(_xll.qlIndexFixing(Index6M,$H1035,TRUE,_xll.ohTrigger(RecalcTrigger,Trigger6M)),NA())</f>
        <v>2.2550586719689913E-2</v>
      </c>
      <c r="M1035" s="183">
        <f>IFERROR(_xll.qlIndexFixing(Index1Y,$H1035,TRUE,_xll.ohTrigger(RecalcTrigger,Trigger1Y)),NA())</f>
        <v>2.3022573286037056E-2</v>
      </c>
      <c r="N1035" s="182">
        <f>IFERROR(_xll.qlIndexFixing(ONIndex1M,I1035,TRUE,_xll.ohTrigger(RecalcTrigger,Trigger1M)),NA())</f>
        <v>2.1107965612428004E-2</v>
      </c>
      <c r="O1035" s="44" t="e">
        <f>IFERROR(_xll.qlIndexFixing(ONIndex3M,I1035,TRUE,_xll.ohTrigger(RecalcTrigger,Trigger3M)),NA())</f>
        <v>#N/A</v>
      </c>
      <c r="P1035" s="44">
        <f>IFERROR(_xll.qlIndexFixing(ONIndex6M,I1035,TRUE,_xll.ohTrigger(RecalcTrigger,Trigger6M)),NA())</f>
        <v>2.2365510987940596E-2</v>
      </c>
      <c r="Q1035" s="183">
        <f>IFERROR(_xll.qlIndexFixing(ONIndex1Y,I1035,TRUE,_xll.ohTrigger(RecalcTrigger,Trigger1Y)),NA())</f>
        <v>2.2669635668899346E-2</v>
      </c>
    </row>
    <row r="1036" spans="2:17" x14ac:dyDescent="0.2">
      <c r="B1036" s="39" t="s">
        <v>42</v>
      </c>
      <c r="D1036" s="42">
        <f>_xll.qlCalendarAdvance(Calendar,$D1035,B1036,"f",FALSE)</f>
        <v>46707</v>
      </c>
      <c r="E1036" s="177">
        <f>_xll.qlInterestRateIndexValueDate(IndexON,D1036)</f>
        <v>46707</v>
      </c>
      <c r="F1036" s="193">
        <f>IFERROR(_xll.qlIndexFixing(IndexON,D1036,TRUE,_xll.ohTrigger(RecalcTrigger,TriggerON)),NA())</f>
        <v>2.1032986612219418E-2</v>
      </c>
      <c r="H1036" s="42">
        <f>_xll.qlCalendarAdvance(Calendar,$H1035,B1036,"f",FALSE)</f>
        <v>46707</v>
      </c>
      <c r="I1036" s="177">
        <f>_xll.qlInterestRateIndexValueDate(Index1M,$H1036)</f>
        <v>46709</v>
      </c>
      <c r="J1036" s="182">
        <f>IFERROR(_xll.qlIndexFixing(Index1M,$H1036,TRUE,_xll.ohTrigger(RecalcTrigger,Trigger1M)),NA())</f>
        <v>2.115282276494046E-2</v>
      </c>
      <c r="K1036" s="44" t="e">
        <f>IFERROR(_xll.qlIndexFixing(Index3M,H1036,TRUE,_xll.ohTrigger(RecalcTrigger,Trigger3M)),NA())</f>
        <v>#N/A</v>
      </c>
      <c r="L1036" s="44">
        <f>IFERROR(_xll.qlIndexFixing(Index6M,$H1036,TRUE,_xll.ohTrigger(RecalcTrigger,Trigger6M)),NA())</f>
        <v>2.2554961584805362E-2</v>
      </c>
      <c r="M1036" s="183">
        <f>IFERROR(_xll.qlIndexFixing(Index1Y,$H1036,TRUE,_xll.ohTrigger(RecalcTrigger,Trigger1Y)),NA())</f>
        <v>2.3025358343198035E-2</v>
      </c>
      <c r="N1036" s="182">
        <f>IFERROR(_xll.qlIndexFixing(ONIndex1M,I1036,TRUE,_xll.ohTrigger(RecalcTrigger,Trigger1M)),NA())</f>
        <v>2.1117714532499221E-2</v>
      </c>
      <c r="O1036" s="44" t="e">
        <f>IFERROR(_xll.qlIndexFixing(ONIndex3M,I1036,TRUE,_xll.ohTrigger(RecalcTrigger,Trigger3M)),NA())</f>
        <v>#N/A</v>
      </c>
      <c r="P1036" s="44">
        <f>IFERROR(_xll.qlIndexFixing(ONIndex6M,I1036,TRUE,_xll.ohTrigger(RecalcTrigger,Trigger6M)),NA())</f>
        <v>2.2370985969368817E-2</v>
      </c>
      <c r="Q1036" s="183">
        <f>IFERROR(_xll.qlIndexFixing(ONIndex1Y,I1036,TRUE,_xll.ohTrigger(RecalcTrigger,Trigger1Y)),NA())</f>
        <v>2.2674452325652794E-2</v>
      </c>
    </row>
    <row r="1037" spans="2:17" x14ac:dyDescent="0.2">
      <c r="B1037" s="39" t="s">
        <v>42</v>
      </c>
      <c r="D1037" s="42">
        <f>_xll.qlCalendarAdvance(Calendar,$D1036,B1037,"f",FALSE)</f>
        <v>46714</v>
      </c>
      <c r="E1037" s="177">
        <f>_xll.qlInterestRateIndexValueDate(IndexON,D1037)</f>
        <v>46714</v>
      </c>
      <c r="F1037" s="193">
        <f>IFERROR(_xll.qlIndexFixing(IndexON,D1037,TRUE,_xll.ohTrigger(RecalcTrigger,TriggerON)),NA())</f>
        <v>2.1042713825254467E-2</v>
      </c>
      <c r="H1037" s="42">
        <f>_xll.qlCalendarAdvance(Calendar,$H1036,B1037,"f",FALSE)</f>
        <v>46714</v>
      </c>
      <c r="I1037" s="177">
        <f>_xll.qlInterestRateIndexValueDate(Index1M,$H1037)</f>
        <v>46716</v>
      </c>
      <c r="J1037" s="182">
        <f>IFERROR(_xll.qlIndexFixing(Index1M,$H1037,TRUE,_xll.ohTrigger(RecalcTrigger,Trigger1M)),NA())</f>
        <v>2.1162458669999329E-2</v>
      </c>
      <c r="K1037" s="44" t="e">
        <f>IFERROR(_xll.qlIndexFixing(Index3M,H1037,TRUE,_xll.ohTrigger(RecalcTrigger,Trigger3M)),NA())</f>
        <v>#N/A</v>
      </c>
      <c r="L1037" s="44">
        <f>IFERROR(_xll.qlIndexFixing(Index6M,$H1037,TRUE,_xll.ohTrigger(RecalcTrigger,Trigger6M)),NA())</f>
        <v>2.2559246613879348E-2</v>
      </c>
      <c r="M1037" s="183">
        <f>IFERROR(_xll.qlIndexFixing(Index1Y,$H1037,TRUE,_xll.ohTrigger(RecalcTrigger,Trigger1Y)),NA())</f>
        <v>2.302806442604953E-2</v>
      </c>
      <c r="N1037" s="182">
        <f>IFERROR(_xll.qlIndexFixing(ONIndex1M,I1037,TRUE,_xll.ohTrigger(RecalcTrigger,Trigger1M)),NA())</f>
        <v>2.1127414154005209E-2</v>
      </c>
      <c r="O1037" s="44" t="e">
        <f>IFERROR(_xll.qlIndexFixing(ONIndex3M,I1037,TRUE,_xll.ohTrigger(RecalcTrigger,Trigger3M)),NA())</f>
        <v>#N/A</v>
      </c>
      <c r="P1037" s="44">
        <f>IFERROR(_xll.qlIndexFixing(ONIndex6M,I1037,TRUE,_xll.ohTrigger(RecalcTrigger,Trigger6M)),NA())</f>
        <v>2.2376352227926333E-2</v>
      </c>
      <c r="Q1037" s="183">
        <f>IFERROR(_xll.qlIndexFixing(ONIndex1Y,I1037,TRUE,_xll.ohTrigger(RecalcTrigger,Trigger1Y)),NA())</f>
        <v>2.2679161863932151E-2</v>
      </c>
    </row>
    <row r="1038" spans="2:17" x14ac:dyDescent="0.2">
      <c r="B1038" s="39" t="s">
        <v>42</v>
      </c>
      <c r="D1038" s="42">
        <f>_xll.qlCalendarAdvance(Calendar,$D1037,B1038,"f",FALSE)</f>
        <v>46721</v>
      </c>
      <c r="E1038" s="177">
        <f>_xll.qlInterestRateIndexValueDate(IndexON,D1038)</f>
        <v>46721</v>
      </c>
      <c r="F1038" s="193">
        <f>IFERROR(_xll.qlIndexFixing(IndexON,D1038,TRUE,_xll.ohTrigger(RecalcTrigger,TriggerON)),NA())</f>
        <v>2.1052520797528729E-2</v>
      </c>
      <c r="H1038" s="42">
        <f>_xll.qlCalendarAdvance(Calendar,$H1037,B1038,"f",FALSE)</f>
        <v>46721</v>
      </c>
      <c r="I1038" s="177">
        <f>_xll.qlInterestRateIndexValueDate(Index1M,$H1038)</f>
        <v>46723</v>
      </c>
      <c r="J1038" s="182">
        <f>IFERROR(_xll.qlIndexFixing(Index1M,$H1038,TRUE,_xll.ohTrigger(RecalcTrigger,Trigger1M)),NA())</f>
        <v>2.1172035954177548E-2</v>
      </c>
      <c r="K1038" s="44" t="e">
        <f>IFERROR(_xll.qlIndexFixing(Index3M,H1038,TRUE,_xll.ohTrigger(RecalcTrigger,Trigger3M)),NA())</f>
        <v>#N/A</v>
      </c>
      <c r="L1038" s="44">
        <f>IFERROR(_xll.qlIndexFixing(Index6M,$H1038,TRUE,_xll.ohTrigger(RecalcTrigger,Trigger6M)),NA())</f>
        <v>2.2564416933158526E-2</v>
      </c>
      <c r="M1038" s="183">
        <f>IFERROR(_xll.qlIndexFixing(Index1Y,$H1038,TRUE,_xll.ohTrigger(RecalcTrigger,Trigger1Y)),NA())</f>
        <v>2.3030692316862965E-2</v>
      </c>
      <c r="N1038" s="182">
        <f>IFERROR(_xll.qlIndexFixing(ONIndex1M,I1038,TRUE,_xll.ohTrigger(RecalcTrigger,Trigger1M)),NA())</f>
        <v>2.1137064970790931E-2</v>
      </c>
      <c r="O1038" s="44" t="e">
        <f>IFERROR(_xll.qlIndexFixing(ONIndex3M,I1038,TRUE,_xll.ohTrigger(RecalcTrigger,Trigger3M)),NA())</f>
        <v>#N/A</v>
      </c>
      <c r="P1038" s="44">
        <f>IFERROR(_xll.qlIndexFixing(ONIndex6M,I1038,TRUE,_xll.ohTrigger(RecalcTrigger,Trigger6M)),NA())</f>
        <v>2.2381609937873748E-2</v>
      </c>
      <c r="Q1038" s="183">
        <f>IFERROR(_xll.qlIndexFixing(ONIndex1Y,I1038,TRUE,_xll.ohTrigger(RecalcTrigger,Trigger1Y)),NA())</f>
        <v>2.2683764427062769E-2</v>
      </c>
    </row>
    <row r="1039" spans="2:17" x14ac:dyDescent="0.2">
      <c r="B1039" s="39" t="s">
        <v>42</v>
      </c>
      <c r="D1039" s="42">
        <f>_xll.qlCalendarAdvance(Calendar,$D1038,B1039,"f",FALSE)</f>
        <v>46728</v>
      </c>
      <c r="E1039" s="177">
        <f>_xll.qlInterestRateIndexValueDate(IndexON,D1039)</f>
        <v>46728</v>
      </c>
      <c r="F1039" s="193">
        <f>IFERROR(_xll.qlIndexFixing(IndexON,D1039,TRUE,_xll.ohTrigger(RecalcTrigger,TriggerON)),NA())</f>
        <v>2.1062408841912017E-2</v>
      </c>
      <c r="H1039" s="42">
        <f>_xll.qlCalendarAdvance(Calendar,$H1038,B1039,"f",FALSE)</f>
        <v>46728</v>
      </c>
      <c r="I1039" s="177">
        <f>_xll.qlInterestRateIndexValueDate(Index1M,$H1039)</f>
        <v>46730</v>
      </c>
      <c r="J1039" s="182">
        <f>IFERROR(_xll.qlIndexFixing(Index1M,$H1039,TRUE,_xll.ohTrigger(RecalcTrigger,Trigger1M)),NA())</f>
        <v>2.1181544502516247E-2</v>
      </c>
      <c r="K1039" s="44" t="e">
        <f>IFERROR(_xll.qlIndexFixing(Index3M,H1039,TRUE,_xll.ohTrigger(RecalcTrigger,Trigger3M)),NA())</f>
        <v>#N/A</v>
      </c>
      <c r="L1039" s="44">
        <f>IFERROR(_xll.qlIndexFixing(Index6M,$H1039,TRUE,_xll.ohTrigger(RecalcTrigger,Trigger6M)),NA())</f>
        <v>2.2568519732848458E-2</v>
      </c>
      <c r="M1039" s="183">
        <f>IFERROR(_xll.qlIndexFixing(Index1Y,$H1039,TRUE,_xll.ohTrigger(RecalcTrigger,Trigger1Y)),NA())</f>
        <v>2.3033242801037909E-2</v>
      </c>
      <c r="N1039" s="182">
        <f>IFERROR(_xll.qlIndexFixing(ONIndex1M,I1039,TRUE,_xll.ohTrigger(RecalcTrigger,Trigger1M)),NA())</f>
        <v>2.1146667476941161E-2</v>
      </c>
      <c r="O1039" s="44" t="e">
        <f>IFERROR(_xll.qlIndexFixing(ONIndex3M,I1039,TRUE,_xll.ohTrigger(RecalcTrigger,Trigger3M)),NA())</f>
        <v>#N/A</v>
      </c>
      <c r="P1039" s="44">
        <f>IFERROR(_xll.qlIndexFixing(ONIndex6M,I1039,TRUE,_xll.ohTrigger(RecalcTrigger,Trigger6M)),NA())</f>
        <v>2.2386759273471668E-2</v>
      </c>
      <c r="Q1039" s="183">
        <f>IFERROR(_xll.qlIndexFixing(ONIndex1Y,I1039,TRUE,_xll.ohTrigger(RecalcTrigger,Trigger1Y)),NA())</f>
        <v>2.2688260158529872E-2</v>
      </c>
    </row>
    <row r="1040" spans="2:17" x14ac:dyDescent="0.2">
      <c r="B1040" s="39" t="s">
        <v>42</v>
      </c>
      <c r="D1040" s="42">
        <f>_xll.qlCalendarAdvance(Calendar,$D1039,B1040,"f",FALSE)</f>
        <v>46735</v>
      </c>
      <c r="E1040" s="177">
        <f>_xll.qlInterestRateIndexValueDate(IndexON,D1040)</f>
        <v>46735</v>
      </c>
      <c r="F1040" s="193">
        <f>IFERROR(_xll.qlIndexFixing(IndexON,D1040,TRUE,_xll.ohTrigger(RecalcTrigger,TriggerON)),NA())</f>
        <v>2.1072379271593888E-2</v>
      </c>
      <c r="H1040" s="42">
        <f>_xll.qlCalendarAdvance(Calendar,$H1039,B1040,"f",FALSE)</f>
        <v>46735</v>
      </c>
      <c r="I1040" s="177">
        <f>_xll.qlInterestRateIndexValueDate(Index1M,$H1040)</f>
        <v>46737</v>
      </c>
      <c r="J1040" s="182">
        <f>IFERROR(_xll.qlIndexFixing(Index1M,$H1040,TRUE,_xll.ohTrigger(RecalcTrigger,Trigger1M)),NA())</f>
        <v>2.1190974132912765E-2</v>
      </c>
      <c r="K1040" s="44" t="e">
        <f>IFERROR(_xll.qlIndexFixing(Index3M,H1040,TRUE,_xll.ohTrigger(RecalcTrigger,Trigger3M)),NA())</f>
        <v>#N/A</v>
      </c>
      <c r="L1040" s="44">
        <f>IFERROR(_xll.qlIndexFixing(Index6M,$H1040,TRUE,_xll.ohTrigger(RecalcTrigger,Trigger6M)),NA())</f>
        <v>2.2572535940515222E-2</v>
      </c>
      <c r="M1040" s="183">
        <f>IFERROR(_xll.qlIndexFixing(Index1Y,$H1040,TRUE,_xll.ohTrigger(RecalcTrigger,Trigger1Y)),NA())</f>
        <v>2.3035716667101431E-2</v>
      </c>
      <c r="N1040" s="182">
        <f>IFERROR(_xll.qlIndexFixing(ONIndex1M,I1040,TRUE,_xll.ohTrigger(RecalcTrigger,Trigger1M)),NA())</f>
        <v>2.1156222002991498E-2</v>
      </c>
      <c r="O1040" s="44" t="e">
        <f>IFERROR(_xll.qlIndexFixing(ONIndex3M,I1040,TRUE,_xll.ohTrigger(RecalcTrigger,Trigger3M)),NA())</f>
        <v>#N/A</v>
      </c>
      <c r="P1040" s="44">
        <f>IFERROR(_xll.qlIndexFixing(ONIndex6M,I1040,TRUE,_xll.ohTrigger(RecalcTrigger,Trigger6M)),NA())</f>
        <v>2.2391800477485901E-2</v>
      </c>
      <c r="Q1040" s="183">
        <f>IFERROR(_xll.qlIndexFixing(ONIndex1Y,I1040,TRUE,_xll.ohTrigger(RecalcTrigger,Trigger1Y)),NA())</f>
        <v>2.2692649286470967E-2</v>
      </c>
    </row>
    <row r="1041" spans="2:17" x14ac:dyDescent="0.2">
      <c r="B1041" s="39" t="s">
        <v>42</v>
      </c>
      <c r="D1041" s="42">
        <f>_xll.qlCalendarAdvance(Calendar,$D1040,B1041,"f",FALSE)</f>
        <v>46742</v>
      </c>
      <c r="E1041" s="177">
        <f>_xll.qlInterestRateIndexValueDate(IndexON,D1041)</f>
        <v>46742</v>
      </c>
      <c r="F1041" s="193">
        <f>IFERROR(_xll.qlIndexFixing(IndexON,D1041,TRUE,_xll.ohTrigger(RecalcTrigger,TriggerON)),NA())</f>
        <v>2.1082429045167217E-2</v>
      </c>
      <c r="H1041" s="42">
        <f>_xll.qlCalendarAdvance(Calendar,$H1040,B1041,"f",FALSE)</f>
        <v>46742</v>
      </c>
      <c r="I1041" s="177">
        <f>_xll.qlInterestRateIndexValueDate(Index1M,$H1041)</f>
        <v>46744</v>
      </c>
      <c r="J1041" s="182">
        <f>IFERROR(_xll.qlIndexFixing(Index1M,$H1041,TRUE,_xll.ohTrigger(RecalcTrigger,Trigger1M)),NA())</f>
        <v>2.1200314734095282E-2</v>
      </c>
      <c r="K1041" s="44" t="e">
        <f>IFERROR(_xll.qlIndexFixing(Index3M,H1041,TRUE,_xll.ohTrigger(RecalcTrigger,Trigger3M)),NA())</f>
        <v>#N/A</v>
      </c>
      <c r="L1041" s="44">
        <f>IFERROR(_xll.qlIndexFixing(Index6M,$H1041,TRUE,_xll.ohTrigger(RecalcTrigger,Trigger6M)),NA())</f>
        <v>2.2576466625402743E-2</v>
      </c>
      <c r="M1041" s="183">
        <f>IFERROR(_xll.qlIndexFixing(Index1Y,$H1041,TRUE,_xll.ohTrigger(RecalcTrigger,Trigger1Y)),NA())</f>
        <v>2.3039819711307197E-2</v>
      </c>
      <c r="N1041" s="182">
        <f>IFERROR(_xll.qlIndexFixing(ONIndex1M,I1041,TRUE,_xll.ohTrigger(RecalcTrigger,Trigger1M)),NA())</f>
        <v>2.1165701904175549E-2</v>
      </c>
      <c r="O1041" s="44" t="e">
        <f>IFERROR(_xll.qlIndexFixing(ONIndex3M,I1041,TRUE,_xll.ohTrigger(RecalcTrigger,Trigger3M)),NA())</f>
        <v>#N/A</v>
      </c>
      <c r="P1041" s="44">
        <f>IFERROR(_xll.qlIndexFixing(ONIndex6M,I1041,TRUE,_xll.ohTrigger(RecalcTrigger,Trigger6M)),NA())</f>
        <v>2.2396745119941386E-2</v>
      </c>
      <c r="Q1041" s="183">
        <f>IFERROR(_xll.qlIndexFixing(ONIndex1Y,I1041,TRUE,_xll.ohTrigger(RecalcTrigger,Trigger1Y)),NA())</f>
        <v>2.2696946074036717E-2</v>
      </c>
    </row>
    <row r="1042" spans="2:17" x14ac:dyDescent="0.2">
      <c r="B1042" s="39" t="s">
        <v>42</v>
      </c>
      <c r="D1042" s="42">
        <f>_xll.qlCalendarAdvance(Calendar,$D1041,B1042,"f",FALSE)</f>
        <v>46749</v>
      </c>
      <c r="E1042" s="177">
        <f>_xll.qlInterestRateIndexValueDate(IndexON,D1042)</f>
        <v>46749</v>
      </c>
      <c r="F1042" s="193">
        <f>IFERROR(_xll.qlIndexFixing(IndexON,D1042,TRUE,_xll.ohTrigger(RecalcTrigger,TriggerON)),NA())</f>
        <v>2.1092437270056053E-2</v>
      </c>
      <c r="H1042" s="42">
        <f>_xll.qlCalendarAdvance(Calendar,$H1041,B1042,"f",FALSE)</f>
        <v>46749</v>
      </c>
      <c r="I1042" s="177">
        <f>_xll.qlInterestRateIndexValueDate(Index1M,$H1042)</f>
        <v>46751</v>
      </c>
      <c r="J1042" s="182">
        <f>IFERROR(_xll.qlIndexFixing(Index1M,$H1042,TRUE,_xll.ohTrigger(RecalcTrigger,Trigger1M)),NA())</f>
        <v>2.1209560693838114E-2</v>
      </c>
      <c r="K1042" s="44" t="e">
        <f>IFERROR(_xll.qlIndexFixing(Index3M,H1042,TRUE,_xll.ohTrigger(RecalcTrigger,Trigger3M)),NA())</f>
        <v>#N/A</v>
      </c>
      <c r="L1042" s="44">
        <f>IFERROR(_xll.qlIndexFixing(Index6M,$H1042,TRUE,_xll.ohTrigger(RecalcTrigger,Trigger6M)),NA())</f>
        <v>2.2580312523258664E-2</v>
      </c>
      <c r="M1042" s="183">
        <f>IFERROR(_xll.qlIndexFixing(Index1Y,$H1042,TRUE,_xll.ohTrigger(RecalcTrigger,Trigger1Y)),NA())</f>
        <v>2.3037891751326766E-2</v>
      </c>
      <c r="N1042" s="182">
        <f>IFERROR(_xll.qlIndexFixing(ONIndex1M,I1042,TRUE,_xll.ohTrigger(RecalcTrigger,Trigger1M)),NA())</f>
        <v>2.1175086694720235E-2</v>
      </c>
      <c r="O1042" s="44" t="e">
        <f>IFERROR(_xll.qlIndexFixing(ONIndex3M,I1042,TRUE,_xll.ohTrigger(RecalcTrigger,Trigger3M)),NA())</f>
        <v>#N/A</v>
      </c>
      <c r="P1042" s="44">
        <f>IFERROR(_xll.qlIndexFixing(ONIndex6M,I1042,TRUE,_xll.ohTrigger(RecalcTrigger,Trigger6M)),NA())</f>
        <v>2.2401602184771718E-2</v>
      </c>
      <c r="Q1042" s="183">
        <f>IFERROR(_xll.qlIndexFixing(ONIndex1Y,I1042,TRUE,_xll.ohTrigger(RecalcTrigger,Trigger1Y)),NA())</f>
        <v>2.2701161579821161E-2</v>
      </c>
    </row>
    <row r="1043" spans="2:17" x14ac:dyDescent="0.2">
      <c r="B1043" s="39" t="s">
        <v>42</v>
      </c>
      <c r="D1043" s="42">
        <f>_xll.qlCalendarAdvance(Calendar,$D1042,B1043,"f",FALSE)</f>
        <v>46756</v>
      </c>
      <c r="E1043" s="177">
        <f>_xll.qlInterestRateIndexValueDate(IndexON,D1043)</f>
        <v>46756</v>
      </c>
      <c r="F1043" s="193">
        <f>IFERROR(_xll.qlIndexFixing(IndexON,D1043,TRUE,_xll.ohTrigger(RecalcTrigger,TriggerON)),NA())</f>
        <v>2.1102347608605854E-2</v>
      </c>
      <c r="H1043" s="42">
        <f>_xll.qlCalendarAdvance(Calendar,$H1042,B1043,"f",FALSE)</f>
        <v>46756</v>
      </c>
      <c r="I1043" s="177">
        <f>_xll.qlInterestRateIndexValueDate(Index1M,$H1043)</f>
        <v>46758</v>
      </c>
      <c r="J1043" s="182">
        <f>IFERROR(_xll.qlIndexFixing(Index1M,$H1043,TRUE,_xll.ohTrigger(RecalcTrigger,Trigger1M)),NA())</f>
        <v>2.1218711873424723E-2</v>
      </c>
      <c r="K1043" s="44" t="e">
        <f>IFERROR(_xll.qlIndexFixing(Index3M,H1043,TRUE,_xll.ohTrigger(RecalcTrigger,Trigger3M)),NA())</f>
        <v>#N/A</v>
      </c>
      <c r="L1043" s="44">
        <f>IFERROR(_xll.qlIndexFixing(Index6M,$H1043,TRUE,_xll.ohTrigger(RecalcTrigger,Trigger6M)),NA())</f>
        <v>2.2583128546975948E-2</v>
      </c>
      <c r="M1043" s="183">
        <f>IFERROR(_xll.qlIndexFixing(Index1Y,$H1043,TRUE,_xll.ohTrigger(RecalcTrigger,Trigger1Y)),NA())</f>
        <v>2.3042685324750407E-2</v>
      </c>
      <c r="N1043" s="182">
        <f>IFERROR(_xll.qlIndexFixing(ONIndex1M,I1043,TRUE,_xll.ohTrigger(RecalcTrigger,Trigger1M)),NA())</f>
        <v>2.1184376562315421E-2</v>
      </c>
      <c r="O1043" s="44" t="e">
        <f>IFERROR(_xll.qlIndexFixing(ONIndex3M,I1043,TRUE,_xll.ohTrigger(RecalcTrigger,Trigger3M)),NA())</f>
        <v>#N/A</v>
      </c>
      <c r="P1043" s="44">
        <f>IFERROR(_xll.qlIndexFixing(ONIndex6M,I1043,TRUE,_xll.ohTrigger(RecalcTrigger,Trigger6M)),NA())</f>
        <v>2.2406371974774686E-2</v>
      </c>
      <c r="Q1043" s="183">
        <f>IFERROR(_xll.qlIndexFixing(ONIndex1Y,I1043,TRUE,_xll.ohTrigger(RecalcTrigger,Trigger1Y)),NA())</f>
        <v>2.2705296106622086E-2</v>
      </c>
    </row>
    <row r="1044" spans="2:17" x14ac:dyDescent="0.2">
      <c r="B1044" s="39" t="s">
        <v>42</v>
      </c>
      <c r="D1044" s="42">
        <f>_xll.qlCalendarAdvance(Calendar,$D1043,B1044,"f",FALSE)</f>
        <v>46763</v>
      </c>
      <c r="E1044" s="177">
        <f>_xll.qlInterestRateIndexValueDate(IndexON,D1044)</f>
        <v>46763</v>
      </c>
      <c r="F1044" s="193">
        <f>IFERROR(_xll.qlIndexFixing(IndexON,D1044,TRUE,_xll.ohTrigger(RecalcTrigger,TriggerON)),NA())</f>
        <v>2.1112160207259478E-2</v>
      </c>
      <c r="H1044" s="42">
        <f>_xll.qlCalendarAdvance(Calendar,$H1043,B1044,"f",FALSE)</f>
        <v>46763</v>
      </c>
      <c r="I1044" s="177">
        <f>_xll.qlInterestRateIndexValueDate(Index1M,$H1044)</f>
        <v>46765</v>
      </c>
      <c r="J1044" s="182">
        <f>IFERROR(_xll.qlIndexFixing(Index1M,$H1044,TRUE,_xll.ohTrigger(RecalcTrigger,Trigger1M)),NA())</f>
        <v>2.1227768460647389E-2</v>
      </c>
      <c r="K1044" s="44" t="e">
        <f>IFERROR(_xll.qlIndexFixing(Index3M,H1044,TRUE,_xll.ohTrigger(RecalcTrigger,Trigger3M)),NA())</f>
        <v>#N/A</v>
      </c>
      <c r="L1044" s="44">
        <f>IFERROR(_xll.qlIndexFixing(Index6M,$H1044,TRUE,_xll.ohTrigger(RecalcTrigger,Trigger6M)),NA())</f>
        <v>2.2586811512500148E-2</v>
      </c>
      <c r="M1044" s="183">
        <f>IFERROR(_xll.qlIndexFixing(Index1Y,$H1044,TRUE,_xll.ohTrigger(RecalcTrigger,Trigger1Y)),NA())</f>
        <v>2.304485854965457E-2</v>
      </c>
      <c r="N1044" s="182">
        <f>IFERROR(_xll.qlIndexFixing(ONIndex1M,I1044,TRUE,_xll.ohTrigger(RecalcTrigger,Trigger1M)),NA())</f>
        <v>2.119357169465097E-2</v>
      </c>
      <c r="O1044" s="44" t="e">
        <f>IFERROR(_xll.qlIndexFixing(ONIndex3M,I1044,TRUE,_xll.ohTrigger(RecalcTrigger,Trigger3M)),NA())</f>
        <v>#N/A</v>
      </c>
      <c r="P1044" s="44">
        <f>IFERROR(_xll.qlIndexFixing(ONIndex6M,I1044,TRUE,_xll.ohTrigger(RecalcTrigger,Trigger6M)),NA())</f>
        <v>2.2411054792828011E-2</v>
      </c>
      <c r="Q1044" s="183">
        <f>IFERROR(_xll.qlIndexFixing(ONIndex1Y,I1044,TRUE,_xll.ohTrigger(RecalcTrigger,Trigger1Y)),NA())</f>
        <v>2.2709349957077407E-2</v>
      </c>
    </row>
    <row r="1045" spans="2:17" x14ac:dyDescent="0.2">
      <c r="B1045" s="39" t="s">
        <v>42</v>
      </c>
      <c r="D1045" s="42">
        <f>_xll.qlCalendarAdvance(Calendar,$D1044,B1045,"f",FALSE)</f>
        <v>46770</v>
      </c>
      <c r="E1045" s="177">
        <f>_xll.qlInterestRateIndexValueDate(IndexON,D1045)</f>
        <v>46770</v>
      </c>
      <c r="F1045" s="193">
        <f>IFERROR(_xll.qlIndexFixing(IndexON,D1045,TRUE,_xll.ohTrigger(RecalcTrigger,TriggerON)),NA())</f>
        <v>2.112187521214004E-2</v>
      </c>
      <c r="H1045" s="42">
        <f>_xll.qlCalendarAdvance(Calendar,$H1044,B1045,"f",FALSE)</f>
        <v>46770</v>
      </c>
      <c r="I1045" s="177">
        <f>_xll.qlInterestRateIndexValueDate(Index1M,$H1045)</f>
        <v>46772</v>
      </c>
      <c r="J1045" s="182">
        <f>IFERROR(_xll.qlIndexFixing(Index1M,$H1045,TRUE,_xll.ohTrigger(RecalcTrigger,Trigger1M)),NA())</f>
        <v>2.1236730643310886E-2</v>
      </c>
      <c r="K1045" s="44" t="e">
        <f>IFERROR(_xll.qlIndexFixing(Index3M,H1045,TRUE,_xll.ohTrigger(RecalcTrigger,Trigger3M)),NA())</f>
        <v>#N/A</v>
      </c>
      <c r="L1045" s="44">
        <f>IFERROR(_xll.qlIndexFixing(Index6M,$H1045,TRUE,_xll.ohTrigger(RecalcTrigger,Trigger6M)),NA())</f>
        <v>2.2590410616008118E-2</v>
      </c>
      <c r="M1045" s="183">
        <f>IFERROR(_xll.qlIndexFixing(Index1Y,$H1045,TRUE,_xll.ohTrigger(RecalcTrigger,Trigger1Y)),NA())</f>
        <v>2.3046957462136652E-2</v>
      </c>
      <c r="N1045" s="182">
        <f>IFERROR(_xll.qlIndexFixing(ONIndex1M,I1045,TRUE,_xll.ohTrigger(RecalcTrigger,Trigger1M)),NA())</f>
        <v>2.1202672279336809E-2</v>
      </c>
      <c r="O1045" s="44" t="e">
        <f>IFERROR(_xll.qlIndexFixing(ONIndex3M,I1045,TRUE,_xll.ohTrigger(RecalcTrigger,Trigger3M)),NA())</f>
        <v>#N/A</v>
      </c>
      <c r="P1045" s="44">
        <f>IFERROR(_xll.qlIndexFixing(ONIndex6M,I1045,TRUE,_xll.ohTrigger(RecalcTrigger,Trigger6M)),NA())</f>
        <v>2.2415650941809417E-2</v>
      </c>
      <c r="Q1045" s="183">
        <f>IFERROR(_xll.qlIndexFixing(ONIndex1Y,I1045,TRUE,_xll.ohTrigger(RecalcTrigger,Trigger1Y)),NA())</f>
        <v>2.2713323433984911E-2</v>
      </c>
    </row>
    <row r="1046" spans="2:17" x14ac:dyDescent="0.2">
      <c r="B1046" s="39" t="s">
        <v>42</v>
      </c>
      <c r="D1046" s="42">
        <f>_xll.qlCalendarAdvance(Calendar,$D1045,B1046,"f",FALSE)</f>
        <v>46777</v>
      </c>
      <c r="E1046" s="177">
        <f>_xll.qlInterestRateIndexValueDate(IndexON,D1046)</f>
        <v>46777</v>
      </c>
      <c r="F1046" s="193">
        <f>IFERROR(_xll.qlIndexFixing(IndexON,D1046,TRUE,_xll.ohTrigger(RecalcTrigger,TriggerON)),NA())</f>
        <v>2.1131492769850269E-2</v>
      </c>
      <c r="H1046" s="42">
        <f>_xll.qlCalendarAdvance(Calendar,$H1045,B1046,"f",FALSE)</f>
        <v>46777</v>
      </c>
      <c r="I1046" s="177">
        <f>_xll.qlInterestRateIndexValueDate(Index1M,$H1046)</f>
        <v>46779</v>
      </c>
      <c r="J1046" s="182">
        <f>IFERROR(_xll.qlIndexFixing(Index1M,$H1046,TRUE,_xll.ohTrigger(RecalcTrigger,Trigger1M)),NA())</f>
        <v>2.1245598609214988E-2</v>
      </c>
      <c r="K1046" s="44" t="e">
        <f>IFERROR(_xll.qlIndexFixing(Index3M,H1046,TRUE,_xll.ohTrigger(RecalcTrigger,Trigger3M)),NA())</f>
        <v>#N/A</v>
      </c>
      <c r="L1046" s="44">
        <f>IFERROR(_xll.qlIndexFixing(Index6M,$H1046,TRUE,_xll.ohTrigger(RecalcTrigger,Trigger6M)),NA())</f>
        <v>2.2593926163329503E-2</v>
      </c>
      <c r="M1046" s="183">
        <f>IFERROR(_xll.qlIndexFixing(Index1Y,$H1046,TRUE,_xll.ohTrigger(RecalcTrigger,Trigger1Y)),NA())</f>
        <v>2.3048982371556573E-2</v>
      </c>
      <c r="N1046" s="182">
        <f>IFERROR(_xll.qlIndexFixing(ONIndex1M,I1046,TRUE,_xll.ohTrigger(RecalcTrigger,Trigger1M)),NA())</f>
        <v>2.1211678504142739E-2</v>
      </c>
      <c r="O1046" s="44" t="e">
        <f>IFERROR(_xll.qlIndexFixing(ONIndex3M,I1046,TRUE,_xll.ohTrigger(RecalcTrigger,Trigger3M)),NA())</f>
        <v>#N/A</v>
      </c>
      <c r="P1046" s="44">
        <f>IFERROR(_xll.qlIndexFixing(ONIndex6M,I1046,TRUE,_xll.ohTrigger(RecalcTrigger,Trigger6M)),NA())</f>
        <v>2.2420160724436755E-2</v>
      </c>
      <c r="Q1046" s="183">
        <f>IFERROR(_xll.qlIndexFixing(ONIndex1Y,I1046,TRUE,_xll.ohTrigger(RecalcTrigger,Trigger1Y)),NA())</f>
        <v>2.2717216840062449E-2</v>
      </c>
    </row>
    <row r="1047" spans="2:17" x14ac:dyDescent="0.2">
      <c r="B1047" s="39" t="s">
        <v>42</v>
      </c>
      <c r="D1047" s="42">
        <f>_xll.qlCalendarAdvance(Calendar,$D1046,B1047,"f",FALSE)</f>
        <v>46784</v>
      </c>
      <c r="E1047" s="177">
        <f>_xll.qlInterestRateIndexValueDate(IndexON,D1047)</f>
        <v>46784</v>
      </c>
      <c r="F1047" s="193">
        <f>IFERROR(_xll.qlIndexFixing(IndexON,D1047,TRUE,_xll.ohTrigger(RecalcTrigger,TriggerON)),NA())</f>
        <v>2.1141013026433342E-2</v>
      </c>
      <c r="H1047" s="42">
        <f>_xll.qlCalendarAdvance(Calendar,$H1046,B1047,"f",FALSE)</f>
        <v>46784</v>
      </c>
      <c r="I1047" s="177">
        <f>_xll.qlInterestRateIndexValueDate(Index1M,$H1047)</f>
        <v>46786</v>
      </c>
      <c r="J1047" s="182">
        <f>IFERROR(_xll.qlIndexFixing(Index1M,$H1047,TRUE,_xll.ohTrigger(RecalcTrigger,Trigger1M)),NA())</f>
        <v>2.1250634272362231E-2</v>
      </c>
      <c r="K1047" s="44" t="e">
        <f>IFERROR(_xll.qlIndexFixing(Index3M,H1047,TRUE,_xll.ohTrigger(RecalcTrigger,Trigger3M)),NA())</f>
        <v>#N/A</v>
      </c>
      <c r="L1047" s="44">
        <f>IFERROR(_xll.qlIndexFixing(Index6M,$H1047,TRUE,_xll.ohTrigger(RecalcTrigger,Trigger6M)),NA())</f>
        <v>2.2597358460305372E-2</v>
      </c>
      <c r="M1047" s="183">
        <f>IFERROR(_xll.qlIndexFixing(Index1Y,$H1047,TRUE,_xll.ohTrigger(RecalcTrigger,Trigger1Y)),NA())</f>
        <v>2.3050933587293165E-2</v>
      </c>
      <c r="N1047" s="182">
        <f>IFERROR(_xll.qlIndexFixing(ONIndex1M,I1047,TRUE,_xll.ohTrigger(RecalcTrigger,Trigger1M)),NA())</f>
        <v>2.1220590556678687E-2</v>
      </c>
      <c r="O1047" s="44" t="e">
        <f>IFERROR(_xll.qlIndexFixing(ONIndex3M,I1047,TRUE,_xll.ohTrigger(RecalcTrigger,Trigger3M)),NA())</f>
        <v>#N/A</v>
      </c>
      <c r="P1047" s="44">
        <f>IFERROR(_xll.qlIndexFixing(ONIndex6M,I1047,TRUE,_xll.ohTrigger(RecalcTrigger,Trigger6M)),NA())</f>
        <v>2.2424584443507811E-2</v>
      </c>
      <c r="Q1047" s="183">
        <f>IFERROR(_xll.qlIndexFixing(ONIndex1Y,I1047,TRUE,_xll.ohTrigger(RecalcTrigger,Trigger1Y)),NA())</f>
        <v>2.2721030477947934E-2</v>
      </c>
    </row>
    <row r="1048" spans="2:17" x14ac:dyDescent="0.2">
      <c r="B1048" s="39" t="s">
        <v>42</v>
      </c>
      <c r="D1048" s="42">
        <f>_xll.qlCalendarAdvance(Calendar,$D1047,B1048,"f",FALSE)</f>
        <v>46791</v>
      </c>
      <c r="E1048" s="177">
        <f>_xll.qlInterestRateIndexValueDate(IndexON,D1048)</f>
        <v>46791</v>
      </c>
      <c r="F1048" s="193">
        <f>IFERROR(_xll.qlIndexFixing(IndexON,D1048,TRUE,_xll.ohTrigger(RecalcTrigger,TriggerON)),NA())</f>
        <v>2.115043612849199E-2</v>
      </c>
      <c r="H1048" s="42">
        <f>_xll.qlCalendarAdvance(Calendar,$H1047,B1048,"f",FALSE)</f>
        <v>46791</v>
      </c>
      <c r="I1048" s="177">
        <f>_xll.qlInterestRateIndexValueDate(Index1M,$H1048)</f>
        <v>46793</v>
      </c>
      <c r="J1048" s="182">
        <f>IFERROR(_xll.qlIndexFixing(Index1M,$H1048,TRUE,_xll.ohTrigger(RecalcTrigger,Trigger1M)),NA())</f>
        <v>2.125933289236584E-2</v>
      </c>
      <c r="K1048" s="44" t="e">
        <f>IFERROR(_xll.qlIndexFixing(Index3M,H1048,TRUE,_xll.ohTrigger(RecalcTrigger,Trigger3M)),NA())</f>
        <v>#N/A</v>
      </c>
      <c r="L1048" s="44">
        <f>IFERROR(_xll.qlIndexFixing(Index6M,$H1048,TRUE,_xll.ohTrigger(RecalcTrigger,Trigger6M)),NA())</f>
        <v>2.260070781279128E-2</v>
      </c>
      <c r="M1048" s="183">
        <f>IFERROR(_xll.qlIndexFixing(Index1Y,$H1048,TRUE,_xll.ohTrigger(RecalcTrigger,Trigger1Y)),NA())</f>
        <v>2.3052811418744587E-2</v>
      </c>
      <c r="N1048" s="182">
        <f>IFERROR(_xll.qlIndexFixing(ONIndex1M,I1048,TRUE,_xll.ohTrigger(RecalcTrigger,Trigger1M)),NA())</f>
        <v>2.122940862455458E-2</v>
      </c>
      <c r="O1048" s="44" t="e">
        <f>IFERROR(_xll.qlIndexFixing(ONIndex3M,I1048,TRUE,_xll.ohTrigger(RecalcTrigger,Trigger3M)),NA())</f>
        <v>#N/A</v>
      </c>
      <c r="P1048" s="44">
        <f>IFERROR(_xll.qlIndexFixing(ONIndex6M,I1048,TRUE,_xll.ohTrigger(RecalcTrigger,Trigger6M)),NA())</f>
        <v>2.2428922402220053E-2</v>
      </c>
      <c r="Q1048" s="183">
        <f>IFERROR(_xll.qlIndexFixing(ONIndex1Y,I1048,TRUE,_xll.ohTrigger(RecalcTrigger,Trigger1Y)),NA())</f>
        <v>2.2724764650359219E-2</v>
      </c>
    </row>
    <row r="1049" spans="2:17" x14ac:dyDescent="0.2">
      <c r="B1049" s="39" t="s">
        <v>42</v>
      </c>
      <c r="D1049" s="42">
        <f>_xll.qlCalendarAdvance(Calendar,$D1048,B1049,"f",FALSE)</f>
        <v>46798</v>
      </c>
      <c r="E1049" s="177">
        <f>_xll.qlInterestRateIndexValueDate(IndexON,D1049)</f>
        <v>46798</v>
      </c>
      <c r="F1049" s="193">
        <f>IFERROR(_xll.qlIndexFixing(IndexON,D1049,TRUE,_xll.ohTrigger(RecalcTrigger,TriggerON)),NA())</f>
        <v>2.1159762222149325E-2</v>
      </c>
      <c r="H1049" s="42">
        <f>_xll.qlCalendarAdvance(Calendar,$H1048,B1049,"f",FALSE)</f>
        <v>46798</v>
      </c>
      <c r="I1049" s="177">
        <f>_xll.qlInterestRateIndexValueDate(Index1M,$H1049)</f>
        <v>46800</v>
      </c>
      <c r="J1049" s="182">
        <f>IFERROR(_xll.qlIndexFixing(Index1M,$H1049,TRUE,_xll.ohTrigger(RecalcTrigger,Trigger1M)),NA())</f>
        <v>2.1267937834752063E-2</v>
      </c>
      <c r="K1049" s="44" t="e">
        <f>IFERROR(_xll.qlIndexFixing(Index3M,H1049,TRUE,_xll.ohTrigger(RecalcTrigger,Trigger3M)),NA())</f>
        <v>#N/A</v>
      </c>
      <c r="L1049" s="44">
        <f>IFERROR(_xll.qlIndexFixing(Index6M,$H1049,TRUE,_xll.ohTrigger(RecalcTrigger,Trigger6M)),NA())</f>
        <v>2.2603974526652894E-2</v>
      </c>
      <c r="M1049" s="183">
        <f>IFERROR(_xll.qlIndexFixing(Index1Y,$H1049,TRUE,_xll.ohTrigger(RecalcTrigger,Trigger1Y)),NA())</f>
        <v>2.3054616175327246E-2</v>
      </c>
      <c r="N1049" s="182">
        <f>IFERROR(_xll.qlIndexFixing(ONIndex1M,I1049,TRUE,_xll.ohTrigger(RecalcTrigger,Trigger1M)),NA())</f>
        <v>2.123813289570009E-2</v>
      </c>
      <c r="O1049" s="44" t="e">
        <f>IFERROR(_xll.qlIndexFixing(ONIndex3M,I1049,TRUE,_xll.ohTrigger(RecalcTrigger,Trigger3M)),NA())</f>
        <v>#N/A</v>
      </c>
      <c r="P1049" s="44">
        <f>IFERROR(_xll.qlIndexFixing(ONIndex6M,I1049,TRUE,_xll.ohTrigger(RecalcTrigger,Trigger6M)),NA())</f>
        <v>2.2433174902971587E-2</v>
      </c>
      <c r="Q1049" s="183">
        <f>IFERROR(_xll.qlIndexFixing(ONIndex1Y,I1049,TRUE,_xll.ohTrigger(RecalcTrigger,Trigger1Y)),NA())</f>
        <v>2.2728419660014154E-2</v>
      </c>
    </row>
    <row r="1050" spans="2:17" x14ac:dyDescent="0.2">
      <c r="B1050" s="39" t="s">
        <v>42</v>
      </c>
      <c r="D1050" s="42">
        <f>_xll.qlCalendarAdvance(Calendar,$D1049,B1050,"f",FALSE)</f>
        <v>46805</v>
      </c>
      <c r="E1050" s="177">
        <f>_xll.qlInterestRateIndexValueDate(IndexON,D1050)</f>
        <v>46805</v>
      </c>
      <c r="F1050" s="193">
        <f>IFERROR(_xll.qlIndexFixing(IndexON,D1050,TRUE,_xll.ohTrigger(RecalcTrigger,TriggerON)),NA())</f>
        <v>2.1168991453848207E-2</v>
      </c>
      <c r="H1050" s="42">
        <f>_xll.qlCalendarAdvance(Calendar,$H1049,B1050,"f",FALSE)</f>
        <v>46805</v>
      </c>
      <c r="I1050" s="177">
        <f>_xll.qlInterestRateIndexValueDate(Index1M,$H1050)</f>
        <v>46807</v>
      </c>
      <c r="J1050" s="182">
        <f>IFERROR(_xll.qlIndexFixing(Index1M,$H1050,TRUE,_xll.ohTrigger(RecalcTrigger,Trigger1M)),NA())</f>
        <v>2.1276449287321021E-2</v>
      </c>
      <c r="K1050" s="44" t="e">
        <f>IFERROR(_xll.qlIndexFixing(Index3M,H1050,TRUE,_xll.ohTrigger(RecalcTrigger,Trigger3M)),NA())</f>
        <v>#N/A</v>
      </c>
      <c r="L1050" s="44">
        <f>IFERROR(_xll.qlIndexFixing(Index6M,$H1050,TRUE,_xll.ohTrigger(RecalcTrigger,Trigger6M)),NA())</f>
        <v>2.2607158907770809E-2</v>
      </c>
      <c r="M1050" s="183">
        <f>IFERROR(_xll.qlIndexFixing(Index1Y,$H1050,TRUE,_xll.ohTrigger(RecalcTrigger,Trigger1Y)),NA())</f>
        <v>2.3056348166475574E-2</v>
      </c>
      <c r="N1050" s="182">
        <f>IFERROR(_xll.qlIndexFixing(ONIndex1M,I1050,TRUE,_xll.ohTrigger(RecalcTrigger,Trigger1M)),NA())</f>
        <v>2.1246763557485338E-2</v>
      </c>
      <c r="O1050" s="44" t="e">
        <f>IFERROR(_xll.qlIndexFixing(ONIndex3M,I1050,TRUE,_xll.ohTrigger(RecalcTrigger,Trigger3M)),NA())</f>
        <v>#N/A</v>
      </c>
      <c r="P1050" s="44">
        <f>IFERROR(_xll.qlIndexFixing(ONIndex6M,I1050,TRUE,_xll.ohTrigger(RecalcTrigger,Trigger6M)),NA())</f>
        <v>2.2437342248800007E-2</v>
      </c>
      <c r="Q1050" s="183">
        <f>IFERROR(_xll.qlIndexFixing(ONIndex1Y,I1050,TRUE,_xll.ohTrigger(RecalcTrigger,Trigger1Y)),NA())</f>
        <v>2.273199580963059E-2</v>
      </c>
    </row>
    <row r="1051" spans="2:17" x14ac:dyDescent="0.2">
      <c r="B1051" s="39" t="s">
        <v>42</v>
      </c>
      <c r="D1051" s="42">
        <f>_xll.qlCalendarAdvance(Calendar,$D1050,B1051,"f",FALSE)</f>
        <v>46812</v>
      </c>
      <c r="E1051" s="177">
        <f>_xll.qlInterestRateIndexValueDate(IndexON,D1051)</f>
        <v>46812</v>
      </c>
      <c r="F1051" s="193">
        <f>IFERROR(_xll.qlIndexFixing(IndexON,D1051,TRUE,_xll.ohTrigger(RecalcTrigger,TriggerON)),NA())</f>
        <v>2.1178123969951557E-2</v>
      </c>
      <c r="H1051" s="42">
        <f>_xll.qlCalendarAdvance(Calendar,$H1050,B1051,"f",FALSE)</f>
        <v>46812</v>
      </c>
      <c r="I1051" s="177">
        <f>_xll.qlInterestRateIndexValueDate(Index1M,$H1051)</f>
        <v>46814</v>
      </c>
      <c r="J1051" s="182">
        <f>IFERROR(_xll.qlIndexFixing(Index1M,$H1051,TRUE,_xll.ohTrigger(RecalcTrigger,Trigger1M)),NA())</f>
        <v>2.1288531760661478E-2</v>
      </c>
      <c r="K1051" s="44" t="e">
        <f>IFERROR(_xll.qlIndexFixing(Index3M,H1051,TRUE,_xll.ohTrigger(RecalcTrigger,Trigger3M)),NA())</f>
        <v>#N/A</v>
      </c>
      <c r="L1051" s="44">
        <f>IFERROR(_xll.qlIndexFixing(Index6M,$H1051,TRUE,_xll.ohTrigger(RecalcTrigger,Trigger6M)),NA())</f>
        <v>2.2613860239753553E-2</v>
      </c>
      <c r="M1051" s="183">
        <f>IFERROR(_xll.qlIndexFixing(Index1Y,$H1051,TRUE,_xll.ohTrigger(RecalcTrigger,Trigger1Y)),NA())</f>
        <v>2.3055595290933106E-2</v>
      </c>
      <c r="N1051" s="182">
        <f>IFERROR(_xll.qlIndexFixing(ONIndex1M,I1051,TRUE,_xll.ohTrigger(RecalcTrigger,Trigger1M)),NA())</f>
        <v>2.1255300797839993E-2</v>
      </c>
      <c r="O1051" s="44" t="e">
        <f>IFERROR(_xll.qlIndexFixing(ONIndex3M,I1051,TRUE,_xll.ohTrigger(RecalcTrigger,Trigger3M)),NA())</f>
        <v>#N/A</v>
      </c>
      <c r="P1051" s="44">
        <f>IFERROR(_xll.qlIndexFixing(ONIndex6M,I1051,TRUE,_xll.ohTrigger(RecalcTrigger,Trigger6M)),NA())</f>
        <v>2.2441424742503102E-2</v>
      </c>
      <c r="Q1051" s="183">
        <f>IFERROR(_xll.qlIndexFixing(ONIndex1Y,I1051,TRUE,_xll.ohTrigger(RecalcTrigger,Trigger1Y)),NA())</f>
        <v>2.2735493401926377E-2</v>
      </c>
    </row>
    <row r="1052" spans="2:17" x14ac:dyDescent="0.2">
      <c r="B1052" s="39" t="s">
        <v>42</v>
      </c>
      <c r="D1052" s="42">
        <f>_xll.qlCalendarAdvance(Calendar,$D1051,B1052,"f",FALSE)</f>
        <v>46819</v>
      </c>
      <c r="E1052" s="177">
        <f>_xll.qlInterestRateIndexValueDate(IndexON,D1052)</f>
        <v>46819</v>
      </c>
      <c r="F1052" s="193">
        <f>IFERROR(_xll.qlIndexFixing(IndexON,D1052,TRUE,_xll.ohTrigger(RecalcTrigger,TriggerON)),NA())</f>
        <v>2.1187159916662424E-2</v>
      </c>
      <c r="H1052" s="42">
        <f>_xll.qlCalendarAdvance(Calendar,$H1051,B1052,"f",FALSE)</f>
        <v>46819</v>
      </c>
      <c r="I1052" s="177">
        <f>_xll.qlInterestRateIndexValueDate(Index1M,$H1052)</f>
        <v>46821</v>
      </c>
      <c r="J1052" s="182">
        <f>IFERROR(_xll.qlIndexFixing(Index1M,$H1052,TRUE,_xll.ohTrigger(RecalcTrigger,Trigger1M)),NA())</f>
        <v>2.1296838370036819E-2</v>
      </c>
      <c r="K1052" s="44" t="e">
        <f>IFERROR(_xll.qlIndexFixing(Index3M,H1052,TRUE,_xll.ohTrigger(RecalcTrigger,Trigger3M)),NA())</f>
        <v>#N/A</v>
      </c>
      <c r="L1052" s="44">
        <f>IFERROR(_xll.qlIndexFixing(Index6M,$H1052,TRUE,_xll.ohTrigger(RecalcTrigger,Trigger6M)),NA())</f>
        <v>2.2616858712636873E-2</v>
      </c>
      <c r="M1052" s="183">
        <f>IFERROR(_xll.qlIndexFixing(Index1Y,$H1052,TRUE,_xll.ohTrigger(RecalcTrigger,Trigger1Y)),NA())</f>
        <v>2.3057197230088679E-2</v>
      </c>
      <c r="N1052" s="182">
        <f>IFERROR(_xll.qlIndexFixing(ONIndex1M,I1052,TRUE,_xll.ohTrigger(RecalcTrigger,Trigger1M)),NA())</f>
        <v>2.1263744804214113E-2</v>
      </c>
      <c r="O1052" s="44" t="e">
        <f>IFERROR(_xll.qlIndexFixing(ONIndex3M,I1052,TRUE,_xll.ohTrigger(RecalcTrigger,Trigger3M)),NA())</f>
        <v>#N/A</v>
      </c>
      <c r="P1052" s="44">
        <f>IFERROR(_xll.qlIndexFixing(ONIndex6M,I1052,TRUE,_xll.ohTrigger(RecalcTrigger,Trigger6M)),NA())</f>
        <v>2.244542268703853E-2</v>
      </c>
      <c r="Q1052" s="183">
        <f>IFERROR(_xll.qlIndexFixing(ONIndex1Y,I1052,TRUE,_xll.ohTrigger(RecalcTrigger,Trigger1Y)),NA())</f>
        <v>2.273891273953943E-2</v>
      </c>
    </row>
    <row r="1053" spans="2:17" x14ac:dyDescent="0.2">
      <c r="B1053" s="39" t="s">
        <v>42</v>
      </c>
      <c r="D1053" s="42">
        <f>_xll.qlCalendarAdvance(Calendar,$D1052,B1053,"f",FALSE)</f>
        <v>46826</v>
      </c>
      <c r="E1053" s="177">
        <f>_xll.qlInterestRateIndexValueDate(IndexON,D1053)</f>
        <v>46826</v>
      </c>
      <c r="F1053" s="193">
        <f>IFERROR(_xll.qlIndexFixing(IndexON,D1053,TRUE,_xll.ohTrigger(RecalcTrigger,TriggerON)),NA())</f>
        <v>2.1196099440503602E-2</v>
      </c>
      <c r="H1053" s="42">
        <f>_xll.qlCalendarAdvance(Calendar,$H1052,B1053,"f",FALSE)</f>
        <v>46826</v>
      </c>
      <c r="I1053" s="177">
        <f>_xll.qlInterestRateIndexValueDate(Index1M,$H1053)</f>
        <v>46828</v>
      </c>
      <c r="J1053" s="182">
        <f>IFERROR(_xll.qlIndexFixing(Index1M,$H1053,TRUE,_xll.ohTrigger(RecalcTrigger,Trigger1M)),NA())</f>
        <v>2.1306260169636267E-2</v>
      </c>
      <c r="K1053" s="44" t="e">
        <f>IFERROR(_xll.qlIndexFixing(Index3M,H1053,TRUE,_xll.ohTrigger(RecalcTrigger,Trigger3M)),NA())</f>
        <v>#N/A</v>
      </c>
      <c r="L1053" s="44">
        <f>IFERROR(_xll.qlIndexFixing(Index6M,$H1053,TRUE,_xll.ohTrigger(RecalcTrigger,Trigger6M)),NA())</f>
        <v>2.2619775837671306E-2</v>
      </c>
      <c r="M1053" s="183">
        <f>IFERROR(_xll.qlIndexFixing(Index1Y,$H1053,TRUE,_xll.ohTrigger(RecalcTrigger,Trigger1Y)),NA())</f>
        <v>2.3058727279525088E-2</v>
      </c>
      <c r="N1053" s="182">
        <f>IFERROR(_xll.qlIndexFixing(ONIndex1M,I1053,TRUE,_xll.ohTrigger(RecalcTrigger,Trigger1M)),NA())</f>
        <v>2.1272095764537369E-2</v>
      </c>
      <c r="O1053" s="44" t="e">
        <f>IFERROR(_xll.qlIndexFixing(ONIndex3M,I1053,TRUE,_xll.ohTrigger(RecalcTrigger,Trigger3M)),NA())</f>
        <v>#N/A</v>
      </c>
      <c r="P1053" s="44">
        <f>IFERROR(_xll.qlIndexFixing(ONIndex6M,I1053,TRUE,_xll.ohTrigger(RecalcTrigger,Trigger6M)),NA())</f>
        <v>2.2449336385124141E-2</v>
      </c>
      <c r="Q1053" s="183">
        <f>IFERROR(_xll.qlIndexFixing(ONIndex1Y,I1053,TRUE,_xll.ohTrigger(RecalcTrigger,Trigger1Y)),NA())</f>
        <v>2.2742254125347472E-2</v>
      </c>
    </row>
    <row r="1054" spans="2:17" x14ac:dyDescent="0.2">
      <c r="B1054" s="39" t="s">
        <v>42</v>
      </c>
      <c r="D1054" s="42">
        <f>_xll.qlCalendarAdvance(Calendar,$D1053,B1054,"f",FALSE)</f>
        <v>46833</v>
      </c>
      <c r="E1054" s="177">
        <f>_xll.qlInterestRateIndexValueDate(IndexON,D1054)</f>
        <v>46833</v>
      </c>
      <c r="F1054" s="193">
        <f>IFERROR(_xll.qlIndexFixing(IndexON,D1054,TRUE,_xll.ohTrigger(RecalcTrigger,TriggerON)),NA())</f>
        <v>2.1204942687678141E-2</v>
      </c>
      <c r="H1054" s="42">
        <f>_xll.qlCalendarAdvance(Calendar,$H1053,B1054,"f",FALSE)</f>
        <v>46833</v>
      </c>
      <c r="I1054" s="177">
        <f>_xll.qlInterestRateIndexValueDate(Index1M,$H1054)</f>
        <v>46835</v>
      </c>
      <c r="J1054" s="182">
        <f>IFERROR(_xll.qlIndexFixing(Index1M,$H1054,TRUE,_xll.ohTrigger(RecalcTrigger,Trigger1M)),NA())</f>
        <v>2.1313173070441616E-2</v>
      </c>
      <c r="K1054" s="44" t="e">
        <f>IFERROR(_xll.qlIndexFixing(Index3M,H1054,TRUE,_xll.ohTrigger(RecalcTrigger,Trigger3M)),NA())</f>
        <v>#N/A</v>
      </c>
      <c r="L1054" s="44">
        <f>IFERROR(_xll.qlIndexFixing(Index6M,$H1054,TRUE,_xll.ohTrigger(RecalcTrigger,Trigger6M)),NA())</f>
        <v>2.2622611920855948E-2</v>
      </c>
      <c r="M1054" s="183">
        <f>IFERROR(_xll.qlIndexFixing(Index1Y,$H1054,TRUE,_xll.ohTrigger(RecalcTrigger,Trigger1Y)),NA())</f>
        <v>2.3060185748687515E-2</v>
      </c>
      <c r="N1054" s="182">
        <f>IFERROR(_xll.qlIndexFixing(ONIndex1M,I1054,TRUE,_xll.ohTrigger(RecalcTrigger,Trigger1M)),NA())</f>
        <v>2.1280353866259816E-2</v>
      </c>
      <c r="O1054" s="44" t="e">
        <f>IFERROR(_xll.qlIndexFixing(ONIndex3M,I1054,TRUE,_xll.ohTrigger(RecalcTrigger,Trigger3M)),NA())</f>
        <v>#N/A</v>
      </c>
      <c r="P1054" s="44">
        <f>IFERROR(_xll.qlIndexFixing(ONIndex6M,I1054,TRUE,_xll.ohTrigger(RecalcTrigger,Trigger6M)),NA())</f>
        <v>2.2453166139637659E-2</v>
      </c>
      <c r="Q1054" s="183">
        <f>IFERROR(_xll.qlIndexFixing(ONIndex1Y,I1054,TRUE,_xll.ohTrigger(RecalcTrigger,Trigger1Y)),NA())</f>
        <v>2.2745517861988418E-2</v>
      </c>
    </row>
    <row r="1055" spans="2:17" x14ac:dyDescent="0.2">
      <c r="B1055" s="39" t="s">
        <v>42</v>
      </c>
      <c r="D1055" s="42">
        <f>_xll.qlCalendarAdvance(Calendar,$D1054,B1055,"f",FALSE)</f>
        <v>46840</v>
      </c>
      <c r="E1055" s="177">
        <f>_xll.qlInterestRateIndexValueDate(IndexON,D1055)</f>
        <v>46840</v>
      </c>
      <c r="F1055" s="193">
        <f>IFERROR(_xll.qlIndexFixing(IndexON,D1055,TRUE,_xll.ohTrigger(RecalcTrigger,TriggerON)),NA())</f>
        <v>2.1213689804548963E-2</v>
      </c>
      <c r="H1055" s="42">
        <f>_xll.qlCalendarAdvance(Calendar,$H1054,B1055,"f",FALSE)</f>
        <v>46840</v>
      </c>
      <c r="I1055" s="177">
        <f>_xll.qlInterestRateIndexValueDate(Index1M,$H1055)</f>
        <v>46842</v>
      </c>
      <c r="J1055" s="182">
        <f>IFERROR(_xll.qlIndexFixing(Index1M,$H1055,TRUE,_xll.ohTrigger(RecalcTrigger,Trigger1M)),NA())</f>
        <v>2.1317610776123246E-2</v>
      </c>
      <c r="K1055" s="44" t="e">
        <f>IFERROR(_xll.qlIndexFixing(Index3M,H1055,TRUE,_xll.ohTrigger(RecalcTrigger,Trigger3M)),NA())</f>
        <v>#N/A</v>
      </c>
      <c r="L1055" s="44">
        <f>IFERROR(_xll.qlIndexFixing(Index6M,$H1055,TRUE,_xll.ohTrigger(RecalcTrigger,Trigger6M)),NA())</f>
        <v>2.2622734938177288E-2</v>
      </c>
      <c r="M1055" s="183">
        <f>IFERROR(_xll.qlIndexFixing(Index1Y,$H1055,TRUE,_xll.ohTrigger(RecalcTrigger,Trigger1Y)),NA())</f>
        <v>2.3060787270281345E-2</v>
      </c>
      <c r="N1055" s="182">
        <f>IFERROR(_xll.qlIndexFixing(ONIndex1M,I1055,TRUE,_xll.ohTrigger(RecalcTrigger,Trigger1M)),NA())</f>
        <v>2.1288519297151254E-2</v>
      </c>
      <c r="O1055" s="44" t="e">
        <f>IFERROR(_xll.qlIndexFixing(ONIndex3M,I1055,TRUE,_xll.ohTrigger(RecalcTrigger,Trigger3M)),NA())</f>
        <v>#N/A</v>
      </c>
      <c r="P1055" s="44">
        <f>IFERROR(_xll.qlIndexFixing(ONIndex6M,I1055,TRUE,_xll.ohTrigger(RecalcTrigger,Trigger6M)),NA())</f>
        <v>2.2456912253376871E-2</v>
      </c>
      <c r="Q1055" s="183">
        <f>IFERROR(_xll.qlIndexFixing(ONIndex1Y,I1055,TRUE,_xll.ohTrigger(RecalcTrigger,Trigger1Y)),NA())</f>
        <v>2.2748704252100183E-2</v>
      </c>
    </row>
    <row r="1056" spans="2:17" x14ac:dyDescent="0.2">
      <c r="B1056" s="39" t="s">
        <v>42</v>
      </c>
      <c r="D1056" s="42">
        <f>_xll.qlCalendarAdvance(Calendar,$D1055,B1056,"f",FALSE)</f>
        <v>46847</v>
      </c>
      <c r="E1056" s="177">
        <f>_xll.qlInterestRateIndexValueDate(IndexON,D1056)</f>
        <v>46847</v>
      </c>
      <c r="F1056" s="193">
        <f>IFERROR(_xll.qlIndexFixing(IndexON,D1056,TRUE,_xll.ohTrigger(RecalcTrigger,TriggerON)),NA())</f>
        <v>2.1222340937399053E-2</v>
      </c>
      <c r="H1056" s="42">
        <f>_xll.qlCalendarAdvance(Calendar,$H1055,B1056,"f",FALSE)</f>
        <v>46847</v>
      </c>
      <c r="I1056" s="177">
        <f>_xll.qlInterestRateIndexValueDate(Index1M,$H1056)</f>
        <v>46849</v>
      </c>
      <c r="J1056" s="182">
        <f>IFERROR(_xll.qlIndexFixing(Index1M,$H1056,TRUE,_xll.ohTrigger(RecalcTrigger,Trigger1M)),NA())</f>
        <v>2.132913766524025E-2</v>
      </c>
      <c r="K1056" s="44" t="e">
        <f>IFERROR(_xll.qlIndexFixing(Index3M,H1056,TRUE,_xll.ohTrigger(RecalcTrigger,Trigger3M)),NA())</f>
        <v>#N/A</v>
      </c>
      <c r="L1056" s="44">
        <f>IFERROR(_xll.qlIndexFixing(Index6M,$H1056,TRUE,_xll.ohTrigger(RecalcTrigger,Trigger6M)),NA())</f>
        <v>2.2625426272061346E-2</v>
      </c>
      <c r="M1056" s="183">
        <f>IFERROR(_xll.qlIndexFixing(Index1Y,$H1056,TRUE,_xll.ohTrigger(RecalcTrigger,Trigger1Y)),NA())</f>
        <v>2.3062889184060065E-2</v>
      </c>
      <c r="N1056" s="182">
        <f>IFERROR(_xll.qlIndexFixing(ONIndex1M,I1056,TRUE,_xll.ohTrigger(RecalcTrigger,Trigger1M)),NA())</f>
        <v>2.1296592244981483E-2</v>
      </c>
      <c r="O1056" s="44" t="e">
        <f>IFERROR(_xll.qlIndexFixing(ONIndex3M,I1056,TRUE,_xll.ohTrigger(RecalcTrigger,Trigger3M)),NA())</f>
        <v>#N/A</v>
      </c>
      <c r="P1056" s="44">
        <f>IFERROR(_xll.qlIndexFixing(ONIndex6M,I1056,TRUE,_xll.ohTrigger(RecalcTrigger,Trigger6M)),NA())</f>
        <v>2.2460575029219498E-2</v>
      </c>
      <c r="Q1056" s="183">
        <f>IFERROR(_xll.qlIndexFixing(ONIndex1Y,I1056,TRUE,_xll.ohTrigger(RecalcTrigger,Trigger1Y)),NA())</f>
        <v>2.2751813598480553E-2</v>
      </c>
    </row>
    <row r="1057" spans="2:17" x14ac:dyDescent="0.2">
      <c r="B1057" s="39" t="s">
        <v>42</v>
      </c>
      <c r="D1057" s="42">
        <f>_xll.qlCalendarAdvance(Calendar,$D1056,B1057,"f",FALSE)</f>
        <v>46854</v>
      </c>
      <c r="E1057" s="177">
        <f>_xll.qlInterestRateIndexValueDate(IndexON,D1057)</f>
        <v>46854</v>
      </c>
      <c r="F1057" s="193">
        <f>IFERROR(_xll.qlIndexFixing(IndexON,D1057,TRUE,_xll.ohTrigger(RecalcTrigger,TriggerON)),NA())</f>
        <v>2.123089623267127E-2</v>
      </c>
      <c r="H1057" s="42">
        <f>_xll.qlCalendarAdvance(Calendar,$H1056,B1057,"f",FALSE)</f>
        <v>46854</v>
      </c>
      <c r="I1057" s="177">
        <f>_xll.qlInterestRateIndexValueDate(Index1M,$H1057)</f>
        <v>46856</v>
      </c>
      <c r="J1057" s="182">
        <f>IFERROR(_xll.qlIndexFixing(Index1M,$H1057,TRUE,_xll.ohTrigger(RecalcTrigger,Trigger1M)),NA())</f>
        <v>2.1336981642620378E-2</v>
      </c>
      <c r="K1057" s="44" t="e">
        <f>IFERROR(_xll.qlIndexFixing(Index3M,H1057,TRUE,_xll.ohTrigger(RecalcTrigger,Trigger3M)),NA())</f>
        <v>#N/A</v>
      </c>
      <c r="L1057" s="44">
        <f>IFERROR(_xll.qlIndexFixing(Index6M,$H1057,TRUE,_xll.ohTrigger(RecalcTrigger,Trigger6M)),NA())</f>
        <v>2.262803743155194E-2</v>
      </c>
      <c r="M1057" s="183">
        <f>IFERROR(_xll.qlIndexFixing(Index1Y,$H1057,TRUE,_xll.ohTrigger(RecalcTrigger,Trigger1Y)),NA())</f>
        <v>2.3064134769245962E-2</v>
      </c>
      <c r="N1057" s="182">
        <f>IFERROR(_xll.qlIndexFixing(ONIndex1M,I1057,TRUE,_xll.ohTrigger(RecalcTrigger,Trigger1M)),NA())</f>
        <v>2.1306836157659603E-2</v>
      </c>
      <c r="O1057" s="44" t="e">
        <f>IFERROR(_xll.qlIndexFixing(ONIndex3M,I1057,TRUE,_xll.ohTrigger(RecalcTrigger,Trigger3M)),NA())</f>
        <v>#N/A</v>
      </c>
      <c r="P1057" s="44">
        <f>IFERROR(_xll.qlIndexFixing(ONIndex6M,I1057,TRUE,_xll.ohTrigger(RecalcTrigger,Trigger6M)),NA())</f>
        <v>2.2465162344147416E-2</v>
      </c>
      <c r="Q1057" s="183">
        <f>IFERROR(_xll.qlIndexFixing(ONIndex1Y,I1057,TRUE,_xll.ohTrigger(RecalcTrigger,Trigger1Y)),NA())</f>
        <v>2.2755698609513431E-2</v>
      </c>
    </row>
    <row r="1058" spans="2:17" x14ac:dyDescent="0.2">
      <c r="B1058" s="39" t="s">
        <v>42</v>
      </c>
      <c r="D1058" s="42">
        <f>_xll.qlCalendarAdvance(Calendar,$D1057,B1058,"f",FALSE)</f>
        <v>46861</v>
      </c>
      <c r="E1058" s="177">
        <f>_xll.qlInterestRateIndexValueDate(IndexON,D1058)</f>
        <v>46861</v>
      </c>
      <c r="F1058" s="193">
        <f>IFERROR(_xll.qlIndexFixing(IndexON,D1058,TRUE,_xll.ohTrigger(RecalcTrigger,TriggerON)),NA())</f>
        <v>2.1239355836568663E-2</v>
      </c>
      <c r="H1058" s="42">
        <f>_xll.qlCalendarAdvance(Calendar,$H1057,B1058,"f",FALSE)</f>
        <v>46861</v>
      </c>
      <c r="I1058" s="177">
        <f>_xll.qlInterestRateIndexValueDate(Index1M,$H1058)</f>
        <v>46863</v>
      </c>
      <c r="J1058" s="182">
        <f>IFERROR(_xll.qlIndexFixing(Index1M,$H1058,TRUE,_xll.ohTrigger(RecalcTrigger,Trigger1M)),NA())</f>
        <v>2.1344733657100712E-2</v>
      </c>
      <c r="K1058" s="44" t="e">
        <f>IFERROR(_xll.qlIndexFixing(Index3M,H1058,TRUE,_xll.ohTrigger(RecalcTrigger,Trigger3M)),NA())</f>
        <v>#N/A</v>
      </c>
      <c r="L1058" s="44">
        <f>IFERROR(_xll.qlIndexFixing(Index6M,$H1058,TRUE,_xll.ohTrigger(RecalcTrigger,Trigger6M)),NA())</f>
        <v>2.2630568722641683E-2</v>
      </c>
      <c r="M1058" s="183">
        <f>IFERROR(_xll.qlIndexFixing(Index1Y,$H1058,TRUE,_xll.ohTrigger(RecalcTrigger,Trigger1Y)),NA())</f>
        <v>2.3065310012110304E-2</v>
      </c>
      <c r="N1058" s="182">
        <f>IFERROR(_xll.qlIndexFixing(ONIndex1M,I1058,TRUE,_xll.ohTrigger(RecalcTrigger,Trigger1M)),NA())</f>
        <v>2.1312461441818087E-2</v>
      </c>
      <c r="O1058" s="44" t="e">
        <f>IFERROR(_xll.qlIndexFixing(ONIndex3M,I1058,TRUE,_xll.ohTrigger(RecalcTrigger,Trigger3M)),NA())</f>
        <v>#N/A</v>
      </c>
      <c r="P1058" s="44">
        <f>IFERROR(_xll.qlIndexFixing(ONIndex6M,I1058,TRUE,_xll.ohTrigger(RecalcTrigger,Trigger6M)),NA())</f>
        <v>2.2467651778566022E-2</v>
      </c>
      <c r="Q1058" s="183">
        <f>IFERROR(_xll.qlIndexFixing(ONIndex1Y,I1058,TRUE,_xll.ohTrigger(RecalcTrigger,Trigger1Y)),NA())</f>
        <v>2.2757802370838576E-2</v>
      </c>
    </row>
    <row r="1059" spans="2:17" x14ac:dyDescent="0.2">
      <c r="B1059" s="39" t="s">
        <v>42</v>
      </c>
      <c r="D1059" s="42">
        <f>_xll.qlCalendarAdvance(Calendar,$D1058,B1059,"f",FALSE)</f>
        <v>46868</v>
      </c>
      <c r="E1059" s="177">
        <f>_xll.qlInterestRateIndexValueDate(IndexON,D1059)</f>
        <v>46868</v>
      </c>
      <c r="F1059" s="193">
        <f>IFERROR(_xll.qlIndexFixing(IndexON,D1059,TRUE,_xll.ohTrigger(RecalcTrigger,TriggerON)),NA())</f>
        <v>2.1247719895614026E-2</v>
      </c>
      <c r="H1059" s="42">
        <f>_xll.qlCalendarAdvance(Calendar,$H1058,B1059,"f",FALSE)</f>
        <v>46868</v>
      </c>
      <c r="I1059" s="177">
        <f>_xll.qlInterestRateIndexValueDate(Index1M,$H1059)</f>
        <v>46870</v>
      </c>
      <c r="J1059" s="182">
        <f>IFERROR(_xll.qlIndexFixing(Index1M,$H1059,TRUE,_xll.ohTrigger(RecalcTrigger,Trigger1M)),NA())</f>
        <v>2.1352393896520994E-2</v>
      </c>
      <c r="K1059" s="44" t="e">
        <f>IFERROR(_xll.qlIndexFixing(Index3M,H1059,TRUE,_xll.ohTrigger(RecalcTrigger,Trigger3M)),NA())</f>
        <v>#N/A</v>
      </c>
      <c r="L1059" s="44">
        <f>IFERROR(_xll.qlIndexFixing(Index6M,$H1059,TRUE,_xll.ohTrigger(RecalcTrigger,Trigger6M)),NA())</f>
        <v>2.2633020451331476E-2</v>
      </c>
      <c r="M1059" s="183">
        <f>IFERROR(_xll.qlIndexFixing(Index1Y,$H1059,TRUE,_xll.ohTrigger(RecalcTrigger,Trigger1Y)),NA())</f>
        <v>2.3066415222181492E-2</v>
      </c>
      <c r="N1059" s="182">
        <f>IFERROR(_xll.qlIndexFixing(ONIndex1M,I1059,TRUE,_xll.ohTrigger(RecalcTrigger,Trigger1M)),NA())</f>
        <v>2.1321364376927221E-2</v>
      </c>
      <c r="O1059" s="44" t="e">
        <f>IFERROR(_xll.qlIndexFixing(ONIndex3M,I1059,TRUE,_xll.ohTrigger(RecalcTrigger,Trigger3M)),NA())</f>
        <v>#N/A</v>
      </c>
      <c r="P1059" s="44">
        <f>IFERROR(_xll.qlIndexFixing(ONIndex6M,I1059,TRUE,_xll.ohTrigger(RecalcTrigger,Trigger6M)),NA())</f>
        <v>2.2471547443556616E-2</v>
      </c>
      <c r="Q1059" s="183">
        <f>IFERROR(_xll.qlIndexFixing(ONIndex1Y,I1059,TRUE,_xll.ohTrigger(RecalcTrigger,Trigger1Y)),NA())</f>
        <v>2.2761087637777067E-2</v>
      </c>
    </row>
    <row r="1060" spans="2:17" x14ac:dyDescent="0.2">
      <c r="B1060" s="39" t="s">
        <v>42</v>
      </c>
      <c r="D1060" s="42">
        <f>_xll.qlCalendarAdvance(Calendar,$D1059,B1060,"f",FALSE)</f>
        <v>46875</v>
      </c>
      <c r="E1060" s="177">
        <f>_xll.qlInterestRateIndexValueDate(IndexON,D1060)</f>
        <v>46875</v>
      </c>
      <c r="F1060" s="193">
        <f>IFERROR(_xll.qlIndexFixing(IndexON,D1060,TRUE,_xll.ohTrigger(RecalcTrigger,TriggerON)),NA())</f>
        <v>2.1255988556010408E-2</v>
      </c>
      <c r="H1060" s="42">
        <f>_xll.qlCalendarAdvance(Calendar,$H1059,B1060,"f",FALSE)</f>
        <v>46875</v>
      </c>
      <c r="I1060" s="177">
        <f>_xll.qlInterestRateIndexValueDate(Index1M,$H1060)</f>
        <v>46877</v>
      </c>
      <c r="J1060" s="182">
        <f>IFERROR(_xll.qlIndexFixing(Index1M,$H1060,TRUE,_xll.ohTrigger(RecalcTrigger,Trigger1M)),NA())</f>
        <v>2.1359962548723466E-2</v>
      </c>
      <c r="K1060" s="44" t="e">
        <f>IFERROR(_xll.qlIndexFixing(Index3M,H1060,TRUE,_xll.ohTrigger(RecalcTrigger,Trigger3M)),NA())</f>
        <v>#N/A</v>
      </c>
      <c r="L1060" s="44">
        <f>IFERROR(_xll.qlIndexFixing(Index6M,$H1060,TRUE,_xll.ohTrigger(RecalcTrigger,Trigger6M)),NA())</f>
        <v>2.2637943678530559E-2</v>
      </c>
      <c r="M1060" s="183">
        <f>IFERROR(_xll.qlIndexFixing(Index1Y,$H1060,TRUE,_xll.ohTrigger(RecalcTrigger,Trigger1Y)),NA())</f>
        <v>2.3067450709004574E-2</v>
      </c>
      <c r="N1060" s="182">
        <f>IFERROR(_xll.qlIndexFixing(ONIndex1M,I1060,TRUE,_xll.ohTrigger(RecalcTrigger,Trigger1M)),NA())</f>
        <v>2.1327962958128666E-2</v>
      </c>
      <c r="O1060" s="44" t="e">
        <f>IFERROR(_xll.qlIndexFixing(ONIndex3M,I1060,TRUE,_xll.ohTrigger(RecalcTrigger,Trigger3M)),NA())</f>
        <v>#N/A</v>
      </c>
      <c r="P1060" s="44">
        <f>IFERROR(_xll.qlIndexFixing(ONIndex6M,I1060,TRUE,_xll.ohTrigger(RecalcTrigger,Trigger6M)),NA())</f>
        <v>2.247439881037927E-2</v>
      </c>
      <c r="Q1060" s="183">
        <f>IFERROR(_xll.qlIndexFixing(ONIndex1Y,I1060,TRUE,_xll.ohTrigger(RecalcTrigger,Trigger1Y)),NA())</f>
        <v>2.2763486600725358E-2</v>
      </c>
    </row>
    <row r="1061" spans="2:17" x14ac:dyDescent="0.2">
      <c r="B1061" s="39" t="s">
        <v>42</v>
      </c>
      <c r="D1061" s="42">
        <f>_xll.qlCalendarAdvance(Calendar,$D1060,B1061,"f",FALSE)</f>
        <v>46882</v>
      </c>
      <c r="E1061" s="177">
        <f>_xll.qlInterestRateIndexValueDate(IndexON,D1061)</f>
        <v>46882</v>
      </c>
      <c r="F1061" s="193">
        <f>IFERROR(_xll.qlIndexFixing(IndexON,D1061,TRUE,_xll.ohTrigger(RecalcTrigger,TriggerON)),NA())</f>
        <v>2.1264161964120731E-2</v>
      </c>
      <c r="H1061" s="42">
        <f>_xll.qlCalendarAdvance(Calendar,$H1060,B1061,"f",FALSE)</f>
        <v>46882</v>
      </c>
      <c r="I1061" s="177">
        <f>_xll.qlInterestRateIndexValueDate(Index1M,$H1061)</f>
        <v>46884</v>
      </c>
      <c r="J1061" s="182">
        <f>IFERROR(_xll.qlIndexFixing(Index1M,$H1061,TRUE,_xll.ohTrigger(RecalcTrigger,Trigger1M)),NA())</f>
        <v>2.1367439801557864E-2</v>
      </c>
      <c r="K1061" s="44" t="e">
        <f>IFERROR(_xll.qlIndexFixing(Index3M,H1061,TRUE,_xll.ohTrigger(RecalcTrigger,Trigger3M)),NA())</f>
        <v>#N/A</v>
      </c>
      <c r="L1061" s="44">
        <f>IFERROR(_xll.qlIndexFixing(Index6M,$H1061,TRUE,_xll.ohTrigger(RecalcTrigger,Trigger6M)),NA())</f>
        <v>2.2640221037713945E-2</v>
      </c>
      <c r="M1061" s="183">
        <f>IFERROR(_xll.qlIndexFixing(Index1Y,$H1061,TRUE,_xll.ohTrigger(RecalcTrigger,Trigger1Y)),NA())</f>
        <v>2.3068416782140146E-2</v>
      </c>
      <c r="N1061" s="182">
        <f>IFERROR(_xll.qlIndexFixing(ONIndex1M,I1061,TRUE,_xll.ohTrigger(RecalcTrigger,Trigger1M)),NA())</f>
        <v>2.1335576305361315E-2</v>
      </c>
      <c r="O1061" s="44" t="e">
        <f>IFERROR(_xll.qlIndexFixing(ONIndex3M,I1061,TRUE,_xll.ohTrigger(RecalcTrigger,Trigger3M)),NA())</f>
        <v>#N/A</v>
      </c>
      <c r="P1061" s="44">
        <f>IFERROR(_xll.qlIndexFixing(ONIndex6M,I1061,TRUE,_xll.ohTrigger(RecalcTrigger,Trigger6M)),NA())</f>
        <v>2.2477649439345271E-2</v>
      </c>
      <c r="Q1061" s="183">
        <f>IFERROR(_xll.qlIndexFixing(ONIndex1Y,I1061,TRUE,_xll.ohTrigger(RecalcTrigger,Trigger1Y)),NA())</f>
        <v>2.2766215268976708E-2</v>
      </c>
    </row>
    <row r="1062" spans="2:17" x14ac:dyDescent="0.2">
      <c r="B1062" s="39" t="s">
        <v>42</v>
      </c>
      <c r="D1062" s="42">
        <f>_xll.qlCalendarAdvance(Calendar,$D1061,B1062,"f",FALSE)</f>
        <v>46889</v>
      </c>
      <c r="E1062" s="177">
        <f>_xll.qlInterestRateIndexValueDate(IndexON,D1062)</f>
        <v>46889</v>
      </c>
      <c r="F1062" s="193">
        <f>IFERROR(_xll.qlIndexFixing(IndexON,D1062,TRUE,_xll.ohTrigger(RecalcTrigger,TriggerON)),NA())</f>
        <v>2.1272240266227982E-2</v>
      </c>
      <c r="H1062" s="42">
        <f>_xll.qlCalendarAdvance(Calendar,$H1061,B1062,"f",FALSE)</f>
        <v>46889</v>
      </c>
      <c r="I1062" s="177">
        <f>_xll.qlInterestRateIndexValueDate(Index1M,$H1062)</f>
        <v>46891</v>
      </c>
      <c r="J1062" s="182">
        <f>IFERROR(_xll.qlIndexFixing(Index1M,$H1062,TRUE,_xll.ohTrigger(RecalcTrigger,Trigger1M)),NA())</f>
        <v>2.1374825842868928E-2</v>
      </c>
      <c r="K1062" s="44" t="e">
        <f>IFERROR(_xll.qlIndexFixing(Index3M,H1062,TRUE,_xll.ohTrigger(RecalcTrigger,Trigger3M)),NA())</f>
        <v>#N/A</v>
      </c>
      <c r="L1062" s="44">
        <f>IFERROR(_xll.qlIndexFixing(Index6M,$H1062,TRUE,_xll.ohTrigger(RecalcTrigger,Trigger6M)),NA())</f>
        <v>2.2642419803454605E-2</v>
      </c>
      <c r="M1062" s="183">
        <f>IFERROR(_xll.qlIndexFixing(Index1Y,$H1062,TRUE,_xll.ohTrigger(RecalcTrigger,Trigger1Y)),NA())</f>
        <v>2.3069313751165006E-2</v>
      </c>
      <c r="N1062" s="182">
        <f>IFERROR(_xll.qlIndexFixing(ONIndex1M,I1062,TRUE,_xll.ohTrigger(RecalcTrigger,Trigger1M)),NA())</f>
        <v>2.1343098295512064E-2</v>
      </c>
      <c r="O1062" s="44" t="e">
        <f>IFERROR(_xll.qlIndexFixing(ONIndex3M,I1062,TRUE,_xll.ohTrigger(RecalcTrigger,Trigger3M)),NA())</f>
        <v>#N/A</v>
      </c>
      <c r="P1062" s="44">
        <f>IFERROR(_xll.qlIndexFixing(ONIndex6M,I1062,TRUE,_xll.ohTrigger(RecalcTrigger,Trigger6M)),NA())</f>
        <v>2.2480818547361281E-2</v>
      </c>
      <c r="Q1062" s="183">
        <f>IFERROR(_xll.qlIndexFixing(ONIndex1Y,I1062,TRUE,_xll.ohTrigger(RecalcTrigger,Trigger1Y)),NA())</f>
        <v>2.2768868709803769E-2</v>
      </c>
    </row>
    <row r="1063" spans="2:17" x14ac:dyDescent="0.2">
      <c r="B1063" s="39" t="s">
        <v>42</v>
      </c>
      <c r="D1063" s="42">
        <f>_xll.qlCalendarAdvance(Calendar,$D1062,B1063,"f",FALSE)</f>
        <v>46896</v>
      </c>
      <c r="E1063" s="177">
        <f>_xll.qlInterestRateIndexValueDate(IndexON,D1063)</f>
        <v>46896</v>
      </c>
      <c r="F1063" s="193">
        <f>IFERROR(_xll.qlIndexFixing(IndexON,D1063,TRUE,_xll.ohTrigger(RecalcTrigger,TriggerON)),NA())</f>
        <v>2.1280223608775017E-2</v>
      </c>
      <c r="H1063" s="42">
        <f>_xll.qlCalendarAdvance(Calendar,$H1062,B1063,"f",FALSE)</f>
        <v>46896</v>
      </c>
      <c r="I1063" s="177">
        <f>_xll.qlInterestRateIndexValueDate(Index1M,$H1063)</f>
        <v>46898</v>
      </c>
      <c r="J1063" s="182">
        <f>IFERROR(_xll.qlIndexFixing(Index1M,$H1063,TRUE,_xll.ohTrigger(RecalcTrigger,Trigger1M)),NA())</f>
        <v>2.1382120860506393E-2</v>
      </c>
      <c r="K1063" s="44" t="e">
        <f>IFERROR(_xll.qlIndexFixing(Index3M,H1063,TRUE,_xll.ohTrigger(RecalcTrigger,Trigger3M)),NA())</f>
        <v>#N/A</v>
      </c>
      <c r="L1063" s="44">
        <f>IFERROR(_xll.qlIndexFixing(Index6M,$H1063,TRUE,_xll.ohTrigger(RecalcTrigger,Trigger6M)),NA())</f>
        <v>2.264454028185307E-2</v>
      </c>
      <c r="M1063" s="183">
        <f>IFERROR(_xll.qlIndexFixing(Index1Y,$H1063,TRUE,_xll.ohTrigger(RecalcTrigger,Trigger1Y)),NA())</f>
        <v>2.3070141925670199E-2</v>
      </c>
      <c r="N1063" s="182">
        <f>IFERROR(_xll.qlIndexFixing(ONIndex1M,I1063,TRUE,_xll.ohTrigger(RecalcTrigger,Trigger1M)),NA())</f>
        <v>2.1350529116190842E-2</v>
      </c>
      <c r="O1063" s="44" t="e">
        <f>IFERROR(_xll.qlIndexFixing(ONIndex3M,I1063,TRUE,_xll.ohTrigger(RecalcTrigger,Trigger3M)),NA())</f>
        <v>#N/A</v>
      </c>
      <c r="P1063" s="44">
        <f>IFERROR(_xll.qlIndexFixing(ONIndex6M,I1063,TRUE,_xll.ohTrigger(RecalcTrigger,Trigger6M)),NA())</f>
        <v>2.248390643738496E-2</v>
      </c>
      <c r="Q1063" s="183">
        <f>IFERROR(_xll.qlIndexFixing(ONIndex1Y,I1063,TRUE,_xll.ohTrigger(RecalcTrigger,Trigger1Y)),NA())</f>
        <v>2.2771447225764518E-2</v>
      </c>
    </row>
    <row r="1064" spans="2:17" x14ac:dyDescent="0.2">
      <c r="B1064" s="39" t="s">
        <v>42</v>
      </c>
      <c r="D1064" s="42">
        <f>_xll.qlCalendarAdvance(Calendar,$D1063,B1064,"f",FALSE)</f>
        <v>46903</v>
      </c>
      <c r="E1064" s="177">
        <f>_xll.qlInterestRateIndexValueDate(IndexON,D1064)</f>
        <v>46903</v>
      </c>
      <c r="F1064" s="193">
        <f>IFERROR(_xll.qlIndexFixing(IndexON,D1064,TRUE,_xll.ohTrigger(RecalcTrigger,TriggerON)),NA())</f>
        <v>2.1288112138044823E-2</v>
      </c>
      <c r="H1064" s="42">
        <f>_xll.qlCalendarAdvance(Calendar,$H1063,B1064,"f",FALSE)</f>
        <v>46903</v>
      </c>
      <c r="I1064" s="177">
        <f>_xll.qlInterestRateIndexValueDate(Index1M,$H1064)</f>
        <v>46905</v>
      </c>
      <c r="J1064" s="182">
        <f>IFERROR(_xll.qlIndexFixing(Index1M,$H1064,TRUE,_xll.ohTrigger(RecalcTrigger,Trigger1M)),NA())</f>
        <v>2.1389325042329987E-2</v>
      </c>
      <c r="K1064" s="44" t="e">
        <f>IFERROR(_xll.qlIndexFixing(Index3M,H1064,TRUE,_xll.ohTrigger(RecalcTrigger,Trigger3M)),NA())</f>
        <v>#N/A</v>
      </c>
      <c r="L1064" s="44">
        <f>IFERROR(_xll.qlIndexFixing(Index6M,$H1064,TRUE,_xll.ohTrigger(RecalcTrigger,Trigger6M)),NA())</f>
        <v>2.2644096369628969E-2</v>
      </c>
      <c r="M1064" s="183">
        <f>IFERROR(_xll.qlIndexFixing(Index1Y,$H1064,TRUE,_xll.ohTrigger(RecalcTrigger,Trigger1Y)),NA())</f>
        <v>2.307090161526253E-2</v>
      </c>
      <c r="N1064" s="182">
        <f>IFERROR(_xll.qlIndexFixing(ONIndex1M,I1064,TRUE,_xll.ohTrigger(RecalcTrigger,Trigger1M)),NA())</f>
        <v>2.1357868955247383E-2</v>
      </c>
      <c r="O1064" s="44" t="e">
        <f>IFERROR(_xll.qlIndexFixing(ONIndex3M,I1064,TRUE,_xll.ohTrigger(RecalcTrigger,Trigger3M)),NA())</f>
        <v>#N/A</v>
      </c>
      <c r="P1064" s="44">
        <f>IFERROR(_xll.qlIndexFixing(ONIndex6M,I1064,TRUE,_xll.ohTrigger(RecalcTrigger,Trigger6M)),NA())</f>
        <v>2.2486913412214093E-2</v>
      </c>
      <c r="Q1064" s="183">
        <f>IFERROR(_xll.qlIndexFixing(ONIndex1Y,I1064,TRUE,_xll.ohTrigger(RecalcTrigger,Trigger1Y)),NA())</f>
        <v>2.2773951119816616E-2</v>
      </c>
    </row>
    <row r="1065" spans="2:17" x14ac:dyDescent="0.2">
      <c r="B1065" s="39" t="s">
        <v>42</v>
      </c>
      <c r="D1065" s="42">
        <f>_xll.qlCalendarAdvance(Calendar,$D1064,B1065,"f",FALSE)</f>
        <v>46910</v>
      </c>
      <c r="E1065" s="177">
        <f>_xll.qlInterestRateIndexValueDate(IndexON,D1065)</f>
        <v>46910</v>
      </c>
      <c r="F1065" s="193">
        <f>IFERROR(_xll.qlIndexFixing(IndexON,D1065,TRUE,_xll.ohTrigger(RecalcTrigger,TriggerON)),NA())</f>
        <v>2.1295906000400322E-2</v>
      </c>
      <c r="H1065" s="42">
        <f>_xll.qlCalendarAdvance(Calendar,$H1064,B1065,"f",FALSE)</f>
        <v>46910</v>
      </c>
      <c r="I1065" s="177">
        <f>_xll.qlInterestRateIndexValueDate(Index1M,$H1065)</f>
        <v>46912</v>
      </c>
      <c r="J1065" s="182">
        <f>IFERROR(_xll.qlIndexFixing(Index1M,$H1065,TRUE,_xll.ohTrigger(RecalcTrigger,Trigger1M)),NA())</f>
        <v>2.1396438576189447E-2</v>
      </c>
      <c r="K1065" s="44" t="e">
        <f>IFERROR(_xll.qlIndexFixing(Index3M,H1065,TRUE,_xll.ohTrigger(RecalcTrigger,Trigger3M)),NA())</f>
        <v>#N/A</v>
      </c>
      <c r="L1065" s="44">
        <f>IFERROR(_xll.qlIndexFixing(Index6M,$H1065,TRUE,_xll.ohTrigger(RecalcTrigger,Trigger6M)),NA())</f>
        <v>2.2646077150577194E-2</v>
      </c>
      <c r="M1065" s="183">
        <f>IFERROR(_xll.qlIndexFixing(Index1Y,$H1065,TRUE,_xll.ohTrigger(RecalcTrigger,Trigger1Y)),NA())</f>
        <v>2.3071593129563694E-2</v>
      </c>
      <c r="N1065" s="182">
        <f>IFERROR(_xll.qlIndexFixing(ONIndex1M,I1065,TRUE,_xll.ohTrigger(RecalcTrigger,Trigger1M)),NA())</f>
        <v>2.136511800021168E-2</v>
      </c>
      <c r="O1065" s="44" t="e">
        <f>IFERROR(_xll.qlIndexFixing(ONIndex3M,I1065,TRUE,_xll.ohTrigger(RecalcTrigger,Trigger3M)),NA())</f>
        <v>#N/A</v>
      </c>
      <c r="P1065" s="44">
        <f>IFERROR(_xll.qlIndexFixing(ONIndex6M,I1065,TRUE,_xll.ohTrigger(RecalcTrigger,Trigger6M)),NA())</f>
        <v>2.2489839774726406E-2</v>
      </c>
      <c r="Q1065" s="183">
        <f>IFERROR(_xll.qlIndexFixing(ONIndex1Y,I1065,TRUE,_xll.ohTrigger(RecalcTrigger,Trigger1Y)),NA())</f>
        <v>2.2776380694438103E-2</v>
      </c>
    </row>
    <row r="1066" spans="2:17" x14ac:dyDescent="0.2">
      <c r="B1066" s="39" t="s">
        <v>42</v>
      </c>
      <c r="D1066" s="42">
        <f>_xll.qlCalendarAdvance(Calendar,$D1065,B1066,"f",FALSE)</f>
        <v>46917</v>
      </c>
      <c r="E1066" s="177">
        <f>_xll.qlInterestRateIndexValueDate(IndexON,D1066)</f>
        <v>46917</v>
      </c>
      <c r="F1066" s="193">
        <f>IFERROR(_xll.qlIndexFixing(IndexON,D1066,TRUE,_xll.ohTrigger(RecalcTrigger,TriggerON)),NA())</f>
        <v>2.1303605342044563E-2</v>
      </c>
      <c r="H1066" s="42">
        <f>_xll.qlCalendarAdvance(Calendar,$H1065,B1066,"f",FALSE)</f>
        <v>46917</v>
      </c>
      <c r="I1066" s="177">
        <f>_xll.qlInterestRateIndexValueDate(Index1M,$H1066)</f>
        <v>46919</v>
      </c>
      <c r="J1066" s="182">
        <f>IFERROR(_xll.qlIndexFixing(Index1M,$H1066,TRUE,_xll.ohTrigger(RecalcTrigger,Trigger1M)),NA())</f>
        <v>2.1403461649949496E-2</v>
      </c>
      <c r="K1066" s="44" t="e">
        <f>IFERROR(_xll.qlIndexFixing(Index3M,H1066,TRUE,_xll.ohTrigger(RecalcTrigger,Trigger3M)),NA())</f>
        <v>#N/A</v>
      </c>
      <c r="L1066" s="44">
        <f>IFERROR(_xll.qlIndexFixing(Index6M,$H1066,TRUE,_xll.ohTrigger(RecalcTrigger,Trigger6M)),NA())</f>
        <v>2.2647980511444583E-2</v>
      </c>
      <c r="M1066" s="183">
        <f>IFERROR(_xll.qlIndexFixing(Index1Y,$H1066,TRUE,_xll.ohTrigger(RecalcTrigger,Trigger1Y)),NA())</f>
        <v>2.3072216778209843E-2</v>
      </c>
      <c r="N1066" s="182">
        <f>IFERROR(_xll.qlIndexFixing(ONIndex1M,I1066,TRUE,_xll.ohTrigger(RecalcTrigger,Trigger1M)),NA())</f>
        <v>2.1372276438853532E-2</v>
      </c>
      <c r="O1066" s="44" t="e">
        <f>IFERROR(_xll.qlIndexFixing(ONIndex3M,I1066,TRUE,_xll.ohTrigger(RecalcTrigger,Trigger3M)),NA())</f>
        <v>#N/A</v>
      </c>
      <c r="P1066" s="44">
        <f>IFERROR(_xll.qlIndexFixing(ONIndex6M,I1066,TRUE,_xll.ohTrigger(RecalcTrigger,Trigger6M)),NA())</f>
        <v>2.2492685827719683E-2</v>
      </c>
      <c r="Q1066" s="183">
        <f>IFERROR(_xll.qlIndexFixing(ONIndex1Y,I1066,TRUE,_xll.ohTrigger(RecalcTrigger,Trigger1Y)),NA())</f>
        <v>2.2778736252426768E-2</v>
      </c>
    </row>
    <row r="1067" spans="2:17" x14ac:dyDescent="0.2">
      <c r="B1067" s="39" t="s">
        <v>42</v>
      </c>
      <c r="D1067" s="42">
        <f>_xll.qlCalendarAdvance(Calendar,$D1066,B1067,"f",FALSE)</f>
        <v>46924</v>
      </c>
      <c r="E1067" s="177">
        <f>_xll.qlInterestRateIndexValueDate(IndexON,D1067)</f>
        <v>46924</v>
      </c>
      <c r="F1067" s="193">
        <f>IFERROR(_xll.qlIndexFixing(IndexON,D1067,TRUE,_xll.ohTrigger(RecalcTrigger,TriggerON)),NA())</f>
        <v>2.1311210309580275E-2</v>
      </c>
      <c r="H1067" s="42">
        <f>_xll.qlCalendarAdvance(Calendar,$H1066,B1067,"f",FALSE)</f>
        <v>46924</v>
      </c>
      <c r="I1067" s="177">
        <f>_xll.qlInterestRateIndexValueDate(Index1M,$H1067)</f>
        <v>46926</v>
      </c>
      <c r="J1067" s="182">
        <f>IFERROR(_xll.qlIndexFixing(Index1M,$H1067,TRUE,_xll.ohTrigger(RecalcTrigger,Trigger1M)),NA())</f>
        <v>2.1410394451464865E-2</v>
      </c>
      <c r="K1067" s="44" t="e">
        <f>IFERROR(_xll.qlIndexFixing(Index3M,H1067,TRUE,_xll.ohTrigger(RecalcTrigger,Trigger3M)),NA())</f>
        <v>#N/A</v>
      </c>
      <c r="L1067" s="44">
        <f>IFERROR(_xll.qlIndexFixing(Index6M,$H1067,TRUE,_xll.ohTrigger(RecalcTrigger,Trigger6M)),NA())</f>
        <v>2.2649806758317653E-2</v>
      </c>
      <c r="M1067" s="183">
        <f>IFERROR(_xll.qlIndexFixing(Index1Y,$H1067,TRUE,_xll.ohTrigger(RecalcTrigger,Trigger1Y)),NA())</f>
        <v>2.3072772870852243E-2</v>
      </c>
      <c r="N1067" s="182">
        <f>IFERROR(_xll.qlIndexFixing(ONIndex1M,I1067,TRUE,_xll.ohTrigger(RecalcTrigger,Trigger1M)),NA())</f>
        <v>2.1379344458782867E-2</v>
      </c>
      <c r="O1067" s="44" t="e">
        <f>IFERROR(_xll.qlIndexFixing(ONIndex3M,I1067,TRUE,_xll.ohTrigger(RecalcTrigger,Trigger3M)),NA())</f>
        <v>#N/A</v>
      </c>
      <c r="P1067" s="44">
        <f>IFERROR(_xll.qlIndexFixing(ONIndex6M,I1067,TRUE,_xll.ohTrigger(RecalcTrigger,Trigger6M)),NA())</f>
        <v>2.2495451873991712E-2</v>
      </c>
      <c r="Q1067" s="183">
        <f>IFERROR(_xll.qlIndexFixing(ONIndex1Y,I1067,TRUE,_xll.ohTrigger(RecalcTrigger,Trigger1Y)),NA())</f>
        <v>2.2781018096580397E-2</v>
      </c>
    </row>
    <row r="1068" spans="2:17" x14ac:dyDescent="0.2">
      <c r="B1068" s="39" t="s">
        <v>42</v>
      </c>
      <c r="D1068" s="42">
        <f>_xll.qlCalendarAdvance(Calendar,$D1067,B1068,"f",FALSE)</f>
        <v>46931</v>
      </c>
      <c r="E1068" s="177">
        <f>_xll.qlInterestRateIndexValueDate(IndexON,D1068)</f>
        <v>46931</v>
      </c>
      <c r="F1068" s="193">
        <f>IFERROR(_xll.qlIndexFixing(IndexON,D1068,TRUE,_xll.ohTrigger(RecalcTrigger,TriggerON)),NA())</f>
        <v>2.1318721049050637E-2</v>
      </c>
      <c r="H1068" s="42">
        <f>_xll.qlCalendarAdvance(Calendar,$H1067,B1068,"f",FALSE)</f>
        <v>46931</v>
      </c>
      <c r="I1068" s="177">
        <f>_xll.qlInterestRateIndexValueDate(Index1M,$H1068)</f>
        <v>46933</v>
      </c>
      <c r="J1068" s="182">
        <f>IFERROR(_xll.qlIndexFixing(Index1M,$H1068,TRUE,_xll.ohTrigger(RecalcTrigger,Trigger1M)),NA())</f>
        <v>2.1417237168605274E-2</v>
      </c>
      <c r="K1068" s="44" t="e">
        <f>IFERROR(_xll.qlIndexFixing(Index3M,H1068,TRUE,_xll.ohTrigger(RecalcTrigger,Trigger3M)),NA())</f>
        <v>#N/A</v>
      </c>
      <c r="L1068" s="44">
        <f>IFERROR(_xll.qlIndexFixing(Index6M,$H1068,TRUE,_xll.ohTrigger(RecalcTrigger,Trigger6M)),NA())</f>
        <v>2.2651556197293851E-2</v>
      </c>
      <c r="M1068" s="183">
        <f>IFERROR(_xll.qlIndexFixing(Index1Y,$H1068,TRUE,_xll.ohTrigger(RecalcTrigger,Trigger1Y)),NA())</f>
        <v>2.3073261717155517E-2</v>
      </c>
      <c r="N1068" s="182">
        <f>IFERROR(_xll.qlIndexFixing(ONIndex1M,I1068,TRUE,_xll.ohTrigger(RecalcTrigger,Trigger1M)),NA())</f>
        <v>2.1386322247769485E-2</v>
      </c>
      <c r="O1068" s="44" t="e">
        <f>IFERROR(_xll.qlIndexFixing(ONIndex3M,I1068,TRUE,_xll.ohTrigger(RecalcTrigger,Trigger3M)),NA())</f>
        <v>#N/A</v>
      </c>
      <c r="P1068" s="44">
        <f>IFERROR(_xll.qlIndexFixing(ONIndex6M,I1068,TRUE,_xll.ohTrigger(RecalcTrigger,Trigger6M)),NA())</f>
        <v>2.2498138216500152E-2</v>
      </c>
      <c r="Q1068" s="183">
        <f>IFERROR(_xll.qlIndexFixing(ONIndex1Y,I1068,TRUE,_xll.ohTrigger(RecalcTrigger,Trigger1Y)),NA())</f>
        <v>2.2783226529377032E-2</v>
      </c>
    </row>
    <row r="1069" spans="2:17" x14ac:dyDescent="0.2">
      <c r="B1069" s="39" t="s">
        <v>42</v>
      </c>
      <c r="D1069" s="42">
        <f>_xll.qlCalendarAdvance(Calendar,$D1068,B1069,"f",FALSE)</f>
        <v>46938</v>
      </c>
      <c r="E1069" s="177">
        <f>_xll.qlInterestRateIndexValueDate(IndexON,D1069)</f>
        <v>46938</v>
      </c>
      <c r="F1069" s="193">
        <f>IFERROR(_xll.qlIndexFixing(IndexON,D1069,TRUE,_xll.ohTrigger(RecalcTrigger,TriggerON)),NA())</f>
        <v>2.1326137706898507E-2</v>
      </c>
      <c r="H1069" s="42">
        <f>_xll.qlCalendarAdvance(Calendar,$H1068,B1069,"f",FALSE)</f>
        <v>46938</v>
      </c>
      <c r="I1069" s="177">
        <f>_xll.qlInterestRateIndexValueDate(Index1M,$H1069)</f>
        <v>46940</v>
      </c>
      <c r="J1069" s="182">
        <f>IFERROR(_xll.qlIndexFixing(Index1M,$H1069,TRUE,_xll.ohTrigger(RecalcTrigger,Trigger1M)),NA())</f>
        <v>2.1423989989235448E-2</v>
      </c>
      <c r="K1069" s="44" t="e">
        <f>IFERROR(_xll.qlIndexFixing(Index3M,H1069,TRUE,_xll.ohTrigger(RecalcTrigger,Trigger3M)),NA())</f>
        <v>#N/A</v>
      </c>
      <c r="L1069" s="44">
        <f>IFERROR(_xll.qlIndexFixing(Index6M,$H1069,TRUE,_xll.ohTrigger(RecalcTrigger,Trigger6M)),NA())</f>
        <v>2.2655636261068517E-2</v>
      </c>
      <c r="M1069" s="183">
        <f>IFERROR(_xll.qlIndexFixing(Index1Y,$H1069,TRUE,_xll.ohTrigger(RecalcTrigger,Trigger1Y)),NA())</f>
        <v>2.3073683626798958E-2</v>
      </c>
      <c r="N1069" s="182">
        <f>IFERROR(_xll.qlIndexFixing(ONIndex1M,I1069,TRUE,_xll.ohTrigger(RecalcTrigger,Trigger1M)),NA())</f>
        <v>2.1393209993343376E-2</v>
      </c>
      <c r="O1069" s="44" t="e">
        <f>IFERROR(_xll.qlIndexFixing(ONIndex3M,I1069,TRUE,_xll.ohTrigger(RecalcTrigger,Trigger3M)),NA())</f>
        <v>#N/A</v>
      </c>
      <c r="P1069" s="44">
        <f>IFERROR(_xll.qlIndexFixing(ONIndex6M,I1069,TRUE,_xll.ohTrigger(RecalcTrigger,Trigger6M)),NA())</f>
        <v>2.250074515804279E-2</v>
      </c>
      <c r="Q1069" s="183">
        <f>IFERROR(_xll.qlIndexFixing(ONIndex1Y,I1069,TRUE,_xll.ohTrigger(RecalcTrigger,Trigger1Y)),NA())</f>
        <v>2.2785361853854269E-2</v>
      </c>
    </row>
    <row r="1070" spans="2:17" x14ac:dyDescent="0.2">
      <c r="B1070" s="39" t="s">
        <v>42</v>
      </c>
      <c r="D1070" s="42">
        <f>_xll.qlCalendarAdvance(Calendar,$D1069,B1070,"f",FALSE)</f>
        <v>46945</v>
      </c>
      <c r="E1070" s="177">
        <f>_xll.qlInterestRateIndexValueDate(IndexON,D1070)</f>
        <v>46945</v>
      </c>
      <c r="F1070" s="193">
        <f>IFERROR(_xll.qlIndexFixing(IndexON,D1070,TRUE,_xll.ohTrigger(RecalcTrigger,TriggerON)),NA())</f>
        <v>2.1333460429566742E-2</v>
      </c>
      <c r="H1070" s="42">
        <f>_xll.qlCalendarAdvance(Calendar,$H1069,B1070,"f",FALSE)</f>
        <v>46945</v>
      </c>
      <c r="I1070" s="177">
        <f>_xll.qlInterestRateIndexValueDate(Index1M,$H1070)</f>
        <v>46947</v>
      </c>
      <c r="J1070" s="182">
        <f>IFERROR(_xll.qlIndexFixing(Index1M,$H1070,TRUE,_xll.ohTrigger(RecalcTrigger,Trigger1M)),NA())</f>
        <v>2.1430653101225106E-2</v>
      </c>
      <c r="K1070" s="44" t="e">
        <f>IFERROR(_xll.qlIndexFixing(Index3M,H1070,TRUE,_xll.ohTrigger(RecalcTrigger,Trigger3M)),NA())</f>
        <v>#N/A</v>
      </c>
      <c r="L1070" s="44">
        <f>IFERROR(_xll.qlIndexFixing(Index6M,$H1070,TRUE,_xll.ohTrigger(RecalcTrigger,Trigger6M)),NA())</f>
        <v>2.2657217299792542E-2</v>
      </c>
      <c r="M1070" s="183">
        <f>IFERROR(_xll.qlIndexFixing(Index1Y,$H1070,TRUE,_xll.ohTrigger(RecalcTrigger,Trigger1Y)),NA())</f>
        <v>2.3074038909476097E-2</v>
      </c>
      <c r="N1070" s="182">
        <f>IFERROR(_xll.qlIndexFixing(ONIndex1M,I1070,TRUE,_xll.ohTrigger(RecalcTrigger,Trigger1M)),NA())</f>
        <v>2.1400007883274341E-2</v>
      </c>
      <c r="O1070" s="44" t="e">
        <f>IFERROR(_xll.qlIndexFixing(ONIndex3M,I1070,TRUE,_xll.ohTrigger(RecalcTrigger,Trigger3M)),NA())</f>
        <v>#N/A</v>
      </c>
      <c r="P1070" s="44">
        <f>IFERROR(_xll.qlIndexFixing(ONIndex6M,I1070,TRUE,_xll.ohTrigger(RecalcTrigger,Trigger6M)),NA())</f>
        <v>2.2503273001417412E-2</v>
      </c>
      <c r="Q1070" s="183">
        <f>IFERROR(_xll.qlIndexFixing(ONIndex1Y,I1070,TRUE,_xll.ohTrigger(RecalcTrigger,Trigger1Y)),NA())</f>
        <v>2.2787424372410214E-2</v>
      </c>
    </row>
    <row r="1071" spans="2:17" x14ac:dyDescent="0.2">
      <c r="B1071" s="39" t="s">
        <v>42</v>
      </c>
      <c r="D1071" s="42">
        <f>_xll.qlCalendarAdvance(Calendar,$D1070,B1071,"f",FALSE)</f>
        <v>46952</v>
      </c>
      <c r="E1071" s="177">
        <f>_xll.qlInterestRateIndexValueDate(IndexON,D1071)</f>
        <v>46952</v>
      </c>
      <c r="F1071" s="193">
        <f>IFERROR(_xll.qlIndexFixing(IndexON,D1071,TRUE,_xll.ohTrigger(RecalcTrigger,TriggerON)),NA())</f>
        <v>2.1340689363338328E-2</v>
      </c>
      <c r="H1071" s="42">
        <f>_xll.qlCalendarAdvance(Calendar,$H1070,B1071,"f",FALSE)</f>
        <v>46952</v>
      </c>
      <c r="I1071" s="177">
        <f>_xll.qlInterestRateIndexValueDate(Index1M,$H1071)</f>
        <v>46954</v>
      </c>
      <c r="J1071" s="182">
        <f>IFERROR(_xll.qlIndexFixing(Index1M,$H1071,TRUE,_xll.ohTrigger(RecalcTrigger,Trigger1M)),NA())</f>
        <v>2.1437226692446465E-2</v>
      </c>
      <c r="K1071" s="44" t="e">
        <f>IFERROR(_xll.qlIndexFixing(Index3M,H1071,TRUE,_xll.ohTrigger(RecalcTrigger,Trigger3M)),NA())</f>
        <v>#N/A</v>
      </c>
      <c r="L1071" s="44">
        <f>IFERROR(_xll.qlIndexFixing(Index6M,$H1071,TRUE,_xll.ohTrigger(RecalcTrigger,Trigger6M)),NA())</f>
        <v>2.2658722500359312E-2</v>
      </c>
      <c r="M1071" s="183">
        <f>IFERROR(_xll.qlIndexFixing(Index1Y,$H1071,TRUE,_xll.ohTrigger(RecalcTrigger,Trigger1Y)),NA())</f>
        <v>2.3074327874892952E-2</v>
      </c>
      <c r="N1071" s="182">
        <f>IFERROR(_xll.qlIndexFixing(ONIndex1M,I1071,TRUE,_xll.ohTrigger(RecalcTrigger,Trigger1M)),NA())</f>
        <v>2.140671610533218E-2</v>
      </c>
      <c r="O1071" s="44" t="e">
        <f>IFERROR(_xll.qlIndexFixing(ONIndex3M,I1071,TRUE,_xll.ohTrigger(RecalcTrigger,Trigger3M)),NA())</f>
        <v>#N/A</v>
      </c>
      <c r="P1071" s="44">
        <f>IFERROR(_xll.qlIndexFixing(ONIndex6M,I1071,TRUE,_xll.ohTrigger(RecalcTrigger,Trigger6M)),NA())</f>
        <v>2.2505722049421806E-2</v>
      </c>
      <c r="Q1071" s="183">
        <f>IFERROR(_xll.qlIndexFixing(ONIndex1Y,I1071,TRUE,_xll.ohTrigger(RecalcTrigger,Trigger1Y)),NA())</f>
        <v>2.2789414388002527E-2</v>
      </c>
    </row>
    <row r="1072" spans="2:17" x14ac:dyDescent="0.2">
      <c r="B1072" s="39" t="s">
        <v>42</v>
      </c>
      <c r="D1072" s="42">
        <f>_xll.qlCalendarAdvance(Calendar,$D1071,B1072,"f",FALSE)</f>
        <v>46959</v>
      </c>
      <c r="E1072" s="177">
        <f>_xll.qlInterestRateIndexValueDate(IndexON,D1072)</f>
        <v>46959</v>
      </c>
      <c r="F1072" s="193">
        <f>IFERROR(_xll.qlIndexFixing(IndexON,D1072,TRUE,_xll.ohTrigger(RecalcTrigger,TriggerON)),NA())</f>
        <v>2.134782465449625E-2</v>
      </c>
      <c r="H1072" s="42">
        <f>_xll.qlCalendarAdvance(Calendar,$H1071,B1072,"f",FALSE)</f>
        <v>46959</v>
      </c>
      <c r="I1072" s="177">
        <f>_xll.qlInterestRateIndexValueDate(Index1M,$H1072)</f>
        <v>46961</v>
      </c>
      <c r="J1072" s="182">
        <f>IFERROR(_xll.qlIndexFixing(Index1M,$H1072,TRUE,_xll.ohTrigger(RecalcTrigger,Trigger1M)),NA())</f>
        <v>2.144371095077674E-2</v>
      </c>
      <c r="K1072" s="44" t="e">
        <f>IFERROR(_xll.qlIndexFixing(Index3M,H1072,TRUE,_xll.ohTrigger(RecalcTrigger,Trigger3M)),NA())</f>
        <v>#N/A</v>
      </c>
      <c r="L1072" s="44">
        <f>IFERROR(_xll.qlIndexFixing(Index6M,$H1072,TRUE,_xll.ohTrigger(RecalcTrigger,Trigger6M)),NA())</f>
        <v>2.266015216896303E-2</v>
      </c>
      <c r="M1072" s="183">
        <f>IFERROR(_xll.qlIndexFixing(Index1Y,$H1072,TRUE,_xll.ohTrigger(RecalcTrigger,Trigger1Y)),NA())</f>
        <v>2.307455083277021E-2</v>
      </c>
      <c r="N1072" s="182">
        <f>IFERROR(_xll.qlIndexFixing(ONIndex1M,I1072,TRUE,_xll.ohTrigger(RecalcTrigger,Trigger1M)),NA())</f>
        <v>2.1413334847046883E-2</v>
      </c>
      <c r="O1072" s="44" t="e">
        <f>IFERROR(_xll.qlIndexFixing(ONIndex3M,I1072,TRUE,_xll.ohTrigger(RecalcTrigger,Trigger3M)),NA())</f>
        <v>#N/A</v>
      </c>
      <c r="P1072" s="44">
        <f>IFERROR(_xll.qlIndexFixing(ONIndex6M,I1072,TRUE,_xll.ohTrigger(RecalcTrigger,Trigger6M)),NA())</f>
        <v>2.250809260501363E-2</v>
      </c>
      <c r="Q1072" s="183">
        <f>IFERROR(_xll.qlIndexFixing(ONIndex1Y,I1072,TRUE,_xll.ohTrigger(RecalcTrigger,Trigger1Y)),NA())</f>
        <v>2.2791332203269121E-2</v>
      </c>
    </row>
    <row r="1073" spans="2:17" x14ac:dyDescent="0.2">
      <c r="B1073" s="39" t="s">
        <v>42</v>
      </c>
      <c r="D1073" s="42">
        <f>_xll.qlCalendarAdvance(Calendar,$D1072,B1073,"f",FALSE)</f>
        <v>46966</v>
      </c>
      <c r="E1073" s="177">
        <f>_xll.qlInterestRateIndexValueDate(IndexON,D1073)</f>
        <v>46966</v>
      </c>
      <c r="F1073" s="193">
        <f>IFERROR(_xll.qlIndexFixing(IndexON,D1073,TRUE,_xll.ohTrigger(RecalcTrigger,TriggerON)),NA())</f>
        <v>2.1354866449403431E-2</v>
      </c>
      <c r="H1073" s="42">
        <f>_xll.qlCalendarAdvance(Calendar,$H1072,B1073,"f",FALSE)</f>
        <v>46966</v>
      </c>
      <c r="I1073" s="177">
        <f>_xll.qlInterestRateIndexValueDate(Index1M,$H1073)</f>
        <v>46968</v>
      </c>
      <c r="J1073" s="182">
        <f>IFERROR(_xll.qlIndexFixing(Index1M,$H1073,TRUE,_xll.ohTrigger(RecalcTrigger,Trigger1M)),NA())</f>
        <v>2.1450106064088148E-2</v>
      </c>
      <c r="K1073" s="44" t="e">
        <f>IFERROR(_xll.qlIndexFixing(Index3M,H1073,TRUE,_xll.ohTrigger(RecalcTrigger,Trigger3M)),NA())</f>
        <v>#N/A</v>
      </c>
      <c r="L1073" s="44">
        <f>IFERROR(_xll.qlIndexFixing(Index6M,$H1073,TRUE,_xll.ohTrigger(RecalcTrigger,Trigger6M)),NA())</f>
        <v>2.2661506611806933E-2</v>
      </c>
      <c r="M1073" s="183">
        <f>IFERROR(_xll.qlIndexFixing(Index1Y,$H1073,TRUE,_xll.ohTrigger(RecalcTrigger,Trigger1Y)),NA())</f>
        <v>2.307470809284104E-2</v>
      </c>
      <c r="N1073" s="182">
        <f>IFERROR(_xll.qlIndexFixing(ONIndex1M,I1073,TRUE,_xll.ohTrigger(RecalcTrigger,Trigger1M)),NA())</f>
        <v>2.1419864296188251E-2</v>
      </c>
      <c r="O1073" s="44" t="e">
        <f>IFERROR(_xll.qlIndexFixing(ONIndex3M,I1073,TRUE,_xll.ohTrigger(RecalcTrigger,Trigger3M)),NA())</f>
        <v>#N/A</v>
      </c>
      <c r="P1073" s="44">
        <f>IFERROR(_xll.qlIndexFixing(ONIndex6M,I1073,TRUE,_xll.ohTrigger(RecalcTrigger,Trigger6M)),NA())</f>
        <v>2.2510384971070607E-2</v>
      </c>
      <c r="Q1073" s="183">
        <f>IFERROR(_xll.qlIndexFixing(ONIndex1Y,I1073,TRUE,_xll.ohTrigger(RecalcTrigger,Trigger1Y)),NA())</f>
        <v>2.2793178120767976E-2</v>
      </c>
    </row>
    <row r="1074" spans="2:17" x14ac:dyDescent="0.2">
      <c r="B1074" s="39" t="s">
        <v>42</v>
      </c>
      <c r="D1074" s="42">
        <f>_xll.qlCalendarAdvance(Calendar,$D1073,B1074,"f",FALSE)</f>
        <v>46973</v>
      </c>
      <c r="E1074" s="177">
        <f>_xll.qlInterestRateIndexValueDate(IndexON,D1074)</f>
        <v>46973</v>
      </c>
      <c r="F1074" s="193">
        <f>IFERROR(_xll.qlIndexFixing(IndexON,D1074,TRUE,_xll.ohTrigger(RecalcTrigger,TriggerON)),NA())</f>
        <v>2.1361814894342857E-2</v>
      </c>
      <c r="H1074" s="42">
        <f>_xll.qlCalendarAdvance(Calendar,$H1073,B1074,"f",FALSE)</f>
        <v>46973</v>
      </c>
      <c r="I1074" s="177">
        <f>_xll.qlInterestRateIndexValueDate(Index1M,$H1074)</f>
        <v>46975</v>
      </c>
      <c r="J1074" s="182">
        <f>IFERROR(_xll.qlIndexFixing(Index1M,$H1074,TRUE,_xll.ohTrigger(RecalcTrigger,Trigger1M)),NA())</f>
        <v>2.1456412220265397E-2</v>
      </c>
      <c r="K1074" s="44" t="e">
        <f>IFERROR(_xll.qlIndexFixing(Index3M,H1074,TRUE,_xll.ohTrigger(RecalcTrigger,Trigger3M)),NA())</f>
        <v>#N/A</v>
      </c>
      <c r="L1074" s="44">
        <f>IFERROR(_xll.qlIndexFixing(Index6M,$H1074,TRUE,_xll.ohTrigger(RecalcTrigger,Trigger6M)),NA())</f>
        <v>2.266278613510328E-2</v>
      </c>
      <c r="M1074" s="183">
        <f>IFERROR(_xll.qlIndexFixing(Index1Y,$H1074,TRUE,_xll.ohTrigger(RecalcTrigger,Trigger1Y)),NA())</f>
        <v>2.3074799964852406E-2</v>
      </c>
      <c r="N1074" s="182">
        <f>IFERROR(_xll.qlIndexFixing(ONIndex1M,I1074,TRUE,_xll.ohTrigger(RecalcTrigger,Trigger1M)),NA())</f>
        <v>2.1426304640366212E-2</v>
      </c>
      <c r="O1074" s="44" t="e">
        <f>IFERROR(_xll.qlIndexFixing(ONIndex3M,I1074,TRUE,_xll.ohTrigger(RecalcTrigger,Trigger3M)),NA())</f>
        <v>#N/A</v>
      </c>
      <c r="P1074" s="44">
        <f>IFERROR(_xll.qlIndexFixing(ONIndex6M,I1074,TRUE,_xll.ohTrigger(RecalcTrigger,Trigger6M)),NA())</f>
        <v>2.2512599450150717E-2</v>
      </c>
      <c r="Q1074" s="183">
        <f>IFERROR(_xll.qlIndexFixing(ONIndex1Y,I1074,TRUE,_xll.ohTrigger(RecalcTrigger,Trigger1Y)),NA())</f>
        <v>2.2794952443456751E-2</v>
      </c>
    </row>
    <row r="1075" spans="2:17" x14ac:dyDescent="0.2">
      <c r="B1075" s="39" t="s">
        <v>42</v>
      </c>
      <c r="D1075" s="42">
        <f>_xll.qlCalendarAdvance(Calendar,$D1074,B1075,"f",FALSE)</f>
        <v>46980</v>
      </c>
      <c r="E1075" s="177">
        <f>_xll.qlInterestRateIndexValueDate(IndexON,D1075)</f>
        <v>46980</v>
      </c>
      <c r="F1075" s="193">
        <f>IFERROR(_xll.qlIndexFixing(IndexON,D1075,TRUE,_xll.ohTrigger(RecalcTrigger,TriggerON)),NA())</f>
        <v>2.1368670135757384E-2</v>
      </c>
      <c r="H1075" s="42">
        <f>_xll.qlCalendarAdvance(Calendar,$H1074,B1075,"f",FALSE)</f>
        <v>46980</v>
      </c>
      <c r="I1075" s="177">
        <f>_xll.qlInterestRateIndexValueDate(Index1M,$H1075)</f>
        <v>46982</v>
      </c>
      <c r="J1075" s="182">
        <f>IFERROR(_xll.qlIndexFixing(Index1M,$H1075,TRUE,_xll.ohTrigger(RecalcTrigger,Trigger1M)),NA())</f>
        <v>2.1462629607188199E-2</v>
      </c>
      <c r="K1075" s="44" t="e">
        <f>IFERROR(_xll.qlIndexFixing(Index3M,H1075,TRUE,_xll.ohTrigger(RecalcTrigger,Trigger3M)),NA())</f>
        <v>#N/A</v>
      </c>
      <c r="L1075" s="44">
        <f>IFERROR(_xll.qlIndexFixing(Index6M,$H1075,TRUE,_xll.ohTrigger(RecalcTrigger,Trigger6M)),NA())</f>
        <v>2.266399104507336E-2</v>
      </c>
      <c r="M1075" s="183">
        <f>IFERROR(_xll.qlIndexFixing(Index1Y,$H1075,TRUE,_xll.ohTrigger(RecalcTrigger,Trigger1Y)),NA())</f>
        <v>2.3074826758563326E-2</v>
      </c>
      <c r="N1075" s="182">
        <f>IFERROR(_xll.qlIndexFixing(ONIndex1M,I1075,TRUE,_xll.ohTrigger(RecalcTrigger,Trigger1M)),NA())</f>
        <v>2.1432656067270628E-2</v>
      </c>
      <c r="O1075" s="44" t="e">
        <f>IFERROR(_xll.qlIndexFixing(ONIndex3M,I1075,TRUE,_xll.ohTrigger(RecalcTrigger,Trigger3M)),NA())</f>
        <v>#N/A</v>
      </c>
      <c r="P1075" s="44">
        <f>IFERROR(_xll.qlIndexFixing(ONIndex6M,I1075,TRUE,_xll.ohTrigger(RecalcTrigger,Trigger6M)),NA())</f>
        <v>2.2514736345371489E-2</v>
      </c>
      <c r="Q1075" s="183">
        <f>IFERROR(_xll.qlIndexFixing(ONIndex1Y,I1075,TRUE,_xll.ohTrigger(RecalcTrigger,Trigger1Y)),NA())</f>
        <v>2.2796655473893424E-2</v>
      </c>
    </row>
    <row r="1076" spans="2:17" x14ac:dyDescent="0.2">
      <c r="B1076" s="39" t="s">
        <v>42</v>
      </c>
      <c r="D1076" s="42">
        <f>_xll.qlCalendarAdvance(Calendar,$D1075,B1076,"f",FALSE)</f>
        <v>46987</v>
      </c>
      <c r="E1076" s="177">
        <f>_xll.qlInterestRateIndexValueDate(IndexON,D1076)</f>
        <v>46987</v>
      </c>
      <c r="F1076" s="193">
        <f>IFERROR(_xll.qlIndexFixing(IndexON,D1076,TRUE,_xll.ohTrigger(RecalcTrigger,TriggerON)),NA())</f>
        <v>2.1375432319929999E-2</v>
      </c>
      <c r="H1076" s="42">
        <f>_xll.qlCalendarAdvance(Calendar,$H1075,B1076,"f",FALSE)</f>
        <v>46987</v>
      </c>
      <c r="I1076" s="177">
        <f>_xll.qlInterestRateIndexValueDate(Index1M,$H1076)</f>
        <v>46989</v>
      </c>
      <c r="J1076" s="182">
        <f>IFERROR(_xll.qlIndexFixing(Index1M,$H1076,TRUE,_xll.ohTrigger(RecalcTrigger,Trigger1M)),NA())</f>
        <v>2.1468758412741262E-2</v>
      </c>
      <c r="K1076" s="44" t="e">
        <f>IFERROR(_xll.qlIndexFixing(Index3M,H1076,TRUE,_xll.ohTrigger(RecalcTrigger,Trigger3M)),NA())</f>
        <v>#N/A</v>
      </c>
      <c r="L1076" s="44">
        <f>IFERROR(_xll.qlIndexFixing(Index6M,$H1076,TRUE,_xll.ohTrigger(RecalcTrigger,Trigger6M)),NA())</f>
        <v>2.2665121647949194E-2</v>
      </c>
      <c r="M1076" s="183">
        <f>IFERROR(_xll.qlIndexFixing(Index1Y,$H1076,TRUE,_xll.ohTrigger(RecalcTrigger,Trigger1Y)),NA())</f>
        <v>2.3074788783745737E-2</v>
      </c>
      <c r="N1076" s="182">
        <f>IFERROR(_xll.qlIndexFixing(ONIndex1M,I1076,TRUE,_xll.ohTrigger(RecalcTrigger,Trigger1M)),NA())</f>
        <v>2.14389187646713E-2</v>
      </c>
      <c r="O1076" s="44" t="e">
        <f>IFERROR(_xll.qlIndexFixing(ONIndex3M,I1076,TRUE,_xll.ohTrigger(RecalcTrigger,Trigger3M)),NA())</f>
        <v>#N/A</v>
      </c>
      <c r="P1076" s="44">
        <f>IFERROR(_xll.qlIndexFixing(ONIndex6M,I1076,TRUE,_xll.ohTrigger(RecalcTrigger,Trigger6M)),NA())</f>
        <v>2.2516795959450775E-2</v>
      </c>
      <c r="Q1076" s="183">
        <f>IFERROR(_xll.qlIndexFixing(ONIndex1Y,I1076,TRUE,_xll.ohTrigger(RecalcTrigger,Trigger1Y)),NA())</f>
        <v>2.2798287514955717E-2</v>
      </c>
    </row>
    <row r="1077" spans="2:17" x14ac:dyDescent="0.2">
      <c r="B1077" s="39" t="s">
        <v>42</v>
      </c>
      <c r="D1077" s="42">
        <f>_xll.qlCalendarAdvance(Calendar,$D1076,B1077,"f",FALSE)</f>
        <v>46994</v>
      </c>
      <c r="E1077" s="177">
        <f>_xll.qlInterestRateIndexValueDate(IndexON,D1077)</f>
        <v>46994</v>
      </c>
      <c r="F1077" s="193">
        <f>IFERROR(_xll.qlIndexFixing(IndexON,D1077,TRUE,_xll.ohTrigger(RecalcTrigger,TriggerON)),NA())</f>
        <v>2.138210159330356E-2</v>
      </c>
      <c r="H1077" s="42">
        <f>_xll.qlCalendarAdvance(Calendar,$H1076,B1077,"f",FALSE)</f>
        <v>46994</v>
      </c>
      <c r="I1077" s="177">
        <f>_xll.qlInterestRateIndexValueDate(Index1M,$H1077)</f>
        <v>46996</v>
      </c>
      <c r="J1077" s="182">
        <f>IFERROR(_xll.qlIndexFixing(Index1M,$H1077,TRUE,_xll.ohTrigger(RecalcTrigger,Trigger1M)),NA())</f>
        <v>2.147160564974579E-2</v>
      </c>
      <c r="K1077" s="44" t="e">
        <f>IFERROR(_xll.qlIndexFixing(Index3M,H1077,TRUE,_xll.ohTrigger(RecalcTrigger,Trigger3M)),NA())</f>
        <v>#N/A</v>
      </c>
      <c r="L1077" s="44">
        <f>IFERROR(_xll.qlIndexFixing(Index6M,$H1077,TRUE,_xll.ohTrigger(RecalcTrigger,Trigger6M)),NA())</f>
        <v>2.2662371079714552E-2</v>
      </c>
      <c r="M1077" s="183">
        <f>IFERROR(_xll.qlIndexFixing(Index1Y,$H1077,TRUE,_xll.ohTrigger(RecalcTrigger,Trigger1Y)),NA())</f>
        <v>2.3074686350184486E-2</v>
      </c>
      <c r="N1077" s="182">
        <f>IFERROR(_xll.qlIndexFixing(ONIndex1M,I1077,TRUE,_xll.ohTrigger(RecalcTrigger,Trigger1M)),NA())</f>
        <v>2.1445092920258091E-2</v>
      </c>
      <c r="O1077" s="44" t="e">
        <f>IFERROR(_xll.qlIndexFixing(ONIndex3M,I1077,TRUE,_xll.ohTrigger(RecalcTrigger,Trigger3M)),NA())</f>
        <v>#N/A</v>
      </c>
      <c r="P1077" s="44">
        <f>IFERROR(_xll.qlIndexFixing(ONIndex6M,I1077,TRUE,_xll.ohTrigger(RecalcTrigger,Trigger6M)),NA())</f>
        <v>2.2518778595346234E-2</v>
      </c>
      <c r="Q1077" s="183">
        <f>IFERROR(_xll.qlIndexFixing(ONIndex1Y,I1077,TRUE,_xll.ohTrigger(RecalcTrigger,Trigger1Y)),NA())</f>
        <v>2.2799848869041739E-2</v>
      </c>
    </row>
    <row r="1078" spans="2:17" x14ac:dyDescent="0.2">
      <c r="B1078" s="39" t="s">
        <v>42</v>
      </c>
      <c r="D1078" s="42">
        <f>_xll.qlCalendarAdvance(Calendar,$D1077,B1078,"f",FALSE)</f>
        <v>47001</v>
      </c>
      <c r="E1078" s="177">
        <f>_xll.qlInterestRateIndexValueDate(IndexON,D1078)</f>
        <v>47001</v>
      </c>
      <c r="F1078" s="193">
        <f>IFERROR(_xll.qlIndexFixing(IndexON,D1078,TRUE,_xll.ohTrigger(RecalcTrigger,TriggerON)),NA())</f>
        <v>2.138867810200118E-2</v>
      </c>
      <c r="H1078" s="42">
        <f>_xll.qlCalendarAdvance(Calendar,$H1077,B1078,"f",FALSE)</f>
        <v>47001</v>
      </c>
      <c r="I1078" s="177">
        <f>_xll.qlInterestRateIndexValueDate(Index1M,$H1078)</f>
        <v>47003</v>
      </c>
      <c r="J1078" s="182">
        <f>IFERROR(_xll.qlIndexFixing(Index1M,$H1078,TRUE,_xll.ohTrigger(RecalcTrigger,Trigger1M)),NA())</f>
        <v>2.1480751031286993E-2</v>
      </c>
      <c r="K1078" s="44" t="e">
        <f>IFERROR(_xll.qlIndexFixing(Index3M,H1078,TRUE,_xll.ohTrigger(RecalcTrigger,Trigger3M)),NA())</f>
        <v>#N/A</v>
      </c>
      <c r="L1078" s="44">
        <f>IFERROR(_xll.qlIndexFixing(Index6M,$H1078,TRUE,_xll.ohTrigger(RecalcTrigger,Trigger6M)),NA())</f>
        <v>2.26633794778252E-2</v>
      </c>
      <c r="M1078" s="183">
        <f>IFERROR(_xll.qlIndexFixing(Index1Y,$H1078,TRUE,_xll.ohTrigger(RecalcTrigger,Trigger1Y)),NA())</f>
        <v>2.307451976767648E-2</v>
      </c>
      <c r="N1078" s="182">
        <f>IFERROR(_xll.qlIndexFixing(ONIndex1M,I1078,TRUE,_xll.ohTrigger(RecalcTrigger,Trigger1M)),NA())</f>
        <v>2.1451178721481057E-2</v>
      </c>
      <c r="O1078" s="44" t="e">
        <f>IFERROR(_xll.qlIndexFixing(ONIndex3M,I1078,TRUE,_xll.ohTrigger(RecalcTrigger,Trigger3M)),NA())</f>
        <v>#N/A</v>
      </c>
      <c r="P1078" s="44">
        <f>IFERROR(_xll.qlIndexFixing(ONIndex6M,I1078,TRUE,_xll.ohTrigger(RecalcTrigger,Trigger6M)),NA())</f>
        <v>2.2520684555775716E-2</v>
      </c>
      <c r="Q1078" s="183">
        <f>IFERROR(_xll.qlIndexFixing(ONIndex1Y,I1078,TRUE,_xll.ohTrigger(RecalcTrigger,Trigger1Y)),NA())</f>
        <v>2.2801339839189083E-2</v>
      </c>
    </row>
    <row r="1079" spans="2:17" x14ac:dyDescent="0.2">
      <c r="B1079" s="39" t="s">
        <v>42</v>
      </c>
      <c r="D1079" s="42">
        <f>_xll.qlCalendarAdvance(Calendar,$D1078,B1079,"f",FALSE)</f>
        <v>47008</v>
      </c>
      <c r="E1079" s="177">
        <f>_xll.qlInterestRateIndexValueDate(IndexON,D1079)</f>
        <v>47008</v>
      </c>
      <c r="F1079" s="193">
        <f>IFERROR(_xll.qlIndexFixing(IndexON,D1079,TRUE,_xll.ohTrigger(RecalcTrigger,TriggerON)),NA())</f>
        <v>2.1395161992545653E-2</v>
      </c>
      <c r="H1079" s="42">
        <f>_xll.qlCalendarAdvance(Calendar,$H1078,B1079,"f",FALSE)</f>
        <v>47008</v>
      </c>
      <c r="I1079" s="177">
        <f>_xll.qlInterestRateIndexValueDate(Index1M,$H1079)</f>
        <v>47010</v>
      </c>
      <c r="J1079" s="182">
        <f>IFERROR(_xll.qlIndexFixing(Index1M,$H1079,TRUE,_xll.ohTrigger(RecalcTrigger,Trigger1M)),NA())</f>
        <v>2.1486615220066563E-2</v>
      </c>
      <c r="K1079" s="44" t="e">
        <f>IFERROR(_xll.qlIndexFixing(Index3M,H1079,TRUE,_xll.ohTrigger(RecalcTrigger,Trigger3M)),NA())</f>
        <v>#N/A</v>
      </c>
      <c r="L1079" s="44">
        <f>IFERROR(_xll.qlIndexFixing(Index6M,$H1079,TRUE,_xll.ohTrigger(RecalcTrigger,Trigger6M)),NA())</f>
        <v>2.2664314401193979E-2</v>
      </c>
      <c r="M1079" s="183">
        <f>IFERROR(_xll.qlIndexFixing(Index1Y,$H1079,TRUE,_xll.ohTrigger(RecalcTrigger,Trigger1Y)),NA())</f>
        <v>2.3074289346030005E-2</v>
      </c>
      <c r="N1079" s="182">
        <f>IFERROR(_xll.qlIndexFixing(ONIndex1M,I1079,TRUE,_xll.ohTrigger(RecalcTrigger,Trigger1M)),NA())</f>
        <v>2.1457176356269869E-2</v>
      </c>
      <c r="O1079" s="44" t="e">
        <f>IFERROR(_xll.qlIndexFixing(ONIndex3M,I1079,TRUE,_xll.ohTrigger(RecalcTrigger,Trigger3M)),NA())</f>
        <v>#N/A</v>
      </c>
      <c r="P1079" s="44">
        <f>IFERROR(_xll.qlIndexFixing(ONIndex6M,I1079,TRUE,_xll.ohTrigger(RecalcTrigger,Trigger6M)),NA())</f>
        <v>2.2522514143616945E-2</v>
      </c>
      <c r="Q1079" s="183">
        <f>IFERROR(_xll.qlIndexFixing(ONIndex1Y,I1079,TRUE,_xll.ohTrigger(RecalcTrigger,Trigger1Y)),NA())</f>
        <v>2.2802760728035665E-2</v>
      </c>
    </row>
    <row r="1080" spans="2:17" x14ac:dyDescent="0.2">
      <c r="B1080" s="39" t="s">
        <v>42</v>
      </c>
      <c r="D1080" s="42">
        <f>_xll.qlCalendarAdvance(Calendar,$D1079,B1080,"f",FALSE)</f>
        <v>47015</v>
      </c>
      <c r="E1080" s="177">
        <f>_xll.qlInterestRateIndexValueDate(IndexON,D1080)</f>
        <v>47015</v>
      </c>
      <c r="F1080" s="193">
        <f>IFERROR(_xll.qlIndexFixing(IndexON,D1080,TRUE,_xll.ohTrigger(RecalcTrigger,TriggerON)),NA())</f>
        <v>2.1401553411140029E-2</v>
      </c>
      <c r="H1080" s="42">
        <f>_xll.qlCalendarAdvance(Calendar,$H1079,B1080,"f",FALSE)</f>
        <v>47015</v>
      </c>
      <c r="I1080" s="177">
        <f>_xll.qlInterestRateIndexValueDate(Index1M,$H1080)</f>
        <v>47017</v>
      </c>
      <c r="J1080" s="182">
        <f>IFERROR(_xll.qlIndexFixing(Index1M,$H1080,TRUE,_xll.ohTrigger(RecalcTrigger,Trigger1M)),NA())</f>
        <v>2.1492391579040204E-2</v>
      </c>
      <c r="K1080" s="44" t="e">
        <f>IFERROR(_xll.qlIndexFixing(Index3M,H1080,TRUE,_xll.ohTrigger(RecalcTrigger,Trigger3M)),NA())</f>
        <v>#N/A</v>
      </c>
      <c r="L1080" s="44">
        <f>IFERROR(_xll.qlIndexFixing(Index6M,$H1080,TRUE,_xll.ohTrigger(RecalcTrigger,Trigger6M)),NA())</f>
        <v>2.2665176155991888E-2</v>
      </c>
      <c r="M1080" s="183">
        <f>IFERROR(_xll.qlIndexFixing(Index1Y,$H1080,TRUE,_xll.ohTrigger(RecalcTrigger,Trigger1Y)),NA())</f>
        <v>2.3073995395066268E-2</v>
      </c>
      <c r="N1080" s="182">
        <f>IFERROR(_xll.qlIndexFixing(ONIndex1M,I1080,TRUE,_xll.ohTrigger(RecalcTrigger,Trigger1M)),NA())</f>
        <v>2.1463086012234456E-2</v>
      </c>
      <c r="O1080" s="44" t="e">
        <f>IFERROR(_xll.qlIndexFixing(ONIndex3M,I1080,TRUE,_xll.ohTrigger(RecalcTrigger,Trigger3M)),NA())</f>
        <v>#N/A</v>
      </c>
      <c r="P1080" s="44">
        <f>IFERROR(_xll.qlIndexFixing(ONIndex6M,I1080,TRUE,_xll.ohTrigger(RecalcTrigger,Trigger6M)),NA())</f>
        <v>2.2524267661747643E-2</v>
      </c>
      <c r="Q1080" s="183">
        <f>IFERROR(_xll.qlIndexFixing(ONIndex1Y,I1080,TRUE,_xll.ohTrigger(RecalcTrigger,Trigger1Y)),NA())</f>
        <v>2.2804111838059526E-2</v>
      </c>
    </row>
    <row r="1081" spans="2:17" x14ac:dyDescent="0.2">
      <c r="B1081" s="39" t="s">
        <v>42</v>
      </c>
      <c r="D1081" s="42">
        <f>_xll.qlCalendarAdvance(Calendar,$D1080,B1081,"f",FALSE)</f>
        <v>47022</v>
      </c>
      <c r="E1081" s="177">
        <f>_xll.qlInterestRateIndexValueDate(IndexON,D1081)</f>
        <v>47022</v>
      </c>
      <c r="F1081" s="193">
        <f>IFERROR(_xll.qlIndexFixing(IndexON,D1081,TRUE,_xll.ohTrigger(RecalcTrigger,TriggerON)),NA())</f>
        <v>2.1407852504147229E-2</v>
      </c>
      <c r="H1081" s="42">
        <f>_xll.qlCalendarAdvance(Calendar,$H1080,B1081,"f",FALSE)</f>
        <v>47022</v>
      </c>
      <c r="I1081" s="177">
        <f>_xll.qlInterestRateIndexValueDate(Index1M,$H1081)</f>
        <v>47024</v>
      </c>
      <c r="J1081" s="182">
        <f>IFERROR(_xll.qlIndexFixing(Index1M,$H1081,TRUE,_xll.ohTrigger(RecalcTrigger,Trigger1M)),NA())</f>
        <v>2.1498080296105115E-2</v>
      </c>
      <c r="K1081" s="44" t="e">
        <f>IFERROR(_xll.qlIndexFixing(Index3M,H1081,TRUE,_xll.ohTrigger(RecalcTrigger,Trigger3M)),NA())</f>
        <v>#N/A</v>
      </c>
      <c r="L1081" s="44">
        <f>IFERROR(_xll.qlIndexFixing(Index6M,$H1081,TRUE,_xll.ohTrigger(RecalcTrigger,Trigger6M)),NA())</f>
        <v>2.2665965048399198E-2</v>
      </c>
      <c r="M1081" s="183">
        <f>IFERROR(_xll.qlIndexFixing(Index1Y,$H1081,TRUE,_xll.ohTrigger(RecalcTrigger,Trigger1Y)),NA())</f>
        <v>2.3073638224617436E-2</v>
      </c>
      <c r="N1081" s="182">
        <f>IFERROR(_xll.qlIndexFixing(ONIndex1M,I1081,TRUE,_xll.ohTrigger(RecalcTrigger,Trigger1M)),NA())</f>
        <v>2.1468907876984744E-2</v>
      </c>
      <c r="O1081" s="44" t="e">
        <f>IFERROR(_xll.qlIndexFixing(ONIndex3M,I1081,TRUE,_xll.ohTrigger(RecalcTrigger,Trigger3M)),NA())</f>
        <v>#N/A</v>
      </c>
      <c r="P1081" s="44">
        <f>IFERROR(_xll.qlIndexFixing(ONIndex6M,I1081,TRUE,_xll.ohTrigger(RecalcTrigger,Trigger6M)),NA())</f>
        <v>2.2525945412885662E-2</v>
      </c>
      <c r="Q1081" s="183">
        <f>IFERROR(_xll.qlIndexFixing(ONIndex1Y,I1081,TRUE,_xll.ohTrigger(RecalcTrigger,Trigger1Y)),NA())</f>
        <v>2.2805393472298263E-2</v>
      </c>
    </row>
    <row r="1082" spans="2:17" x14ac:dyDescent="0.2">
      <c r="B1082" s="39" t="s">
        <v>42</v>
      </c>
      <c r="D1082" s="42">
        <f>_xll.qlCalendarAdvance(Calendar,$D1081,B1082,"f",FALSE)</f>
        <v>47029</v>
      </c>
      <c r="E1082" s="177">
        <f>_xll.qlInterestRateIndexValueDate(IndexON,D1082)</f>
        <v>47029</v>
      </c>
      <c r="F1082" s="193">
        <f>IFERROR(_xll.qlIndexFixing(IndexON,D1082,TRUE,_xll.ohTrigger(RecalcTrigger,TriggerON)),NA())</f>
        <v>2.1414059418090048E-2</v>
      </c>
      <c r="H1082" s="42">
        <f>_xll.qlCalendarAdvance(Calendar,$H1081,B1082,"f",FALSE)</f>
        <v>47029</v>
      </c>
      <c r="I1082" s="177">
        <f>_xll.qlInterestRateIndexValueDate(Index1M,$H1082)</f>
        <v>47031</v>
      </c>
      <c r="J1082" s="182">
        <f>IFERROR(_xll.qlIndexFixing(Index1M,$H1082,TRUE,_xll.ohTrigger(RecalcTrigger,Trigger1M)),NA())</f>
        <v>2.1503681559160992E-2</v>
      </c>
      <c r="K1082" s="44" t="e">
        <f>IFERROR(_xll.qlIndexFixing(Index3M,H1082,TRUE,_xll.ohTrigger(RecalcTrigger,Trigger3M)),NA())</f>
        <v>#N/A</v>
      </c>
      <c r="L1082" s="44">
        <f>IFERROR(_xll.qlIndexFixing(Index6M,$H1082,TRUE,_xll.ohTrigger(RecalcTrigger,Trigger6M)),NA())</f>
        <v>2.2667418390470793E-2</v>
      </c>
      <c r="M1082" s="183">
        <f>IFERROR(_xll.qlIndexFixing(Index1Y,$H1082,TRUE,_xll.ohTrigger(RecalcTrigger,Trigger1Y)),NA())</f>
        <v>2.3073218144527272E-2</v>
      </c>
      <c r="N1082" s="182">
        <f>IFERROR(_xll.qlIndexFixing(ONIndex1M,I1082,TRUE,_xll.ohTrigger(RecalcTrigger,Trigger1M)),NA())</f>
        <v>2.1474642138210598E-2</v>
      </c>
      <c r="O1082" s="44" t="e">
        <f>IFERROR(_xll.qlIndexFixing(ONIndex3M,I1082,TRUE,_xll.ohTrigger(RecalcTrigger,Trigger3M)),NA())</f>
        <v>#N/A</v>
      </c>
      <c r="P1082" s="44">
        <f>IFERROR(_xll.qlIndexFixing(ONIndex6M,I1082,TRUE,_xll.ohTrigger(RecalcTrigger,Trigger6M)),NA())</f>
        <v>2.2527547699988659E-2</v>
      </c>
      <c r="Q1082" s="183">
        <f>IFERROR(_xll.qlIndexFixing(ONIndex1Y,I1082,TRUE,_xll.ohTrigger(RecalcTrigger,Trigger1Y)),NA())</f>
        <v>2.2806605933309854E-2</v>
      </c>
    </row>
    <row r="1083" spans="2:17" x14ac:dyDescent="0.2">
      <c r="B1083" s="39" t="s">
        <v>42</v>
      </c>
      <c r="D1083" s="42">
        <f>_xll.qlCalendarAdvance(Calendar,$D1082,B1083,"f",FALSE)</f>
        <v>47036</v>
      </c>
      <c r="E1083" s="177">
        <f>_xll.qlInterestRateIndexValueDate(IndexON,D1083)</f>
        <v>47036</v>
      </c>
      <c r="F1083" s="193">
        <f>IFERROR(_xll.qlIndexFixing(IndexON,D1083,TRUE,_xll.ohTrigger(RecalcTrigger,TriggerON)),NA())</f>
        <v>2.1420174299011663E-2</v>
      </c>
      <c r="H1083" s="42">
        <f>_xll.qlCalendarAdvance(Calendar,$H1082,B1083,"f",FALSE)</f>
        <v>47036</v>
      </c>
      <c r="I1083" s="177">
        <f>_xll.qlInterestRateIndexValueDate(Index1M,$H1083)</f>
        <v>47038</v>
      </c>
      <c r="J1083" s="182">
        <f>IFERROR(_xll.qlIndexFixing(Index1M,$H1083,TRUE,_xll.ohTrigger(RecalcTrigger,Trigger1M)),NA())</f>
        <v>2.1509195556110028E-2</v>
      </c>
      <c r="K1083" s="44" t="e">
        <f>IFERROR(_xll.qlIndexFixing(Index3M,H1083,TRUE,_xll.ohTrigger(RecalcTrigger,Trigger3M)),NA())</f>
        <v>#N/A</v>
      </c>
      <c r="L1083" s="44">
        <f>IFERROR(_xll.qlIndexFixing(Index6M,$H1083,TRUE,_xll.ohTrigger(RecalcTrigger,Trigger6M)),NA())</f>
        <v>2.2668057462212253E-2</v>
      </c>
      <c r="M1083" s="183">
        <f>IFERROR(_xll.qlIndexFixing(Index1Y,$H1083,TRUE,_xll.ohTrigger(RecalcTrigger,Trigger1Y)),NA())</f>
        <v>2.3072735464651366E-2</v>
      </c>
      <c r="N1083" s="182">
        <f>IFERROR(_xll.qlIndexFixing(ONIndex1M,I1083,TRUE,_xll.ohTrigger(RecalcTrigger,Trigger1M)),NA())</f>
        <v>2.1480288983761753E-2</v>
      </c>
      <c r="O1083" s="44" t="e">
        <f>IFERROR(_xll.qlIndexFixing(ONIndex3M,I1083,TRUE,_xll.ohTrigger(RecalcTrigger,Trigger3M)),NA())</f>
        <v>#N/A</v>
      </c>
      <c r="P1083" s="44">
        <f>IFERROR(_xll.qlIndexFixing(ONIndex6M,I1083,TRUE,_xll.ohTrigger(RecalcTrigger,Trigger6M)),NA())</f>
        <v>2.2529074825934359E-2</v>
      </c>
      <c r="Q1083" s="183">
        <f>IFERROR(_xll.qlIndexFixing(ONIndex1Y,I1083,TRUE,_xll.ohTrigger(RecalcTrigger,Trigger1Y)),NA())</f>
        <v>2.2807749523812149E-2</v>
      </c>
    </row>
    <row r="1084" spans="2:17" x14ac:dyDescent="0.2">
      <c r="B1084" s="39" t="s">
        <v>42</v>
      </c>
      <c r="D1084" s="42">
        <f>_xll.qlCalendarAdvance(Calendar,$D1083,B1084,"f",FALSE)</f>
        <v>47043</v>
      </c>
      <c r="E1084" s="177">
        <f>_xll.qlInterestRateIndexValueDate(IndexON,D1084)</f>
        <v>47043</v>
      </c>
      <c r="F1084" s="193">
        <f>IFERROR(_xll.qlIndexFixing(IndexON,D1084,TRUE,_xll.ohTrigger(RecalcTrigger,TriggerON)),NA())</f>
        <v>2.1426197293514804E-2</v>
      </c>
      <c r="H1084" s="42">
        <f>_xll.qlCalendarAdvance(Calendar,$H1083,B1084,"f",FALSE)</f>
        <v>47043</v>
      </c>
      <c r="I1084" s="177">
        <f>_xll.qlInterestRateIndexValueDate(Index1M,$H1084)</f>
        <v>47045</v>
      </c>
      <c r="J1084" s="182">
        <f>IFERROR(_xll.qlIndexFixing(Index1M,$H1084,TRUE,_xll.ohTrigger(RecalcTrigger,Trigger1M)),NA())</f>
        <v>2.1514622474856915E-2</v>
      </c>
      <c r="K1084" s="44" t="e">
        <f>IFERROR(_xll.qlIndexFixing(Index3M,H1084,TRUE,_xll.ohTrigger(RecalcTrigger,Trigger3M)),NA())</f>
        <v>#N/A</v>
      </c>
      <c r="L1084" s="44">
        <f>IFERROR(_xll.qlIndexFixing(Index6M,$H1084,TRUE,_xll.ohTrigger(RecalcTrigger,Trigger6M)),NA())</f>
        <v>2.2668624607523186E-2</v>
      </c>
      <c r="M1084" s="183">
        <f>IFERROR(_xll.qlIndexFixing(Index1Y,$H1084,TRUE,_xll.ohTrigger(RecalcTrigger,Trigger1Y)),NA())</f>
        <v>2.3072190494855392E-2</v>
      </c>
      <c r="N1084" s="182">
        <f>IFERROR(_xll.qlIndexFixing(ONIndex1M,I1084,TRUE,_xll.ohTrigger(RecalcTrigger,Trigger1M)),NA())</f>
        <v>2.1485848601088264E-2</v>
      </c>
      <c r="O1084" s="44" t="e">
        <f>IFERROR(_xll.qlIndexFixing(ONIndex3M,I1084,TRUE,_xll.ohTrigger(RecalcTrigger,Trigger3M)),NA())</f>
        <v>#N/A</v>
      </c>
      <c r="P1084" s="44">
        <f>IFERROR(_xll.qlIndexFixing(ONIndex6M,I1084,TRUE,_xll.ohTrigger(RecalcTrigger,Trigger6M)),NA())</f>
        <v>2.2530527093440611E-2</v>
      </c>
      <c r="Q1084" s="183">
        <f>IFERROR(_xll.qlIndexFixing(ONIndex1Y,I1084,TRUE,_xll.ohTrigger(RecalcTrigger,Trigger1Y)),NA())</f>
        <v>2.2808824546522999E-2</v>
      </c>
    </row>
    <row r="1085" spans="2:17" x14ac:dyDescent="0.2">
      <c r="B1085" s="39" t="s">
        <v>42</v>
      </c>
      <c r="D1085" s="42">
        <f>_xll.qlCalendarAdvance(Calendar,$D1084,B1085,"f",FALSE)</f>
        <v>47050</v>
      </c>
      <c r="E1085" s="177">
        <f>_xll.qlInterestRateIndexValueDate(IndexON,D1085)</f>
        <v>47050</v>
      </c>
      <c r="F1085" s="193">
        <f>IFERROR(_xll.qlIndexFixing(IndexON,D1085,TRUE,_xll.ohTrigger(RecalcTrigger,TriggerON)),NA())</f>
        <v>2.143212854780252E-2</v>
      </c>
      <c r="H1085" s="42">
        <f>_xll.qlCalendarAdvance(Calendar,$H1084,B1085,"f",FALSE)</f>
        <v>47050</v>
      </c>
      <c r="I1085" s="177">
        <f>_xll.qlInterestRateIndexValueDate(Index1M,$H1085)</f>
        <v>47052</v>
      </c>
      <c r="J1085" s="182">
        <f>IFERROR(_xll.qlIndexFixing(Index1M,$H1085,TRUE,_xll.ohTrigger(RecalcTrigger,Trigger1M)),NA())</f>
        <v>2.1519962503308843E-2</v>
      </c>
      <c r="K1085" s="44" t="e">
        <f>IFERROR(_xll.qlIndexFixing(Index3M,H1085,TRUE,_xll.ohTrigger(RecalcTrigger,Trigger3M)),NA())</f>
        <v>#N/A</v>
      </c>
      <c r="L1085" s="44">
        <f>IFERROR(_xll.qlIndexFixing(Index6M,$H1085,TRUE,_xll.ohTrigger(RecalcTrigger,Trigger6M)),NA())</f>
        <v>2.2669120132635997E-2</v>
      </c>
      <c r="M1085" s="183">
        <f>IFERROR(_xll.qlIndexFixing(Index1Y,$H1085,TRUE,_xll.ohTrigger(RecalcTrigger,Trigger1Y)),NA())</f>
        <v>2.3071583545016837E-2</v>
      </c>
      <c r="N1085" s="182">
        <f>IFERROR(_xll.qlIndexFixing(ONIndex1M,I1085,TRUE,_xll.ohTrigger(RecalcTrigger,Trigger1M)),NA())</f>
        <v>2.1491321178039868E-2</v>
      </c>
      <c r="O1085" s="44" t="e">
        <f>IFERROR(_xll.qlIndexFixing(ONIndex3M,I1085,TRUE,_xll.ohTrigger(RecalcTrigger,Trigger3M)),NA())</f>
        <v>#N/A</v>
      </c>
      <c r="P1085" s="44">
        <f>IFERROR(_xll.qlIndexFixing(ONIndex6M,I1085,TRUE,_xll.ohTrigger(RecalcTrigger,Trigger6M)),NA())</f>
        <v>2.2531904805465075E-2</v>
      </c>
      <c r="Q1085" s="183">
        <f>IFERROR(_xll.qlIndexFixing(ONIndex1Y,I1085,TRUE,_xll.ohTrigger(RecalcTrigger,Trigger1Y)),NA())</f>
        <v>2.2809831304160255E-2</v>
      </c>
    </row>
    <row r="1086" spans="2:17" x14ac:dyDescent="0.2">
      <c r="B1086" s="39" t="s">
        <v>42</v>
      </c>
      <c r="D1086" s="42">
        <f>_xll.qlCalendarAdvance(Calendar,$D1085,B1086,"f",FALSE)</f>
        <v>47057</v>
      </c>
      <c r="E1086" s="177">
        <f>_xll.qlInterestRateIndexValueDate(IndexON,D1086)</f>
        <v>47057</v>
      </c>
      <c r="F1086" s="193">
        <f>IFERROR(_xll.qlIndexFixing(IndexON,D1086,TRUE,_xll.ohTrigger(RecalcTrigger,TriggerON)),NA())</f>
        <v>2.1437968208157798E-2</v>
      </c>
      <c r="H1086" s="42">
        <f>_xll.qlCalendarAdvance(Calendar,$H1085,B1086,"f",FALSE)</f>
        <v>47057</v>
      </c>
      <c r="I1086" s="177">
        <f>_xll.qlInterestRateIndexValueDate(Index1M,$H1086)</f>
        <v>47059</v>
      </c>
      <c r="J1086" s="182">
        <f>IFERROR(_xll.qlIndexFixing(Index1M,$H1086,TRUE,_xll.ohTrigger(RecalcTrigger,Trigger1M)),NA())</f>
        <v>2.1525215829375499E-2</v>
      </c>
      <c r="K1086" s="44" t="e">
        <f>IFERROR(_xll.qlIndexFixing(Index3M,H1086,TRUE,_xll.ohTrigger(RecalcTrigger,Trigger3M)),NA())</f>
        <v>#N/A</v>
      </c>
      <c r="L1086" s="44">
        <f>IFERROR(_xll.qlIndexFixing(Index6M,$H1086,TRUE,_xll.ohTrigger(RecalcTrigger,Trigger6M)),NA())</f>
        <v>2.2668827291445974E-2</v>
      </c>
      <c r="M1086" s="183">
        <f>IFERROR(_xll.qlIndexFixing(Index1Y,$H1086,TRUE,_xll.ohTrigger(RecalcTrigger,Trigger1Y)),NA())</f>
        <v>2.3070914925023493E-2</v>
      </c>
      <c r="N1086" s="182">
        <f>IFERROR(_xll.qlIndexFixing(ONIndex1M,I1086,TRUE,_xll.ohTrigger(RecalcTrigger,Trigger1M)),NA())</f>
        <v>2.1496706902226492E-2</v>
      </c>
      <c r="O1086" s="44" t="e">
        <f>IFERROR(_xll.qlIndexFixing(ONIndex3M,I1086,TRUE,_xll.ohTrigger(RecalcTrigger,Trigger3M)),NA())</f>
        <v>#N/A</v>
      </c>
      <c r="P1086" s="44">
        <f>IFERROR(_xll.qlIndexFixing(ONIndex6M,I1086,TRUE,_xll.ohTrigger(RecalcTrigger,Trigger6M)),NA())</f>
        <v>2.2533208264725602E-2</v>
      </c>
      <c r="Q1086" s="183">
        <f>IFERROR(_xll.qlIndexFixing(ONIndex1Y,I1086,TRUE,_xll.ohTrigger(RecalcTrigger,Trigger1Y)),NA())</f>
        <v>2.2810770099441768E-2</v>
      </c>
    </row>
    <row r="1087" spans="2:17" x14ac:dyDescent="0.2">
      <c r="B1087" s="39" t="s">
        <v>42</v>
      </c>
      <c r="D1087" s="42">
        <f>_xll.qlCalendarAdvance(Calendar,$D1086,B1087,"f",FALSE)</f>
        <v>47064</v>
      </c>
      <c r="E1087" s="177">
        <f>_xll.qlInterestRateIndexValueDate(IndexON,D1087)</f>
        <v>47064</v>
      </c>
      <c r="F1087" s="193">
        <f>IFERROR(_xll.qlIndexFixing(IndexON,D1087,TRUE,_xll.ohTrigger(RecalcTrigger,TriggerON)),NA())</f>
        <v>2.1443716421103431E-2</v>
      </c>
      <c r="H1087" s="42">
        <f>_xll.qlCalendarAdvance(Calendar,$H1086,B1087,"f",FALSE)</f>
        <v>47064</v>
      </c>
      <c r="I1087" s="177">
        <f>_xll.qlInterestRateIndexValueDate(Index1M,$H1087)</f>
        <v>47066</v>
      </c>
      <c r="J1087" s="182">
        <f>IFERROR(_xll.qlIndexFixing(Index1M,$H1087,TRUE,_xll.ohTrigger(RecalcTrigger,Trigger1M)),NA())</f>
        <v>2.1530382640966572E-2</v>
      </c>
      <c r="K1087" s="44" t="e">
        <f>IFERROR(_xll.qlIndexFixing(Index3M,H1087,TRUE,_xll.ohTrigger(RecalcTrigger,Trigger3M)),NA())</f>
        <v>#N/A</v>
      </c>
      <c r="L1087" s="44">
        <f>IFERROR(_xll.qlIndexFixing(Index6M,$H1087,TRUE,_xll.ohTrigger(RecalcTrigger,Trigger6M)),NA())</f>
        <v>2.2669185439747705E-2</v>
      </c>
      <c r="M1087" s="183">
        <f>IFERROR(_xll.qlIndexFixing(Index1Y,$H1087,TRUE,_xll.ohTrigger(RecalcTrigger,Trigger1Y)),NA())</f>
        <v>2.3070184944773878E-2</v>
      </c>
      <c r="N1087" s="182">
        <f>IFERROR(_xll.qlIndexFixing(ONIndex1M,I1087,TRUE,_xll.ohTrigger(RecalcTrigger,Trigger1M)),NA())</f>
        <v>2.1502005961338E-2</v>
      </c>
      <c r="O1087" s="44" t="e">
        <f>IFERROR(_xll.qlIndexFixing(ONIndex3M,I1087,TRUE,_xll.ohTrigger(RecalcTrigger,Trigger3M)),NA())</f>
        <v>#N/A</v>
      </c>
      <c r="P1087" s="44">
        <f>IFERROR(_xll.qlIndexFixing(ONIndex6M,I1087,TRUE,_xll.ohTrigger(RecalcTrigger,Trigger6M)),NA())</f>
        <v>2.253443777417985E-2</v>
      </c>
      <c r="Q1087" s="183">
        <f>IFERROR(_xll.qlIndexFixing(ONIndex1Y,I1087,TRUE,_xll.ohTrigger(RecalcTrigger,Trigger1Y)),NA())</f>
        <v>2.2811641235085389E-2</v>
      </c>
    </row>
    <row r="1088" spans="2:17" x14ac:dyDescent="0.2">
      <c r="B1088" s="39" t="s">
        <v>42</v>
      </c>
      <c r="D1088" s="42">
        <f>_xll.qlCalendarAdvance(Calendar,$D1087,B1088,"f",FALSE)</f>
        <v>47071</v>
      </c>
      <c r="E1088" s="177">
        <f>_xll.qlInterestRateIndexValueDate(IndexON,D1088)</f>
        <v>47071</v>
      </c>
      <c r="F1088" s="193">
        <f>IFERROR(_xll.qlIndexFixing(IndexON,D1088,TRUE,_xll.ohTrigger(RecalcTrigger,TriggerON)),NA())</f>
        <v>2.1449373332762534E-2</v>
      </c>
      <c r="H1088" s="42">
        <f>_xll.qlCalendarAdvance(Calendar,$H1087,B1088,"f",FALSE)</f>
        <v>47071</v>
      </c>
      <c r="I1088" s="177">
        <f>_xll.qlInterestRateIndexValueDate(Index1M,$H1088)</f>
        <v>47073</v>
      </c>
      <c r="J1088" s="182">
        <f>IFERROR(_xll.qlIndexFixing(Index1M,$H1088,TRUE,_xll.ohTrigger(RecalcTrigger,Trigger1M)),NA())</f>
        <v>2.1535463125996746E-2</v>
      </c>
      <c r="K1088" s="44" t="e">
        <f>IFERROR(_xll.qlIndexFixing(Index3M,H1088,TRUE,_xll.ohTrigger(RecalcTrigger,Trigger3M)),NA())</f>
        <v>#N/A</v>
      </c>
      <c r="L1088" s="44">
        <f>IFERROR(_xll.qlIndexFixing(Index6M,$H1088,TRUE,_xll.ohTrigger(RecalcTrigger,Trigger6M)),NA())</f>
        <v>2.2669472869145557E-2</v>
      </c>
      <c r="M1088" s="183">
        <f>IFERROR(_xll.qlIndexFixing(Index1Y,$H1088,TRUE,_xll.ohTrigger(RecalcTrigger,Trigger1Y)),NA())</f>
        <v>2.3069393914176142E-2</v>
      </c>
      <c r="N1088" s="182">
        <f>IFERROR(_xll.qlIndexFixing(ONIndex1M,I1088,TRUE,_xll.ohTrigger(RecalcTrigger,Trigger1M)),NA())</f>
        <v>2.1507218542984319E-2</v>
      </c>
      <c r="O1088" s="44" t="e">
        <f>IFERROR(_xll.qlIndexFixing(ONIndex3M,I1088,TRUE,_xll.ohTrigger(RecalcTrigger,Trigger3M)),NA())</f>
        <v>#N/A</v>
      </c>
      <c r="P1088" s="44">
        <f>IFERROR(_xll.qlIndexFixing(ONIndex6M,I1088,TRUE,_xll.ohTrigger(RecalcTrigger,Trigger6M)),NA())</f>
        <v>2.2535593636625606E-2</v>
      </c>
      <c r="Q1088" s="183">
        <f>IFERROR(_xll.qlIndexFixing(ONIndex1Y,I1088,TRUE,_xll.ohTrigger(RecalcTrigger,Trigger1Y)),NA())</f>
        <v>2.2812445013808968E-2</v>
      </c>
    </row>
    <row r="1089" spans="2:17" x14ac:dyDescent="0.2">
      <c r="B1089" s="39" t="s">
        <v>42</v>
      </c>
      <c r="D1089" s="42">
        <f>_xll.qlCalendarAdvance(Calendar,$D1088,B1089,"f",FALSE)</f>
        <v>47078</v>
      </c>
      <c r="E1089" s="177">
        <f>_xll.qlInterestRateIndexValueDate(IndexON,D1089)</f>
        <v>47078</v>
      </c>
      <c r="F1089" s="193">
        <f>IFERROR(_xll.qlIndexFixing(IndexON,D1089,TRUE,_xll.ohTrigger(RecalcTrigger,TriggerON)),NA())</f>
        <v>2.1454939089577962E-2</v>
      </c>
      <c r="H1089" s="42">
        <f>_xll.qlCalendarAdvance(Calendar,$H1088,B1089,"f",FALSE)</f>
        <v>47078</v>
      </c>
      <c r="I1089" s="177">
        <f>_xll.qlInterestRateIndexValueDate(Index1M,$H1089)</f>
        <v>47080</v>
      </c>
      <c r="J1089" s="182">
        <f>IFERROR(_xll.qlIndexFixing(Index1M,$H1089,TRUE,_xll.ohTrigger(RecalcTrigger,Trigger1M)),NA())</f>
        <v>2.1542442462494895E-2</v>
      </c>
      <c r="K1089" s="44" t="e">
        <f>IFERROR(_xll.qlIndexFixing(Index3M,H1089,TRUE,_xll.ohTrigger(RecalcTrigger,Trigger3M)),NA())</f>
        <v>#N/A</v>
      </c>
      <c r="L1089" s="44">
        <f>IFERROR(_xll.qlIndexFixing(Index6M,$H1089,TRUE,_xll.ohTrigger(RecalcTrigger,Trigger6M)),NA())</f>
        <v>2.2669689885885608E-2</v>
      </c>
      <c r="M1089" s="183">
        <f>IFERROR(_xll.qlIndexFixing(Index1Y,$H1089,TRUE,_xll.ohTrigger(RecalcTrigger,Trigger1Y)),NA())</f>
        <v>2.3068542143149826E-2</v>
      </c>
      <c r="N1089" s="182">
        <f>IFERROR(_xll.qlIndexFixing(ONIndex1M,I1089,TRUE,_xll.ohTrigger(RecalcTrigger,Trigger1M)),NA())</f>
        <v>2.1512344835015185E-2</v>
      </c>
      <c r="O1089" s="44" t="e">
        <f>IFERROR(_xll.qlIndexFixing(ONIndex3M,I1089,TRUE,_xll.ohTrigger(RecalcTrigger,Trigger3M)),NA())</f>
        <v>#N/A</v>
      </c>
      <c r="P1089" s="44">
        <f>IFERROR(_xll.qlIndexFixing(ONIndex6M,I1089,TRUE,_xll.ohTrigger(RecalcTrigger,Trigger6M)),NA())</f>
        <v>2.2536676154940594E-2</v>
      </c>
      <c r="Q1089" s="183">
        <f>IFERROR(_xll.qlIndexFixing(ONIndex1Y,I1089,TRUE,_xll.ohTrigger(RecalcTrigger,Trigger1Y)),NA())</f>
        <v>2.2813181738330357E-2</v>
      </c>
    </row>
    <row r="1090" spans="2:17" x14ac:dyDescent="0.2">
      <c r="B1090" s="39" t="s">
        <v>42</v>
      </c>
      <c r="D1090" s="42">
        <f>_xll.qlCalendarAdvance(Calendar,$D1089,B1090,"f",FALSE)</f>
        <v>47085</v>
      </c>
      <c r="E1090" s="177">
        <f>_xll.qlInterestRateIndexValueDate(IndexON,D1090)</f>
        <v>47085</v>
      </c>
      <c r="F1090" s="193">
        <f>IFERROR(_xll.qlIndexFixing(IndexON,D1090,TRUE,_xll.ohTrigger(RecalcTrigger,TriggerON)),NA())</f>
        <v>2.146041383791264E-2</v>
      </c>
      <c r="H1090" s="42">
        <f>_xll.qlCalendarAdvance(Calendar,$H1089,B1090,"f",FALSE)</f>
        <v>47085</v>
      </c>
      <c r="I1090" s="177">
        <f>_xll.qlInterestRateIndexValueDate(Index1M,$H1090)</f>
        <v>47087</v>
      </c>
      <c r="J1090" s="182">
        <f>IFERROR(_xll.qlIndexFixing(Index1M,$H1090,TRUE,_xll.ohTrigger(RecalcTrigger,Trigger1M)),NA())</f>
        <v>2.154240200334738E-2</v>
      </c>
      <c r="K1090" s="44" t="e">
        <f>IFERROR(_xll.qlIndexFixing(Index3M,H1090,TRUE,_xll.ohTrigger(RecalcTrigger,Trigger3M)),NA())</f>
        <v>#N/A</v>
      </c>
      <c r="L1090" s="44">
        <f>IFERROR(_xll.qlIndexFixing(Index6M,$H1090,TRUE,_xll.ohTrigger(RecalcTrigger,Trigger6M)),NA())</f>
        <v>2.2670534173906007E-2</v>
      </c>
      <c r="M1090" s="183">
        <f>IFERROR(_xll.qlIndexFixing(Index1Y,$H1090,TRUE,_xll.ohTrigger(RecalcTrigger,Trigger1Y)),NA())</f>
        <v>2.3067629941623456E-2</v>
      </c>
      <c r="N1090" s="182">
        <f>IFERROR(_xll.qlIndexFixing(ONIndex1M,I1090,TRUE,_xll.ohTrigger(RecalcTrigger,Trigger1M)),NA())</f>
        <v>2.1517385024880653E-2</v>
      </c>
      <c r="O1090" s="44" t="e">
        <f>IFERROR(_xll.qlIndexFixing(ONIndex3M,I1090,TRUE,_xll.ohTrigger(RecalcTrigger,Trigger3M)),NA())</f>
        <v>#N/A</v>
      </c>
      <c r="P1090" s="44">
        <f>IFERROR(_xll.qlIndexFixing(ONIndex6M,I1090,TRUE,_xll.ohTrigger(RecalcTrigger,Trigger6M)),NA())</f>
        <v>2.2537685631762727E-2</v>
      </c>
      <c r="Q1090" s="183">
        <f>IFERROR(_xll.qlIndexFixing(ONIndex1Y,I1090,TRUE,_xll.ohTrigger(RecalcTrigger,Trigger1Y)),NA())</f>
        <v>2.2813851711367406E-2</v>
      </c>
    </row>
    <row r="1091" spans="2:17" x14ac:dyDescent="0.2">
      <c r="B1091" s="39" t="s">
        <v>42</v>
      </c>
      <c r="D1091" s="42">
        <f>_xll.qlCalendarAdvance(Calendar,$D1090,B1091,"f",FALSE)</f>
        <v>47092</v>
      </c>
      <c r="E1091" s="177">
        <f>_xll.qlInterestRateIndexValueDate(IndexON,D1091)</f>
        <v>47092</v>
      </c>
      <c r="F1091" s="193">
        <f>IFERROR(_xll.qlIndexFixing(IndexON,D1091,TRUE,_xll.ohTrigger(RecalcTrigger,TriggerON)),NA())</f>
        <v>2.1465797724049551E-2</v>
      </c>
      <c r="H1091" s="42">
        <f>_xll.qlCalendarAdvance(Calendar,$H1090,B1091,"f",FALSE)</f>
        <v>47092</v>
      </c>
      <c r="I1091" s="177">
        <f>_xll.qlInterestRateIndexValueDate(Index1M,$H1091)</f>
        <v>47094</v>
      </c>
      <c r="J1091" s="182">
        <f>IFERROR(_xll.qlIndexFixing(Index1M,$H1091,TRUE,_xll.ohTrigger(RecalcTrigger,Trigger1M)),NA())</f>
        <v>2.1550188500896184E-2</v>
      </c>
      <c r="K1091" s="44" t="e">
        <f>IFERROR(_xll.qlIndexFixing(Index3M,H1091,TRUE,_xll.ohTrigger(RecalcTrigger,Trigger3M)),NA())</f>
        <v>#N/A</v>
      </c>
      <c r="L1091" s="44">
        <f>IFERROR(_xll.qlIndexFixing(Index6M,$H1091,TRUE,_xll.ohTrigger(RecalcTrigger,Trigger6M)),NA())</f>
        <v>2.2670606409146653E-2</v>
      </c>
      <c r="M1091" s="183">
        <f>IFERROR(_xll.qlIndexFixing(Index1Y,$H1091,TRUE,_xll.ohTrigger(RecalcTrigger,Trigger1Y)),NA())</f>
        <v>2.3066657619535406E-2</v>
      </c>
      <c r="N1091" s="182">
        <f>IFERROR(_xll.qlIndexFixing(ONIndex1M,I1091,TRUE,_xll.ohTrigger(RecalcTrigger,Trigger1M)),NA())</f>
        <v>2.1522339300510396E-2</v>
      </c>
      <c r="O1091" s="44" t="e">
        <f>IFERROR(_xll.qlIndexFixing(ONIndex3M,I1091,TRUE,_xll.ohTrigger(RecalcTrigger,Trigger3M)),NA())</f>
        <v>#N/A</v>
      </c>
      <c r="P1091" s="44">
        <f>IFERROR(_xll.qlIndexFixing(ONIndex6M,I1091,TRUE,_xll.ohTrigger(RecalcTrigger,Trigger6M)),NA())</f>
        <v>2.2538622370209538E-2</v>
      </c>
      <c r="Q1091" s="183">
        <f>IFERROR(_xll.qlIndexFixing(ONIndex1Y,I1091,TRUE,_xll.ohTrigger(RecalcTrigger,Trigger1Y)),NA())</f>
        <v>2.2814455235558029E-2</v>
      </c>
    </row>
    <row r="1092" spans="2:17" x14ac:dyDescent="0.2">
      <c r="B1092" s="39" t="s">
        <v>42</v>
      </c>
      <c r="D1092" s="42">
        <f>_xll.qlCalendarAdvance(Calendar,$D1091,B1092,"f",FALSE)</f>
        <v>47099</v>
      </c>
      <c r="E1092" s="177">
        <f>_xll.qlInterestRateIndexValueDate(IndexON,D1092)</f>
        <v>47099</v>
      </c>
      <c r="F1092" s="193">
        <f>IFERROR(_xll.qlIndexFixing(IndexON,D1092,TRUE,_xll.ohTrigger(RecalcTrigger,TriggerON)),NA())</f>
        <v>2.1471090894511491E-2</v>
      </c>
      <c r="H1092" s="42">
        <f>_xll.qlCalendarAdvance(Calendar,$H1091,B1092,"f",FALSE)</f>
        <v>47099</v>
      </c>
      <c r="I1092" s="177">
        <f>_xll.qlInterestRateIndexValueDate(Index1M,$H1092)</f>
        <v>47101</v>
      </c>
      <c r="J1092" s="182">
        <f>IFERROR(_xll.qlIndexFixing(Index1M,$H1092,TRUE,_xll.ohTrigger(RecalcTrigger,Trigger1M)),NA())</f>
        <v>2.1554925558867066E-2</v>
      </c>
      <c r="K1092" s="44" t="e">
        <f>IFERROR(_xll.qlIndexFixing(Index3M,H1092,TRUE,_xll.ohTrigger(RecalcTrigger,Trigger3M)),NA())</f>
        <v>#N/A</v>
      </c>
      <c r="L1092" s="44">
        <f>IFERROR(_xll.qlIndexFixing(Index6M,$H1092,TRUE,_xll.ohTrigger(RecalcTrigger,Trigger6M)),NA())</f>
        <v>2.2670609168032083E-2</v>
      </c>
      <c r="M1092" s="183">
        <f>IFERROR(_xll.qlIndexFixing(Index1Y,$H1092,TRUE,_xll.ohTrigger(RecalcTrigger,Trigger1Y)),NA())</f>
        <v>2.3065625486834128E-2</v>
      </c>
      <c r="N1092" s="182">
        <f>IFERROR(_xll.qlIndexFixing(ONIndex1M,I1092,TRUE,_xll.ohTrigger(RecalcTrigger,Trigger1M)),NA())</f>
        <v>2.1527207849434404E-2</v>
      </c>
      <c r="O1092" s="44" t="e">
        <f>IFERROR(_xll.qlIndexFixing(ONIndex3M,I1092,TRUE,_xll.ohTrigger(RecalcTrigger,Trigger3M)),NA())</f>
        <v>#N/A</v>
      </c>
      <c r="P1092" s="44">
        <f>IFERROR(_xll.qlIndexFixing(ONIndex6M,I1092,TRUE,_xll.ohTrigger(RecalcTrigger,Trigger6M)),NA())</f>
        <v>2.2539486672998876E-2</v>
      </c>
      <c r="Q1092" s="183">
        <f>IFERROR(_xll.qlIndexFixing(ONIndex1Y,I1092,TRUE,_xll.ohTrigger(RecalcTrigger,Trigger1Y)),NA())</f>
        <v>2.281499261377995E-2</v>
      </c>
    </row>
    <row r="1093" spans="2:17" x14ac:dyDescent="0.2">
      <c r="B1093" s="39" t="s">
        <v>42</v>
      </c>
      <c r="D1093" s="42">
        <f>_xll.qlCalendarAdvance(Calendar,$D1092,B1093,"f",FALSE)</f>
        <v>47106</v>
      </c>
      <c r="E1093" s="177">
        <f>_xll.qlInterestRateIndexValueDate(IndexON,D1093)</f>
        <v>47106</v>
      </c>
      <c r="F1093" s="193">
        <f>IFERROR(_xll.qlIndexFixing(IndexON,D1093,TRUE,_xll.ohTrigger(RecalcTrigger,TriggerON)),NA())</f>
        <v>2.1476293495421572E-2</v>
      </c>
      <c r="H1093" s="42">
        <f>_xll.qlCalendarAdvance(Calendar,$H1092,B1093,"f",FALSE)</f>
        <v>47106</v>
      </c>
      <c r="I1093" s="177">
        <f>_xll.qlInterestRateIndexValueDate(Index1M,$H1093)</f>
        <v>47108</v>
      </c>
      <c r="J1093" s="182">
        <f>IFERROR(_xll.qlIndexFixing(Index1M,$H1093,TRUE,_xll.ohTrigger(RecalcTrigger,Trigger1M)),NA())</f>
        <v>2.1559577229882942E-2</v>
      </c>
      <c r="K1093" s="44" t="e">
        <f>IFERROR(_xll.qlIndexFixing(Index3M,H1093,TRUE,_xll.ohTrigger(RecalcTrigger,Trigger3M)),NA())</f>
        <v>#N/A</v>
      </c>
      <c r="L1093" s="44">
        <f>IFERROR(_xll.qlIndexFixing(Index6M,$H1093,TRUE,_xll.ohTrigger(RecalcTrigger,Trigger6M)),NA())</f>
        <v>2.2670542756857062E-2</v>
      </c>
      <c r="M1093" s="183">
        <f>IFERROR(_xll.qlIndexFixing(Index1Y,$H1093,TRUE,_xll.ohTrigger(RecalcTrigger,Trigger1Y)),NA())</f>
        <v>2.306453385347727E-2</v>
      </c>
      <c r="N1093" s="182">
        <f>IFERROR(_xll.qlIndexFixing(ONIndex1M,I1093,TRUE,_xll.ohTrigger(RecalcTrigger,Trigger1M)),NA())</f>
        <v>2.1533341748583013E-2</v>
      </c>
      <c r="O1093" s="44" t="e">
        <f>IFERROR(_xll.qlIndexFixing(ONIndex3M,I1093,TRUE,_xll.ohTrigger(RecalcTrigger,Trigger3M)),NA())</f>
        <v>#N/A</v>
      </c>
      <c r="P1093" s="44">
        <f>IFERROR(_xll.qlIndexFixing(ONIndex6M,I1093,TRUE,_xll.ohTrigger(RecalcTrigger,Trigger6M)),NA())</f>
        <v>2.254049197076391E-2</v>
      </c>
      <c r="Q1093" s="183">
        <f>IFERROR(_xll.qlIndexFixing(ONIndex1Y,I1093,TRUE,_xll.ohTrigger(RecalcTrigger,Trigger1Y)),NA())</f>
        <v>2.2815586821502976E-2</v>
      </c>
    </row>
    <row r="1094" spans="2:17" x14ac:dyDescent="0.2">
      <c r="B1094" s="39" t="s">
        <v>42</v>
      </c>
      <c r="D1094" s="42">
        <f>_xll.qlCalendarAdvance(Calendar,$D1093,B1094,"f",FALSE)</f>
        <v>47114</v>
      </c>
      <c r="E1094" s="177">
        <f>_xll.qlInterestRateIndexValueDate(IndexON,D1094)</f>
        <v>47114</v>
      </c>
      <c r="F1094" s="193">
        <f>IFERROR(_xll.qlIndexFixing(IndexON,D1094,TRUE,_xll.ohTrigger(RecalcTrigger,TriggerON)),NA())</f>
        <v>2.1482128611172158E-2</v>
      </c>
      <c r="H1094" s="42">
        <f>_xll.qlCalendarAdvance(Calendar,$H1093,B1094,"f",FALSE)</f>
        <v>47114</v>
      </c>
      <c r="I1094" s="177">
        <f>_xll.qlInterestRateIndexValueDate(Index1M,$H1094)</f>
        <v>47116</v>
      </c>
      <c r="J1094" s="182">
        <f>IFERROR(_xll.qlIndexFixing(Index1M,$H1094,TRUE,_xll.ohTrigger(RecalcTrigger,Trigger1M)),NA())</f>
        <v>2.1565751977081569E-2</v>
      </c>
      <c r="K1094" s="44" t="e">
        <f>IFERROR(_xll.qlIndexFixing(Index3M,H1094,TRUE,_xll.ohTrigger(RecalcTrigger,Trigger3M)),NA())</f>
        <v>#N/A</v>
      </c>
      <c r="L1094" s="44">
        <f>IFERROR(_xll.qlIndexFixing(Index6M,$H1094,TRUE,_xll.ohTrigger(RecalcTrigger,Trigger6M)),NA())</f>
        <v>2.2670382553259861E-2</v>
      </c>
      <c r="M1094" s="183">
        <f>IFERROR(_xll.qlIndexFixing(Index1Y,$H1094,TRUE,_xll.ohTrigger(RecalcTrigger,Trigger1Y)),NA())</f>
        <v>2.3064436382360175E-2</v>
      </c>
      <c r="N1094" s="182">
        <f>IFERROR(_xll.qlIndexFixing(ONIndex1M,I1094,TRUE,_xll.ohTrigger(RecalcTrigger,Trigger1M)),NA())</f>
        <v>2.1538015055604376E-2</v>
      </c>
      <c r="O1094" s="44" t="e">
        <f>IFERROR(_xll.qlIndexFixing(ONIndex3M,I1094,TRUE,_xll.ohTrigger(RecalcTrigger,Trigger3M)),NA())</f>
        <v>#N/A</v>
      </c>
      <c r="P1094" s="44">
        <f>IFERROR(_xll.qlIndexFixing(ONIndex6M,I1094,TRUE,_xll.ohTrigger(RecalcTrigger,Trigger6M)),NA())</f>
        <v>2.2541191843563624E-2</v>
      </c>
      <c r="Q1094" s="183">
        <f>IFERROR(_xll.qlIndexFixing(ONIndex1Y,I1094,TRUE,_xll.ohTrigger(RecalcTrigger,Trigger1Y)),NA())</f>
        <v>2.2815974145435902E-2</v>
      </c>
    </row>
    <row r="1095" spans="2:17" x14ac:dyDescent="0.2">
      <c r="B1095" s="39" t="s">
        <v>42</v>
      </c>
      <c r="D1095" s="42">
        <f>_xll.qlCalendarAdvance(Calendar,$D1094,B1095,"f",FALSE)</f>
        <v>47121</v>
      </c>
      <c r="E1095" s="177">
        <f>_xll.qlInterestRateIndexValueDate(IndexON,D1095)</f>
        <v>47121</v>
      </c>
      <c r="F1095" s="193">
        <f>IFERROR(_xll.qlIndexFixing(IndexON,D1095,TRUE,_xll.ohTrigger(RecalcTrigger,TriggerON)),NA())</f>
        <v>2.1487137627413944E-2</v>
      </c>
      <c r="H1095" s="42">
        <f>_xll.qlCalendarAdvance(Calendar,$H1094,B1095,"f",FALSE)</f>
        <v>47121</v>
      </c>
      <c r="I1095" s="177">
        <f>_xll.qlInterestRateIndexValueDate(Index1M,$H1095)</f>
        <v>47123</v>
      </c>
      <c r="J1095" s="182">
        <f>IFERROR(_xll.qlIndexFixing(Index1M,$H1095,TRUE,_xll.ohTrigger(RecalcTrigger,Trigger1M)),NA())</f>
        <v>2.1568300849856191E-2</v>
      </c>
      <c r="K1095" s="44" t="e">
        <f>IFERROR(_xll.qlIndexFixing(Index3M,H1095,TRUE,_xll.ohTrigger(RecalcTrigger,Trigger3M)),NA())</f>
        <v>#N/A</v>
      </c>
      <c r="L1095" s="44">
        <f>IFERROR(_xll.qlIndexFixing(Index6M,$H1095,TRUE,_xll.ohTrigger(RecalcTrigger,Trigger6M)),NA())</f>
        <v>2.2669496458474502E-2</v>
      </c>
      <c r="M1095" s="183">
        <f>IFERROR(_xll.qlIndexFixing(Index1Y,$H1095,TRUE,_xll.ohTrigger(RecalcTrigger,Trigger1Y)),NA())</f>
        <v>2.3063210141908218E-2</v>
      </c>
      <c r="N1095" s="182">
        <f>IFERROR(_xll.qlIndexFixing(ONIndex1M,I1095,TRUE,_xll.ohTrigger(RecalcTrigger,Trigger1M)),NA())</f>
        <v>2.1541952999575287E-2</v>
      </c>
      <c r="O1095" s="44" t="e">
        <f>IFERROR(_xll.qlIndexFixing(ONIndex3M,I1095,TRUE,_xll.ohTrigger(RecalcTrigger,Trigger3M)),NA())</f>
        <v>#N/A</v>
      </c>
      <c r="P1095" s="44">
        <f>IFERROR(_xll.qlIndexFixing(ONIndex6M,I1095,TRUE,_xll.ohTrigger(RecalcTrigger,Trigger6M)),NA())</f>
        <v>2.2541734862073781E-2</v>
      </c>
      <c r="Q1095" s="183">
        <f>IFERROR(_xll.qlIndexFixing(ONIndex1Y,I1095,TRUE,_xll.ohTrigger(RecalcTrigger,Trigger1Y)),NA())</f>
        <v>2.2816254270638936E-2</v>
      </c>
    </row>
    <row r="1096" spans="2:17" x14ac:dyDescent="0.2">
      <c r="B1096" s="39" t="s">
        <v>42</v>
      </c>
      <c r="D1096" s="42">
        <f>_xll.qlCalendarAdvance(Calendar,$D1095,B1096,"f",FALSE)</f>
        <v>47128</v>
      </c>
      <c r="E1096" s="177">
        <f>_xll.qlInterestRateIndexValueDate(IndexON,D1096)</f>
        <v>47128</v>
      </c>
      <c r="F1096" s="193">
        <f>IFERROR(_xll.qlIndexFixing(IndexON,D1096,TRUE,_xll.ohTrigger(RecalcTrigger,TriggerON)),NA())</f>
        <v>2.1492056533976012E-2</v>
      </c>
      <c r="H1096" s="42">
        <f>_xll.qlCalendarAdvance(Calendar,$H1095,B1096,"f",FALSE)</f>
        <v>47128</v>
      </c>
      <c r="I1096" s="177">
        <f>_xll.qlInterestRateIndexValueDate(Index1M,$H1096)</f>
        <v>47130</v>
      </c>
      <c r="J1096" s="182">
        <f>IFERROR(_xll.qlIndexFixing(Index1M,$H1096,TRUE,_xll.ohTrigger(RecalcTrigger,Trigger1M)),NA())</f>
        <v>2.1572691163073681E-2</v>
      </c>
      <c r="K1096" s="44" t="e">
        <f>IFERROR(_xll.qlIndexFixing(Index3M,H1096,TRUE,_xll.ohTrigger(RecalcTrigger,Trigger3M)),NA())</f>
        <v>#N/A</v>
      </c>
      <c r="L1096" s="44">
        <f>IFERROR(_xll.qlIndexFixing(Index6M,$H1096,TRUE,_xll.ohTrigger(RecalcTrigger,Trigger6M)),NA())</f>
        <v>2.2669219434386413E-2</v>
      </c>
      <c r="M1096" s="183">
        <f>IFERROR(_xll.qlIndexFixing(Index1Y,$H1096,TRUE,_xll.ohTrigger(RecalcTrigger,Trigger1Y)),NA())</f>
        <v>2.306192541190126E-2</v>
      </c>
      <c r="N1096" s="182">
        <f>IFERROR(_xll.qlIndexFixing(ONIndex1M,I1096,TRUE,_xll.ohTrigger(RecalcTrigger,Trigger1M)),NA())</f>
        <v>2.1546468394513241E-2</v>
      </c>
      <c r="O1096" s="44" t="e">
        <f>IFERROR(_xll.qlIndexFixing(ONIndex3M,I1096,TRUE,_xll.ohTrigger(RecalcTrigger,Trigger3M)),NA())</f>
        <v>#N/A</v>
      </c>
      <c r="P1096" s="44">
        <f>IFERROR(_xll.qlIndexFixing(ONIndex6M,I1096,TRUE,_xll.ohTrigger(RecalcTrigger,Trigger6M)),NA())</f>
        <v>2.25423023004101E-2</v>
      </c>
      <c r="Q1096" s="183">
        <f>IFERROR(_xll.qlIndexFixing(ONIndex1Y,I1096,TRUE,_xll.ohTrigger(RecalcTrigger,Trigger1Y)),NA())</f>
        <v>2.2816520839965548E-2</v>
      </c>
    </row>
    <row r="1097" spans="2:17" x14ac:dyDescent="0.2">
      <c r="B1097" s="39" t="s">
        <v>42</v>
      </c>
      <c r="D1097" s="42">
        <f>_xll.qlCalendarAdvance(Calendar,$D1096,B1097,"f",FALSE)</f>
        <v>47135</v>
      </c>
      <c r="E1097" s="177">
        <f>_xll.qlInterestRateIndexValueDate(IndexON,D1097)</f>
        <v>47135</v>
      </c>
      <c r="F1097" s="193">
        <f>IFERROR(_xll.qlIndexFixing(IndexON,D1097,TRUE,_xll.ohTrigger(RecalcTrigger,TriggerON)),NA())</f>
        <v>2.149688547730122E-2</v>
      </c>
      <c r="H1097" s="42">
        <f>_xll.qlCalendarAdvance(Calendar,$H1096,B1097,"f",FALSE)</f>
        <v>47135</v>
      </c>
      <c r="I1097" s="177">
        <f>_xll.qlInterestRateIndexValueDate(Index1M,$H1097)</f>
        <v>47137</v>
      </c>
      <c r="J1097" s="182">
        <f>IFERROR(_xll.qlIndexFixing(Index1M,$H1097,TRUE,_xll.ohTrigger(RecalcTrigger,Trigger1M)),NA())</f>
        <v>2.1576996859495018E-2</v>
      </c>
      <c r="K1097" s="44" t="e">
        <f>IFERROR(_xll.qlIndexFixing(Index3M,H1097,TRUE,_xll.ohTrigger(RecalcTrigger,Trigger3M)),NA())</f>
        <v>#N/A</v>
      </c>
      <c r="L1097" s="44">
        <f>IFERROR(_xll.qlIndexFixing(Index6M,$H1097,TRUE,_xll.ohTrigger(RecalcTrigger,Trigger6M)),NA())</f>
        <v>2.2668874491613283E-2</v>
      </c>
      <c r="M1097" s="183">
        <f>IFERROR(_xll.qlIndexFixing(Index1Y,$H1097,TRUE,_xll.ohTrigger(RecalcTrigger,Trigger1Y)),NA())</f>
        <v>2.3060582502375339E-2</v>
      </c>
      <c r="N1097" s="182">
        <f>IFERROR(_xll.qlIndexFixing(ONIndex1M,I1097,TRUE,_xll.ohTrigger(RecalcTrigger,Trigger1M)),NA())</f>
        <v>2.1550899028053294E-2</v>
      </c>
      <c r="O1097" s="44" t="e">
        <f>IFERROR(_xll.qlIndexFixing(ONIndex3M,I1097,TRUE,_xll.ohTrigger(RecalcTrigger,Trigger3M)),NA())</f>
        <v>#N/A</v>
      </c>
      <c r="P1097" s="44">
        <f>IFERROR(_xll.qlIndexFixing(ONIndex6M,I1097,TRUE,_xll.ohTrigger(RecalcTrigger,Trigger6M)),NA())</f>
        <v>2.2542798860722968E-2</v>
      </c>
      <c r="Q1097" s="183">
        <f>IFERROR(_xll.qlIndexFixing(ONIndex1Y,I1097,TRUE,_xll.ohTrigger(RecalcTrigger,Trigger1Y)),NA())</f>
        <v>2.2816722819998247E-2</v>
      </c>
    </row>
    <row r="1098" spans="2:17" x14ac:dyDescent="0.2">
      <c r="B1098" s="39" t="s">
        <v>42</v>
      </c>
      <c r="D1098" s="42">
        <f>_xll.qlCalendarAdvance(Calendar,$D1097,B1098,"f",FALSE)</f>
        <v>47142</v>
      </c>
      <c r="E1098" s="177">
        <f>_xll.qlInterestRateIndexValueDate(IndexON,D1098)</f>
        <v>47142</v>
      </c>
      <c r="F1098" s="193">
        <f>IFERROR(_xll.qlIndexFixing(IndexON,D1098,TRUE,_xll.ohTrigger(RecalcTrigger,TriggerON)),NA())</f>
        <v>2.1501624603832425E-2</v>
      </c>
      <c r="H1098" s="42">
        <f>_xll.qlCalendarAdvance(Calendar,$H1097,B1098,"f",FALSE)</f>
        <v>47142</v>
      </c>
      <c r="I1098" s="177">
        <f>_xll.qlInterestRateIndexValueDate(Index1M,$H1098)</f>
        <v>47144</v>
      </c>
      <c r="J1098" s="182">
        <f>IFERROR(_xll.qlIndexFixing(Index1M,$H1098,TRUE,_xll.ohTrigger(RecalcTrigger,Trigger1M)),NA())</f>
        <v>2.1581218127049877E-2</v>
      </c>
      <c r="K1098" s="44" t="e">
        <f>IFERROR(_xll.qlIndexFixing(Index3M,H1098,TRUE,_xll.ohTrigger(RecalcTrigger,Trigger3M)),NA())</f>
        <v>#N/A</v>
      </c>
      <c r="L1098" s="44">
        <f>IFERROR(_xll.qlIndexFixing(Index6M,$H1098,TRUE,_xll.ohTrigger(RecalcTrigger,Trigger6M)),NA())</f>
        <v>2.2668461936464344E-2</v>
      </c>
      <c r="M1098" s="183">
        <f>IFERROR(_xll.qlIndexFixing(Index1Y,$H1098,TRUE,_xll.ohTrigger(RecalcTrigger,Trigger1Y)),NA())</f>
        <v>2.3059181723375621E-2</v>
      </c>
      <c r="N1098" s="182">
        <f>IFERROR(_xll.qlIndexFixing(ONIndex1M,I1098,TRUE,_xll.ohTrigger(RecalcTrigger,Trigger1M)),NA())</f>
        <v>2.1555245087725439E-2</v>
      </c>
      <c r="O1098" s="44" t="e">
        <f>IFERROR(_xll.qlIndexFixing(ONIndex3M,I1098,TRUE,_xll.ohTrigger(RecalcTrigger,Trigger3M)),NA())</f>
        <v>#N/A</v>
      </c>
      <c r="P1098" s="44">
        <f>IFERROR(_xll.qlIndexFixing(ONIndex6M,I1098,TRUE,_xll.ohTrigger(RecalcTrigger,Trigger6M)),NA())</f>
        <v>2.2543224845570364E-2</v>
      </c>
      <c r="Q1098" s="183">
        <f>IFERROR(_xll.qlIndexFixing(ONIndex1Y,I1098,TRUE,_xll.ohTrigger(RecalcTrigger,Trigger1Y)),NA())</f>
        <v>2.281686051353482E-2</v>
      </c>
    </row>
    <row r="1099" spans="2:17" x14ac:dyDescent="0.2">
      <c r="B1099" s="39" t="s">
        <v>42</v>
      </c>
      <c r="D1099" s="42">
        <f>_xll.qlCalendarAdvance(Calendar,$D1098,B1099,"f",FALSE)</f>
        <v>47149</v>
      </c>
      <c r="E1099" s="177">
        <f>_xll.qlInterestRateIndexValueDate(IndexON,D1099)</f>
        <v>47149</v>
      </c>
      <c r="F1099" s="193">
        <f>IFERROR(_xll.qlIndexFixing(IndexON,D1099,TRUE,_xll.ohTrigger(RecalcTrigger,TriggerON)),NA())</f>
        <v>2.1506274059772679E-2</v>
      </c>
      <c r="H1099" s="42">
        <f>_xll.qlCalendarAdvance(Calendar,$H1098,B1099,"f",FALSE)</f>
        <v>47149</v>
      </c>
      <c r="I1099" s="177">
        <f>_xll.qlInterestRateIndexValueDate(Index1M,$H1099)</f>
        <v>47151</v>
      </c>
      <c r="J1099" s="182">
        <f>IFERROR(_xll.qlIndexFixing(Index1M,$H1099,TRUE,_xll.ohTrigger(RecalcTrigger,Trigger1M)),NA())</f>
        <v>2.1582548496250947E-2</v>
      </c>
      <c r="K1099" s="44" t="e">
        <f>IFERROR(_xll.qlIndexFixing(Index3M,H1099,TRUE,_xll.ohTrigger(RecalcTrigger,Trigger3M)),NA())</f>
        <v>#N/A</v>
      </c>
      <c r="L1099" s="44">
        <f>IFERROR(_xll.qlIndexFixing(Index6M,$H1099,TRUE,_xll.ohTrigger(RecalcTrigger,Trigger6M)),NA())</f>
        <v>2.2667982075255014E-2</v>
      </c>
      <c r="M1099" s="183">
        <f>IFERROR(_xll.qlIndexFixing(Index1Y,$H1099,TRUE,_xll.ohTrigger(RecalcTrigger,Trigger1Y)),NA())</f>
        <v>2.3057723384954699E-2</v>
      </c>
      <c r="N1099" s="182">
        <f>IFERROR(_xll.qlIndexFixing(ONIndex1M,I1099,TRUE,_xll.ohTrigger(RecalcTrigger,Trigger1M)),NA())</f>
        <v>2.155950676137941E-2</v>
      </c>
      <c r="O1099" s="44" t="e">
        <f>IFERROR(_xll.qlIndexFixing(ONIndex3M,I1099,TRUE,_xll.ohTrigger(RecalcTrigger,Trigger3M)),NA())</f>
        <v>#N/A</v>
      </c>
      <c r="P1099" s="44">
        <f>IFERROR(_xll.qlIndexFixing(ONIndex6M,I1099,TRUE,_xll.ohTrigger(RecalcTrigger,Trigger6M)),NA())</f>
        <v>2.2543580557989884E-2</v>
      </c>
      <c r="Q1099" s="183">
        <f>IFERROR(_xll.qlIndexFixing(ONIndex1Y,I1099,TRUE,_xll.ohTrigger(RecalcTrigger,Trigger1Y)),NA())</f>
        <v>2.2816934223213181E-2</v>
      </c>
    </row>
    <row r="1100" spans="2:17" x14ac:dyDescent="0.2">
      <c r="B1100" s="39" t="s">
        <v>42</v>
      </c>
      <c r="D1100" s="42">
        <f>_xll.qlCalendarAdvance(Calendar,$D1099,B1100,"f",FALSE)</f>
        <v>47156</v>
      </c>
      <c r="E1100" s="177">
        <f>_xll.qlInterestRateIndexValueDate(IndexON,D1100)</f>
        <v>47156</v>
      </c>
      <c r="F1100" s="193">
        <f>IFERROR(_xll.qlIndexFixing(IndexON,D1100,TRUE,_xll.ohTrigger(RecalcTrigger,TriggerON)),NA())</f>
        <v>2.1510833991484901E-2</v>
      </c>
      <c r="H1100" s="42">
        <f>_xll.qlCalendarAdvance(Calendar,$H1099,B1100,"f",FALSE)</f>
        <v>47156</v>
      </c>
      <c r="I1100" s="177">
        <f>_xll.qlInterestRateIndexValueDate(Index1M,$H1100)</f>
        <v>47158</v>
      </c>
      <c r="J1100" s="182">
        <f>IFERROR(_xll.qlIndexFixing(Index1M,$H1100,TRUE,_xll.ohTrigger(RecalcTrigger,Trigger1M)),NA())</f>
        <v>2.1586618705540555E-2</v>
      </c>
      <c r="K1100" s="44" t="e">
        <f>IFERROR(_xll.qlIndexFixing(Index3M,H1100,TRUE,_xll.ohTrigger(RecalcTrigger,Trigger3M)),NA())</f>
        <v>#N/A</v>
      </c>
      <c r="L1100" s="44">
        <f>IFERROR(_xll.qlIndexFixing(Index6M,$H1100,TRUE,_xll.ohTrigger(RecalcTrigger,Trigger6M)),NA())</f>
        <v>2.266743521430821E-2</v>
      </c>
      <c r="M1100" s="183">
        <f>IFERROR(_xll.qlIndexFixing(Index1Y,$H1100,TRUE,_xll.ohTrigger(RecalcTrigger,Trigger1Y)),NA())</f>
        <v>2.3056207797173649E-2</v>
      </c>
      <c r="N1100" s="182">
        <f>IFERROR(_xll.qlIndexFixing(ONIndex1M,I1100,TRUE,_xll.ohTrigger(RecalcTrigger,Trigger1M)),NA())</f>
        <v>2.1563684236625136E-2</v>
      </c>
      <c r="O1100" s="44" t="e">
        <f>IFERROR(_xll.qlIndexFixing(ONIndex3M,I1100,TRUE,_xll.ohTrigger(RecalcTrigger,Trigger3M)),NA())</f>
        <v>#N/A</v>
      </c>
      <c r="P1100" s="44">
        <f>IFERROR(_xll.qlIndexFixing(ONIndex6M,I1100,TRUE,_xll.ohTrigger(RecalcTrigger,Trigger6M)),NA())</f>
        <v>2.2543866300699378E-2</v>
      </c>
      <c r="Q1100" s="183">
        <f>IFERROR(_xll.qlIndexFixing(ONIndex1Y,I1100,TRUE,_xll.ohTrigger(RecalcTrigger,Trigger1Y)),NA())</f>
        <v>2.2816944251831117E-2</v>
      </c>
    </row>
    <row r="1101" spans="2:17" x14ac:dyDescent="0.2">
      <c r="B1101" s="39" t="s">
        <v>42</v>
      </c>
      <c r="D1101" s="42">
        <f>_xll.qlCalendarAdvance(Calendar,$D1100,B1101,"f",FALSE)</f>
        <v>47163</v>
      </c>
      <c r="E1101" s="177">
        <f>_xll.qlInterestRateIndexValueDate(IndexON,D1101)</f>
        <v>47163</v>
      </c>
      <c r="F1101" s="193">
        <f>IFERROR(_xll.qlIndexFixing(IndexON,D1101,TRUE,_xll.ohTrigger(RecalcTrigger,TriggerON)),NA())</f>
        <v>2.1515304545332015E-2</v>
      </c>
      <c r="H1101" s="42">
        <f>_xll.qlCalendarAdvance(Calendar,$H1100,B1101,"f",FALSE)</f>
        <v>47163</v>
      </c>
      <c r="I1101" s="177">
        <f>_xll.qlInterestRateIndexValueDate(Index1M,$H1101)</f>
        <v>47165</v>
      </c>
      <c r="J1101" s="182">
        <f>IFERROR(_xll.qlIndexFixing(Index1M,$H1101,TRUE,_xll.ohTrigger(RecalcTrigger,Trigger1M)),NA())</f>
        <v>2.1590605024432677E-2</v>
      </c>
      <c r="K1101" s="44" t="e">
        <f>IFERROR(_xll.qlIndexFixing(Index3M,H1101,TRUE,_xll.ohTrigger(RecalcTrigger,Trigger3M)),NA())</f>
        <v>#N/A</v>
      </c>
      <c r="L1101" s="44">
        <f>IFERROR(_xll.qlIndexFixing(Index6M,$H1101,TRUE,_xll.ohTrigger(RecalcTrigger,Trigger6M)),NA())</f>
        <v>2.2666821659952159E-2</v>
      </c>
      <c r="M1101" s="183">
        <f>IFERROR(_xll.qlIndexFixing(Index1Y,$H1101,TRUE,_xll.ohTrigger(RecalcTrigger,Trigger1Y)),NA())</f>
        <v>2.305463527010182E-2</v>
      </c>
      <c r="N1101" s="182">
        <f>IFERROR(_xll.qlIndexFixing(ONIndex1M,I1101,TRUE,_xll.ohTrigger(RecalcTrigger,Trigger1M)),NA())</f>
        <v>2.1567777701072544E-2</v>
      </c>
      <c r="O1101" s="44" t="e">
        <f>IFERROR(_xll.qlIndexFixing(ONIndex3M,I1101,TRUE,_xll.ohTrigger(RecalcTrigger,Trigger3M)),NA())</f>
        <v>#N/A</v>
      </c>
      <c r="P1101" s="44">
        <f>IFERROR(_xll.qlIndexFixing(ONIndex6M,I1101,TRUE,_xll.ohTrigger(RecalcTrigger,Trigger6M)),NA())</f>
        <v>2.2544082376656505E-2</v>
      </c>
      <c r="Q1101" s="183">
        <f>IFERROR(_xll.qlIndexFixing(ONIndex1Y,I1101,TRUE,_xll.ohTrigger(RecalcTrigger,Trigger1Y)),NA())</f>
        <v>2.2816890902026543E-2</v>
      </c>
    </row>
    <row r="1102" spans="2:17" x14ac:dyDescent="0.2">
      <c r="B1102" s="39" t="s">
        <v>42</v>
      </c>
      <c r="D1102" s="42">
        <f>_xll.qlCalendarAdvance(Calendar,$D1101,B1102,"f",FALSE)</f>
        <v>47170</v>
      </c>
      <c r="E1102" s="177">
        <f>_xll.qlInterestRateIndexValueDate(IndexON,D1102)</f>
        <v>47170</v>
      </c>
      <c r="F1102" s="193">
        <f>IFERROR(_xll.qlIndexFixing(IndexON,D1102,TRUE,_xll.ohTrigger(RecalcTrigger,TriggerON)),NA())</f>
        <v>2.1519685867676941E-2</v>
      </c>
      <c r="H1102" s="42">
        <f>_xll.qlCalendarAdvance(Calendar,$H1101,B1102,"f",FALSE)</f>
        <v>47170</v>
      </c>
      <c r="I1102" s="177">
        <f>_xll.qlInterestRateIndexValueDate(Index1M,$H1102)</f>
        <v>47172</v>
      </c>
      <c r="J1102" s="182">
        <f>IFERROR(_xll.qlIndexFixing(Index1M,$H1102,TRUE,_xll.ohTrigger(RecalcTrigger,Trigger1M)),NA())</f>
        <v>2.1594507640839859E-2</v>
      </c>
      <c r="K1102" s="44" t="e">
        <f>IFERROR(_xll.qlIndexFixing(Index3M,H1102,TRUE,_xll.ohTrigger(RecalcTrigger,Trigger3M)),NA())</f>
        <v>#N/A</v>
      </c>
      <c r="L1102" s="44">
        <f>IFERROR(_xll.qlIndexFixing(Index6M,$H1102,TRUE,_xll.ohTrigger(RecalcTrigger,Trigger6M)),NA())</f>
        <v>2.2666141718521268E-2</v>
      </c>
      <c r="M1102" s="183">
        <f>IFERROR(_xll.qlIndexFixing(Index1Y,$H1102,TRUE,_xll.ohTrigger(RecalcTrigger,Trigger1Y)),NA())</f>
        <v>2.3053006113815975E-2</v>
      </c>
      <c r="N1102" s="182">
        <f>IFERROR(_xll.qlIndexFixing(ONIndex1M,I1102,TRUE,_xll.ohTrigger(RecalcTrigger,Trigger1M)),NA())</f>
        <v>2.1571787342491433E-2</v>
      </c>
      <c r="O1102" s="44" t="e">
        <f>IFERROR(_xll.qlIndexFixing(ONIndex3M,I1102,TRUE,_xll.ohTrigger(RecalcTrigger,Trigger3M)),NA())</f>
        <v>#N/A</v>
      </c>
      <c r="P1102" s="44">
        <f>IFERROR(_xll.qlIndexFixing(ONIndex6M,I1102,TRUE,_xll.ohTrigger(RecalcTrigger,Trigger6M)),NA())</f>
        <v>2.2544229088579115E-2</v>
      </c>
      <c r="Q1102" s="183">
        <f>IFERROR(_xll.qlIndexFixing(ONIndex1Y,I1102,TRUE,_xll.ohTrigger(RecalcTrigger,Trigger1Y)),NA())</f>
        <v>2.2816774476597246E-2</v>
      </c>
    </row>
    <row r="1103" spans="2:17" x14ac:dyDescent="0.2">
      <c r="B1103" s="39" t="s">
        <v>42</v>
      </c>
      <c r="D1103" s="42">
        <f>_xll.qlCalendarAdvance(Calendar,$D1102,B1103,"f",FALSE)</f>
        <v>47177</v>
      </c>
      <c r="E1103" s="177">
        <f>_xll.qlInterestRateIndexValueDate(IndexON,D1103)</f>
        <v>47177</v>
      </c>
      <c r="F1103" s="193">
        <f>IFERROR(_xll.qlIndexFixing(IndexON,D1103,TRUE,_xll.ohTrigger(RecalcTrigger,TriggerON)),NA())</f>
        <v>2.152397810472273E-2</v>
      </c>
      <c r="H1103" s="42">
        <f>_xll.qlCalendarAdvance(Calendar,$H1102,B1103,"f",FALSE)</f>
        <v>47177</v>
      </c>
      <c r="I1103" s="177">
        <f>_xll.qlInterestRateIndexValueDate(Index1M,$H1103)</f>
        <v>47179</v>
      </c>
      <c r="J1103" s="182">
        <f>IFERROR(_xll.qlIndexFixing(Index1M,$H1103,TRUE,_xll.ohTrigger(RecalcTrigger,Trigger1M)),NA())</f>
        <v>2.1601976216264751E-2</v>
      </c>
      <c r="K1103" s="44" t="e">
        <f>IFERROR(_xll.qlIndexFixing(Index3M,H1103,TRUE,_xll.ohTrigger(RecalcTrigger,Trigger3M)),NA())</f>
        <v>#N/A</v>
      </c>
      <c r="L1103" s="44">
        <f>IFERROR(_xll.qlIndexFixing(Index6M,$H1103,TRUE,_xll.ohTrigger(RecalcTrigger,Trigger6M)),NA())</f>
        <v>2.2667932060789413E-2</v>
      </c>
      <c r="M1103" s="183">
        <f>IFERROR(_xll.qlIndexFixing(Index1Y,$H1103,TRUE,_xll.ohTrigger(RecalcTrigger,Trigger1Y)),NA())</f>
        <v>2.3051320638400718E-2</v>
      </c>
      <c r="N1103" s="182">
        <f>IFERROR(_xll.qlIndexFixing(ONIndex1M,I1103,TRUE,_xll.ohTrigger(RecalcTrigger,Trigger1M)),NA())</f>
        <v>2.1575713348571668E-2</v>
      </c>
      <c r="O1103" s="44" t="e">
        <f>IFERROR(_xll.qlIndexFixing(ONIndex3M,I1103,TRUE,_xll.ohTrigger(RecalcTrigger,Trigger3M)),NA())</f>
        <v>#N/A</v>
      </c>
      <c r="P1103" s="44">
        <f>IFERROR(_xll.qlIndexFixing(ONIndex6M,I1103,TRUE,_xll.ohTrigger(RecalcTrigger,Trigger6M)),NA())</f>
        <v>2.2544306739344933E-2</v>
      </c>
      <c r="Q1103" s="183">
        <f>IFERROR(_xll.qlIndexFixing(ONIndex1Y,I1103,TRUE,_xll.ohTrigger(RecalcTrigger,Trigger1Y)),NA())</f>
        <v>2.2816595278101204E-2</v>
      </c>
    </row>
    <row r="1104" spans="2:17" x14ac:dyDescent="0.2">
      <c r="B1104" s="39" t="s">
        <v>42</v>
      </c>
      <c r="D1104" s="42">
        <f>_xll.qlCalendarAdvance(Calendar,$D1103,B1104,"f",FALSE)</f>
        <v>47184</v>
      </c>
      <c r="E1104" s="177">
        <f>_xll.qlInterestRateIndexValueDate(IndexON,D1104)</f>
        <v>47184</v>
      </c>
      <c r="F1104" s="193">
        <f>IFERROR(_xll.qlIndexFixing(IndexON,D1104,TRUE,_xll.ohTrigger(RecalcTrigger,TriggerON)),NA())</f>
        <v>2.1528181403072111E-2</v>
      </c>
      <c r="H1104" s="42">
        <f>_xll.qlCalendarAdvance(Calendar,$H1103,B1104,"f",FALSE)</f>
        <v>47184</v>
      </c>
      <c r="I1104" s="177">
        <f>_xll.qlInterestRateIndexValueDate(Index1M,$H1104)</f>
        <v>47186</v>
      </c>
      <c r="J1104" s="182">
        <f>IFERROR(_xll.qlIndexFixing(Index1M,$H1104,TRUE,_xll.ohTrigger(RecalcTrigger,Trigger1M)),NA())</f>
        <v>2.1604783250414792E-2</v>
      </c>
      <c r="K1104" s="44" t="e">
        <f>IFERROR(_xll.qlIndexFixing(Index3M,H1104,TRUE,_xll.ohTrigger(RecalcTrigger,Trigger3M)),NA())</f>
        <v>#N/A</v>
      </c>
      <c r="L1104" s="44">
        <f>IFERROR(_xll.qlIndexFixing(Index6M,$H1104,TRUE,_xll.ohTrigger(RecalcTrigger,Trigger6M)),NA())</f>
        <v>2.2667101701238351E-2</v>
      </c>
      <c r="M1104" s="183">
        <f>IFERROR(_xll.qlIndexFixing(Index1Y,$H1104,TRUE,_xll.ohTrigger(RecalcTrigger,Trigger1Y)),NA())</f>
        <v>2.3049579153947834E-2</v>
      </c>
      <c r="N1104" s="182">
        <f>IFERROR(_xll.qlIndexFixing(ONIndex1M,I1104,TRUE,_xll.ohTrigger(RecalcTrigger,Trigger1M)),NA())</f>
        <v>2.1579555907003112E-2</v>
      </c>
      <c r="O1104" s="44" t="e">
        <f>IFERROR(_xll.qlIndexFixing(ONIndex3M,I1104,TRUE,_xll.ohTrigger(RecalcTrigger,Trigger3M)),NA())</f>
        <v>#N/A</v>
      </c>
      <c r="P1104" s="44">
        <f>IFERROR(_xll.qlIndexFixing(ONIndex6M,I1104,TRUE,_xll.ohTrigger(RecalcTrigger,Trigger6M)),NA())</f>
        <v>2.2544315631911616E-2</v>
      </c>
      <c r="Q1104" s="183">
        <f>IFERROR(_xll.qlIndexFixing(ONIndex1Y,I1104,TRUE,_xll.ohTrigger(RecalcTrigger,Trigger1Y)),NA())</f>
        <v>2.281635360941614E-2</v>
      </c>
    </row>
    <row r="1105" spans="2:17" x14ac:dyDescent="0.2">
      <c r="B1105" s="39" t="s">
        <v>42</v>
      </c>
      <c r="D1105" s="42">
        <f>_xll.qlCalendarAdvance(Calendar,$D1104,B1105,"f",FALSE)</f>
        <v>47191</v>
      </c>
      <c r="E1105" s="177">
        <f>_xll.qlInterestRateIndexValueDate(IndexON,D1105)</f>
        <v>47191</v>
      </c>
      <c r="F1105" s="193">
        <f>IFERROR(_xll.qlIndexFixing(IndexON,D1105,TRUE,_xll.ohTrigger(RecalcTrigger,TriggerON)),NA())</f>
        <v>2.1532295908848198E-2</v>
      </c>
      <c r="H1105" s="42">
        <f>_xll.qlCalendarAdvance(Calendar,$H1104,B1105,"f",FALSE)</f>
        <v>47191</v>
      </c>
      <c r="I1105" s="177">
        <f>_xll.qlInterestRateIndexValueDate(Index1M,$H1105)</f>
        <v>47193</v>
      </c>
      <c r="J1105" s="182">
        <f>IFERROR(_xll.qlIndexFixing(Index1M,$H1105,TRUE,_xll.ohTrigger(RecalcTrigger,Trigger1M)),NA())</f>
        <v>2.1608418778069197E-2</v>
      </c>
      <c r="K1105" s="44" t="e">
        <f>IFERROR(_xll.qlIndexFixing(Index3M,H1105,TRUE,_xll.ohTrigger(RecalcTrigger,Trigger3M)),NA())</f>
        <v>#N/A</v>
      </c>
      <c r="L1105" s="44">
        <f>IFERROR(_xll.qlIndexFixing(Index6M,$H1105,TRUE,_xll.ohTrigger(RecalcTrigger,Trigger6M)),NA())</f>
        <v>2.2666205944823145E-2</v>
      </c>
      <c r="M1105" s="183">
        <f>IFERROR(_xll.qlIndexFixing(Index1Y,$H1105,TRUE,_xll.ohTrigger(RecalcTrigger,Trigger1Y)),NA())</f>
        <v>2.3047781970556302E-2</v>
      </c>
      <c r="N1105" s="182">
        <f>IFERROR(_xll.qlIndexFixing(ONIndex1M,I1105,TRUE,_xll.ohTrigger(RecalcTrigger,Trigger1M)),NA())</f>
        <v>2.1583315205395692E-2</v>
      </c>
      <c r="O1105" s="44" t="e">
        <f>IFERROR(_xll.qlIndexFixing(ONIndex3M,I1105,TRUE,_xll.ohTrigger(RecalcTrigger,Trigger3M)),NA())</f>
        <v>#N/A</v>
      </c>
      <c r="P1105" s="44">
        <f>IFERROR(_xll.qlIndexFixing(ONIndex6M,I1105,TRUE,_xll.ohTrigger(RecalcTrigger,Trigger6M)),NA())</f>
        <v>2.2544256068997015E-2</v>
      </c>
      <c r="Q1105" s="183">
        <f>IFERROR(_xll.qlIndexFixing(ONIndex1Y,I1105,TRUE,_xll.ohTrigger(RecalcTrigger,Trigger1Y)),NA())</f>
        <v>2.2816049773179969E-2</v>
      </c>
    </row>
    <row r="1106" spans="2:17" x14ac:dyDescent="0.2">
      <c r="B1106" s="39" t="s">
        <v>42</v>
      </c>
      <c r="D1106" s="42">
        <f>_xll.qlCalendarAdvance(Calendar,$D1105,B1106,"f",FALSE)</f>
        <v>47198</v>
      </c>
      <c r="E1106" s="177">
        <f>_xll.qlInterestRateIndexValueDate(IndexON,D1106)</f>
        <v>47198</v>
      </c>
      <c r="F1106" s="193">
        <f>IFERROR(_xll.qlIndexFixing(IndexON,D1106,TRUE,_xll.ohTrigger(RecalcTrigger,TriggerON)),NA())</f>
        <v>2.1536321768333977E-2</v>
      </c>
      <c r="H1106" s="42">
        <f>_xll.qlCalendarAdvance(Calendar,$H1105,B1106,"f",FALSE)</f>
        <v>47198</v>
      </c>
      <c r="I1106" s="177">
        <f>_xll.qlInterestRateIndexValueDate(Index1M,$H1106)</f>
        <v>47200</v>
      </c>
      <c r="J1106" s="182">
        <f>IFERROR(_xll.qlIndexFixing(Index1M,$H1106,TRUE,_xll.ohTrigger(RecalcTrigger,Trigger1M)),NA())</f>
        <v>2.1611971380356386E-2</v>
      </c>
      <c r="K1106" s="44" t="e">
        <f>IFERROR(_xll.qlIndexFixing(Index3M,H1106,TRUE,_xll.ohTrigger(RecalcTrigger,Trigger3M)),NA())</f>
        <v>#N/A</v>
      </c>
      <c r="L1106" s="44">
        <f>IFERROR(_xll.qlIndexFixing(Index6M,$H1106,TRUE,_xll.ohTrigger(RecalcTrigger,Trigger6M)),NA())</f>
        <v>2.2665245097981918E-2</v>
      </c>
      <c r="M1106" s="183">
        <f>IFERROR(_xll.qlIndexFixing(Index1Y,$H1106,TRUE,_xll.ohTrigger(RecalcTrigger,Trigger1Y)),NA())</f>
        <v>2.3045929398332717E-2</v>
      </c>
      <c r="N1106" s="182">
        <f>IFERROR(_xll.qlIndexFixing(ONIndex1M,I1106,TRUE,_xll.ohTrigger(RecalcTrigger,Trigger1M)),NA())</f>
        <v>2.1586991431439273E-2</v>
      </c>
      <c r="O1106" s="44" t="e">
        <f>IFERROR(_xll.qlIndexFixing(ONIndex3M,I1106,TRUE,_xll.ohTrigger(RecalcTrigger,Trigger3M)),NA())</f>
        <v>#N/A</v>
      </c>
      <c r="P1106" s="44">
        <f>IFERROR(_xll.qlIndexFixing(ONIndex6M,I1106,TRUE,_xll.ohTrigger(RecalcTrigger,Trigger6M)),NA())</f>
        <v>2.2544128353478854E-2</v>
      </c>
      <c r="Q1106" s="183">
        <f>IFERROR(_xll.qlIndexFixing(ONIndex1Y,I1106,TRUE,_xll.ohTrigger(RecalcTrigger,Trigger1Y)),NA())</f>
        <v>2.2815684072190479E-2</v>
      </c>
    </row>
    <row r="1107" spans="2:17" x14ac:dyDescent="0.2">
      <c r="B1107" s="39" t="s">
        <v>42</v>
      </c>
      <c r="D1107" s="42">
        <f>_xll.qlCalendarAdvance(Calendar,$D1106,B1107,"f",FALSE)</f>
        <v>47205</v>
      </c>
      <c r="E1107" s="177">
        <f>_xll.qlInterestRateIndexValueDate(IndexON,D1107)</f>
        <v>47205</v>
      </c>
      <c r="F1107" s="193">
        <f>IFERROR(_xll.qlIndexFixing(IndexON,D1107,TRUE,_xll.ohTrigger(RecalcTrigger,TriggerON)),NA())</f>
        <v>2.1540259128132178E-2</v>
      </c>
      <c r="H1107" s="42">
        <f>_xll.qlCalendarAdvance(Calendar,$H1106,B1107,"f",FALSE)</f>
        <v>47205</v>
      </c>
      <c r="I1107" s="177">
        <f>_xll.qlInterestRateIndexValueDate(Index1M,$H1107)</f>
        <v>47211</v>
      </c>
      <c r="J1107" s="182">
        <f>IFERROR(_xll.qlIndexFixing(Index1M,$H1107,TRUE,_xll.ohTrigger(RecalcTrigger,Trigger1M)),NA())</f>
        <v>2.1616500872881694E-2</v>
      </c>
      <c r="K1107" s="44" t="e">
        <f>IFERROR(_xll.qlIndexFixing(Index3M,H1107,TRUE,_xll.ohTrigger(RecalcTrigger,Trigger3M)),NA())</f>
        <v>#N/A</v>
      </c>
      <c r="L1107" s="44">
        <f>IFERROR(_xll.qlIndexFixing(Index6M,$H1107,TRUE,_xll.ohTrigger(RecalcTrigger,Trigger6M)),NA())</f>
        <v>2.2662379193569657E-2</v>
      </c>
      <c r="M1107" s="183">
        <f>IFERROR(_xll.qlIndexFixing(Index1Y,$H1107,TRUE,_xll.ohTrigger(RecalcTrigger,Trigger1Y)),NA())</f>
        <v>2.3041791920401917E-2</v>
      </c>
      <c r="N1107" s="182">
        <f>IFERROR(_xll.qlIndexFixing(ONIndex1M,I1107,TRUE,_xll.ohTrigger(RecalcTrigger,Trigger1M)),NA())</f>
        <v>2.1591596244450173E-2</v>
      </c>
      <c r="O1107" s="44" t="e">
        <f>IFERROR(_xll.qlIndexFixing(ONIndex3M,I1107,TRUE,_xll.ohTrigger(RecalcTrigger,Trigger3M)),NA())</f>
        <v>#N/A</v>
      </c>
      <c r="P1107" s="44">
        <f>IFERROR(_xll.qlIndexFixing(ONIndex6M,I1107,TRUE,_xll.ohTrigger(RecalcTrigger,Trigger6M)),NA())</f>
        <v>2.2543864492545751E-2</v>
      </c>
      <c r="Q1107" s="183">
        <f>IFERROR(_xll.qlIndexFixing(ONIndex1Y,I1107,TRUE,_xll.ohTrigger(RecalcTrigger,Trigger1Y)),NA())</f>
        <v>2.2815123468946652E-2</v>
      </c>
    </row>
    <row r="1108" spans="2:17" x14ac:dyDescent="0.2">
      <c r="B1108" s="39" t="s">
        <v>42</v>
      </c>
      <c r="D1108" s="42">
        <f>_xll.qlCalendarAdvance(Calendar,$D1107,B1108,"f",FALSE)</f>
        <v>47212</v>
      </c>
      <c r="E1108" s="177">
        <f>_xll.qlInterestRateIndexValueDate(IndexON,D1108)</f>
        <v>47212</v>
      </c>
      <c r="F1108" s="193">
        <f>IFERROR(_xll.qlIndexFixing(IndexON,D1108,TRUE,_xll.ohTrigger(RecalcTrigger,TriggerON)),NA())</f>
        <v>2.154410813444585E-2</v>
      </c>
      <c r="H1108" s="42">
        <f>_xll.qlCalendarAdvance(Calendar,$H1107,B1108,"f",FALSE)</f>
        <v>47212</v>
      </c>
      <c r="I1108" s="177">
        <f>_xll.qlInterestRateIndexValueDate(Index1M,$H1108)</f>
        <v>47214</v>
      </c>
      <c r="J1108" s="182">
        <f>IFERROR(_xll.qlIndexFixing(Index1M,$H1108,TRUE,_xll.ohTrigger(RecalcTrigger,Trigger1M)),NA())</f>
        <v>2.1618828560627728E-2</v>
      </c>
      <c r="K1108" s="44" t="e">
        <f>IFERROR(_xll.qlIndexFixing(Index3M,H1108,TRUE,_xll.ohTrigger(RecalcTrigger,Trigger3M)),NA())</f>
        <v>#N/A</v>
      </c>
      <c r="L1108" s="44">
        <f>IFERROR(_xll.qlIndexFixing(Index6M,$H1108,TRUE,_xll.ohTrigger(RecalcTrigger,Trigger6M)),NA())</f>
        <v>2.2663129358807144E-2</v>
      </c>
      <c r="M1108" s="183">
        <f>IFERROR(_xll.qlIndexFixing(Index1Y,$H1108,TRUE,_xll.ohTrigger(RecalcTrigger,Trigger1Y)),NA())</f>
        <v>2.3042059327848259E-2</v>
      </c>
      <c r="N1108" s="182">
        <f>IFERROR(_xll.qlIndexFixing(ONIndex1M,I1108,TRUE,_xll.ohTrigger(RecalcTrigger,Trigger1M)),NA())</f>
        <v>2.1594095417398762E-2</v>
      </c>
      <c r="O1108" s="44" t="e">
        <f>IFERROR(_xll.qlIndexFixing(ONIndex3M,I1108,TRUE,_xll.ohTrigger(RecalcTrigger,Trigger3M)),NA())</f>
        <v>#N/A</v>
      </c>
      <c r="P1108" s="44">
        <f>IFERROR(_xll.qlIndexFixing(ONIndex6M,I1108,TRUE,_xll.ohTrigger(RecalcTrigger,Trigger6M)),NA())</f>
        <v>2.2543669675902933E-2</v>
      </c>
      <c r="Q1108" s="183">
        <f>IFERROR(_xll.qlIndexFixing(ONIndex1Y,I1108,TRUE,_xll.ohTrigger(RecalcTrigger,Trigger1Y)),NA())</f>
        <v>2.2814768286503195E-2</v>
      </c>
    </row>
    <row r="1109" spans="2:17" x14ac:dyDescent="0.2">
      <c r="B1109" s="39" t="s">
        <v>42</v>
      </c>
      <c r="D1109" s="42">
        <f>_xll.qlCalendarAdvance(Calendar,$D1108,B1109,"f",FALSE)</f>
        <v>47219</v>
      </c>
      <c r="E1109" s="177">
        <f>_xll.qlInterestRateIndexValueDate(IndexON,D1109)</f>
        <v>47219</v>
      </c>
      <c r="F1109" s="193">
        <f>IFERROR(_xll.qlIndexFixing(IndexON,D1109,TRUE,_xll.ohTrigger(RecalcTrigger,TriggerON)),NA())</f>
        <v>2.1547868933478043E-2</v>
      </c>
      <c r="H1109" s="42">
        <f>_xll.qlCalendarAdvance(Calendar,$H1108,B1109,"f",FALSE)</f>
        <v>47219</v>
      </c>
      <c r="I1109" s="177">
        <f>_xll.qlInterestRateIndexValueDate(Index1M,$H1109)</f>
        <v>47221</v>
      </c>
      <c r="J1109" s="182">
        <f>IFERROR(_xll.qlIndexFixing(Index1M,$H1109,TRUE,_xll.ohTrigger(RecalcTrigger,Trigger1M)),NA())</f>
        <v>2.1622133514512486E-2</v>
      </c>
      <c r="K1109" s="44" t="e">
        <f>IFERROR(_xll.qlIndexFixing(Index3M,H1109,TRUE,_xll.ohTrigger(RecalcTrigger,Trigger3M)),NA())</f>
        <v>#N/A</v>
      </c>
      <c r="L1109" s="44">
        <f>IFERROR(_xll.qlIndexFixing(Index6M,$H1109,TRUE,_xll.ohTrigger(RecalcTrigger,Trigger6M)),NA())</f>
        <v>2.2661975079381374E-2</v>
      </c>
      <c r="M1109" s="183">
        <f>IFERROR(_xll.qlIndexFixing(Index1Y,$H1109,TRUE,_xll.ohTrigger(RecalcTrigger,Trigger1Y)),NA())</f>
        <v>2.3040042449834122E-2</v>
      </c>
      <c r="N1109" s="182">
        <f>IFERROR(_xll.qlIndexFixing(ONIndex1M,I1109,TRUE,_xll.ohTrigger(RecalcTrigger,Trigger1M)),NA())</f>
        <v>2.1597523552614462E-2</v>
      </c>
      <c r="O1109" s="44" t="e">
        <f>IFERROR(_xll.qlIndexFixing(ONIndex3M,I1109,TRUE,_xll.ohTrigger(RecalcTrigger,Trigger3M)),NA())</f>
        <v>#N/A</v>
      </c>
      <c r="P1109" s="44">
        <f>IFERROR(_xll.qlIndexFixing(ONIndex6M,I1109,TRUE,_xll.ohTrigger(RecalcTrigger,Trigger6M)),NA())</f>
        <v>2.2543339319680555E-2</v>
      </c>
      <c r="Q1109" s="183">
        <f>IFERROR(_xll.qlIndexFixing(ONIndex1Y,I1109,TRUE,_xll.ohTrigger(RecalcTrigger,Trigger1Y)),NA())</f>
        <v>2.2814218807321041E-2</v>
      </c>
    </row>
    <row r="1110" spans="2:17" x14ac:dyDescent="0.2">
      <c r="B1110" s="39" t="s">
        <v>42</v>
      </c>
      <c r="D1110" s="42">
        <f>_xll.qlCalendarAdvance(Calendar,$D1109,B1110,"f",FALSE)</f>
        <v>47226</v>
      </c>
      <c r="E1110" s="177">
        <f>_xll.qlInterestRateIndexValueDate(IndexON,D1110)</f>
        <v>47226</v>
      </c>
      <c r="F1110" s="193">
        <f>IFERROR(_xll.qlIndexFixing(IndexON,D1110,TRUE,_xll.ohTrigger(RecalcTrigger,TriggerON)),NA())</f>
        <v>2.1551541671831487E-2</v>
      </c>
      <c r="H1110" s="42">
        <f>_xll.qlCalendarAdvance(Calendar,$H1109,B1110,"f",FALSE)</f>
        <v>47226</v>
      </c>
      <c r="I1110" s="177">
        <f>_xll.qlInterestRateIndexValueDate(Index1M,$H1110)</f>
        <v>47228</v>
      </c>
      <c r="J1110" s="182">
        <f>IFERROR(_xll.qlIndexFixing(Index1M,$H1110,TRUE,_xll.ohTrigger(RecalcTrigger,Trigger1M)),NA())</f>
        <v>2.1625356294828649E-2</v>
      </c>
      <c r="K1110" s="44" t="e">
        <f>IFERROR(_xll.qlIndexFixing(Index3M,H1110,TRUE,_xll.ohTrigger(RecalcTrigger,Trigger3M)),NA())</f>
        <v>#N/A</v>
      </c>
      <c r="L1110" s="44">
        <f>IFERROR(_xll.qlIndexFixing(Index6M,$H1110,TRUE,_xll.ohTrigger(RecalcTrigger,Trigger6M)),NA())</f>
        <v>2.2660756935345135E-2</v>
      </c>
      <c r="M1110" s="183">
        <f>IFERROR(_xll.qlIndexFixing(Index1Y,$H1110,TRUE,_xll.ohTrigger(RecalcTrigger,Trigger1Y)),NA())</f>
        <v>2.3038519241392334E-2</v>
      </c>
      <c r="N1110" s="182">
        <f>IFERROR(_xll.qlIndexFixing(ONIndex1M,I1110,TRUE,_xll.ohTrigger(RecalcTrigger,Trigger1M)),NA())</f>
        <v>2.1600869366240616E-2</v>
      </c>
      <c r="O1110" s="44" t="e">
        <f>IFERROR(_xll.qlIndexFixing(ONIndex3M,I1110,TRUE,_xll.ohTrigger(RecalcTrigger,Trigger3M)),NA())</f>
        <v>#N/A</v>
      </c>
      <c r="P1110" s="44">
        <f>IFERROR(_xll.qlIndexFixing(ONIndex6M,I1110,TRUE,_xll.ohTrigger(RecalcTrigger,Trigger6M)),NA())</f>
        <v>2.25429420221257E-2</v>
      </c>
      <c r="Q1110" s="183">
        <f>IFERROR(_xll.qlIndexFixing(ONIndex1Y,I1110,TRUE,_xll.ohTrigger(RecalcTrigger,Trigger1Y)),NA())</f>
        <v>2.2813608674256969E-2</v>
      </c>
    </row>
    <row r="1111" spans="2:17" x14ac:dyDescent="0.2">
      <c r="B1111" s="39" t="s">
        <v>42</v>
      </c>
      <c r="D1111" s="42">
        <f>_xll.qlCalendarAdvance(Calendar,$D1110,B1111,"f",FALSE)</f>
        <v>47233</v>
      </c>
      <c r="E1111" s="177">
        <f>_xll.qlInterestRateIndexValueDate(IndexON,D1111)</f>
        <v>47233</v>
      </c>
      <c r="F1111" s="193">
        <f>IFERROR(_xll.qlIndexFixing(IndexON,D1111,TRUE,_xll.ohTrigger(RecalcTrigger,TriggerON)),NA())</f>
        <v>2.1555126495629295E-2</v>
      </c>
      <c r="H1111" s="42">
        <f>_xll.qlCalendarAdvance(Calendar,$H1110,B1111,"f",FALSE)</f>
        <v>47233</v>
      </c>
      <c r="I1111" s="177">
        <f>_xll.qlInterestRateIndexValueDate(Index1M,$H1111)</f>
        <v>47235</v>
      </c>
      <c r="J1111" s="182">
        <f>IFERROR(_xll.qlIndexFixing(Index1M,$H1111,TRUE,_xll.ohTrigger(RecalcTrigger,Trigger1M)),NA())</f>
        <v>2.1628497089531674E-2</v>
      </c>
      <c r="K1111" s="44" t="e">
        <f>IFERROR(_xll.qlIndexFixing(Index3M,H1111,TRUE,_xll.ohTrigger(RecalcTrigger,Trigger3M)),NA())</f>
        <v>#N/A</v>
      </c>
      <c r="L1111" s="44">
        <f>IFERROR(_xll.qlIndexFixing(Index6M,$H1111,TRUE,_xll.ohTrigger(RecalcTrigger,Trigger6M)),NA())</f>
        <v>2.2659475233165072E-2</v>
      </c>
      <c r="M1111" s="183">
        <f>IFERROR(_xll.qlIndexFixing(Index1Y,$H1111,TRUE,_xll.ohTrigger(RecalcTrigger,Trigger1Y)),NA())</f>
        <v>2.3035846558925505E-2</v>
      </c>
      <c r="N1111" s="182">
        <f>IFERROR(_xll.qlIndexFixing(ONIndex1M,I1111,TRUE,_xll.ohTrigger(RecalcTrigger,Trigger1M)),NA())</f>
        <v>2.1604592592128213E-2</v>
      </c>
      <c r="O1111" s="44" t="e">
        <f>IFERROR(_xll.qlIndexFixing(ONIndex3M,I1111,TRUE,_xll.ohTrigger(RecalcTrigger,Trigger3M)),NA())</f>
        <v>#N/A</v>
      </c>
      <c r="P1111" s="44">
        <f>IFERROR(_xll.qlIndexFixing(ONIndex6M,I1111,TRUE,_xll.ohTrigger(RecalcTrigger,Trigger6M)),NA())</f>
        <v>2.2542406387549008E-2</v>
      </c>
      <c r="Q1111" s="183">
        <f>IFERROR(_xll.qlIndexFixing(ONIndex1Y,I1111,TRUE,_xll.ohTrigger(RecalcTrigger,Trigger1Y)),NA())</f>
        <v>2.2812837497374616E-2</v>
      </c>
    </row>
    <row r="1112" spans="2:17" x14ac:dyDescent="0.2">
      <c r="B1112" s="39" t="s">
        <v>42</v>
      </c>
      <c r="D1112" s="42">
        <f>_xll.qlCalendarAdvance(Calendar,$D1111,B1112,"f",FALSE)</f>
        <v>47240</v>
      </c>
      <c r="E1112" s="177">
        <f>_xll.qlInterestRateIndexValueDate(IndexON,D1112)</f>
        <v>47240</v>
      </c>
      <c r="F1112" s="193">
        <f>IFERROR(_xll.qlIndexFixing(IndexON,D1112,TRUE,_xll.ohTrigger(RecalcTrigger,TriggerON)),NA())</f>
        <v>2.155862355123439E-2</v>
      </c>
      <c r="H1112" s="42">
        <f>_xll.qlCalendarAdvance(Calendar,$H1111,B1112,"f",FALSE)</f>
        <v>47240</v>
      </c>
      <c r="I1112" s="177">
        <f>_xll.qlInterestRateIndexValueDate(Index1M,$H1112)</f>
        <v>47242</v>
      </c>
      <c r="J1112" s="182">
        <f>IFERROR(_xll.qlIndexFixing(Index1M,$H1112,TRUE,_xll.ohTrigger(RecalcTrigger,Trigger1M)),NA())</f>
        <v>2.1631556086584756E-2</v>
      </c>
      <c r="K1112" s="44" t="e">
        <f>IFERROR(_xll.qlIndexFixing(Index3M,H1112,TRUE,_xll.ohTrigger(RecalcTrigger,Trigger3M)),NA())</f>
        <v>#N/A</v>
      </c>
      <c r="L1112" s="44">
        <f>IFERROR(_xll.qlIndexFixing(Index6M,$H1112,TRUE,_xll.ohTrigger(RecalcTrigger,Trigger6M)),NA())</f>
        <v>2.265813027931516E-2</v>
      </c>
      <c r="M1112" s="183">
        <f>IFERROR(_xll.qlIndexFixing(Index1Y,$H1112,TRUE,_xll.ohTrigger(RecalcTrigger,Trigger1Y)),NA())</f>
        <v>2.3033668166315666E-2</v>
      </c>
      <c r="N1112" s="182">
        <f>IFERROR(_xll.qlIndexFixing(ONIndex1M,I1112,TRUE,_xll.ohTrigger(RecalcTrigger,Trigger1M)),NA())</f>
        <v>2.160731477956368E-2</v>
      </c>
      <c r="O1112" s="44" t="e">
        <f>IFERROR(_xll.qlIndexFixing(ONIndex3M,I1112,TRUE,_xll.ohTrigger(RecalcTrigger,Trigger3M)),NA())</f>
        <v>#N/A</v>
      </c>
      <c r="P1112" s="44">
        <f>IFERROR(_xll.qlIndexFixing(ONIndex6M,I1112,TRUE,_xll.ohTrigger(RecalcTrigger,Trigger6M)),NA())</f>
        <v>2.2541947814769259E-2</v>
      </c>
      <c r="Q1112" s="183">
        <f>IFERROR(_xll.qlIndexFixing(ONIndex1Y,I1112,TRUE,_xll.ohTrigger(RecalcTrigger,Trigger1Y)),NA())</f>
        <v>2.2812207656954797E-2</v>
      </c>
    </row>
    <row r="1113" spans="2:17" x14ac:dyDescent="0.2">
      <c r="B1113" s="39" t="s">
        <v>42</v>
      </c>
      <c r="D1113" s="42">
        <f>_xll.qlCalendarAdvance(Calendar,$D1112,B1113,"f",FALSE)</f>
        <v>47247</v>
      </c>
      <c r="E1113" s="177">
        <f>_xll.qlInterestRateIndexValueDate(IndexON,D1113)</f>
        <v>47247</v>
      </c>
      <c r="F1113" s="193">
        <f>IFERROR(_xll.qlIndexFixing(IndexON,D1113,TRUE,_xll.ohTrigger(RecalcTrigger,TriggerON)),NA())</f>
        <v>2.1562032985169566E-2</v>
      </c>
      <c r="H1113" s="42">
        <f>_xll.qlCalendarAdvance(Calendar,$H1112,B1113,"f",FALSE)</f>
        <v>47247</v>
      </c>
      <c r="I1113" s="177">
        <f>_xll.qlInterestRateIndexValueDate(Index1M,$H1113)</f>
        <v>47249</v>
      </c>
      <c r="J1113" s="182">
        <f>IFERROR(_xll.qlIndexFixing(Index1M,$H1113,TRUE,_xll.ohTrigger(RecalcTrigger,Trigger1M)),NA())</f>
        <v>2.1634533473938195E-2</v>
      </c>
      <c r="K1113" s="44" t="e">
        <f>IFERROR(_xll.qlIndexFixing(Index3M,H1113,TRUE,_xll.ohTrigger(RecalcTrigger,Trigger3M)),NA())</f>
        <v>#N/A</v>
      </c>
      <c r="L1113" s="44">
        <f>IFERROR(_xll.qlIndexFixing(Index6M,$H1113,TRUE,_xll.ohTrigger(RecalcTrigger,Trigger6M)),NA())</f>
        <v>2.2656722380272835E-2</v>
      </c>
      <c r="M1113" s="183">
        <f>IFERROR(_xll.qlIndexFixing(Index1Y,$H1113,TRUE,_xll.ohTrigger(RecalcTrigger,Trigger1Y)),NA())</f>
        <v>2.3031436555801626E-2</v>
      </c>
      <c r="N1113" s="182">
        <f>IFERROR(_xll.qlIndexFixing(ONIndex1M,I1113,TRUE,_xll.ohTrigger(RecalcTrigger,Trigger1M)),NA())</f>
        <v>2.1610414754480445E-2</v>
      </c>
      <c r="O1113" s="44" t="e">
        <f>IFERROR(_xll.qlIndexFixing(ONIndex3M,I1113,TRUE,_xll.ohTrigger(RecalcTrigger,Trigger3M)),NA())</f>
        <v>#N/A</v>
      </c>
      <c r="P1113" s="44">
        <f>IFERROR(_xll.qlIndexFixing(ONIndex6M,I1113,TRUE,_xll.ohTrigger(RecalcTrigger,Trigger6M)),NA())</f>
        <v>2.2541351510563246E-2</v>
      </c>
      <c r="Q1113" s="183">
        <f>IFERROR(_xll.qlIndexFixing(ONIndex1Y,I1113,TRUE,_xll.ohTrigger(RecalcTrigger,Trigger1Y)),NA())</f>
        <v>2.2811417378232335E-2</v>
      </c>
    </row>
    <row r="1114" spans="2:17" x14ac:dyDescent="0.2">
      <c r="B1114" s="39" t="s">
        <v>42</v>
      </c>
      <c r="D1114" s="42">
        <f>_xll.qlCalendarAdvance(Calendar,$D1113,B1114,"f",FALSE)</f>
        <v>47254</v>
      </c>
      <c r="E1114" s="177">
        <f>_xll.qlInterestRateIndexValueDate(IndexON,D1114)</f>
        <v>47254</v>
      </c>
      <c r="F1114" s="193">
        <f>IFERROR(_xll.qlIndexFixing(IndexON,D1114,TRUE,_xll.ohTrigger(RecalcTrigger,TriggerON)),NA())</f>
        <v>2.1565354943557935E-2</v>
      </c>
      <c r="H1114" s="42">
        <f>_xll.qlCalendarAdvance(Calendar,$H1113,B1114,"f",FALSE)</f>
        <v>47254</v>
      </c>
      <c r="I1114" s="177">
        <f>_xll.qlInterestRateIndexValueDate(Index1M,$H1114)</f>
        <v>47256</v>
      </c>
      <c r="J1114" s="182">
        <f>IFERROR(_xll.qlIndexFixing(Index1M,$H1114,TRUE,_xll.ohTrigger(RecalcTrigger,Trigger1M)),NA())</f>
        <v>2.1637429439560343E-2</v>
      </c>
      <c r="K1114" s="44" t="e">
        <f>IFERROR(_xll.qlIndexFixing(Index3M,H1114,TRUE,_xll.ohTrigger(RecalcTrigger,Trigger3M)),NA())</f>
        <v>#N/A</v>
      </c>
      <c r="L1114" s="44">
        <f>IFERROR(_xll.qlIndexFixing(Index6M,$H1114,TRUE,_xll.ohTrigger(RecalcTrigger,Trigger6M)),NA())</f>
        <v>2.2655251842522022E-2</v>
      </c>
      <c r="M1114" s="183">
        <f>IFERROR(_xll.qlIndexFixing(Index1Y,$H1114,TRUE,_xll.ohTrigger(RecalcTrigger,Trigger1Y)),NA())</f>
        <v>2.3029152037539871E-2</v>
      </c>
      <c r="N1114" s="182">
        <f>IFERROR(_xll.qlIndexFixing(ONIndex1M,I1114,TRUE,_xll.ohTrigger(RecalcTrigger,Trigger1M)),NA())</f>
        <v>2.1613433158647055E-2</v>
      </c>
      <c r="O1114" s="44" t="e">
        <f>IFERROR(_xll.qlIndexFixing(ONIndex3M,I1114,TRUE,_xll.ohTrigger(RecalcTrigger,Trigger3M)),NA())</f>
        <v>#N/A</v>
      </c>
      <c r="P1114" s="44">
        <f>IFERROR(_xll.qlIndexFixing(ONIndex6M,I1114,TRUE,_xll.ohTrigger(RecalcTrigger,Trigger6M)),NA())</f>
        <v>2.2540689476535647E-2</v>
      </c>
      <c r="Q1114" s="183">
        <f>IFERROR(_xll.qlIndexFixing(ONIndex1Y,I1114,TRUE,_xll.ohTrigger(RecalcTrigger,Trigger1Y)),NA())</f>
        <v>2.2810567656419423E-2</v>
      </c>
    </row>
    <row r="1115" spans="2:17" x14ac:dyDescent="0.2">
      <c r="B1115" s="39" t="s">
        <v>42</v>
      </c>
      <c r="D1115" s="42">
        <f>_xll.qlCalendarAdvance(Calendar,$D1114,B1115,"f",FALSE)</f>
        <v>47261</v>
      </c>
      <c r="E1115" s="177">
        <f>_xll.qlInterestRateIndexValueDate(IndexON,D1115)</f>
        <v>47261</v>
      </c>
      <c r="F1115" s="193">
        <f>IFERROR(_xll.qlIndexFixing(IndexON,D1115,TRUE,_xll.ohTrigger(RecalcTrigger,TriggerON)),NA())</f>
        <v>2.1568589572922292E-2</v>
      </c>
      <c r="H1115" s="42">
        <f>_xll.qlCalendarAdvance(Calendar,$H1114,B1115,"f",FALSE)</f>
        <v>47261</v>
      </c>
      <c r="I1115" s="177">
        <f>_xll.qlInterestRateIndexValueDate(Index1M,$H1115)</f>
        <v>47263</v>
      </c>
      <c r="J1115" s="182">
        <f>IFERROR(_xll.qlIndexFixing(Index1M,$H1115,TRUE,_xll.ohTrigger(RecalcTrigger,Trigger1M)),NA())</f>
        <v>2.164024417140923E-2</v>
      </c>
      <c r="K1115" s="44" t="e">
        <f>IFERROR(_xll.qlIndexFixing(Index3M,H1115,TRUE,_xll.ohTrigger(RecalcTrigger,Trigger3M)),NA())</f>
        <v>#N/A</v>
      </c>
      <c r="L1115" s="44">
        <f>IFERROR(_xll.qlIndexFixing(Index6M,$H1115,TRUE,_xll.ohTrigger(RecalcTrigger,Trigger6M)),NA())</f>
        <v>2.265371897255096E-2</v>
      </c>
      <c r="M1115" s="183">
        <f>IFERROR(_xll.qlIndexFixing(Index1Y,$H1115,TRUE,_xll.ohTrigger(RecalcTrigger,Trigger1Y)),NA())</f>
        <v>2.3026814921693405E-2</v>
      </c>
      <c r="N1115" s="182">
        <f>IFERROR(_xll.qlIndexFixing(ONIndex1M,I1115,TRUE,_xll.ohTrigger(RecalcTrigger,Trigger1M)),NA())</f>
        <v>2.1616370179593503E-2</v>
      </c>
      <c r="O1115" s="44" t="e">
        <f>IFERROR(_xll.qlIndexFixing(ONIndex3M,I1115,TRUE,_xll.ohTrigger(RecalcTrigger,Trigger3M)),NA())</f>
        <v>#N/A</v>
      </c>
      <c r="P1115" s="44">
        <f>IFERROR(_xll.qlIndexFixing(ONIndex6M,I1115,TRUE,_xll.ohTrigger(RecalcTrigger,Trigger6M)),NA())</f>
        <v>2.2539962015404313E-2</v>
      </c>
      <c r="Q1115" s="183">
        <f>IFERROR(_xll.qlIndexFixing(ONIndex1Y,I1115,TRUE,_xll.ohTrigger(RecalcTrigger,Trigger1Y)),NA())</f>
        <v>2.2809658794153975E-2</v>
      </c>
    </row>
    <row r="1116" spans="2:17" x14ac:dyDescent="0.2">
      <c r="B1116" s="39" t="s">
        <v>42</v>
      </c>
      <c r="D1116" s="42">
        <f>_xll.qlCalendarAdvance(Calendar,$D1115,B1116,"f",FALSE)</f>
        <v>47268</v>
      </c>
      <c r="E1116" s="177">
        <f>_xll.qlInterestRateIndexValueDate(IndexON,D1116)</f>
        <v>47268</v>
      </c>
      <c r="F1116" s="193">
        <f>IFERROR(_xll.qlIndexFixing(IndexON,D1116,TRUE,_xll.ohTrigger(RecalcTrigger,TriggerON)),NA())</f>
        <v>2.1571737019465687E-2</v>
      </c>
      <c r="H1116" s="42">
        <f>_xll.qlCalendarAdvance(Calendar,$H1115,B1116,"f",FALSE)</f>
        <v>47268</v>
      </c>
      <c r="I1116" s="177">
        <f>_xll.qlInterestRateIndexValueDate(Index1M,$H1116)</f>
        <v>47270</v>
      </c>
      <c r="J1116" s="182">
        <f>IFERROR(_xll.qlIndexFixing(Index1M,$H1116,TRUE,_xll.ohTrigger(RecalcTrigger,Trigger1M)),NA())</f>
        <v>2.1642977857448058E-2</v>
      </c>
      <c r="K1116" s="44" t="e">
        <f>IFERROR(_xll.qlIndexFixing(Index3M,H1116,TRUE,_xll.ohTrigger(RecalcTrigger,Trigger3M)),NA())</f>
        <v>#N/A</v>
      </c>
      <c r="L1116" s="44">
        <f>IFERROR(_xll.qlIndexFixing(Index6M,$H1116,TRUE,_xll.ohTrigger(RecalcTrigger,Trigger6M)),NA())</f>
        <v>2.2652124076853936E-2</v>
      </c>
      <c r="M1116" s="183">
        <f>IFERROR(_xll.qlIndexFixing(Index1Y,$H1116,TRUE,_xll.ohTrigger(RecalcTrigger,Trigger1Y)),NA())</f>
        <v>2.3024425518429821E-2</v>
      </c>
      <c r="N1116" s="182">
        <f>IFERROR(_xll.qlIndexFixing(ONIndex1M,I1116,TRUE,_xll.ohTrigger(RecalcTrigger,Trigger1M)),NA())</f>
        <v>2.1619226005009651E-2</v>
      </c>
      <c r="O1116" s="44" t="e">
        <f>IFERROR(_xll.qlIndexFixing(ONIndex3M,I1116,TRUE,_xll.ohTrigger(RecalcTrigger,Trigger3M)),NA())</f>
        <v>#N/A</v>
      </c>
      <c r="P1116" s="44">
        <f>IFERROR(_xll.qlIndexFixing(ONIndex6M,I1116,TRUE,_xll.ohTrigger(RecalcTrigger,Trigger6M)),NA())</f>
        <v>2.253916943020684E-2</v>
      </c>
      <c r="Q1116" s="183">
        <f>IFERROR(_xll.qlIndexFixing(ONIndex1Y,I1116,TRUE,_xll.ohTrigger(RecalcTrigger,Trigger1Y)),NA())</f>
        <v>2.2808691094313716E-2</v>
      </c>
    </row>
    <row r="1117" spans="2:17" x14ac:dyDescent="0.2">
      <c r="B1117" s="39" t="s">
        <v>42</v>
      </c>
      <c r="D1117" s="42">
        <f>_xll.qlCalendarAdvance(Calendar,$D1116,B1117,"f",FALSE)</f>
        <v>47275</v>
      </c>
      <c r="E1117" s="177">
        <f>_xll.qlInterestRateIndexValueDate(IndexON,D1117)</f>
        <v>47275</v>
      </c>
      <c r="F1117" s="193">
        <f>IFERROR(_xll.qlIndexFixing(IndexON,D1117,TRUE,_xll.ohTrigger(RecalcTrigger,TriggerON)),NA())</f>
        <v>2.157479742955104E-2</v>
      </c>
      <c r="H1117" s="42">
        <f>_xll.qlCalendarAdvance(Calendar,$H1116,B1117,"f",FALSE)</f>
        <v>47275</v>
      </c>
      <c r="I1117" s="177">
        <f>_xll.qlInterestRateIndexValueDate(Index1M,$H1117)</f>
        <v>47277</v>
      </c>
      <c r="J1117" s="182">
        <f>IFERROR(_xll.qlIndexFixing(Index1M,$H1117,TRUE,_xll.ohTrigger(RecalcTrigger,Trigger1M)),NA())</f>
        <v>2.1645630685647749E-2</v>
      </c>
      <c r="K1117" s="44" t="e">
        <f>IFERROR(_xll.qlIndexFixing(Index3M,H1117,TRUE,_xll.ohTrigger(RecalcTrigger,Trigger3M)),NA())</f>
        <v>#N/A</v>
      </c>
      <c r="L1117" s="44">
        <f>IFERROR(_xll.qlIndexFixing(Index6M,$H1117,TRUE,_xll.ohTrigger(RecalcTrigger,Trigger6M)),NA())</f>
        <v>2.2650467461928267E-2</v>
      </c>
      <c r="M1117" s="183">
        <f>IFERROR(_xll.qlIndexFixing(Index1Y,$H1117,TRUE,_xll.ohTrigger(RecalcTrigger,Trigger1Y)),NA())</f>
        <v>2.3021984137922363E-2</v>
      </c>
      <c r="N1117" s="182">
        <f>IFERROR(_xll.qlIndexFixing(ONIndex1M,I1117,TRUE,_xll.ohTrigger(RecalcTrigger,Trigger1M)),NA())</f>
        <v>2.1622000822665299E-2</v>
      </c>
      <c r="O1117" s="44" t="e">
        <f>IFERROR(_xll.qlIndexFixing(ONIndex3M,I1117,TRUE,_xll.ohTrigger(RecalcTrigger,Trigger3M)),NA())</f>
        <v>#N/A</v>
      </c>
      <c r="P1117" s="44">
        <f>IFERROR(_xll.qlIndexFixing(ONIndex6M,I1117,TRUE,_xll.ohTrigger(RecalcTrigger,Trigger6M)),NA())</f>
        <v>2.2538312023501206E-2</v>
      </c>
      <c r="Q1117" s="183">
        <f>IFERROR(_xll.qlIndexFixing(ONIndex1Y,I1117,TRUE,_xll.ohTrigger(RecalcTrigger,Trigger1Y)),NA())</f>
        <v>2.2807664859536558E-2</v>
      </c>
    </row>
    <row r="1118" spans="2:17" x14ac:dyDescent="0.2">
      <c r="B1118" s="39" t="s">
        <v>42</v>
      </c>
      <c r="D1118" s="42">
        <f>_xll.qlCalendarAdvance(Calendar,$D1117,B1118,"f",FALSE)</f>
        <v>47282</v>
      </c>
      <c r="E1118" s="177">
        <f>_xll.qlInterestRateIndexValueDate(IndexON,D1118)</f>
        <v>47282</v>
      </c>
      <c r="F1118" s="193">
        <f>IFERROR(_xll.qlIndexFixing(IndexON,D1118,TRUE,_xll.ohTrigger(RecalcTrigger,TriggerON)),NA())</f>
        <v>2.1577770949621211E-2</v>
      </c>
      <c r="H1118" s="42">
        <f>_xll.qlCalendarAdvance(Calendar,$H1117,B1118,"f",FALSE)</f>
        <v>47282</v>
      </c>
      <c r="I1118" s="177">
        <f>_xll.qlInterestRateIndexValueDate(Index1M,$H1118)</f>
        <v>47284</v>
      </c>
      <c r="J1118" s="182">
        <f>IFERROR(_xll.qlIndexFixing(Index1M,$H1118,TRUE,_xll.ohTrigger(RecalcTrigger,Trigger1M)),NA())</f>
        <v>2.164820284397408E-2</v>
      </c>
      <c r="K1118" s="44" t="e">
        <f>IFERROR(_xll.qlIndexFixing(Index3M,H1118,TRUE,_xll.ohTrigger(RecalcTrigger,Trigger3M)),NA())</f>
        <v>#N/A</v>
      </c>
      <c r="L1118" s="44">
        <f>IFERROR(_xll.qlIndexFixing(Index6M,$H1118,TRUE,_xll.ohTrigger(RecalcTrigger,Trigger6M)),NA())</f>
        <v>2.2648749434279043E-2</v>
      </c>
      <c r="M1118" s="183">
        <f>IFERROR(_xll.qlIndexFixing(Index1Y,$H1118,TRUE,_xll.ohTrigger(RecalcTrigger,Trigger1Y)),NA())</f>
        <v>2.301949109034886E-2</v>
      </c>
      <c r="N1118" s="182">
        <f>IFERROR(_xll.qlIndexFixing(ONIndex1M,I1118,TRUE,_xll.ohTrigger(RecalcTrigger,Trigger1M)),NA())</f>
        <v>2.1624694820170376E-2</v>
      </c>
      <c r="O1118" s="44" t="e">
        <f>IFERROR(_xll.qlIndexFixing(ONIndex3M,I1118,TRUE,_xll.ohTrigger(RecalcTrigger,Trigger3M)),NA())</f>
        <v>#N/A</v>
      </c>
      <c r="P1118" s="44">
        <f>IFERROR(_xll.qlIndexFixing(ONIndex6M,I1118,TRUE,_xll.ohTrigger(RecalcTrigger,Trigger6M)),NA())</f>
        <v>2.2537390098404941E-2</v>
      </c>
      <c r="Q1118" s="183">
        <f>IFERROR(_xll.qlIndexFixing(ONIndex1Y,I1118,TRUE,_xll.ohTrigger(RecalcTrigger,Trigger1Y)),NA())</f>
        <v>2.2806580392460418E-2</v>
      </c>
    </row>
    <row r="1119" spans="2:17" x14ac:dyDescent="0.2">
      <c r="B1119" s="39" t="s">
        <v>42</v>
      </c>
      <c r="D1119" s="42">
        <f>_xll.qlCalendarAdvance(Calendar,$D1118,B1119,"f",FALSE)</f>
        <v>47289</v>
      </c>
      <c r="E1119" s="177">
        <f>_xll.qlInterestRateIndexValueDate(IndexON,D1119)</f>
        <v>47289</v>
      </c>
      <c r="F1119" s="193">
        <f>IFERROR(_xll.qlIndexFixing(IndexON,D1119,TRUE,_xll.ohTrigger(RecalcTrigger,TriggerON)),NA())</f>
        <v>2.1580657725799313E-2</v>
      </c>
      <c r="H1119" s="42">
        <f>_xll.qlCalendarAdvance(Calendar,$H1118,B1119,"f",FALSE)</f>
        <v>47289</v>
      </c>
      <c r="I1119" s="177">
        <f>_xll.qlInterestRateIndexValueDate(Index1M,$H1119)</f>
        <v>47291</v>
      </c>
      <c r="J1119" s="182">
        <f>IFERROR(_xll.qlIndexFixing(Index1M,$H1119,TRUE,_xll.ohTrigger(RecalcTrigger,Trigger1M)),NA())</f>
        <v>2.1650694520395398E-2</v>
      </c>
      <c r="K1119" s="44" t="e">
        <f>IFERROR(_xll.qlIndexFixing(Index3M,H1119,TRUE,_xll.ohTrigger(RecalcTrigger,Trigger3M)),NA())</f>
        <v>#N/A</v>
      </c>
      <c r="L1119" s="44">
        <f>IFERROR(_xll.qlIndexFixing(Index6M,$H1119,TRUE,_xll.ohTrigger(RecalcTrigger,Trigger6M)),NA())</f>
        <v>2.2646970300412649E-2</v>
      </c>
      <c r="M1119" s="183">
        <f>IFERROR(_xll.qlIndexFixing(Index1Y,$H1119,TRUE,_xll.ohTrigger(RecalcTrigger,Trigger1Y)),NA())</f>
        <v>2.3016946685892794E-2</v>
      </c>
      <c r="N1119" s="182">
        <f>IFERROR(_xll.qlIndexFixing(ONIndex1M,I1119,TRUE,_xll.ohTrigger(RecalcTrigger,Trigger1M)),NA())</f>
        <v>2.162730818529468E-2</v>
      </c>
      <c r="O1119" s="44" t="e">
        <f>IFERROR(_xll.qlIndexFixing(ONIndex3M,I1119,TRUE,_xll.ohTrigger(RecalcTrigger,Trigger3M)),NA())</f>
        <v>#N/A</v>
      </c>
      <c r="P1119" s="44">
        <f>IFERROR(_xll.qlIndexFixing(ONIndex6M,I1119,TRUE,_xll.ohTrigger(RecalcTrigger,Trigger6M)),NA())</f>
        <v>2.2536403957715834E-2</v>
      </c>
      <c r="Q1119" s="183">
        <f>IFERROR(_xll.qlIndexFixing(ONIndex1Y,I1119,TRUE,_xll.ohTrigger(RecalcTrigger,Trigger1Y)),NA())</f>
        <v>2.2805437995883082E-2</v>
      </c>
    </row>
    <row r="1120" spans="2:17" x14ac:dyDescent="0.2">
      <c r="B1120" s="39" t="s">
        <v>42</v>
      </c>
      <c r="D1120" s="42">
        <f>_xll.qlCalendarAdvance(Calendar,$D1119,B1120,"f",FALSE)</f>
        <v>47296</v>
      </c>
      <c r="E1120" s="177">
        <f>_xll.qlInterestRateIndexValueDate(IndexON,D1120)</f>
        <v>47296</v>
      </c>
      <c r="F1120" s="193">
        <f>IFERROR(_xll.qlIndexFixing(IndexON,D1120,TRUE,_xll.ohTrigger(RecalcTrigger,TriggerON)),NA())</f>
        <v>2.1583457904688075E-2</v>
      </c>
      <c r="H1120" s="42">
        <f>_xll.qlCalendarAdvance(Calendar,$H1119,B1120,"f",FALSE)</f>
        <v>47296</v>
      </c>
      <c r="I1120" s="177">
        <f>_xll.qlInterestRateIndexValueDate(Index1M,$H1120)</f>
        <v>47298</v>
      </c>
      <c r="J1120" s="182">
        <f>IFERROR(_xll.qlIndexFixing(Index1M,$H1120,TRUE,_xll.ohTrigger(RecalcTrigger,Trigger1M)),NA())</f>
        <v>2.165392159515056E-2</v>
      </c>
      <c r="K1120" s="44" t="e">
        <f>IFERROR(_xll.qlIndexFixing(Index3M,H1120,TRUE,_xll.ohTrigger(RecalcTrigger,Trigger3M)),NA())</f>
        <v>#N/A</v>
      </c>
      <c r="L1120" s="44">
        <f>IFERROR(_xll.qlIndexFixing(Index6M,$H1120,TRUE,_xll.ohTrigger(RecalcTrigger,Trigger6M)),NA())</f>
        <v>2.2645130366842389E-2</v>
      </c>
      <c r="M1120" s="183">
        <f>IFERROR(_xll.qlIndexFixing(Index1Y,$H1120,TRUE,_xll.ohTrigger(RecalcTrigger,Trigger1Y)),NA())</f>
        <v>2.3012816590497722E-2</v>
      </c>
      <c r="N1120" s="182">
        <f>IFERROR(_xll.qlIndexFixing(ONIndex1M,I1120,TRUE,_xll.ohTrigger(RecalcTrigger,Trigger1M)),NA())</f>
        <v>2.162984110564814E-2</v>
      </c>
      <c r="O1120" s="44" t="e">
        <f>IFERROR(_xll.qlIndexFixing(ONIndex3M,I1120,TRUE,_xll.ohTrigger(RecalcTrigger,Trigger3M)),NA())</f>
        <v>#N/A</v>
      </c>
      <c r="P1120" s="44">
        <f>IFERROR(_xll.qlIndexFixing(ONIndex6M,I1120,TRUE,_xll.ohTrigger(RecalcTrigger,Trigger6M)),NA())</f>
        <v>2.2535353904071798E-2</v>
      </c>
      <c r="Q1120" s="183">
        <f>IFERROR(_xll.qlIndexFixing(ONIndex1Y,I1120,TRUE,_xll.ohTrigger(RecalcTrigger,Trigger1Y)),NA())</f>
        <v>2.2804237972522401E-2</v>
      </c>
    </row>
    <row r="1121" spans="2:17" x14ac:dyDescent="0.2">
      <c r="B1121" s="39" t="s">
        <v>42</v>
      </c>
      <c r="D1121" s="42">
        <f>_xll.qlCalendarAdvance(Calendar,$D1120,B1121,"f",FALSE)</f>
        <v>47303</v>
      </c>
      <c r="E1121" s="177">
        <f>_xll.qlInterestRateIndexValueDate(IndexON,D1121)</f>
        <v>47303</v>
      </c>
      <c r="F1121" s="193">
        <f>IFERROR(_xll.qlIndexFixing(IndexON,D1121,TRUE,_xll.ohTrigger(RecalcTrigger,TriggerON)),NA())</f>
        <v>2.1586171632490547E-2</v>
      </c>
      <c r="H1121" s="42">
        <f>_xll.qlCalendarAdvance(Calendar,$H1120,B1121,"f",FALSE)</f>
        <v>47303</v>
      </c>
      <c r="I1121" s="177">
        <f>_xll.qlInterestRateIndexValueDate(Index1M,$H1121)</f>
        <v>47305</v>
      </c>
      <c r="J1121" s="182">
        <f>IFERROR(_xll.qlIndexFixing(Index1M,$H1121,TRUE,_xll.ohTrigger(RecalcTrigger,Trigger1M)),NA())</f>
        <v>2.1655437179414455E-2</v>
      </c>
      <c r="K1121" s="44" t="e">
        <f>IFERROR(_xll.qlIndexFixing(Index3M,H1121,TRUE,_xll.ohTrigger(RecalcTrigger,Trigger3M)),NA())</f>
        <v>#N/A</v>
      </c>
      <c r="L1121" s="44">
        <f>IFERROR(_xll.qlIndexFixing(Index6M,$H1121,TRUE,_xll.ohTrigger(RecalcTrigger,Trigger6M)),NA())</f>
        <v>2.2643229940084591E-2</v>
      </c>
      <c r="M1121" s="183">
        <f>IFERROR(_xll.qlIndexFixing(Index1Y,$H1121,TRUE,_xll.ohTrigger(RecalcTrigger,Trigger1Y)),NA())</f>
        <v>2.3011705047088705E-2</v>
      </c>
      <c r="N1121" s="182">
        <f>IFERROR(_xll.qlIndexFixing(ONIndex1M,I1121,TRUE,_xll.ohTrigger(RecalcTrigger,Trigger1M)),NA())</f>
        <v>2.1632293768840682E-2</v>
      </c>
      <c r="O1121" s="44" t="e">
        <f>IFERROR(_xll.qlIndexFixing(ONIndex3M,I1121,TRUE,_xll.ohTrigger(RecalcTrigger,Trigger3M)),NA())</f>
        <v>#N/A</v>
      </c>
      <c r="P1121" s="44">
        <f>IFERROR(_xll.qlIndexFixing(ONIndex6M,I1121,TRUE,_xll.ohTrigger(RecalcTrigger,Trigger6M)),NA())</f>
        <v>2.2534240240590364E-2</v>
      </c>
      <c r="Q1121" s="183">
        <f>IFERROR(_xll.qlIndexFixing(ONIndex1Y,I1121,TRUE,_xll.ohTrigger(RecalcTrigger,Trigger1Y)),NA())</f>
        <v>2.2802980625016289E-2</v>
      </c>
    </row>
    <row r="1122" spans="2:17" x14ac:dyDescent="0.2">
      <c r="B1122" s="39" t="s">
        <v>42</v>
      </c>
      <c r="D1122" s="42">
        <f>_xll.qlCalendarAdvance(Calendar,$D1121,B1122,"f",FALSE)</f>
        <v>47310</v>
      </c>
      <c r="E1122" s="177">
        <f>_xll.qlInterestRateIndexValueDate(IndexON,D1122)</f>
        <v>47310</v>
      </c>
      <c r="F1122" s="193">
        <f>IFERROR(_xll.qlIndexFixing(IndexON,D1122,TRUE,_xll.ohTrigger(RecalcTrigger,TriggerON)),NA())</f>
        <v>2.1588799055489716E-2</v>
      </c>
      <c r="H1122" s="42">
        <f>_xll.qlCalendarAdvance(Calendar,$H1121,B1122,"f",FALSE)</f>
        <v>47310</v>
      </c>
      <c r="I1122" s="177">
        <f>_xll.qlInterestRateIndexValueDate(Index1M,$H1122)</f>
        <v>47312</v>
      </c>
      <c r="J1122" s="182">
        <f>IFERROR(_xll.qlIndexFixing(Index1M,$H1122,TRUE,_xll.ohTrigger(RecalcTrigger,Trigger1M)),NA())</f>
        <v>2.1657688537961788E-2</v>
      </c>
      <c r="K1122" s="44" t="e">
        <f>IFERROR(_xll.qlIndexFixing(Index3M,H1122,TRUE,_xll.ohTrigger(RecalcTrigger,Trigger3M)),NA())</f>
        <v>#N/A</v>
      </c>
      <c r="L1122" s="44">
        <f>IFERROR(_xll.qlIndexFixing(Index6M,$H1122,TRUE,_xll.ohTrigger(RecalcTrigger,Trigger6M)),NA())</f>
        <v>2.2641269326661623E-2</v>
      </c>
      <c r="M1122" s="183">
        <f>IFERROR(_xll.qlIndexFixing(Index1Y,$H1122,TRUE,_xll.ohTrigger(RecalcTrigger,Trigger1Y)),NA())</f>
        <v>2.3009008433130307E-2</v>
      </c>
      <c r="N1122" s="182">
        <f>IFERROR(_xll.qlIndexFixing(ONIndex1M,I1122,TRUE,_xll.ohTrigger(RecalcTrigger,Trigger1M)),NA())</f>
        <v>2.1634666362642108E-2</v>
      </c>
      <c r="O1122" s="44" t="e">
        <f>IFERROR(_xll.qlIndexFixing(ONIndex3M,I1122,TRUE,_xll.ohTrigger(RecalcTrigger,Trigger3M)),NA())</f>
        <v>#N/A</v>
      </c>
      <c r="P1122" s="44">
        <f>IFERROR(_xll.qlIndexFixing(ONIndex6M,I1122,TRUE,_xll.ohTrigger(RecalcTrigger,Trigger6M)),NA())</f>
        <v>2.2533063269909448E-2</v>
      </c>
      <c r="Q1122" s="183">
        <f>IFERROR(_xll.qlIndexFixing(ONIndex1Y,I1122,TRUE,_xll.ohTrigger(RecalcTrigger,Trigger1Y)),NA())</f>
        <v>2.280166625624247E-2</v>
      </c>
    </row>
    <row r="1123" spans="2:17" x14ac:dyDescent="0.2">
      <c r="B1123" s="39" t="s">
        <v>42</v>
      </c>
      <c r="D1123" s="42">
        <f>_xll.qlCalendarAdvance(Calendar,$D1122,B1123,"f",FALSE)</f>
        <v>47317</v>
      </c>
      <c r="E1123" s="177">
        <f>_xll.qlInterestRateIndexValueDate(IndexON,D1123)</f>
        <v>47317</v>
      </c>
      <c r="F1123" s="193">
        <f>IFERROR(_xll.qlIndexFixing(IndexON,D1123,TRUE,_xll.ohTrigger(RecalcTrigger,TriggerON)),NA())</f>
        <v>2.1591340320208374E-2</v>
      </c>
      <c r="H1123" s="42">
        <f>_xll.qlCalendarAdvance(Calendar,$H1122,B1123,"f",FALSE)</f>
        <v>47317</v>
      </c>
      <c r="I1123" s="177">
        <f>_xll.qlInterestRateIndexValueDate(Index1M,$H1123)</f>
        <v>47319</v>
      </c>
      <c r="J1123" s="182">
        <f>IFERROR(_xll.qlIndexFixing(Index1M,$H1123,TRUE,_xll.ohTrigger(RecalcTrigger,Trigger1M)),NA())</f>
        <v>2.1659860166505875E-2</v>
      </c>
      <c r="K1123" s="44" t="e">
        <f>IFERROR(_xll.qlIndexFixing(Index3M,H1123,TRUE,_xll.ohTrigger(RecalcTrigger,Trigger3M)),NA())</f>
        <v>#N/A</v>
      </c>
      <c r="L1123" s="44">
        <f>IFERROR(_xll.qlIndexFixing(Index6M,$H1123,TRUE,_xll.ohTrigger(RecalcTrigger,Trigger6M)),NA())</f>
        <v>2.2639248833098029E-2</v>
      </c>
      <c r="M1123" s="183">
        <f>IFERROR(_xll.qlIndexFixing(Index1Y,$H1123,TRUE,_xll.ohTrigger(RecalcTrigger,Trigger1Y)),NA())</f>
        <v>2.3006261703067729E-2</v>
      </c>
      <c r="N1123" s="182">
        <f>IFERROR(_xll.qlIndexFixing(ONIndex1M,I1123,TRUE,_xll.ohTrigger(RecalcTrigger,Trigger1M)),NA())</f>
        <v>2.1636959074822215E-2</v>
      </c>
      <c r="O1123" s="44" t="e">
        <f>IFERROR(_xll.qlIndexFixing(ONIndex3M,I1123,TRUE,_xll.ohTrigger(RecalcTrigger,Trigger3M)),NA())</f>
        <v>#N/A</v>
      </c>
      <c r="P1123" s="44">
        <f>IFERROR(_xll.qlIndexFixing(ONIndex6M,I1123,TRUE,_xll.ohTrigger(RecalcTrigger,Trigger6M)),NA())</f>
        <v>2.2531823294986708E-2</v>
      </c>
      <c r="Q1123" s="183">
        <f>IFERROR(_xll.qlIndexFixing(ONIndex1Y,I1123,TRUE,_xll.ohTrigger(RecalcTrigger,Trigger1Y)),NA())</f>
        <v>2.2800295168758922E-2</v>
      </c>
    </row>
    <row r="1124" spans="2:17" x14ac:dyDescent="0.2">
      <c r="B1124" s="39" t="s">
        <v>42</v>
      </c>
      <c r="D1124" s="42">
        <f>_xll.qlCalendarAdvance(Calendar,$D1123,B1124,"f",FALSE)</f>
        <v>47324</v>
      </c>
      <c r="E1124" s="177">
        <f>_xll.qlInterestRateIndexValueDate(IndexON,D1124)</f>
        <v>47324</v>
      </c>
      <c r="F1124" s="193">
        <f>IFERROR(_xll.qlIndexFixing(IndexON,D1124,TRUE,_xll.ohTrigger(RecalcTrigger,TriggerON)),NA())</f>
        <v>2.1593795572769636E-2</v>
      </c>
      <c r="H1124" s="42">
        <f>_xll.qlCalendarAdvance(Calendar,$H1123,B1124,"f",FALSE)</f>
        <v>47324</v>
      </c>
      <c r="I1124" s="177">
        <f>_xll.qlInterestRateIndexValueDate(Index1M,$H1124)</f>
        <v>47326</v>
      </c>
      <c r="J1124" s="182">
        <f>IFERROR(_xll.qlIndexFixing(Index1M,$H1124,TRUE,_xll.ohTrigger(RecalcTrigger,Trigger1M)),NA())</f>
        <v>2.1661952253022802E-2</v>
      </c>
      <c r="K1124" s="44" t="e">
        <f>IFERROR(_xll.qlIndexFixing(Index3M,H1124,TRUE,_xll.ohTrigger(RecalcTrigger,Trigger3M)),NA())</f>
        <v>#N/A</v>
      </c>
      <c r="L1124" s="44">
        <f>IFERROR(_xll.qlIndexFixing(Index6M,$H1124,TRUE,_xll.ohTrigger(RecalcTrigger,Trigger6M)),NA())</f>
        <v>2.2637168765925256E-2</v>
      </c>
      <c r="M1124" s="183">
        <f>IFERROR(_xll.qlIndexFixing(Index1Y,$H1124,TRUE,_xll.ohTrigger(RecalcTrigger,Trigger1Y)),NA())</f>
        <v>2.3003465167106669E-2</v>
      </c>
      <c r="N1124" s="182">
        <f>IFERROR(_xll.qlIndexFixing(ONIndex1M,I1124,TRUE,_xll.ohTrigger(RecalcTrigger,Trigger1M)),NA())</f>
        <v>2.1639172092990933E-2</v>
      </c>
      <c r="O1124" s="44" t="e">
        <f>IFERROR(_xll.qlIndexFixing(ONIndex3M,I1124,TRUE,_xll.ohTrigger(RecalcTrigger,Trigger3M)),NA())</f>
        <v>#N/A</v>
      </c>
      <c r="P1124" s="44">
        <f>IFERROR(_xll.qlIndexFixing(ONIndex6M,I1124,TRUE,_xll.ohTrigger(RecalcTrigger,Trigger6M)),NA())</f>
        <v>2.2530520618460059E-2</v>
      </c>
      <c r="Q1124" s="183">
        <f>IFERROR(_xll.qlIndexFixing(ONIndex1Y,I1124,TRUE,_xll.ohTrigger(RecalcTrigger,Trigger1Y)),NA())</f>
        <v>2.2798867665363431E-2</v>
      </c>
    </row>
    <row r="1125" spans="2:17" x14ac:dyDescent="0.2">
      <c r="B1125" s="39" t="s">
        <v>42</v>
      </c>
      <c r="D1125" s="42">
        <f>_xll.qlCalendarAdvance(Calendar,$D1124,B1125,"f",FALSE)</f>
        <v>47331</v>
      </c>
      <c r="E1125" s="177">
        <f>_xll.qlInterestRateIndexValueDate(IndexON,D1125)</f>
        <v>47331</v>
      </c>
      <c r="F1125" s="193">
        <f>IFERROR(_xll.qlIndexFixing(IndexON,D1125,TRUE,_xll.ohTrigger(RecalcTrigger,TriggerON)),NA())</f>
        <v>2.1596164959696296E-2</v>
      </c>
      <c r="H1125" s="42">
        <f>_xll.qlCalendarAdvance(Calendar,$H1124,B1125,"f",FALSE)</f>
        <v>47331</v>
      </c>
      <c r="I1125" s="177">
        <f>_xll.qlInterestRateIndexValueDate(Index1M,$H1125)</f>
        <v>47333</v>
      </c>
      <c r="J1125" s="182">
        <f>IFERROR(_xll.qlIndexFixing(Index1M,$H1125,TRUE,_xll.ohTrigger(RecalcTrigger,Trigger1M)),NA())</f>
        <v>2.1663964985493816E-2</v>
      </c>
      <c r="K1125" s="44" t="e">
        <f>IFERROR(_xll.qlIndexFixing(Index3M,H1125,TRUE,_xll.ohTrigger(RecalcTrigger,Trigger3M)),NA())</f>
        <v>#N/A</v>
      </c>
      <c r="L1125" s="44">
        <f>IFERROR(_xll.qlIndexFixing(Index6M,$H1125,TRUE,_xll.ohTrigger(RecalcTrigger,Trigger6M)),NA())</f>
        <v>2.2635029431676907E-2</v>
      </c>
      <c r="M1125" s="183">
        <f>IFERROR(_xll.qlIndexFixing(Index1Y,$H1125,TRUE,_xll.ohTrigger(RecalcTrigger,Trigger1Y)),NA())</f>
        <v>2.300061913545632E-2</v>
      </c>
      <c r="N1125" s="182">
        <f>IFERROR(_xll.qlIndexFixing(ONIndex1M,I1125,TRUE,_xll.ohTrigger(RecalcTrigger,Trigger1M)),NA())</f>
        <v>2.1641305604678251E-2</v>
      </c>
      <c r="O1125" s="44" t="e">
        <f>IFERROR(_xll.qlIndexFixing(ONIndex3M,I1125,TRUE,_xll.ohTrigger(RecalcTrigger,Trigger3M)),NA())</f>
        <v>#N/A</v>
      </c>
      <c r="P1125" s="44">
        <f>IFERROR(_xll.qlIndexFixing(ONIndex6M,I1125,TRUE,_xll.ohTrigger(RecalcTrigger,Trigger6M)),NA())</f>
        <v>2.2529155543447033E-2</v>
      </c>
      <c r="Q1125" s="183">
        <f>IFERROR(_xll.qlIndexFixing(ONIndex1Y,I1125,TRUE,_xll.ohTrigger(RecalcTrigger,Trigger1Y)),NA())</f>
        <v>2.2797384048613978E-2</v>
      </c>
    </row>
    <row r="1126" spans="2:17" x14ac:dyDescent="0.2">
      <c r="B1126" s="39" t="s">
        <v>42</v>
      </c>
      <c r="D1126" s="42">
        <f>_xll.qlCalendarAdvance(Calendar,$D1125,B1126,"f",FALSE)</f>
        <v>47338</v>
      </c>
      <c r="E1126" s="177">
        <f>_xll.qlInterestRateIndexValueDate(IndexON,D1126)</f>
        <v>47338</v>
      </c>
      <c r="F1126" s="193">
        <f>IFERROR(_xll.qlIndexFixing(IndexON,D1126,TRUE,_xll.ohTrigger(RecalcTrigger,TriggerON)),NA())</f>
        <v>2.1598448627271338E-2</v>
      </c>
      <c r="H1126" s="42">
        <f>_xll.qlCalendarAdvance(Calendar,$H1125,B1126,"f",FALSE)</f>
        <v>47338</v>
      </c>
      <c r="I1126" s="177">
        <f>_xll.qlInterestRateIndexValueDate(Index1M,$H1126)</f>
        <v>47340</v>
      </c>
      <c r="J1126" s="182">
        <f>IFERROR(_xll.qlIndexFixing(Index1M,$H1126,TRUE,_xll.ohTrigger(RecalcTrigger,Trigger1M)),NA())</f>
        <v>2.1665898551897579E-2</v>
      </c>
      <c r="K1126" s="44" t="e">
        <f>IFERROR(_xll.qlIndexFixing(Index3M,H1126,TRUE,_xll.ohTrigger(RecalcTrigger,Trigger3M)),NA())</f>
        <v>#N/A</v>
      </c>
      <c r="L1126" s="44">
        <f>IFERROR(_xll.qlIndexFixing(Index6M,$H1126,TRUE,_xll.ohTrigger(RecalcTrigger,Trigger6M)),NA())</f>
        <v>2.2632831136890488E-2</v>
      </c>
      <c r="M1126" s="183">
        <f>IFERROR(_xll.qlIndexFixing(Index1Y,$H1126,TRUE,_xll.ohTrigger(RecalcTrigger,Trigger1Y)),NA())</f>
        <v>2.2997723918330003E-2</v>
      </c>
      <c r="N1126" s="182">
        <f>IFERROR(_xll.qlIndexFixing(ONIndex1M,I1126,TRUE,_xll.ohTrigger(RecalcTrigger,Trigger1M)),NA())</f>
        <v>2.1643359797813844E-2</v>
      </c>
      <c r="O1126" s="44" t="e">
        <f>IFERROR(_xll.qlIndexFixing(ONIndex3M,I1126,TRUE,_xll.ohTrigger(RecalcTrigger,Trigger3M)),NA())</f>
        <v>#N/A</v>
      </c>
      <c r="P1126" s="44">
        <f>IFERROR(_xll.qlIndexFixing(ONIndex6M,I1126,TRUE,_xll.ohTrigger(RecalcTrigger,Trigger6M)),NA())</f>
        <v>2.2527728372745415E-2</v>
      </c>
      <c r="Q1126" s="183">
        <f>IFERROR(_xll.qlIndexFixing(ONIndex1Y,I1126,TRUE,_xll.ohTrigger(RecalcTrigger,Trigger1Y)),NA())</f>
        <v>2.279584462146822E-2</v>
      </c>
    </row>
    <row r="1127" spans="2:17" x14ac:dyDescent="0.2">
      <c r="B1127" s="39" t="s">
        <v>42</v>
      </c>
      <c r="D1127" s="42">
        <f>_xll.qlCalendarAdvance(Calendar,$D1126,B1127,"f",FALSE)</f>
        <v>47345</v>
      </c>
      <c r="E1127" s="177">
        <f>_xll.qlInterestRateIndexValueDate(IndexON,D1127)</f>
        <v>47345</v>
      </c>
      <c r="F1127" s="193">
        <f>IFERROR(_xll.qlIndexFixing(IndexON,D1127,TRUE,_xll.ohTrigger(RecalcTrigger,TriggerON)),NA())</f>
        <v>2.160064672177775E-2</v>
      </c>
      <c r="H1127" s="42">
        <f>_xll.qlCalendarAdvance(Calendar,$H1126,B1127,"f",FALSE)</f>
        <v>47345</v>
      </c>
      <c r="I1127" s="177">
        <f>_xll.qlInterestRateIndexValueDate(Index1M,$H1127)</f>
        <v>47347</v>
      </c>
      <c r="J1127" s="182">
        <f>IFERROR(_xll.qlIndexFixing(Index1M,$H1127,TRUE,_xll.ohTrigger(RecalcTrigger,Trigger1M)),NA())</f>
        <v>2.1667753140225648E-2</v>
      </c>
      <c r="K1127" s="44" t="e">
        <f>IFERROR(_xll.qlIndexFixing(Index3M,H1127,TRUE,_xll.ohTrigger(RecalcTrigger,Trigger3M)),NA())</f>
        <v>#N/A</v>
      </c>
      <c r="L1127" s="44">
        <f>IFERROR(_xll.qlIndexFixing(Index6M,$H1127,TRUE,_xll.ohTrigger(RecalcTrigger,Trigger6M)),NA())</f>
        <v>2.2630574188109973E-2</v>
      </c>
      <c r="M1127" s="183">
        <f>IFERROR(_xll.qlIndexFixing(Index1Y,$H1127,TRUE,_xll.ohTrigger(RecalcTrigger,Trigger1Y)),NA())</f>
        <v>2.2994779825944538E-2</v>
      </c>
      <c r="N1127" s="182">
        <f>IFERROR(_xll.qlIndexFixing(ONIndex1M,I1127,TRUE,_xll.ohTrigger(RecalcTrigger,Trigger1M)),NA())</f>
        <v>2.1645334860007637E-2</v>
      </c>
      <c r="O1127" s="44" t="e">
        <f>IFERROR(_xll.qlIndexFixing(ONIndex3M,I1127,TRUE,_xll.ohTrigger(RecalcTrigger,Trigger3M)),NA())</f>
        <v>#N/A</v>
      </c>
      <c r="P1127" s="44">
        <f>IFERROR(_xll.qlIndexFixing(ONIndex6M,I1127,TRUE,_xll.ohTrigger(RecalcTrigger,Trigger6M)),NA())</f>
        <v>2.2526239408993121E-2</v>
      </c>
      <c r="Q1127" s="183">
        <f>IFERROR(_xll.qlIndexFixing(ONIndex1Y,I1127,TRUE,_xll.ohTrigger(RecalcTrigger,Trigger1Y)),NA())</f>
        <v>2.2794249686484136E-2</v>
      </c>
    </row>
    <row r="1128" spans="2:17" x14ac:dyDescent="0.2">
      <c r="B1128" s="39" t="s">
        <v>42</v>
      </c>
      <c r="D1128" s="42">
        <f>_xll.qlCalendarAdvance(Calendar,$D1127,B1128,"f",FALSE)</f>
        <v>47352</v>
      </c>
      <c r="E1128" s="177">
        <f>_xll.qlInterestRateIndexValueDate(IndexON,D1128)</f>
        <v>47352</v>
      </c>
      <c r="F1128" s="193">
        <f>IFERROR(_xll.qlIndexFixing(IndexON,D1128,TRUE,_xll.ohTrigger(RecalcTrigger,TriggerON)),NA())</f>
        <v>2.1602759389578452E-2</v>
      </c>
      <c r="H1128" s="42">
        <f>_xll.qlCalendarAdvance(Calendar,$H1127,B1128,"f",FALSE)</f>
        <v>47352</v>
      </c>
      <c r="I1128" s="177">
        <f>_xll.qlInterestRateIndexValueDate(Index1M,$H1128)</f>
        <v>47354</v>
      </c>
      <c r="J1128" s="182">
        <f>IFERROR(_xll.qlIndexFixing(Index1M,$H1128,TRUE,_xll.ohTrigger(RecalcTrigger,Trigger1M)),NA())</f>
        <v>2.1669528938459272E-2</v>
      </c>
      <c r="K1128" s="44" t="e">
        <f>IFERROR(_xll.qlIndexFixing(Index3M,H1128,TRUE,_xll.ohTrigger(RecalcTrigger,Trigger3M)),NA())</f>
        <v>#N/A</v>
      </c>
      <c r="L1128" s="44">
        <f>IFERROR(_xll.qlIndexFixing(Index6M,$H1128,TRUE,_xll.ohTrigger(RecalcTrigger,Trigger6M)),NA())</f>
        <v>2.2628258891879343E-2</v>
      </c>
      <c r="M1128" s="183">
        <f>IFERROR(_xll.qlIndexFixing(Index1Y,$H1128,TRUE,_xll.ohTrigger(RecalcTrigger,Trigger1Y)),NA())</f>
        <v>2.2991787168520867E-2</v>
      </c>
      <c r="N1128" s="182">
        <f>IFERROR(_xll.qlIndexFixing(ONIndex1M,I1128,TRUE,_xll.ohTrigger(RecalcTrigger,Trigger1M)),NA())</f>
        <v>2.1647230978869558E-2</v>
      </c>
      <c r="O1128" s="44" t="e">
        <f>IFERROR(_xll.qlIndexFixing(ONIndex3M,I1128,TRUE,_xll.ohTrigger(RecalcTrigger,Trigger3M)),NA())</f>
        <v>#N/A</v>
      </c>
      <c r="P1128" s="44">
        <f>IFERROR(_xll.qlIndexFixing(ONIndex6M,I1128,TRUE,_xll.ohTrigger(RecalcTrigger,Trigger6M)),NA())</f>
        <v>2.2524688955227745E-2</v>
      </c>
      <c r="Q1128" s="183">
        <f>IFERROR(_xll.qlIndexFixing(ONIndex1Y,I1128,TRUE,_xll.ohTrigger(RecalcTrigger,Trigger1Y)),NA())</f>
        <v>2.2792599546459513E-2</v>
      </c>
    </row>
    <row r="1129" spans="2:17" x14ac:dyDescent="0.2">
      <c r="B1129" s="39" t="s">
        <v>42</v>
      </c>
      <c r="D1129" s="42">
        <f>_xll.qlCalendarAdvance(Calendar,$D1128,B1129,"f",FALSE)</f>
        <v>47359</v>
      </c>
      <c r="E1129" s="177">
        <f>_xll.qlInterestRateIndexValueDate(IndexON,D1129)</f>
        <v>47359</v>
      </c>
      <c r="F1129" s="193">
        <f>IFERROR(_xll.qlIndexFixing(IndexON,D1129,TRUE,_xll.ohTrigger(RecalcTrigger,TriggerON)),NA())</f>
        <v>2.1604786777036367E-2</v>
      </c>
      <c r="H1129" s="42">
        <f>_xll.qlCalendarAdvance(Calendar,$H1128,B1129,"f",FALSE)</f>
        <v>47359</v>
      </c>
      <c r="I1129" s="177">
        <f>_xll.qlInterestRateIndexValueDate(Index1M,$H1129)</f>
        <v>47361</v>
      </c>
      <c r="J1129" s="182">
        <f>IFERROR(_xll.qlIndexFixing(Index1M,$H1129,TRUE,_xll.ohTrigger(RecalcTrigger,Trigger1M)),NA())</f>
        <v>2.1668925419704759E-2</v>
      </c>
      <c r="K1129" s="44" t="e">
        <f>IFERROR(_xll.qlIndexFixing(Index3M,H1129,TRUE,_xll.ohTrigger(RecalcTrigger,Trigger3M)),NA())</f>
        <v>#N/A</v>
      </c>
      <c r="L1129" s="44">
        <f>IFERROR(_xll.qlIndexFixing(Index6M,$H1129,TRUE,_xll.ohTrigger(RecalcTrigger,Trigger6M)),NA())</f>
        <v>2.2623808488804433E-2</v>
      </c>
      <c r="M1129" s="183">
        <f>IFERROR(_xll.qlIndexFixing(Index1Y,$H1129,TRUE,_xll.ohTrigger(RecalcTrigger,Trigger1Y)),NA())</f>
        <v>2.2987306465218287E-2</v>
      </c>
      <c r="N1129" s="182">
        <f>IFERROR(_xll.qlIndexFixing(ONIndex1M,I1129,TRUE,_xll.ohTrigger(RecalcTrigger,Trigger1M)),NA())</f>
        <v>2.1649048342089472E-2</v>
      </c>
      <c r="O1129" s="44" t="e">
        <f>IFERROR(_xll.qlIndexFixing(ONIndex3M,I1129,TRUE,_xll.ohTrigger(RecalcTrigger,Trigger3M)),NA())</f>
        <v>#N/A</v>
      </c>
      <c r="P1129" s="44">
        <f>IFERROR(_xll.qlIndexFixing(ONIndex6M,I1129,TRUE,_xll.ohTrigger(RecalcTrigger,Trigger6M)),NA())</f>
        <v>2.2523077314167139E-2</v>
      </c>
      <c r="Q1129" s="183">
        <f>IFERROR(_xll.qlIndexFixing(ONIndex1Y,I1129,TRUE,_xll.ohTrigger(RecalcTrigger,Trigger1Y)),NA())</f>
        <v>2.2790894504032266E-2</v>
      </c>
    </row>
    <row r="1130" spans="2:17" x14ac:dyDescent="0.2">
      <c r="B1130" s="39" t="s">
        <v>42</v>
      </c>
      <c r="D1130" s="42">
        <f>_xll.qlCalendarAdvance(Calendar,$D1129,B1130,"f",FALSE)</f>
        <v>47366</v>
      </c>
      <c r="E1130" s="177">
        <f>_xll.qlInterestRateIndexValueDate(IndexON,D1130)</f>
        <v>47366</v>
      </c>
      <c r="F1130" s="193">
        <f>IFERROR(_xll.qlIndexFixing(IndexON,D1130,TRUE,_xll.ohTrigger(RecalcTrigger,TriggerON)),NA())</f>
        <v>2.1606729030514416E-2</v>
      </c>
      <c r="H1130" s="42">
        <f>_xll.qlCalendarAdvance(Calendar,$H1129,B1130,"f",FALSE)</f>
        <v>47366</v>
      </c>
      <c r="I1130" s="177">
        <f>_xll.qlInterestRateIndexValueDate(Index1M,$H1130)</f>
        <v>47368</v>
      </c>
      <c r="J1130" s="182">
        <f>IFERROR(_xll.qlIndexFixing(Index1M,$H1130,TRUE,_xll.ohTrigger(RecalcTrigger,Trigger1M)),NA())</f>
        <v>2.1672844916604244E-2</v>
      </c>
      <c r="K1130" s="44" t="e">
        <f>IFERROR(_xll.qlIndexFixing(Index3M,H1130,TRUE,_xll.ohTrigger(RecalcTrigger,Trigger3M)),NA())</f>
        <v>#N/A</v>
      </c>
      <c r="L1130" s="44">
        <f>IFERROR(_xll.qlIndexFixing(Index6M,$H1130,TRUE,_xll.ohTrigger(RecalcTrigger,Trigger6M)),NA())</f>
        <v>2.2621394103654723E-2</v>
      </c>
      <c r="M1130" s="183">
        <f>IFERROR(_xll.qlIndexFixing(Index1Y,$H1130,TRUE,_xll.ohTrigger(RecalcTrigger,Trigger1Y)),NA())</f>
        <v>2.2985657399455999E-2</v>
      </c>
      <c r="N1130" s="182">
        <f>IFERROR(_xll.qlIndexFixing(ONIndex1M,I1130,TRUE,_xll.ohTrigger(RecalcTrigger,Trigger1M)),NA())</f>
        <v>2.1650787137437177E-2</v>
      </c>
      <c r="O1130" s="44" t="e">
        <f>IFERROR(_xll.qlIndexFixing(ONIndex3M,I1130,TRUE,_xll.ohTrigger(RecalcTrigger,Trigger3M)),NA())</f>
        <v>#N/A</v>
      </c>
      <c r="P1130" s="44">
        <f>IFERROR(_xll.qlIndexFixing(ONIndex6M,I1130,TRUE,_xll.ohTrigger(RecalcTrigger,Trigger6M)),NA())</f>
        <v>2.2521404788848898E-2</v>
      </c>
      <c r="Q1130" s="183">
        <f>IFERROR(_xll.qlIndexFixing(ONIndex1Y,I1130,TRUE,_xll.ohTrigger(RecalcTrigger,Trigger1Y)),NA())</f>
        <v>2.2789134862000182E-2</v>
      </c>
    </row>
    <row r="1131" spans="2:17" x14ac:dyDescent="0.2">
      <c r="B1131" s="39" t="s">
        <v>42</v>
      </c>
      <c r="D1131" s="42">
        <f>_xll.qlCalendarAdvance(Calendar,$D1130,B1131,"f",FALSE)</f>
        <v>47373</v>
      </c>
      <c r="E1131" s="177">
        <f>_xll.qlInterestRateIndexValueDate(IndexON,D1131)</f>
        <v>47373</v>
      </c>
      <c r="F1131" s="193">
        <f>IFERROR(_xll.qlIndexFixing(IndexON,D1131,TRUE,_xll.ohTrigger(RecalcTrigger,TriggerON)),NA())</f>
        <v>2.160858629637552E-2</v>
      </c>
      <c r="H1131" s="42">
        <f>_xll.qlCalendarAdvance(Calendar,$H1130,B1131,"f",FALSE)</f>
        <v>47373</v>
      </c>
      <c r="I1131" s="177">
        <f>_xll.qlInterestRateIndexValueDate(Index1M,$H1131)</f>
        <v>47375</v>
      </c>
      <c r="J1131" s="182">
        <f>IFERROR(_xll.qlIndexFixing(Index1M,$H1131,TRUE,_xll.ohTrigger(RecalcTrigger,Trigger1M)),NA())</f>
        <v>2.1674385472490974E-2</v>
      </c>
      <c r="K1131" s="44" t="e">
        <f>IFERROR(_xll.qlIndexFixing(Index3M,H1131,TRUE,_xll.ohTrigger(RecalcTrigger,Trigger3M)),NA())</f>
        <v>#N/A</v>
      </c>
      <c r="L1131" s="44">
        <f>IFERROR(_xll.qlIndexFixing(Index6M,$H1131,TRUE,_xll.ohTrigger(RecalcTrigger,Trigger6M)),NA())</f>
        <v>2.261892221743415E-2</v>
      </c>
      <c r="M1131" s="183">
        <f>IFERROR(_xll.qlIndexFixing(Index1Y,$H1131,TRUE,_xll.ohTrigger(RecalcTrigger,Trigger1Y)),NA())</f>
        <v>2.2982520908272384E-2</v>
      </c>
      <c r="N1131" s="182">
        <f>IFERROR(_xll.qlIndexFixing(ONIndex1M,I1131,TRUE,_xll.ohTrigger(RecalcTrigger,Trigger1M)),NA())</f>
        <v>2.1652447552522602E-2</v>
      </c>
      <c r="O1131" s="44" t="e">
        <f>IFERROR(_xll.qlIndexFixing(ONIndex3M,I1131,TRUE,_xll.ohTrigger(RecalcTrigger,Trigger3M)),NA())</f>
        <v>#N/A</v>
      </c>
      <c r="P1131" s="44">
        <f>IFERROR(_xll.qlIndexFixing(ONIndex6M,I1131,TRUE,_xll.ohTrigger(RecalcTrigger,Trigger6M)),NA())</f>
        <v>2.2519671681910935E-2</v>
      </c>
      <c r="Q1131" s="183">
        <f>IFERROR(_xll.qlIndexFixing(ONIndex1Y,I1131,TRUE,_xll.ohTrigger(RecalcTrigger,Trigger1Y)),NA())</f>
        <v>2.2787320923001175E-2</v>
      </c>
    </row>
    <row r="1132" spans="2:17" x14ac:dyDescent="0.2">
      <c r="B1132" s="39" t="s">
        <v>42</v>
      </c>
      <c r="D1132" s="42">
        <f>_xll.qlCalendarAdvance(Calendar,$D1131,B1132,"f",FALSE)</f>
        <v>47380</v>
      </c>
      <c r="E1132" s="177">
        <f>_xll.qlInterestRateIndexValueDate(IndexON,D1132)</f>
        <v>47380</v>
      </c>
      <c r="F1132" s="193">
        <f>IFERROR(_xll.qlIndexFixing(IndexON,D1132,TRUE,_xll.ohTrigger(RecalcTrigger,TriggerON)),NA())</f>
        <v>2.1610358720822731E-2</v>
      </c>
      <c r="H1132" s="42">
        <f>_xll.qlCalendarAdvance(Calendar,$H1131,B1132,"f",FALSE)</f>
        <v>47380</v>
      </c>
      <c r="I1132" s="177">
        <f>_xll.qlInterestRateIndexValueDate(Index1M,$H1132)</f>
        <v>47382</v>
      </c>
      <c r="J1132" s="182">
        <f>IFERROR(_xll.qlIndexFixing(Index1M,$H1132,TRUE,_xll.ohTrigger(RecalcTrigger,Trigger1M)),NA())</f>
        <v>2.1675847990246907E-2</v>
      </c>
      <c r="K1132" s="44" t="e">
        <f>IFERROR(_xll.qlIndexFixing(Index3M,H1132,TRUE,_xll.ohTrigger(RecalcTrigger,Trigger3M)),NA())</f>
        <v>#N/A</v>
      </c>
      <c r="L1132" s="44">
        <f>IFERROR(_xll.qlIndexFixing(Index6M,$H1132,TRUE,_xll.ohTrigger(RecalcTrigger,Trigger6M)),NA())</f>
        <v>2.2616393136621091E-2</v>
      </c>
      <c r="M1132" s="183">
        <f>IFERROR(_xll.qlIndexFixing(Index1Y,$H1132,TRUE,_xll.ohTrigger(RecalcTrigger,Trigger1Y)),NA())</f>
        <v>2.2979337092964423E-2</v>
      </c>
      <c r="N1132" s="182">
        <f>IFERROR(_xll.qlIndexFixing(ONIndex1M,I1132,TRUE,_xll.ohTrigger(RecalcTrigger,Trigger1M)),NA())</f>
        <v>2.165402977503561E-2</v>
      </c>
      <c r="O1132" s="44" t="e">
        <f>IFERROR(_xll.qlIndexFixing(ONIndex3M,I1132,TRUE,_xll.ohTrigger(RecalcTrigger,Trigger3M)),NA())</f>
        <v>#N/A</v>
      </c>
      <c r="P1132" s="44">
        <f>IFERROR(_xll.qlIndexFixing(ONIndex6M,I1132,TRUE,_xll.ohTrigger(RecalcTrigger,Trigger6M)),NA())</f>
        <v>2.2517878296230975E-2</v>
      </c>
      <c r="Q1132" s="183">
        <f>IFERROR(_xll.qlIndexFixing(ONIndex1Y,I1132,TRUE,_xll.ohTrigger(RecalcTrigger,Trigger1Y)),NA())</f>
        <v>2.2785452989753097E-2</v>
      </c>
    </row>
    <row r="1133" spans="2:17" x14ac:dyDescent="0.2">
      <c r="B1133" s="39" t="s">
        <v>42</v>
      </c>
      <c r="D1133" s="42">
        <f>_xll.qlCalendarAdvance(Calendar,$D1132,B1133,"f",FALSE)</f>
        <v>47387</v>
      </c>
      <c r="E1133" s="177">
        <f>_xll.qlInterestRateIndexValueDate(IndexON,D1133)</f>
        <v>47387</v>
      </c>
      <c r="F1133" s="193">
        <f>IFERROR(_xll.qlIndexFixing(IndexON,D1133,TRUE,_xll.ohTrigger(RecalcTrigger,TriggerON)),NA())</f>
        <v>2.1612046450458777E-2</v>
      </c>
      <c r="H1133" s="42">
        <f>_xll.qlCalendarAdvance(Calendar,$H1132,B1133,"f",FALSE)</f>
        <v>47387</v>
      </c>
      <c r="I1133" s="177">
        <f>_xll.qlInterestRateIndexValueDate(Index1M,$H1133)</f>
        <v>47389</v>
      </c>
      <c r="J1133" s="182">
        <f>IFERROR(_xll.qlIndexFixing(Index1M,$H1133,TRUE,_xll.ohTrigger(RecalcTrigger,Trigger1M)),NA())</f>
        <v>2.167872022067999E-2</v>
      </c>
      <c r="K1133" s="44" t="e">
        <f>IFERROR(_xll.qlIndexFixing(Index3M,H1133,TRUE,_xll.ohTrigger(RecalcTrigger,Trigger3M)),NA())</f>
        <v>#N/A</v>
      </c>
      <c r="L1133" s="44">
        <f>IFERROR(_xll.qlIndexFixing(Index6M,$H1133,TRUE,_xll.ohTrigger(RecalcTrigger,Trigger6M)),NA())</f>
        <v>2.2614310408661187E-2</v>
      </c>
      <c r="M1133" s="183">
        <f>IFERROR(_xll.qlIndexFixing(Index1Y,$H1133,TRUE,_xll.ohTrigger(RecalcTrigger,Trigger1Y)),NA())</f>
        <v>2.2976106263767875E-2</v>
      </c>
      <c r="N1133" s="182">
        <f>IFERROR(_xll.qlIndexFixing(ONIndex1M,I1133,TRUE,_xll.ohTrigger(RecalcTrigger,Trigger1M)),NA())</f>
        <v>2.1655533992666065E-2</v>
      </c>
      <c r="O1133" s="44" t="e">
        <f>IFERROR(_xll.qlIndexFixing(ONIndex3M,I1133,TRUE,_xll.ohTrigger(RecalcTrigger,Trigger3M)),NA())</f>
        <v>#N/A</v>
      </c>
      <c r="P1133" s="44">
        <f>IFERROR(_xll.qlIndexFixing(ONIndex6M,I1133,TRUE,_xll.ohTrigger(RecalcTrigger,Trigger6M)),NA())</f>
        <v>2.2516024934766676E-2</v>
      </c>
      <c r="Q1133" s="183">
        <f>IFERROR(_xll.qlIndexFixing(ONIndex1Y,I1133,TRUE,_xll.ohTrigger(RecalcTrigger,Trigger1Y)),NA())</f>
        <v>2.2783531364973797E-2</v>
      </c>
    </row>
    <row r="1134" spans="2:17" x14ac:dyDescent="0.2">
      <c r="B1134" s="39" t="s">
        <v>42</v>
      </c>
      <c r="D1134" s="42">
        <f>_xll.qlCalendarAdvance(Calendar,$D1133,B1134,"f",FALSE)</f>
        <v>47394</v>
      </c>
      <c r="E1134" s="177">
        <f>_xll.qlInterestRateIndexValueDate(IndexON,D1134)</f>
        <v>47394</v>
      </c>
      <c r="F1134" s="193">
        <f>IFERROR(_xll.qlIndexFixing(IndexON,D1134,TRUE,_xll.ohTrigger(RecalcTrigger,TriggerON)),NA())</f>
        <v>2.1613649631406773E-2</v>
      </c>
      <c r="H1134" s="42">
        <f>_xll.qlCalendarAdvance(Calendar,$H1133,B1134,"f",FALSE)</f>
        <v>47394</v>
      </c>
      <c r="I1134" s="177">
        <f>_xll.qlInterestRateIndexValueDate(Index1M,$H1134)</f>
        <v>47396</v>
      </c>
      <c r="J1134" s="182">
        <f>IFERROR(_xll.qlIndexFixing(Index1M,$H1134,TRUE,_xll.ohTrigger(RecalcTrigger,Trigger1M)),NA())</f>
        <v>2.1678539663342933E-2</v>
      </c>
      <c r="K1134" s="44" t="e">
        <f>IFERROR(_xll.qlIndexFixing(Index3M,H1134,TRUE,_xll.ohTrigger(RecalcTrigger,Trigger3M)),NA())</f>
        <v>#N/A</v>
      </c>
      <c r="L1134" s="44">
        <f>IFERROR(_xll.qlIndexFixing(Index6M,$H1134,TRUE,_xll.ohTrigger(RecalcTrigger,Trigger6M)),NA())</f>
        <v>2.2611663757555439E-2</v>
      </c>
      <c r="M1134" s="183">
        <f>IFERROR(_xll.qlIndexFixing(Index1Y,$H1134,TRUE,_xll.ohTrigger(RecalcTrigger,Trigger1Y)),NA())</f>
        <v>2.2972828730921553E-2</v>
      </c>
      <c r="N1134" s="182">
        <f>IFERROR(_xll.qlIndexFixing(ONIndex1M,I1134,TRUE,_xll.ohTrigger(RecalcTrigger,Trigger1M)),NA())</f>
        <v>2.165696039310383E-2</v>
      </c>
      <c r="O1134" s="44" t="e">
        <f>IFERROR(_xll.qlIndexFixing(ONIndex3M,I1134,TRUE,_xll.ohTrigger(RecalcTrigger,Trigger3M)),NA())</f>
        <v>#N/A</v>
      </c>
      <c r="P1134" s="44">
        <f>IFERROR(_xll.qlIndexFixing(ONIndex6M,I1134,TRUE,_xll.ohTrigger(RecalcTrigger,Trigger6M)),NA())</f>
        <v>2.2514111900235889E-2</v>
      </c>
      <c r="Q1134" s="183">
        <f>IFERROR(_xll.qlIndexFixing(ONIndex1Y,I1134,TRUE,_xll.ohTrigger(RecalcTrigger,Trigger1Y)),NA())</f>
        <v>2.2781556351540999E-2</v>
      </c>
    </row>
    <row r="1135" spans="2:17" x14ac:dyDescent="0.2">
      <c r="B1135" s="39" t="s">
        <v>42</v>
      </c>
      <c r="D1135" s="42">
        <f>_xll.qlCalendarAdvance(Calendar,$D1134,B1135,"f",FALSE)</f>
        <v>47401</v>
      </c>
      <c r="E1135" s="177">
        <f>_xll.qlInterestRateIndexValueDate(IndexON,D1135)</f>
        <v>47401</v>
      </c>
      <c r="F1135" s="193">
        <f>IFERROR(_xll.qlIndexFixing(IndexON,D1135,TRUE,_xll.ohTrigger(RecalcTrigger,TriggerON)),NA())</f>
        <v>2.1615168409949703E-2</v>
      </c>
      <c r="H1135" s="42">
        <f>_xll.qlCalendarAdvance(Calendar,$H1134,B1135,"f",FALSE)</f>
        <v>47401</v>
      </c>
      <c r="I1135" s="177">
        <f>_xll.qlInterestRateIndexValueDate(Index1M,$H1135)</f>
        <v>47403</v>
      </c>
      <c r="J1135" s="182">
        <f>IFERROR(_xll.qlIndexFixing(Index1M,$H1135,TRUE,_xll.ohTrigger(RecalcTrigger,Trigger1M)),NA())</f>
        <v>2.1679769194673872E-2</v>
      </c>
      <c r="K1135" s="44" t="e">
        <f>IFERROR(_xll.qlIndexFixing(Index3M,H1135,TRUE,_xll.ohTrigger(RecalcTrigger,Trigger3M)),NA())</f>
        <v>#N/A</v>
      </c>
      <c r="L1135" s="44">
        <f>IFERROR(_xll.qlIndexFixing(Index6M,$H1135,TRUE,_xll.ohTrigger(RecalcTrigger,Trigger6M)),NA())</f>
        <v>2.2608960849710206E-2</v>
      </c>
      <c r="M1135" s="183">
        <f>IFERROR(_xll.qlIndexFixing(Index1Y,$H1135,TRUE,_xll.ohTrigger(RecalcTrigger,Trigger1Y)),NA())</f>
        <v>2.2969504804666224E-2</v>
      </c>
      <c r="N1135" s="182">
        <f>IFERROR(_xll.qlIndexFixing(ONIndex1M,I1135,TRUE,_xll.ohTrigger(RecalcTrigger,Trigger1M)),NA())</f>
        <v>2.1658309164038769E-2</v>
      </c>
      <c r="O1135" s="44" t="e">
        <f>IFERROR(_xll.qlIndexFixing(ONIndex3M,I1135,TRUE,_xll.ohTrigger(RecalcTrigger,Trigger3M)),NA())</f>
        <v>#N/A</v>
      </c>
      <c r="P1135" s="44">
        <f>IFERROR(_xll.qlIndexFixing(ONIndex6M,I1135,TRUE,_xll.ohTrigger(RecalcTrigger,Trigger6M)),NA())</f>
        <v>2.2512139495516337E-2</v>
      </c>
      <c r="Q1135" s="183">
        <f>IFERROR(_xll.qlIndexFixing(ONIndex1Y,I1135,TRUE,_xll.ohTrigger(RecalcTrigger,Trigger1Y)),NA())</f>
        <v>2.2779528251932746E-2</v>
      </c>
    </row>
    <row r="1136" spans="2:17" x14ac:dyDescent="0.2">
      <c r="B1136" s="39" t="s">
        <v>42</v>
      </c>
      <c r="D1136" s="42">
        <f>_xll.qlCalendarAdvance(Calendar,$D1135,B1136,"f",FALSE)</f>
        <v>47408</v>
      </c>
      <c r="E1136" s="177">
        <f>_xll.qlInterestRateIndexValueDate(IndexON,D1136)</f>
        <v>47408</v>
      </c>
      <c r="F1136" s="193">
        <f>IFERROR(_xll.qlIndexFixing(IndexON,D1136,TRUE,_xll.ohTrigger(RecalcTrigger,TriggerON)),NA())</f>
        <v>2.1616602932610363E-2</v>
      </c>
      <c r="H1136" s="42">
        <f>_xll.qlCalendarAdvance(Calendar,$H1135,B1136,"f",FALSE)</f>
        <v>47408</v>
      </c>
      <c r="I1136" s="177">
        <f>_xll.qlInterestRateIndexValueDate(Index1M,$H1136)</f>
        <v>47410</v>
      </c>
      <c r="J1136" s="182">
        <f>IFERROR(_xll.qlIndexFixing(Index1M,$H1136,TRUE,_xll.ohTrigger(RecalcTrigger,Trigger1M)),NA())</f>
        <v>2.1680921439863457E-2</v>
      </c>
      <c r="K1136" s="44" t="e">
        <f>IFERROR(_xll.qlIndexFixing(Index3M,H1136,TRUE,_xll.ohTrigger(RecalcTrigger,Trigger3M)),NA())</f>
        <v>#N/A</v>
      </c>
      <c r="L1136" s="44">
        <f>IFERROR(_xll.qlIndexFixing(Index6M,$H1136,TRUE,_xll.ohTrigger(RecalcTrigger,Trigger6M)),NA())</f>
        <v>2.2608162345875971E-2</v>
      </c>
      <c r="M1136" s="183">
        <f>IFERROR(_xll.qlIndexFixing(Index1Y,$H1136,TRUE,_xll.ohTrigger(RecalcTrigger,Trigger1Y)),NA())</f>
        <v>2.2966134795245494E-2</v>
      </c>
      <c r="N1136" s="182">
        <f>IFERROR(_xll.qlIndexFixing(ONIndex1M,I1136,TRUE,_xll.ohTrigger(RecalcTrigger,Trigger1M)),NA())</f>
        <v>2.1659580493160746E-2</v>
      </c>
      <c r="O1136" s="44" t="e">
        <f>IFERROR(_xll.qlIndexFixing(ONIndex3M,I1136,TRUE,_xll.ohTrigger(RecalcTrigger,Trigger3M)),NA())</f>
        <v>#N/A</v>
      </c>
      <c r="P1136" s="44">
        <f>IFERROR(_xll.qlIndexFixing(ONIndex6M,I1136,TRUE,_xll.ohTrigger(RecalcTrigger,Trigger6M)),NA())</f>
        <v>2.2510108023485742E-2</v>
      </c>
      <c r="Q1136" s="183">
        <f>IFERROR(_xll.qlIndexFixing(ONIndex1Y,I1136,TRUE,_xll.ohTrigger(RecalcTrigger,Trigger1Y)),NA())</f>
        <v>2.2777447368946824E-2</v>
      </c>
    </row>
    <row r="1137" spans="2:17" x14ac:dyDescent="0.2">
      <c r="B1137" s="39" t="s">
        <v>42</v>
      </c>
      <c r="D1137" s="42">
        <f>_xll.qlCalendarAdvance(Calendar,$D1136,B1137,"f",FALSE)</f>
        <v>47415</v>
      </c>
      <c r="E1137" s="177">
        <f>_xll.qlInterestRateIndexValueDate(IndexON,D1137)</f>
        <v>47415</v>
      </c>
      <c r="F1137" s="193">
        <f>IFERROR(_xll.qlIndexFixing(IndexON,D1137,TRUE,_xll.ohTrigger(RecalcTrigger,TriggerON)),NA())</f>
        <v>2.1617953345671737E-2</v>
      </c>
      <c r="H1137" s="42">
        <f>_xll.qlCalendarAdvance(Calendar,$H1136,B1137,"f",FALSE)</f>
        <v>47415</v>
      </c>
      <c r="I1137" s="177">
        <f>_xll.qlInterestRateIndexValueDate(Index1M,$H1137)</f>
        <v>47417</v>
      </c>
      <c r="J1137" s="182">
        <f>IFERROR(_xll.qlIndexFixing(Index1M,$H1137,TRUE,_xll.ohTrigger(RecalcTrigger,Trigger1M)),NA())</f>
        <v>2.1681996586908399E-2</v>
      </c>
      <c r="K1137" s="44" t="e">
        <f>IFERROR(_xll.qlIndexFixing(Index3M,H1137,TRUE,_xll.ohTrigger(RecalcTrigger,Trigger3M)),NA())</f>
        <v>#N/A</v>
      </c>
      <c r="L1137" s="44">
        <f>IFERROR(_xll.qlIndexFixing(Index6M,$H1137,TRUE,_xll.ohTrigger(RecalcTrigger,Trigger6M)),NA())</f>
        <v>2.2603387489851745E-2</v>
      </c>
      <c r="M1137" s="183">
        <f>IFERROR(_xll.qlIndexFixing(Index1Y,$H1137,TRUE,_xll.ohTrigger(RecalcTrigger,Trigger1Y)),NA())</f>
        <v>2.2962719012905138E-2</v>
      </c>
      <c r="N1137" s="182">
        <f>IFERROR(_xll.qlIndexFixing(ONIndex1M,I1137,TRUE,_xll.ohTrigger(RecalcTrigger,Trigger1M)),NA())</f>
        <v>2.166077456823956E-2</v>
      </c>
      <c r="O1137" s="44" t="e">
        <f>IFERROR(_xll.qlIndexFixing(ONIndex3M,I1137,TRUE,_xll.ohTrigger(RecalcTrigger,Trigger3M)),NA())</f>
        <v>#N/A</v>
      </c>
      <c r="P1137" s="44">
        <f>IFERROR(_xll.qlIndexFixing(ONIndex6M,I1137,TRUE,_xll.ohTrigger(RecalcTrigger,Trigger6M)),NA())</f>
        <v>2.2508017787021828E-2</v>
      </c>
      <c r="Q1137" s="183">
        <f>IFERROR(_xll.qlIndexFixing(ONIndex1Y,I1137,TRUE,_xll.ohTrigger(RecalcTrigger,Trigger1Y)),NA())</f>
        <v>2.2775314005460956E-2</v>
      </c>
    </row>
    <row r="1138" spans="2:17" x14ac:dyDescent="0.2">
      <c r="B1138" s="39" t="s">
        <v>42</v>
      </c>
      <c r="D1138" s="42">
        <f>_xll.qlCalendarAdvance(Calendar,$D1137,B1138,"f",FALSE)</f>
        <v>47422</v>
      </c>
      <c r="E1138" s="177">
        <f>_xll.qlInterestRateIndexValueDate(IndexON,D1138)</f>
        <v>47422</v>
      </c>
      <c r="F1138" s="193">
        <f>IFERROR(_xll.qlIndexFixing(IndexON,D1138,TRUE,_xll.ohTrigger(RecalcTrigger,TriggerON)),NA())</f>
        <v>2.1619219795416811E-2</v>
      </c>
      <c r="H1138" s="42">
        <f>_xll.qlCalendarAdvance(Calendar,$H1137,B1138,"f",FALSE)</f>
        <v>47422</v>
      </c>
      <c r="I1138" s="177">
        <f>_xll.qlInterestRateIndexValueDate(Index1M,$H1138)</f>
        <v>47424</v>
      </c>
      <c r="J1138" s="182">
        <f>IFERROR(_xll.qlIndexFixing(Index1M,$H1138,TRUE,_xll.ohTrigger(RecalcTrigger,Trigger1M)),NA())</f>
        <v>2.168299482381315E-2</v>
      </c>
      <c r="K1138" s="44" t="e">
        <f>IFERROR(_xll.qlIndexFixing(Index3M,H1138,TRUE,_xll.ohTrigger(RecalcTrigger,Trigger3M)),NA())</f>
        <v>#N/A</v>
      </c>
      <c r="L1138" s="44">
        <f>IFERROR(_xll.qlIndexFixing(Index6M,$H1138,TRUE,_xll.ohTrigger(RecalcTrigger,Trigger6M)),NA())</f>
        <v>2.2600034728495106E-2</v>
      </c>
      <c r="M1138" s="183">
        <f>IFERROR(_xll.qlIndexFixing(Index1Y,$H1138,TRUE,_xll.ohTrigger(RecalcTrigger,Trigger1Y)),NA())</f>
        <v>2.295925776789268E-2</v>
      </c>
      <c r="N1138" s="182">
        <f>IFERROR(_xll.qlIndexFixing(ONIndex1M,I1138,TRUE,_xll.ohTrigger(RecalcTrigger,Trigger1M)),NA())</f>
        <v>2.1661891576725267E-2</v>
      </c>
      <c r="O1138" s="44" t="e">
        <f>IFERROR(_xll.qlIndexFixing(ONIndex3M,I1138,TRUE,_xll.ohTrigger(RecalcTrigger,Trigger3M)),NA())</f>
        <v>#N/A</v>
      </c>
      <c r="P1138" s="44">
        <f>IFERROR(_xll.qlIndexFixing(ONIndex6M,I1138,TRUE,_xll.ohTrigger(RecalcTrigger,Trigger6M)),NA())</f>
        <v>2.2505869088842445E-2</v>
      </c>
      <c r="Q1138" s="183">
        <f>IFERROR(_xll.qlIndexFixing(ONIndex1Y,I1138,TRUE,_xll.ohTrigger(RecalcTrigger,Trigger1Y)),NA())</f>
        <v>2.2773128463953185E-2</v>
      </c>
    </row>
    <row r="1139" spans="2:17" x14ac:dyDescent="0.2">
      <c r="B1139" s="39" t="s">
        <v>42</v>
      </c>
      <c r="D1139" s="42">
        <f>_xll.qlCalendarAdvance(Calendar,$D1138,B1139,"f",FALSE)</f>
        <v>47429</v>
      </c>
      <c r="E1139" s="177">
        <f>_xll.qlInterestRateIndexValueDate(IndexON,D1139)</f>
        <v>47429</v>
      </c>
      <c r="F1139" s="193">
        <f>IFERROR(_xll.qlIndexFixing(IndexON,D1139,TRUE,_xll.ohTrigger(RecalcTrigger,TriggerON)),NA())</f>
        <v>2.1620402428288443E-2</v>
      </c>
      <c r="H1139" s="42">
        <f>_xll.qlCalendarAdvance(Calendar,$H1138,B1139,"f",FALSE)</f>
        <v>47429</v>
      </c>
      <c r="I1139" s="177">
        <f>_xll.qlInterestRateIndexValueDate(Index1M,$H1139)</f>
        <v>47431</v>
      </c>
      <c r="J1139" s="182">
        <f>IFERROR(_xll.qlIndexFixing(Index1M,$H1139,TRUE,_xll.ohTrigger(RecalcTrigger,Trigger1M)),NA())</f>
        <v>2.1683916338579579E-2</v>
      </c>
      <c r="K1139" s="44" t="e">
        <f>IFERROR(_xll.qlIndexFixing(Index3M,H1139,TRUE,_xll.ohTrigger(RecalcTrigger,Trigger3M)),NA())</f>
        <v>#N/A</v>
      </c>
      <c r="L1139" s="44">
        <f>IFERROR(_xll.qlIndexFixing(Index6M,$H1139,TRUE,_xll.ohTrigger(RecalcTrigger,Trigger6M)),NA())</f>
        <v>2.2597113867196865E-2</v>
      </c>
      <c r="M1139" s="183">
        <f>IFERROR(_xll.qlIndexFixing(Index1Y,$H1139,TRUE,_xll.ohTrigger(RecalcTrigger,Trigger1Y)),NA())</f>
        <v>2.2955751370457605E-2</v>
      </c>
      <c r="N1139" s="182">
        <f>IFERROR(_xll.qlIndexFixing(ONIndex1M,I1139,TRUE,_xll.ohTrigger(RecalcTrigger,Trigger1M)),NA())</f>
        <v>2.1662931706467603E-2</v>
      </c>
      <c r="O1139" s="44" t="e">
        <f>IFERROR(_xll.qlIndexFixing(ONIndex3M,I1139,TRUE,_xll.ohTrigger(RecalcTrigger,Trigger3M)),NA())</f>
        <v>#N/A</v>
      </c>
      <c r="P1139" s="44">
        <f>IFERROR(_xll.qlIndexFixing(ONIndex6M,I1139,TRUE,_xll.ohTrigger(RecalcTrigger,Trigger6M)),NA())</f>
        <v>2.2503662231905253E-2</v>
      </c>
      <c r="Q1139" s="183">
        <f>IFERROR(_xll.qlIndexFixing(ONIndex1Y,I1139,TRUE,_xll.ohTrigger(RecalcTrigger,Trigger1Y)),NA())</f>
        <v>2.2770891047141362E-2</v>
      </c>
    </row>
    <row r="1140" spans="2:17" x14ac:dyDescent="0.2">
      <c r="B1140" s="39" t="s">
        <v>42</v>
      </c>
      <c r="D1140" s="42">
        <f>_xll.qlCalendarAdvance(Calendar,$D1139,B1140,"f",FALSE)</f>
        <v>47436</v>
      </c>
      <c r="E1140" s="177">
        <f>_xll.qlInterestRateIndexValueDate(IndexON,D1140)</f>
        <v>47436</v>
      </c>
      <c r="F1140" s="193">
        <f>IFERROR(_xll.qlIndexFixing(IndexON,D1140,TRUE,_xll.ohTrigger(RecalcTrigger,TriggerON)),NA())</f>
        <v>2.1621501390489684E-2</v>
      </c>
      <c r="H1140" s="42">
        <f>_xll.qlCalendarAdvance(Calendar,$H1139,B1140,"f",FALSE)</f>
        <v>47436</v>
      </c>
      <c r="I1140" s="177">
        <f>_xll.qlInterestRateIndexValueDate(Index1M,$H1140)</f>
        <v>47438</v>
      </c>
      <c r="J1140" s="182">
        <f>IFERROR(_xll.qlIndexFixing(Index1M,$H1140,TRUE,_xll.ohTrigger(RecalcTrigger,Trigger1M)),NA())</f>
        <v>2.1684761319217295E-2</v>
      </c>
      <c r="K1140" s="44" t="e">
        <f>IFERROR(_xll.qlIndexFixing(Index3M,H1140,TRUE,_xll.ohTrigger(RecalcTrigger,Trigger3M)),NA())</f>
        <v>#N/A</v>
      </c>
      <c r="L1140" s="44">
        <f>IFERROR(_xll.qlIndexFixing(Index6M,$H1140,TRUE,_xll.ohTrigger(RecalcTrigger,Trigger6M)),NA())</f>
        <v>2.2594138263246223E-2</v>
      </c>
      <c r="M1140" s="183">
        <f>IFERROR(_xll.qlIndexFixing(Index1Y,$H1140,TRUE,_xll.ohTrigger(RecalcTrigger,Trigger1Y)),NA())</f>
        <v>2.2952200130851572E-2</v>
      </c>
      <c r="N1140" s="182">
        <f>IFERROR(_xll.qlIndexFixing(ONIndex1M,I1140,TRUE,_xll.ohTrigger(RecalcTrigger,Trigger1M)),NA())</f>
        <v>2.1663895145156431E-2</v>
      </c>
      <c r="O1140" s="44" t="e">
        <f>IFERROR(_xll.qlIndexFixing(ONIndex3M,I1140,TRUE,_xll.ohTrigger(RecalcTrigger,Trigger3M)),NA())</f>
        <v>#N/A</v>
      </c>
      <c r="P1140" s="44">
        <f>IFERROR(_xll.qlIndexFixing(ONIndex6M,I1140,TRUE,_xll.ohTrigger(RecalcTrigger,Trigger6M)),NA())</f>
        <v>2.2501397519008037E-2</v>
      </c>
      <c r="Q1140" s="183">
        <f>IFERROR(_xll.qlIndexFixing(ONIndex1Y,I1140,TRUE,_xll.ohTrigger(RecalcTrigger,Trigger1Y)),NA())</f>
        <v>2.2768602057983145E-2</v>
      </c>
    </row>
    <row r="1141" spans="2:17" x14ac:dyDescent="0.2">
      <c r="B1141" s="39" t="s">
        <v>42</v>
      </c>
      <c r="D1141" s="42">
        <f>_xll.qlCalendarAdvance(Calendar,$D1140,B1141,"f",FALSE)</f>
        <v>47443</v>
      </c>
      <c r="E1141" s="177">
        <f>_xll.qlInterestRateIndexValueDate(IndexON,D1141)</f>
        <v>47443</v>
      </c>
      <c r="F1141" s="193">
        <f>IFERROR(_xll.qlIndexFixing(IndexON,D1141,TRUE,_xll.ohTrigger(RecalcTrigger,TriggerON)),NA())</f>
        <v>2.162251682846339E-2</v>
      </c>
      <c r="H1141" s="42">
        <f>_xll.qlCalendarAdvance(Calendar,$H1140,B1141,"f",FALSE)</f>
        <v>47443</v>
      </c>
      <c r="I1141" s="177">
        <f>_xll.qlInterestRateIndexValueDate(Index1M,$H1141)</f>
        <v>47445</v>
      </c>
      <c r="J1141" s="182">
        <f>IFERROR(_xll.qlIndexFixing(Index1M,$H1141,TRUE,_xll.ohTrigger(RecalcTrigger,Trigger1M)),NA())</f>
        <v>2.1685529953730753E-2</v>
      </c>
      <c r="K1141" s="44" t="e">
        <f>IFERROR(_xll.qlIndexFixing(Index3M,H1141,TRUE,_xll.ohTrigger(RecalcTrigger,Trigger3M)),NA())</f>
        <v>#N/A</v>
      </c>
      <c r="L1141" s="44">
        <f>IFERROR(_xll.qlIndexFixing(Index6M,$H1141,TRUE,_xll.ohTrigger(RecalcTrigger,Trigger6M)),NA())</f>
        <v>2.2591108223148498E-2</v>
      </c>
      <c r="M1141" s="183">
        <f>IFERROR(_xll.qlIndexFixing(Index1Y,$H1141,TRUE,_xll.ohTrigger(RecalcTrigger,Trigger1Y)),NA())</f>
        <v>2.2948604359327551E-2</v>
      </c>
      <c r="N1141" s="182">
        <f>IFERROR(_xll.qlIndexFixing(ONIndex1M,I1141,TRUE,_xll.ohTrigger(RecalcTrigger,Trigger1M)),NA())</f>
        <v>2.1664782080481615E-2</v>
      </c>
      <c r="O1141" s="44" t="e">
        <f>IFERROR(_xll.qlIndexFixing(ONIndex3M,I1141,TRUE,_xll.ohTrigger(RecalcTrigger,Trigger3M)),NA())</f>
        <v>#N/A</v>
      </c>
      <c r="P1141" s="44">
        <f>IFERROR(_xll.qlIndexFixing(ONIndex6M,I1141,TRUE,_xll.ohTrigger(RecalcTrigger,Trigger6M)),NA())</f>
        <v>2.249907525286865E-2</v>
      </c>
      <c r="Q1141" s="183">
        <f>IFERROR(_xll.qlIndexFixing(ONIndex1Y,I1141,TRUE,_xll.ohTrigger(RecalcTrigger,Trigger1Y)),NA())</f>
        <v>2.2766261798956577E-2</v>
      </c>
    </row>
    <row r="1142" spans="2:17" x14ac:dyDescent="0.2">
      <c r="B1142" s="39" t="s">
        <v>42</v>
      </c>
      <c r="D1142" s="42">
        <f>_xll.qlCalendarAdvance(Calendar,$D1141,B1142,"f",FALSE)</f>
        <v>47450</v>
      </c>
      <c r="E1142" s="177">
        <f>_xll.qlInterestRateIndexValueDate(IndexON,D1142)</f>
        <v>47450</v>
      </c>
      <c r="F1142" s="193">
        <f>IFERROR(_xll.qlIndexFixing(IndexON,D1142,TRUE,_xll.ohTrigger(RecalcTrigger,TriggerON)),NA())</f>
        <v>2.1623448888652419E-2</v>
      </c>
      <c r="H1142" s="42">
        <f>_xll.qlCalendarAdvance(Calendar,$H1141,B1142,"f",FALSE)</f>
        <v>47450</v>
      </c>
      <c r="I1142" s="177">
        <f>_xll.qlInterestRateIndexValueDate(Index1M,$H1142)</f>
        <v>47452</v>
      </c>
      <c r="J1142" s="182">
        <f>IFERROR(_xll.qlIndexFixing(Index1M,$H1142,TRUE,_xll.ohTrigger(RecalcTrigger,Trigger1M)),NA())</f>
        <v>2.1686222430129555E-2</v>
      </c>
      <c r="K1142" s="44" t="e">
        <f>IFERROR(_xll.qlIndexFixing(Index3M,H1142,TRUE,_xll.ohTrigger(RecalcTrigger,Trigger3M)),NA())</f>
        <v>#N/A</v>
      </c>
      <c r="L1142" s="44">
        <f>IFERROR(_xll.qlIndexFixing(Index6M,$H1142,TRUE,_xll.ohTrigger(RecalcTrigger,Trigger6M)),NA())</f>
        <v>2.2588491053454816E-2</v>
      </c>
      <c r="M1142" s="183">
        <f>IFERROR(_xll.qlIndexFixing(Index1Y,$H1142,TRUE,_xll.ohTrigger(RecalcTrigger,Trigger1Y)),NA())</f>
        <v>2.2943653355990683E-2</v>
      </c>
      <c r="N1142" s="182">
        <f>IFERROR(_xll.qlIndexFixing(ONIndex1M,I1142,TRUE,_xll.ohTrigger(RecalcTrigger,Trigger1M)),NA())</f>
        <v>2.1665592700053082E-2</v>
      </c>
      <c r="O1142" s="44" t="e">
        <f>IFERROR(_xll.qlIndexFixing(ONIndex3M,I1142,TRUE,_xll.ohTrigger(RecalcTrigger,Trigger3M)),NA())</f>
        <v>#N/A</v>
      </c>
      <c r="P1142" s="44">
        <f>IFERROR(_xll.qlIndexFixing(ONIndex6M,I1142,TRUE,_xll.ohTrigger(RecalcTrigger,Trigger6M)),NA())</f>
        <v>2.2496695736524686E-2</v>
      </c>
      <c r="Q1142" s="183">
        <f>IFERROR(_xll.qlIndexFixing(ONIndex1Y,I1142,TRUE,_xll.ohTrigger(RecalcTrigger,Trigger1Y)),NA())</f>
        <v>2.2763870572939382E-2</v>
      </c>
    </row>
    <row r="1143" spans="2:17" x14ac:dyDescent="0.2">
      <c r="B1143" s="39" t="s">
        <v>42</v>
      </c>
      <c r="D1143" s="42">
        <f>_xll.qlCalendarAdvance(Calendar,$D1142,B1143,"f",FALSE)</f>
        <v>47457</v>
      </c>
      <c r="E1143" s="177">
        <f>_xll.qlInterestRateIndexValueDate(IndexON,D1143)</f>
        <v>47457</v>
      </c>
      <c r="F1143" s="193">
        <f>IFERROR(_xll.qlIndexFixing(IndexON,D1143,TRUE,_xll.ohTrigger(RecalcTrigger,TriggerON)),NA())</f>
        <v>2.1624297717179886E-2</v>
      </c>
      <c r="H1143" s="42">
        <f>_xll.qlCalendarAdvance(Calendar,$H1142,B1143,"f",FALSE)</f>
        <v>47457</v>
      </c>
      <c r="I1143" s="177">
        <f>_xll.qlInterestRateIndexValueDate(Index1M,$H1143)</f>
        <v>47459</v>
      </c>
      <c r="J1143" s="182">
        <f>IFERROR(_xll.qlIndexFixing(Index1M,$H1143,TRUE,_xll.ohTrigger(RecalcTrigger,Trigger1M)),NA())</f>
        <v>2.1686838936425892E-2</v>
      </c>
      <c r="K1143" s="44" t="e">
        <f>IFERROR(_xll.qlIndexFixing(Index3M,H1143,TRUE,_xll.ohTrigger(RecalcTrigger,Trigger3M)),NA())</f>
        <v>#N/A</v>
      </c>
      <c r="L1143" s="44">
        <f>IFERROR(_xll.qlIndexFixing(Index6M,$H1143,TRUE,_xll.ohTrigger(RecalcTrigger,Trigger6M)),NA())</f>
        <v>2.2585349126364007E-2</v>
      </c>
      <c r="M1143" s="183">
        <f>IFERROR(_xll.qlIndexFixing(Index1Y,$H1143,TRUE,_xll.ohTrigger(RecalcTrigger,Trigger1Y)),NA())</f>
        <v>2.2941280461545251E-2</v>
      </c>
      <c r="N1143" s="182">
        <f>IFERROR(_xll.qlIndexFixing(ONIndex1M,I1143,TRUE,_xll.ohTrigger(RecalcTrigger,Trigger1M)),NA())</f>
        <v>2.1666327191560697E-2</v>
      </c>
      <c r="O1143" s="44" t="e">
        <f>IFERROR(_xll.qlIndexFixing(ONIndex3M,I1143,TRUE,_xll.ohTrigger(RecalcTrigger,Trigger3M)),NA())</f>
        <v>#N/A</v>
      </c>
      <c r="P1143" s="44">
        <f>IFERROR(_xll.qlIndexFixing(ONIndex6M,I1143,TRUE,_xll.ohTrigger(RecalcTrigger,Trigger6M)),NA())</f>
        <v>2.2494259272773931E-2</v>
      </c>
      <c r="Q1143" s="183">
        <f>IFERROR(_xll.qlIndexFixing(ONIndex1Y,I1143,TRUE,_xll.ohTrigger(RecalcTrigger,Trigger1Y)),NA())</f>
        <v>2.2761428682569473E-2</v>
      </c>
    </row>
    <row r="1144" spans="2:17" x14ac:dyDescent="0.2">
      <c r="B1144" s="39" t="s">
        <v>42</v>
      </c>
      <c r="D1144" s="42">
        <f>_xll.qlCalendarAdvance(Calendar,$D1143,B1144,"f",FALSE)</f>
        <v>47464</v>
      </c>
      <c r="E1144" s="177">
        <f>_xll.qlInterestRateIndexValueDate(IndexON,D1144)</f>
        <v>47464</v>
      </c>
      <c r="F1144" s="193">
        <f>IFERROR(_xll.qlIndexFixing(IndexON,D1144,TRUE,_xll.ohTrigger(RecalcTrigger,TriggerON)),NA())</f>
        <v>2.1625063460488647E-2</v>
      </c>
      <c r="H1144" s="42">
        <f>_xll.qlCalendarAdvance(Calendar,$H1143,B1144,"f",FALSE)</f>
        <v>47464</v>
      </c>
      <c r="I1144" s="177">
        <f>_xll.qlInterestRateIndexValueDate(Index1M,$H1144)</f>
        <v>47466</v>
      </c>
      <c r="J1144" s="182">
        <f>IFERROR(_xll.qlIndexFixing(Index1M,$H1144,TRUE,_xll.ohTrigger(RecalcTrigger,Trigger1M)),NA())</f>
        <v>2.168737966062937E-2</v>
      </c>
      <c r="K1144" s="44" t="e">
        <f>IFERROR(_xll.qlIndexFixing(Index3M,H1144,TRUE,_xll.ohTrigger(RecalcTrigger,Trigger3M)),NA())</f>
        <v>#N/A</v>
      </c>
      <c r="L1144" s="44">
        <f>IFERROR(_xll.qlIndexFixing(Index6M,$H1144,TRUE,_xll.ohTrigger(RecalcTrigger,Trigger6M)),NA())</f>
        <v>2.2582153701240382E-2</v>
      </c>
      <c r="M1144" s="183">
        <f>IFERROR(_xll.qlIndexFixing(Index1Y,$H1144,TRUE,_xll.ohTrigger(RecalcTrigger,Trigger1Y)),NA())</f>
        <v>2.2937552955800095E-2</v>
      </c>
      <c r="N1144" s="182">
        <f>IFERROR(_xll.qlIndexFixing(ONIndex1M,I1144,TRUE,_xll.ohTrigger(RecalcTrigger,Trigger1M)),NA())</f>
        <v>2.1666985742774258E-2</v>
      </c>
      <c r="O1144" s="44" t="e">
        <f>IFERROR(_xll.qlIndexFixing(ONIndex3M,I1144,TRUE,_xll.ohTrigger(RecalcTrigger,Trigger3M)),NA())</f>
        <v>#N/A</v>
      </c>
      <c r="P1144" s="44">
        <f>IFERROR(_xll.qlIndexFixing(ONIndex6M,I1144,TRUE,_xll.ohTrigger(RecalcTrigger,Trigger6M)),NA())</f>
        <v>2.2491766164414173E-2</v>
      </c>
      <c r="Q1144" s="183">
        <f>IFERROR(_xll.qlIndexFixing(ONIndex1Y,I1144,TRUE,_xll.ohTrigger(RecalcTrigger,Trigger1Y)),NA())</f>
        <v>2.2758936430484766E-2</v>
      </c>
    </row>
    <row r="1145" spans="2:17" x14ac:dyDescent="0.2">
      <c r="B1145" s="39" t="s">
        <v>42</v>
      </c>
      <c r="D1145" s="42">
        <f>_xll.qlCalendarAdvance(Calendar,$D1144,B1145,"f",FALSE)</f>
        <v>47471</v>
      </c>
      <c r="E1145" s="177">
        <f>_xll.qlInterestRateIndexValueDate(IndexON,D1145)</f>
        <v>47471</v>
      </c>
      <c r="F1145" s="193">
        <f>IFERROR(_xll.qlIndexFixing(IndexON,D1145,TRUE,_xll.ohTrigger(RecalcTrigger,TriggerON)),NA())</f>
        <v>2.1625746264941625E-2</v>
      </c>
      <c r="H1145" s="42">
        <f>_xll.qlCalendarAdvance(Calendar,$H1144,B1145,"f",FALSE)</f>
        <v>47471</v>
      </c>
      <c r="I1145" s="177">
        <f>_xll.qlInterestRateIndexValueDate(Index1M,$H1145)</f>
        <v>47473</v>
      </c>
      <c r="J1145" s="182">
        <f>IFERROR(_xll.qlIndexFixing(Index1M,$H1145,TRUE,_xll.ohTrigger(RecalcTrigger,Trigger1M)),NA())</f>
        <v>2.1687844790752173E-2</v>
      </c>
      <c r="K1145" s="44" t="e">
        <f>IFERROR(_xll.qlIndexFixing(Index3M,H1145,TRUE,_xll.ohTrigger(RecalcTrigger,Trigger3M)),NA())</f>
        <v>#N/A</v>
      </c>
      <c r="L1145" s="44">
        <f>IFERROR(_xll.qlIndexFixing(Index6M,$H1145,TRUE,_xll.ohTrigger(RecalcTrigger,Trigger6M)),NA())</f>
        <v>2.2578905084622035E-2</v>
      </c>
      <c r="M1145" s="183">
        <f>IFERROR(_xll.qlIndexFixing(Index1Y,$H1145,TRUE,_xll.ohTrigger(RecalcTrigger,Trigger1Y)),NA())</f>
        <v>2.293379916421473E-2</v>
      </c>
      <c r="N1145" s="182">
        <f>IFERROR(_xll.qlIndexFixing(ONIndex1M,I1145,TRUE,_xll.ohTrigger(RecalcTrigger,Trigger1M)),NA())</f>
        <v>2.1667721167615284E-2</v>
      </c>
      <c r="O1145" s="44" t="e">
        <f>IFERROR(_xll.qlIndexFixing(ONIndex3M,I1145,TRUE,_xll.ohTrigger(RecalcTrigger,Trigger3M)),NA())</f>
        <v>#N/A</v>
      </c>
      <c r="P1145" s="44">
        <f>IFERROR(_xll.qlIndexFixing(ONIndex6M,I1145,TRUE,_xll.ohTrigger(RecalcTrigger,Trigger6M)),NA())</f>
        <v>2.2488477993958256E-2</v>
      </c>
      <c r="Q1145" s="183">
        <f>IFERROR(_xll.qlIndexFixing(ONIndex1Y,I1145,TRUE,_xll.ohTrigger(RecalcTrigger,Trigger1Y)),NA())</f>
        <v>2.2755658592883421E-2</v>
      </c>
    </row>
    <row r="1146" spans="2:17" x14ac:dyDescent="0.2">
      <c r="B1146" s="39" t="s">
        <v>42</v>
      </c>
      <c r="D1146" s="42">
        <f>_xll.qlCalendarAdvance(Calendar,$D1145,B1146,"f",FALSE)</f>
        <v>47479</v>
      </c>
      <c r="E1146" s="177">
        <f>_xll.qlInterestRateIndexValueDate(IndexON,D1146)</f>
        <v>47479</v>
      </c>
      <c r="F1146" s="193">
        <f>IFERROR(_xll.qlIndexFixing(IndexON,D1146,TRUE,_xll.ohTrigger(RecalcTrigger,TriggerON)),NA())</f>
        <v>2.1626425242855518E-2</v>
      </c>
      <c r="H1146" s="42">
        <f>_xll.qlCalendarAdvance(Calendar,$H1145,B1146,"f",FALSE)</f>
        <v>47479</v>
      </c>
      <c r="I1146" s="177">
        <f>_xll.qlInterestRateIndexValueDate(Index1M,$H1146)</f>
        <v>47483</v>
      </c>
      <c r="J1146" s="182">
        <f>IFERROR(_xll.qlIndexFixing(Index1M,$H1146,TRUE,_xll.ohTrigger(RecalcTrigger,Trigger1M)),NA())</f>
        <v>2.1688378502513411E-2</v>
      </c>
      <c r="K1146" s="44" t="e">
        <f>IFERROR(_xll.qlIndexFixing(Index3M,H1146,TRUE,_xll.ohTrigger(RecalcTrigger,Trigger3M)),NA())</f>
        <v>#N/A</v>
      </c>
      <c r="L1146" s="44">
        <f>IFERROR(_xll.qlIndexFixing(Index6M,$H1146,TRUE,_xll.ohTrigger(RecalcTrigger,Trigger6M)),NA())</f>
        <v>2.2572822347747309E-2</v>
      </c>
      <c r="M1146" s="183">
        <f>IFERROR(_xll.qlIndexFixing(Index1Y,$H1146,TRUE,_xll.ohTrigger(RecalcTrigger,Trigger1Y)),NA())</f>
        <v>2.2927589633561101E-2</v>
      </c>
      <c r="N1146" s="182">
        <f>IFERROR(_xll.qlIndexFixing(ONIndex1M,I1146,TRUE,_xll.ohTrigger(RecalcTrigger,Trigger1M)),NA())</f>
        <v>2.1668206845673055E-2</v>
      </c>
      <c r="O1146" s="44" t="e">
        <f>IFERROR(_xll.qlIndexFixing(ONIndex3M,I1146,TRUE,_xll.ohTrigger(RecalcTrigger,Trigger3M)),NA())</f>
        <v>#N/A</v>
      </c>
      <c r="P1146" s="44">
        <f>IFERROR(_xll.qlIndexFixing(ONIndex6M,I1146,TRUE,_xll.ohTrigger(RecalcTrigger,Trigger6M)),NA())</f>
        <v>2.2485856549456784E-2</v>
      </c>
      <c r="Q1146" s="183">
        <f>IFERROR(_xll.qlIndexFixing(ONIndex1Y,I1146,TRUE,_xll.ohTrigger(RecalcTrigger,Trigger1Y)),NA())</f>
        <v>2.2753052365249715E-2</v>
      </c>
    </row>
    <row r="1147" spans="2:17" x14ac:dyDescent="0.2">
      <c r="B1147" s="39" t="s">
        <v>42</v>
      </c>
      <c r="D1147" s="42">
        <f>_xll.qlCalendarAdvance(Calendar,$D1146,B1147,"f",FALSE)</f>
        <v>47486</v>
      </c>
      <c r="E1147" s="177">
        <f>_xll.qlInterestRateIndexValueDate(IndexON,D1147)</f>
        <v>47486</v>
      </c>
      <c r="F1147" s="193">
        <f>IFERROR(_xll.qlIndexFixing(IndexON,D1147,TRUE,_xll.ohTrigger(RecalcTrigger,TriggerON)),NA())</f>
        <v>2.1626930813960499E-2</v>
      </c>
      <c r="H1147" s="42">
        <f>_xll.qlCalendarAdvance(Calendar,$H1146,B1147,"f",FALSE)</f>
        <v>47486</v>
      </c>
      <c r="I1147" s="177">
        <f>_xll.qlInterestRateIndexValueDate(Index1M,$H1147)</f>
        <v>47490</v>
      </c>
      <c r="J1147" s="182">
        <f>IFERROR(_xll.qlIndexFixing(Index1M,$H1147,TRUE,_xll.ohTrigger(RecalcTrigger,Trigger1M)),NA())</f>
        <v>2.1688660829776916E-2</v>
      </c>
      <c r="K1147" s="44" t="e">
        <f>IFERROR(_xll.qlIndexFixing(Index3M,H1147,TRUE,_xll.ohTrigger(RecalcTrigger,Trigger3M)),NA())</f>
        <v>#N/A</v>
      </c>
      <c r="L1147" s="44">
        <f>IFERROR(_xll.qlIndexFixing(Index6M,$H1147,TRUE,_xll.ohTrigger(RecalcTrigger,Trigger6M)),NA())</f>
        <v>2.2570796020731771E-2</v>
      </c>
      <c r="M1147" s="183">
        <f>IFERROR(_xll.qlIndexFixing(Index1Y,$H1147,TRUE,_xll.ohTrigger(RecalcTrigger,Trigger1Y)),NA())</f>
        <v>2.2923876446177889E-2</v>
      </c>
      <c r="N1147" s="182">
        <f>IFERROR(_xll.qlIndexFixing(ONIndex1M,I1147,TRUE,_xll.ohTrigger(RecalcTrigger,Trigger1M)),NA())</f>
        <v>2.1668563182553058E-2</v>
      </c>
      <c r="O1147" s="44" t="e">
        <f>IFERROR(_xll.qlIndexFixing(ONIndex3M,I1147,TRUE,_xll.ohTrigger(RecalcTrigger,Trigger3M)),NA())</f>
        <v>#N/A</v>
      </c>
      <c r="P1147" s="44">
        <f>IFERROR(_xll.qlIndexFixing(ONIndex6M,I1147,TRUE,_xll.ohTrigger(RecalcTrigger,Trigger6M)),NA())</f>
        <v>2.2483565293072161E-2</v>
      </c>
      <c r="Q1147" s="183">
        <f>IFERROR(_xll.qlIndexFixing(ONIndex1Y,I1147,TRUE,_xll.ohTrigger(RecalcTrigger,Trigger1Y)),NA())</f>
        <v>2.2750779152351797E-2</v>
      </c>
    </row>
    <row r="1148" spans="2:17" x14ac:dyDescent="0.2">
      <c r="B1148" s="39" t="s">
        <v>42</v>
      </c>
      <c r="D1148" s="42">
        <f>_xll.qlCalendarAdvance(Calendar,$D1147,B1148,"f",FALSE)</f>
        <v>47493</v>
      </c>
      <c r="E1148" s="177">
        <f>_xll.qlInterestRateIndexValueDate(IndexON,D1148)</f>
        <v>47493</v>
      </c>
      <c r="F1148" s="193">
        <f>IFERROR(_xll.qlIndexFixing(IndexON,D1148,TRUE,_xll.ohTrigger(RecalcTrigger,TriggerON)),NA())</f>
        <v>2.16273539060019E-2</v>
      </c>
      <c r="H1148" s="42">
        <f>_xll.qlCalendarAdvance(Calendar,$H1147,B1148,"f",FALSE)</f>
        <v>47493</v>
      </c>
      <c r="I1148" s="177">
        <f>_xll.qlInterestRateIndexValueDate(Index1M,$H1148)</f>
        <v>47497</v>
      </c>
      <c r="J1148" s="182">
        <f>IFERROR(_xll.qlIndexFixing(Index1M,$H1148,TRUE,_xll.ohTrigger(RecalcTrigger,Trigger1M)),NA())</f>
        <v>2.1688868207592481E-2</v>
      </c>
      <c r="K1148" s="44" t="e">
        <f>IFERROR(_xll.qlIndexFixing(Index3M,H1148,TRUE,_xll.ohTrigger(RecalcTrigger,Trigger3M)),NA())</f>
        <v>#N/A</v>
      </c>
      <c r="L1148" s="44">
        <f>IFERROR(_xll.qlIndexFixing(Index6M,$H1148,TRUE,_xll.ohTrigger(RecalcTrigger,Trigger6M)),NA())</f>
        <v>2.2567367360472768E-2</v>
      </c>
      <c r="M1148" s="183">
        <f>IFERROR(_xll.qlIndexFixing(Index1Y,$H1148,TRUE,_xll.ohTrigger(RecalcTrigger,Trigger1Y)),NA())</f>
        <v>2.2920184896481167E-2</v>
      </c>
      <c r="N1148" s="182">
        <f>IFERROR(_xll.qlIndexFixing(ONIndex1M,I1148,TRUE,_xll.ohTrigger(RecalcTrigger,Trigger1M)),NA())</f>
        <v>2.1668909123109259E-2</v>
      </c>
      <c r="O1148" s="44" t="e">
        <f>IFERROR(_xll.qlIndexFixing(ONIndex3M,I1148,TRUE,_xll.ohTrigger(RecalcTrigger,Trigger3M)),NA())</f>
        <v>#N/A</v>
      </c>
      <c r="P1148" s="44">
        <f>IFERROR(_xll.qlIndexFixing(ONIndex6M,I1148,TRUE,_xll.ohTrigger(RecalcTrigger,Trigger6M)),NA())</f>
        <v>2.2480840740408681E-2</v>
      </c>
      <c r="Q1148" s="183">
        <f>IFERROR(_xll.qlIndexFixing(ONIndex1Y,I1148,TRUE,_xll.ohTrigger(RecalcTrigger,Trigger1Y)),NA())</f>
        <v>2.2748081484182947E-2</v>
      </c>
    </row>
    <row r="1149" spans="2:17" x14ac:dyDescent="0.2">
      <c r="B1149" s="39" t="s">
        <v>42</v>
      </c>
      <c r="D1149" s="42">
        <f>_xll.qlCalendarAdvance(Calendar,$D1148,B1149,"f",FALSE)</f>
        <v>47500</v>
      </c>
      <c r="E1149" s="177">
        <f>_xll.qlInterestRateIndexValueDate(IndexON,D1149)</f>
        <v>47500</v>
      </c>
      <c r="F1149" s="193">
        <f>IFERROR(_xll.qlIndexFixing(IndexON,D1149,TRUE,_xll.ohTrigger(RecalcTrigger,TriggerON)),NA())</f>
        <v>2.1627694665582453E-2</v>
      </c>
      <c r="H1149" s="42">
        <f>_xll.qlCalendarAdvance(Calendar,$H1148,B1149,"f",FALSE)</f>
        <v>47500</v>
      </c>
      <c r="I1149" s="177">
        <f>_xll.qlInterestRateIndexValueDate(Index1M,$H1149)</f>
        <v>47504</v>
      </c>
      <c r="J1149" s="182">
        <f>IFERROR(_xll.qlIndexFixing(Index1M,$H1149,TRUE,_xll.ohTrigger(RecalcTrigger,Trigger1M)),NA())</f>
        <v>2.1689000823977449E-2</v>
      </c>
      <c r="K1149" s="44" t="e">
        <f>IFERROR(_xll.qlIndexFixing(Index3M,H1149,TRUE,_xll.ohTrigger(RecalcTrigger,Trigger3M)),NA())</f>
        <v>#N/A</v>
      </c>
      <c r="L1149" s="44">
        <f>IFERROR(_xll.qlIndexFixing(Index6M,$H1149,TRUE,_xll.ohTrigger(RecalcTrigger,Trigger6M)),NA())</f>
        <v>2.2563886866261249E-2</v>
      </c>
      <c r="M1149" s="183">
        <f>IFERROR(_xll.qlIndexFixing(Index1Y,$H1149,TRUE,_xll.ohTrigger(RecalcTrigger,Trigger1Y)),NA())</f>
        <v>2.2916514093170536E-2</v>
      </c>
      <c r="N1149" s="182">
        <f>IFERROR(_xll.qlIndexFixing(ONIndex1M,I1149,TRUE,_xll.ohTrigger(RecalcTrigger,Trigger1M)),NA())</f>
        <v>2.1669180088599305E-2</v>
      </c>
      <c r="O1149" s="44" t="e">
        <f>IFERROR(_xll.qlIndexFixing(ONIndex3M,I1149,TRUE,_xll.ohTrigger(RecalcTrigger,Trigger3M)),NA())</f>
        <v>#N/A</v>
      </c>
      <c r="P1149" s="44">
        <f>IFERROR(_xll.qlIndexFixing(ONIndex6M,I1149,TRUE,_xll.ohTrigger(RecalcTrigger,Trigger6M)),NA())</f>
        <v>2.2478061100770219E-2</v>
      </c>
      <c r="Q1149" s="183">
        <f>IFERROR(_xll.qlIndexFixing(ONIndex1Y,I1149,TRUE,_xll.ohTrigger(RecalcTrigger,Trigger1Y)),NA())</f>
        <v>2.274533501113396E-2</v>
      </c>
    </row>
    <row r="1150" spans="2:17" x14ac:dyDescent="0.2">
      <c r="B1150" s="39" t="s">
        <v>42</v>
      </c>
      <c r="D1150" s="42">
        <f>_xll.qlCalendarAdvance(Calendar,$D1149,B1150,"f",FALSE)</f>
        <v>47507</v>
      </c>
      <c r="E1150" s="177">
        <f>_xll.qlInterestRateIndexValueDate(IndexON,D1150)</f>
        <v>47507</v>
      </c>
      <c r="F1150" s="193">
        <f>IFERROR(_xll.qlIndexFixing(IndexON,D1150,TRUE,_xll.ohTrigger(RecalcTrigger,TriggerON)),NA())</f>
        <v>2.162795323882527E-2</v>
      </c>
      <c r="H1150" s="42">
        <f>_xll.qlCalendarAdvance(Calendar,$H1149,B1150,"f",FALSE)</f>
        <v>47507</v>
      </c>
      <c r="I1150" s="177">
        <f>_xll.qlInterestRateIndexValueDate(Index1M,$H1150)</f>
        <v>47511</v>
      </c>
      <c r="J1150" s="182">
        <f>IFERROR(_xll.qlIndexFixing(Index1M,$H1150,TRUE,_xll.ohTrigger(RecalcTrigger,Trigger1M)),NA())</f>
        <v>2.1689058866954328E-2</v>
      </c>
      <c r="K1150" s="44" t="e">
        <f>IFERROR(_xll.qlIndexFixing(Index3M,H1150,TRUE,_xll.ohTrigger(RecalcTrigger,Trigger3M)),NA())</f>
        <v>#N/A</v>
      </c>
      <c r="L1150" s="44">
        <f>IFERROR(_xll.qlIndexFixing(Index6M,$H1150,TRUE,_xll.ohTrigger(RecalcTrigger,Trigger6M)),NA())</f>
        <v>2.2560354844644089E-2</v>
      </c>
      <c r="M1150" s="183">
        <f>IFERROR(_xll.qlIndexFixing(Index1Y,$H1150,TRUE,_xll.ohTrigger(RecalcTrigger,Trigger1Y)),NA())</f>
        <v>2.2912863137631329E-2</v>
      </c>
      <c r="N1150" s="182">
        <f>IFERROR(_xll.qlIndexFixing(ONIndex1M,I1150,TRUE,_xll.ohTrigger(RecalcTrigger,Trigger1M)),NA())</f>
        <v>2.1669376266633122E-2</v>
      </c>
      <c r="O1150" s="44" t="e">
        <f>IFERROR(_xll.qlIndexFixing(ONIndex3M,I1150,TRUE,_xll.ohTrigger(RecalcTrigger,Trigger3M)),NA())</f>
        <v>#N/A</v>
      </c>
      <c r="P1150" s="44">
        <f>IFERROR(_xll.qlIndexFixing(ONIndex6M,I1150,TRUE,_xll.ohTrigger(RecalcTrigger,Trigger6M)),NA())</f>
        <v>2.2475226676794691E-2</v>
      </c>
      <c r="Q1150" s="183">
        <f>IFERROR(_xll.qlIndexFixing(ONIndex1Y,I1150,TRUE,_xll.ohTrigger(RecalcTrigger,Trigger1Y)),NA())</f>
        <v>2.2742540036002623E-2</v>
      </c>
    </row>
    <row r="1151" spans="2:17" x14ac:dyDescent="0.2">
      <c r="B1151" s="39" t="s">
        <v>42</v>
      </c>
      <c r="D1151" s="42">
        <f>_xll.qlCalendarAdvance(Calendar,$D1150,B1151,"f",FALSE)</f>
        <v>47514</v>
      </c>
      <c r="E1151" s="177">
        <f>_xll.qlInterestRateIndexValueDate(IndexON,D1151)</f>
        <v>47514</v>
      </c>
      <c r="F1151" s="193">
        <f>IFERROR(_xll.qlIndexFixing(IndexON,D1151,TRUE,_xll.ohTrigger(RecalcTrigger,TriggerON)),NA())</f>
        <v>2.1628129772333082E-2</v>
      </c>
      <c r="H1151" s="42">
        <f>_xll.qlCalendarAdvance(Calendar,$H1150,B1151,"f",FALSE)</f>
        <v>47514</v>
      </c>
      <c r="I1151" s="177">
        <f>_xll.qlInterestRateIndexValueDate(Index1M,$H1151)</f>
        <v>47518</v>
      </c>
      <c r="J1151" s="182">
        <f>IFERROR(_xll.qlIndexFixing(Index1M,$H1151,TRUE,_xll.ohTrigger(RecalcTrigger,Trigger1M)),NA())</f>
        <v>2.168710472518574E-2</v>
      </c>
      <c r="K1151" s="44" t="e">
        <f>IFERROR(_xll.qlIndexFixing(Index3M,H1151,TRUE,_xll.ohTrigger(RecalcTrigger,Trigger3M)),NA())</f>
        <v>#N/A</v>
      </c>
      <c r="L1151" s="44">
        <f>IFERROR(_xll.qlIndexFixing(Index6M,$H1151,TRUE,_xll.ohTrigger(RecalcTrigger,Trigger6M)),NA())</f>
        <v>2.2556771602170362E-2</v>
      </c>
      <c r="M1151" s="183">
        <f>IFERROR(_xll.qlIndexFixing(Index1Y,$H1151,TRUE,_xll.ohTrigger(RecalcTrigger,Trigger1Y)),NA())</f>
        <v>2.2909231123933751E-2</v>
      </c>
      <c r="N1151" s="182">
        <f>IFERROR(_xll.qlIndexFixing(ONIndex1M,I1151,TRUE,_xll.ohTrigger(RecalcTrigger,Trigger1M)),NA())</f>
        <v>2.1669497844900576E-2</v>
      </c>
      <c r="O1151" s="44" t="e">
        <f>IFERROR(_xll.qlIndexFixing(ONIndex3M,I1151,TRUE,_xll.ohTrigger(RecalcTrigger,Trigger3M)),NA())</f>
        <v>#N/A</v>
      </c>
      <c r="P1151" s="44">
        <f>IFERROR(_xll.qlIndexFixing(ONIndex6M,I1151,TRUE,_xll.ohTrigger(RecalcTrigger,Trigger6M)),NA())</f>
        <v>2.2472337771439754E-2</v>
      </c>
      <c r="Q1151" s="183">
        <f>IFERROR(_xll.qlIndexFixing(ONIndex1Y,I1151,TRUE,_xll.ohTrigger(RecalcTrigger,Trigger1Y)),NA())</f>
        <v>2.2739696861506786E-2</v>
      </c>
    </row>
    <row r="1152" spans="2:17" x14ac:dyDescent="0.2">
      <c r="B1152" s="39" t="s">
        <v>42</v>
      </c>
      <c r="D1152" s="42">
        <f>_xll.qlCalendarAdvance(Calendar,$D1151,B1152,"f",FALSE)</f>
        <v>47521</v>
      </c>
      <c r="E1152" s="177">
        <f>_xll.qlInterestRateIndexValueDate(IndexON,D1152)</f>
        <v>47521</v>
      </c>
      <c r="F1152" s="193">
        <f>IFERROR(_xll.qlIndexFixing(IndexON,D1152,TRUE,_xll.ohTrigger(RecalcTrigger,TriggerON)),NA())</f>
        <v>2.162822441206913E-2</v>
      </c>
      <c r="H1152" s="42">
        <f>_xll.qlCalendarAdvance(Calendar,$H1151,B1152,"f",FALSE)</f>
        <v>47521</v>
      </c>
      <c r="I1152" s="177">
        <f>_xll.qlInterestRateIndexValueDate(Index1M,$H1152)</f>
        <v>47525</v>
      </c>
      <c r="J1152" s="182">
        <f>IFERROR(_xll.qlIndexFixing(Index1M,$H1152,TRUE,_xll.ohTrigger(RecalcTrigger,Trigger1M)),NA())</f>
        <v>2.168703005420777E-2</v>
      </c>
      <c r="K1152" s="44" t="e">
        <f>IFERROR(_xll.qlIndexFixing(Index3M,H1152,TRUE,_xll.ohTrigger(RecalcTrigger,Trigger3M)),NA())</f>
        <v>#N/A</v>
      </c>
      <c r="L1152" s="44">
        <f>IFERROR(_xll.qlIndexFixing(Index6M,$H1152,TRUE,_xll.ohTrigger(RecalcTrigger,Trigger6M)),NA())</f>
        <v>2.2553137445390899E-2</v>
      </c>
      <c r="M1152" s="183">
        <f>IFERROR(_xll.qlIndexFixing(Index1Y,$H1152,TRUE,_xll.ohTrigger(RecalcTrigger,Trigger1Y)),NA())</f>
        <v>2.2905617138833965E-2</v>
      </c>
      <c r="N1152" s="182">
        <f>IFERROR(_xll.qlIndexFixing(ONIndex1M,I1152,TRUE,_xll.ohTrigger(RecalcTrigger,Trigger1M)),NA())</f>
        <v>2.1669545011171465E-2</v>
      </c>
      <c r="O1152" s="44" t="e">
        <f>IFERROR(_xll.qlIndexFixing(ONIndex3M,I1152,TRUE,_xll.ohTrigger(RecalcTrigger,Trigger3M)),NA())</f>
        <v>#N/A</v>
      </c>
      <c r="P1152" s="44">
        <f>IFERROR(_xll.qlIndexFixing(ONIndex6M,I1152,TRUE,_xll.ohTrigger(RecalcTrigger,Trigger6M)),NA())</f>
        <v>2.2469394687503197E-2</v>
      </c>
      <c r="Q1152" s="183">
        <f>IFERROR(_xll.qlIndexFixing(ONIndex1Y,I1152,TRUE,_xll.ohTrigger(RecalcTrigger,Trigger1Y)),NA())</f>
        <v>2.2736805790364301E-2</v>
      </c>
    </row>
    <row r="1153" spans="2:17" x14ac:dyDescent="0.2">
      <c r="B1153" s="39" t="s">
        <v>42</v>
      </c>
      <c r="D1153" s="42">
        <f>_xll.qlCalendarAdvance(Calendar,$D1152,B1153,"f",FALSE)</f>
        <v>47528</v>
      </c>
      <c r="E1153" s="177">
        <f>_xll.qlInterestRateIndexValueDate(IndexON,D1153)</f>
        <v>47528</v>
      </c>
      <c r="F1153" s="193">
        <f>IFERROR(_xll.qlIndexFixing(IndexON,D1153,TRUE,_xll.ohTrigger(RecalcTrigger,TriggerON)),NA())</f>
        <v>2.162823730471608E-2</v>
      </c>
      <c r="H1153" s="42">
        <f>_xll.qlCalendarAdvance(Calendar,$H1152,B1153,"f",FALSE)</f>
        <v>47528</v>
      </c>
      <c r="I1153" s="177">
        <f>_xll.qlInterestRateIndexValueDate(Index1M,$H1153)</f>
        <v>47532</v>
      </c>
      <c r="J1153" s="182">
        <f>IFERROR(_xll.qlIndexFixing(Index1M,$H1153,TRUE,_xll.ohTrigger(RecalcTrigger,Trigger1M)),NA())</f>
        <v>2.1686881346975526E-2</v>
      </c>
      <c r="K1153" s="44" t="e">
        <f>IFERROR(_xll.qlIndexFixing(Index3M,H1153,TRUE,_xll.ohTrigger(RecalcTrigger,Trigger3M)),NA())</f>
        <v>#N/A</v>
      </c>
      <c r="L1153" s="44">
        <f>IFERROR(_xll.qlIndexFixing(Index6M,$H1153,TRUE,_xll.ohTrigger(RecalcTrigger,Trigger6M)),NA())</f>
        <v>2.2549452680858281E-2</v>
      </c>
      <c r="M1153" s="183">
        <f>IFERROR(_xll.qlIndexFixing(Index1Y,$H1153,TRUE,_xll.ohTrigger(RecalcTrigger,Trigger1Y)),NA())</f>
        <v>2.2902020261772345E-2</v>
      </c>
      <c r="N1153" s="182">
        <f>IFERROR(_xll.qlIndexFixing(ONIndex1M,I1153,TRUE,_xll.ohTrigger(RecalcTrigger,Trigger1M)),NA())</f>
        <v>2.1669517953055717E-2</v>
      </c>
      <c r="O1153" s="44" t="e">
        <f>IFERROR(_xll.qlIndexFixing(ONIndex3M,I1153,TRUE,_xll.ohTrigger(RecalcTrigger,Trigger3M)),NA())</f>
        <v>#N/A</v>
      </c>
      <c r="P1153" s="44">
        <f>IFERROR(_xll.qlIndexFixing(ONIndex6M,I1153,TRUE,_xll.ohTrigger(RecalcTrigger,Trigger6M)),NA())</f>
        <v>2.2466397727782805E-2</v>
      </c>
      <c r="Q1153" s="183">
        <f>IFERROR(_xll.qlIndexFixing(ONIndex1Y,I1153,TRUE,_xll.ohTrigger(RecalcTrigger,Trigger1Y)),NA())</f>
        <v>2.2733867125293017E-2</v>
      </c>
    </row>
    <row r="1154" spans="2:17" x14ac:dyDescent="0.2">
      <c r="B1154" s="39" t="s">
        <v>42</v>
      </c>
      <c r="D1154" s="42">
        <f>_xll.qlCalendarAdvance(Calendar,$D1153,B1154,"f",FALSE)</f>
        <v>47535</v>
      </c>
      <c r="E1154" s="177">
        <f>_xll.qlInterestRateIndexValueDate(IndexON,D1154)</f>
        <v>47535</v>
      </c>
      <c r="F1154" s="193">
        <f>IFERROR(_xll.qlIndexFixing(IndexON,D1154,TRUE,_xll.ohTrigger(RecalcTrigger,TriggerON)),NA())</f>
        <v>2.162816859631711E-2</v>
      </c>
      <c r="H1154" s="42">
        <f>_xll.qlCalendarAdvance(Calendar,$H1153,B1154,"f",FALSE)</f>
        <v>47535</v>
      </c>
      <c r="I1154" s="177">
        <f>_xll.qlInterestRateIndexValueDate(Index1M,$H1154)</f>
        <v>47539</v>
      </c>
      <c r="J1154" s="182">
        <f>IFERROR(_xll.qlIndexFixing(Index1M,$H1154,TRUE,_xll.ohTrigger(RecalcTrigger,Trigger1M)),NA())</f>
        <v>2.1686658791475782E-2</v>
      </c>
      <c r="K1154" s="44" t="e">
        <f>IFERROR(_xll.qlIndexFixing(Index3M,H1154,TRUE,_xll.ohTrigger(RecalcTrigger,Trigger3M)),NA())</f>
        <v>#N/A</v>
      </c>
      <c r="L1154" s="44">
        <f>IFERROR(_xll.qlIndexFixing(Index6M,$H1154,TRUE,_xll.ohTrigger(RecalcTrigger,Trigger6M)),NA())</f>
        <v>2.2545717615126411E-2</v>
      </c>
      <c r="M1154" s="183">
        <f>IFERROR(_xll.qlIndexFixing(Index1Y,$H1154,TRUE,_xll.ohTrigger(RecalcTrigger,Trigger1Y)),NA())</f>
        <v>2.2898439564875441E-2</v>
      </c>
      <c r="N1154" s="182">
        <f>IFERROR(_xll.qlIndexFixing(ONIndex1M,I1154,TRUE,_xll.ohTrigger(RecalcTrigger,Trigger1M)),NA())</f>
        <v>2.1669416858243196E-2</v>
      </c>
      <c r="O1154" s="44" t="e">
        <f>IFERROR(_xll.qlIndexFixing(ONIndex3M,I1154,TRUE,_xll.ohTrigger(RecalcTrigger,Trigger3M)),NA())</f>
        <v>#N/A</v>
      </c>
      <c r="P1154" s="44">
        <f>IFERROR(_xll.qlIndexFixing(ONIndex6M,I1154,TRUE,_xll.ohTrigger(RecalcTrigger,Trigger6M)),NA())</f>
        <v>2.2463347195156302E-2</v>
      </c>
      <c r="Q1154" s="183">
        <f>IFERROR(_xll.qlIndexFixing(ONIndex1Y,I1154,TRUE,_xll.ohTrigger(RecalcTrigger,Trigger1Y)),NA())</f>
        <v>2.2730881169010786E-2</v>
      </c>
    </row>
    <row r="1155" spans="2:17" x14ac:dyDescent="0.2">
      <c r="B1155" s="39" t="s">
        <v>42</v>
      </c>
      <c r="D1155" s="42">
        <f>_xll.qlCalendarAdvance(Calendar,$D1154,B1155,"f",FALSE)</f>
        <v>47542</v>
      </c>
      <c r="E1155" s="177">
        <f>_xll.qlInterestRateIndexValueDate(IndexON,D1155)</f>
        <v>47542</v>
      </c>
      <c r="F1155" s="193">
        <f>IFERROR(_xll.qlIndexFixing(IndexON,D1155,TRUE,_xll.ohTrigger(RecalcTrigger,TriggerON)),NA())</f>
        <v>2.1628018433554885E-2</v>
      </c>
      <c r="H1155" s="42">
        <f>_xll.qlCalendarAdvance(Calendar,$H1154,B1155,"f",FALSE)</f>
        <v>47542</v>
      </c>
      <c r="I1155" s="177">
        <f>_xll.qlInterestRateIndexValueDate(Index1M,$H1155)</f>
        <v>47546</v>
      </c>
      <c r="J1155" s="182">
        <f>IFERROR(_xll.qlIndexFixing(Index1M,$H1155,TRUE,_xll.ohTrigger(RecalcTrigger,Trigger1M)),NA())</f>
        <v>2.1688237061569294E-2</v>
      </c>
      <c r="K1155" s="44" t="e">
        <f>IFERROR(_xll.qlIndexFixing(Index3M,H1155,TRUE,_xll.ohTrigger(RecalcTrigger,Trigger3M)),NA())</f>
        <v>#N/A</v>
      </c>
      <c r="L1155" s="44">
        <f>IFERROR(_xll.qlIndexFixing(Index6M,$H1155,TRUE,_xll.ohTrigger(RecalcTrigger,Trigger6M)),NA())</f>
        <v>2.2542763014583002E-2</v>
      </c>
      <c r="M1155" s="183">
        <f>IFERROR(_xll.qlIndexFixing(Index1Y,$H1155,TRUE,_xll.ohTrigger(RecalcTrigger,Trigger1Y)),NA())</f>
        <v>2.2894874112954666E-2</v>
      </c>
      <c r="N1155" s="182">
        <f>IFERROR(_xll.qlIndexFixing(ONIndex1M,I1155,TRUE,_xll.ohTrigger(RecalcTrigger,Trigger1M)),NA())</f>
        <v>2.1669241914423765E-2</v>
      </c>
      <c r="O1155" s="44" t="e">
        <f>IFERROR(_xll.qlIndexFixing(ONIndex3M,I1155,TRUE,_xll.ohTrigger(RecalcTrigger,Trigger3M)),NA())</f>
        <v>#N/A</v>
      </c>
      <c r="P1155" s="44">
        <f>IFERROR(_xll.qlIndexFixing(ONIndex6M,I1155,TRUE,_xll.ohTrigger(RecalcTrigger,Trigger6M)),NA())</f>
        <v>2.2460243392501411E-2</v>
      </c>
      <c r="Q1155" s="183">
        <f>IFERROR(_xll.qlIndexFixing(ONIndex1Y,I1155,TRUE,_xll.ohTrigger(RecalcTrigger,Trigger1Y)),NA())</f>
        <v>2.2727848224155522E-2</v>
      </c>
    </row>
    <row r="1156" spans="2:17" x14ac:dyDescent="0.2">
      <c r="B1156" s="39" t="s">
        <v>42</v>
      </c>
      <c r="D1156" s="42">
        <f>_xll.qlCalendarAdvance(Calendar,$D1155,B1156,"f",FALSE)</f>
        <v>47549</v>
      </c>
      <c r="E1156" s="177">
        <f>_xll.qlInterestRateIndexValueDate(IndexON,D1156)</f>
        <v>47549</v>
      </c>
      <c r="F1156" s="193">
        <f>IFERROR(_xll.qlIndexFixing(IndexON,D1156,TRUE,_xll.ohTrigger(RecalcTrigger,TriggerON)),NA())</f>
        <v>2.1627786962472584E-2</v>
      </c>
      <c r="H1156" s="42">
        <f>_xll.qlCalendarAdvance(Calendar,$H1155,B1156,"f",FALSE)</f>
        <v>47549</v>
      </c>
      <c r="I1156" s="177">
        <f>_xll.qlInterestRateIndexValueDate(Index1M,$H1156)</f>
        <v>47553</v>
      </c>
      <c r="J1156" s="182">
        <f>IFERROR(_xll.qlIndexFixing(Index1M,$H1156,TRUE,_xll.ohTrigger(RecalcTrigger,Trigger1M)),NA())</f>
        <v>2.1687851612632009E-2</v>
      </c>
      <c r="K1156" s="44" t="e">
        <f>IFERROR(_xll.qlIndexFixing(Index3M,H1156,TRUE,_xll.ohTrigger(RecalcTrigger,Trigger3M)),NA())</f>
        <v>#N/A</v>
      </c>
      <c r="L1156" s="44">
        <f>IFERROR(_xll.qlIndexFixing(Index6M,$H1156,TRUE,_xll.ohTrigger(RecalcTrigger,Trigger6M)),NA())</f>
        <v>2.2538920905192796E-2</v>
      </c>
      <c r="M1156" s="183">
        <f>IFERROR(_xll.qlIndexFixing(Index1Y,$H1156,TRUE,_xll.ohTrigger(RecalcTrigger,Trigger1Y)),NA())</f>
        <v>2.2891322963506083E-2</v>
      </c>
      <c r="N1156" s="182">
        <f>IFERROR(_xll.qlIndexFixing(ONIndex1M,I1156,TRUE,_xll.ohTrigger(RecalcTrigger,Trigger1M)),NA())</f>
        <v>2.1668993309287288E-2</v>
      </c>
      <c r="O1156" s="44" t="e">
        <f>IFERROR(_xll.qlIndexFixing(ONIndex3M,I1156,TRUE,_xll.ohTrigger(RecalcTrigger,Trigger3M)),NA())</f>
        <v>#N/A</v>
      </c>
      <c r="P1156" s="44">
        <f>IFERROR(_xll.qlIndexFixing(ONIndex6M,I1156,TRUE,_xll.ohTrigger(RecalcTrigger,Trigger6M)),NA())</f>
        <v>2.2457086622695854E-2</v>
      </c>
      <c r="Q1156" s="183">
        <f>IFERROR(_xll.qlIndexFixing(ONIndex1Y,I1156,TRUE,_xll.ohTrigger(RecalcTrigger,Trigger1Y)),NA())</f>
        <v>2.2724768593525013E-2</v>
      </c>
    </row>
    <row r="1157" spans="2:17" x14ac:dyDescent="0.2">
      <c r="B1157" s="39" t="s">
        <v>42</v>
      </c>
      <c r="D1157" s="42">
        <f>_xll.qlCalendarAdvance(Calendar,$D1156,B1157,"f",FALSE)</f>
        <v>47556</v>
      </c>
      <c r="E1157" s="177">
        <f>_xll.qlInterestRateIndexValueDate(IndexON,D1157)</f>
        <v>47556</v>
      </c>
      <c r="F1157" s="193">
        <f>IFERROR(_xll.qlIndexFixing(IndexON,D1157,TRUE,_xll.ohTrigger(RecalcTrigger,TriggerON)),NA())</f>
        <v>2.1627474329513063E-2</v>
      </c>
      <c r="H1157" s="42">
        <f>_xll.qlCalendarAdvance(Calendar,$H1156,B1157,"f",FALSE)</f>
        <v>47556</v>
      </c>
      <c r="I1157" s="177">
        <f>_xll.qlInterestRateIndexValueDate(Index1M,$H1157)</f>
        <v>47560</v>
      </c>
      <c r="J1157" s="182">
        <f>IFERROR(_xll.qlIndexFixing(Index1M,$H1157,TRUE,_xll.ohTrigger(RecalcTrigger,Trigger1M)),NA())</f>
        <v>2.1687392906472501E-2</v>
      </c>
      <c r="K1157" s="44" t="e">
        <f>IFERROR(_xll.qlIndexFixing(Index3M,H1157,TRUE,_xll.ohTrigger(RecalcTrigger,Trigger3M)),NA())</f>
        <v>#N/A</v>
      </c>
      <c r="L1157" s="44">
        <f>IFERROR(_xll.qlIndexFixing(Index6M,$H1157,TRUE,_xll.ohTrigger(RecalcTrigger,Trigger6M)),NA())</f>
        <v>2.2535029452009626E-2</v>
      </c>
      <c r="M1157" s="183">
        <f>IFERROR(_xll.qlIndexFixing(Index1Y,$H1157,TRUE,_xll.ohTrigger(RecalcTrigger,Trigger1Y)),NA())</f>
        <v>2.28877851667115E-2</v>
      </c>
      <c r="N1157" s="182">
        <f>IFERROR(_xll.qlIndexFixing(ONIndex1M,I1157,TRUE,_xll.ohTrigger(RecalcTrigger,Trigger1M)),NA())</f>
        <v>2.1668671230523628E-2</v>
      </c>
      <c r="O1157" s="44" t="e">
        <f>IFERROR(_xll.qlIndexFixing(ONIndex3M,I1157,TRUE,_xll.ohTrigger(RecalcTrigger,Trigger3M)),NA())</f>
        <v>#N/A</v>
      </c>
      <c r="P1157" s="44">
        <f>IFERROR(_xll.qlIndexFixing(ONIndex6M,I1157,TRUE,_xll.ohTrigger(RecalcTrigger,Trigger6M)),NA())</f>
        <v>2.2453877188377547E-2</v>
      </c>
      <c r="Q1157" s="183">
        <f>IFERROR(_xll.qlIndexFixing(ONIndex1Y,I1157,TRUE,_xll.ohTrigger(RecalcTrigger,Trigger1Y)),NA())</f>
        <v>2.2721642579757173E-2</v>
      </c>
    </row>
    <row r="1158" spans="2:17" x14ac:dyDescent="0.2">
      <c r="B1158" s="39" t="s">
        <v>42</v>
      </c>
      <c r="D1158" s="42">
        <f>_xll.qlCalendarAdvance(Calendar,$D1157,B1158,"f",FALSE)</f>
        <v>47563</v>
      </c>
      <c r="E1158" s="177">
        <f>_xll.qlInterestRateIndexValueDate(IndexON,D1158)</f>
        <v>47563</v>
      </c>
      <c r="F1158" s="193">
        <f>IFERROR(_xll.qlIndexFixing(IndexON,D1158,TRUE,_xll.ohTrigger(RecalcTrigger,TriggerON)),NA())</f>
        <v>2.1627080681039246E-2</v>
      </c>
      <c r="H1158" s="42">
        <f>_xll.qlCalendarAdvance(Calendar,$H1157,B1158,"f",FALSE)</f>
        <v>47563</v>
      </c>
      <c r="I1158" s="177">
        <f>_xll.qlInterestRateIndexValueDate(Index1M,$H1158)</f>
        <v>47567</v>
      </c>
      <c r="J1158" s="182">
        <f>IFERROR(_xll.qlIndexFixing(Index1M,$H1158,TRUE,_xll.ohTrigger(RecalcTrigger,Trigger1M)),NA())</f>
        <v>2.1686861131131319E-2</v>
      </c>
      <c r="K1158" s="44" t="e">
        <f>IFERROR(_xll.qlIndexFixing(Index3M,H1158,TRUE,_xll.ohTrigger(RecalcTrigger,Trigger3M)),NA())</f>
        <v>#N/A</v>
      </c>
      <c r="L1158" s="44">
        <f>IFERROR(_xll.qlIndexFixing(Index6M,$H1158,TRUE,_xll.ohTrigger(RecalcTrigger,Trigger6M)),NA())</f>
        <v>2.2531088961632587E-2</v>
      </c>
      <c r="M1158" s="183">
        <f>IFERROR(_xll.qlIndexFixing(Index1Y,$H1158,TRUE,_xll.ohTrigger(RecalcTrigger,Trigger1Y)),NA())</f>
        <v>2.2884259765437797E-2</v>
      </c>
      <c r="N1158" s="182">
        <f>IFERROR(_xll.qlIndexFixing(ONIndex1M,I1158,TRUE,_xll.ohTrigger(RecalcTrigger,Trigger1M)),NA())</f>
        <v>2.1668275865742714E-2</v>
      </c>
      <c r="O1158" s="44" t="e">
        <f>IFERROR(_xll.qlIndexFixing(ONIndex3M,I1158,TRUE,_xll.ohTrigger(RecalcTrigger,Trigger3M)),NA())</f>
        <v>#N/A</v>
      </c>
      <c r="P1158" s="44">
        <f>IFERROR(_xll.qlIndexFixing(ONIndex6M,I1158,TRUE,_xll.ohTrigger(RecalcTrigger,Trigger6M)),NA())</f>
        <v>2.245061539266402E-2</v>
      </c>
      <c r="Q1158" s="183">
        <f>IFERROR(_xll.qlIndexFixing(ONIndex1Y,I1158,TRUE,_xll.ohTrigger(RecalcTrigger,Trigger1Y)),NA())</f>
        <v>2.2718470485649789E-2</v>
      </c>
    </row>
    <row r="1159" spans="2:17" x14ac:dyDescent="0.2">
      <c r="B1159" s="39" t="s">
        <v>42</v>
      </c>
      <c r="D1159" s="42">
        <f>_xll.qlCalendarAdvance(Calendar,$D1158,B1159,"f",FALSE)</f>
        <v>47570</v>
      </c>
      <c r="E1159" s="177">
        <f>_xll.qlInterestRateIndexValueDate(IndexON,D1159)</f>
        <v>47570</v>
      </c>
      <c r="F1159" s="193">
        <f>IFERROR(_xll.qlIndexFixing(IndexON,D1159,TRUE,_xll.ohTrigger(RecalcTrigger,TriggerON)),NA())</f>
        <v>2.1626606163414053E-2</v>
      </c>
      <c r="H1159" s="42">
        <f>_xll.qlCalendarAdvance(Calendar,$H1158,B1159,"f",FALSE)</f>
        <v>47570</v>
      </c>
      <c r="I1159" s="177">
        <f>_xll.qlInterestRateIndexValueDate(Index1M,$H1159)</f>
        <v>47574</v>
      </c>
      <c r="J1159" s="182">
        <f>IFERROR(_xll.qlIndexFixing(Index1M,$H1159,TRUE,_xll.ohTrigger(RecalcTrigger,Trigger1M)),NA())</f>
        <v>2.1686256474638704E-2</v>
      </c>
      <c r="K1159" s="44" t="e">
        <f>IFERROR(_xll.qlIndexFixing(Index3M,H1159,TRUE,_xll.ohTrigger(RecalcTrigger,Trigger3M)),NA())</f>
        <v>#N/A</v>
      </c>
      <c r="L1159" s="44">
        <f>IFERROR(_xll.qlIndexFixing(Index6M,$H1159,TRUE,_xll.ohTrigger(RecalcTrigger,Trigger6M)),NA())</f>
        <v>2.2526699281476385E-2</v>
      </c>
      <c r="M1159" s="183">
        <f>IFERROR(_xll.qlIndexFixing(Index1Y,$H1159,TRUE,_xll.ohTrigger(RecalcTrigger,Trigger1Y)),NA())</f>
        <v>2.288074579523695E-2</v>
      </c>
      <c r="N1159" s="182">
        <f>IFERROR(_xll.qlIndexFixing(ONIndex1M,I1159,TRUE,_xll.ohTrigger(RecalcTrigger,Trigger1M)),NA())</f>
        <v>2.1667807402794281E-2</v>
      </c>
      <c r="O1159" s="44" t="e">
        <f>IFERROR(_xll.qlIndexFixing(ONIndex3M,I1159,TRUE,_xll.ohTrigger(RecalcTrigger,Trigger3M)),NA())</f>
        <v>#N/A</v>
      </c>
      <c r="P1159" s="44">
        <f>IFERROR(_xll.qlIndexFixing(ONIndex6M,I1159,TRUE,_xll.ohTrigger(RecalcTrigger,Trigger6M)),NA())</f>
        <v>2.2447301538273123E-2</v>
      </c>
      <c r="Q1159" s="183">
        <f>IFERROR(_xll.qlIndexFixing(ONIndex1Y,I1159,TRUE,_xll.ohTrigger(RecalcTrigger,Trigger1Y)),NA())</f>
        <v>2.2715252614000647E-2</v>
      </c>
    </row>
    <row r="1160" spans="2:17" x14ac:dyDescent="0.2">
      <c r="B1160" s="39" t="s">
        <v>42</v>
      </c>
      <c r="D1160" s="42">
        <f>_xll.qlCalendarAdvance(Calendar,$D1159,B1160,"f",FALSE)</f>
        <v>47577</v>
      </c>
      <c r="E1160" s="177">
        <f>_xll.qlInterestRateIndexValueDate(IndexON,D1160)</f>
        <v>47577</v>
      </c>
      <c r="F1160" s="193">
        <f>IFERROR(_xll.qlIndexFixing(IndexON,D1160,TRUE,_xll.ohTrigger(RecalcTrigger,TriggerON)),NA())</f>
        <v>2.1626050923000406E-2</v>
      </c>
      <c r="H1160" s="42">
        <f>_xll.qlCalendarAdvance(Calendar,$H1159,B1160,"f",FALSE)</f>
        <v>47577</v>
      </c>
      <c r="I1160" s="177">
        <f>_xll.qlInterestRateIndexValueDate(Index1M,$H1160)</f>
        <v>47581</v>
      </c>
      <c r="J1160" s="182">
        <f>IFERROR(_xll.qlIndexFixing(Index1M,$H1160,TRUE,_xll.ohTrigger(RecalcTrigger,Trigger1M)),NA())</f>
        <v>2.1684980946538701E-2</v>
      </c>
      <c r="K1160" s="44" t="e">
        <f>IFERROR(_xll.qlIndexFixing(Index3M,H1160,TRUE,_xll.ohTrigger(RecalcTrigger,Trigger3M)),NA())</f>
        <v>#N/A</v>
      </c>
      <c r="L1160" s="44">
        <f>IFERROR(_xll.qlIndexFixing(Index6M,$H1160,TRUE,_xll.ohTrigger(RecalcTrigger,Trigger6M)),NA())</f>
        <v>2.252266524056698E-2</v>
      </c>
      <c r="M1160" s="183">
        <f>IFERROR(_xll.qlIndexFixing(Index1Y,$H1160,TRUE,_xll.ohTrigger(RecalcTrigger,Trigger1Y)),NA())</f>
        <v>2.2877242284345796E-2</v>
      </c>
      <c r="N1160" s="182">
        <f>IFERROR(_xll.qlIndexFixing(ONIndex1M,I1160,TRUE,_xll.ohTrigger(RecalcTrigger,Trigger1M)),NA())</f>
        <v>2.1667266029208321E-2</v>
      </c>
      <c r="O1160" s="44" t="e">
        <f>IFERROR(_xll.qlIndexFixing(ONIndex3M,I1160,TRUE,_xll.ohTrigger(RecalcTrigger,Trigger3M)),NA())</f>
        <v>#N/A</v>
      </c>
      <c r="P1160" s="44">
        <f>IFERROR(_xll.qlIndexFixing(ONIndex6M,I1160,TRUE,_xll.ohTrigger(RecalcTrigger,Trigger6M)),NA())</f>
        <v>2.2443935927922709E-2</v>
      </c>
      <c r="Q1160" s="183">
        <f>IFERROR(_xll.qlIndexFixing(ONIndex1Y,I1160,TRUE,_xll.ohTrigger(RecalcTrigger,Trigger1Y)),NA())</f>
        <v>2.2711989267287791E-2</v>
      </c>
    </row>
    <row r="1161" spans="2:17" x14ac:dyDescent="0.2">
      <c r="B1161" s="39" t="s">
        <v>42</v>
      </c>
      <c r="D1161" s="42">
        <f>_xll.qlCalendarAdvance(Calendar,$D1160,B1161,"f",FALSE)</f>
        <v>47584</v>
      </c>
      <c r="E1161" s="177">
        <f>_xll.qlInterestRateIndexValueDate(IndexON,D1161)</f>
        <v>47584</v>
      </c>
      <c r="F1161" s="193">
        <f>IFERROR(_xll.qlIndexFixing(IndexON,D1161,TRUE,_xll.ohTrigger(RecalcTrigger,TriggerON)),NA())</f>
        <v>2.1625415106161228E-2</v>
      </c>
      <c r="H1161" s="42">
        <f>_xll.qlCalendarAdvance(Calendar,$H1160,B1161,"f",FALSE)</f>
        <v>47584</v>
      </c>
      <c r="I1161" s="177">
        <f>_xll.qlInterestRateIndexValueDate(Index1M,$H1161)</f>
        <v>47588</v>
      </c>
      <c r="J1161" s="182">
        <f>IFERROR(_xll.qlIndexFixing(Index1M,$H1161,TRUE,_xll.ohTrigger(RecalcTrigger,Trigger1M)),NA())</f>
        <v>2.1684236299610582E-2</v>
      </c>
      <c r="K1161" s="44" t="e">
        <f>IFERROR(_xll.qlIndexFixing(Index3M,H1161,TRUE,_xll.ohTrigger(RecalcTrigger,Trigger3M)),NA())</f>
        <v>#N/A</v>
      </c>
      <c r="L1161" s="44">
        <f>IFERROR(_xll.qlIndexFixing(Index6M,$H1161,TRUE,_xll.ohTrigger(RecalcTrigger,Trigger6M)),NA())</f>
        <v>2.2518583063323751E-2</v>
      </c>
      <c r="M1161" s="183">
        <f>IFERROR(_xll.qlIndexFixing(Index1Y,$H1161,TRUE,_xll.ohTrigger(RecalcTrigger,Trigger1Y)),NA())</f>
        <v>2.2873748253686474E-2</v>
      </c>
      <c r="N1161" s="182">
        <f>IFERROR(_xll.qlIndexFixing(ONIndex1M,I1161,TRUE,_xll.ohTrigger(RecalcTrigger,Trigger1M)),NA())</f>
        <v>2.1666651932754633E-2</v>
      </c>
      <c r="O1161" s="44" t="e">
        <f>IFERROR(_xll.qlIndexFixing(ONIndex3M,I1161,TRUE,_xll.ohTrigger(RecalcTrigger,Trigger3M)),NA())</f>
        <v>#N/A</v>
      </c>
      <c r="P1161" s="44">
        <f>IFERROR(_xll.qlIndexFixing(ONIndex6M,I1161,TRUE,_xll.ohTrigger(RecalcTrigger,Trigger6M)),NA())</f>
        <v>2.2440518864650372E-2</v>
      </c>
      <c r="Q1161" s="183">
        <f>IFERROR(_xll.qlIndexFixing(ONIndex1Y,I1161,TRUE,_xll.ohTrigger(RecalcTrigger,Trigger1Y)),NA())</f>
        <v>2.2708680748468879E-2</v>
      </c>
    </row>
    <row r="1162" spans="2:17" x14ac:dyDescent="0.2">
      <c r="B1162" s="39" t="s">
        <v>42</v>
      </c>
      <c r="D1162" s="42">
        <f>_xll.qlCalendarAdvance(Calendar,$D1161,B1162,"f",FALSE)</f>
        <v>47591</v>
      </c>
      <c r="E1162" s="177">
        <f>_xll.qlInterestRateIndexValueDate(IndexON,D1162)</f>
        <v>47591</v>
      </c>
      <c r="F1162" s="193">
        <f>IFERROR(_xll.qlIndexFixing(IndexON,D1162,TRUE,_xll.ohTrigger(RecalcTrigger,TriggerON)),NA())</f>
        <v>2.162707586113477E-2</v>
      </c>
      <c r="H1162" s="42">
        <f>_xll.qlCalendarAdvance(Calendar,$H1161,B1162,"f",FALSE)</f>
        <v>47591</v>
      </c>
      <c r="I1162" s="177">
        <f>_xll.qlInterestRateIndexValueDate(Index1M,$H1162)</f>
        <v>47597</v>
      </c>
      <c r="J1162" s="182">
        <f>IFERROR(_xll.qlIndexFixing(Index1M,$H1162,TRUE,_xll.ohTrigger(RecalcTrigger,Trigger1M)),NA())</f>
        <v>2.1683172647612103E-2</v>
      </c>
      <c r="K1162" s="44" t="e">
        <f>IFERROR(_xll.qlIndexFixing(Index3M,H1162,TRUE,_xll.ohTrigger(RecalcTrigger,Trigger3M)),NA())</f>
        <v>#N/A</v>
      </c>
      <c r="L1162" s="44">
        <f>IFERROR(_xll.qlIndexFixing(Index6M,$H1162,TRUE,_xll.ohTrigger(RecalcTrigger,Trigger6M)),NA())</f>
        <v>2.2513264312183687E-2</v>
      </c>
      <c r="M1162" s="183">
        <f>IFERROR(_xll.qlIndexFixing(Index1Y,$H1162,TRUE,_xll.ohTrigger(RecalcTrigger,Trigger1Y)),NA())</f>
        <v>2.2869268270419046E-2</v>
      </c>
      <c r="N1162" s="182">
        <f>IFERROR(_xll.qlIndexFixing(ONIndex1M,I1162,TRUE,_xll.ohTrigger(RecalcTrigger,Trigger1M)),NA())</f>
        <v>2.1666952296541808E-2</v>
      </c>
      <c r="O1162" s="44" t="e">
        <f>IFERROR(_xll.qlIndexFixing(ONIndex3M,I1162,TRUE,_xll.ohTrigger(RecalcTrigger,Trigger3M)),NA())</f>
        <v>#N/A</v>
      </c>
      <c r="P1162" s="44">
        <f>IFERROR(_xll.qlIndexFixing(ONIndex6M,I1162,TRUE,_xll.ohTrigger(RecalcTrigger,Trigger6M)),NA())</f>
        <v>2.2436946580048911E-2</v>
      </c>
      <c r="Q1162" s="183">
        <f>IFERROR(_xll.qlIndexFixing(ONIndex1Y,I1162,TRUE,_xll.ohTrigger(RecalcTrigger,Trigger1Y)),NA())</f>
        <v>2.2705308110939626E-2</v>
      </c>
    </row>
    <row r="1163" spans="2:17" x14ac:dyDescent="0.2">
      <c r="B1163" s="39" t="s">
        <v>42</v>
      </c>
      <c r="D1163" s="42">
        <f>_xll.qlCalendarAdvance(Calendar,$D1162,B1163,"f",FALSE)</f>
        <v>47598</v>
      </c>
      <c r="E1163" s="177">
        <f>_xll.qlInterestRateIndexValueDate(IndexON,D1163)</f>
        <v>47598</v>
      </c>
      <c r="F1163" s="193">
        <f>IFERROR(_xll.qlIndexFixing(IndexON,D1163,TRUE,_xll.ohTrigger(RecalcTrigger,TriggerON)),NA())</f>
        <v>2.1623902328178346E-2</v>
      </c>
      <c r="H1163" s="42">
        <f>_xll.qlCalendarAdvance(Calendar,$H1162,B1163,"f",FALSE)</f>
        <v>47598</v>
      </c>
      <c r="I1163" s="177">
        <f>_xll.qlInterestRateIndexValueDate(Index1M,$H1163)</f>
        <v>47602</v>
      </c>
      <c r="J1163" s="182">
        <f>IFERROR(_xll.qlIndexFixing(Index1M,$H1163,TRUE,_xll.ohTrigger(RecalcTrigger,Trigger1M)),NA())</f>
        <v>2.1682530215419327E-2</v>
      </c>
      <c r="K1163" s="44" t="e">
        <f>IFERROR(_xll.qlIndexFixing(Index3M,H1163,TRUE,_xll.ohTrigger(RecalcTrigger,Trigger3M)),NA())</f>
        <v>#N/A</v>
      </c>
      <c r="L1163" s="44">
        <f>IFERROR(_xll.qlIndexFixing(Index6M,$H1163,TRUE,_xll.ohTrigger(RecalcTrigger,Trigger6M)),NA())</f>
        <v>2.2510275526179426E-2</v>
      </c>
      <c r="M1163" s="183">
        <f>IFERROR(_xll.qlIndexFixing(Index1Y,$H1163,TRUE,_xll.ohTrigger(RecalcTrigger,Trigger1Y)),NA())</f>
        <v>2.2866784680180156E-2</v>
      </c>
      <c r="N1163" s="182">
        <f>IFERROR(_xll.qlIndexFixing(ONIndex1M,I1163,TRUE,_xll.ohTrigger(RecalcTrigger,Trigger1M)),NA())</f>
        <v>2.1665092001290631E-2</v>
      </c>
      <c r="O1163" s="44" t="e">
        <f>IFERROR(_xll.qlIndexFixing(ONIndex3M,I1163,TRUE,_xll.ohTrigger(RecalcTrigger,Trigger3M)),NA())</f>
        <v>#N/A</v>
      </c>
      <c r="P1163" s="44">
        <f>IFERROR(_xll.qlIndexFixing(ONIndex6M,I1163,TRUE,_xll.ohTrigger(RecalcTrigger,Trigger6M)),NA())</f>
        <v>2.2433024734453966E-2</v>
      </c>
      <c r="Q1163" s="183">
        <f>IFERROR(_xll.qlIndexFixing(ONIndex1Y,I1163,TRUE,_xll.ohTrigger(RecalcTrigger,Trigger1Y)),NA())</f>
        <v>2.2701440362338232E-2</v>
      </c>
    </row>
    <row r="1164" spans="2:17" x14ac:dyDescent="0.2">
      <c r="B1164" s="39" t="s">
        <v>42</v>
      </c>
      <c r="D1164" s="42">
        <f>_xll.qlCalendarAdvance(Calendar,$D1163,B1164,"f",FALSE)</f>
        <v>47605</v>
      </c>
      <c r="E1164" s="177">
        <f>_xll.qlInterestRateIndexValueDate(IndexON,D1164)</f>
        <v>47605</v>
      </c>
      <c r="F1164" s="193">
        <f>IFERROR(_xll.qlIndexFixing(IndexON,D1164,TRUE,_xll.ohTrigger(RecalcTrigger,TriggerON)),NA())</f>
        <v>2.1623025659920359E-2</v>
      </c>
      <c r="H1164" s="42">
        <f>_xll.qlCalendarAdvance(Calendar,$H1163,B1164,"f",FALSE)</f>
        <v>47605</v>
      </c>
      <c r="I1164" s="177">
        <f>_xll.qlInterestRateIndexValueDate(Index1M,$H1164)</f>
        <v>47609</v>
      </c>
      <c r="J1164" s="182">
        <f>IFERROR(_xll.qlIndexFixing(Index1M,$H1164,TRUE,_xll.ohTrigger(RecalcTrigger,Trigger1M)),NA())</f>
        <v>2.1682146556191842E-2</v>
      </c>
      <c r="K1164" s="44" t="e">
        <f>IFERROR(_xll.qlIndexFixing(Index3M,H1164,TRUE,_xll.ohTrigger(RecalcTrigger,Trigger3M)),NA())</f>
        <v>#N/A</v>
      </c>
      <c r="L1164" s="44">
        <f>IFERROR(_xll.qlIndexFixing(Index6M,$H1164,TRUE,_xll.ohTrigger(RecalcTrigger,Trigger6M)),NA())</f>
        <v>2.2506433408138089E-2</v>
      </c>
      <c r="M1164" s="183">
        <f>IFERROR(_xll.qlIndexFixing(Index1Y,$H1164,TRUE,_xll.ohTrigger(RecalcTrigger,Trigger1Y)),NA())</f>
        <v>2.2863313142603519E-2</v>
      </c>
      <c r="N1164" s="182">
        <f>IFERROR(_xll.qlIndexFixing(ONIndex1M,I1164,TRUE,_xll.ohTrigger(RecalcTrigger,Trigger1M)),NA())</f>
        <v>2.166437518284603E-2</v>
      </c>
      <c r="O1164" s="44" t="e">
        <f>IFERROR(_xll.qlIndexFixing(ONIndex3M,I1164,TRUE,_xll.ohTrigger(RecalcTrigger,Trigger3M)),NA())</f>
        <v>#N/A</v>
      </c>
      <c r="P1164" s="44">
        <f>IFERROR(_xll.qlIndexFixing(ONIndex6M,I1164,TRUE,_xll.ohTrigger(RecalcTrigger,Trigger6M)),NA())</f>
        <v>2.2429961985359625E-2</v>
      </c>
      <c r="Q1164" s="183">
        <f>IFERROR(_xll.qlIndexFixing(ONIndex1Y,I1164,TRUE,_xll.ohTrigger(RecalcTrigger,Trigger1Y)),NA())</f>
        <v>2.2698487185754956E-2</v>
      </c>
    </row>
    <row r="1165" spans="2:17" x14ac:dyDescent="0.2">
      <c r="B1165" s="39" t="s">
        <v>42</v>
      </c>
      <c r="D1165" s="42">
        <f>_xll.qlCalendarAdvance(Calendar,$D1164,B1165,"f",FALSE)</f>
        <v>47612</v>
      </c>
      <c r="E1165" s="177">
        <f>_xll.qlInterestRateIndexValueDate(IndexON,D1165)</f>
        <v>47612</v>
      </c>
      <c r="F1165" s="193">
        <f>IFERROR(_xll.qlIndexFixing(IndexON,D1165,TRUE,_xll.ohTrigger(RecalcTrigger,TriggerON)),NA())</f>
        <v>2.1622069000448718E-2</v>
      </c>
      <c r="H1165" s="42">
        <f>_xll.qlCalendarAdvance(Calendar,$H1164,B1165,"f",FALSE)</f>
        <v>47612</v>
      </c>
      <c r="I1165" s="177">
        <f>_xll.qlInterestRateIndexValueDate(Index1M,$H1165)</f>
        <v>47616</v>
      </c>
      <c r="J1165" s="182">
        <f>IFERROR(_xll.qlIndexFixing(Index1M,$H1165,TRUE,_xll.ohTrigger(RecalcTrigger,Trigger1M)),NA())</f>
        <v>2.1681108561582868E-2</v>
      </c>
      <c r="K1165" s="44" t="e">
        <f>IFERROR(_xll.qlIndexFixing(Index3M,H1165,TRUE,_xll.ohTrigger(RecalcTrigger,Trigger3M)),NA())</f>
        <v>#N/A</v>
      </c>
      <c r="L1165" s="44">
        <f>IFERROR(_xll.qlIndexFixing(Index6M,$H1165,TRUE,_xll.ohTrigger(RecalcTrigger,Trigger6M)),NA())</f>
        <v>2.2502158242340191E-2</v>
      </c>
      <c r="M1165" s="183">
        <f>IFERROR(_xll.qlIndexFixing(Index1Y,$H1165,TRUE,_xll.ohTrigger(RecalcTrigger,Trigger1Y)),NA())</f>
        <v>2.2859847095800745E-2</v>
      </c>
      <c r="N1165" s="182">
        <f>IFERROR(_xll.qlIndexFixing(ONIndex1M,I1165,TRUE,_xll.ohTrigger(RecalcTrigger,Trigger1M)),NA())</f>
        <v>2.1663472071660195E-2</v>
      </c>
      <c r="O1165" s="44" t="e">
        <f>IFERROR(_xll.qlIndexFixing(ONIndex3M,I1165,TRUE,_xll.ohTrigger(RecalcTrigger,Trigger3M)),NA())</f>
        <v>#N/A</v>
      </c>
      <c r="P1165" s="44">
        <f>IFERROR(_xll.qlIndexFixing(ONIndex6M,I1165,TRUE,_xll.ohTrigger(RecalcTrigger,Trigger6M)),NA())</f>
        <v>2.2426342138537336E-2</v>
      </c>
      <c r="Q1165" s="183">
        <f>IFERROR(_xll.qlIndexFixing(ONIndex1Y,I1165,TRUE,_xll.ohTrigger(RecalcTrigger,Trigger1Y)),NA())</f>
        <v>2.2695001005210713E-2</v>
      </c>
    </row>
    <row r="1166" spans="2:17" x14ac:dyDescent="0.2">
      <c r="B1166" s="39" t="s">
        <v>42</v>
      </c>
      <c r="D1166" s="42">
        <f>_xll.qlCalendarAdvance(Calendar,$D1165,B1166,"f",FALSE)</f>
        <v>47619</v>
      </c>
      <c r="E1166" s="177">
        <f>_xll.qlInterestRateIndexValueDate(IndexON,D1166)</f>
        <v>47619</v>
      </c>
      <c r="F1166" s="193">
        <f>IFERROR(_xll.qlIndexFixing(IndexON,D1166,TRUE,_xll.ohTrigger(RecalcTrigger,TriggerON)),NA())</f>
        <v>2.1621032496286219E-2</v>
      </c>
      <c r="H1166" s="42">
        <f>_xll.qlCalendarAdvance(Calendar,$H1165,B1166,"f",FALSE)</f>
        <v>47619</v>
      </c>
      <c r="I1166" s="177">
        <f>_xll.qlInterestRateIndexValueDate(Index1M,$H1166)</f>
        <v>47623</v>
      </c>
      <c r="J1166" s="182">
        <f>IFERROR(_xll.qlIndexFixing(Index1M,$H1166,TRUE,_xll.ohTrigger(RecalcTrigger,Trigger1M)),NA())</f>
        <v>2.1679999002095999E-2</v>
      </c>
      <c r="K1166" s="44" t="e">
        <f>IFERROR(_xll.qlIndexFixing(Index3M,H1166,TRUE,_xll.ohTrigger(RecalcTrigger,Trigger3M)),NA())</f>
        <v>#N/A</v>
      </c>
      <c r="L1166" s="44">
        <f>IFERROR(_xll.qlIndexFixing(Index6M,$H1166,TRUE,_xll.ohTrigger(RecalcTrigger,Trigger6M)),NA())</f>
        <v>2.2497836492197654E-2</v>
      </c>
      <c r="M1166" s="183">
        <f>IFERROR(_xll.qlIndexFixing(Index1Y,$H1166,TRUE,_xll.ohTrigger(RecalcTrigger,Trigger1Y)),NA())</f>
        <v>2.2856385524120709E-2</v>
      </c>
      <c r="N1166" s="182">
        <f>IFERROR(_xll.qlIndexFixing(ONIndex1M,I1166,TRUE,_xll.ohTrigger(RecalcTrigger,Trigger1M)),NA())</f>
        <v>2.166249717605595E-2</v>
      </c>
      <c r="O1166" s="44" t="e">
        <f>IFERROR(_xll.qlIndexFixing(ONIndex3M,I1166,TRUE,_xll.ohTrigger(RecalcTrigger,Trigger3M)),NA())</f>
        <v>#N/A</v>
      </c>
      <c r="P1166" s="44">
        <f>IFERROR(_xll.qlIndexFixing(ONIndex6M,I1166,TRUE,_xll.ohTrigger(RecalcTrigger,Trigger6M)),NA())</f>
        <v>2.242267235294193E-2</v>
      </c>
      <c r="Q1166" s="183">
        <f>IFERROR(_xll.qlIndexFixing(ONIndex1Y,I1166,TRUE,_xll.ohTrigger(RecalcTrigger,Trigger1Y)),NA())</f>
        <v>2.2691471165989796E-2</v>
      </c>
    </row>
    <row r="1167" spans="2:17" x14ac:dyDescent="0.2">
      <c r="B1167" s="39" t="s">
        <v>42</v>
      </c>
      <c r="D1167" s="42">
        <f>_xll.qlCalendarAdvance(Calendar,$D1166,B1167,"f",FALSE)</f>
        <v>47626</v>
      </c>
      <c r="E1167" s="177">
        <f>_xll.qlInterestRateIndexValueDate(IndexON,D1167)</f>
        <v>47626</v>
      </c>
      <c r="F1167" s="193">
        <f>IFERROR(_xll.qlIndexFixing(IndexON,D1167,TRUE,_xll.ohTrigger(RecalcTrigger,TriggerON)),NA())</f>
        <v>2.161991629363591E-2</v>
      </c>
      <c r="H1167" s="42">
        <f>_xll.qlCalendarAdvance(Calendar,$H1166,B1167,"f",FALSE)</f>
        <v>47626</v>
      </c>
      <c r="I1167" s="177">
        <f>_xll.qlInterestRateIndexValueDate(Index1M,$H1167)</f>
        <v>47630</v>
      </c>
      <c r="J1167" s="182">
        <f>IFERROR(_xll.qlIndexFixing(Index1M,$H1167,TRUE,_xll.ohTrigger(RecalcTrigger,Trigger1M)),NA())</f>
        <v>2.167881806577952E-2</v>
      </c>
      <c r="K1167" s="44" t="e">
        <f>IFERROR(_xll.qlIndexFixing(Index3M,H1167,TRUE,_xll.ohTrigger(RecalcTrigger,Trigger3M)),NA())</f>
        <v>#N/A</v>
      </c>
      <c r="L1167" s="44">
        <f>IFERROR(_xll.qlIndexFixing(Index6M,$H1167,TRUE,_xll.ohTrigger(RecalcTrigger,Trigger6M)),NA())</f>
        <v>2.2493468464319561E-2</v>
      </c>
      <c r="M1167" s="183">
        <f>IFERROR(_xll.qlIndexFixing(Index1Y,$H1167,TRUE,_xll.ohTrigger(RecalcTrigger,Trigger1Y)),NA())</f>
        <v>2.2852927404598246E-2</v>
      </c>
      <c r="N1167" s="182">
        <f>IFERROR(_xll.qlIndexFixing(ONIndex1M,I1167,TRUE,_xll.ohTrigger(RecalcTrigger,Trigger1M)),NA())</f>
        <v>2.1661450683643224E-2</v>
      </c>
      <c r="O1167" s="44" t="e">
        <f>IFERROR(_xll.qlIndexFixing(ONIndex3M,I1167,TRUE,_xll.ohTrigger(RecalcTrigger,Trigger3M)),NA())</f>
        <v>#N/A</v>
      </c>
      <c r="P1167" s="44">
        <f>IFERROR(_xll.qlIndexFixing(ONIndex6M,I1167,TRUE,_xll.ohTrigger(RecalcTrigger,Trigger6M)),NA())</f>
        <v>2.2418952931371194E-2</v>
      </c>
      <c r="Q1167" s="183">
        <f>IFERROR(_xll.qlIndexFixing(ONIndex1Y,I1167,TRUE,_xll.ohTrigger(RecalcTrigger,Trigger1Y)),NA())</f>
        <v>2.2687897970810056E-2</v>
      </c>
    </row>
    <row r="1168" spans="2:17" x14ac:dyDescent="0.2">
      <c r="B1168" s="39" t="s">
        <v>42</v>
      </c>
      <c r="D1168" s="42">
        <f>_xll.qlCalendarAdvance(Calendar,$D1167,B1168,"f",FALSE)</f>
        <v>47633</v>
      </c>
      <c r="E1168" s="177">
        <f>_xll.qlInterestRateIndexValueDate(IndexON,D1168)</f>
        <v>47633</v>
      </c>
      <c r="F1168" s="193">
        <f>IFERROR(_xll.qlIndexFixing(IndexON,D1168,TRUE,_xll.ohTrigger(RecalcTrigger,TriggerON)),NA())</f>
        <v>2.161872053894065E-2</v>
      </c>
      <c r="H1168" s="42">
        <f>_xll.qlCalendarAdvance(Calendar,$H1167,B1168,"f",FALSE)</f>
        <v>47633</v>
      </c>
      <c r="I1168" s="177">
        <f>_xll.qlInterestRateIndexValueDate(Index1M,$H1168)</f>
        <v>47637</v>
      </c>
      <c r="J1168" s="182">
        <f>IFERROR(_xll.qlIndexFixing(Index1M,$H1168,TRUE,_xll.ohTrigger(RecalcTrigger,Trigger1M)),NA())</f>
        <v>2.1677009169343009E-2</v>
      </c>
      <c r="K1168" s="44" t="e">
        <f>IFERROR(_xll.qlIndexFixing(Index3M,H1168,TRUE,_xll.ohTrigger(RecalcTrigger,Trigger3M)),NA())</f>
        <v>#N/A</v>
      </c>
      <c r="L1168" s="44">
        <f>IFERROR(_xll.qlIndexFixing(Index6M,$H1168,TRUE,_xll.ohTrigger(RecalcTrigger,Trigger6M)),NA())</f>
        <v>2.2488685758541935E-2</v>
      </c>
      <c r="M1168" s="183">
        <f>IFERROR(_xll.qlIndexFixing(Index1Y,$H1168,TRUE,_xll.ohTrigger(RecalcTrigger,Trigger1Y)),NA())</f>
        <v>2.2849471706952399E-2</v>
      </c>
      <c r="N1168" s="182">
        <f>IFERROR(_xll.qlIndexFixing(ONIndex1M,I1168,TRUE,_xll.ohTrigger(RecalcTrigger,Trigger1M)),NA())</f>
        <v>2.1660332782031944E-2</v>
      </c>
      <c r="O1168" s="44" t="e">
        <f>IFERROR(_xll.qlIndexFixing(ONIndex3M,I1168,TRUE,_xll.ohTrigger(RecalcTrigger,Trigger3M)),NA())</f>
        <v>#N/A</v>
      </c>
      <c r="P1168" s="44">
        <f>IFERROR(_xll.qlIndexFixing(ONIndex6M,I1168,TRUE,_xll.ohTrigger(RecalcTrigger,Trigger6M)),NA())</f>
        <v>2.2415184176862724E-2</v>
      </c>
      <c r="Q1168" s="183">
        <f>IFERROR(_xll.qlIndexFixing(ONIndex1Y,I1168,TRUE,_xll.ohTrigger(RecalcTrigger,Trigger1Y)),NA())</f>
        <v>2.2684281722469279E-2</v>
      </c>
    </row>
    <row r="1169" spans="2:17" x14ac:dyDescent="0.2">
      <c r="B1169" s="39" t="s">
        <v>42</v>
      </c>
      <c r="D1169" s="42">
        <f>_xll.qlCalendarAdvance(Calendar,$D1168,B1169,"f",FALSE)</f>
        <v>47640</v>
      </c>
      <c r="E1169" s="177">
        <f>_xll.qlInterestRateIndexValueDate(IndexON,D1169)</f>
        <v>47640</v>
      </c>
      <c r="F1169" s="193">
        <f>IFERROR(_xll.qlIndexFixing(IndexON,D1169,TRUE,_xll.ohTrigger(RecalcTrigger,TriggerON)),NA())</f>
        <v>2.161744537856336E-2</v>
      </c>
      <c r="H1169" s="42">
        <f>_xll.qlCalendarAdvance(Calendar,$H1168,B1169,"f",FALSE)</f>
        <v>47640</v>
      </c>
      <c r="I1169" s="177">
        <f>_xll.qlInterestRateIndexValueDate(Index1M,$H1169)</f>
        <v>47644</v>
      </c>
      <c r="J1169" s="182">
        <f>IFERROR(_xll.qlIndexFixing(Index1M,$H1169,TRUE,_xll.ohTrigger(RecalcTrigger,Trigger1M)),NA())</f>
        <v>2.1675691178282719E-2</v>
      </c>
      <c r="K1169" s="44" t="e">
        <f>IFERROR(_xll.qlIndexFixing(Index3M,H1169,TRUE,_xll.ohTrigger(RecalcTrigger,Trigger3M)),NA())</f>
        <v>#N/A</v>
      </c>
      <c r="L1169" s="44">
        <f>IFERROR(_xll.qlIndexFixing(Index6M,$H1169,TRUE,_xll.ohTrigger(RecalcTrigger,Trigger6M)),NA())</f>
        <v>2.2484229527762144E-2</v>
      </c>
      <c r="M1169" s="183">
        <f>IFERROR(_xll.qlIndexFixing(Index1Y,$H1169,TRUE,_xll.ohTrigger(RecalcTrigger,Trigger1Y)),NA())</f>
        <v>2.2846017393589487E-2</v>
      </c>
      <c r="N1169" s="182">
        <f>IFERROR(_xll.qlIndexFixing(ONIndex1M,I1169,TRUE,_xll.ohTrigger(RecalcTrigger,Trigger1M)),NA())</f>
        <v>2.1659143659151781E-2</v>
      </c>
      <c r="O1169" s="44" t="e">
        <f>IFERROR(_xll.qlIndexFixing(ONIndex3M,I1169,TRUE,_xll.ohTrigger(RecalcTrigger,Trigger3M)),NA())</f>
        <v>#N/A</v>
      </c>
      <c r="P1169" s="44">
        <f>IFERROR(_xll.qlIndexFixing(ONIndex6M,I1169,TRUE,_xll.ohTrigger(RecalcTrigger,Trigger6M)),NA())</f>
        <v>2.2411366391974497E-2</v>
      </c>
      <c r="Q1169" s="183">
        <f>IFERROR(_xll.qlIndexFixing(ONIndex1Y,I1169,TRUE,_xll.ohTrigger(RecalcTrigger,Trigger1Y)),NA())</f>
        <v>2.2680622723685318E-2</v>
      </c>
    </row>
    <row r="1170" spans="2:17" x14ac:dyDescent="0.2">
      <c r="B1170" s="39" t="s">
        <v>42</v>
      </c>
      <c r="D1170" s="42">
        <f>_xll.qlCalendarAdvance(Calendar,$D1169,B1170,"f",FALSE)</f>
        <v>47647</v>
      </c>
      <c r="E1170" s="177">
        <f>_xll.qlInterestRateIndexValueDate(IndexON,D1170)</f>
        <v>47647</v>
      </c>
      <c r="F1170" s="193">
        <f>IFERROR(_xll.qlIndexFixing(IndexON,D1170,TRUE,_xll.ohTrigger(RecalcTrigger,TriggerON)),NA())</f>
        <v>2.161609095870709E-2</v>
      </c>
      <c r="H1170" s="42">
        <f>_xll.qlCalendarAdvance(Calendar,$H1169,B1170,"f",FALSE)</f>
        <v>47647</v>
      </c>
      <c r="I1170" s="177">
        <f>_xll.qlInterestRateIndexValueDate(Index1M,$H1170)</f>
        <v>47651</v>
      </c>
      <c r="J1170" s="182">
        <f>IFERROR(_xll.qlIndexFixing(Index1M,$H1170,TRUE,_xll.ohTrigger(RecalcTrigger,Trigger1M)),NA())</f>
        <v>2.1674302365354059E-2</v>
      </c>
      <c r="K1170" s="44" t="e">
        <f>IFERROR(_xll.qlIndexFixing(Index3M,H1170,TRUE,_xll.ohTrigger(RecalcTrigger,Trigger3M)),NA())</f>
        <v>#N/A</v>
      </c>
      <c r="L1170" s="44">
        <f>IFERROR(_xll.qlIndexFixing(Index6M,$H1170,TRUE,_xll.ohTrigger(RecalcTrigger,Trigger6M)),NA())</f>
        <v>2.2479727919940778E-2</v>
      </c>
      <c r="M1170" s="183">
        <f>IFERROR(_xll.qlIndexFixing(Index1Y,$H1170,TRUE,_xll.ohTrigger(RecalcTrigger,Trigger1Y)),NA())</f>
        <v>2.2842563419600913E-2</v>
      </c>
      <c r="N1170" s="182">
        <f>IFERROR(_xll.qlIndexFixing(ONIndex1M,I1170,TRUE,_xll.ohTrigger(RecalcTrigger,Trigger1M)),NA())</f>
        <v>2.165788350245279E-2</v>
      </c>
      <c r="O1170" s="44" t="e">
        <f>IFERROR(_xll.qlIndexFixing(ONIndex3M,I1170,TRUE,_xll.ohTrigger(RecalcTrigger,Trigger3M)),NA())</f>
        <v>#N/A</v>
      </c>
      <c r="P1170" s="44">
        <f>IFERROR(_xll.qlIndexFixing(ONIndex6M,I1170,TRUE,_xll.ohTrigger(RecalcTrigger,Trigger6M)),NA())</f>
        <v>2.2407499879824044E-2</v>
      </c>
      <c r="Q1170" s="183">
        <f>IFERROR(_xll.qlIndexFixing(ONIndex1Y,I1170,TRUE,_xll.ohTrigger(RecalcTrigger,Trigger1Y)),NA())</f>
        <v>2.2676921277096085E-2</v>
      </c>
    </row>
    <row r="1171" spans="2:17" x14ac:dyDescent="0.2">
      <c r="B1171" s="39" t="s">
        <v>42</v>
      </c>
      <c r="D1171" s="42">
        <f>_xll.qlCalendarAdvance(Calendar,$D1170,B1171,"f",FALSE)</f>
        <v>47654</v>
      </c>
      <c r="E1171" s="177">
        <f>_xll.qlInterestRateIndexValueDate(IndexON,D1171)</f>
        <v>47654</v>
      </c>
      <c r="F1171" s="193">
        <f>IFERROR(_xll.qlIndexFixing(IndexON,D1171,TRUE,_xll.ohTrigger(RecalcTrigger,TriggerON)),NA())</f>
        <v>2.1614657425814698E-2</v>
      </c>
      <c r="H1171" s="42">
        <f>_xll.qlCalendarAdvance(Calendar,$H1170,B1171,"f",FALSE)</f>
        <v>47654</v>
      </c>
      <c r="I1171" s="177">
        <f>_xll.qlInterestRateIndexValueDate(Index1M,$H1171)</f>
        <v>47658</v>
      </c>
      <c r="J1171" s="182">
        <f>IFERROR(_xll.qlIndexFixing(Index1M,$H1171,TRUE,_xll.ohTrigger(RecalcTrigger,Trigger1M)),NA())</f>
        <v>2.1672842918595947E-2</v>
      </c>
      <c r="K1171" s="44" t="e">
        <f>IFERROR(_xll.qlIndexFixing(Index3M,H1171,TRUE,_xll.ohTrigger(RecalcTrigger,Trigger3M)),NA())</f>
        <v>#N/A</v>
      </c>
      <c r="L1171" s="44">
        <f>IFERROR(_xll.qlIndexFixing(Index6M,$H1171,TRUE,_xll.ohTrigger(RecalcTrigger,Trigger6M)),NA())</f>
        <v>2.247518524704719E-2</v>
      </c>
      <c r="M1171" s="183">
        <f>IFERROR(_xll.qlIndexFixing(Index1Y,$H1171,TRUE,_xll.ohTrigger(RecalcTrigger,Trigger1Y)),NA())</f>
        <v>2.2839108732764037E-2</v>
      </c>
      <c r="N1171" s="182">
        <f>IFERROR(_xll.qlIndexFixing(ONIndex1M,I1171,TRUE,_xll.ohTrigger(RecalcTrigger,Trigger1M)),NA())</f>
        <v>2.1656552499784709E-2</v>
      </c>
      <c r="O1171" s="44" t="e">
        <f>IFERROR(_xll.qlIndexFixing(ONIndex3M,I1171,TRUE,_xll.ohTrigger(RecalcTrigger,Trigger3M)),NA())</f>
        <v>#N/A</v>
      </c>
      <c r="P1171" s="44">
        <f>IFERROR(_xll.qlIndexFixing(ONIndex6M,I1171,TRUE,_xll.ohTrigger(RecalcTrigger,Trigger6M)),NA())</f>
        <v>2.2403584942969346E-2</v>
      </c>
      <c r="Q1171" s="183">
        <f>IFERROR(_xll.qlIndexFixing(ONIndex1Y,I1171,TRUE,_xll.ohTrigger(RecalcTrigger,Trigger1Y)),NA())</f>
        <v>2.2673177685499368E-2</v>
      </c>
    </row>
    <row r="1172" spans="2:17" x14ac:dyDescent="0.2">
      <c r="B1172" s="39" t="s">
        <v>42</v>
      </c>
      <c r="D1172" s="42">
        <f>_xll.qlCalendarAdvance(Calendar,$D1171,B1172,"f",FALSE)</f>
        <v>47661</v>
      </c>
      <c r="E1172" s="177">
        <f>_xll.qlInterestRateIndexValueDate(IndexON,D1172)</f>
        <v>47661</v>
      </c>
      <c r="F1172" s="193">
        <f>IFERROR(_xll.qlIndexFixing(IndexON,D1172,TRUE,_xll.ohTrigger(RecalcTrigger,TriggerON)),NA())</f>
        <v>2.161314492616917E-2</v>
      </c>
      <c r="H1172" s="42">
        <f>_xll.qlCalendarAdvance(Calendar,$H1171,B1172,"f",FALSE)</f>
        <v>47661</v>
      </c>
      <c r="I1172" s="177">
        <f>_xll.qlInterestRateIndexValueDate(Index1M,$H1172)</f>
        <v>47665</v>
      </c>
      <c r="J1172" s="182">
        <f>IFERROR(_xll.qlIndexFixing(Index1M,$H1172,TRUE,_xll.ohTrigger(RecalcTrigger,Trigger1M)),NA())</f>
        <v>2.1671849313360525E-2</v>
      </c>
      <c r="K1172" s="44" t="e">
        <f>IFERROR(_xll.qlIndexFixing(Index3M,H1172,TRUE,_xll.ohTrigger(RecalcTrigger,Trigger3M)),NA())</f>
        <v>#N/A</v>
      </c>
      <c r="L1172" s="44">
        <f>IFERROR(_xll.qlIndexFixing(Index6M,$H1172,TRUE,_xll.ohTrigger(RecalcTrigger,Trigger6M)),NA())</f>
        <v>2.2471323281962684E-2</v>
      </c>
      <c r="M1172" s="183">
        <f>IFERROR(_xll.qlIndexFixing(Index1Y,$H1172,TRUE,_xll.ohTrigger(RecalcTrigger,Trigger1Y)),NA())</f>
        <v>2.2835652273541965E-2</v>
      </c>
      <c r="N1172" s="182">
        <f>IFERROR(_xll.qlIndexFixing(ONIndex1M,I1172,TRUE,_xll.ohTrigger(RecalcTrigger,Trigger1M)),NA())</f>
        <v>2.1655150838757464E-2</v>
      </c>
      <c r="O1172" s="44" t="e">
        <f>IFERROR(_xll.qlIndexFixing(ONIndex3M,I1172,TRUE,_xll.ohTrigger(RecalcTrigger,Trigger3M)),NA())</f>
        <v>#N/A</v>
      </c>
      <c r="P1172" s="44">
        <f>IFERROR(_xll.qlIndexFixing(ONIndex6M,I1172,TRUE,_xll.ohTrigger(RecalcTrigger,Trigger6M)),NA())</f>
        <v>2.2399621884368059E-2</v>
      </c>
      <c r="Q1172" s="183">
        <f>IFERROR(_xll.qlIndexFixing(ONIndex1Y,I1172,TRUE,_xll.ohTrigger(RecalcTrigger,Trigger1Y)),NA())</f>
        <v>2.2669392251453147E-2</v>
      </c>
    </row>
    <row r="1173" spans="2:17" x14ac:dyDescent="0.2">
      <c r="B1173" s="39" t="s">
        <v>42</v>
      </c>
      <c r="D1173" s="42">
        <f>_xll.qlCalendarAdvance(Calendar,$D1172,B1173,"f",FALSE)</f>
        <v>47668</v>
      </c>
      <c r="E1173" s="177">
        <f>_xll.qlInterestRateIndexValueDate(IndexON,D1173)</f>
        <v>47668</v>
      </c>
      <c r="F1173" s="193">
        <f>IFERROR(_xll.qlIndexFixing(IndexON,D1173,TRUE,_xll.ohTrigger(RecalcTrigger,TriggerON)),NA())</f>
        <v>2.1611553606133427E-2</v>
      </c>
      <c r="H1173" s="42">
        <f>_xll.qlCalendarAdvance(Calendar,$H1172,B1173,"f",FALSE)</f>
        <v>47668</v>
      </c>
      <c r="I1173" s="177">
        <f>_xll.qlInterestRateIndexValueDate(Index1M,$H1173)</f>
        <v>47672</v>
      </c>
      <c r="J1173" s="182">
        <f>IFERROR(_xll.qlIndexFixing(Index1M,$H1173,TRUE,_xll.ohTrigger(RecalcTrigger,Trigger1M)),NA())</f>
        <v>2.1670244065054634E-2</v>
      </c>
      <c r="K1173" s="44" t="e">
        <f>IFERROR(_xll.qlIndexFixing(Index3M,H1173,TRUE,_xll.ohTrigger(RecalcTrigger,Trigger3M)),NA())</f>
        <v>#N/A</v>
      </c>
      <c r="L1173" s="44">
        <f>IFERROR(_xll.qlIndexFixing(Index6M,$H1173,TRUE,_xll.ohTrigger(RecalcTrigger,Trigger6M)),NA())</f>
        <v>2.2466350614028172E-2</v>
      </c>
      <c r="M1173" s="183">
        <f>IFERROR(_xll.qlIndexFixing(Index1Y,$H1173,TRUE,_xll.ohTrigger(RecalcTrigger,Trigger1Y)),NA())</f>
        <v>2.2832192975084854E-2</v>
      </c>
      <c r="N1173" s="182">
        <f>IFERROR(_xll.qlIndexFixing(ONIndex1M,I1173,TRUE,_xll.ohTrigger(RecalcTrigger,Trigger1M)),NA())</f>
        <v>2.1653678706980983E-2</v>
      </c>
      <c r="O1173" s="44" t="e">
        <f>IFERROR(_xll.qlIndexFixing(ONIndex3M,I1173,TRUE,_xll.ohTrigger(RecalcTrigger,Trigger3M)),NA())</f>
        <v>#N/A</v>
      </c>
      <c r="P1173" s="44">
        <f>IFERROR(_xll.qlIndexFixing(ONIndex6M,I1173,TRUE,_xll.ohTrigger(RecalcTrigger,Trigger6M)),NA())</f>
        <v>2.2395611007057781E-2</v>
      </c>
      <c r="Q1173" s="183">
        <f>IFERROR(_xll.qlIndexFixing(ONIndex1Y,I1173,TRUE,_xll.ohTrigger(RecalcTrigger,Trigger1Y)),NA())</f>
        <v>2.2665565277835142E-2</v>
      </c>
    </row>
    <row r="1174" spans="2:17" x14ac:dyDescent="0.2">
      <c r="B1174" s="39" t="s">
        <v>42</v>
      </c>
      <c r="D1174" s="42">
        <f>_xll.qlCalendarAdvance(Calendar,$D1173,B1174,"f",FALSE)</f>
        <v>47675</v>
      </c>
      <c r="E1174" s="177">
        <f>_xll.qlInterestRateIndexValueDate(IndexON,D1174)</f>
        <v>47675</v>
      </c>
      <c r="F1174" s="193">
        <f>IFERROR(_xll.qlIndexFixing(IndexON,D1174,TRUE,_xll.ohTrigger(RecalcTrigger,TriggerON)),NA())</f>
        <v>2.1609883612230263E-2</v>
      </c>
      <c r="H1174" s="42">
        <f>_xll.qlCalendarAdvance(Calendar,$H1173,B1174,"f",FALSE)</f>
        <v>47675</v>
      </c>
      <c r="I1174" s="177">
        <f>_xll.qlInterestRateIndexValueDate(Index1M,$H1174)</f>
        <v>47679</v>
      </c>
      <c r="J1174" s="182">
        <f>IFERROR(_xll.qlIndexFixing(Index1M,$H1174,TRUE,_xll.ohTrigger(RecalcTrigger,Trigger1M)),NA())</f>
        <v>2.1668568756262295E-2</v>
      </c>
      <c r="K1174" s="44" t="e">
        <f>IFERROR(_xll.qlIndexFixing(Index3M,H1174,TRUE,_xll.ohTrigger(RecalcTrigger,Trigger3M)),NA())</f>
        <v>#N/A</v>
      </c>
      <c r="L1174" s="44">
        <f>IFERROR(_xll.qlIndexFixing(Index6M,$H1174,TRUE,_xll.ohTrigger(RecalcTrigger,Trigger6M)),NA())</f>
        <v>2.2461699026132435E-2</v>
      </c>
      <c r="M1174" s="183">
        <f>IFERROR(_xll.qlIndexFixing(Index1Y,$H1174,TRUE,_xll.ohTrigger(RecalcTrigger,Trigger1Y)),NA())</f>
        <v>2.2828729763227945E-2</v>
      </c>
      <c r="N1174" s="182">
        <f>IFERROR(_xll.qlIndexFixing(ONIndex1M,I1174,TRUE,_xll.ohTrigger(RecalcTrigger,Trigger1M)),NA())</f>
        <v>2.1652136292305002E-2</v>
      </c>
      <c r="O1174" s="44" t="e">
        <f>IFERROR(_xll.qlIndexFixing(ONIndex3M,I1174,TRUE,_xll.ohTrigger(RecalcTrigger,Trigger3M)),NA())</f>
        <v>#N/A</v>
      </c>
      <c r="P1174" s="44">
        <f>IFERROR(_xll.qlIndexFixing(ONIndex6M,I1174,TRUE,_xll.ohTrigger(RecalcTrigger,Trigger6M)),NA())</f>
        <v>2.2391552613596488E-2</v>
      </c>
      <c r="Q1174" s="183">
        <f>IFERROR(_xll.qlIndexFixing(ONIndex1Y,I1174,TRUE,_xll.ohTrigger(RecalcTrigger,Trigger1Y)),NA())</f>
        <v>2.2661697067283271E-2</v>
      </c>
    </row>
    <row r="1175" spans="2:17" x14ac:dyDescent="0.2">
      <c r="B1175" s="39" t="s">
        <v>42</v>
      </c>
      <c r="D1175" s="42">
        <f>_xll.qlCalendarAdvance(Calendar,$D1174,B1175,"f",FALSE)</f>
        <v>47682</v>
      </c>
      <c r="E1175" s="177">
        <f>_xll.qlInterestRateIndexValueDate(IndexON,D1175)</f>
        <v>47682</v>
      </c>
      <c r="F1175" s="193">
        <f>IFERROR(_xll.qlIndexFixing(IndexON,D1175,TRUE,_xll.ohTrigger(RecalcTrigger,TriggerON)),NA())</f>
        <v>2.1608135090582792E-2</v>
      </c>
      <c r="H1175" s="42">
        <f>_xll.qlCalendarAdvance(Calendar,$H1174,B1175,"f",FALSE)</f>
        <v>47682</v>
      </c>
      <c r="I1175" s="177">
        <f>_xll.qlInterestRateIndexValueDate(Index1M,$H1175)</f>
        <v>47686</v>
      </c>
      <c r="J1175" s="182">
        <f>IFERROR(_xll.qlIndexFixing(Index1M,$H1175,TRUE,_xll.ohTrigger(RecalcTrigger,Trigger1M)),NA())</f>
        <v>2.1666823575036954E-2</v>
      </c>
      <c r="K1175" s="44" t="e">
        <f>IFERROR(_xll.qlIndexFixing(Index3M,H1175,TRUE,_xll.ohTrigger(RecalcTrigger,Trigger3M)),NA())</f>
        <v>#N/A</v>
      </c>
      <c r="L1175" s="44">
        <f>IFERROR(_xll.qlIndexFixing(Index6M,$H1175,TRUE,_xll.ohTrigger(RecalcTrigger,Trigger6M)),NA())</f>
        <v>2.24570100128248E-2</v>
      </c>
      <c r="M1175" s="183">
        <f>IFERROR(_xll.qlIndexFixing(Index1Y,$H1175,TRUE,_xll.ohTrigger(RecalcTrigger,Trigger1Y)),NA())</f>
        <v>2.2825261556494197E-2</v>
      </c>
      <c r="N1175" s="182">
        <f>IFERROR(_xll.qlIndexFixing(ONIndex1M,I1175,TRUE,_xll.ohTrigger(RecalcTrigger,Trigger1M)),NA())</f>
        <v>2.1650523782259512E-2</v>
      </c>
      <c r="O1175" s="44" t="e">
        <f>IFERROR(_xll.qlIndexFixing(ONIndex3M,I1175,TRUE,_xll.ohTrigger(RecalcTrigger,Trigger3M)),NA())</f>
        <v>#N/A</v>
      </c>
      <c r="P1175" s="44">
        <f>IFERROR(_xll.qlIndexFixing(ONIndex6M,I1175,TRUE,_xll.ohTrigger(RecalcTrigger,Trigger6M)),NA())</f>
        <v>2.2387447006941841E-2</v>
      </c>
      <c r="Q1175" s="183">
        <f>IFERROR(_xll.qlIndexFixing(ONIndex1Y,I1175,TRUE,_xll.ohTrigger(RecalcTrigger,Trigger1Y)),NA())</f>
        <v>2.2657787922595318E-2</v>
      </c>
    </row>
    <row r="1176" spans="2:17" x14ac:dyDescent="0.2">
      <c r="B1176" s="39" t="s">
        <v>42</v>
      </c>
      <c r="D1176" s="42">
        <f>_xll.qlCalendarAdvance(Calendar,$D1175,B1176,"f",FALSE)</f>
        <v>47689</v>
      </c>
      <c r="E1176" s="177">
        <f>_xll.qlInterestRateIndexValueDate(IndexON,D1176)</f>
        <v>47689</v>
      </c>
      <c r="F1176" s="193">
        <f>IFERROR(_xll.qlIndexFixing(IndexON,D1176,TRUE,_xll.ohTrigger(RecalcTrigger,TriggerON)),NA())</f>
        <v>2.1606308187553935E-2</v>
      </c>
      <c r="H1176" s="42">
        <f>_xll.qlCalendarAdvance(Calendar,$H1175,B1176,"f",FALSE)</f>
        <v>47689</v>
      </c>
      <c r="I1176" s="177">
        <f>_xll.qlInterestRateIndexValueDate(Index1M,$H1176)</f>
        <v>47693</v>
      </c>
      <c r="J1176" s="182">
        <f>IFERROR(_xll.qlIndexFixing(Index1M,$H1176,TRUE,_xll.ohTrigger(RecalcTrigger,Trigger1M)),NA())</f>
        <v>2.1665008709434639E-2</v>
      </c>
      <c r="K1176" s="44" t="e">
        <f>IFERROR(_xll.qlIndexFixing(Index3M,H1176,TRUE,_xll.ohTrigger(RecalcTrigger,Trigger3M)),NA())</f>
        <v>#N/A</v>
      </c>
      <c r="L1176" s="44">
        <f>IFERROR(_xll.qlIndexFixing(Index6M,$H1176,TRUE,_xll.ohTrigger(RecalcTrigger,Trigger6M)),NA())</f>
        <v>2.2452282669207804E-2</v>
      </c>
      <c r="M1176" s="183">
        <f>IFERROR(_xll.qlIndexFixing(Index1Y,$H1176,TRUE,_xll.ohTrigger(RecalcTrigger,Trigger1Y)),NA())</f>
        <v>2.2821787266092523E-2</v>
      </c>
      <c r="N1176" s="182">
        <f>IFERROR(_xll.qlIndexFixing(ONIndex1M,I1176,TRUE,_xll.ohTrigger(RecalcTrigger,Trigger1M)),NA())</f>
        <v>2.1648841364694249E-2</v>
      </c>
      <c r="O1176" s="44" t="e">
        <f>IFERROR(_xll.qlIndexFixing(ONIndex3M,I1176,TRUE,_xll.ohTrigger(RecalcTrigger,Trigger3M)),NA())</f>
        <v>#N/A</v>
      </c>
      <c r="P1176" s="44">
        <f>IFERROR(_xll.qlIndexFixing(ONIndex6M,I1176,TRUE,_xll.ohTrigger(RecalcTrigger,Trigger6M)),NA())</f>
        <v>2.2383294490051497E-2</v>
      </c>
      <c r="Q1176" s="183">
        <f>IFERROR(_xll.qlIndexFixing(ONIndex1Y,I1176,TRUE,_xll.ohTrigger(RecalcTrigger,Trigger1Y)),NA())</f>
        <v>2.26538381464092E-2</v>
      </c>
    </row>
    <row r="1177" spans="2:17" x14ac:dyDescent="0.2">
      <c r="B1177" s="39" t="s">
        <v>42</v>
      </c>
      <c r="D1177" s="42">
        <f>_xll.qlCalendarAdvance(Calendar,$D1176,B1177,"f",FALSE)</f>
        <v>47696</v>
      </c>
      <c r="E1177" s="177">
        <f>_xll.qlInterestRateIndexValueDate(IndexON,D1177)</f>
        <v>47696</v>
      </c>
      <c r="F1177" s="193">
        <f>IFERROR(_xll.qlIndexFixing(IndexON,D1177,TRUE,_xll.ohTrigger(RecalcTrigger,TriggerON)),NA())</f>
        <v>2.1604403049506615E-2</v>
      </c>
      <c r="H1177" s="42">
        <f>_xll.qlCalendarAdvance(Calendar,$H1176,B1177,"f",FALSE)</f>
        <v>47696</v>
      </c>
      <c r="I1177" s="177">
        <f>_xll.qlInterestRateIndexValueDate(Index1M,$H1177)</f>
        <v>47700</v>
      </c>
      <c r="J1177" s="182">
        <f>IFERROR(_xll.qlIndexFixing(Index1M,$H1177,TRUE,_xll.ohTrigger(RecalcTrigger,Trigger1M)),NA())</f>
        <v>2.1663124347511366E-2</v>
      </c>
      <c r="K1177" s="44" t="e">
        <f>IFERROR(_xll.qlIndexFixing(Index3M,H1177,TRUE,_xll.ohTrigger(RecalcTrigger,Trigger3M)),NA())</f>
        <v>#N/A</v>
      </c>
      <c r="L1177" s="44">
        <f>IFERROR(_xll.qlIndexFixing(Index6M,$H1177,TRUE,_xll.ohTrigger(RecalcTrigger,Trigger6M)),NA())</f>
        <v>2.2447516084129857E-2</v>
      </c>
      <c r="M1177" s="183">
        <f>IFERROR(_xll.qlIndexFixing(Index1Y,$H1177,TRUE,_xll.ohTrigger(RecalcTrigger,Trigger1Y)),NA())</f>
        <v>2.2818305795918675E-2</v>
      </c>
      <c r="N1177" s="182">
        <f>IFERROR(_xll.qlIndexFixing(ONIndex1M,I1177,TRUE,_xll.ohTrigger(RecalcTrigger,Trigger1M)),NA())</f>
        <v>2.1647089227139205E-2</v>
      </c>
      <c r="O1177" s="44" t="e">
        <f>IFERROR(_xll.qlIndexFixing(ONIndex3M,I1177,TRUE,_xll.ohTrigger(RecalcTrigger,Trigger3M)),NA())</f>
        <v>#N/A</v>
      </c>
      <c r="P1177" s="44">
        <f>IFERROR(_xll.qlIndexFixing(ONIndex6M,I1177,TRUE,_xll.ohTrigger(RecalcTrigger,Trigger6M)),NA())</f>
        <v>2.2379095365483437E-2</v>
      </c>
      <c r="Q1177" s="183">
        <f>IFERROR(_xll.qlIndexFixing(ONIndex1Y,I1177,TRUE,_xll.ohTrigger(RecalcTrigger,Trigger1Y)),NA())</f>
        <v>2.264984804136283E-2</v>
      </c>
    </row>
    <row r="1178" spans="2:17" x14ac:dyDescent="0.2">
      <c r="B1178" s="39" t="s">
        <v>42</v>
      </c>
      <c r="D1178" s="42">
        <f>_xll.qlCalendarAdvance(Calendar,$D1177,B1178,"f",FALSE)</f>
        <v>47703</v>
      </c>
      <c r="E1178" s="177">
        <f>_xll.qlInterestRateIndexValueDate(IndexON,D1178)</f>
        <v>47703</v>
      </c>
      <c r="F1178" s="193">
        <f>IFERROR(_xll.qlIndexFixing(IndexON,D1178,TRUE,_xll.ohTrigger(RecalcTrigger,TriggerON)),NA())</f>
        <v>2.1602419822963626E-2</v>
      </c>
      <c r="H1178" s="42">
        <f>_xll.qlCalendarAdvance(Calendar,$H1177,B1178,"f",FALSE)</f>
        <v>47703</v>
      </c>
      <c r="I1178" s="177">
        <f>_xll.qlInterestRateIndexValueDate(Index1M,$H1178)</f>
        <v>47707</v>
      </c>
      <c r="J1178" s="182">
        <f>IFERROR(_xll.qlIndexFixing(Index1M,$H1178,TRUE,_xll.ohTrigger(RecalcTrigger,Trigger1M)),NA())</f>
        <v>2.166117067732316E-2</v>
      </c>
      <c r="K1178" s="44" t="e">
        <f>IFERROR(_xll.qlIndexFixing(Index3M,H1178,TRUE,_xll.ohTrigger(RecalcTrigger,Trigger3M)),NA())</f>
        <v>#N/A</v>
      </c>
      <c r="L1178" s="44">
        <f>IFERROR(_xll.qlIndexFixing(Index6M,$H1178,TRUE,_xll.ohTrigger(RecalcTrigger,Trigger6M)),NA())</f>
        <v>2.2442709340183508E-2</v>
      </c>
      <c r="M1178" s="183">
        <f>IFERROR(_xll.qlIndexFixing(Index1Y,$H1178,TRUE,_xll.ohTrigger(RecalcTrigger,Trigger1Y)),NA())</f>
        <v>2.2814816042555679E-2</v>
      </c>
      <c r="N1178" s="182">
        <f>IFERROR(_xll.qlIndexFixing(ONIndex1M,I1178,TRUE,_xll.ohTrigger(RecalcTrigger,Trigger1M)),NA())</f>
        <v>2.1645267557364178E-2</v>
      </c>
      <c r="O1178" s="44" t="e">
        <f>IFERROR(_xll.qlIndexFixing(ONIndex3M,I1178,TRUE,_xll.ohTrigger(RecalcTrigger,Trigger3M)),NA())</f>
        <v>#N/A</v>
      </c>
      <c r="P1178" s="44">
        <f>IFERROR(_xll.qlIndexFixing(ONIndex6M,I1178,TRUE,_xll.ohTrigger(RecalcTrigger,Trigger6M)),NA())</f>
        <v>2.237484993635519E-2</v>
      </c>
      <c r="Q1178" s="183">
        <f>IFERROR(_xll.qlIndexFixing(ONIndex1Y,I1178,TRUE,_xll.ohTrigger(RecalcTrigger,Trigger1Y)),NA())</f>
        <v>2.2645817910493804E-2</v>
      </c>
    </row>
    <row r="1179" spans="2:17" x14ac:dyDescent="0.2">
      <c r="B1179" s="39" t="s">
        <v>42</v>
      </c>
      <c r="D1179" s="42">
        <f>_xll.qlCalendarAdvance(Calendar,$D1178,B1179,"f",FALSE)</f>
        <v>47710</v>
      </c>
      <c r="E1179" s="177">
        <f>_xll.qlInterestRateIndexValueDate(IndexON,D1179)</f>
        <v>47710</v>
      </c>
      <c r="F1179" s="193">
        <f>IFERROR(_xll.qlIndexFixing(IndexON,D1179,TRUE,_xll.ohTrigger(RecalcTrigger,TriggerON)),NA())</f>
        <v>2.160035865404808E-2</v>
      </c>
      <c r="H1179" s="42">
        <f>_xll.qlCalendarAdvance(Calendar,$H1178,B1179,"f",FALSE)</f>
        <v>47710</v>
      </c>
      <c r="I1179" s="177">
        <f>_xll.qlInterestRateIndexValueDate(Index1M,$H1179)</f>
        <v>47714</v>
      </c>
      <c r="J1179" s="182">
        <f>IFERROR(_xll.qlIndexFixing(Index1M,$H1179,TRUE,_xll.ohTrigger(RecalcTrigger,Trigger1M)),NA())</f>
        <v>2.1659147886928617E-2</v>
      </c>
      <c r="K1179" s="44" t="e">
        <f>IFERROR(_xll.qlIndexFixing(Index3M,H1179,TRUE,_xll.ohTrigger(RecalcTrigger,Trigger3M)),NA())</f>
        <v>#N/A</v>
      </c>
      <c r="L1179" s="44">
        <f>IFERROR(_xll.qlIndexFixing(Index6M,$H1179,TRUE,_xll.ohTrigger(RecalcTrigger,Trigger6M)),NA())</f>
        <v>2.2437861513707604E-2</v>
      </c>
      <c r="M1179" s="183">
        <f>IFERROR(_xll.qlIndexFixing(Index1Y,$H1179,TRUE,_xll.ohTrigger(RecalcTrigger,Trigger1Y)),NA())</f>
        <v>2.2811316895274054E-2</v>
      </c>
      <c r="N1179" s="182">
        <f>IFERROR(_xll.qlIndexFixing(ONIndex1M,I1179,TRUE,_xll.ohTrigger(RecalcTrigger,Trigger1M)),NA())</f>
        <v>2.1643376542979098E-2</v>
      </c>
      <c r="O1179" s="44" t="e">
        <f>IFERROR(_xll.qlIndexFixing(ONIndex3M,I1179,TRUE,_xll.ohTrigger(RecalcTrigger,Trigger3M)),NA())</f>
        <v>#N/A</v>
      </c>
      <c r="P1179" s="44">
        <f>IFERROR(_xll.qlIndexFixing(ONIndex6M,I1179,TRUE,_xll.ohTrigger(RecalcTrigger,Trigger6M)),NA())</f>
        <v>2.2370558505464544E-2</v>
      </c>
      <c r="Q1179" s="183">
        <f>IFERROR(_xll.qlIndexFixing(ONIndex1Y,I1179,TRUE,_xll.ohTrigger(RecalcTrigger,Trigger1Y)),NA())</f>
        <v>2.2641748056120292E-2</v>
      </c>
    </row>
    <row r="1180" spans="2:17" x14ac:dyDescent="0.2">
      <c r="B1180" s="39" t="s">
        <v>42</v>
      </c>
      <c r="D1180" s="42">
        <f>_xll.qlCalendarAdvance(Calendar,$D1179,B1180,"f",FALSE)</f>
        <v>47717</v>
      </c>
      <c r="E1180" s="177">
        <f>_xll.qlInterestRateIndexValueDate(IndexON,D1180)</f>
        <v>47717</v>
      </c>
      <c r="F1180" s="193">
        <f>IFERROR(_xll.qlIndexFixing(IndexON,D1180,TRUE,_xll.ohTrigger(RecalcTrigger,TriggerON)),NA())</f>
        <v>2.1598219689122899E-2</v>
      </c>
      <c r="H1180" s="42">
        <f>_xll.qlCalendarAdvance(Calendar,$H1179,B1180,"f",FALSE)</f>
        <v>47717</v>
      </c>
      <c r="I1180" s="177">
        <f>_xll.qlInterestRateIndexValueDate(Index1M,$H1180)</f>
        <v>47721</v>
      </c>
      <c r="J1180" s="182">
        <f>IFERROR(_xll.qlIndexFixing(Index1M,$H1180,TRUE,_xll.ohTrigger(RecalcTrigger,Trigger1M)),NA())</f>
        <v>2.1657056164388927E-2</v>
      </c>
      <c r="K1180" s="44" t="e">
        <f>IFERROR(_xll.qlIndexFixing(Index3M,H1180,TRUE,_xll.ohTrigger(RecalcTrigger,Trigger3M)),NA())</f>
        <v>#N/A</v>
      </c>
      <c r="L1180" s="44">
        <f>IFERROR(_xll.qlIndexFixing(Index6M,$H1180,TRUE,_xll.ohTrigger(RecalcTrigger,Trigger6M)),NA())</f>
        <v>2.2432971674785571E-2</v>
      </c>
      <c r="M1180" s="183">
        <f>IFERROR(_xll.qlIndexFixing(Index1Y,$H1180,TRUE,_xll.ohTrigger(RecalcTrigger,Trigger1Y)),NA())</f>
        <v>2.2807807236031152E-2</v>
      </c>
      <c r="N1180" s="182">
        <f>IFERROR(_xll.qlIndexFixing(ONIndex1M,I1180,TRUE,_xll.ohTrigger(RecalcTrigger,Trigger1M)),NA())</f>
        <v>2.1641416371833699E-2</v>
      </c>
      <c r="O1180" s="44" t="e">
        <f>IFERROR(_xll.qlIndexFixing(ONIndex3M,I1180,TRUE,_xll.ohTrigger(RecalcTrigger,Trigger3M)),NA())</f>
        <v>#N/A</v>
      </c>
      <c r="P1180" s="44">
        <f>IFERROR(_xll.qlIndexFixing(ONIndex6M,I1180,TRUE,_xll.ohTrigger(RecalcTrigger,Trigger6M)),NA())</f>
        <v>2.2366221375529349E-2</v>
      </c>
      <c r="Q1180" s="183">
        <f>IFERROR(_xll.qlIndexFixing(ONIndex1Y,I1180,TRUE,_xll.ohTrigger(RecalcTrigger,Trigger1Y)),NA())</f>
        <v>2.2637638781199954E-2</v>
      </c>
    </row>
    <row r="1181" spans="2:17" x14ac:dyDescent="0.2">
      <c r="B1181" s="39" t="s">
        <v>42</v>
      </c>
      <c r="D1181" s="42">
        <f>_xll.qlCalendarAdvance(Calendar,$D1180,B1181,"f",FALSE)</f>
        <v>47724</v>
      </c>
      <c r="E1181" s="177">
        <f>_xll.qlInterestRateIndexValueDate(IndexON,D1181)</f>
        <v>47724</v>
      </c>
      <c r="F1181" s="193">
        <f>IFERROR(_xll.qlIndexFixing(IndexON,D1181,TRUE,_xll.ohTrigger(RecalcTrigger,TriggerON)),NA())</f>
        <v>2.1596003074630943E-2</v>
      </c>
      <c r="H1181" s="42">
        <f>_xll.qlCalendarAdvance(Calendar,$H1180,B1181,"f",FALSE)</f>
        <v>47724</v>
      </c>
      <c r="I1181" s="177">
        <f>_xll.qlInterestRateIndexValueDate(Index1M,$H1181)</f>
        <v>47728</v>
      </c>
      <c r="J1181" s="182">
        <f>IFERROR(_xll.qlIndexFixing(Index1M,$H1181,TRUE,_xll.ohTrigger(RecalcTrigger,Trigger1M)),NA())</f>
        <v>2.1654404959292606E-2</v>
      </c>
      <c r="K1181" s="44" t="e">
        <f>IFERROR(_xll.qlIndexFixing(Index3M,H1181,TRUE,_xll.ohTrigger(RecalcTrigger,Trigger3M)),NA())</f>
        <v>#N/A</v>
      </c>
      <c r="L1181" s="44">
        <f>IFERROR(_xll.qlIndexFixing(Index6M,$H1181,TRUE,_xll.ohTrigger(RecalcTrigger,Trigger6M)),NA())</f>
        <v>2.2427377359448969E-2</v>
      </c>
      <c r="M1181" s="183">
        <f>IFERROR(_xll.qlIndexFixing(Index1Y,$H1181,TRUE,_xll.ohTrigger(RecalcTrigger,Trigger1Y)),NA())</f>
        <v>2.2804285939472268E-2</v>
      </c>
      <c r="N1181" s="182">
        <f>IFERROR(_xll.qlIndexFixing(ONIndex1M,I1181,TRUE,_xll.ohTrigger(RecalcTrigger,Trigger1M)),NA())</f>
        <v>2.1639387231457974E-2</v>
      </c>
      <c r="O1181" s="44" t="e">
        <f>IFERROR(_xll.qlIndexFixing(ONIndex3M,I1181,TRUE,_xll.ohTrigger(RecalcTrigger,Trigger3M)),NA())</f>
        <v>#N/A</v>
      </c>
      <c r="P1181" s="44">
        <f>IFERROR(_xll.qlIndexFixing(ONIndex6M,I1181,TRUE,_xll.ohTrigger(RecalcTrigger,Trigger6M)),NA())</f>
        <v>2.2361838849507265E-2</v>
      </c>
      <c r="Q1181" s="183">
        <f>IFERROR(_xll.qlIndexFixing(ONIndex1Y,I1181,TRUE,_xll.ohTrigger(RecalcTrigger,Trigger1Y)),NA())</f>
        <v>2.2633490388370703E-2</v>
      </c>
    </row>
    <row r="1182" spans="2:17" x14ac:dyDescent="0.2">
      <c r="B1182" s="39" t="s">
        <v>42</v>
      </c>
      <c r="D1182" s="42">
        <f>_xll.qlCalendarAdvance(Calendar,$D1181,B1182,"f",FALSE)</f>
        <v>47731</v>
      </c>
      <c r="E1182" s="177">
        <f>_xll.qlInterestRateIndexValueDate(IndexON,D1182)</f>
        <v>47731</v>
      </c>
      <c r="F1182" s="193">
        <f>IFERROR(_xll.qlIndexFixing(IndexON,D1182,TRUE,_xll.ohTrigger(RecalcTrigger,TriggerON)),NA())</f>
        <v>2.1593708956855195E-2</v>
      </c>
      <c r="H1182" s="42">
        <f>_xll.qlCalendarAdvance(Calendar,$H1181,B1182,"f",FALSE)</f>
        <v>47731</v>
      </c>
      <c r="I1182" s="177">
        <f>_xll.qlInterestRateIndexValueDate(Index1M,$H1182)</f>
        <v>47735</v>
      </c>
      <c r="J1182" s="182">
        <f>IFERROR(_xll.qlIndexFixing(Index1M,$H1182,TRUE,_xll.ohTrigger(RecalcTrigger,Trigger1M)),NA())</f>
        <v>2.1652180951165612E-2</v>
      </c>
      <c r="K1182" s="44" t="e">
        <f>IFERROR(_xll.qlIndexFixing(Index3M,H1182,TRUE,_xll.ohTrigger(RecalcTrigger,Trigger3M)),NA())</f>
        <v>#N/A</v>
      </c>
      <c r="L1182" s="44">
        <f>IFERROR(_xll.qlIndexFixing(Index6M,$H1182,TRUE,_xll.ohTrigger(RecalcTrigger,Trigger6M)),NA())</f>
        <v>2.2422408344761779E-2</v>
      </c>
      <c r="M1182" s="183">
        <f>IFERROR(_xll.qlIndexFixing(Index1Y,$H1182,TRUE,_xll.ohTrigger(RecalcTrigger,Trigger1Y)),NA())</f>
        <v>2.2800751872931267E-2</v>
      </c>
      <c r="N1182" s="182">
        <f>IFERROR(_xll.qlIndexFixing(ONIndex1M,I1182,TRUE,_xll.ohTrigger(RecalcTrigger,Trigger1M)),NA())</f>
        <v>2.1637289309621721E-2</v>
      </c>
      <c r="O1182" s="44" t="e">
        <f>IFERROR(_xll.qlIndexFixing(ONIndex3M,I1182,TRUE,_xll.ohTrigger(RecalcTrigger,Trigger3M)),NA())</f>
        <v>#N/A</v>
      </c>
      <c r="P1182" s="44">
        <f>IFERROR(_xll.qlIndexFixing(ONIndex6M,I1182,TRUE,_xll.ohTrigger(RecalcTrigger,Trigger6M)),NA())</f>
        <v>2.2357411230196078E-2</v>
      </c>
      <c r="Q1182" s="183">
        <f>IFERROR(_xll.qlIndexFixing(ONIndex1Y,I1182,TRUE,_xll.ohTrigger(RecalcTrigger,Trigger1Y)),NA())</f>
        <v>2.2629303180350391E-2</v>
      </c>
    </row>
    <row r="1183" spans="2:17" x14ac:dyDescent="0.2">
      <c r="B1183" s="39" t="s">
        <v>42</v>
      </c>
      <c r="D1183" s="42">
        <f>_xll.qlCalendarAdvance(Calendar,$D1182,B1183,"f",FALSE)</f>
        <v>47738</v>
      </c>
      <c r="E1183" s="177">
        <f>_xll.qlInterestRateIndexValueDate(IndexON,D1183)</f>
        <v>47738</v>
      </c>
      <c r="F1183" s="193">
        <f>IFERROR(_xll.qlIndexFixing(IndexON,D1183,TRUE,_xll.ohTrigger(RecalcTrigger,TriggerON)),NA())</f>
        <v>2.1591337482158579E-2</v>
      </c>
      <c r="H1183" s="42">
        <f>_xll.qlCalendarAdvance(Calendar,$H1182,B1183,"f",FALSE)</f>
        <v>47738</v>
      </c>
      <c r="I1183" s="177">
        <f>_xll.qlInterestRateIndexValueDate(Index1M,$H1183)</f>
        <v>47742</v>
      </c>
      <c r="J1183" s="182">
        <f>IFERROR(_xll.qlIndexFixing(Index1M,$H1183,TRUE,_xll.ohTrigger(RecalcTrigger,Trigger1M)),NA())</f>
        <v>2.1649888565740127E-2</v>
      </c>
      <c r="K1183" s="44" t="e">
        <f>IFERROR(_xll.qlIndexFixing(Index3M,H1183,TRUE,_xll.ohTrigger(RecalcTrigger,Trigger3M)),NA())</f>
        <v>#N/A</v>
      </c>
      <c r="L1183" s="44">
        <f>IFERROR(_xll.qlIndexFixing(Index6M,$H1183,TRUE,_xll.ohTrigger(RecalcTrigger,Trigger6M)),NA())</f>
        <v>2.2417394777071983E-2</v>
      </c>
      <c r="M1183" s="183">
        <f>IFERROR(_xll.qlIndexFixing(Index1Y,$H1183,TRUE,_xll.ohTrigger(RecalcTrigger,Trigger1Y)),NA())</f>
        <v>2.2797203896429519E-2</v>
      </c>
      <c r="N1183" s="182">
        <f>IFERROR(_xll.qlIndexFixing(ONIndex1M,I1183,TRUE,_xll.ohTrigger(RecalcTrigger,Trigger1M)),NA())</f>
        <v>2.1635122793934869E-2</v>
      </c>
      <c r="O1183" s="44" t="e">
        <f>IFERROR(_xll.qlIndexFixing(ONIndex3M,I1183,TRUE,_xll.ohTrigger(RecalcTrigger,Trigger3M)),NA())</f>
        <v>#N/A</v>
      </c>
      <c r="P1183" s="44">
        <f>IFERROR(_xll.qlIndexFixing(ONIndex6M,I1183,TRUE,_xll.ohTrigger(RecalcTrigger,Trigger6M)),NA())</f>
        <v>2.2352938820393575E-2</v>
      </c>
      <c r="Q1183" s="183">
        <f>IFERROR(_xll.qlIndexFixing(ONIndex1Y,I1183,TRUE,_xll.ohTrigger(RecalcTrigger,Trigger1Y)),NA())</f>
        <v>2.2625077459856868E-2</v>
      </c>
    </row>
    <row r="1184" spans="2:17" x14ac:dyDescent="0.2">
      <c r="B1184" s="39" t="s">
        <v>42</v>
      </c>
      <c r="D1184" s="42">
        <f>_xll.qlCalendarAdvance(Calendar,$D1183,B1184,"f",FALSE)</f>
        <v>47745</v>
      </c>
      <c r="E1184" s="177">
        <f>_xll.qlInterestRateIndexValueDate(IndexON,D1184)</f>
        <v>47745</v>
      </c>
      <c r="F1184" s="193">
        <f>IFERROR(_xll.qlIndexFixing(IndexON,D1184,TRUE,_xll.ohTrigger(RecalcTrigger,TriggerON)),NA())</f>
        <v>2.1588888796904016E-2</v>
      </c>
      <c r="H1184" s="42">
        <f>_xll.qlCalendarAdvance(Calendar,$H1183,B1184,"f",FALSE)</f>
        <v>47745</v>
      </c>
      <c r="I1184" s="177">
        <f>_xll.qlInterestRateIndexValueDate(Index1M,$H1184)</f>
        <v>47749</v>
      </c>
      <c r="J1184" s="182">
        <f>IFERROR(_xll.qlIndexFixing(Index1M,$H1184,TRUE,_xll.ohTrigger(RecalcTrigger,Trigger1M)),NA())</f>
        <v>2.1647527991068394E-2</v>
      </c>
      <c r="K1184" s="44" t="e">
        <f>IFERROR(_xll.qlIndexFixing(Index3M,H1184,TRUE,_xll.ohTrigger(RecalcTrigger,Trigger3M)),NA())</f>
        <v>#N/A</v>
      </c>
      <c r="L1184" s="44">
        <f>IFERROR(_xll.qlIndexFixing(Index6M,$H1184,TRUE,_xll.ohTrigger(RecalcTrigger,Trigger6M)),NA())</f>
        <v>2.2412335689508164E-2</v>
      </c>
      <c r="M1184" s="183">
        <f>IFERROR(_xll.qlIndexFixing(Index1Y,$H1184,TRUE,_xll.ohTrigger(RecalcTrigger,Trigger1Y)),NA())</f>
        <v>2.2793640862676767E-2</v>
      </c>
      <c r="N1184" s="182">
        <f>IFERROR(_xll.qlIndexFixing(ONIndex1M,I1184,TRUE,_xll.ohTrigger(RecalcTrigger,Trigger1M)),NA())</f>
        <v>2.1632887872087281E-2</v>
      </c>
      <c r="O1184" s="44" t="e">
        <f>IFERROR(_xll.qlIndexFixing(ONIndex3M,I1184,TRUE,_xll.ohTrigger(RecalcTrigger,Trigger3M)),NA())</f>
        <v>#N/A</v>
      </c>
      <c r="P1184" s="44">
        <f>IFERROR(_xll.qlIndexFixing(ONIndex6M,I1184,TRUE,_xll.ohTrigger(RecalcTrigger,Trigger6M)),NA())</f>
        <v>2.2348421923057415E-2</v>
      </c>
      <c r="Q1184" s="183">
        <f>IFERROR(_xll.qlIndexFixing(ONIndex1Y,I1184,TRUE,_xll.ohTrigger(RecalcTrigger,Trigger1Y)),NA())</f>
        <v>2.2620813529607986E-2</v>
      </c>
    </row>
    <row r="1185" spans="2:17" x14ac:dyDescent="0.2">
      <c r="B1185" s="39" t="s">
        <v>42</v>
      </c>
      <c r="D1185" s="42">
        <f>_xll.qlCalendarAdvance(Calendar,$D1184,B1185,"f",FALSE)</f>
        <v>47752</v>
      </c>
      <c r="E1185" s="177">
        <f>_xll.qlInterestRateIndexValueDate(IndexON,D1185)</f>
        <v>47752</v>
      </c>
      <c r="F1185" s="193">
        <f>IFERROR(_xll.qlIndexFixing(IndexON,D1185,TRUE,_xll.ohTrigger(RecalcTrigger,TriggerON)),NA())</f>
        <v>2.1586363047374491E-2</v>
      </c>
      <c r="H1185" s="42">
        <f>_xll.qlCalendarAdvance(Calendar,$H1184,B1185,"f",FALSE)</f>
        <v>47752</v>
      </c>
      <c r="I1185" s="177">
        <f>_xll.qlInterestRateIndexValueDate(Index1M,$H1185)</f>
        <v>47756</v>
      </c>
      <c r="J1185" s="182">
        <f>IFERROR(_xll.qlIndexFixing(Index1M,$H1185,TRUE,_xll.ohTrigger(RecalcTrigger,Trigger1M)),NA())</f>
        <v>2.1645570151667341E-2</v>
      </c>
      <c r="K1185" s="44" t="e">
        <f>IFERROR(_xll.qlIndexFixing(Index3M,H1185,TRUE,_xll.ohTrigger(RecalcTrigger,Trigger3M)),NA())</f>
        <v>#N/A</v>
      </c>
      <c r="L1185" s="44">
        <f>IFERROR(_xll.qlIndexFixing(Index6M,$H1185,TRUE,_xll.ohTrigger(RecalcTrigger,Trigger6M)),NA())</f>
        <v>2.2407230108877366E-2</v>
      </c>
      <c r="M1185" s="183">
        <f>IFERROR(_xll.qlIndexFixing(Index1Y,$H1185,TRUE,_xll.ohTrigger(RecalcTrigger,Trigger1Y)),NA())</f>
        <v>2.2790061617072647E-2</v>
      </c>
      <c r="N1185" s="182">
        <f>IFERROR(_xll.qlIndexFixing(ONIndex1M,I1185,TRUE,_xll.ohTrigger(RecalcTrigger,Trigger1M)),NA())</f>
        <v>2.163058473176882E-2</v>
      </c>
      <c r="O1185" s="44" t="e">
        <f>IFERROR(_xll.qlIndexFixing(ONIndex3M,I1185,TRUE,_xll.ohTrigger(RecalcTrigger,Trigger3M)),NA())</f>
        <v>#N/A</v>
      </c>
      <c r="P1185" s="44">
        <f>IFERROR(_xll.qlIndexFixing(ONIndex6M,I1185,TRUE,_xll.ohTrigger(RecalcTrigger,Trigger6M)),NA())</f>
        <v>2.234386084090545E-2</v>
      </c>
      <c r="Q1185" s="183">
        <f>IFERROR(_xll.qlIndexFixing(ONIndex1Y,I1185,TRUE,_xll.ohTrigger(RecalcTrigger,Trigger1Y)),NA())</f>
        <v>2.2616511692321595E-2</v>
      </c>
    </row>
    <row r="1186" spans="2:17" x14ac:dyDescent="0.2">
      <c r="B1186" s="39" t="s">
        <v>42</v>
      </c>
      <c r="D1186" s="42">
        <f>_xll.qlCalendarAdvance(Calendar,$D1185,B1186,"f",FALSE)</f>
        <v>47759</v>
      </c>
      <c r="E1186" s="177">
        <f>_xll.qlInterestRateIndexValueDate(IndexON,D1186)</f>
        <v>47759</v>
      </c>
      <c r="F1186" s="193">
        <f>IFERROR(_xll.qlIndexFixing(IndexON,D1186,TRUE,_xll.ohTrigger(RecalcTrigger,TriggerON)),NA())</f>
        <v>2.1583760379932926E-2</v>
      </c>
      <c r="H1186" s="42">
        <f>_xll.qlCalendarAdvance(Calendar,$H1185,B1186,"f",FALSE)</f>
        <v>47759</v>
      </c>
      <c r="I1186" s="177">
        <f>_xll.qlInterestRateIndexValueDate(Index1M,$H1186)</f>
        <v>47763</v>
      </c>
      <c r="J1186" s="182">
        <f>IFERROR(_xll.qlIndexFixing(Index1M,$H1186,TRUE,_xll.ohTrigger(RecalcTrigger,Trigger1M)),NA())</f>
        <v>2.1643068785564705E-2</v>
      </c>
      <c r="K1186" s="44" t="e">
        <f>IFERROR(_xll.qlIndexFixing(Index3M,H1186,TRUE,_xll.ohTrigger(RecalcTrigger,Trigger3M)),NA())</f>
        <v>#N/A</v>
      </c>
      <c r="L1186" s="44">
        <f>IFERROR(_xll.qlIndexFixing(Index6M,$H1186,TRUE,_xll.ohTrigger(RecalcTrigger,Trigger6M)),NA())</f>
        <v>2.2402077055668171E-2</v>
      </c>
      <c r="M1186" s="183">
        <f>IFERROR(_xll.qlIndexFixing(Index1Y,$H1186,TRUE,_xll.ohTrigger(RecalcTrigger,Trigger1Y)),NA())</f>
        <v>2.2786464997705168E-2</v>
      </c>
      <c r="N1186" s="182">
        <f>IFERROR(_xll.qlIndexFixing(ONIndex1M,I1186,TRUE,_xll.ohTrigger(RecalcTrigger,Trigger1M)),NA())</f>
        <v>2.1628213560829224E-2</v>
      </c>
      <c r="O1186" s="44" t="e">
        <f>IFERROR(_xll.qlIndexFixing(ONIndex3M,I1186,TRUE,_xll.ohTrigger(RecalcTrigger,Trigger3M)),NA())</f>
        <v>#N/A</v>
      </c>
      <c r="P1186" s="44">
        <f>IFERROR(_xll.qlIndexFixing(ONIndex6M,I1186,TRUE,_xll.ohTrigger(RecalcTrigger,Trigger6M)),NA())</f>
        <v>2.2339255876895336E-2</v>
      </c>
      <c r="Q1186" s="183">
        <f>IFERROR(_xll.qlIndexFixing(ONIndex1Y,I1186,TRUE,_xll.ohTrigger(RecalcTrigger,Trigger1Y)),NA())</f>
        <v>2.2612172250715545E-2</v>
      </c>
    </row>
    <row r="1187" spans="2:17" x14ac:dyDescent="0.2">
      <c r="B1187" s="39" t="s">
        <v>42</v>
      </c>
      <c r="D1187" s="42">
        <f>_xll.qlCalendarAdvance(Calendar,$D1186,B1187,"f",FALSE)</f>
        <v>47766</v>
      </c>
      <c r="E1187" s="177">
        <f>_xll.qlInterestRateIndexValueDate(IndexON,D1187)</f>
        <v>47766</v>
      </c>
      <c r="F1187" s="193">
        <f>IFERROR(_xll.qlIndexFixing(IndexON,D1187,TRUE,_xll.ohTrigger(RecalcTrigger,TriggerON)),NA())</f>
        <v>2.1581080940942243E-2</v>
      </c>
      <c r="H1187" s="42">
        <f>_xll.qlCalendarAdvance(Calendar,$H1186,B1187,"f",FALSE)</f>
        <v>47766</v>
      </c>
      <c r="I1187" s="177">
        <f>_xll.qlInterestRateIndexValueDate(Index1M,$H1187)</f>
        <v>47770</v>
      </c>
      <c r="J1187" s="182">
        <f>IFERROR(_xll.qlIndexFixing(Index1M,$H1187,TRUE,_xll.ohTrigger(RecalcTrigger,Trigger1M)),NA())</f>
        <v>2.1640499803763227E-2</v>
      </c>
      <c r="K1187" s="44" t="e">
        <f>IFERROR(_xll.qlIndexFixing(Index3M,H1187,TRUE,_xll.ohTrigger(RecalcTrigger,Trigger3M)),NA())</f>
        <v>#N/A</v>
      </c>
      <c r="L1187" s="44">
        <f>IFERROR(_xll.qlIndexFixing(Index6M,$H1187,TRUE,_xll.ohTrigger(RecalcTrigger,Trigger6M)),NA())</f>
        <v>2.2397181516705358E-2</v>
      </c>
      <c r="M1187" s="183">
        <f>IFERROR(_xll.qlIndexFixing(Index1Y,$H1187,TRUE,_xll.ohTrigger(RecalcTrigger,Trigger1Y)),NA())</f>
        <v>2.2782849835351143E-2</v>
      </c>
      <c r="N1187" s="182">
        <f>IFERROR(_xll.qlIndexFixing(ONIndex1M,I1187,TRUE,_xll.ohTrigger(RecalcTrigger,Trigger1M)),NA())</f>
        <v>2.1625774546798482E-2</v>
      </c>
      <c r="O1187" s="44" t="e">
        <f>IFERROR(_xll.qlIndexFixing(ONIndex3M,I1187,TRUE,_xll.ohTrigger(RecalcTrigger,Trigger3M)),NA())</f>
        <v>#N/A</v>
      </c>
      <c r="P1187" s="44">
        <f>IFERROR(_xll.qlIndexFixing(ONIndex6M,I1187,TRUE,_xll.ohTrigger(RecalcTrigger,Trigger6M)),NA())</f>
        <v>2.2334607333824863E-2</v>
      </c>
      <c r="Q1187" s="183">
        <f>IFERROR(_xll.qlIndexFixing(ONIndex1Y,I1187,TRUE,_xll.ohTrigger(RecalcTrigger,Trigger1Y)),NA())</f>
        <v>2.2607795507507689E-2</v>
      </c>
    </row>
    <row r="1188" spans="2:17" x14ac:dyDescent="0.2">
      <c r="B1188" s="39" t="s">
        <v>42</v>
      </c>
      <c r="D1188" s="42">
        <f>_xll.qlCalendarAdvance(Calendar,$D1187,B1188,"f",FALSE)</f>
        <v>47773</v>
      </c>
      <c r="E1188" s="177">
        <f>_xll.qlInterestRateIndexValueDate(IndexON,D1188)</f>
        <v>47773</v>
      </c>
      <c r="F1188" s="193">
        <f>IFERROR(_xll.qlIndexFixing(IndexON,D1188,TRUE,_xll.ohTrigger(RecalcTrigger,TriggerON)),NA())</f>
        <v>2.1578324876845301E-2</v>
      </c>
      <c r="H1188" s="42">
        <f>_xll.qlCalendarAdvance(Calendar,$H1187,B1188,"f",FALSE)</f>
        <v>47773</v>
      </c>
      <c r="I1188" s="177">
        <f>_xll.qlInterestRateIndexValueDate(Index1M,$H1188)</f>
        <v>47777</v>
      </c>
      <c r="J1188" s="182">
        <f>IFERROR(_xll.qlIndexFixing(Index1M,$H1188,TRUE,_xll.ohTrigger(RecalcTrigger,Trigger1M)),NA())</f>
        <v>2.1637863394334392E-2</v>
      </c>
      <c r="K1188" s="44" t="e">
        <f>IFERROR(_xll.qlIndexFixing(Index3M,H1188,TRUE,_xll.ohTrigger(RecalcTrigger,Trigger3M)),NA())</f>
        <v>#N/A</v>
      </c>
      <c r="L1188" s="44">
        <f>IFERROR(_xll.qlIndexFixing(Index6M,$H1188,TRUE,_xll.ohTrigger(RecalcTrigger,Trigger6M)),NA())</f>
        <v>2.2391624581855535E-2</v>
      </c>
      <c r="M1188" s="183">
        <f>IFERROR(_xll.qlIndexFixing(Index1Y,$H1188,TRUE,_xll.ohTrigger(RecalcTrigger,Trigger1Y)),NA())</f>
        <v>2.2779214953478389E-2</v>
      </c>
      <c r="N1188" s="182">
        <f>IFERROR(_xll.qlIndexFixing(ONIndex1M,I1188,TRUE,_xll.ohTrigger(RecalcTrigger,Trigger1M)),NA())</f>
        <v>2.1623267877366459E-2</v>
      </c>
      <c r="O1188" s="44" t="e">
        <f>IFERROR(_xll.qlIndexFixing(ONIndex3M,I1188,TRUE,_xll.ohTrigger(RecalcTrigger,Trigger3M)),NA())</f>
        <v>#N/A</v>
      </c>
      <c r="P1188" s="44">
        <f>IFERROR(_xll.qlIndexFixing(ONIndex6M,I1188,TRUE,_xll.ohTrigger(RecalcTrigger,Trigger6M)),NA())</f>
        <v>2.2329915514571752E-2</v>
      </c>
      <c r="Q1188" s="183">
        <f>IFERROR(_xll.qlIndexFixing(ONIndex1Y,I1188,TRUE,_xll.ohTrigger(RecalcTrigger,Trigger1Y)),NA())</f>
        <v>2.2603381765495811E-2</v>
      </c>
    </row>
    <row r="1189" spans="2:17" x14ac:dyDescent="0.2">
      <c r="B1189" s="39" t="s">
        <v>42</v>
      </c>
      <c r="D1189" s="42">
        <f>_xll.qlCalendarAdvance(Calendar,$D1188,B1189,"f",FALSE)</f>
        <v>47780</v>
      </c>
      <c r="E1189" s="177">
        <f>_xll.qlInterestRateIndexValueDate(IndexON,D1189)</f>
        <v>47780</v>
      </c>
      <c r="F1189" s="193">
        <f>IFERROR(_xll.qlIndexFixing(IndexON,D1189,TRUE,_xll.ohTrigger(RecalcTrigger,TriggerON)),NA())</f>
        <v>2.1575492333845148E-2</v>
      </c>
      <c r="H1189" s="42">
        <f>_xll.qlCalendarAdvance(Calendar,$H1188,B1189,"f",FALSE)</f>
        <v>47780</v>
      </c>
      <c r="I1189" s="177">
        <f>_xll.qlInterestRateIndexValueDate(Index1M,$H1189)</f>
        <v>47784</v>
      </c>
      <c r="J1189" s="182">
        <f>IFERROR(_xll.qlIndexFixing(Index1M,$H1189,TRUE,_xll.ohTrigger(RecalcTrigger,Trigger1M)),NA())</f>
        <v>2.1635159745341963E-2</v>
      </c>
      <c r="K1189" s="44" t="e">
        <f>IFERROR(_xll.qlIndexFixing(Index3M,H1189,TRUE,_xll.ohTrigger(RecalcTrigger,Trigger3M)),NA())</f>
        <v>#N/A</v>
      </c>
      <c r="L1189" s="44">
        <f>IFERROR(_xll.qlIndexFixing(Index6M,$H1189,TRUE,_xll.ohTrigger(RecalcTrigger,Trigger6M)),NA())</f>
        <v>2.2386323170625087E-2</v>
      </c>
      <c r="M1189" s="183">
        <f>IFERROR(_xll.qlIndexFixing(Index1Y,$H1189,TRUE,_xll.ohTrigger(RecalcTrigger,Trigger1Y)),NA())</f>
        <v>2.2775559168244402E-2</v>
      </c>
      <c r="N1189" s="182">
        <f>IFERROR(_xll.qlIndexFixing(ONIndex1M,I1189,TRUE,_xll.ohTrigger(RecalcTrigger,Trigger1M)),NA())</f>
        <v>2.1620693740223018E-2</v>
      </c>
      <c r="O1189" s="44" t="e">
        <f>IFERROR(_xll.qlIndexFixing(ONIndex3M,I1189,TRUE,_xll.ohTrigger(RecalcTrigger,Trigger3M)),NA())</f>
        <v>#N/A</v>
      </c>
      <c r="P1189" s="44">
        <f>IFERROR(_xll.qlIndexFixing(ONIndex6M,I1189,TRUE,_xll.ohTrigger(RecalcTrigger,Trigger6M)),NA())</f>
        <v>2.2325180721773918E-2</v>
      </c>
      <c r="Q1189" s="183">
        <f>IFERROR(_xll.qlIndexFixing(ONIndex1Y,I1189,TRUE,_xll.ohTrigger(RecalcTrigger,Trigger1Y)),NA())</f>
        <v>2.2598931327237892E-2</v>
      </c>
    </row>
    <row r="1190" spans="2:17" x14ac:dyDescent="0.2">
      <c r="B1190" s="39" t="s">
        <v>42</v>
      </c>
      <c r="D1190" s="42">
        <f>_xll.qlCalendarAdvance(Calendar,$D1189,B1190,"f",FALSE)</f>
        <v>47787</v>
      </c>
      <c r="E1190" s="177">
        <f>_xll.qlInterestRateIndexValueDate(IndexON,D1190)</f>
        <v>47787</v>
      </c>
      <c r="F1190" s="193">
        <f>IFERROR(_xll.qlIndexFixing(IndexON,D1190,TRUE,_xll.ohTrigger(RecalcTrigger,TriggerON)),NA())</f>
        <v>2.1572583458384642E-2</v>
      </c>
      <c r="H1190" s="42">
        <f>_xll.qlCalendarAdvance(Calendar,$H1189,B1190,"f",FALSE)</f>
        <v>47787</v>
      </c>
      <c r="I1190" s="177">
        <f>_xll.qlInterestRateIndexValueDate(Index1M,$H1190)</f>
        <v>47791</v>
      </c>
      <c r="J1190" s="182">
        <f>IFERROR(_xll.qlIndexFixing(Index1M,$H1190,TRUE,_xll.ohTrigger(RecalcTrigger,Trigger1M)),NA())</f>
        <v>2.1631943099832185E-2</v>
      </c>
      <c r="K1190" s="44" t="e">
        <f>IFERROR(_xll.qlIndexFixing(Index3M,H1190,TRUE,_xll.ohTrigger(RecalcTrigger,Trigger3M)),NA())</f>
        <v>#N/A</v>
      </c>
      <c r="L1190" s="44">
        <f>IFERROR(_xll.qlIndexFixing(Index6M,$H1190,TRUE,_xll.ohTrigger(RecalcTrigger,Trigger6M)),NA())</f>
        <v>2.2380970305561357E-2</v>
      </c>
      <c r="M1190" s="183">
        <f>IFERROR(_xll.qlIndexFixing(Index1Y,$H1190,TRUE,_xll.ohTrigger(RecalcTrigger,Trigger1Y)),NA())</f>
        <v>2.2771881288496578E-2</v>
      </c>
      <c r="N1190" s="182">
        <f>IFERROR(_xll.qlIndexFixing(ONIndex1M,I1190,TRUE,_xll.ohTrigger(RecalcTrigger,Trigger1M)),NA())</f>
        <v>2.1618052323058023E-2</v>
      </c>
      <c r="O1190" s="44" t="e">
        <f>IFERROR(_xll.qlIndexFixing(ONIndex3M,I1190,TRUE,_xll.ohTrigger(RecalcTrigger,Trigger3M)),NA())</f>
        <v>#N/A</v>
      </c>
      <c r="P1190" s="44">
        <f>IFERROR(_xll.qlIndexFixing(ONIndex6M,I1190,TRUE,_xll.ohTrigger(RecalcTrigger,Trigger6M)),NA())</f>
        <v>2.2320403258628829E-2</v>
      </c>
      <c r="Q1190" s="183">
        <f>IFERROR(_xll.qlIndexFixing(ONIndex1Y,I1190,TRUE,_xll.ohTrigger(RecalcTrigger,Trigger1Y)),NA())</f>
        <v>2.2594444495531718E-2</v>
      </c>
    </row>
    <row r="1191" spans="2:17" x14ac:dyDescent="0.2">
      <c r="B1191" s="39" t="s">
        <v>42</v>
      </c>
      <c r="D1191" s="42">
        <f>_xll.qlCalendarAdvance(Calendar,$D1190,B1191,"f",FALSE)</f>
        <v>47794</v>
      </c>
      <c r="E1191" s="177">
        <f>_xll.qlInterestRateIndexValueDate(IndexON,D1191)</f>
        <v>47794</v>
      </c>
      <c r="F1191" s="193">
        <f>IFERROR(_xll.qlIndexFixing(IndexON,D1191,TRUE,_xll.ohTrigger(RecalcTrigger,TriggerON)),NA())</f>
        <v>2.1569598396666834E-2</v>
      </c>
      <c r="H1191" s="42">
        <f>_xll.qlCalendarAdvance(Calendar,$H1190,B1191,"f",FALSE)</f>
        <v>47794</v>
      </c>
      <c r="I1191" s="177">
        <f>_xll.qlInterestRateIndexValueDate(Index1M,$H1191)</f>
        <v>47798</v>
      </c>
      <c r="J1191" s="182">
        <f>IFERROR(_xll.qlIndexFixing(Index1M,$H1191,TRUE,_xll.ohTrigger(RecalcTrigger,Trigger1M)),NA())</f>
        <v>2.1629110465944734E-2</v>
      </c>
      <c r="K1191" s="44" t="e">
        <f>IFERROR(_xll.qlIndexFixing(Index3M,H1191,TRUE,_xll.ohTrigger(RecalcTrigger,Trigger3M)),NA())</f>
        <v>#N/A</v>
      </c>
      <c r="L1191" s="44">
        <f>IFERROR(_xll.qlIndexFixing(Index6M,$H1191,TRUE,_xll.ohTrigger(RecalcTrigger,Trigger6M)),NA())</f>
        <v>2.2375564975551397E-2</v>
      </c>
      <c r="M1191" s="183">
        <f>IFERROR(_xll.qlIndexFixing(Index1Y,$H1191,TRUE,_xll.ohTrigger(RecalcTrigger,Trigger1Y)),NA())</f>
        <v>2.2768180115774191E-2</v>
      </c>
      <c r="N1191" s="182">
        <f>IFERROR(_xll.qlIndexFixing(ONIndex1M,I1191,TRUE,_xll.ohTrigger(RecalcTrigger,Trigger1M)),NA())</f>
        <v>2.1615343813641275E-2</v>
      </c>
      <c r="O1191" s="44" t="e">
        <f>IFERROR(_xll.qlIndexFixing(ONIndex3M,I1191,TRUE,_xll.ohTrigger(RecalcTrigger,Trigger3M)),NA())</f>
        <v>#N/A</v>
      </c>
      <c r="P1191" s="44">
        <f>IFERROR(_xll.qlIndexFixing(ONIndex6M,I1191,TRUE,_xll.ohTrigger(RecalcTrigger,Trigger6M)),NA())</f>
        <v>2.2315583427694463E-2</v>
      </c>
      <c r="Q1191" s="183">
        <f>IFERROR(_xll.qlIndexFixing(ONIndex1Y,I1191,TRUE,_xll.ohTrigger(RecalcTrigger,Trigger1Y)),NA())</f>
        <v>2.258992157309514E-2</v>
      </c>
    </row>
    <row r="1192" spans="2:17" x14ac:dyDescent="0.2">
      <c r="B1192" s="39" t="s">
        <v>42</v>
      </c>
      <c r="D1192" s="42">
        <f>_xll.qlCalendarAdvance(Calendar,$D1191,B1192,"f",FALSE)</f>
        <v>47801</v>
      </c>
      <c r="E1192" s="177">
        <f>_xll.qlInterestRateIndexValueDate(IndexON,D1192)</f>
        <v>47801</v>
      </c>
      <c r="F1192" s="193">
        <f>IFERROR(_xll.qlIndexFixing(IndexON,D1192,TRUE,_xll.ohTrigger(RecalcTrigger,TriggerON)),NA())</f>
        <v>2.156653729513458E-2</v>
      </c>
      <c r="H1192" s="42">
        <f>_xll.qlCalendarAdvance(Calendar,$H1191,B1192,"f",FALSE)</f>
        <v>47801</v>
      </c>
      <c r="I1192" s="177">
        <f>_xll.qlInterestRateIndexValueDate(Index1M,$H1192)</f>
        <v>47805</v>
      </c>
      <c r="J1192" s="182">
        <f>IFERROR(_xll.qlIndexFixing(Index1M,$H1192,TRUE,_xll.ohTrigger(RecalcTrigger,Trigger1M)),NA())</f>
        <v>2.1626211147258267E-2</v>
      </c>
      <c r="K1192" s="44" t="e">
        <f>IFERROR(_xll.qlIndexFixing(Index3M,H1192,TRUE,_xll.ohTrigger(RecalcTrigger,Trigger3M)),NA())</f>
        <v>#N/A</v>
      </c>
      <c r="L1192" s="44">
        <f>IFERROR(_xll.qlIndexFixing(Index6M,$H1192,TRUE,_xll.ohTrigger(RecalcTrigger,Trigger6M)),NA())</f>
        <v>2.2370106163164226E-2</v>
      </c>
      <c r="M1192" s="183">
        <f>IFERROR(_xll.qlIndexFixing(Index1Y,$H1192,TRUE,_xll.ohTrigger(RecalcTrigger,Trigger1Y)),NA())</f>
        <v>2.2764454444307296E-2</v>
      </c>
      <c r="N1192" s="182">
        <f>IFERROR(_xll.qlIndexFixing(ONIndex1M,I1192,TRUE,_xll.ohTrigger(RecalcTrigger,Trigger1M)),NA())</f>
        <v>2.1612568399582699E-2</v>
      </c>
      <c r="O1192" s="44" t="e">
        <f>IFERROR(_xll.qlIndexFixing(ONIndex3M,I1192,TRUE,_xll.ohTrigger(RecalcTrigger,Trigger3M)),NA())</f>
        <v>#N/A</v>
      </c>
      <c r="P1192" s="44">
        <f>IFERROR(_xll.qlIndexFixing(ONIndex6M,I1192,TRUE,_xll.ohTrigger(RecalcTrigger,Trigger6M)),NA())</f>
        <v>2.2310721531928479E-2</v>
      </c>
      <c r="Q1192" s="183">
        <f>IFERROR(_xll.qlIndexFixing(ONIndex1Y,I1192,TRUE,_xll.ohTrigger(RecalcTrigger,Trigger1Y)),NA())</f>
        <v>2.2585362862646008E-2</v>
      </c>
    </row>
    <row r="1193" spans="2:17" x14ac:dyDescent="0.2">
      <c r="B1193" s="39" t="s">
        <v>42</v>
      </c>
      <c r="D1193" s="42">
        <f>_xll.qlCalendarAdvance(Calendar,$D1192,B1193,"f",FALSE)</f>
        <v>47808</v>
      </c>
      <c r="E1193" s="177">
        <f>_xll.qlInterestRateIndexValueDate(IndexON,D1193)</f>
        <v>47808</v>
      </c>
      <c r="F1193" s="193">
        <f>IFERROR(_xll.qlIndexFixing(IndexON,D1193,TRUE,_xll.ohTrigger(RecalcTrigger,TriggerON)),NA())</f>
        <v>2.1563400300150803E-2</v>
      </c>
      <c r="H1193" s="42">
        <f>_xll.qlCalendarAdvance(Calendar,$H1192,B1193,"f",FALSE)</f>
        <v>47808</v>
      </c>
      <c r="I1193" s="177">
        <f>_xll.qlInterestRateIndexValueDate(Index1M,$H1193)</f>
        <v>47812</v>
      </c>
      <c r="J1193" s="182">
        <f>IFERROR(_xll.qlIndexFixing(Index1M,$H1193,TRUE,_xll.ohTrigger(RecalcTrigger,Trigger1M)),NA())</f>
        <v>2.1624106525429954E-2</v>
      </c>
      <c r="K1193" s="44" t="e">
        <f>IFERROR(_xll.qlIndexFixing(Index3M,H1193,TRUE,_xll.ohTrigger(RecalcTrigger,Trigger3M)),NA())</f>
        <v>#N/A</v>
      </c>
      <c r="L1193" s="44">
        <f>IFERROR(_xll.qlIndexFixing(Index6M,$H1193,TRUE,_xll.ohTrigger(RecalcTrigger,Trigger6M)),NA())</f>
        <v>2.236459284464953E-2</v>
      </c>
      <c r="M1193" s="183">
        <f>IFERROR(_xll.qlIndexFixing(Index1Y,$H1193,TRUE,_xll.ohTrigger(RecalcTrigger,Trigger1Y)),NA())</f>
        <v>2.276070306101715E-2</v>
      </c>
      <c r="N1193" s="182">
        <f>IFERROR(_xll.qlIndexFixing(ONIndex1M,I1193,TRUE,_xll.ohTrigger(RecalcTrigger,Trigger1M)),NA())</f>
        <v>2.1609726268492224E-2</v>
      </c>
      <c r="O1193" s="44" t="e">
        <f>IFERROR(_xll.qlIndexFixing(ONIndex3M,I1193,TRUE,_xll.ohTrigger(RecalcTrigger,Trigger3M)),NA())</f>
        <v>#N/A</v>
      </c>
      <c r="P1193" s="44">
        <f>IFERROR(_xll.qlIndexFixing(ONIndex6M,I1193,TRUE,_xll.ohTrigger(RecalcTrigger,Trigger6M)),NA())</f>
        <v>2.23058178742086E-2</v>
      </c>
      <c r="Q1193" s="183">
        <f>IFERROR(_xll.qlIndexFixing(ONIndex1Y,I1193,TRUE,_xll.ohTrigger(RecalcTrigger,Trigger1Y)),NA())</f>
        <v>2.2580768666902173E-2</v>
      </c>
    </row>
    <row r="1194" spans="2:17" x14ac:dyDescent="0.2">
      <c r="B1194" s="39" t="s">
        <v>42</v>
      </c>
      <c r="D1194" s="42">
        <f>_xll.qlCalendarAdvance(Calendar,$D1193,B1194,"f",FALSE)</f>
        <v>47815</v>
      </c>
      <c r="E1194" s="177">
        <f>_xll.qlInterestRateIndexValueDate(IndexON,D1194)</f>
        <v>47815</v>
      </c>
      <c r="F1194" s="193">
        <f>IFERROR(_xll.qlIndexFixing(IndexON,D1194,TRUE,_xll.ohTrigger(RecalcTrigger,TriggerON)),NA())</f>
        <v>2.1560187557918553E-2</v>
      </c>
      <c r="H1194" s="42">
        <f>_xll.qlCalendarAdvance(Calendar,$H1193,B1194,"f",FALSE)</f>
        <v>47815</v>
      </c>
      <c r="I1194" s="177">
        <f>_xll.qlInterestRateIndexValueDate(Index1M,$H1194)</f>
        <v>47819</v>
      </c>
      <c r="J1194" s="182">
        <f>IFERROR(_xll.qlIndexFixing(Index1M,$H1194,TRUE,_xll.ohTrigger(RecalcTrigger,Trigger1M)),NA())</f>
        <v>2.1620636029315996E-2</v>
      </c>
      <c r="K1194" s="44" t="e">
        <f>IFERROR(_xll.qlIndexFixing(Index3M,H1194,TRUE,_xll.ohTrigger(RecalcTrigger,Trigger3M)),NA())</f>
        <v>#N/A</v>
      </c>
      <c r="L1194" s="44">
        <f>IFERROR(_xll.qlIndexFixing(Index6M,$H1194,TRUE,_xll.ohTrigger(RecalcTrigger,Trigger6M)),NA())</f>
        <v>2.2359023989941169E-2</v>
      </c>
      <c r="M1194" s="183">
        <f>IFERROR(_xll.qlIndexFixing(Index1Y,$H1194,TRUE,_xll.ohTrigger(RecalcTrigger,Trigger1Y)),NA())</f>
        <v>2.2756924745518652E-2</v>
      </c>
      <c r="N1194" s="182">
        <f>IFERROR(_xll.qlIndexFixing(ONIndex1M,I1194,TRUE,_xll.ohTrigger(RecalcTrigger,Trigger1M)),NA())</f>
        <v>2.1606817608219586E-2</v>
      </c>
      <c r="O1194" s="44" t="e">
        <f>IFERROR(_xll.qlIndexFixing(ONIndex3M,I1194,TRUE,_xll.ohTrigger(RecalcTrigger,Trigger3M)),NA())</f>
        <v>#N/A</v>
      </c>
      <c r="P1194" s="44">
        <f>IFERROR(_xll.qlIndexFixing(ONIndex6M,I1194,TRUE,_xll.ohTrigger(RecalcTrigger,Trigger6M)),NA())</f>
        <v>2.2300872757172741E-2</v>
      </c>
      <c r="Q1194" s="183">
        <f>IFERROR(_xll.qlIndexFixing(ONIndex1Y,I1194,TRUE,_xll.ohTrigger(RecalcTrigger,Trigger1Y)),NA())</f>
        <v>2.2576139288501551E-2</v>
      </c>
    </row>
    <row r="1195" spans="2:17" x14ac:dyDescent="0.2">
      <c r="B1195" s="39" t="s">
        <v>42</v>
      </c>
      <c r="D1195" s="42">
        <f>_xll.qlCalendarAdvance(Calendar,$D1194,B1195,"f",FALSE)</f>
        <v>47822</v>
      </c>
      <c r="E1195" s="177">
        <f>_xll.qlInterestRateIndexValueDate(IndexON,D1195)</f>
        <v>47822</v>
      </c>
      <c r="F1195" s="193">
        <f>IFERROR(_xll.qlIndexFixing(IndexON,D1195,TRUE,_xll.ohTrigger(RecalcTrigger,TriggerON)),NA())</f>
        <v>2.1556899215040559E-2</v>
      </c>
      <c r="H1195" s="42">
        <f>_xll.qlCalendarAdvance(Calendar,$H1194,B1195,"f",FALSE)</f>
        <v>47822</v>
      </c>
      <c r="I1195" s="177">
        <f>_xll.qlInterestRateIndexValueDate(Index1M,$H1195)</f>
        <v>47826</v>
      </c>
      <c r="J1195" s="182">
        <f>IFERROR(_xll.qlIndexFixing(Index1M,$H1195,TRUE,_xll.ohTrigger(RecalcTrigger,Trigger1M)),NA())</f>
        <v>2.1617525422109346E-2</v>
      </c>
      <c r="K1195" s="44" t="e">
        <f>IFERROR(_xll.qlIndexFixing(Index3M,H1195,TRUE,_xll.ohTrigger(RecalcTrigger,Trigger3M)),NA())</f>
        <v>#N/A</v>
      </c>
      <c r="L1195" s="44">
        <f>IFERROR(_xll.qlIndexFixing(Index6M,$H1195,TRUE,_xll.ohTrigger(RecalcTrigger,Trigger6M)),NA())</f>
        <v>2.2353398562652345E-2</v>
      </c>
      <c r="M1195" s="183">
        <f>IFERROR(_xll.qlIndexFixing(Index1Y,$H1195,TRUE,_xll.ohTrigger(RecalcTrigger,Trigger1Y)),NA())</f>
        <v>2.2753118270117691E-2</v>
      </c>
      <c r="N1195" s="182">
        <f>IFERROR(_xll.qlIndexFixing(ONIndex1M,I1195,TRUE,_xll.ohTrigger(RecalcTrigger,Trigger1M)),NA())</f>
        <v>2.1603842606294776E-2</v>
      </c>
      <c r="O1195" s="44" t="e">
        <f>IFERROR(_xll.qlIndexFixing(ONIndex3M,I1195,TRUE,_xll.ohTrigger(RecalcTrigger,Trigger3M)),NA())</f>
        <v>#N/A</v>
      </c>
      <c r="P1195" s="44">
        <f>IFERROR(_xll.qlIndexFixing(ONIndex6M,I1195,TRUE,_xll.ohTrigger(RecalcTrigger,Trigger6M)),NA())</f>
        <v>2.2295886483938432E-2</v>
      </c>
      <c r="Q1195" s="183">
        <f>IFERROR(_xll.qlIndexFixing(ONIndex1Y,I1195,TRUE,_xll.ohTrigger(RecalcTrigger,Trigger1Y)),NA())</f>
        <v>2.2571475030321864E-2</v>
      </c>
    </row>
    <row r="1196" spans="2:17" x14ac:dyDescent="0.2">
      <c r="B1196" s="39" t="s">
        <v>42</v>
      </c>
      <c r="D1196" s="42">
        <f>_xll.qlCalendarAdvance(Calendar,$D1195,B1196,"f",FALSE)</f>
        <v>47829</v>
      </c>
      <c r="E1196" s="177">
        <f>_xll.qlInterestRateIndexValueDate(IndexON,D1196)</f>
        <v>47829</v>
      </c>
      <c r="F1196" s="193">
        <f>IFERROR(_xll.qlIndexFixing(IndexON,D1196,TRUE,_xll.ohTrigger(RecalcTrigger,TriggerON)),NA())</f>
        <v>2.1553535417719871E-2</v>
      </c>
      <c r="H1196" s="42">
        <f>_xll.qlCalendarAdvance(Calendar,$H1195,B1196,"f",FALSE)</f>
        <v>47829</v>
      </c>
      <c r="I1196" s="177">
        <f>_xll.qlInterestRateIndexValueDate(Index1M,$H1196)</f>
        <v>47833</v>
      </c>
      <c r="J1196" s="182">
        <f>IFERROR(_xll.qlIndexFixing(Index1M,$H1196,TRUE,_xll.ohTrigger(RecalcTrigger,Trigger1M)),NA())</f>
        <v>2.1614342224821649E-2</v>
      </c>
      <c r="K1196" s="44" t="e">
        <f>IFERROR(_xll.qlIndexFixing(Index3M,H1196,TRUE,_xll.ohTrigger(RecalcTrigger,Trigger3M)),NA())</f>
        <v>#N/A</v>
      </c>
      <c r="L1196" s="44">
        <f>IFERROR(_xll.qlIndexFixing(Index6M,$H1196,TRUE,_xll.ohTrigger(RecalcTrigger,Trigger6M)),NA())</f>
        <v>2.2347715520080864E-2</v>
      </c>
      <c r="M1196" s="183">
        <f>IFERROR(_xll.qlIndexFixing(Index1Y,$H1196,TRUE,_xll.ohTrigger(RecalcTrigger,Trigger1Y)),NA())</f>
        <v>2.2749282399813778E-2</v>
      </c>
      <c r="N1196" s="182">
        <f>IFERROR(_xll.qlIndexFixing(ONIndex1M,I1196,TRUE,_xll.ohTrigger(RecalcTrigger,Trigger1M)),NA())</f>
        <v>2.1600801418912852E-2</v>
      </c>
      <c r="O1196" s="44" t="e">
        <f>IFERROR(_xll.qlIndexFixing(ONIndex3M,I1196,TRUE,_xll.ohTrigger(RecalcTrigger,Trigger3M)),NA())</f>
        <v>#N/A</v>
      </c>
      <c r="P1196" s="44">
        <f>IFERROR(_xll.qlIndexFixing(ONIndex6M,I1196,TRUE,_xll.ohTrigger(RecalcTrigger,Trigger6M)),NA())</f>
        <v>2.2290880012780789E-2</v>
      </c>
      <c r="Q1196" s="183">
        <f>IFERROR(_xll.qlIndexFixing(ONIndex1Y,I1196,TRUE,_xll.ohTrigger(RecalcTrigger,Trigger1Y)),NA())</f>
        <v>2.2567020958010886E-2</v>
      </c>
    </row>
    <row r="1197" spans="2:17" x14ac:dyDescent="0.2">
      <c r="B1197" s="39" t="s">
        <v>42</v>
      </c>
      <c r="D1197" s="42">
        <f>_xll.qlCalendarAdvance(Calendar,$D1196,B1197,"f",FALSE)</f>
        <v>47836</v>
      </c>
      <c r="E1197" s="177">
        <f>_xll.qlInterestRateIndexValueDate(IndexON,D1197)</f>
        <v>47836</v>
      </c>
      <c r="F1197" s="193">
        <f>IFERROR(_xll.qlIndexFixing(IndexON,D1197,TRUE,_xll.ohTrigger(RecalcTrigger,TriggerON)),NA())</f>
        <v>2.1550096345812619E-2</v>
      </c>
      <c r="H1197" s="42">
        <f>_xll.qlCalendarAdvance(Calendar,$H1196,B1197,"f",FALSE)</f>
        <v>47836</v>
      </c>
      <c r="I1197" s="177">
        <f>_xll.qlInterestRateIndexValueDate(Index1M,$H1197)</f>
        <v>47840</v>
      </c>
      <c r="J1197" s="182">
        <f>IFERROR(_xll.qlIndexFixing(Index1M,$H1197,TRUE,_xll.ohTrigger(RecalcTrigger,Trigger1M)),NA())</f>
        <v>2.1611084610137839E-2</v>
      </c>
      <c r="K1197" s="44" t="e">
        <f>IFERROR(_xll.qlIndexFixing(Index3M,H1197,TRUE,_xll.ohTrigger(RecalcTrigger,Trigger3M)),NA())</f>
        <v>#N/A</v>
      </c>
      <c r="L1197" s="44">
        <f>IFERROR(_xll.qlIndexFixing(Index6M,$H1197,TRUE,_xll.ohTrigger(RecalcTrigger,Trigger6M)),NA())</f>
        <v>2.2341971002209367E-2</v>
      </c>
      <c r="M1197" s="183">
        <f>IFERROR(_xll.qlIndexFixing(Index1Y,$H1197,TRUE,_xll.ohTrigger(RecalcTrigger,Trigger1Y)),NA())</f>
        <v>2.2745398799390831E-2</v>
      </c>
      <c r="N1197" s="182">
        <f>IFERROR(_xll.qlIndexFixing(ONIndex1M,I1197,TRUE,_xll.ohTrigger(RecalcTrigger,Trigger1M)),NA())</f>
        <v>2.1597627133731478E-2</v>
      </c>
      <c r="O1197" s="44" t="e">
        <f>IFERROR(_xll.qlIndexFixing(ONIndex3M,I1197,TRUE,_xll.ohTrigger(RecalcTrigger,Trigger3M)),NA())</f>
        <v>#N/A</v>
      </c>
      <c r="P1197" s="44">
        <f>IFERROR(_xll.qlIndexFixing(ONIndex6M,I1197,TRUE,_xll.ohTrigger(RecalcTrigger,Trigger6M)),NA())</f>
        <v>2.2285387655998079E-2</v>
      </c>
      <c r="Q1197" s="183">
        <f>IFERROR(_xll.qlIndexFixing(ONIndex1Y,I1197,TRUE,_xll.ohTrigger(RecalcTrigger,Trigger1Y)),NA())</f>
        <v>2.2566494587570318E-2</v>
      </c>
    </row>
    <row r="1198" spans="2:17" x14ac:dyDescent="0.2">
      <c r="B1198" s="39" t="s">
        <v>42</v>
      </c>
      <c r="D1198" s="42">
        <f>_xll.qlCalendarAdvance(Calendar,$D1197,B1198,"f",FALSE)</f>
        <v>47844</v>
      </c>
      <c r="E1198" s="177">
        <f>_xll.qlInterestRateIndexValueDate(IndexON,D1198)</f>
        <v>47844</v>
      </c>
      <c r="F1198" s="193">
        <f>IFERROR(_xll.qlIndexFixing(IndexON,D1198,TRUE,_xll.ohTrigger(RecalcTrigger,TriggerON)),NA())</f>
        <v>2.1546854778504709E-2</v>
      </c>
      <c r="H1198" s="42">
        <f>_xll.qlCalendarAdvance(Calendar,$H1197,B1198,"f",FALSE)</f>
        <v>47844</v>
      </c>
      <c r="I1198" s="177">
        <f>_xll.qlInterestRateIndexValueDate(Index1M,$H1198)</f>
        <v>47848</v>
      </c>
      <c r="J1198" s="182">
        <f>IFERROR(_xll.qlIndexFixing(Index1M,$H1198,TRUE,_xll.ohTrigger(RecalcTrigger,Trigger1M)),NA())</f>
        <v>2.1607269796970547E-2</v>
      </c>
      <c r="K1198" s="44" t="e">
        <f>IFERROR(_xll.qlIndexFixing(Index3M,H1198,TRUE,_xll.ohTrigger(RecalcTrigger,Trigger3M)),NA())</f>
        <v>#N/A</v>
      </c>
      <c r="L1198" s="44">
        <f>IFERROR(_xll.qlIndexFixing(Index6M,$H1198,TRUE,_xll.ohTrigger(RecalcTrigger,Trigger6M)),NA())</f>
        <v>2.2335070127716912E-2</v>
      </c>
      <c r="M1198" s="183">
        <f>IFERROR(_xll.qlIndexFixing(Index1Y,$H1198,TRUE,_xll.ohTrigger(RecalcTrigger,Trigger1Y)),NA())</f>
        <v>2.2740843136383668E-2</v>
      </c>
      <c r="N1198" s="182">
        <f>IFERROR(_xll.qlIndexFixing(ONIndex1M,I1198,TRUE,_xll.ohTrigger(RecalcTrigger,Trigger1M)),NA())</f>
        <v>2.1594407014280392E-2</v>
      </c>
      <c r="O1198" s="44" t="e">
        <f>IFERROR(_xll.qlIndexFixing(ONIndex3M,I1198,TRUE,_xll.ohTrigger(RecalcTrigger,Trigger3M)),NA())</f>
        <v>#N/A</v>
      </c>
      <c r="P1198" s="44">
        <f>IFERROR(_xll.qlIndexFixing(ONIndex6M,I1198,TRUE,_xll.ohTrigger(RecalcTrigger,Trigger6M)),NA())</f>
        <v>2.2280490776056538E-2</v>
      </c>
      <c r="Q1198" s="183">
        <f>IFERROR(_xll.qlIndexFixing(ONIndex1Y,I1198,TRUE,_xll.ohTrigger(RecalcTrigger,Trigger1Y)),NA())</f>
        <v>2.2565021746707714E-2</v>
      </c>
    </row>
    <row r="1199" spans="2:17" x14ac:dyDescent="0.2">
      <c r="B1199" s="39" t="s">
        <v>42</v>
      </c>
      <c r="D1199" s="42">
        <f>_xll.qlCalendarAdvance(Calendar,$D1198,B1199,"f",FALSE)</f>
        <v>47851</v>
      </c>
      <c r="E1199" s="177">
        <f>_xll.qlInterestRateIndexValueDate(IndexON,D1199)</f>
        <v>47851</v>
      </c>
      <c r="F1199" s="193">
        <f>IFERROR(_xll.qlIndexFixing(IndexON,D1199,TRUE,_xll.ohTrigger(RecalcTrigger,TriggerON)),NA())</f>
        <v>2.1543246496724677E-2</v>
      </c>
      <c r="H1199" s="42">
        <f>_xll.qlCalendarAdvance(Calendar,$H1198,B1199,"f",FALSE)</f>
        <v>47851</v>
      </c>
      <c r="I1199" s="177">
        <f>_xll.qlInterestRateIndexValueDate(Index1M,$H1199)</f>
        <v>47855</v>
      </c>
      <c r="J1199" s="182">
        <f>IFERROR(_xll.qlIndexFixing(Index1M,$H1199,TRUE,_xll.ohTrigger(RecalcTrigger,Trigger1M)),NA())</f>
        <v>2.1603851638104916E-2</v>
      </c>
      <c r="K1199" s="44" t="e">
        <f>IFERROR(_xll.qlIndexFixing(Index3M,H1199,TRUE,_xll.ohTrigger(RecalcTrigger,Trigger3M)),NA())</f>
        <v>#N/A</v>
      </c>
      <c r="L1199" s="44">
        <f>IFERROR(_xll.qlIndexFixing(Index6M,$H1199,TRUE,_xll.ohTrigger(RecalcTrigger,Trigger6M)),NA())</f>
        <v>2.2329181206681679E-2</v>
      </c>
      <c r="M1199" s="183">
        <f>IFERROR(_xll.qlIndexFixing(Index1Y,$H1199,TRUE,_xll.ohTrigger(RecalcTrigger,Trigger1Y)),NA())</f>
        <v>2.2736751495687931E-2</v>
      </c>
      <c r="N1199" s="182">
        <f>IFERROR(_xll.qlIndexFixing(ONIndex1M,I1199,TRUE,_xll.ohTrigger(RecalcTrigger,Trigger1M)),NA())</f>
        <v>2.1590766630232849E-2</v>
      </c>
      <c r="O1199" s="44" t="e">
        <f>IFERROR(_xll.qlIndexFixing(ONIndex3M,I1199,TRUE,_xll.ohTrigger(RecalcTrigger,Trigger3M)),NA())</f>
        <v>#N/A</v>
      </c>
      <c r="P1199" s="44">
        <f>IFERROR(_xll.qlIndexFixing(ONIndex6M,I1199,TRUE,_xll.ohTrigger(RecalcTrigger,Trigger6M)),NA())</f>
        <v>2.2275571654919446E-2</v>
      </c>
      <c r="Q1199" s="183">
        <f>IFERROR(_xll.qlIndexFixing(ONIndex1Y,I1199,TRUE,_xll.ohTrigger(RecalcTrigger,Trigger1Y)),NA())</f>
        <v>2.2562498449882895E-2</v>
      </c>
    </row>
    <row r="1200" spans="2:17" x14ac:dyDescent="0.2">
      <c r="B1200" s="39" t="s">
        <v>42</v>
      </c>
      <c r="D1200" s="42">
        <f>_xll.qlCalendarAdvance(Calendar,$D1199,B1200,"f",FALSE)</f>
        <v>47858</v>
      </c>
      <c r="E1200" s="177">
        <f>_xll.qlInterestRateIndexValueDate(IndexON,D1200)</f>
        <v>47858</v>
      </c>
      <c r="F1200" s="193">
        <f>IFERROR(_xll.qlIndexFixing(IndexON,D1200,TRUE,_xll.ohTrigger(RecalcTrigger,TriggerON)),NA())</f>
        <v>2.1539564808490397E-2</v>
      </c>
      <c r="H1200" s="42">
        <f>_xll.qlCalendarAdvance(Calendar,$H1199,B1200,"f",FALSE)</f>
        <v>47858</v>
      </c>
      <c r="I1200" s="177">
        <f>_xll.qlInterestRateIndexValueDate(Index1M,$H1200)</f>
        <v>47862</v>
      </c>
      <c r="J1200" s="182">
        <f>IFERROR(_xll.qlIndexFixing(Index1M,$H1200,TRUE,_xll.ohTrigger(RecalcTrigger,Trigger1M)),NA())</f>
        <v>2.1600358775540573E-2</v>
      </c>
      <c r="K1200" s="44" t="e">
        <f>IFERROR(_xll.qlIndexFixing(Index3M,H1200,TRUE,_xll.ohTrigger(RecalcTrigger,Trigger3M)),NA())</f>
        <v>#N/A</v>
      </c>
      <c r="L1200" s="44">
        <f>IFERROR(_xll.qlIndexFixing(Index6M,$H1200,TRUE,_xll.ohTrigger(RecalcTrigger,Trigger6M)),NA())</f>
        <v>2.2323222417095279E-2</v>
      </c>
      <c r="M1200" s="183">
        <f>IFERROR(_xll.qlIndexFixing(Index1Y,$H1200,TRUE,_xll.ohTrigger(RecalcTrigger,Trigger1Y)),NA())</f>
        <v>2.2732561373859466E-2</v>
      </c>
      <c r="N1200" s="182">
        <f>IFERROR(_xll.qlIndexFixing(ONIndex1M,I1200,TRUE,_xll.ohTrigger(RecalcTrigger,Trigger1M)),NA())</f>
        <v>2.158741852907653E-2</v>
      </c>
      <c r="O1200" s="44" t="e">
        <f>IFERROR(_xll.qlIndexFixing(ONIndex3M,I1200,TRUE,_xll.ohTrigger(RecalcTrigger,Trigger3M)),NA())</f>
        <v>#N/A</v>
      </c>
      <c r="P1200" s="44">
        <f>IFERROR(_xll.qlIndexFixing(ONIndex6M,I1200,TRUE,_xll.ohTrigger(RecalcTrigger,Trigger6M)),NA())</f>
        <v>2.2270553795751269E-2</v>
      </c>
      <c r="Q1200" s="183">
        <f>IFERROR(_xll.qlIndexFixing(ONIndex1Y,I1200,TRUE,_xll.ohTrigger(RecalcTrigger,Trigger1Y)),NA())</f>
        <v>2.2560863898348771E-2</v>
      </c>
    </row>
    <row r="1201" spans="2:17" x14ac:dyDescent="0.2">
      <c r="B1201" s="39" t="s">
        <v>42</v>
      </c>
      <c r="D1201" s="42">
        <f>_xll.qlCalendarAdvance(Calendar,$D1200,B1201,"f",FALSE)</f>
        <v>47865</v>
      </c>
      <c r="E1201" s="177">
        <f>_xll.qlInterestRateIndexValueDate(IndexON,D1201)</f>
        <v>47865</v>
      </c>
      <c r="F1201" s="193">
        <f>IFERROR(_xll.qlIndexFixing(IndexON,D1201,TRUE,_xll.ohTrigger(RecalcTrigger,TriggerON)),NA())</f>
        <v>2.1535809867412326E-2</v>
      </c>
      <c r="H1201" s="42">
        <f>_xll.qlCalendarAdvance(Calendar,$H1200,B1201,"f",FALSE)</f>
        <v>47865</v>
      </c>
      <c r="I1201" s="177">
        <f>_xll.qlInterestRateIndexValueDate(Index1M,$H1201)</f>
        <v>47869</v>
      </c>
      <c r="J1201" s="182">
        <f>IFERROR(_xll.qlIndexFixing(Index1M,$H1201,TRUE,_xll.ohTrigger(RecalcTrigger,Trigger1M)),NA())</f>
        <v>2.1596791349743225E-2</v>
      </c>
      <c r="K1201" s="44" t="e">
        <f>IFERROR(_xll.qlIndexFixing(Index3M,H1201,TRUE,_xll.ohTrigger(RecalcTrigger,Trigger3M)),NA())</f>
        <v>#N/A</v>
      </c>
      <c r="L1201" s="44">
        <f>IFERROR(_xll.qlIndexFixing(Index6M,$H1201,TRUE,_xll.ohTrigger(RecalcTrigger,Trigger6M)),NA())</f>
        <v>2.2317193901135256E-2</v>
      </c>
      <c r="M1201" s="183">
        <f>IFERROR(_xll.qlIndexFixing(Index1Y,$H1201,TRUE,_xll.ohTrigger(RecalcTrigger,Trigger1Y)),NA())</f>
        <v>2.2728272699714443E-2</v>
      </c>
      <c r="N1201" s="182">
        <f>IFERROR(_xll.qlIndexFixing(ONIndex1M,I1201,TRUE,_xll.ohTrigger(RecalcTrigger,Trigger1M)),NA())</f>
        <v>2.1583995737346484E-2</v>
      </c>
      <c r="O1201" s="44" t="e">
        <f>IFERROR(_xll.qlIndexFixing(ONIndex3M,I1201,TRUE,_xll.ohTrigger(RecalcTrigger,Trigger3M)),NA())</f>
        <v>#N/A</v>
      </c>
      <c r="P1201" s="44">
        <f>IFERROR(_xll.qlIndexFixing(ONIndex6M,I1201,TRUE,_xll.ohTrigger(RecalcTrigger,Trigger6M)),NA())</f>
        <v>2.2265465202204737E-2</v>
      </c>
      <c r="Q1201" s="183">
        <f>IFERROR(_xll.qlIndexFixing(ONIndex1Y,I1201,TRUE,_xll.ohTrigger(RecalcTrigger,Trigger1Y)),NA())</f>
        <v>2.2559134811395154E-2</v>
      </c>
    </row>
    <row r="1202" spans="2:17" x14ac:dyDescent="0.2">
      <c r="B1202" s="39" t="s">
        <v>42</v>
      </c>
      <c r="D1202" s="42">
        <f>_xll.qlCalendarAdvance(Calendar,$D1201,B1202,"f",FALSE)</f>
        <v>47872</v>
      </c>
      <c r="E1202" s="177">
        <f>_xll.qlInterestRateIndexValueDate(IndexON,D1202)</f>
        <v>47872</v>
      </c>
      <c r="F1202" s="193">
        <f>IFERROR(_xll.qlIndexFixing(IndexON,D1202,TRUE,_xll.ohTrigger(RecalcTrigger,TriggerON)),NA())</f>
        <v>2.153198182704763E-2</v>
      </c>
      <c r="H1202" s="42">
        <f>_xll.qlCalendarAdvance(Calendar,$H1201,B1202,"f",FALSE)</f>
        <v>47872</v>
      </c>
      <c r="I1202" s="177">
        <f>_xll.qlInterestRateIndexValueDate(Index1M,$H1202)</f>
        <v>47876</v>
      </c>
      <c r="J1202" s="182">
        <f>IFERROR(_xll.qlIndexFixing(Index1M,$H1202,TRUE,_xll.ohTrigger(RecalcTrigger,Trigger1M)),NA())</f>
        <v>2.1593149501186307E-2</v>
      </c>
      <c r="K1202" s="44" t="e">
        <f>IFERROR(_xll.qlIndexFixing(Index3M,H1202,TRUE,_xll.ohTrigger(RecalcTrigger,Trigger3M)),NA())</f>
        <v>#N/A</v>
      </c>
      <c r="L1202" s="44">
        <f>IFERROR(_xll.qlIndexFixing(Index6M,$H1202,TRUE,_xll.ohTrigger(RecalcTrigger,Trigger6M)),NA())</f>
        <v>2.2311095800982682E-2</v>
      </c>
      <c r="M1202" s="183">
        <f>IFERROR(_xll.qlIndexFixing(Index1Y,$H1202,TRUE,_xll.ohTrigger(RecalcTrigger,Trigger1Y)),NA())</f>
        <v>2.2723885402099707E-2</v>
      </c>
      <c r="N1202" s="182">
        <f>IFERROR(_xll.qlIndexFixing(ONIndex1M,I1202,TRUE,_xll.ohTrigger(RecalcTrigger,Trigger1M)),NA())</f>
        <v>2.1580498395170622E-2</v>
      </c>
      <c r="O1202" s="44" t="e">
        <f>IFERROR(_xll.qlIndexFixing(ONIndex3M,I1202,TRUE,_xll.ohTrigger(RecalcTrigger,Trigger3M)),NA())</f>
        <v>#N/A</v>
      </c>
      <c r="P1202" s="44">
        <f>IFERROR(_xll.qlIndexFixing(ONIndex6M,I1202,TRUE,_xll.ohTrigger(RecalcTrigger,Trigger6M)),NA())</f>
        <v>2.2260306014567632E-2</v>
      </c>
      <c r="Q1202" s="183">
        <f>IFERROR(_xll.qlIndexFixing(ONIndex1Y,I1202,TRUE,_xll.ohTrigger(RecalcTrigger,Trigger1Y)),NA())</f>
        <v>2.255731111835857E-2</v>
      </c>
    </row>
    <row r="1203" spans="2:17" x14ac:dyDescent="0.2">
      <c r="B1203" s="39" t="s">
        <v>42</v>
      </c>
      <c r="D1203" s="42">
        <f>_xll.qlCalendarAdvance(Calendar,$D1202,B1203,"f",FALSE)</f>
        <v>47879</v>
      </c>
      <c r="E1203" s="177">
        <f>_xll.qlInterestRateIndexValueDate(IndexON,D1203)</f>
        <v>47879</v>
      </c>
      <c r="F1203" s="193">
        <f>IFERROR(_xll.qlIndexFixing(IndexON,D1203,TRUE,_xll.ohTrigger(RecalcTrigger,TriggerON)),NA())</f>
        <v>2.1528080840980124E-2</v>
      </c>
      <c r="H1203" s="42">
        <f>_xll.qlCalendarAdvance(Calendar,$H1202,B1203,"f",FALSE)</f>
        <v>47879</v>
      </c>
      <c r="I1203" s="177">
        <f>_xll.qlInterestRateIndexValueDate(Index1M,$H1203)</f>
        <v>47883</v>
      </c>
      <c r="J1203" s="182">
        <f>IFERROR(_xll.qlIndexFixing(Index1M,$H1203,TRUE,_xll.ohTrigger(RecalcTrigger,Trigger1M)),NA())</f>
        <v>2.1588306168193024E-2</v>
      </c>
      <c r="K1203" s="44" t="e">
        <f>IFERROR(_xll.qlIndexFixing(Index3M,H1203,TRUE,_xll.ohTrigger(RecalcTrigger,Trigger3M)),NA())</f>
        <v>#N/A</v>
      </c>
      <c r="L1203" s="44">
        <f>IFERROR(_xll.qlIndexFixing(Index6M,$H1203,TRUE,_xll.ohTrigger(RecalcTrigger,Trigger6M)),NA())</f>
        <v>2.2304928258825251E-2</v>
      </c>
      <c r="M1203" s="183">
        <f>IFERROR(_xll.qlIndexFixing(Index1Y,$H1203,TRUE,_xll.ohTrigger(RecalcTrigger,Trigger1Y)),NA())</f>
        <v>2.2719399409891646E-2</v>
      </c>
      <c r="N1203" s="182">
        <f>IFERROR(_xll.qlIndexFixing(ONIndex1M,I1203,TRUE,_xll.ohTrigger(RecalcTrigger,Trigger1M)),NA())</f>
        <v>2.1576926642676852E-2</v>
      </c>
      <c r="O1203" s="44" t="e">
        <f>IFERROR(_xll.qlIndexFixing(ONIndex3M,I1203,TRUE,_xll.ohTrigger(RecalcTrigger,Trigger3M)),NA())</f>
        <v>#N/A</v>
      </c>
      <c r="P1203" s="44">
        <f>IFERROR(_xll.qlIndexFixing(ONIndex6M,I1203,TRUE,_xll.ohTrigger(RecalcTrigger,Trigger6M)),NA())</f>
        <v>2.2255076372568183E-2</v>
      </c>
      <c r="Q1203" s="183">
        <f>IFERROR(_xll.qlIndexFixing(ONIndex1Y,I1203,TRUE,_xll.ohTrigger(RecalcTrigger,Trigger1Y)),NA())</f>
        <v>2.255539274841567E-2</v>
      </c>
    </row>
    <row r="1204" spans="2:17" x14ac:dyDescent="0.2">
      <c r="B1204" s="39" t="s">
        <v>42</v>
      </c>
      <c r="D1204" s="42">
        <f>_xll.qlCalendarAdvance(Calendar,$D1203,B1204,"f",FALSE)</f>
        <v>47886</v>
      </c>
      <c r="E1204" s="177">
        <f>_xll.qlInterestRateIndexValueDate(IndexON,D1204)</f>
        <v>47886</v>
      </c>
      <c r="F1204" s="193">
        <f>IFERROR(_xll.qlIndexFixing(IndexON,D1204,TRUE,_xll.ohTrigger(RecalcTrigger,TriggerON)),NA())</f>
        <v>2.1524107062793618E-2</v>
      </c>
      <c r="H1204" s="42">
        <f>_xll.qlCalendarAdvance(Calendar,$H1203,B1204,"f",FALSE)</f>
        <v>47886</v>
      </c>
      <c r="I1204" s="177">
        <f>_xll.qlInterestRateIndexValueDate(Index1M,$H1204)</f>
        <v>47890</v>
      </c>
      <c r="J1204" s="182">
        <f>IFERROR(_xll.qlIndexFixing(Index1M,$H1204,TRUE,_xll.ohTrigger(RecalcTrigger,Trigger1M)),NA())</f>
        <v>2.1584532428443763E-2</v>
      </c>
      <c r="K1204" s="44" t="e">
        <f>IFERROR(_xll.qlIndexFixing(Index3M,H1204,TRUE,_xll.ohTrigger(RecalcTrigger,Trigger3M)),NA())</f>
        <v>#N/A</v>
      </c>
      <c r="L1204" s="44">
        <f>IFERROR(_xll.qlIndexFixing(Index6M,$H1204,TRUE,_xll.ohTrigger(RecalcTrigger,Trigger6M)),NA())</f>
        <v>2.2298691416856409E-2</v>
      </c>
      <c r="M1204" s="183">
        <f>IFERROR(_xll.qlIndexFixing(Index1Y,$H1204,TRUE,_xll.ohTrigger(RecalcTrigger,Trigger1Y)),NA())</f>
        <v>2.2714814651996672E-2</v>
      </c>
      <c r="N1204" s="182">
        <f>IFERROR(_xll.qlIndexFixing(ONIndex1M,I1204,TRUE,_xll.ohTrigger(RecalcTrigger,Trigger1M)),NA())</f>
        <v>2.1573280620232893E-2</v>
      </c>
      <c r="O1204" s="44" t="e">
        <f>IFERROR(_xll.qlIndexFixing(ONIndex3M,I1204,TRUE,_xll.ohTrigger(RecalcTrigger,Trigger3M)),NA())</f>
        <v>#N/A</v>
      </c>
      <c r="P1204" s="44">
        <f>IFERROR(_xll.qlIndexFixing(ONIndex6M,I1204,TRUE,_xll.ohTrigger(RecalcTrigger,Trigger6M)),NA())</f>
        <v>2.2249776416334299E-2</v>
      </c>
      <c r="Q1204" s="183">
        <f>IFERROR(_xll.qlIndexFixing(ONIndex1Y,I1204,TRUE,_xll.ohTrigger(RecalcTrigger,Trigger1Y)),NA())</f>
        <v>2.2553379630902981E-2</v>
      </c>
    </row>
    <row r="1205" spans="2:17" x14ac:dyDescent="0.2">
      <c r="B1205" s="39" t="s">
        <v>42</v>
      </c>
      <c r="D1205" s="42">
        <f>_xll.qlCalendarAdvance(Calendar,$D1204,B1205,"f",FALSE)</f>
        <v>47893</v>
      </c>
      <c r="E1205" s="177">
        <f>_xll.qlInterestRateIndexValueDate(IndexON,D1205)</f>
        <v>47893</v>
      </c>
      <c r="F1205" s="193">
        <f>IFERROR(_xll.qlIndexFixing(IndexON,D1205,TRUE,_xll.ohTrigger(RecalcTrigger,TriggerON)),NA())</f>
        <v>2.1520060646098571E-2</v>
      </c>
      <c r="H1205" s="42">
        <f>_xll.qlCalendarAdvance(Calendar,$H1204,B1205,"f",FALSE)</f>
        <v>47893</v>
      </c>
      <c r="I1205" s="177">
        <f>_xll.qlInterestRateIndexValueDate(Index1M,$H1205)</f>
        <v>47897</v>
      </c>
      <c r="J1205" s="182">
        <f>IFERROR(_xll.qlIndexFixing(Index1M,$H1205,TRUE,_xll.ohTrigger(RecalcTrigger,Trigger1M)),NA())</f>
        <v>2.1580684670428698E-2</v>
      </c>
      <c r="K1205" s="44" t="e">
        <f>IFERROR(_xll.qlIndexFixing(Index3M,H1205,TRUE,_xll.ohTrigger(RecalcTrigger,Trigger3M)),NA())</f>
        <v>#N/A</v>
      </c>
      <c r="L1205" s="44">
        <f>IFERROR(_xll.qlIndexFixing(Index6M,$H1205,TRUE,_xll.ohTrigger(RecalcTrigger,Trigger6M)),NA())</f>
        <v>2.2292385417273564E-2</v>
      </c>
      <c r="M1205" s="183">
        <f>IFERROR(_xll.qlIndexFixing(Index1Y,$H1205,TRUE,_xll.ohTrigger(RecalcTrigger,Trigger1Y)),NA())</f>
        <v>2.2710131057352718E-2</v>
      </c>
      <c r="N1205" s="182">
        <f>IFERROR(_xll.qlIndexFixing(ONIndex1M,I1205,TRUE,_xll.ohTrigger(RecalcTrigger,Trigger1M)),NA())</f>
        <v>2.1569560467646909E-2</v>
      </c>
      <c r="O1205" s="44" t="e">
        <f>IFERROR(_xll.qlIndexFixing(ONIndex3M,I1205,TRUE,_xll.ohTrigger(RecalcTrigger,Trigger3M)),NA())</f>
        <v>#N/A</v>
      </c>
      <c r="P1205" s="44">
        <f>IFERROR(_xll.qlIndexFixing(ONIndex6M,I1205,TRUE,_xll.ohTrigger(RecalcTrigger,Trigger6M)),NA())</f>
        <v>2.2244406285754081E-2</v>
      </c>
      <c r="Q1205" s="183">
        <f>IFERROR(_xll.qlIndexFixing(ONIndex1Y,I1205,TRUE,_xll.ohTrigger(RecalcTrigger,Trigger1Y)),NA())</f>
        <v>2.2551271694917219E-2</v>
      </c>
    </row>
    <row r="1206" spans="2:17" x14ac:dyDescent="0.2">
      <c r="B1206" s="39" t="s">
        <v>42</v>
      </c>
      <c r="D1206" s="42">
        <f>_xll.qlCalendarAdvance(Calendar,$D1205,B1206,"f",FALSE)</f>
        <v>47900</v>
      </c>
      <c r="E1206" s="177">
        <f>_xll.qlInterestRateIndexValueDate(IndexON,D1206)</f>
        <v>47900</v>
      </c>
      <c r="F1206" s="193">
        <f>IFERROR(_xll.qlIndexFixing(IndexON,D1206,TRUE,_xll.ohTrigger(RecalcTrigger,TriggerON)),NA())</f>
        <v>2.1515941744398859E-2</v>
      </c>
      <c r="H1206" s="42">
        <f>_xll.qlCalendarAdvance(Calendar,$H1205,B1206,"f",FALSE)</f>
        <v>47900</v>
      </c>
      <c r="I1206" s="177">
        <f>_xll.qlInterestRateIndexValueDate(Index1M,$H1206)</f>
        <v>47904</v>
      </c>
      <c r="J1206" s="182">
        <f>IFERROR(_xll.qlIndexFixing(Index1M,$H1206,TRUE,_xll.ohTrigger(RecalcTrigger,Trigger1M)),NA())</f>
        <v>2.1576763034601192E-2</v>
      </c>
      <c r="K1206" s="44" t="e">
        <f>IFERROR(_xll.qlIndexFixing(Index3M,H1206,TRUE,_xll.ohTrigger(RecalcTrigger,Trigger3M)),NA())</f>
        <v>#N/A</v>
      </c>
      <c r="L1206" s="44">
        <f>IFERROR(_xll.qlIndexFixing(Index6M,$H1206,TRUE,_xll.ohTrigger(RecalcTrigger,Trigger6M)),NA())</f>
        <v>2.2286010402281203E-2</v>
      </c>
      <c r="M1206" s="183">
        <f>IFERROR(_xll.qlIndexFixing(Index1Y,$H1206,TRUE,_xll.ohTrigger(RecalcTrigger,Trigger1Y)),NA())</f>
        <v>2.2705348554926418E-2</v>
      </c>
      <c r="N1206" s="182">
        <f>IFERROR(_xll.qlIndexFixing(ONIndex1M,I1206,TRUE,_xll.ohTrigger(RecalcTrigger,Trigger1M)),NA())</f>
        <v>2.1565766325286617E-2</v>
      </c>
      <c r="O1206" s="44" t="e">
        <f>IFERROR(_xll.qlIndexFixing(ONIndex3M,I1206,TRUE,_xll.ohTrigger(RecalcTrigger,Trigger3M)),NA())</f>
        <v>#N/A</v>
      </c>
      <c r="P1206" s="44">
        <f>IFERROR(_xll.qlIndexFixing(ONIndex6M,I1206,TRUE,_xll.ohTrigger(RecalcTrigger,Trigger6M)),NA())</f>
        <v>2.2238966121035375E-2</v>
      </c>
      <c r="Q1206" s="183">
        <f>IFERROR(_xll.qlIndexFixing(ONIndex1Y,I1206,TRUE,_xll.ohTrigger(RecalcTrigger,Trigger1Y)),NA())</f>
        <v>2.2549068869635036E-2</v>
      </c>
    </row>
    <row r="1207" spans="2:17" x14ac:dyDescent="0.2">
      <c r="B1207" s="39" t="s">
        <v>42</v>
      </c>
      <c r="D1207" s="42">
        <f>_xll.qlCalendarAdvance(Calendar,$D1206,B1207,"f",FALSE)</f>
        <v>47907</v>
      </c>
      <c r="E1207" s="177">
        <f>_xll.qlInterestRateIndexValueDate(IndexON,D1207)</f>
        <v>47907</v>
      </c>
      <c r="F1207" s="193">
        <f>IFERROR(_xll.qlIndexFixing(IndexON,D1207,TRUE,_xll.ohTrigger(RecalcTrigger,TriggerON)),NA())</f>
        <v>2.1511750511331584E-2</v>
      </c>
      <c r="H1207" s="42">
        <f>_xll.qlCalendarAdvance(Calendar,$H1206,B1207,"f",FALSE)</f>
        <v>47907</v>
      </c>
      <c r="I1207" s="177">
        <f>_xll.qlInterestRateIndexValueDate(Index1M,$H1207)</f>
        <v>47911</v>
      </c>
      <c r="J1207" s="182">
        <f>IFERROR(_xll.qlIndexFixing(Index1M,$H1207,TRUE,_xll.ohTrigger(RecalcTrigger,Trigger1M)),NA())</f>
        <v>2.1573828833552793E-2</v>
      </c>
      <c r="K1207" s="44" t="e">
        <f>IFERROR(_xll.qlIndexFixing(Index3M,H1207,TRUE,_xll.ohTrigger(RecalcTrigger,Trigger3M)),NA())</f>
        <v>#N/A</v>
      </c>
      <c r="L1207" s="44">
        <f>IFERROR(_xll.qlIndexFixing(Index6M,$H1207,TRUE,_xll.ohTrigger(RecalcTrigger,Trigger6M)),NA())</f>
        <v>2.2280173170965908E-2</v>
      </c>
      <c r="M1207" s="183">
        <f>IFERROR(_xll.qlIndexFixing(Index1Y,$H1207,TRUE,_xll.ohTrigger(RecalcTrigger,Trigger1Y)),NA())</f>
        <v>2.2700763290236025E-2</v>
      </c>
      <c r="N1207" s="182">
        <f>IFERROR(_xll.qlIndexFixing(ONIndex1M,I1207,TRUE,_xll.ohTrigger(RecalcTrigger,Trigger1M)),NA())</f>
        <v>2.1561898333279927E-2</v>
      </c>
      <c r="O1207" s="44" t="e">
        <f>IFERROR(_xll.qlIndexFixing(ONIndex3M,I1207,TRUE,_xll.ohTrigger(RecalcTrigger,Trigger3M)),NA())</f>
        <v>#N/A</v>
      </c>
      <c r="P1207" s="44">
        <f>IFERROR(_xll.qlIndexFixing(ONIndex6M,I1207,TRUE,_xll.ohTrigger(RecalcTrigger,Trigger6M)),NA())</f>
        <v>2.2233456061906409E-2</v>
      </c>
      <c r="Q1207" s="183">
        <f>IFERROR(_xll.qlIndexFixing(ONIndex1Y,I1207,TRUE,_xll.ohTrigger(RecalcTrigger,Trigger1Y)),NA())</f>
        <v>2.2546771084472894E-2</v>
      </c>
    </row>
    <row r="1208" spans="2:17" x14ac:dyDescent="0.2">
      <c r="B1208" s="39" t="s">
        <v>42</v>
      </c>
      <c r="D1208" s="42">
        <f>_xll.qlCalendarAdvance(Calendar,$D1207,B1208,"f",FALSE)</f>
        <v>47914</v>
      </c>
      <c r="E1208" s="177">
        <f>_xll.qlInterestRateIndexValueDate(IndexON,D1208)</f>
        <v>47914</v>
      </c>
      <c r="F1208" s="193">
        <f>IFERROR(_xll.qlIndexFixing(IndexON,D1208,TRUE,_xll.ohTrigger(RecalcTrigger,TriggerON)),NA())</f>
        <v>2.1507487100453915E-2</v>
      </c>
      <c r="H1208" s="42">
        <f>_xll.qlCalendarAdvance(Calendar,$H1207,B1208,"f",FALSE)</f>
        <v>47914</v>
      </c>
      <c r="I1208" s="177">
        <f>_xll.qlInterestRateIndexValueDate(Index1M,$H1208)</f>
        <v>47918</v>
      </c>
      <c r="J1208" s="182">
        <f>IFERROR(_xll.qlIndexFixing(Index1M,$H1208,TRUE,_xll.ohTrigger(RecalcTrigger,Trigger1M)),NA())</f>
        <v>2.1571129222660801E-2</v>
      </c>
      <c r="K1208" s="44" t="e">
        <f>IFERROR(_xll.qlIndexFixing(Index3M,H1208,TRUE,_xll.ohTrigger(RecalcTrigger,Trigger3M)),NA())</f>
        <v>#N/A</v>
      </c>
      <c r="L1208" s="44">
        <f>IFERROR(_xll.qlIndexFixing(Index6M,$H1208,TRUE,_xll.ohTrigger(RecalcTrigger,Trigger6M)),NA())</f>
        <v>2.2273644769250599E-2</v>
      </c>
      <c r="M1208" s="183">
        <f>IFERROR(_xll.qlIndexFixing(Index1Y,$H1208,TRUE,_xll.ohTrigger(RecalcTrigger,Trigger1Y)),NA())</f>
        <v>2.2695775325957252E-2</v>
      </c>
      <c r="N1208" s="182">
        <f>IFERROR(_xll.qlIndexFixing(ONIndex1M,I1208,TRUE,_xll.ohTrigger(RecalcTrigger,Trigger1M)),NA())</f>
        <v>2.1557956631674813E-2</v>
      </c>
      <c r="O1208" s="44" t="e">
        <f>IFERROR(_xll.qlIndexFixing(ONIndex3M,I1208,TRUE,_xll.ohTrigger(RecalcTrigger,Trigger3M)),NA())</f>
        <v>#N/A</v>
      </c>
      <c r="P1208" s="44">
        <f>IFERROR(_xll.qlIndexFixing(ONIndex6M,I1208,TRUE,_xll.ohTrigger(RecalcTrigger,Trigger6M)),NA())</f>
        <v>2.2227876248654965E-2</v>
      </c>
      <c r="Q1208" s="183">
        <f>IFERROR(_xll.qlIndexFixing(ONIndex1Y,I1208,TRUE,_xll.ohTrigger(RecalcTrigger,Trigger1Y)),NA())</f>
        <v>2.2544378268447574E-2</v>
      </c>
    </row>
    <row r="1209" spans="2:17" x14ac:dyDescent="0.2">
      <c r="B1209" s="39" t="s">
        <v>42</v>
      </c>
      <c r="D1209" s="42">
        <f>_xll.qlCalendarAdvance(Calendar,$D1208,B1209,"f",FALSE)</f>
        <v>47921</v>
      </c>
      <c r="E1209" s="177">
        <f>_xll.qlInterestRateIndexValueDate(IndexON,D1209)</f>
        <v>47921</v>
      </c>
      <c r="F1209" s="193">
        <f>IFERROR(_xll.qlIndexFixing(IndexON,D1209,TRUE,_xll.ohTrigger(RecalcTrigger,TriggerON)),NA())</f>
        <v>2.1503151665349662E-2</v>
      </c>
      <c r="H1209" s="42">
        <f>_xll.qlCalendarAdvance(Calendar,$H1208,B1209,"f",FALSE)</f>
        <v>47921</v>
      </c>
      <c r="I1209" s="177">
        <f>_xll.qlInterestRateIndexValueDate(Index1M,$H1209)</f>
        <v>47925</v>
      </c>
      <c r="J1209" s="182">
        <f>IFERROR(_xll.qlIndexFixing(Index1M,$H1209,TRUE,_xll.ohTrigger(RecalcTrigger,Trigger1M)),NA())</f>
        <v>2.1565584523783734E-2</v>
      </c>
      <c r="K1209" s="44" t="e">
        <f>IFERROR(_xll.qlIndexFixing(Index3M,H1209,TRUE,_xll.ohTrigger(RecalcTrigger,Trigger3M)),NA())</f>
        <v>#N/A</v>
      </c>
      <c r="L1209" s="44">
        <f>IFERROR(_xll.qlIndexFixing(Index6M,$H1209,TRUE,_xll.ohTrigger(RecalcTrigger,Trigger6M)),NA())</f>
        <v>2.2267047796946517E-2</v>
      </c>
      <c r="M1209" s="183">
        <f>IFERROR(_xll.qlIndexFixing(Index1Y,$H1209,TRUE,_xll.ohTrigger(RecalcTrigger,Trigger1Y)),NA())</f>
        <v>2.2690688229813141E-2</v>
      </c>
      <c r="N1209" s="182">
        <f>IFERROR(_xll.qlIndexFixing(ONIndex1M,I1209,TRUE,_xll.ohTrigger(RecalcTrigger,Trigger1M)),NA())</f>
        <v>2.1553941360759055E-2</v>
      </c>
      <c r="O1209" s="44" t="e">
        <f>IFERROR(_xll.qlIndexFixing(ONIndex3M,I1209,TRUE,_xll.ohTrigger(RecalcTrigger,Trigger3M)),NA())</f>
        <v>#N/A</v>
      </c>
      <c r="P1209" s="44">
        <f>IFERROR(_xll.qlIndexFixing(ONIndex6M,I1209,TRUE,_xll.ohTrigger(RecalcTrigger,Trigger6M)),NA())</f>
        <v>2.2222226820929336E-2</v>
      </c>
      <c r="Q1209" s="183">
        <f>IFERROR(_xll.qlIndexFixing(ONIndex1Y,I1209,TRUE,_xll.ohTrigger(RecalcTrigger,Trigger1Y)),NA())</f>
        <v>2.2541890350815663E-2</v>
      </c>
    </row>
    <row r="1210" spans="2:17" x14ac:dyDescent="0.2">
      <c r="B1210" s="39" t="s">
        <v>42</v>
      </c>
      <c r="D1210" s="42">
        <f>_xll.qlCalendarAdvance(Calendar,$D1209,B1210,"f",FALSE)</f>
        <v>47928</v>
      </c>
      <c r="E1210" s="177">
        <f>_xll.qlInterestRateIndexValueDate(IndexON,D1210)</f>
        <v>47928</v>
      </c>
      <c r="F1210" s="193">
        <f>IFERROR(_xll.qlIndexFixing(IndexON,D1210,TRUE,_xll.ohTrigger(RecalcTrigger,TriggerON)),NA())</f>
        <v>2.149874435960264E-2</v>
      </c>
      <c r="H1210" s="42">
        <f>_xll.qlCalendarAdvance(Calendar,$H1209,B1210,"f",FALSE)</f>
        <v>47928</v>
      </c>
      <c r="I1210" s="177">
        <f>_xll.qlInterestRateIndexValueDate(Index1M,$H1210)</f>
        <v>47932</v>
      </c>
      <c r="J1210" s="182">
        <f>IFERROR(_xll.qlIndexFixing(Index1M,$H1210,TRUE,_xll.ohTrigger(RecalcTrigger,Trigger1M)),NA())</f>
        <v>2.1561352350232769E-2</v>
      </c>
      <c r="K1210" s="44" t="e">
        <f>IFERROR(_xll.qlIndexFixing(Index3M,H1210,TRUE,_xll.ohTrigger(RecalcTrigger,Trigger3M)),NA())</f>
        <v>#N/A</v>
      </c>
      <c r="L1210" s="44">
        <f>IFERROR(_xll.qlIndexFixing(Index6M,$H1210,TRUE,_xll.ohTrigger(RecalcTrigger,Trigger6M)),NA())</f>
        <v>2.2260382396316822E-2</v>
      </c>
      <c r="M1210" s="183">
        <f>IFERROR(_xll.qlIndexFixing(Index1Y,$H1210,TRUE,_xll.ohTrigger(RecalcTrigger,Trigger1Y)),NA())</f>
        <v>2.2685501930894948E-2</v>
      </c>
      <c r="N1210" s="182">
        <f>IFERROR(_xll.qlIndexFixing(ONIndex1M,I1210,TRUE,_xll.ohTrigger(RecalcTrigger,Trigger1M)),NA())</f>
        <v>2.1549852660740498E-2</v>
      </c>
      <c r="O1210" s="44" t="e">
        <f>IFERROR(_xll.qlIndexFixing(ONIndex3M,I1210,TRUE,_xll.ohTrigger(RecalcTrigger,Trigger3M)),NA())</f>
        <v>#N/A</v>
      </c>
      <c r="P1210" s="44">
        <f>IFERROR(_xll.qlIndexFixing(ONIndex6M,I1210,TRUE,_xll.ohTrigger(RecalcTrigger,Trigger6M)),NA())</f>
        <v>2.2216507919097239E-2</v>
      </c>
      <c r="Q1210" s="183">
        <f>IFERROR(_xll.qlIndexFixing(ONIndex1Y,I1210,TRUE,_xll.ohTrigger(RecalcTrigger,Trigger1Y)),NA())</f>
        <v>2.2539307260913688E-2</v>
      </c>
    </row>
    <row r="1211" spans="2:17" x14ac:dyDescent="0.2">
      <c r="B1211" s="39" t="s">
        <v>42</v>
      </c>
      <c r="D1211" s="42">
        <f>_xll.qlCalendarAdvance(Calendar,$D1210,B1211,"f",FALSE)</f>
        <v>47935</v>
      </c>
      <c r="E1211" s="177">
        <f>_xll.qlInterestRateIndexValueDate(IndexON,D1211)</f>
        <v>47935</v>
      </c>
      <c r="F1211" s="193">
        <f>IFERROR(_xll.qlIndexFixing(IndexON,D1211,TRUE,_xll.ohTrigger(RecalcTrigger,TriggerON)),NA())</f>
        <v>2.1494265336770013E-2</v>
      </c>
      <c r="H1211" s="42">
        <f>_xll.qlCalendarAdvance(Calendar,$H1210,B1211,"f",FALSE)</f>
        <v>47935</v>
      </c>
      <c r="I1211" s="177">
        <f>_xll.qlInterestRateIndexValueDate(Index1M,$H1211)</f>
        <v>47939</v>
      </c>
      <c r="J1211" s="182">
        <f>IFERROR(_xll.qlIndexFixing(Index1M,$H1211,TRUE,_xll.ohTrigger(RecalcTrigger,Trigger1M)),NA())</f>
        <v>2.1557047018211553E-2</v>
      </c>
      <c r="K1211" s="44" t="e">
        <f>IFERROR(_xll.qlIndexFixing(Index3M,H1211,TRUE,_xll.ohTrigger(RecalcTrigger,Trigger3M)),NA())</f>
        <v>#N/A</v>
      </c>
      <c r="L1211" s="44">
        <f>IFERROR(_xll.qlIndexFixing(Index6M,$H1211,TRUE,_xll.ohTrigger(RecalcTrigger,Trigger6M)),NA())</f>
        <v>2.2253467988873541E-2</v>
      </c>
      <c r="M1211" s="183">
        <f>IFERROR(_xll.qlIndexFixing(Index1Y,$H1211,TRUE,_xll.ohTrigger(RecalcTrigger,Trigger1Y)),NA())</f>
        <v>2.2680216358325598E-2</v>
      </c>
      <c r="N1211" s="182">
        <f>IFERROR(_xll.qlIndexFixing(ONIndex1M,I1211,TRUE,_xll.ohTrigger(RecalcTrigger,Trigger1M)),NA())</f>
        <v>2.1545690671587181E-2</v>
      </c>
      <c r="O1211" s="44" t="e">
        <f>IFERROR(_xll.qlIndexFixing(ONIndex3M,I1211,TRUE,_xll.ohTrigger(RecalcTrigger,Trigger3M)),NA())</f>
        <v>#N/A</v>
      </c>
      <c r="P1211" s="44">
        <f>IFERROR(_xll.qlIndexFixing(ONIndex6M,I1211,TRUE,_xll.ohTrigger(RecalcTrigger,Trigger6M)),NA())</f>
        <v>2.221071968296684E-2</v>
      </c>
      <c r="Q1211" s="183">
        <f>IFERROR(_xll.qlIndexFixing(ONIndex1Y,I1211,TRUE,_xll.ohTrigger(RecalcTrigger,Trigger1Y)),NA())</f>
        <v>2.2536628927838365E-2</v>
      </c>
    </row>
    <row r="1212" spans="2:17" x14ac:dyDescent="0.2">
      <c r="B1212" s="39" t="s">
        <v>42</v>
      </c>
      <c r="D1212" s="42">
        <f>_xll.qlCalendarAdvance(Calendar,$D1211,B1212,"f",FALSE)</f>
        <v>47942</v>
      </c>
      <c r="E1212" s="177">
        <f>_xll.qlInterestRateIndexValueDate(IndexON,D1212)</f>
        <v>47942</v>
      </c>
      <c r="F1212" s="193">
        <f>IFERROR(_xll.qlIndexFixing(IndexON,D1212,TRUE,_xll.ohTrigger(RecalcTrigger,TriggerON)),NA())</f>
        <v>2.1489714750488886E-2</v>
      </c>
      <c r="H1212" s="42">
        <f>_xll.qlCalendarAdvance(Calendar,$H1211,B1212,"f",FALSE)</f>
        <v>47942</v>
      </c>
      <c r="I1212" s="177">
        <f>_xll.qlInterestRateIndexValueDate(Index1M,$H1212)</f>
        <v>47946</v>
      </c>
      <c r="J1212" s="182">
        <f>IFERROR(_xll.qlIndexFixing(Index1M,$H1212,TRUE,_xll.ohTrigger(RecalcTrigger,Trigger1M)),NA())</f>
        <v>2.1552342836126392E-2</v>
      </c>
      <c r="K1212" s="44" t="e">
        <f>IFERROR(_xll.qlIndexFixing(Index3M,H1212,TRUE,_xll.ohTrigger(RecalcTrigger,Trigger3M)),NA())</f>
        <v>#N/A</v>
      </c>
      <c r="L1212" s="44">
        <f>IFERROR(_xll.qlIndexFixing(Index6M,$H1212,TRUE,_xll.ohTrigger(RecalcTrigger,Trigger6M)),NA())</f>
        <v>2.2246671394565418E-2</v>
      </c>
      <c r="M1212" s="183">
        <f>IFERROR(_xll.qlIndexFixing(Index1Y,$H1212,TRUE,_xll.ohTrigger(RecalcTrigger,Trigger1Y)),NA())</f>
        <v>2.2674831441257932E-2</v>
      </c>
      <c r="N1212" s="182">
        <f>IFERROR(_xll.qlIndexFixing(ONIndex1M,I1212,TRUE,_xll.ohTrigger(RecalcTrigger,Trigger1M)),NA())</f>
        <v>2.1542808418415049E-2</v>
      </c>
      <c r="O1212" s="44" t="e">
        <f>IFERROR(_xll.qlIndexFixing(ONIndex3M,I1212,TRUE,_xll.ohTrigger(RecalcTrigger,Trigger3M)),NA())</f>
        <v>#N/A</v>
      </c>
      <c r="P1212" s="44">
        <f>IFERROR(_xll.qlIndexFixing(ONIndex6M,I1212,TRUE,_xll.ohTrigger(RecalcTrigger,Trigger6M)),NA())</f>
        <v>2.2205913554863344E-2</v>
      </c>
      <c r="Q1212" s="183">
        <f>IFERROR(_xll.qlIndexFixing(ONIndex1Y,I1212,TRUE,_xll.ohTrigger(RecalcTrigger,Trigger1Y)),NA())</f>
        <v>2.253586429017318E-2</v>
      </c>
    </row>
    <row r="1213" spans="2:17" x14ac:dyDescent="0.2">
      <c r="B1213" s="39" t="s">
        <v>42</v>
      </c>
      <c r="D1213" s="42">
        <f>_xll.qlCalendarAdvance(Calendar,$D1212,B1213,"f",FALSE)</f>
        <v>47953</v>
      </c>
      <c r="E1213" s="177">
        <f>_xll.qlInterestRateIndexValueDate(IndexON,D1213)</f>
        <v>47953</v>
      </c>
      <c r="F1213" s="193">
        <f>IFERROR(_xll.qlIndexFixing(IndexON,D1213,TRUE,_xll.ohTrigger(RecalcTrigger,TriggerON)),NA())</f>
        <v>2.1481808679570946E-2</v>
      </c>
      <c r="H1213" s="42">
        <f>_xll.qlCalendarAdvance(Calendar,$H1212,B1213,"f",FALSE)</f>
        <v>47953</v>
      </c>
      <c r="I1213" s="177">
        <f>_xll.qlInterestRateIndexValueDate(Index1M,$H1213)</f>
        <v>47955</v>
      </c>
      <c r="J1213" s="182">
        <f>IFERROR(_xll.qlIndexFixing(Index1M,$H1213,TRUE,_xll.ohTrigger(RecalcTrigger,Trigger1M)),NA())</f>
        <v>2.1547250602406698E-2</v>
      </c>
      <c r="K1213" s="44" t="e">
        <f>IFERROR(_xll.qlIndexFixing(Index3M,H1213,TRUE,_xll.ohTrigger(RecalcTrigger,Trigger3M)),NA())</f>
        <v>#N/A</v>
      </c>
      <c r="L1213" s="44">
        <f>IFERROR(_xll.qlIndexFixing(Index6M,$H1213,TRUE,_xll.ohTrigger(RecalcTrigger,Trigger6M)),NA())</f>
        <v>2.2237833006517313E-2</v>
      </c>
      <c r="M1213" s="183">
        <f>IFERROR(_xll.qlIndexFixing(Index1Y,$H1213,TRUE,_xll.ohTrigger(RecalcTrigger,Trigger1Y)),NA())</f>
        <v>2.2668258368146336E-2</v>
      </c>
      <c r="N1213" s="182">
        <f>IFERROR(_xll.qlIndexFixing(ONIndex1M,I1213,TRUE,_xll.ohTrigger(RecalcTrigger,Trigger1M)),NA())</f>
        <v>2.1534652863000048E-2</v>
      </c>
      <c r="O1213" s="44" t="e">
        <f>IFERROR(_xll.qlIndexFixing(ONIndex3M,I1213,TRUE,_xll.ohTrigger(RecalcTrigger,Trigger3M)),NA())</f>
        <v>#N/A</v>
      </c>
      <c r="P1213" s="44">
        <f>IFERROR(_xll.qlIndexFixing(ONIndex6M,I1213,TRUE,_xll.ohTrigger(RecalcTrigger,Trigger6M)),NA())</f>
        <v>2.2195518254770619E-2</v>
      </c>
      <c r="Q1213" s="183">
        <f>IFERROR(_xll.qlIndexFixing(ONIndex1Y,I1213,TRUE,_xll.ohTrigger(RecalcTrigger,Trigger1Y)),NA())</f>
        <v>2.2529303949454516E-2</v>
      </c>
    </row>
    <row r="1214" spans="2:17" x14ac:dyDescent="0.2">
      <c r="B1214" s="39" t="s">
        <v>42</v>
      </c>
      <c r="D1214" s="42">
        <f>_xll.qlCalendarAdvance(Calendar,$D1213,B1214,"f",FALSE)</f>
        <v>47960</v>
      </c>
      <c r="E1214" s="177">
        <f>_xll.qlInterestRateIndexValueDate(IndexON,D1214)</f>
        <v>47960</v>
      </c>
      <c r="F1214" s="193">
        <f>IFERROR(_xll.qlIndexFixing(IndexON,D1214,TRUE,_xll.ohTrigger(RecalcTrigger,TriggerON)),NA())</f>
        <v>2.1477085498284865E-2</v>
      </c>
      <c r="H1214" s="42">
        <f>_xll.qlCalendarAdvance(Calendar,$H1213,B1214,"f",FALSE)</f>
        <v>47960</v>
      </c>
      <c r="I1214" s="177">
        <f>_xll.qlInterestRateIndexValueDate(Index1M,$H1214)</f>
        <v>47962</v>
      </c>
      <c r="J1214" s="182">
        <f>IFERROR(_xll.qlIndexFixing(Index1M,$H1214,TRUE,_xll.ohTrigger(RecalcTrigger,Trigger1M)),NA())</f>
        <v>2.1542700429887929E-2</v>
      </c>
      <c r="K1214" s="44" t="e">
        <f>IFERROR(_xll.qlIndexFixing(Index3M,H1214,TRUE,_xll.ohTrigger(RecalcTrigger,Trigger3M)),NA())</f>
        <v>#N/A</v>
      </c>
      <c r="L1214" s="44">
        <f>IFERROR(_xll.qlIndexFixing(Index6M,$H1214,TRUE,_xll.ohTrigger(RecalcTrigger,Trigger6M)),NA())</f>
        <v>2.2230881175277252E-2</v>
      </c>
      <c r="M1214" s="183">
        <f>IFERROR(_xll.qlIndexFixing(Index1Y,$H1214,TRUE,_xll.ohTrigger(RecalcTrigger,Trigger1Y)),NA())</f>
        <v>2.2662631100958026E-2</v>
      </c>
      <c r="N1214" s="182">
        <f>IFERROR(_xll.qlIndexFixing(ONIndex1M,I1214,TRUE,_xll.ohTrigger(RecalcTrigger,Trigger1M)),NA())</f>
        <v>2.1530230271267214E-2</v>
      </c>
      <c r="O1214" s="44" t="e">
        <f>IFERROR(_xll.qlIndexFixing(ONIndex3M,I1214,TRUE,_xll.ohTrigger(RecalcTrigger,Trigger3M)),NA())</f>
        <v>#N/A</v>
      </c>
      <c r="P1214" s="44">
        <f>IFERROR(_xll.qlIndexFixing(ONIndex6M,I1214,TRUE,_xll.ohTrigger(RecalcTrigger,Trigger6M)),NA())</f>
        <v>2.2189483539003518E-2</v>
      </c>
      <c r="Q1214" s="183">
        <f>IFERROR(_xll.qlIndexFixing(ONIndex1Y,I1214,TRUE,_xll.ohTrigger(RecalcTrigger,Trigger1Y)),NA())</f>
        <v>2.2526284884616388E-2</v>
      </c>
    </row>
    <row r="1215" spans="2:17" x14ac:dyDescent="0.2">
      <c r="B1215" s="39" t="s">
        <v>42</v>
      </c>
      <c r="D1215" s="42">
        <f>_xll.qlCalendarAdvance(Calendar,$D1214,B1215,"f",FALSE)</f>
        <v>47967</v>
      </c>
      <c r="E1215" s="177">
        <f>_xll.qlInterestRateIndexValueDate(IndexON,D1215)</f>
        <v>47967</v>
      </c>
      <c r="F1215" s="193">
        <f>IFERROR(_xll.qlIndexFixing(IndexON,D1215,TRUE,_xll.ohTrigger(RecalcTrigger,TriggerON)),NA())</f>
        <v>2.14722912883758E-2</v>
      </c>
      <c r="H1215" s="42">
        <f>_xll.qlCalendarAdvance(Calendar,$H1214,B1215,"f",FALSE)</f>
        <v>47967</v>
      </c>
      <c r="I1215" s="177">
        <f>_xll.qlInterestRateIndexValueDate(Index1M,$H1215)</f>
        <v>47970</v>
      </c>
      <c r="J1215" s="182">
        <f>IFERROR(_xll.qlIndexFixing(Index1M,$H1215,TRUE,_xll.ohTrigger(RecalcTrigger,Trigger1M)),NA())</f>
        <v>2.1537104771722555E-2</v>
      </c>
      <c r="K1215" s="44" t="e">
        <f>IFERROR(_xll.qlIndexFixing(Index3M,H1215,TRUE,_xll.ohTrigger(RecalcTrigger,Trigger3M)),NA())</f>
        <v>#N/A</v>
      </c>
      <c r="L1215" s="44">
        <f>IFERROR(_xll.qlIndexFixing(Index6M,$H1215,TRUE,_xll.ohTrigger(RecalcTrigger,Trigger6M)),NA())</f>
        <v>2.2223168024622916E-2</v>
      </c>
      <c r="M1215" s="183">
        <f>IFERROR(_xll.qlIndexFixing(Index1Y,$H1215,TRUE,_xll.ohTrigger(RecalcTrigger,Trigger1Y)),NA())</f>
        <v>2.2655846189404083E-2</v>
      </c>
      <c r="N1215" s="182">
        <f>IFERROR(_xll.qlIndexFixing(ONIndex1M,I1215,TRUE,_xll.ohTrigger(RecalcTrigger,Trigger1M)),NA())</f>
        <v>2.152508693183286E-2</v>
      </c>
      <c r="O1215" s="44" t="e">
        <f>IFERROR(_xll.qlIndexFixing(ONIndex3M,I1215,TRUE,_xll.ohTrigger(RecalcTrigger,Trigger3M)),NA())</f>
        <v>#N/A</v>
      </c>
      <c r="P1215" s="44">
        <f>IFERROR(_xll.qlIndexFixing(ONIndex6M,I1215,TRUE,_xll.ohTrigger(RecalcTrigger,Trigger6M)),NA())</f>
        <v>2.2182502613645738E-2</v>
      </c>
      <c r="Q1215" s="183">
        <f>IFERROR(_xll.qlIndexFixing(ONIndex1Y,I1215,TRUE,_xll.ohTrigger(RecalcTrigger,Trigger1Y)),NA())</f>
        <v>2.2522717500148559E-2</v>
      </c>
    </row>
    <row r="1216" spans="2:17" x14ac:dyDescent="0.2">
      <c r="B1216" s="39" t="s">
        <v>42</v>
      </c>
      <c r="D1216" s="42">
        <f>_xll.qlCalendarAdvance(Calendar,$D1215,B1216,"f",FALSE)</f>
        <v>47974</v>
      </c>
      <c r="E1216" s="177">
        <f>_xll.qlInterestRateIndexValueDate(IndexON,D1216)</f>
        <v>47974</v>
      </c>
      <c r="F1216" s="193">
        <f>IFERROR(_xll.qlIndexFixing(IndexON,D1216,TRUE,_xll.ohTrigger(RecalcTrigger,TriggerON)),NA())</f>
        <v>2.1467426203320983E-2</v>
      </c>
      <c r="H1216" s="42">
        <f>_xll.qlCalendarAdvance(Calendar,$H1215,B1216,"f",FALSE)</f>
        <v>47974</v>
      </c>
      <c r="I1216" s="177">
        <f>_xll.qlInterestRateIndexValueDate(Index1M,$H1216)</f>
        <v>47976</v>
      </c>
      <c r="J1216" s="182">
        <f>IFERROR(_xll.qlIndexFixing(Index1M,$H1216,TRUE,_xll.ohTrigger(RecalcTrigger,Trigger1M)),NA())</f>
        <v>2.153338257343651E-2</v>
      </c>
      <c r="K1216" s="44" t="e">
        <f>IFERROR(_xll.qlIndexFixing(Index3M,H1216,TRUE,_xll.ohTrigger(RecalcTrigger,Trigger3M)),NA())</f>
        <v>#N/A</v>
      </c>
      <c r="L1216" s="44">
        <f>IFERROR(_xll.qlIndexFixing(Index6M,$H1216,TRUE,_xll.ohTrigger(RecalcTrigger,Trigger6M)),NA())</f>
        <v>2.2217232479968752E-2</v>
      </c>
      <c r="M1216" s="183">
        <f>IFERROR(_xll.qlIndexFixing(Index1Y,$H1216,TRUE,_xll.ohTrigger(RecalcTrigger,Trigger1Y)),NA())</f>
        <v>2.2651077697752806E-2</v>
      </c>
      <c r="N1216" s="182">
        <f>IFERROR(_xll.qlIndexFixing(ONIndex1M,I1216,TRUE,_xll.ohTrigger(RecalcTrigger,Trigger1M)),NA())</f>
        <v>2.1521167282987363E-2</v>
      </c>
      <c r="O1216" s="44" t="e">
        <f>IFERROR(_xll.qlIndexFixing(ONIndex3M,I1216,TRUE,_xll.ohTrigger(RecalcTrigger,Trigger3M)),NA())</f>
        <v>#N/A</v>
      </c>
      <c r="P1216" s="44">
        <f>IFERROR(_xll.qlIndexFixing(ONIndex6M,I1216,TRUE,_xll.ohTrigger(RecalcTrigger,Trigger6M)),NA())</f>
        <v>2.2177208164446682E-2</v>
      </c>
      <c r="Q1216" s="183">
        <f>IFERROR(_xll.qlIndexFixing(ONIndex1Y,I1216,TRUE,_xll.ohTrigger(RecalcTrigger,Trigger1Y)),NA())</f>
        <v>2.2519959983853255E-2</v>
      </c>
    </row>
    <row r="1217" spans="2:17" x14ac:dyDescent="0.2">
      <c r="B1217" s="39" t="s">
        <v>42</v>
      </c>
      <c r="D1217" s="42">
        <f>_xll.qlCalendarAdvance(Calendar,$D1216,B1217,"f",FALSE)</f>
        <v>47981</v>
      </c>
      <c r="E1217" s="177">
        <f>_xll.qlInterestRateIndexValueDate(IndexON,D1217)</f>
        <v>47981</v>
      </c>
      <c r="F1217" s="193">
        <f>IFERROR(_xll.qlIndexFixing(IndexON,D1217,TRUE,_xll.ohTrigger(RecalcTrigger,TriggerON)),NA())</f>
        <v>2.1462490396997325E-2</v>
      </c>
      <c r="H1217" s="42">
        <f>_xll.qlCalendarAdvance(Calendar,$H1216,B1217,"f",FALSE)</f>
        <v>47981</v>
      </c>
      <c r="I1217" s="177">
        <f>_xll.qlInterestRateIndexValueDate(Index1M,$H1217)</f>
        <v>47983</v>
      </c>
      <c r="J1217" s="182">
        <f>IFERROR(_xll.qlIndexFixing(Index1M,$H1217,TRUE,_xll.ohTrigger(RecalcTrigger,Trigger1M)),NA())</f>
        <v>2.1528615170499088E-2</v>
      </c>
      <c r="K1217" s="44" t="e">
        <f>IFERROR(_xll.qlIndexFixing(Index3M,H1217,TRUE,_xll.ohTrigger(RecalcTrigger,Trigger3M)),NA())</f>
        <v>#N/A</v>
      </c>
      <c r="L1217" s="44">
        <f>IFERROR(_xll.qlIndexFixing(Index6M,$H1217,TRUE,_xll.ohTrigger(RecalcTrigger,Trigger6M)),NA())</f>
        <v>2.2210062418326276E-2</v>
      </c>
      <c r="M1217" s="183">
        <f>IFERROR(_xll.qlIndexFixing(Index1Y,$H1217,TRUE,_xll.ohTrigger(RecalcTrigger,Trigger1Y)),NA())</f>
        <v>2.2645151420350295E-2</v>
      </c>
      <c r="N1217" s="182">
        <f>IFERROR(_xll.qlIndexFixing(ONIndex1M,I1217,TRUE,_xll.ohTrigger(RecalcTrigger,Trigger1M)),NA())</f>
        <v>2.1516527166696164E-2</v>
      </c>
      <c r="O1217" s="44" t="e">
        <f>IFERROR(_xll.qlIndexFixing(ONIndex3M,I1217,TRUE,_xll.ohTrigger(RecalcTrigger,Trigger3M)),NA())</f>
        <v>#N/A</v>
      </c>
      <c r="P1217" s="44">
        <f>IFERROR(_xll.qlIndexFixing(ONIndex6M,I1217,TRUE,_xll.ohTrigger(RecalcTrigger,Trigger6M)),NA())</f>
        <v>2.2170967785672957E-2</v>
      </c>
      <c r="Q1217" s="183">
        <f>IFERROR(_xll.qlIndexFixing(ONIndex1Y,I1217,TRUE,_xll.ohTrigger(RecalcTrigger,Trigger1Y)),NA())</f>
        <v>2.2516654006441428E-2</v>
      </c>
    </row>
    <row r="1218" spans="2:17" x14ac:dyDescent="0.2">
      <c r="B1218" s="39" t="s">
        <v>42</v>
      </c>
      <c r="D1218" s="42">
        <f>_xll.qlCalendarAdvance(Calendar,$D1217,B1218,"f",FALSE)</f>
        <v>47988</v>
      </c>
      <c r="E1218" s="177">
        <f>_xll.qlInterestRateIndexValueDate(IndexON,D1218)</f>
        <v>47988</v>
      </c>
      <c r="F1218" s="193">
        <f>IFERROR(_xll.qlIndexFixing(IndexON,D1218,TRUE,_xll.ohTrigger(RecalcTrigger,TriggerON)),NA())</f>
        <v>2.1457484022642248E-2</v>
      </c>
      <c r="H1218" s="42">
        <f>_xll.qlCalendarAdvance(Calendar,$H1217,B1218,"f",FALSE)</f>
        <v>47988</v>
      </c>
      <c r="I1218" s="177">
        <f>_xll.qlInterestRateIndexValueDate(Index1M,$H1218)</f>
        <v>47990</v>
      </c>
      <c r="J1218" s="182">
        <f>IFERROR(_xll.qlIndexFixing(Index1M,$H1218,TRUE,_xll.ohTrigger(RecalcTrigger,Trigger1M)),NA())</f>
        <v>2.1523775638421505E-2</v>
      </c>
      <c r="K1218" s="44" t="e">
        <f>IFERROR(_xll.qlIndexFixing(Index3M,H1218,TRUE,_xll.ohTrigger(RecalcTrigger,Trigger3M)),NA())</f>
        <v>#N/A</v>
      </c>
      <c r="L1218" s="44">
        <f>IFERROR(_xll.qlIndexFixing(Index6M,$H1218,TRUE,_xll.ohTrigger(RecalcTrigger,Trigger6M)),NA())</f>
        <v>2.2202825119672569E-2</v>
      </c>
      <c r="M1218" s="183">
        <f>IFERROR(_xll.qlIndexFixing(Index1Y,$H1218,TRUE,_xll.ohTrigger(RecalcTrigger,Trigger1Y)),NA())</f>
        <v>2.2639125331543646E-2</v>
      </c>
      <c r="N1218" s="182">
        <f>IFERROR(_xll.qlIndexFixing(ONIndex1M,I1218,TRUE,_xll.ohTrigger(RecalcTrigger,Trigger1M)),NA())</f>
        <v>2.1511814822501307E-2</v>
      </c>
      <c r="O1218" s="44" t="e">
        <f>IFERROR(_xll.qlIndexFixing(ONIndex3M,I1218,TRUE,_xll.ohTrigger(RecalcTrigger,Trigger3M)),NA())</f>
        <v>#N/A</v>
      </c>
      <c r="P1218" s="44">
        <f>IFERROR(_xll.qlIndexFixing(ONIndex6M,I1218,TRUE,_xll.ohTrigger(RecalcTrigger,Trigger6M)),NA())</f>
        <v>2.2164659132712927E-2</v>
      </c>
      <c r="Q1218" s="183">
        <f>IFERROR(_xll.qlIndexFixing(ONIndex1Y,I1218,TRUE,_xll.ohTrigger(RecalcTrigger,Trigger1Y)),NA())</f>
        <v>2.2513252250044857E-2</v>
      </c>
    </row>
    <row r="1219" spans="2:17" x14ac:dyDescent="0.2">
      <c r="B1219" s="39" t="s">
        <v>42</v>
      </c>
      <c r="D1219" s="42">
        <f>_xll.qlCalendarAdvance(Calendar,$D1218,B1219,"f",FALSE)</f>
        <v>47995</v>
      </c>
      <c r="E1219" s="177">
        <f>_xll.qlInterestRateIndexValueDate(IndexON,D1219)</f>
        <v>47995</v>
      </c>
      <c r="F1219" s="193">
        <f>IFERROR(_xll.qlIndexFixing(IndexON,D1219,TRUE,_xll.ohTrigger(RecalcTrigger,TriggerON)),NA())</f>
        <v>2.1452407233972792E-2</v>
      </c>
      <c r="H1219" s="42">
        <f>_xll.qlCalendarAdvance(Calendar,$H1218,B1219,"f",FALSE)</f>
        <v>47995</v>
      </c>
      <c r="I1219" s="177">
        <f>_xll.qlInterestRateIndexValueDate(Index1M,$H1219)</f>
        <v>47997</v>
      </c>
      <c r="J1219" s="182">
        <f>IFERROR(_xll.qlIndexFixing(Index1M,$H1219,TRUE,_xll.ohTrigger(RecalcTrigger,Trigger1M)),NA())</f>
        <v>2.1518864117711367E-2</v>
      </c>
      <c r="K1219" s="44" t="e">
        <f>IFERROR(_xll.qlIndexFixing(Index3M,H1219,TRUE,_xll.ohTrigger(RecalcTrigger,Trigger3M)),NA())</f>
        <v>#N/A</v>
      </c>
      <c r="L1219" s="44">
        <f>IFERROR(_xll.qlIndexFixing(Index6M,$H1219,TRUE,_xll.ohTrigger(RecalcTrigger,Trigger6M)),NA())</f>
        <v>2.2195109628491576E-2</v>
      </c>
      <c r="M1219" s="183">
        <f>IFERROR(_xll.qlIndexFixing(Index1Y,$H1219,TRUE,_xll.ohTrigger(RecalcTrigger,Trigger1Y)),NA())</f>
        <v>2.263299936071847E-2</v>
      </c>
      <c r="N1219" s="182">
        <f>IFERROR(_xll.qlIndexFixing(ONIndex1M,I1219,TRUE,_xll.ohTrigger(RecalcTrigger,Trigger1M)),NA())</f>
        <v>2.1507030390450765E-2</v>
      </c>
      <c r="O1219" s="44" t="e">
        <f>IFERROR(_xll.qlIndexFixing(ONIndex3M,I1219,TRUE,_xll.ohTrigger(RecalcTrigger,Trigger3M)),NA())</f>
        <v>#N/A</v>
      </c>
      <c r="P1219" s="44">
        <f>IFERROR(_xll.qlIndexFixing(ONIndex6M,I1219,TRUE,_xll.ohTrigger(RecalcTrigger,Trigger6M)),NA())</f>
        <v>2.2158282345294822E-2</v>
      </c>
      <c r="Q1219" s="183">
        <f>IFERROR(_xll.qlIndexFixing(ONIndex1Y,I1219,TRUE,_xll.ohTrigger(RecalcTrigger,Trigger1Y)),NA())</f>
        <v>2.2509754643680324E-2</v>
      </c>
    </row>
    <row r="1220" spans="2:17" x14ac:dyDescent="0.2">
      <c r="B1220" s="39" t="s">
        <v>42</v>
      </c>
      <c r="D1220" s="42">
        <f>_xll.qlCalendarAdvance(Calendar,$D1219,B1220,"f",FALSE)</f>
        <v>48002</v>
      </c>
      <c r="E1220" s="177">
        <f>_xll.qlInterestRateIndexValueDate(IndexON,D1220)</f>
        <v>48002</v>
      </c>
      <c r="F1220" s="193">
        <f>IFERROR(_xll.qlIndexFixing(IndexON,D1220,TRUE,_xll.ohTrigger(RecalcTrigger,TriggerON)),NA())</f>
        <v>2.1447260184466188E-2</v>
      </c>
      <c r="H1220" s="42">
        <f>_xll.qlCalendarAdvance(Calendar,$H1219,B1220,"f",FALSE)</f>
        <v>48002</v>
      </c>
      <c r="I1220" s="177">
        <f>_xll.qlInterestRateIndexValueDate(Index1M,$H1220)</f>
        <v>48004</v>
      </c>
      <c r="J1220" s="182">
        <f>IFERROR(_xll.qlIndexFixing(Index1M,$H1220,TRUE,_xll.ohTrigger(RecalcTrigger,Trigger1M)),NA())</f>
        <v>2.1513880748866288E-2</v>
      </c>
      <c r="K1220" s="44" t="e">
        <f>IFERROR(_xll.qlIndexFixing(Index3M,H1220,TRUE,_xll.ohTrigger(RecalcTrigger,Trigger3M)),NA())</f>
        <v>#N/A</v>
      </c>
      <c r="L1220" s="44">
        <f>IFERROR(_xll.qlIndexFixing(Index6M,$H1220,TRUE,_xll.ohTrigger(RecalcTrigger,Trigger6M)),NA())</f>
        <v>2.218775383705944E-2</v>
      </c>
      <c r="M1220" s="183">
        <f>IFERROR(_xll.qlIndexFixing(Index1Y,$H1220,TRUE,_xll.ohTrigger(RecalcTrigger,Trigger1Y)),NA())</f>
        <v>2.2626773437292535E-2</v>
      </c>
      <c r="N1220" s="182">
        <f>IFERROR(_xll.qlIndexFixing(ONIndex1M,I1220,TRUE,_xll.ohTrigger(RecalcTrigger,Trigger1M)),NA())</f>
        <v>2.1502174010912256E-2</v>
      </c>
      <c r="O1220" s="44" t="e">
        <f>IFERROR(_xll.qlIndexFixing(ONIndex3M,I1220,TRUE,_xll.ohTrigger(RecalcTrigger,Trigger3M)),NA())</f>
        <v>#N/A</v>
      </c>
      <c r="P1220" s="44">
        <f>IFERROR(_xll.qlIndexFixing(ONIndex6M,I1220,TRUE,_xll.ohTrigger(RecalcTrigger,Trigger6M)),NA())</f>
        <v>2.2151837563466614E-2</v>
      </c>
      <c r="Q1220" s="183">
        <f>IFERROR(_xll.qlIndexFixing(ONIndex1Y,I1220,TRUE,_xll.ohTrigger(RecalcTrigger,Trigger1Y)),NA())</f>
        <v>2.2506161116844225E-2</v>
      </c>
    </row>
    <row r="1221" spans="2:17" x14ac:dyDescent="0.2">
      <c r="B1221" s="39" t="s">
        <v>42</v>
      </c>
      <c r="D1221" s="42">
        <f>_xll.qlCalendarAdvance(Calendar,$D1220,B1221,"f",FALSE)</f>
        <v>48009</v>
      </c>
      <c r="E1221" s="177">
        <f>_xll.qlInterestRateIndexValueDate(IndexON,D1221)</f>
        <v>48009</v>
      </c>
      <c r="F1221" s="193">
        <f>IFERROR(_xll.qlIndexFixing(IndexON,D1221,TRUE,_xll.ohTrigger(RecalcTrigger,TriggerON)),NA())</f>
        <v>2.1442043027839475E-2</v>
      </c>
      <c r="H1221" s="42">
        <f>_xll.qlCalendarAdvance(Calendar,$H1220,B1221,"f",FALSE)</f>
        <v>48009</v>
      </c>
      <c r="I1221" s="177">
        <f>_xll.qlInterestRateIndexValueDate(Index1M,$H1221)</f>
        <v>48011</v>
      </c>
      <c r="J1221" s="182">
        <f>IFERROR(_xll.qlIndexFixing(Index1M,$H1221,TRUE,_xll.ohTrigger(RecalcTrigger,Trigger1M)),NA())</f>
        <v>2.150882567239637E-2</v>
      </c>
      <c r="K1221" s="44" t="e">
        <f>IFERROR(_xll.qlIndexFixing(Index3M,H1221,TRUE,_xll.ohTrigger(RecalcTrigger,Trigger3M)),NA())</f>
        <v>#N/A</v>
      </c>
      <c r="L1221" s="44">
        <f>IFERROR(_xll.qlIndexFixing(Index6M,$H1221,TRUE,_xll.ohTrigger(RecalcTrigger,Trigger6M)),NA())</f>
        <v>2.2180331216972344E-2</v>
      </c>
      <c r="M1221" s="183">
        <f>IFERROR(_xll.qlIndexFixing(Index1Y,$H1221,TRUE,_xll.ohTrigger(RecalcTrigger,Trigger1Y)),NA())</f>
        <v>2.2620447490715748E-2</v>
      </c>
      <c r="N1221" s="182">
        <f>IFERROR(_xll.qlIndexFixing(ONIndex1M,I1221,TRUE,_xll.ohTrigger(RecalcTrigger,Trigger1M)),NA())</f>
        <v>2.1497245823933753E-2</v>
      </c>
      <c r="O1221" s="44" t="e">
        <f>IFERROR(_xll.qlIndexFixing(ONIndex3M,I1221,TRUE,_xll.ohTrigger(RecalcTrigger,Trigger3M)),NA())</f>
        <v>#N/A</v>
      </c>
      <c r="P1221" s="44">
        <f>IFERROR(_xll.qlIndexFixing(ONIndex6M,I1221,TRUE,_xll.ohTrigger(RecalcTrigger,Trigger6M)),NA())</f>
        <v>2.2145324927516086E-2</v>
      </c>
      <c r="Q1221" s="183">
        <f>IFERROR(_xll.qlIndexFixing(ONIndex1Y,I1221,TRUE,_xll.ohTrigger(RecalcTrigger,Trigger1Y)),NA())</f>
        <v>2.2502471598553342E-2</v>
      </c>
    </row>
    <row r="1222" spans="2:17" x14ac:dyDescent="0.2">
      <c r="B1222" s="39" t="s">
        <v>42</v>
      </c>
      <c r="D1222" s="42">
        <f>_xll.qlCalendarAdvance(Calendar,$D1221,B1222,"f",FALSE)</f>
        <v>48016</v>
      </c>
      <c r="E1222" s="177">
        <f>_xll.qlInterestRateIndexValueDate(IndexON,D1222)</f>
        <v>48016</v>
      </c>
      <c r="F1222" s="193">
        <f>IFERROR(_xll.qlIndexFixing(IndexON,D1222,TRUE,_xll.ohTrigger(RecalcTrigger,TriggerON)),NA())</f>
        <v>2.1436755917410011E-2</v>
      </c>
      <c r="H1222" s="42">
        <f>_xll.qlCalendarAdvance(Calendar,$H1221,B1222,"f",FALSE)</f>
        <v>48016</v>
      </c>
      <c r="I1222" s="177">
        <f>_xll.qlInterestRateIndexValueDate(Index1M,$H1222)</f>
        <v>48018</v>
      </c>
      <c r="J1222" s="182">
        <f>IFERROR(_xll.qlIndexFixing(Index1M,$H1222,TRUE,_xll.ohTrigger(RecalcTrigger,Trigger1M)),NA())</f>
        <v>2.1503699028799228E-2</v>
      </c>
      <c r="K1222" s="44" t="e">
        <f>IFERROR(_xll.qlIndexFixing(Index3M,H1222,TRUE,_xll.ohTrigger(RecalcTrigger,Trigger3M)),NA())</f>
        <v>#N/A</v>
      </c>
      <c r="L1222" s="44">
        <f>IFERROR(_xll.qlIndexFixing(Index6M,$H1222,TRUE,_xll.ohTrigger(RecalcTrigger,Trigger6M)),NA())</f>
        <v>2.2172841910540059E-2</v>
      </c>
      <c r="M1222" s="183">
        <f>IFERROR(_xll.qlIndexFixing(Index1Y,$H1222,TRUE,_xll.ohTrigger(RecalcTrigger,Trigger1Y)),NA())</f>
        <v>2.2614021450468435E-2</v>
      </c>
      <c r="N1222" s="182">
        <f>IFERROR(_xll.qlIndexFixing(ONIndex1M,I1222,TRUE,_xll.ohTrigger(RecalcTrigger,Trigger1M)),NA())</f>
        <v>2.1492245969643164E-2</v>
      </c>
      <c r="O1222" s="44" t="e">
        <f>IFERROR(_xll.qlIndexFixing(ONIndex3M,I1222,TRUE,_xll.ohTrigger(RecalcTrigger,Trigger3M)),NA())</f>
        <v>#N/A</v>
      </c>
      <c r="P1222" s="44">
        <f>IFERROR(_xll.qlIndexFixing(ONIndex6M,I1222,TRUE,_xll.ohTrigger(RecalcTrigger,Trigger6M)),NA())</f>
        <v>2.2138744577171465E-2</v>
      </c>
      <c r="Q1222" s="183">
        <f>IFERROR(_xll.qlIndexFixing(ONIndex1Y,I1222,TRUE,_xll.ohTrigger(RecalcTrigger,Trigger1Y)),NA())</f>
        <v>2.2498686018064262E-2</v>
      </c>
    </row>
    <row r="1223" spans="2:17" x14ac:dyDescent="0.2">
      <c r="B1223" s="39" t="s">
        <v>42</v>
      </c>
      <c r="D1223" s="42">
        <f>_xll.qlCalendarAdvance(Calendar,$D1222,B1223,"f",FALSE)</f>
        <v>48023</v>
      </c>
      <c r="E1223" s="177">
        <f>_xll.qlInterestRateIndexValueDate(IndexON,D1223)</f>
        <v>48023</v>
      </c>
      <c r="F1223" s="193">
        <f>IFERROR(_xll.qlIndexFixing(IndexON,D1223,TRUE,_xll.ohTrigger(RecalcTrigger,TriggerON)),NA())</f>
        <v>2.1431399006894836E-2</v>
      </c>
      <c r="H1223" s="42">
        <f>_xll.qlCalendarAdvance(Calendar,$H1222,B1223,"f",FALSE)</f>
        <v>48023</v>
      </c>
      <c r="I1223" s="177">
        <f>_xll.qlInterestRateIndexValueDate(Index1M,$H1223)</f>
        <v>48025</v>
      </c>
      <c r="J1223" s="182">
        <f>IFERROR(_xll.qlIndexFixing(Index1M,$H1223,TRUE,_xll.ohTrigger(RecalcTrigger,Trigger1M)),NA())</f>
        <v>2.1498500958587463E-2</v>
      </c>
      <c r="K1223" s="44" t="e">
        <f>IFERROR(_xll.qlIndexFixing(Index3M,H1223,TRUE,_xll.ohTrigger(RecalcTrigger,Trigger3M)),NA())</f>
        <v>#N/A</v>
      </c>
      <c r="L1223" s="44">
        <f>IFERROR(_xll.qlIndexFixing(Index6M,$H1223,TRUE,_xll.ohTrigger(RecalcTrigger,Trigger6M)),NA())</f>
        <v>2.216563505315287E-2</v>
      </c>
      <c r="M1223" s="183">
        <f>IFERROR(_xll.qlIndexFixing(Index1Y,$H1223,TRUE,_xll.ohTrigger(RecalcTrigger,Trigger1Y)),NA())</f>
        <v>2.2607495246064591E-2</v>
      </c>
      <c r="N1223" s="182">
        <f>IFERROR(_xll.qlIndexFixing(ONIndex1M,I1223,TRUE,_xll.ohTrigger(RecalcTrigger,Trigger1M)),NA())</f>
        <v>2.1487174588168401E-2</v>
      </c>
      <c r="O1223" s="44" t="e">
        <f>IFERROR(_xll.qlIndexFixing(ONIndex3M,I1223,TRUE,_xll.ohTrigger(RecalcTrigger,Trigger3M)),NA())</f>
        <v>#N/A</v>
      </c>
      <c r="P1223" s="44">
        <f>IFERROR(_xll.qlIndexFixing(ONIndex6M,I1223,TRUE,_xll.ohTrigger(RecalcTrigger,Trigger6M)),NA())</f>
        <v>2.2132096652560662E-2</v>
      </c>
      <c r="Q1223" s="183">
        <f>IFERROR(_xll.qlIndexFixing(ONIndex1Y,I1223,TRUE,_xll.ohTrigger(RecalcTrigger,Trigger1Y)),NA())</f>
        <v>2.2494804304713512E-2</v>
      </c>
    </row>
    <row r="1224" spans="2:17" x14ac:dyDescent="0.2">
      <c r="B1224" s="39" t="s">
        <v>42</v>
      </c>
      <c r="D1224" s="42">
        <f>_xll.qlCalendarAdvance(Calendar,$D1223,B1224,"f",FALSE)</f>
        <v>48030</v>
      </c>
      <c r="E1224" s="177">
        <f>_xll.qlInterestRateIndexValueDate(IndexON,D1224)</f>
        <v>48030</v>
      </c>
      <c r="F1224" s="193">
        <f>IFERROR(_xll.qlIndexFixing(IndexON,D1224,TRUE,_xll.ohTrigger(RecalcTrigger,TriggerON)),NA())</f>
        <v>2.142597244977118E-2</v>
      </c>
      <c r="H1224" s="42">
        <f>_xll.qlCalendarAdvance(Calendar,$H1223,B1224,"f",FALSE)</f>
        <v>48030</v>
      </c>
      <c r="I1224" s="177">
        <f>_xll.qlInterestRateIndexValueDate(Index1M,$H1224)</f>
        <v>48032</v>
      </c>
      <c r="J1224" s="182">
        <f>IFERROR(_xll.qlIndexFixing(Index1M,$H1224,TRUE,_xll.ohTrigger(RecalcTrigger,Trigger1M)),NA())</f>
        <v>2.1493231602268681E-2</v>
      </c>
      <c r="K1224" s="44" t="e">
        <f>IFERROR(_xll.qlIndexFixing(Index3M,H1224,TRUE,_xll.ohTrigger(RecalcTrigger,Trigger3M)),NA())</f>
        <v>#N/A</v>
      </c>
      <c r="L1224" s="44">
        <f>IFERROR(_xll.qlIndexFixing(Index6M,$H1224,TRUE,_xll.ohTrigger(RecalcTrigger,Trigger6M)),NA())</f>
        <v>2.2157997321648415E-2</v>
      </c>
      <c r="M1224" s="183">
        <f>IFERROR(_xll.qlIndexFixing(Index1Y,$H1224,TRUE,_xll.ohTrigger(RecalcTrigger,Trigger1Y)),NA())</f>
        <v>2.260086880704883E-2</v>
      </c>
      <c r="N1224" s="182">
        <f>IFERROR(_xll.qlIndexFixing(ONIndex1M,I1224,TRUE,_xll.ohTrigger(RecalcTrigger,Trigger1M)),NA())</f>
        <v>2.1482031819717307E-2</v>
      </c>
      <c r="O1224" s="44" t="e">
        <f>IFERROR(_xll.qlIndexFixing(ONIndex3M,I1224,TRUE,_xll.ohTrigger(RecalcTrigger,Trigger3M)),NA())</f>
        <v>#N/A</v>
      </c>
      <c r="P1224" s="44">
        <f>IFERROR(_xll.qlIndexFixing(ONIndex6M,I1224,TRUE,_xll.ohTrigger(RecalcTrigger,Trigger6M)),NA())</f>
        <v>2.2125381293491841E-2</v>
      </c>
      <c r="Q1224" s="183">
        <f>IFERROR(_xll.qlIndexFixing(ONIndex1Y,I1224,TRUE,_xll.ohTrigger(RecalcTrigger,Trigger1Y)),NA())</f>
        <v>2.249082638751787E-2</v>
      </c>
    </row>
    <row r="1225" spans="2:17" x14ac:dyDescent="0.2">
      <c r="B1225" s="39" t="s">
        <v>42</v>
      </c>
      <c r="D1225" s="42">
        <f>_xll.qlCalendarAdvance(Calendar,$D1224,B1225,"f",FALSE)</f>
        <v>48037</v>
      </c>
      <c r="E1225" s="177">
        <f>_xll.qlInterestRateIndexValueDate(IndexON,D1225)</f>
        <v>48037</v>
      </c>
      <c r="F1225" s="193">
        <f>IFERROR(_xll.qlIndexFixing(IndexON,D1225,TRUE,_xll.ohTrigger(RecalcTrigger,TriggerON)),NA())</f>
        <v>2.1420476399756083E-2</v>
      </c>
      <c r="H1225" s="42">
        <f>_xll.qlCalendarAdvance(Calendar,$H1224,B1225,"f",FALSE)</f>
        <v>48037</v>
      </c>
      <c r="I1225" s="177">
        <f>_xll.qlInterestRateIndexValueDate(Index1M,$H1225)</f>
        <v>48039</v>
      </c>
      <c r="J1225" s="182">
        <f>IFERROR(_xll.qlIndexFixing(Index1M,$H1225,TRUE,_xll.ohTrigger(RecalcTrigger,Trigger1M)),NA())</f>
        <v>2.1487891100350487E-2</v>
      </c>
      <c r="K1225" s="44" t="e">
        <f>IFERROR(_xll.qlIndexFixing(Index3M,H1225,TRUE,_xll.ohTrigger(RecalcTrigger,Trigger3M)),NA())</f>
        <v>#N/A</v>
      </c>
      <c r="L1225" s="44">
        <f>IFERROR(_xll.qlIndexFixing(Index6M,$H1225,TRUE,_xll.ohTrigger(RecalcTrigger,Trigger6M)),NA())</f>
        <v>2.2150293349582108E-2</v>
      </c>
      <c r="M1225" s="183">
        <f>IFERROR(_xll.qlIndexFixing(Index1Y,$H1225,TRUE,_xll.ohTrigger(RecalcTrigger,Trigger1Y)),NA())</f>
        <v>2.2594142062998354E-2</v>
      </c>
      <c r="N1225" s="182">
        <f>IFERROR(_xll.qlIndexFixing(ONIndex1M,I1225,TRUE,_xll.ohTrigger(RecalcTrigger,Trigger1M)),NA())</f>
        <v>2.1476817804497728E-2</v>
      </c>
      <c r="O1225" s="44" t="e">
        <f>IFERROR(_xll.qlIndexFixing(ONIndex3M,I1225,TRUE,_xll.ohTrigger(RecalcTrigger,Trigger3M)),NA())</f>
        <v>#N/A</v>
      </c>
      <c r="P1225" s="44">
        <f>IFERROR(_xll.qlIndexFixing(ONIndex6M,I1225,TRUE,_xll.ohTrigger(RecalcTrigger,Trigger6M)),NA())</f>
        <v>2.2118598640252785E-2</v>
      </c>
      <c r="Q1225" s="183">
        <f>IFERROR(_xll.qlIndexFixing(ONIndex1Y,I1225,TRUE,_xll.ohTrigger(RecalcTrigger,Trigger1Y)),NA())</f>
        <v>2.24867521958938E-2</v>
      </c>
    </row>
    <row r="1226" spans="2:17" x14ac:dyDescent="0.2">
      <c r="B1226" s="39" t="s">
        <v>42</v>
      </c>
      <c r="D1226" s="42">
        <f>_xll.qlCalendarAdvance(Calendar,$D1225,B1226,"f",FALSE)</f>
        <v>48044</v>
      </c>
      <c r="E1226" s="177">
        <f>_xll.qlInterestRateIndexValueDate(IndexON,D1226)</f>
        <v>48044</v>
      </c>
      <c r="F1226" s="193">
        <f>IFERROR(_xll.qlIndexFixing(IndexON,D1226,TRUE,_xll.ohTrigger(RecalcTrigger,TriggerON)),NA())</f>
        <v>2.1414911010166904E-2</v>
      </c>
      <c r="H1226" s="42">
        <f>_xll.qlCalendarAdvance(Calendar,$H1225,B1226,"f",FALSE)</f>
        <v>48044</v>
      </c>
      <c r="I1226" s="177">
        <f>_xll.qlInterestRateIndexValueDate(Index1M,$H1226)</f>
        <v>48046</v>
      </c>
      <c r="J1226" s="182">
        <f>IFERROR(_xll.qlIndexFixing(Index1M,$H1226,TRUE,_xll.ohTrigger(RecalcTrigger,Trigger1M)),NA())</f>
        <v>2.1482479593342985E-2</v>
      </c>
      <c r="K1226" s="44" t="e">
        <f>IFERROR(_xll.qlIndexFixing(Index3M,H1226,TRUE,_xll.ohTrigger(RecalcTrigger,Trigger3M)),NA())</f>
        <v>#N/A</v>
      </c>
      <c r="L1226" s="44">
        <f>IFERROR(_xll.qlIndexFixing(Index6M,$H1226,TRUE,_xll.ohTrigger(RecalcTrigger,Trigger6M)),NA())</f>
        <v>2.2142523279322212E-2</v>
      </c>
      <c r="M1226" s="183">
        <f>IFERROR(_xll.qlIndexFixing(Index1Y,$H1226,TRUE,_xll.ohTrigger(RecalcTrigger,Trigger1Y)),NA())</f>
        <v>2.2587314943522518E-2</v>
      </c>
      <c r="N1226" s="182">
        <f>IFERROR(_xll.qlIndexFixing(ONIndex1M,I1226,TRUE,_xll.ohTrigger(RecalcTrigger,Trigger1M)),NA())</f>
        <v>2.1471532682557637E-2</v>
      </c>
      <c r="O1226" s="44" t="e">
        <f>IFERROR(_xll.qlIndexFixing(ONIndex3M,I1226,TRUE,_xll.ohTrigger(RecalcTrigger,Trigger3M)),NA())</f>
        <v>#N/A</v>
      </c>
      <c r="P1226" s="44">
        <f>IFERROR(_xll.qlIndexFixing(ONIndex6M,I1226,TRUE,_xll.ohTrigger(RecalcTrigger,Trigger6M)),NA())</f>
        <v>2.211174883257172E-2</v>
      </c>
      <c r="Q1226" s="183">
        <f>IFERROR(_xll.qlIndexFixing(ONIndex1Y,I1226,TRUE,_xll.ohTrigger(RecalcTrigger,Trigger1Y)),NA())</f>
        <v>2.2482581658938017E-2</v>
      </c>
    </row>
    <row r="1227" spans="2:17" x14ac:dyDescent="0.2">
      <c r="B1227" s="39" t="s">
        <v>42</v>
      </c>
      <c r="D1227" s="42">
        <f>_xll.qlCalendarAdvance(Calendar,$D1226,B1227,"f",FALSE)</f>
        <v>48051</v>
      </c>
      <c r="E1227" s="177">
        <f>_xll.qlInterestRateIndexValueDate(IndexON,D1227)</f>
        <v>48051</v>
      </c>
      <c r="F1227" s="193">
        <f>IFERROR(_xll.qlIndexFixing(IndexON,D1227,TRUE,_xll.ohTrigger(RecalcTrigger,TriggerON)),NA())</f>
        <v>2.1409276434720681E-2</v>
      </c>
      <c r="H1227" s="42">
        <f>_xll.qlCalendarAdvance(Calendar,$H1226,B1227,"f",FALSE)</f>
        <v>48051</v>
      </c>
      <c r="I1227" s="177">
        <f>_xll.qlInterestRateIndexValueDate(Index1M,$H1227)</f>
        <v>48053</v>
      </c>
      <c r="J1227" s="182">
        <f>IFERROR(_xll.qlIndexFixing(Index1M,$H1227,TRUE,_xll.ohTrigger(RecalcTrigger,Trigger1M)),NA())</f>
        <v>2.1476997221756278E-2</v>
      </c>
      <c r="K1227" s="44" t="e">
        <f>IFERROR(_xll.qlIndexFixing(Index3M,H1227,TRUE,_xll.ohTrigger(RecalcTrigger,Trigger3M)),NA())</f>
        <v>#N/A</v>
      </c>
      <c r="L1227" s="44">
        <f>IFERROR(_xll.qlIndexFixing(Index6M,$H1227,TRUE,_xll.ohTrigger(RecalcTrigger,Trigger6M)),NA())</f>
        <v>2.21346872532413E-2</v>
      </c>
      <c r="M1227" s="183">
        <f>IFERROR(_xll.qlIndexFixing(Index1Y,$H1227,TRUE,_xll.ohTrigger(RecalcTrigger,Trigger1Y)),NA())</f>
        <v>2.2580387378262165E-2</v>
      </c>
      <c r="N1227" s="182">
        <f>IFERROR(_xll.qlIndexFixing(ONIndex1M,I1227,TRUE,_xll.ohTrigger(RecalcTrigger,Trigger1M)),NA())</f>
        <v>2.1466176594024944E-2</v>
      </c>
      <c r="O1227" s="44" t="e">
        <f>IFERROR(_xll.qlIndexFixing(ONIndex3M,I1227,TRUE,_xll.ohTrigger(RecalcTrigger,Trigger3M)),NA())</f>
        <v>#N/A</v>
      </c>
      <c r="P1227" s="44">
        <f>IFERROR(_xll.qlIndexFixing(ONIndex6M,I1227,TRUE,_xll.ohTrigger(RecalcTrigger,Trigger6M)),NA())</f>
        <v>2.2104832010496622E-2</v>
      </c>
      <c r="Q1227" s="183">
        <f>IFERROR(_xll.qlIndexFixing(ONIndex1Y,I1227,TRUE,_xll.ohTrigger(RecalcTrigger,Trigger1Y)),NA())</f>
        <v>2.247831470590711E-2</v>
      </c>
    </row>
    <row r="1228" spans="2:17" x14ac:dyDescent="0.2">
      <c r="B1228" s="39" t="s">
        <v>42</v>
      </c>
      <c r="D1228" s="42">
        <f>_xll.qlCalendarAdvance(Calendar,$D1227,B1228,"f",FALSE)</f>
        <v>48058</v>
      </c>
      <c r="E1228" s="177">
        <f>_xll.qlInterestRateIndexValueDate(IndexON,D1228)</f>
        <v>48058</v>
      </c>
      <c r="F1228" s="193">
        <f>IFERROR(_xll.qlIndexFixing(IndexON,D1228,TRUE,_xll.ohTrigger(RecalcTrigger,TriggerON)),NA())</f>
        <v>2.1403572826894646E-2</v>
      </c>
      <c r="H1228" s="42">
        <f>_xll.qlCalendarAdvance(Calendar,$H1227,B1228,"f",FALSE)</f>
        <v>48058</v>
      </c>
      <c r="I1228" s="177">
        <f>_xll.qlInterestRateIndexValueDate(Index1M,$H1228)</f>
        <v>48060</v>
      </c>
      <c r="J1228" s="182">
        <f>IFERROR(_xll.qlIndexFixing(Index1M,$H1228,TRUE,_xll.ohTrigger(RecalcTrigger,Trigger1M)),NA())</f>
        <v>2.1470731201505076E-2</v>
      </c>
      <c r="K1228" s="44" t="e">
        <f>IFERROR(_xll.qlIndexFixing(Index3M,H1228,TRUE,_xll.ohTrigger(RecalcTrigger,Trigger3M)),NA())</f>
        <v>#N/A</v>
      </c>
      <c r="L1228" s="44">
        <f>IFERROR(_xll.qlIndexFixing(Index6M,$H1228,TRUE,_xll.ohTrigger(RecalcTrigger,Trigger6M)),NA())</f>
        <v>2.2126513628672653E-2</v>
      </c>
      <c r="M1228" s="183">
        <f>IFERROR(_xll.qlIndexFixing(Index1Y,$H1228,TRUE,_xll.ohTrigger(RecalcTrigger,Trigger1Y)),NA())</f>
        <v>2.2572954737547654E-2</v>
      </c>
      <c r="N1228" s="182">
        <f>IFERROR(_xll.qlIndexFixing(ONIndex1M,I1228,TRUE,_xll.ohTrigger(RecalcTrigger,Trigger1M)),NA())</f>
        <v>2.146074967918743E-2</v>
      </c>
      <c r="O1228" s="44" t="e">
        <f>IFERROR(_xll.qlIndexFixing(ONIndex3M,I1228,TRUE,_xll.ohTrigger(RecalcTrigger,Trigger3M)),NA())</f>
        <v>#N/A</v>
      </c>
      <c r="P1228" s="44">
        <f>IFERROR(_xll.qlIndexFixing(ONIndex6M,I1228,TRUE,_xll.ohTrigger(RecalcTrigger,Trigger6M)),NA())</f>
        <v>2.2097848314155399E-2</v>
      </c>
      <c r="Q1228" s="183">
        <f>IFERROR(_xll.qlIndexFixing(ONIndex1Y,I1228,TRUE,_xll.ohTrigger(RecalcTrigger,Trigger1Y)),NA())</f>
        <v>2.2473951266057668E-2</v>
      </c>
    </row>
    <row r="1229" spans="2:17" x14ac:dyDescent="0.2">
      <c r="B1229" s="39" t="s">
        <v>42</v>
      </c>
      <c r="D1229" s="42">
        <f>_xll.qlCalendarAdvance(Calendar,$D1228,B1229,"f",FALSE)</f>
        <v>48065</v>
      </c>
      <c r="E1229" s="177">
        <f>_xll.qlInterestRateIndexValueDate(IndexON,D1229)</f>
        <v>48065</v>
      </c>
      <c r="F1229" s="193">
        <f>IFERROR(_xll.qlIndexFixing(IndexON,D1229,TRUE,_xll.ohTrigger(RecalcTrigger,TriggerON)),NA())</f>
        <v>2.1397800340325901E-2</v>
      </c>
      <c r="H1229" s="42">
        <f>_xll.qlCalendarAdvance(Calendar,$H1228,B1229,"f",FALSE)</f>
        <v>48065</v>
      </c>
      <c r="I1229" s="177">
        <f>_xll.qlInterestRateIndexValueDate(Index1M,$H1229)</f>
        <v>48067</v>
      </c>
      <c r="J1229" s="182">
        <f>IFERROR(_xll.qlIndexFixing(Index1M,$H1229,TRUE,_xll.ohTrigger(RecalcTrigger,Trigger1M)),NA())</f>
        <v>2.1465820446898154E-2</v>
      </c>
      <c r="K1229" s="44" t="e">
        <f>IFERROR(_xll.qlIndexFixing(Index3M,H1229,TRUE,_xll.ohTrigger(RecalcTrigger,Trigger3M)),NA())</f>
        <v>#N/A</v>
      </c>
      <c r="L1229" s="44">
        <f>IFERROR(_xll.qlIndexFixing(Index6M,$H1229,TRUE,_xll.ohTrigger(RecalcTrigger,Trigger6M)),NA())</f>
        <v>2.2118817903129456E-2</v>
      </c>
      <c r="M1229" s="183">
        <f>IFERROR(_xll.qlIndexFixing(Index1Y,$H1229,TRUE,_xll.ohTrigger(RecalcTrigger,Trigger1Y)),NA())</f>
        <v>2.2566230629115516E-2</v>
      </c>
      <c r="N1229" s="182">
        <f>IFERROR(_xll.qlIndexFixing(ONIndex1M,I1229,TRUE,_xll.ohTrigger(RecalcTrigger,Trigger1M)),NA())</f>
        <v>2.1455252078093068E-2</v>
      </c>
      <c r="O1229" s="44" t="e">
        <f>IFERROR(_xll.qlIndexFixing(ONIndex3M,I1229,TRUE,_xll.ohTrigger(RecalcTrigger,Trigger3M)),NA())</f>
        <v>#N/A</v>
      </c>
      <c r="P1229" s="44">
        <f>IFERROR(_xll.qlIndexFixing(ONIndex6M,I1229,TRUE,_xll.ohTrigger(RecalcTrigger,Trigger6M)),NA())</f>
        <v>2.2090797883436153E-2</v>
      </c>
      <c r="Q1229" s="183">
        <f>IFERROR(_xll.qlIndexFixing(ONIndex1Y,I1229,TRUE,_xll.ohTrigger(RecalcTrigger,Trigger1Y)),NA())</f>
        <v>2.2469491268406472E-2</v>
      </c>
    </row>
    <row r="1230" spans="2:17" x14ac:dyDescent="0.2">
      <c r="B1230" s="39" t="s">
        <v>42</v>
      </c>
      <c r="D1230" s="42">
        <f>_xll.qlCalendarAdvance(Calendar,$D1229,B1230,"f",FALSE)</f>
        <v>48072</v>
      </c>
      <c r="E1230" s="177">
        <f>_xll.qlInterestRateIndexValueDate(IndexON,D1230)</f>
        <v>48072</v>
      </c>
      <c r="F1230" s="193">
        <f>IFERROR(_xll.qlIndexFixing(IndexON,D1230,TRUE,_xll.ohTrigger(RecalcTrigger,TriggerON)),NA())</f>
        <v>2.1391959128491678E-2</v>
      </c>
      <c r="H1230" s="42">
        <f>_xll.qlCalendarAdvance(Calendar,$H1229,B1230,"f",FALSE)</f>
        <v>48072</v>
      </c>
      <c r="I1230" s="177">
        <f>_xll.qlInterestRateIndexValueDate(Index1M,$H1230)</f>
        <v>48074</v>
      </c>
      <c r="J1230" s="182">
        <f>IFERROR(_xll.qlIndexFixing(Index1M,$H1230,TRUE,_xll.ohTrigger(RecalcTrigger,Trigger1M)),NA())</f>
        <v>2.1460126324654438E-2</v>
      </c>
      <c r="K1230" s="44" t="e">
        <f>IFERROR(_xll.qlIndexFixing(Index3M,H1230,TRUE,_xll.ohTrigger(RecalcTrigger,Trigger3M)),NA())</f>
        <v>#N/A</v>
      </c>
      <c r="L1230" s="44">
        <f>IFERROR(_xll.qlIndexFixing(Index6M,$H1230,TRUE,_xll.ohTrigger(RecalcTrigger,Trigger6M)),NA())</f>
        <v>2.2110784863866428E-2</v>
      </c>
      <c r="M1230" s="183">
        <f>IFERROR(_xll.qlIndexFixing(Index1Y,$H1230,TRUE,_xll.ohTrigger(RecalcTrigger,Trigger1Y)),NA())</f>
        <v>2.2559001304673608E-2</v>
      </c>
      <c r="N1230" s="182">
        <f>IFERROR(_xll.qlIndexFixing(ONIndex1M,I1230,TRUE,_xll.ohTrigger(RecalcTrigger,Trigger1M)),NA())</f>
        <v>2.1449683930949703E-2</v>
      </c>
      <c r="O1230" s="44" t="e">
        <f>IFERROR(_xll.qlIndexFixing(ONIndex3M,I1230,TRUE,_xll.ohTrigger(RecalcTrigger,Trigger3M)),NA())</f>
        <v>#N/A</v>
      </c>
      <c r="P1230" s="44">
        <f>IFERROR(_xll.qlIndexFixing(ONIndex6M,I1230,TRUE,_xll.ohTrigger(RecalcTrigger,Trigger6M)),NA())</f>
        <v>2.208368085830692E-2</v>
      </c>
      <c r="Q1230" s="183">
        <f>IFERROR(_xll.qlIndexFixing(ONIndex1Y,I1230,TRUE,_xll.ohTrigger(RecalcTrigger,Trigger1Y)),NA())</f>
        <v>2.2464934642449919E-2</v>
      </c>
    </row>
    <row r="1231" spans="2:17" x14ac:dyDescent="0.2">
      <c r="B1231" s="39" t="s">
        <v>42</v>
      </c>
      <c r="D1231" s="42">
        <f>_xll.qlCalendarAdvance(Calendar,$D1230,B1231,"f",FALSE)</f>
        <v>48079</v>
      </c>
      <c r="E1231" s="177">
        <f>_xll.qlInterestRateIndexValueDate(IndexON,D1231)</f>
        <v>48079</v>
      </c>
      <c r="F1231" s="193">
        <f>IFERROR(_xll.qlIndexFixing(IndexON,D1231,TRUE,_xll.ohTrigger(RecalcTrigger,TriggerON)),NA())</f>
        <v>2.1386049345029079E-2</v>
      </c>
      <c r="H1231" s="42">
        <f>_xll.qlCalendarAdvance(Calendar,$H1230,B1231,"f",FALSE)</f>
        <v>48079</v>
      </c>
      <c r="I1231" s="177">
        <f>_xll.qlInterestRateIndexValueDate(Index1M,$H1231)</f>
        <v>48081</v>
      </c>
      <c r="J1231" s="182">
        <f>IFERROR(_xll.qlIndexFixing(Index1M,$H1231,TRUE,_xll.ohTrigger(RecalcTrigger,Trigger1M)),NA())</f>
        <v>2.145436189988692E-2</v>
      </c>
      <c r="K1231" s="44" t="e">
        <f>IFERROR(_xll.qlIndexFixing(Index3M,H1231,TRUE,_xll.ohTrigger(RecalcTrigger,Trigger3M)),NA())</f>
        <v>#N/A</v>
      </c>
      <c r="L1231" s="44">
        <f>IFERROR(_xll.qlIndexFixing(Index6M,$H1231,TRUE,_xll.ohTrigger(RecalcTrigger,Trigger6M)),NA())</f>
        <v>2.210268643831648E-2</v>
      </c>
      <c r="M1231" s="183">
        <f>IFERROR(_xll.qlIndexFixing(Index1Y,$H1231,TRUE,_xll.ohTrigger(RecalcTrigger,Trigger1Y)),NA())</f>
        <v>2.2551671253335528E-2</v>
      </c>
      <c r="N1231" s="182">
        <f>IFERROR(_xll.qlIndexFixing(ONIndex1M,I1231,TRUE,_xll.ohTrigger(RecalcTrigger,Trigger1M)),NA())</f>
        <v>2.1444045377885246E-2</v>
      </c>
      <c r="O1231" s="44" t="e">
        <f>IFERROR(_xll.qlIndexFixing(ONIndex3M,I1231,TRUE,_xll.ohTrigger(RecalcTrigger,Trigger3M)),NA())</f>
        <v>#N/A</v>
      </c>
      <c r="P1231" s="44">
        <f>IFERROR(_xll.qlIndexFixing(ONIndex6M,I1231,TRUE,_xll.ohTrigger(RecalcTrigger,Trigger6M)),NA())</f>
        <v>2.207649737889561E-2</v>
      </c>
      <c r="Q1231" s="183">
        <f>IFERROR(_xll.qlIndexFixing(ONIndex1Y,I1231,TRUE,_xll.ohTrigger(RecalcTrigger,Trigger1Y)),NA())</f>
        <v>2.2460281317284725E-2</v>
      </c>
    </row>
    <row r="1232" spans="2:17" x14ac:dyDescent="0.2">
      <c r="B1232" s="39" t="s">
        <v>42</v>
      </c>
      <c r="D1232" s="42">
        <f>_xll.qlCalendarAdvance(Calendar,$D1231,B1232,"f",FALSE)</f>
        <v>48086</v>
      </c>
      <c r="E1232" s="177">
        <f>_xll.qlInterestRateIndexValueDate(IndexON,D1232)</f>
        <v>48086</v>
      </c>
      <c r="F1232" s="193">
        <f>IFERROR(_xll.qlIndexFixing(IndexON,D1232,TRUE,_xll.ohTrigger(RecalcTrigger,TriggerON)),NA())</f>
        <v>2.1380071143415336E-2</v>
      </c>
      <c r="H1232" s="42">
        <f>_xll.qlCalendarAdvance(Calendar,$H1231,B1232,"f",FALSE)</f>
        <v>48086</v>
      </c>
      <c r="I1232" s="177">
        <f>_xll.qlInterestRateIndexValueDate(Index1M,$H1232)</f>
        <v>48088</v>
      </c>
      <c r="J1232" s="182">
        <f>IFERROR(_xll.qlIndexFixing(Index1M,$H1232,TRUE,_xll.ohTrigger(RecalcTrigger,Trigger1M)),NA())</f>
        <v>2.1448527313115695E-2</v>
      </c>
      <c r="K1232" s="44" t="e">
        <f>IFERROR(_xll.qlIndexFixing(Index3M,H1232,TRUE,_xll.ohTrigger(RecalcTrigger,Trigger3M)),NA())</f>
        <v>#N/A</v>
      </c>
      <c r="L1232" s="44">
        <f>IFERROR(_xll.qlIndexFixing(Index6M,$H1232,TRUE,_xll.ohTrigger(RecalcTrigger,Trigger6M)),NA())</f>
        <v>2.2094312408805463E-2</v>
      </c>
      <c r="M1232" s="183">
        <f>IFERROR(_xll.qlIndexFixing(Index1Y,$H1232,TRUE,_xll.ohTrigger(RecalcTrigger,Trigger1Y)),NA())</f>
        <v>2.2544240404904818E-2</v>
      </c>
      <c r="N1232" s="182">
        <f>IFERROR(_xll.qlIndexFixing(ONIndex1M,I1232,TRUE,_xll.ohTrigger(RecalcTrigger,Trigger1M)),NA())</f>
        <v>2.1438336559027604E-2</v>
      </c>
      <c r="O1232" s="44" t="e">
        <f>IFERROR(_xll.qlIndexFixing(ONIndex3M,I1232,TRUE,_xll.ohTrigger(RecalcTrigger,Trigger3M)),NA())</f>
        <v>#N/A</v>
      </c>
      <c r="P1232" s="44">
        <f>IFERROR(_xll.qlIndexFixing(ONIndex6M,I1232,TRUE,_xll.ohTrigger(RecalcTrigger,Trigger6M)),NA())</f>
        <v>2.206924758517026E-2</v>
      </c>
      <c r="Q1232" s="183">
        <f>IFERROR(_xll.qlIndexFixing(ONIndex1Y,I1232,TRUE,_xll.ohTrigger(RecalcTrigger,Trigger1Y)),NA())</f>
        <v>2.2455531222087544E-2</v>
      </c>
    </row>
    <row r="1233" spans="2:17" x14ac:dyDescent="0.2">
      <c r="B1233" s="39" t="s">
        <v>42</v>
      </c>
      <c r="D1233" s="42">
        <f>_xll.qlCalendarAdvance(Calendar,$D1232,B1233,"f",FALSE)</f>
        <v>48093</v>
      </c>
      <c r="E1233" s="177">
        <f>_xll.qlInterestRateIndexValueDate(IndexON,D1233)</f>
        <v>48093</v>
      </c>
      <c r="F1233" s="193">
        <f>IFERROR(_xll.qlIndexFixing(IndexON,D1233,TRUE,_xll.ohTrigger(RecalcTrigger,TriggerON)),NA())</f>
        <v>2.1374024677287551E-2</v>
      </c>
      <c r="H1233" s="42">
        <f>_xll.qlCalendarAdvance(Calendar,$H1232,B1233,"f",FALSE)</f>
        <v>48093</v>
      </c>
      <c r="I1233" s="177">
        <f>_xll.qlInterestRateIndexValueDate(Index1M,$H1233)</f>
        <v>48095</v>
      </c>
      <c r="J1233" s="182">
        <f>IFERROR(_xll.qlIndexFixing(Index1M,$H1233,TRUE,_xll.ohTrigger(RecalcTrigger,Trigger1M)),NA())</f>
        <v>2.1442622704853365E-2</v>
      </c>
      <c r="K1233" s="44" t="e">
        <f>IFERROR(_xll.qlIndexFixing(Index3M,H1233,TRUE,_xll.ohTrigger(RecalcTrigger,Trigger3M)),NA())</f>
        <v>#N/A</v>
      </c>
      <c r="L1233" s="44">
        <f>IFERROR(_xll.qlIndexFixing(Index6M,$H1233,TRUE,_xll.ohTrigger(RecalcTrigger,Trigger6M)),NA())</f>
        <v>2.208603296391215E-2</v>
      </c>
      <c r="M1233" s="183">
        <f>IFERROR(_xll.qlIndexFixing(Index1Y,$H1233,TRUE,_xll.ohTrigger(RecalcTrigger,Trigger1Y)),NA())</f>
        <v>2.2536708689217391E-2</v>
      </c>
      <c r="N1233" s="182">
        <f>IFERROR(_xll.qlIndexFixing(ONIndex1M,I1233,TRUE,_xll.ohTrigger(RecalcTrigger,Trigger1M)),NA())</f>
        <v>2.1432557614584624E-2</v>
      </c>
      <c r="O1233" s="44" t="e">
        <f>IFERROR(_xll.qlIndexFixing(ONIndex3M,I1233,TRUE,_xll.ohTrigger(RecalcTrigger,Trigger3M)),NA())</f>
        <v>#N/A</v>
      </c>
      <c r="P1233" s="44">
        <f>IFERROR(_xll.qlIndexFixing(ONIndex6M,I1233,TRUE,_xll.ohTrigger(RecalcTrigger,Trigger6M)),NA())</f>
        <v>2.2061931617018971E-2</v>
      </c>
      <c r="Q1233" s="183">
        <f>IFERROR(_xll.qlIndexFixing(ONIndex1Y,I1233,TRUE,_xll.ohTrigger(RecalcTrigger,Trigger1Y)),NA())</f>
        <v>2.24506842861949E-2</v>
      </c>
    </row>
    <row r="1234" spans="2:17" x14ac:dyDescent="0.2">
      <c r="B1234" s="39" t="s">
        <v>42</v>
      </c>
      <c r="D1234" s="42">
        <f>_xll.qlCalendarAdvance(Calendar,$D1233,B1234,"f",FALSE)</f>
        <v>48100</v>
      </c>
      <c r="E1234" s="177">
        <f>_xll.qlInterestRateIndexValueDate(IndexON,D1234)</f>
        <v>48100</v>
      </c>
      <c r="F1234" s="193">
        <f>IFERROR(_xll.qlIndexFixing(IndexON,D1234,TRUE,_xll.ohTrigger(RecalcTrigger,TriggerON)),NA())</f>
        <v>2.1367910100122955E-2</v>
      </c>
      <c r="H1234" s="42">
        <f>_xll.qlCalendarAdvance(Calendar,$H1233,B1234,"f",FALSE)</f>
        <v>48100</v>
      </c>
      <c r="I1234" s="177">
        <f>_xll.qlInterestRateIndexValueDate(Index1M,$H1234)</f>
        <v>48102</v>
      </c>
      <c r="J1234" s="182">
        <f>IFERROR(_xll.qlIndexFixing(Index1M,$H1234,TRUE,_xll.ohTrigger(RecalcTrigger,Trigger1M)),NA())</f>
        <v>2.1436648215617526E-2</v>
      </c>
      <c r="K1234" s="44" t="e">
        <f>IFERROR(_xll.qlIndexFixing(Index3M,H1234,TRUE,_xll.ohTrigger(RecalcTrigger,Trigger3M)),NA())</f>
        <v>#N/A</v>
      </c>
      <c r="L1234" s="44">
        <f>IFERROR(_xll.qlIndexFixing(Index6M,$H1234,TRUE,_xll.ohTrigger(RecalcTrigger,Trigger6M)),NA())</f>
        <v>2.2077759620434595E-2</v>
      </c>
      <c r="M1234" s="183">
        <f>IFERROR(_xll.qlIndexFixing(Index1Y,$H1234,TRUE,_xll.ohTrigger(RecalcTrigger,Trigger1Y)),NA())</f>
        <v>2.2529076036141731E-2</v>
      </c>
      <c r="N1234" s="182">
        <f>IFERROR(_xll.qlIndexFixing(ONIndex1M,I1234,TRUE,_xll.ohTrigger(RecalcTrigger,Trigger1M)),NA())</f>
        <v>2.1426708684684215E-2</v>
      </c>
      <c r="O1234" s="44" t="e">
        <f>IFERROR(_xll.qlIndexFixing(ONIndex3M,I1234,TRUE,_xll.ohTrigger(RecalcTrigger,Trigger3M)),NA())</f>
        <v>#N/A</v>
      </c>
      <c r="P1234" s="44">
        <f>IFERROR(_xll.qlIndexFixing(ONIndex6M,I1234,TRUE,_xll.ohTrigger(RecalcTrigger,Trigger6M)),NA())</f>
        <v>2.2054549614489716E-2</v>
      </c>
      <c r="Q1234" s="183">
        <f>IFERROR(_xll.qlIndexFixing(ONIndex1Y,I1234,TRUE,_xll.ohTrigger(RecalcTrigger,Trigger1Y)),NA())</f>
        <v>2.2445740438783446E-2</v>
      </c>
    </row>
    <row r="1235" spans="2:17" x14ac:dyDescent="0.2">
      <c r="B1235" s="39" t="s">
        <v>42</v>
      </c>
      <c r="D1235" s="42">
        <f>_xll.qlCalendarAdvance(Calendar,$D1234,B1235,"f",FALSE)</f>
        <v>48107</v>
      </c>
      <c r="E1235" s="177">
        <f>_xll.qlInterestRateIndexValueDate(IndexON,D1235)</f>
        <v>48107</v>
      </c>
      <c r="F1235" s="193">
        <f>IFERROR(_xll.qlIndexFixing(IndexON,D1235,TRUE,_xll.ohTrigger(RecalcTrigger,TriggerON)),NA())</f>
        <v>2.1361727565558652E-2</v>
      </c>
      <c r="H1235" s="42">
        <f>_xll.qlCalendarAdvance(Calendar,$H1234,B1235,"f",FALSE)</f>
        <v>48107</v>
      </c>
      <c r="I1235" s="177">
        <f>_xll.qlInterestRateIndexValueDate(Index1M,$H1235)</f>
        <v>48109</v>
      </c>
      <c r="J1235" s="182">
        <f>IFERROR(_xll.qlIndexFixing(Index1M,$H1235,TRUE,_xll.ohTrigger(RecalcTrigger,Trigger1M)),NA())</f>
        <v>2.1430603985930774E-2</v>
      </c>
      <c r="K1235" s="44" t="e">
        <f>IFERROR(_xll.qlIndexFixing(Index3M,H1235,TRUE,_xll.ohTrigger(RecalcTrigger,Trigger3M)),NA())</f>
        <v>#N/A</v>
      </c>
      <c r="L1235" s="44">
        <f>IFERROR(_xll.qlIndexFixing(Index6M,$H1235,TRUE,_xll.ohTrigger(RecalcTrigger,Trigger6M)),NA())</f>
        <v>2.2069421434645735E-2</v>
      </c>
      <c r="M1235" s="183">
        <f>IFERROR(_xll.qlIndexFixing(Index1Y,$H1235,TRUE,_xll.ohTrigger(RecalcTrigger,Trigger1Y)),NA())</f>
        <v>2.2521342375578696E-2</v>
      </c>
      <c r="N1235" s="182">
        <f>IFERROR(_xll.qlIndexFixing(ONIndex1M,I1235,TRUE,_xll.ohTrigger(RecalcTrigger,Trigger1M)),NA())</f>
        <v>2.1420789909534221E-2</v>
      </c>
      <c r="O1235" s="44" t="e">
        <f>IFERROR(_xll.qlIndexFixing(ONIndex3M,I1235,TRUE,_xll.ohTrigger(RecalcTrigger,Trigger3M)),NA())</f>
        <v>#N/A</v>
      </c>
      <c r="P1235" s="44">
        <f>IFERROR(_xll.qlIndexFixing(ONIndex6M,I1235,TRUE,_xll.ohTrigger(RecalcTrigger,Trigger6M)),NA())</f>
        <v>2.2047101717710405E-2</v>
      </c>
      <c r="Q1235" s="183">
        <f>IFERROR(_xll.qlIndexFixing(ONIndex1Y,I1235,TRUE,_xll.ohTrigger(RecalcTrigger,Trigger1Y)),NA())</f>
        <v>2.2440699608949899E-2</v>
      </c>
    </row>
    <row r="1236" spans="2:17" x14ac:dyDescent="0.2">
      <c r="B1236" s="39" t="s">
        <v>42</v>
      </c>
      <c r="D1236" s="42">
        <f>_xll.qlCalendarAdvance(Calendar,$D1235,B1236,"f",FALSE)</f>
        <v>48114</v>
      </c>
      <c r="E1236" s="177">
        <f>_xll.qlInterestRateIndexValueDate(IndexON,D1236)</f>
        <v>48114</v>
      </c>
      <c r="F1236" s="193">
        <f>IFERROR(_xll.qlIndexFixing(IndexON,D1236,TRUE,_xll.ohTrigger(RecalcTrigger,TriggerON)),NA())</f>
        <v>2.1355477226991937E-2</v>
      </c>
      <c r="H1236" s="42">
        <f>_xll.qlCalendarAdvance(Calendar,$H1235,B1236,"f",FALSE)</f>
        <v>48114</v>
      </c>
      <c r="I1236" s="177">
        <f>_xll.qlInterestRateIndexValueDate(Index1M,$H1236)</f>
        <v>48116</v>
      </c>
      <c r="J1236" s="182">
        <f>IFERROR(_xll.qlIndexFixing(Index1M,$H1236,TRUE,_xll.ohTrigger(RecalcTrigger,Trigger1M)),NA())</f>
        <v>2.1424490156313203E-2</v>
      </c>
      <c r="K1236" s="44" t="e">
        <f>IFERROR(_xll.qlIndexFixing(Index3M,H1236,TRUE,_xll.ohTrigger(RecalcTrigger,Trigger3M)),NA())</f>
        <v>#N/A</v>
      </c>
      <c r="L1236" s="44">
        <f>IFERROR(_xll.qlIndexFixing(Index6M,$H1236,TRUE,_xll.ohTrigger(RecalcTrigger,Trigger6M)),NA())</f>
        <v>2.206101854890247E-2</v>
      </c>
      <c r="M1236" s="183">
        <f>IFERROR(_xll.qlIndexFixing(Index1Y,$H1236,TRUE,_xll.ohTrigger(RecalcTrigger,Trigger1Y)),NA())</f>
        <v>2.2513507637462595E-2</v>
      </c>
      <c r="N1236" s="182">
        <f>IFERROR(_xll.qlIndexFixing(ONIndex1M,I1236,TRUE,_xll.ohTrigger(RecalcTrigger,Trigger1M)),NA())</f>
        <v>2.1414801429102681E-2</v>
      </c>
      <c r="O1236" s="44" t="e">
        <f>IFERROR(_xll.qlIndexFixing(ONIndex3M,I1236,TRUE,_xll.ohTrigger(RecalcTrigger,Trigger3M)),NA())</f>
        <v>#N/A</v>
      </c>
      <c r="P1236" s="44">
        <f>IFERROR(_xll.qlIndexFixing(ONIndex6M,I1236,TRUE,_xll.ohTrigger(RecalcTrigger,Trigger6M)),NA())</f>
        <v>2.2039588066409266E-2</v>
      </c>
      <c r="Q1236" s="183">
        <f>IFERROR(_xll.qlIndexFixing(ONIndex1Y,I1236,TRUE,_xll.ohTrigger(RecalcTrigger,Trigger1Y)),NA())</f>
        <v>2.2435561726030784E-2</v>
      </c>
    </row>
    <row r="1237" spans="2:17" x14ac:dyDescent="0.2">
      <c r="B1237" s="39" t="s">
        <v>42</v>
      </c>
      <c r="D1237" s="42">
        <f>_xll.qlCalendarAdvance(Calendar,$D1236,B1237,"f",FALSE)</f>
        <v>48121</v>
      </c>
      <c r="E1237" s="177">
        <f>_xll.qlInterestRateIndexValueDate(IndexON,D1237)</f>
        <v>48121</v>
      </c>
      <c r="F1237" s="193">
        <f>IFERROR(_xll.qlIndexFixing(IndexON,D1237,TRUE,_xll.ohTrigger(RecalcTrigger,TriggerON)),NA())</f>
        <v>2.1349159238139848E-2</v>
      </c>
      <c r="H1237" s="42">
        <f>_xll.qlCalendarAdvance(Calendar,$H1236,B1237,"f",FALSE)</f>
        <v>48121</v>
      </c>
      <c r="I1237" s="177">
        <f>_xll.qlInterestRateIndexValueDate(Index1M,$H1237)</f>
        <v>48123</v>
      </c>
      <c r="J1237" s="182">
        <f>IFERROR(_xll.qlIndexFixing(Index1M,$H1237,TRUE,_xll.ohTrigger(RecalcTrigger,Trigger1M)),NA())</f>
        <v>2.1418306867284909E-2</v>
      </c>
      <c r="K1237" s="44" t="e">
        <f>IFERROR(_xll.qlIndexFixing(Index3M,H1237,TRUE,_xll.ohTrigger(RecalcTrigger,Trigger3M)),NA())</f>
        <v>#N/A</v>
      </c>
      <c r="L1237" s="44">
        <f>IFERROR(_xll.qlIndexFixing(Index6M,$H1237,TRUE,_xll.ohTrigger(RecalcTrigger,Trigger6M)),NA())</f>
        <v>2.2052596737514831E-2</v>
      </c>
      <c r="M1237" s="183">
        <f>IFERROR(_xll.qlIndexFixing(Index1Y,$H1237,TRUE,_xll.ohTrigger(RecalcTrigger,Trigger1Y)),NA())</f>
        <v>2.2505571751760316E-2</v>
      </c>
      <c r="N1237" s="182">
        <f>IFERROR(_xll.qlIndexFixing(ONIndex1M,I1237,TRUE,_xll.ohTrigger(RecalcTrigger,Trigger1M)),NA())</f>
        <v>2.1408743383757312E-2</v>
      </c>
      <c r="O1237" s="44" t="e">
        <f>IFERROR(_xll.qlIndexFixing(ONIndex3M,I1237,TRUE,_xll.ohTrigger(RecalcTrigger,Trigger3M)),NA())</f>
        <v>#N/A</v>
      </c>
      <c r="P1237" s="44">
        <f>IFERROR(_xll.qlIndexFixing(ONIndex6M,I1237,TRUE,_xll.ohTrigger(RecalcTrigger,Trigger6M)),NA())</f>
        <v>2.2032008800874081E-2</v>
      </c>
      <c r="Q1237" s="183">
        <f>IFERROR(_xll.qlIndexFixing(ONIndex1Y,I1237,TRUE,_xll.ohTrigger(RecalcTrigger,Trigger1Y)),NA())</f>
        <v>2.2430326719282689E-2</v>
      </c>
    </row>
    <row r="1238" spans="2:17" x14ac:dyDescent="0.2">
      <c r="B1238" s="39" t="s">
        <v>42</v>
      </c>
      <c r="D1238" s="42">
        <f>_xll.qlCalendarAdvance(Calendar,$D1237,B1238,"f",FALSE)</f>
        <v>48128</v>
      </c>
      <c r="E1238" s="177">
        <f>_xll.qlInterestRateIndexValueDate(IndexON,D1238)</f>
        <v>48128</v>
      </c>
      <c r="F1238" s="193">
        <f>IFERROR(_xll.qlIndexFixing(IndexON,D1238,TRUE,_xll.ohTrigger(RecalcTrigger,TriggerON)),NA())</f>
        <v>2.1342773752559552E-2</v>
      </c>
      <c r="H1238" s="42">
        <f>_xll.qlCalendarAdvance(Calendar,$H1237,B1238,"f",FALSE)</f>
        <v>48128</v>
      </c>
      <c r="I1238" s="177">
        <f>_xll.qlInterestRateIndexValueDate(Index1M,$H1238)</f>
        <v>48130</v>
      </c>
      <c r="J1238" s="182">
        <f>IFERROR(_xll.qlIndexFixing(Index1M,$H1238,TRUE,_xll.ohTrigger(RecalcTrigger,Trigger1M)),NA())</f>
        <v>2.1412054259368485E-2</v>
      </c>
      <c r="K1238" s="44" t="e">
        <f>IFERROR(_xll.qlIndexFixing(Index3M,H1238,TRUE,_xll.ohTrigger(RecalcTrigger,Trigger3M)),NA())</f>
        <v>#N/A</v>
      </c>
      <c r="L1238" s="44">
        <f>IFERROR(_xll.qlIndexFixing(Index6M,$H1238,TRUE,_xll.ohTrigger(RecalcTrigger,Trigger6M)),NA())</f>
        <v>2.2044059807403812E-2</v>
      </c>
      <c r="M1238" s="183">
        <f>IFERROR(_xll.qlIndexFixing(Index1Y,$H1238,TRUE,_xll.ohTrigger(RecalcTrigger,Trigger1Y)),NA())</f>
        <v>2.2497534648471554E-2</v>
      </c>
      <c r="N1238" s="182">
        <f>IFERROR(_xll.qlIndexFixing(ONIndex1M,I1238,TRUE,_xll.ohTrigger(RecalcTrigger,Trigger1M)),NA())</f>
        <v>2.1402615913546086E-2</v>
      </c>
      <c r="O1238" s="44" t="e">
        <f>IFERROR(_xll.qlIndexFixing(ONIndex3M,I1238,TRUE,_xll.ohTrigger(RecalcTrigger,Trigger3M)),NA())</f>
        <v>#N/A</v>
      </c>
      <c r="P1238" s="44">
        <f>IFERROR(_xll.qlIndexFixing(ONIndex6M,I1238,TRUE,_xll.ohTrigger(RecalcTrigger,Trigger6M)),NA())</f>
        <v>2.2024364060913015E-2</v>
      </c>
      <c r="Q1238" s="183">
        <f>IFERROR(_xll.qlIndexFixing(ONIndex1Y,I1238,TRUE,_xll.ohTrigger(RecalcTrigger,Trigger1Y)),NA())</f>
        <v>2.2424994517882268E-2</v>
      </c>
    </row>
    <row r="1239" spans="2:17" x14ac:dyDescent="0.2">
      <c r="B1239" s="39" t="s">
        <v>42</v>
      </c>
      <c r="D1239" s="42">
        <f>_xll.qlCalendarAdvance(Calendar,$D1238,B1239,"f",FALSE)</f>
        <v>48135</v>
      </c>
      <c r="E1239" s="177">
        <f>_xll.qlInterestRateIndexValueDate(IndexON,D1239)</f>
        <v>48135</v>
      </c>
      <c r="F1239" s="193">
        <f>IFERROR(_xll.qlIndexFixing(IndexON,D1239,TRUE,_xll.ohTrigger(RecalcTrigger,TriggerON)),NA())</f>
        <v>2.133632092372828E-2</v>
      </c>
      <c r="H1239" s="42">
        <f>_xll.qlCalendarAdvance(Calendar,$H1238,B1239,"f",FALSE)</f>
        <v>48135</v>
      </c>
      <c r="I1239" s="177">
        <f>_xll.qlInterestRateIndexValueDate(Index1M,$H1239)</f>
        <v>48137</v>
      </c>
      <c r="J1239" s="182">
        <f>IFERROR(_xll.qlIndexFixing(Index1M,$H1239,TRUE,_xll.ohTrigger(RecalcTrigger,Trigger1M)),NA())</f>
        <v>2.1405732473089023E-2</v>
      </c>
      <c r="K1239" s="44" t="e">
        <f>IFERROR(_xll.qlIndexFixing(Index3M,H1239,TRUE,_xll.ohTrigger(RecalcTrigger,Trigger3M)),NA())</f>
        <v>#N/A</v>
      </c>
      <c r="L1239" s="44">
        <f>IFERROR(_xll.qlIndexFixing(Index6M,$H1239,TRUE,_xll.ohTrigger(RecalcTrigger,Trigger6M)),NA())</f>
        <v>2.2035458610891189E-2</v>
      </c>
      <c r="M1239" s="183">
        <f>IFERROR(_xll.qlIndexFixing(Index1Y,$H1239,TRUE,_xll.ohTrigger(RecalcTrigger,Trigger1Y)),NA())</f>
        <v>2.2489396257629229E-2</v>
      </c>
      <c r="N1239" s="182">
        <f>IFERROR(_xll.qlIndexFixing(ONIndex1M,I1239,TRUE,_xll.ohTrigger(RecalcTrigger,Trigger1M)),NA())</f>
        <v>2.1396419158596913E-2</v>
      </c>
      <c r="O1239" s="44" t="e">
        <f>IFERROR(_xll.qlIndexFixing(ONIndex3M,I1239,TRUE,_xll.ohTrigger(RecalcTrigger,Trigger3M)),NA())</f>
        <v>#N/A</v>
      </c>
      <c r="P1239" s="44">
        <f>IFERROR(_xll.qlIndexFixing(ONIndex6M,I1239,TRUE,_xll.ohTrigger(RecalcTrigger,Trigger6M)),NA())</f>
        <v>2.2016653986494106E-2</v>
      </c>
      <c r="Q1239" s="183">
        <f>IFERROR(_xll.qlIndexFixing(ONIndex1Y,I1239,TRUE,_xll.ohTrigger(RecalcTrigger,Trigger1Y)),NA())</f>
        <v>2.2419565051006174E-2</v>
      </c>
    </row>
    <row r="1240" spans="2:17" x14ac:dyDescent="0.2">
      <c r="B1240" s="39" t="s">
        <v>42</v>
      </c>
      <c r="D1240" s="42">
        <f>_xll.qlCalendarAdvance(Calendar,$D1239,B1240,"f",FALSE)</f>
        <v>48142</v>
      </c>
      <c r="E1240" s="177">
        <f>_xll.qlInterestRateIndexValueDate(IndexON,D1240)</f>
        <v>48142</v>
      </c>
      <c r="F1240" s="193">
        <f>IFERROR(_xll.qlIndexFixing(IndexON,D1240,TRUE,_xll.ohTrigger(RecalcTrigger,TriggerON)),NA())</f>
        <v>2.13298009052032E-2</v>
      </c>
      <c r="H1240" s="42">
        <f>_xll.qlCalendarAdvance(Calendar,$H1239,B1240,"f",FALSE)</f>
        <v>48142</v>
      </c>
      <c r="I1240" s="177">
        <f>_xll.qlInterestRateIndexValueDate(Index1M,$H1240)</f>
        <v>48144</v>
      </c>
      <c r="J1240" s="182">
        <f>IFERROR(_xll.qlIndexFixing(Index1M,$H1240,TRUE,_xll.ohTrigger(RecalcTrigger,Trigger1M)),NA())</f>
        <v>2.1399341648969117E-2</v>
      </c>
      <c r="K1240" s="44" t="e">
        <f>IFERROR(_xll.qlIndexFixing(Index3M,H1240,TRUE,_xll.ohTrigger(RecalcTrigger,Trigger3M)),NA())</f>
        <v>#N/A</v>
      </c>
      <c r="L1240" s="44">
        <f>IFERROR(_xll.qlIndexFixing(Index6M,$H1240,TRUE,_xll.ohTrigger(RecalcTrigger,Trigger6M)),NA())</f>
        <v>2.2026793290362306E-2</v>
      </c>
      <c r="M1240" s="183">
        <f>IFERROR(_xll.qlIndexFixing(Index1Y,$H1240,TRUE,_xll.ohTrigger(RecalcTrigger,Trigger1Y)),NA())</f>
        <v>2.2481156509299282E-2</v>
      </c>
      <c r="N1240" s="182">
        <f>IFERROR(_xll.qlIndexFixing(ONIndex1M,I1240,TRUE,_xll.ohTrigger(RecalcTrigger,Trigger1M)),NA())</f>
        <v>2.1390153259197575E-2</v>
      </c>
      <c r="O1240" s="44" t="e">
        <f>IFERROR(_xll.qlIndexFixing(ONIndex3M,I1240,TRUE,_xll.ohTrigger(RecalcTrigger,Trigger3M)),NA())</f>
        <v>#N/A</v>
      </c>
      <c r="P1240" s="44">
        <f>IFERROR(_xll.qlIndexFixing(ONIndex6M,I1240,TRUE,_xll.ohTrigger(RecalcTrigger,Trigger6M)),NA())</f>
        <v>2.2008878717745262E-2</v>
      </c>
      <c r="Q1240" s="183">
        <f>IFERROR(_xll.qlIndexFixing(ONIndex1Y,I1240,TRUE,_xll.ohTrigger(RecalcTrigger,Trigger1Y)),NA())</f>
        <v>2.2414038247910995E-2</v>
      </c>
    </row>
    <row r="1241" spans="2:17" x14ac:dyDescent="0.2">
      <c r="B1241" s="39" t="s">
        <v>42</v>
      </c>
      <c r="D1241" s="42">
        <f>_xll.qlCalendarAdvance(Calendar,$D1240,B1241,"f",FALSE)</f>
        <v>48149</v>
      </c>
      <c r="E1241" s="177">
        <f>_xll.qlInterestRateIndexValueDate(IndexON,D1241)</f>
        <v>48149</v>
      </c>
      <c r="F1241" s="193">
        <f>IFERROR(_xll.qlIndexFixing(IndexON,D1241,TRUE,_xll.ohTrigger(RecalcTrigger,TriggerON)),NA())</f>
        <v>2.1323213850621414E-2</v>
      </c>
      <c r="H1241" s="42">
        <f>_xll.qlCalendarAdvance(Calendar,$H1240,B1241,"f",FALSE)</f>
        <v>48149</v>
      </c>
      <c r="I1241" s="177">
        <f>_xll.qlInterestRateIndexValueDate(Index1M,$H1241)</f>
        <v>48151</v>
      </c>
      <c r="J1241" s="182">
        <f>IFERROR(_xll.qlIndexFixing(Index1M,$H1241,TRUE,_xll.ohTrigger(RecalcTrigger,Trigger1M)),NA())</f>
        <v>2.1392376824973216E-2</v>
      </c>
      <c r="K1241" s="44" t="e">
        <f>IFERROR(_xll.qlIndexFixing(Index3M,H1241,TRUE,_xll.ohTrigger(RecalcTrigger,Trigger3M)),NA())</f>
        <v>#N/A</v>
      </c>
      <c r="L1241" s="44">
        <f>IFERROR(_xll.qlIndexFixing(Index6M,$H1241,TRUE,_xll.ohTrigger(RecalcTrigger,Trigger6M)),NA())</f>
        <v>2.2018063988207309E-2</v>
      </c>
      <c r="M1241" s="183">
        <f>IFERROR(_xll.qlIndexFixing(Index1Y,$H1241,TRUE,_xll.ohTrigger(RecalcTrigger,Trigger1Y)),NA())</f>
        <v>2.247271257412968E-2</v>
      </c>
      <c r="N1241" s="182">
        <f>IFERROR(_xll.qlIndexFixing(ONIndex1M,I1241,TRUE,_xll.ohTrigger(RecalcTrigger,Trigger1M)),NA())</f>
        <v>2.1383818355396045E-2</v>
      </c>
      <c r="O1241" s="44" t="e">
        <f>IFERROR(_xll.qlIndexFixing(ONIndex3M,I1241,TRUE,_xll.ohTrigger(RecalcTrigger,Trigger3M)),NA())</f>
        <v>#N/A</v>
      </c>
      <c r="P1241" s="44">
        <f>IFERROR(_xll.qlIndexFixing(ONIndex6M,I1241,TRUE,_xll.ohTrigger(RecalcTrigger,Trigger6M)),NA())</f>
        <v>2.2001038394714456E-2</v>
      </c>
      <c r="Q1241" s="183">
        <f>IFERROR(_xll.qlIndexFixing(ONIndex1Y,I1241,TRUE,_xll.ohTrigger(RecalcTrigger,Trigger1Y)),NA())</f>
        <v>2.2408414037773383E-2</v>
      </c>
    </row>
    <row r="1242" spans="2:17" x14ac:dyDescent="0.2">
      <c r="B1242" s="39" t="s">
        <v>42</v>
      </c>
      <c r="D1242" s="42">
        <f>_xll.qlCalendarAdvance(Calendar,$D1241,B1242,"f",FALSE)</f>
        <v>48156</v>
      </c>
      <c r="E1242" s="177">
        <f>_xll.qlInterestRateIndexValueDate(IndexON,D1242)</f>
        <v>48156</v>
      </c>
      <c r="F1242" s="193">
        <f>IFERROR(_xll.qlIndexFixing(IndexON,D1242,TRUE,_xll.ohTrigger(RecalcTrigger,TriggerON)),NA())</f>
        <v>2.131655991354009E-2</v>
      </c>
      <c r="H1242" s="42">
        <f>_xll.qlCalendarAdvance(Calendar,$H1241,B1242,"f",FALSE)</f>
        <v>48156</v>
      </c>
      <c r="I1242" s="177">
        <f>_xll.qlInterestRateIndexValueDate(Index1M,$H1242)</f>
        <v>48158</v>
      </c>
      <c r="J1242" s="182">
        <f>IFERROR(_xll.qlIndexFixing(Index1M,$H1242,TRUE,_xll.ohTrigger(RecalcTrigger,Trigger1M)),NA())</f>
        <v>2.1386353449310835E-2</v>
      </c>
      <c r="K1242" s="44" t="e">
        <f>IFERROR(_xll.qlIndexFixing(Index3M,H1242,TRUE,_xll.ohTrigger(RecalcTrigger,Trigger3M)),NA())</f>
        <v>#N/A</v>
      </c>
      <c r="L1242" s="44">
        <f>IFERROR(_xll.qlIndexFixing(Index6M,$H1242,TRUE,_xll.ohTrigger(RecalcTrigger,Trigger6M)),NA())</f>
        <v>2.2009250507885037E-2</v>
      </c>
      <c r="M1242" s="183">
        <f>IFERROR(_xll.qlIndexFixing(Index1Y,$H1242,TRUE,_xll.ohTrigger(RecalcTrigger,Trigger1Y)),NA())</f>
        <v>2.2464372660606902E-2</v>
      </c>
      <c r="N1242" s="182">
        <f>IFERROR(_xll.qlIndexFixing(ONIndex1M,I1242,TRUE,_xll.ohTrigger(RecalcTrigger,Trigger1M)),NA())</f>
        <v>2.1377414587240295E-2</v>
      </c>
      <c r="O1242" s="44" t="e">
        <f>IFERROR(_xll.qlIndexFixing(ONIndex3M,I1242,TRUE,_xll.ohTrigger(RecalcTrigger,Trigger3M)),NA())</f>
        <v>#N/A</v>
      </c>
      <c r="P1242" s="44">
        <f>IFERROR(_xll.qlIndexFixing(ONIndex6M,I1242,TRUE,_xll.ohTrigger(RecalcTrigger,Trigger6M)),NA())</f>
        <v>2.1993133157209854E-2</v>
      </c>
      <c r="Q1242" s="183">
        <f>IFERROR(_xll.qlIndexFixing(ONIndex1Y,I1242,TRUE,_xll.ohTrigger(RecalcTrigger,Trigger1Y)),NA())</f>
        <v>2.2402692349849929E-2</v>
      </c>
    </row>
    <row r="1243" spans="2:17" x14ac:dyDescent="0.2">
      <c r="B1243" s="39" t="s">
        <v>42</v>
      </c>
      <c r="D1243" s="42">
        <f>_xll.qlCalendarAdvance(Calendar,$D1242,B1243,"f",FALSE)</f>
        <v>48163</v>
      </c>
      <c r="E1243" s="177">
        <f>_xll.qlInterestRateIndexValueDate(IndexON,D1243)</f>
        <v>48163</v>
      </c>
      <c r="F1243" s="193">
        <f>IFERROR(_xll.qlIndexFixing(IndexON,D1243,TRUE,_xll.ohTrigger(RecalcTrigger,TriggerON)),NA())</f>
        <v>2.1309839247356521E-2</v>
      </c>
      <c r="H1243" s="42">
        <f>_xll.qlCalendarAdvance(Calendar,$H1242,B1243,"f",FALSE)</f>
        <v>48163</v>
      </c>
      <c r="I1243" s="177">
        <f>_xll.qlInterestRateIndexValueDate(Index1M,$H1243)</f>
        <v>48165</v>
      </c>
      <c r="J1243" s="182">
        <f>IFERROR(_xll.qlIndexFixing(Index1M,$H1243,TRUE,_xll.ohTrigger(RecalcTrigger,Trigger1M)),NA())</f>
        <v>2.1379756354822643E-2</v>
      </c>
      <c r="K1243" s="44" t="e">
        <f>IFERROR(_xll.qlIndexFixing(Index3M,H1243,TRUE,_xll.ohTrigger(RecalcTrigger,Trigger3M)),NA())</f>
        <v>#N/A</v>
      </c>
      <c r="L1243" s="44">
        <f>IFERROR(_xll.qlIndexFixing(Index6M,$H1243,TRUE,_xll.ohTrigger(RecalcTrigger,Trigger6M)),NA())</f>
        <v>2.200039870878254E-2</v>
      </c>
      <c r="M1243" s="183">
        <f>IFERROR(_xll.qlIndexFixing(Index1Y,$H1243,TRUE,_xll.ohTrigger(RecalcTrigger,Trigger1Y)),NA())</f>
        <v>2.2455828420542088E-2</v>
      </c>
      <c r="N1243" s="182">
        <f>IFERROR(_xll.qlIndexFixing(ONIndex1M,I1243,TRUE,_xll.ohTrigger(RecalcTrigger,Trigger1M)),NA())</f>
        <v>2.137094209517798E-2</v>
      </c>
      <c r="O1243" s="44" t="e">
        <f>IFERROR(_xll.qlIndexFixing(ONIndex3M,I1243,TRUE,_xll.ohTrigger(RecalcTrigger,Trigger3M)),NA())</f>
        <v>#N/A</v>
      </c>
      <c r="P1243" s="44">
        <f>IFERROR(_xll.qlIndexFixing(ONIndex6M,I1243,TRUE,_xll.ohTrigger(RecalcTrigger,Trigger6M)),NA())</f>
        <v>2.1985163145359365E-2</v>
      </c>
      <c r="Q1243" s="183">
        <f>IFERROR(_xll.qlIndexFixing(ONIndex1Y,I1243,TRUE,_xll.ohTrigger(RecalcTrigger,Trigger1Y)),NA())</f>
        <v>2.2396873113477156E-2</v>
      </c>
    </row>
    <row r="1244" spans="2:17" x14ac:dyDescent="0.2">
      <c r="B1244" s="39" t="s">
        <v>42</v>
      </c>
      <c r="D1244" s="42">
        <f>_xll.qlCalendarAdvance(Calendar,$D1243,B1244,"f",FALSE)</f>
        <v>48170</v>
      </c>
      <c r="E1244" s="177">
        <f>_xll.qlInterestRateIndexValueDate(IndexON,D1244)</f>
        <v>48170</v>
      </c>
      <c r="F1244" s="193">
        <f>IFERROR(_xll.qlIndexFixing(IndexON,D1244,TRUE,_xll.ohTrigger(RecalcTrigger,TriggerON)),NA())</f>
        <v>2.1303052005787748E-2</v>
      </c>
      <c r="H1244" s="42">
        <f>_xll.qlCalendarAdvance(Calendar,$H1243,B1244,"f",FALSE)</f>
        <v>48170</v>
      </c>
      <c r="I1244" s="177">
        <f>_xll.qlInterestRateIndexValueDate(Index1M,$H1244)</f>
        <v>48172</v>
      </c>
      <c r="J1244" s="182">
        <f>IFERROR(_xll.qlIndexFixing(Index1M,$H1244,TRUE,_xll.ohTrigger(RecalcTrigger,Trigger1M)),NA())</f>
        <v>2.1373090784604365E-2</v>
      </c>
      <c r="K1244" s="44" t="e">
        <f>IFERROR(_xll.qlIndexFixing(Index3M,H1244,TRUE,_xll.ohTrigger(RecalcTrigger,Trigger3M)),NA())</f>
        <v>#N/A</v>
      </c>
      <c r="L1244" s="44">
        <f>IFERROR(_xll.qlIndexFixing(Index6M,$H1244,TRUE,_xll.ohTrigger(RecalcTrigger,Trigger6M)),NA())</f>
        <v>2.1991483348718713E-2</v>
      </c>
      <c r="M1244" s="183">
        <f>IFERROR(_xll.qlIndexFixing(Index1Y,$H1244,TRUE,_xll.ohTrigger(RecalcTrigger,Trigger1Y)),NA())</f>
        <v>2.2447182543585978E-2</v>
      </c>
      <c r="N1244" s="182">
        <f>IFERROR(_xll.qlIndexFixing(ONIndex1M,I1244,TRUE,_xll.ohTrigger(RecalcTrigger,Trigger1M)),NA())</f>
        <v>2.1364401019097201E-2</v>
      </c>
      <c r="O1244" s="44" t="e">
        <f>IFERROR(_xll.qlIndexFixing(ONIndex3M,I1244,TRUE,_xll.ohTrigger(RecalcTrigger,Trigger3M)),NA())</f>
        <v>#N/A</v>
      </c>
      <c r="P1244" s="44">
        <f>IFERROR(_xll.qlIndexFixing(ONIndex6M,I1244,TRUE,_xll.ohTrigger(RecalcTrigger,Trigger6M)),NA())</f>
        <v>2.1977128499051091E-2</v>
      </c>
      <c r="Q1244" s="183">
        <f>IFERROR(_xll.qlIndexFixing(ONIndex1Y,I1244,TRUE,_xll.ohTrigger(RecalcTrigger,Trigger1Y)),NA())</f>
        <v>2.2390956257671846E-2</v>
      </c>
    </row>
    <row r="1245" spans="2:17" x14ac:dyDescent="0.2">
      <c r="B1245" s="39" t="s">
        <v>42</v>
      </c>
      <c r="D1245" s="42">
        <f>_xll.qlCalendarAdvance(Calendar,$D1244,B1245,"f",FALSE)</f>
        <v>48177</v>
      </c>
      <c r="E1245" s="177">
        <f>_xll.qlInterestRateIndexValueDate(IndexON,D1245)</f>
        <v>48177</v>
      </c>
      <c r="F1245" s="193">
        <f>IFERROR(_xll.qlIndexFixing(IndexON,D1245,TRUE,_xll.ohTrigger(RecalcTrigger,TriggerON)),NA())</f>
        <v>2.1296198342390937E-2</v>
      </c>
      <c r="H1245" s="42">
        <f>_xll.qlCalendarAdvance(Calendar,$H1244,B1245,"f",FALSE)</f>
        <v>48177</v>
      </c>
      <c r="I1245" s="177">
        <f>_xll.qlInterestRateIndexValueDate(Index1M,$H1245)</f>
        <v>48179</v>
      </c>
      <c r="J1245" s="182">
        <f>IFERROR(_xll.qlIndexFixing(Index1M,$H1245,TRUE,_xll.ohTrigger(RecalcTrigger,Trigger1M)),NA())</f>
        <v>2.1366356879178594E-2</v>
      </c>
      <c r="K1245" s="44" t="e">
        <f>IFERROR(_xll.qlIndexFixing(Index3M,H1245,TRUE,_xll.ohTrigger(RecalcTrigger,Trigger3M)),NA())</f>
        <v>#N/A</v>
      </c>
      <c r="L1245" s="44">
        <f>IFERROR(_xll.qlIndexFixing(Index6M,$H1245,TRUE,_xll.ohTrigger(RecalcTrigger,Trigger6M)),NA())</f>
        <v>2.1982504570085593E-2</v>
      </c>
      <c r="M1245" s="183">
        <f>IFERROR(_xll.qlIndexFixing(Index1Y,$H1245,TRUE,_xll.ohTrigger(RecalcTrigger,Trigger1Y)),NA())</f>
        <v>2.2438434959970686E-2</v>
      </c>
      <c r="N1245" s="182">
        <f>IFERROR(_xll.qlIndexFixing(ONIndex1M,I1245,TRUE,_xll.ohTrigger(RecalcTrigger,Trigger1M)),NA())</f>
        <v>2.1357791499205803E-2</v>
      </c>
      <c r="O1245" s="44" t="e">
        <f>IFERROR(_xll.qlIndexFixing(ONIndex3M,I1245,TRUE,_xll.ohTrigger(RecalcTrigger,Trigger3M)),NA())</f>
        <v>#N/A</v>
      </c>
      <c r="P1245" s="44">
        <f>IFERROR(_xll.qlIndexFixing(ONIndex6M,I1245,TRUE,_xll.ohTrigger(RecalcTrigger,Trigger6M)),NA())</f>
        <v>2.1969029358333003E-2</v>
      </c>
      <c r="Q1245" s="183">
        <f>IFERROR(_xll.qlIndexFixing(ONIndex1Y,I1245,TRUE,_xll.ohTrigger(RecalcTrigger,Trigger1Y)),NA())</f>
        <v>2.2384941711770523E-2</v>
      </c>
    </row>
    <row r="1246" spans="2:17" x14ac:dyDescent="0.2">
      <c r="B1246" s="39" t="s">
        <v>42</v>
      </c>
      <c r="D1246" s="42">
        <f>_xll.qlCalendarAdvance(Calendar,$D1245,B1246,"f",FALSE)</f>
        <v>48184</v>
      </c>
      <c r="E1246" s="177">
        <f>_xll.qlInterestRateIndexValueDate(IndexON,D1246)</f>
        <v>48184</v>
      </c>
      <c r="F1246" s="193">
        <f>IFERROR(_xll.qlIndexFixing(IndexON,D1246,TRUE,_xll.ohTrigger(RecalcTrigger,TriggerON)),NA())</f>
        <v>2.128927841064332E-2</v>
      </c>
      <c r="H1246" s="42">
        <f>_xll.qlCalendarAdvance(Calendar,$H1245,B1246,"f",FALSE)</f>
        <v>48184</v>
      </c>
      <c r="I1246" s="177">
        <f>_xll.qlInterestRateIndexValueDate(Index1M,$H1246)</f>
        <v>48186</v>
      </c>
      <c r="J1246" s="182">
        <f>IFERROR(_xll.qlIndexFixing(Index1M,$H1246,TRUE,_xll.ohTrigger(RecalcTrigger,Trigger1M)),NA())</f>
        <v>2.1359554779080414E-2</v>
      </c>
      <c r="K1246" s="44" t="e">
        <f>IFERROR(_xll.qlIndexFixing(Index3M,H1246,TRUE,_xll.ohTrigger(RecalcTrigger,Trigger3M)),NA())</f>
        <v>#N/A</v>
      </c>
      <c r="L1246" s="44">
        <f>IFERROR(_xll.qlIndexFixing(Index6M,$H1246,TRUE,_xll.ohTrigger(RecalcTrigger,Trigger6M)),NA())</f>
        <v>2.1973462736934502E-2</v>
      </c>
      <c r="M1246" s="183">
        <f>IFERROR(_xll.qlIndexFixing(Index1Y,$H1246,TRUE,_xll.ohTrigger(RecalcTrigger,Trigger1Y)),NA())</f>
        <v>2.2429585599963081E-2</v>
      </c>
      <c r="N1246" s="182">
        <f>IFERROR(_xll.qlIndexFixing(ONIndex1M,I1246,TRUE,_xll.ohTrigger(RecalcTrigger,Trigger1M)),NA())</f>
        <v>2.135111367571163E-2</v>
      </c>
      <c r="O1246" s="44" t="e">
        <f>IFERROR(_xll.qlIndexFixing(ONIndex3M,I1246,TRUE,_xll.ohTrigger(RecalcTrigger,Trigger3M)),NA())</f>
        <v>#N/A</v>
      </c>
      <c r="P1246" s="44">
        <f>IFERROR(_xll.qlIndexFixing(ONIndex6M,I1246,TRUE,_xll.ohTrigger(RecalcTrigger,Trigger6M)),NA())</f>
        <v>2.1960865863412948E-2</v>
      </c>
      <c r="Q1246" s="183">
        <f>IFERROR(_xll.qlIndexFixing(ONIndex1Y,I1246,TRUE,_xll.ohTrigger(RecalcTrigger,Trigger1Y)),NA())</f>
        <v>2.2378829405029776E-2</v>
      </c>
    </row>
    <row r="1247" spans="2:17" x14ac:dyDescent="0.2">
      <c r="B1247" s="39" t="s">
        <v>42</v>
      </c>
      <c r="D1247" s="42">
        <f>_xll.qlCalendarAdvance(Calendar,$D1246,B1247,"f",FALSE)</f>
        <v>48191</v>
      </c>
      <c r="E1247" s="177">
        <f>_xll.qlInterestRateIndexValueDate(IndexON,D1247)</f>
        <v>48191</v>
      </c>
      <c r="F1247" s="193">
        <f>IFERROR(_xll.qlIndexFixing(IndexON,D1247,TRUE,_xll.ohTrigger(RecalcTrigger,TriggerON)),NA())</f>
        <v>2.1282292364022126E-2</v>
      </c>
      <c r="H1247" s="42">
        <f>_xll.qlCalendarAdvance(Calendar,$H1246,B1247,"f",FALSE)</f>
        <v>48191</v>
      </c>
      <c r="I1247" s="177">
        <f>_xll.qlInterestRateIndexValueDate(Index1M,$H1247)</f>
        <v>48193</v>
      </c>
      <c r="J1247" s="182">
        <f>IFERROR(_xll.qlIndexFixing(Index1M,$H1247,TRUE,_xll.ohTrigger(RecalcTrigger,Trigger1M)),NA())</f>
        <v>2.1352684624834917E-2</v>
      </c>
      <c r="K1247" s="44" t="e">
        <f>IFERROR(_xll.qlIndexFixing(Index3M,H1247,TRUE,_xll.ohTrigger(RecalcTrigger,Trigger3M)),NA())</f>
        <v>#N/A</v>
      </c>
      <c r="L1247" s="44">
        <f>IFERROR(_xll.qlIndexFixing(Index6M,$H1247,TRUE,_xll.ohTrigger(RecalcTrigger,Trigger6M)),NA())</f>
        <v>2.1964352535409317E-2</v>
      </c>
      <c r="M1247" s="183">
        <f>IFERROR(_xll.qlIndexFixing(Index1Y,$H1247,TRUE,_xll.ohTrigger(RecalcTrigger,Trigger1Y)),NA())</f>
        <v>2.2420634393862177E-2</v>
      </c>
      <c r="N1247" s="182">
        <f>IFERROR(_xll.qlIndexFixing(ONIndex1M,I1247,TRUE,_xll.ohTrigger(RecalcTrigger,Trigger1M)),NA())</f>
        <v>2.1344367688742594E-2</v>
      </c>
      <c r="O1247" s="44" t="e">
        <f>IFERROR(_xll.qlIndexFixing(ONIndex3M,I1247,TRUE,_xll.ohTrigger(RecalcTrigger,Trigger3M)),NA())</f>
        <v>#N/A</v>
      </c>
      <c r="P1247" s="44">
        <f>IFERROR(_xll.qlIndexFixing(ONIndex6M,I1247,TRUE,_xll.ohTrigger(RecalcTrigger,Trigger6M)),NA())</f>
        <v>2.1952638153859283E-2</v>
      </c>
      <c r="Q1247" s="183">
        <f>IFERROR(_xll.qlIndexFixing(ONIndex1Y,I1247,TRUE,_xll.ohTrigger(RecalcTrigger,Trigger1Y)),NA())</f>
        <v>2.2372619266546323E-2</v>
      </c>
    </row>
    <row r="1248" spans="2:17" x14ac:dyDescent="0.2">
      <c r="B1248" s="39" t="s">
        <v>42</v>
      </c>
      <c r="D1248" s="42">
        <f>_xll.qlCalendarAdvance(Calendar,$D1247,B1248,"f",FALSE)</f>
        <v>48198</v>
      </c>
      <c r="E1248" s="177">
        <f>_xll.qlInterestRateIndexValueDate(IndexON,D1248)</f>
        <v>48198</v>
      </c>
      <c r="F1248" s="193">
        <f>IFERROR(_xll.qlIndexFixing(IndexON,D1248,TRUE,_xll.ohTrigger(RecalcTrigger,TriggerON)),NA())</f>
        <v>2.1275240356404268E-2</v>
      </c>
      <c r="H1248" s="42">
        <f>_xll.qlCalendarAdvance(Calendar,$H1247,B1248,"f",FALSE)</f>
        <v>48198</v>
      </c>
      <c r="I1248" s="177">
        <f>_xll.qlInterestRateIndexValueDate(Index1M,$H1248)</f>
        <v>48200</v>
      </c>
      <c r="J1248" s="182">
        <f>IFERROR(_xll.qlIndexFixing(Index1M,$H1248,TRUE,_xll.ohTrigger(RecalcTrigger,Trigger1M)),NA())</f>
        <v>2.1345746556979683E-2</v>
      </c>
      <c r="K1248" s="44" t="e">
        <f>IFERROR(_xll.qlIndexFixing(Index3M,H1248,TRUE,_xll.ohTrigger(RecalcTrigger,Trigger3M)),NA())</f>
        <v>#N/A</v>
      </c>
      <c r="L1248" s="44">
        <f>IFERROR(_xll.qlIndexFixing(Index6M,$H1248,TRUE,_xll.ohTrigger(RecalcTrigger,Trigger6M)),NA())</f>
        <v>2.1955179349086862E-2</v>
      </c>
      <c r="M1248" s="183">
        <f>IFERROR(_xll.qlIndexFixing(Index1Y,$H1248,TRUE,_xll.ohTrigger(RecalcTrigger,Trigger1Y)),NA())</f>
        <v>2.2411581272001314E-2</v>
      </c>
      <c r="N1248" s="182">
        <f>IFERROR(_xll.qlIndexFixing(ONIndex1M,I1248,TRUE,_xll.ohTrigger(RecalcTrigger,Trigger1M)),NA())</f>
        <v>2.1337553678506538E-2</v>
      </c>
      <c r="O1248" s="44" t="e">
        <f>IFERROR(_xll.qlIndexFixing(ONIndex3M,I1248,TRUE,_xll.ohTrigger(RecalcTrigger,Trigger3M)),NA())</f>
        <v>#N/A</v>
      </c>
      <c r="P1248" s="44">
        <f>IFERROR(_xll.qlIndexFixing(ONIndex6M,I1248,TRUE,_xll.ohTrigger(RecalcTrigger,Trigger6M)),NA())</f>
        <v>2.1944346370039725E-2</v>
      </c>
      <c r="Q1248" s="183">
        <f>IFERROR(_xll.qlIndexFixing(ONIndex1Y,I1248,TRUE,_xll.ohTrigger(RecalcTrigger,Trigger1Y)),NA())</f>
        <v>2.2366311225656688E-2</v>
      </c>
    </row>
    <row r="1249" spans="2:17" x14ac:dyDescent="0.2">
      <c r="B1249" s="39" t="s">
        <v>42</v>
      </c>
      <c r="D1249" s="42">
        <f>_xll.qlCalendarAdvance(Calendar,$D1248,B1249,"f",FALSE)</f>
        <v>48205</v>
      </c>
      <c r="E1249" s="177">
        <f>_xll.qlInterestRateIndexValueDate(IndexON,D1249)</f>
        <v>48205</v>
      </c>
      <c r="F1249" s="193">
        <f>IFERROR(_xll.qlIndexFixing(IndexON,D1249,TRUE,_xll.ohTrigger(RecalcTrigger,TriggerON)),NA())</f>
        <v>2.1268122541027168E-2</v>
      </c>
      <c r="H1249" s="42">
        <f>_xll.qlCalendarAdvance(Calendar,$H1248,B1249,"f",FALSE)</f>
        <v>48205</v>
      </c>
      <c r="I1249" s="177">
        <f>_xll.qlInterestRateIndexValueDate(Index1M,$H1249)</f>
        <v>48211</v>
      </c>
      <c r="J1249" s="182">
        <f>IFERROR(_xll.qlIndexFixing(Index1M,$H1249,TRUE,_xll.ohTrigger(RecalcTrigger,Trigger1M)),NA())</f>
        <v>2.13345842456392E-2</v>
      </c>
      <c r="K1249" s="44" t="e">
        <f>IFERROR(_xll.qlIndexFixing(Index3M,H1249,TRUE,_xll.ohTrigger(RecalcTrigger,Trigger3M)),NA())</f>
        <v>#N/A</v>
      </c>
      <c r="L1249" s="44">
        <f>IFERROR(_xll.qlIndexFixing(Index6M,$H1249,TRUE,_xll.ohTrigger(RecalcTrigger,Trigger6M)),NA())</f>
        <v>2.194063742956083E-2</v>
      </c>
      <c r="M1249" s="183">
        <f>IFERROR(_xll.qlIndexFixing(Index1Y,$H1249,TRUE,_xll.ohTrigger(RecalcTrigger,Trigger1Y)),NA())</f>
        <v>2.2397215818665103E-2</v>
      </c>
      <c r="N1249" s="182">
        <f>IFERROR(_xll.qlIndexFixing(ONIndex1M,I1249,TRUE,_xll.ohTrigger(RecalcTrigger,Trigger1M)),NA())</f>
        <v>2.1328829163196339E-2</v>
      </c>
      <c r="O1249" s="44" t="e">
        <f>IFERROR(_xll.qlIndexFixing(ONIndex3M,I1249,TRUE,_xll.ohTrigger(RecalcTrigger,Trigger3M)),NA())</f>
        <v>#N/A</v>
      </c>
      <c r="P1249" s="44">
        <f>IFERROR(_xll.qlIndexFixing(ONIndex6M,I1249,TRUE,_xll.ohTrigger(RecalcTrigger,Trigger6M)),NA())</f>
        <v>2.1933658969914838E-2</v>
      </c>
      <c r="Q1249" s="183">
        <f>IFERROR(_xll.qlIndexFixing(ONIndex1Y,I1249,TRUE,_xll.ohTrigger(RecalcTrigger,Trigger1Y)),NA())</f>
        <v>2.235828759481695E-2</v>
      </c>
    </row>
    <row r="1250" spans="2:17" x14ac:dyDescent="0.2">
      <c r="B1250" s="39" t="s">
        <v>42</v>
      </c>
      <c r="D1250" s="42">
        <f>_xll.qlCalendarAdvance(Calendar,$D1249,B1250,"f",FALSE)</f>
        <v>48212</v>
      </c>
      <c r="E1250" s="177">
        <f>_xll.qlInterestRateIndexValueDate(IndexON,D1250)</f>
        <v>48212</v>
      </c>
      <c r="F1250" s="193">
        <f>IFERROR(_xll.qlIndexFixing(IndexON,D1250,TRUE,_xll.ohTrigger(RecalcTrigger,TriggerON)),NA())</f>
        <v>2.1260939071527929E-2</v>
      </c>
      <c r="H1250" s="42">
        <f>_xll.qlCalendarAdvance(Calendar,$H1249,B1250,"f",FALSE)</f>
        <v>48212</v>
      </c>
      <c r="I1250" s="177">
        <f>_xll.qlInterestRateIndexValueDate(Index1M,$H1250)</f>
        <v>48215</v>
      </c>
      <c r="J1250" s="182">
        <f>IFERROR(_xll.qlIndexFixing(Index1M,$H1250,TRUE,_xll.ohTrigger(RecalcTrigger,Trigger1M)),NA())</f>
        <v>2.1330531466884028E-2</v>
      </c>
      <c r="K1250" s="44" t="e">
        <f>IFERROR(_xll.qlIndexFixing(Index3M,H1250,TRUE,_xll.ohTrigger(RecalcTrigger,Trigger3M)),NA())</f>
        <v>#N/A</v>
      </c>
      <c r="L1250" s="44">
        <f>IFERROR(_xll.qlIndexFixing(Index6M,$H1250,TRUE,_xll.ohTrigger(RecalcTrigger,Trigger6M)),NA())</f>
        <v>2.1935331595177309E-2</v>
      </c>
      <c r="M1250" s="183">
        <f>IFERROR(_xll.qlIndexFixing(Index1Y,$H1250,TRUE,_xll.ohTrigger(RecalcTrigger,Trigger1Y)),NA())</f>
        <v>2.2391876596244937E-2</v>
      </c>
      <c r="N1250" s="182">
        <f>IFERROR(_xll.qlIndexFixing(ONIndex1M,I1250,TRUE,_xll.ohTrigger(RecalcTrigger,Trigger1M)),NA())</f>
        <v>2.1322723821644018E-2</v>
      </c>
      <c r="O1250" s="44" t="e">
        <f>IFERROR(_xll.qlIndexFixing(ONIndex3M,I1250,TRUE,_xll.ohTrigger(RecalcTrigger,Trigger3M)),NA())</f>
        <v>#N/A</v>
      </c>
      <c r="P1250" s="44">
        <f>IFERROR(_xll.qlIndexFixing(ONIndex6M,I1250,TRUE,_xll.ohTrigger(RecalcTrigger,Trigger6M)),NA())</f>
        <v>2.192636315208496E-2</v>
      </c>
      <c r="Q1250" s="183">
        <f>IFERROR(_xll.qlIndexFixing(ONIndex1Y,I1250,TRUE,_xll.ohTrigger(RecalcTrigger,Trigger1Y)),NA())</f>
        <v>2.2352463994375071E-2</v>
      </c>
    </row>
    <row r="1251" spans="2:17" x14ac:dyDescent="0.2">
      <c r="B1251" s="39" t="s">
        <v>42</v>
      </c>
      <c r="D1251" s="42">
        <f>_xll.qlCalendarAdvance(Calendar,$D1250,B1251,"f",FALSE)</f>
        <v>48219</v>
      </c>
      <c r="E1251" s="177">
        <f>_xll.qlInterestRateIndexValueDate(IndexON,D1251)</f>
        <v>48219</v>
      </c>
      <c r="F1251" s="193">
        <f>IFERROR(_xll.qlIndexFixing(IndexON,D1251,TRUE,_xll.ohTrigger(RecalcTrigger,TriggerON)),NA())</f>
        <v>2.1253690101463718E-2</v>
      </c>
      <c r="H1251" s="42">
        <f>_xll.qlCalendarAdvance(Calendar,$H1250,B1251,"f",FALSE)</f>
        <v>48219</v>
      </c>
      <c r="I1251" s="177">
        <f>_xll.qlInterestRateIndexValueDate(Index1M,$H1251)</f>
        <v>48221</v>
      </c>
      <c r="J1251" s="182">
        <f>IFERROR(_xll.qlIndexFixing(Index1M,$H1251,TRUE,_xll.ohTrigger(RecalcTrigger,Trigger1M)),NA())</f>
        <v>2.132452627706144E-2</v>
      </c>
      <c r="K1251" s="44" t="e">
        <f>IFERROR(_xll.qlIndexFixing(Index3M,H1251,TRUE,_xll.ohTrigger(RecalcTrigger,Trigger3M)),NA())</f>
        <v>#N/A</v>
      </c>
      <c r="L1251" s="44">
        <f>IFERROR(_xll.qlIndexFixing(Index6M,$H1251,TRUE,_xll.ohTrigger(RecalcTrigger,Trigger6M)),NA())</f>
        <v>2.1927308082618779E-2</v>
      </c>
      <c r="M1251" s="183">
        <f>IFERROR(_xll.qlIndexFixing(Index1Y,$H1251,TRUE,_xll.ohTrigger(RecalcTrigger,Trigger1Y)),NA())</f>
        <v>2.2383809715699515E-2</v>
      </c>
      <c r="N1251" s="182">
        <f>IFERROR(_xll.qlIndexFixing(ONIndex1M,I1251,TRUE,_xll.ohTrigger(RecalcTrigger,Trigger1M)),NA())</f>
        <v>2.1316704909475348E-2</v>
      </c>
      <c r="O1251" s="44" t="e">
        <f>IFERROR(_xll.qlIndexFixing(ONIndex3M,I1251,TRUE,_xll.ohTrigger(RecalcTrigger,Trigger3M)),NA())</f>
        <v>#N/A</v>
      </c>
      <c r="P1251" s="44">
        <f>IFERROR(_xll.qlIndexFixing(ONIndex6M,I1251,TRUE,_xll.ohTrigger(RecalcTrigger,Trigger6M)),NA())</f>
        <v>2.191908797210651E-2</v>
      </c>
      <c r="Q1251" s="183">
        <f>IFERROR(_xll.qlIndexFixing(ONIndex1Y,I1251,TRUE,_xll.ohTrigger(RecalcTrigger,Trigger1Y)),NA())</f>
        <v>2.2346798980317217E-2</v>
      </c>
    </row>
    <row r="1252" spans="2:17" x14ac:dyDescent="0.2">
      <c r="B1252" s="39" t="s">
        <v>42</v>
      </c>
      <c r="D1252" s="42">
        <f>_xll.qlCalendarAdvance(Calendar,$D1251,B1252,"f",FALSE)</f>
        <v>48226</v>
      </c>
      <c r="E1252" s="177">
        <f>_xll.qlInterestRateIndexValueDate(IndexON,D1252)</f>
        <v>48226</v>
      </c>
      <c r="F1252" s="193">
        <f>IFERROR(_xll.qlIndexFixing(IndexON,D1252,TRUE,_xll.ohTrigger(RecalcTrigger,TriggerON)),NA())</f>
        <v>2.1246375784551574E-2</v>
      </c>
      <c r="H1252" s="42">
        <f>_xll.qlCalendarAdvance(Calendar,$H1251,B1252,"f",FALSE)</f>
        <v>48226</v>
      </c>
      <c r="I1252" s="177">
        <f>_xll.qlInterestRateIndexValueDate(Index1M,$H1252)</f>
        <v>48228</v>
      </c>
      <c r="J1252" s="182">
        <f>IFERROR(_xll.qlIndexFixing(Index1M,$H1252,TRUE,_xll.ohTrigger(RecalcTrigger,Trigger1M)),NA())</f>
        <v>2.1317317960088122E-2</v>
      </c>
      <c r="K1252" s="44" t="e">
        <f>IFERROR(_xll.qlIndexFixing(Index3M,H1252,TRUE,_xll.ohTrigger(RecalcTrigger,Trigger3M)),NA())</f>
        <v>#N/A</v>
      </c>
      <c r="L1252" s="44">
        <f>IFERROR(_xll.qlIndexFixing(Index6M,$H1252,TRUE,_xll.ohTrigger(RecalcTrigger,Trigger6M)),NA())</f>
        <v>2.1917889361219044E-2</v>
      </c>
      <c r="M1252" s="183">
        <f>IFERROR(_xll.qlIndexFixing(Index1Y,$H1252,TRUE,_xll.ohTrigger(RecalcTrigger,Trigger1Y)),NA())</f>
        <v>2.2374348234808362E-2</v>
      </c>
      <c r="N1252" s="182">
        <f>IFERROR(_xll.qlIndexFixing(ONIndex1M,I1252,TRUE,_xll.ohTrigger(RecalcTrigger,Trigger1M)),NA())</f>
        <v>2.1309620207450308E-2</v>
      </c>
      <c r="O1252" s="44" t="e">
        <f>IFERROR(_xll.qlIndexFixing(ONIndex3M,I1252,TRUE,_xll.ohTrigger(RecalcTrigger,Trigger3M)),NA())</f>
        <v>#N/A</v>
      </c>
      <c r="P1252" s="44">
        <f>IFERROR(_xll.qlIndexFixing(ONIndex6M,I1252,TRUE,_xll.ohTrigger(RecalcTrigger,Trigger6M)),NA())</f>
        <v>2.1910541290663943E-2</v>
      </c>
      <c r="Q1252" s="183">
        <f>IFERROR(_xll.qlIndexFixing(ONIndex1Y,I1252,TRUE,_xll.ohTrigger(RecalcTrigger,Trigger1Y)),NA())</f>
        <v>2.234009862180919E-2</v>
      </c>
    </row>
    <row r="1253" spans="2:17" x14ac:dyDescent="0.2">
      <c r="B1253" s="39" t="s">
        <v>42</v>
      </c>
      <c r="D1253" s="42">
        <f>_xll.qlCalendarAdvance(Calendar,$D1252,B1253,"f",FALSE)</f>
        <v>48233</v>
      </c>
      <c r="E1253" s="177">
        <f>_xll.qlInterestRateIndexValueDate(IndexON,D1253)</f>
        <v>48233</v>
      </c>
      <c r="F1253" s="193">
        <f>IFERROR(_xll.qlIndexFixing(IndexON,D1253,TRUE,_xll.ohTrigger(RecalcTrigger,TriggerON)),NA())</f>
        <v>2.1238996274188793E-2</v>
      </c>
      <c r="H1253" s="42">
        <f>_xll.qlCalendarAdvance(Calendar,$H1252,B1253,"f",FALSE)</f>
        <v>48233</v>
      </c>
      <c r="I1253" s="177">
        <f>_xll.qlInterestRateIndexValueDate(Index1M,$H1253)</f>
        <v>48235</v>
      </c>
      <c r="J1253" s="182">
        <f>IFERROR(_xll.qlIndexFixing(Index1M,$H1253,TRUE,_xll.ohTrigger(RecalcTrigger,Trigger1M)),NA())</f>
        <v>2.1310042432172993E-2</v>
      </c>
      <c r="K1253" s="44" t="e">
        <f>IFERROR(_xll.qlIndexFixing(Index3M,H1253,TRUE,_xll.ohTrigger(RecalcTrigger,Trigger3M)),NA())</f>
        <v>#N/A</v>
      </c>
      <c r="L1253" s="44">
        <f>IFERROR(_xll.qlIndexFixing(Index6M,$H1253,TRUE,_xll.ohTrigger(RecalcTrigger,Trigger6M)),NA())</f>
        <v>2.1908408360496512E-2</v>
      </c>
      <c r="M1253" s="183">
        <f>IFERROR(_xll.qlIndexFixing(Index1Y,$H1253,TRUE,_xll.ohTrigger(RecalcTrigger,Trigger1Y)),NA())</f>
        <v>2.2364784490331788E-2</v>
      </c>
      <c r="N1253" s="182">
        <f>IFERROR(_xll.qlIndexFixing(ONIndex1M,I1253,TRUE,_xll.ohTrigger(RecalcTrigger,Trigger1M)),NA())</f>
        <v>2.1302468182877732E-2</v>
      </c>
      <c r="O1253" s="44" t="e">
        <f>IFERROR(_xll.qlIndexFixing(ONIndex3M,I1253,TRUE,_xll.ohTrigger(RecalcTrigger,Trigger3M)),NA())</f>
        <v>#N/A</v>
      </c>
      <c r="P1253" s="44">
        <f>IFERROR(_xll.qlIndexFixing(ONIndex6M,I1253,TRUE,_xll.ohTrigger(RecalcTrigger,Trigger6M)),NA())</f>
        <v>2.1901931234795669E-2</v>
      </c>
      <c r="Q1253" s="183">
        <f>IFERROR(_xll.qlIndexFixing(ONIndex1Y,I1253,TRUE,_xll.ohTrigger(RecalcTrigger,Trigger1Y)),NA())</f>
        <v>2.2333300006858181E-2</v>
      </c>
    </row>
    <row r="1254" spans="2:17" x14ac:dyDescent="0.2">
      <c r="B1254" s="39" t="s">
        <v>42</v>
      </c>
      <c r="D1254" s="42">
        <f>_xll.qlCalendarAdvance(Calendar,$D1253,B1254,"f",FALSE)</f>
        <v>48240</v>
      </c>
      <c r="E1254" s="177">
        <f>_xll.qlInterestRateIndexValueDate(IndexON,D1254)</f>
        <v>48240</v>
      </c>
      <c r="F1254" s="193">
        <f>IFERROR(_xll.qlIndexFixing(IndexON,D1254,TRUE,_xll.ohTrigger(RecalcTrigger,TriggerON)),NA())</f>
        <v>2.123155172393254E-2</v>
      </c>
      <c r="H1254" s="42">
        <f>_xll.qlCalendarAdvance(Calendar,$H1253,B1254,"f",FALSE)</f>
        <v>48240</v>
      </c>
      <c r="I1254" s="177">
        <f>_xll.qlInterestRateIndexValueDate(Index1M,$H1254)</f>
        <v>48242</v>
      </c>
      <c r="J1254" s="182">
        <f>IFERROR(_xll.qlIndexFixing(Index1M,$H1254,TRUE,_xll.ohTrigger(RecalcTrigger,Trigger1M)),NA())</f>
        <v>2.1302399475462801E-2</v>
      </c>
      <c r="K1254" s="44" t="e">
        <f>IFERROR(_xll.qlIndexFixing(Index3M,H1254,TRUE,_xll.ohTrigger(RecalcTrigger,Trigger3M)),NA())</f>
        <v>#N/A</v>
      </c>
      <c r="L1254" s="44">
        <f>IFERROR(_xll.qlIndexFixing(Index6M,$H1254,TRUE,_xll.ohTrigger(RecalcTrigger,Trigger6M)),NA())</f>
        <v>2.1898865222871763E-2</v>
      </c>
      <c r="M1254" s="183">
        <f>IFERROR(_xll.qlIndexFixing(Index1Y,$H1254,TRUE,_xll.ohTrigger(RecalcTrigger,Trigger1Y)),NA())</f>
        <v>2.2355118412806435E-2</v>
      </c>
      <c r="N1254" s="182">
        <f>IFERROR(_xll.qlIndexFixing(ONIndex1M,I1254,TRUE,_xll.ohTrigger(RecalcTrigger,Trigger1M)),NA())</f>
        <v>2.12952489760454E-2</v>
      </c>
      <c r="O1254" s="44" t="e">
        <f>IFERROR(_xll.qlIndexFixing(ONIndex3M,I1254,TRUE,_xll.ohTrigger(RecalcTrigger,Trigger3M)),NA())</f>
        <v>#N/A</v>
      </c>
      <c r="P1254" s="44">
        <f>IFERROR(_xll.qlIndexFixing(ONIndex6M,I1254,TRUE,_xll.ohTrigger(RecalcTrigger,Trigger6M)),NA())</f>
        <v>2.1893257944469724E-2</v>
      </c>
      <c r="Q1254" s="183">
        <f>IFERROR(_xll.qlIndexFixing(ONIndex1Y,I1254,TRUE,_xll.ohTrigger(RecalcTrigger,Trigger1Y)),NA())</f>
        <v>2.2326403064880651E-2</v>
      </c>
    </row>
    <row r="1255" spans="2:17" x14ac:dyDescent="0.2">
      <c r="B1255" s="39" t="s">
        <v>42</v>
      </c>
      <c r="D1255" s="42">
        <f>_xll.qlCalendarAdvance(Calendar,$D1254,B1255,"f",FALSE)</f>
        <v>48247</v>
      </c>
      <c r="E1255" s="177">
        <f>_xll.qlInterestRateIndexValueDate(IndexON,D1255)</f>
        <v>48247</v>
      </c>
      <c r="F1255" s="193">
        <f>IFERROR(_xll.qlIndexFixing(IndexON,D1255,TRUE,_xll.ohTrigger(RecalcTrigger,TriggerON)),NA())</f>
        <v>2.1224042287339984E-2</v>
      </c>
      <c r="H1255" s="42">
        <f>_xll.qlCalendarAdvance(Calendar,$H1254,B1255,"f",FALSE)</f>
        <v>48247</v>
      </c>
      <c r="I1255" s="177">
        <f>_xll.qlInterestRateIndexValueDate(Index1M,$H1255)</f>
        <v>48249</v>
      </c>
      <c r="J1255" s="182">
        <f>IFERROR(_xll.qlIndexFixing(Index1M,$H1255,TRUE,_xll.ohTrigger(RecalcTrigger,Trigger1M)),NA())</f>
        <v>2.1295005567033832E-2</v>
      </c>
      <c r="K1255" s="44" t="e">
        <f>IFERROR(_xll.qlIndexFixing(Index3M,H1255,TRUE,_xll.ohTrigger(RecalcTrigger,Trigger3M)),NA())</f>
        <v>#N/A</v>
      </c>
      <c r="L1255" s="44">
        <f>IFERROR(_xll.qlIndexFixing(Index6M,$H1255,TRUE,_xll.ohTrigger(RecalcTrigger,Trigger6M)),NA())</f>
        <v>2.1889260090767571E-2</v>
      </c>
      <c r="M1255" s="183">
        <f>IFERROR(_xll.qlIndexFixing(Index1Y,$H1255,TRUE,_xll.ohTrigger(RecalcTrigger,Trigger1Y)),NA())</f>
        <v>2.2345349932803064E-2</v>
      </c>
      <c r="N1255" s="182">
        <f>IFERROR(_xll.qlIndexFixing(ONIndex1M,I1255,TRUE,_xll.ohTrigger(RecalcTrigger,Trigger1M)),NA())</f>
        <v>2.1287962726841414E-2</v>
      </c>
      <c r="O1255" s="44" t="e">
        <f>IFERROR(_xll.qlIndexFixing(ONIndex3M,I1255,TRUE,_xll.ohTrigger(RecalcTrigger,Trigger3M)),NA())</f>
        <v>#N/A</v>
      </c>
      <c r="P1255" s="44">
        <f>IFERROR(_xll.qlIndexFixing(ONIndex6M,I1255,TRUE,_xll.ohTrigger(RecalcTrigger,Trigger6M)),NA())</f>
        <v>2.1884521559814019E-2</v>
      </c>
      <c r="Q1255" s="183">
        <f>IFERROR(_xll.qlIndexFixing(ONIndex1Y,I1255,TRUE,_xll.ohTrigger(RecalcTrigger,Trigger1Y)),NA())</f>
        <v>2.2319407724973317E-2</v>
      </c>
    </row>
    <row r="1256" spans="2:17" x14ac:dyDescent="0.2">
      <c r="B1256" s="39" t="s">
        <v>42</v>
      </c>
      <c r="D1256" s="42">
        <f>_xll.qlCalendarAdvance(Calendar,$D1255,B1256,"f",FALSE)</f>
        <v>48254</v>
      </c>
      <c r="E1256" s="177">
        <f>_xll.qlInterestRateIndexValueDate(IndexON,D1256)</f>
        <v>48254</v>
      </c>
      <c r="F1256" s="193">
        <f>IFERROR(_xll.qlIndexFixing(IndexON,D1256,TRUE,_xll.ohTrigger(RecalcTrigger,TriggerON)),NA())</f>
        <v>2.1216468118048226E-2</v>
      </c>
      <c r="H1256" s="42">
        <f>_xll.qlCalendarAdvance(Calendar,$H1255,B1256,"f",FALSE)</f>
        <v>48254</v>
      </c>
      <c r="I1256" s="177">
        <f>_xll.qlInterestRateIndexValueDate(Index1M,$H1256)</f>
        <v>48256</v>
      </c>
      <c r="J1256" s="182">
        <f>IFERROR(_xll.qlIndexFixing(Index1M,$H1256,TRUE,_xll.ohTrigger(RecalcTrigger,Trigger1M)),NA())</f>
        <v>2.1287544850550601E-2</v>
      </c>
      <c r="K1256" s="44" t="e">
        <f>IFERROR(_xll.qlIndexFixing(Index3M,H1256,TRUE,_xll.ohTrigger(RecalcTrigger,Trigger3M)),NA())</f>
        <v>#N/A</v>
      </c>
      <c r="L1256" s="44">
        <f>IFERROR(_xll.qlIndexFixing(Index6M,$H1256,TRUE,_xll.ohTrigger(RecalcTrigger,Trigger6M)),NA())</f>
        <v>2.1879593106611549E-2</v>
      </c>
      <c r="M1256" s="183">
        <f>IFERROR(_xll.qlIndexFixing(Index1Y,$H1256,TRUE,_xll.ohTrigger(RecalcTrigger,Trigger1Y)),NA())</f>
        <v>2.2335478980927404E-2</v>
      </c>
      <c r="N1256" s="182">
        <f>IFERROR(_xll.qlIndexFixing(ONIndex1M,I1256,TRUE,_xll.ohTrigger(RecalcTrigger,Trigger1M)),NA())</f>
        <v>2.1280609575633491E-2</v>
      </c>
      <c r="O1256" s="44" t="e">
        <f>IFERROR(_xll.qlIndexFixing(ONIndex3M,I1256,TRUE,_xll.ohTrigger(RecalcTrigger,Trigger3M)),NA())</f>
        <v>#N/A</v>
      </c>
      <c r="P1256" s="44">
        <f>IFERROR(_xll.qlIndexFixing(ONIndex6M,I1256,TRUE,_xll.ohTrigger(RecalcTrigger,Trigger6M)),NA())</f>
        <v>2.1875722220556781E-2</v>
      </c>
      <c r="Q1256" s="183">
        <f>IFERROR(_xll.qlIndexFixing(ONIndex1Y,I1256,TRUE,_xll.ohTrigger(RecalcTrigger,Trigger1Y)),NA())</f>
        <v>2.2312313916312831E-2</v>
      </c>
    </row>
    <row r="1257" spans="2:17" x14ac:dyDescent="0.2">
      <c r="B1257" s="39" t="s">
        <v>42</v>
      </c>
      <c r="D1257" s="42">
        <f>_xll.qlCalendarAdvance(Calendar,$D1256,B1257,"f",FALSE)</f>
        <v>48261</v>
      </c>
      <c r="E1257" s="177">
        <f>_xll.qlInterestRateIndexValueDate(IndexON,D1257)</f>
        <v>48261</v>
      </c>
      <c r="F1257" s="193">
        <f>IFERROR(_xll.qlIndexFixing(IndexON,D1257,TRUE,_xll.ohTrigger(RecalcTrigger,TriggerON)),NA())</f>
        <v>2.1208829369534499E-2</v>
      </c>
      <c r="H1257" s="42">
        <f>_xll.qlCalendarAdvance(Calendar,$H1256,B1257,"f",FALSE)</f>
        <v>48261</v>
      </c>
      <c r="I1257" s="177">
        <f>_xll.qlInterestRateIndexValueDate(Index1M,$H1257)</f>
        <v>48263</v>
      </c>
      <c r="J1257" s="182">
        <f>IFERROR(_xll.qlIndexFixing(Index1M,$H1257,TRUE,_xll.ohTrigger(RecalcTrigger,Trigger1M)),NA())</f>
        <v>2.1280017466507622E-2</v>
      </c>
      <c r="K1257" s="44" t="e">
        <f>IFERROR(_xll.qlIndexFixing(Index3M,H1257,TRUE,_xll.ohTrigger(RecalcTrigger,Trigger3M)),NA())</f>
        <v>#N/A</v>
      </c>
      <c r="L1257" s="44">
        <f>IFERROR(_xll.qlIndexFixing(Index6M,$H1257,TRUE,_xll.ohTrigger(RecalcTrigger,Trigger6M)),NA())</f>
        <v>2.1869864412832622E-2</v>
      </c>
      <c r="M1257" s="183">
        <f>IFERROR(_xll.qlIndexFixing(Index1Y,$H1257,TRUE,_xll.ohTrigger(RecalcTrigger,Trigger1Y)),NA())</f>
        <v>2.2325505487818847E-2</v>
      </c>
      <c r="N1257" s="182">
        <f>IFERROR(_xll.qlIndexFixing(ONIndex1M,I1257,TRUE,_xll.ohTrigger(RecalcTrigger,Trigger1M)),NA())</f>
        <v>2.1273189662469605E-2</v>
      </c>
      <c r="O1257" s="44" t="e">
        <f>IFERROR(_xll.qlIndexFixing(ONIndex3M,I1257,TRUE,_xll.ohTrigger(RecalcTrigger,Trigger3M)),NA())</f>
        <v>#N/A</v>
      </c>
      <c r="P1257" s="44">
        <f>IFERROR(_xll.qlIndexFixing(ONIndex6M,I1257,TRUE,_xll.ohTrigger(RecalcTrigger,Trigger6M)),NA())</f>
        <v>2.186686006706573E-2</v>
      </c>
      <c r="Q1257" s="183">
        <f>IFERROR(_xll.qlIndexFixing(ONIndex1Y,I1257,TRUE,_xll.ohTrigger(RecalcTrigger,Trigger1Y)),NA())</f>
        <v>2.2305121568315656E-2</v>
      </c>
    </row>
    <row r="1258" spans="2:17" x14ac:dyDescent="0.2">
      <c r="B1258" s="39" t="s">
        <v>42</v>
      </c>
      <c r="D1258" s="42">
        <f>_xll.qlCalendarAdvance(Calendar,$D1257,B1258,"f",FALSE)</f>
        <v>48268</v>
      </c>
      <c r="E1258" s="177">
        <f>_xll.qlInterestRateIndexValueDate(IndexON,D1258)</f>
        <v>48268</v>
      </c>
      <c r="F1258" s="193">
        <f>IFERROR(_xll.qlIndexFixing(IndexON,D1258,TRUE,_xll.ohTrigger(RecalcTrigger,TriggerON)),NA())</f>
        <v>2.120112619551584E-2</v>
      </c>
      <c r="H1258" s="42">
        <f>_xll.qlCalendarAdvance(Calendar,$H1257,B1258,"f",FALSE)</f>
        <v>48268</v>
      </c>
      <c r="I1258" s="177">
        <f>_xll.qlInterestRateIndexValueDate(Index1M,$H1258)</f>
        <v>48270</v>
      </c>
      <c r="J1258" s="182">
        <f>IFERROR(_xll.qlIndexFixing(Index1M,$H1258,TRUE,_xll.ohTrigger(RecalcTrigger,Trigger1M)),NA())</f>
        <v>2.1272739896780673E-2</v>
      </c>
      <c r="K1258" s="44" t="e">
        <f>IFERROR(_xll.qlIndexFixing(Index3M,H1258,TRUE,_xll.ohTrigger(RecalcTrigger,Trigger3M)),NA())</f>
        <v>#N/A</v>
      </c>
      <c r="L1258" s="44">
        <f>IFERROR(_xll.qlIndexFixing(Index6M,$H1258,TRUE,_xll.ohTrigger(RecalcTrigger,Trigger6M)),NA())</f>
        <v>2.1860074151864105E-2</v>
      </c>
      <c r="M1258" s="183">
        <f>IFERROR(_xll.qlIndexFixing(Index1Y,$H1258,TRUE,_xll.ohTrigger(RecalcTrigger,Trigger1Y)),NA())</f>
        <v>2.2315429384151327E-2</v>
      </c>
      <c r="N1258" s="182">
        <f>IFERROR(_xll.qlIndexFixing(ONIndex1M,I1258,TRUE,_xll.ohTrigger(RecalcTrigger,Trigger1M)),NA())</f>
        <v>2.12657031275576E-2</v>
      </c>
      <c r="O1258" s="44" t="e">
        <f>IFERROR(_xll.qlIndexFixing(ONIndex3M,I1258,TRUE,_xll.ohTrigger(RecalcTrigger,Trigger3M)),NA())</f>
        <v>#N/A</v>
      </c>
      <c r="P1258" s="44">
        <f>IFERROR(_xll.qlIndexFixing(ONIndex6M,I1258,TRUE,_xll.ohTrigger(RecalcTrigger,Trigger6M)),NA())</f>
        <v>2.1857935239149029E-2</v>
      </c>
      <c r="Q1258" s="183">
        <f>IFERROR(_xll.qlIndexFixing(ONIndex1Y,I1258,TRUE,_xll.ohTrigger(RecalcTrigger,Trigger1Y)),NA())</f>
        <v>2.229783060999857E-2</v>
      </c>
    </row>
    <row r="1259" spans="2:17" x14ac:dyDescent="0.2">
      <c r="B1259" s="39" t="s">
        <v>42</v>
      </c>
      <c r="D1259" s="42">
        <f>_xll.qlCalendarAdvance(Calendar,$D1258,B1259,"f",FALSE)</f>
        <v>48275</v>
      </c>
      <c r="E1259" s="177">
        <f>_xll.qlInterestRateIndexValueDate(IndexON,D1259)</f>
        <v>48275</v>
      </c>
      <c r="F1259" s="193">
        <f>IFERROR(_xll.qlIndexFixing(IndexON,D1259,TRUE,_xll.ohTrigger(RecalcTrigger,TriggerON)),NA())</f>
        <v>2.1193358749229674E-2</v>
      </c>
      <c r="H1259" s="42">
        <f>_xll.qlCalendarAdvance(Calendar,$H1258,B1259,"f",FALSE)</f>
        <v>48275</v>
      </c>
      <c r="I1259" s="177">
        <f>_xll.qlInterestRateIndexValueDate(Index1M,$H1259)</f>
        <v>48277</v>
      </c>
      <c r="J1259" s="182">
        <f>IFERROR(_xll.qlIndexFixing(Index1M,$H1259,TRUE,_xll.ohTrigger(RecalcTrigger,Trigger1M)),NA())</f>
        <v>2.1264985705031214E-2</v>
      </c>
      <c r="K1259" s="44" t="e">
        <f>IFERROR(_xll.qlIndexFixing(Index3M,H1259,TRUE,_xll.ohTrigger(RecalcTrigger,Trigger3M)),NA())</f>
        <v>#N/A</v>
      </c>
      <c r="L1259" s="44">
        <f>IFERROR(_xll.qlIndexFixing(Index6M,$H1259,TRUE,_xll.ohTrigger(RecalcTrigger,Trigger6M)),NA())</f>
        <v>2.1849961919341188E-2</v>
      </c>
      <c r="M1259" s="183">
        <f>IFERROR(_xll.qlIndexFixing(Index1Y,$H1259,TRUE,_xll.ohTrigger(RecalcTrigger,Trigger1Y)),NA())</f>
        <v>2.2305574962674646E-2</v>
      </c>
      <c r="N1259" s="182">
        <f>IFERROR(_xll.qlIndexFixing(ONIndex1M,I1259,TRUE,_xll.ohTrigger(RecalcTrigger,Trigger1M)),NA())</f>
        <v>2.1258150110865515E-2</v>
      </c>
      <c r="O1259" s="44" t="e">
        <f>IFERROR(_xll.qlIndexFixing(ONIndex3M,I1259,TRUE,_xll.ohTrigger(RecalcTrigger,Trigger3M)),NA())</f>
        <v>#N/A</v>
      </c>
      <c r="P1259" s="44">
        <f>IFERROR(_xll.qlIndexFixing(ONIndex6M,I1259,TRUE,_xll.ohTrigger(RecalcTrigger,Trigger6M)),NA())</f>
        <v>2.1848947876774716E-2</v>
      </c>
      <c r="Q1259" s="183">
        <f>IFERROR(_xll.qlIndexFixing(ONIndex1Y,I1259,TRUE,_xll.ohTrigger(RecalcTrigger,Trigger1Y)),NA())</f>
        <v>2.22904409706981E-2</v>
      </c>
    </row>
    <row r="1260" spans="2:17" x14ac:dyDescent="0.2">
      <c r="B1260" s="39" t="s">
        <v>42</v>
      </c>
      <c r="D1260" s="42">
        <f>_xll.qlCalendarAdvance(Calendar,$D1259,B1260,"f",FALSE)</f>
        <v>48282</v>
      </c>
      <c r="E1260" s="177">
        <f>_xll.qlInterestRateIndexValueDate(IndexON,D1260)</f>
        <v>48282</v>
      </c>
      <c r="F1260" s="193">
        <f>IFERROR(_xll.qlIndexFixing(IndexON,D1260,TRUE,_xll.ohTrigger(RecalcTrigger,TriggerON)),NA())</f>
        <v>2.118552718455291E-2</v>
      </c>
      <c r="H1260" s="42">
        <f>_xll.qlCalendarAdvance(Calendar,$H1259,B1260,"f",FALSE)</f>
        <v>48282</v>
      </c>
      <c r="I1260" s="177">
        <f>_xll.qlInterestRateIndexValueDate(Index1M,$H1260)</f>
        <v>48284</v>
      </c>
      <c r="J1260" s="182">
        <f>IFERROR(_xll.qlIndexFixing(Index1M,$H1260,TRUE,_xll.ohTrigger(RecalcTrigger,Trigger1M)),NA())</f>
        <v>2.1257243635603162E-2</v>
      </c>
      <c r="K1260" s="44" t="e">
        <f>IFERROR(_xll.qlIndexFixing(Index3M,H1260,TRUE,_xll.ohTrigger(RecalcTrigger,Trigger3M)),NA())</f>
        <v>#N/A</v>
      </c>
      <c r="L1260" s="44">
        <f>IFERROR(_xll.qlIndexFixing(Index6M,$H1260,TRUE,_xll.ohTrigger(RecalcTrigger,Trigger6M)),NA())</f>
        <v>2.1840029248678883E-2</v>
      </c>
      <c r="M1260" s="183">
        <f>IFERROR(_xll.qlIndexFixing(Index1Y,$H1260,TRUE,_xll.ohTrigger(RecalcTrigger,Trigger1Y)),NA())</f>
        <v>2.2295317472103962E-2</v>
      </c>
      <c r="N1260" s="182">
        <f>IFERROR(_xll.qlIndexFixing(ONIndex1M,I1260,TRUE,_xll.ohTrigger(RecalcTrigger,Trigger1M)),NA())</f>
        <v>2.1250530752920938E-2</v>
      </c>
      <c r="O1260" s="44" t="e">
        <f>IFERROR(_xll.qlIndexFixing(ONIndex3M,I1260,TRUE,_xll.ohTrigger(RecalcTrigger,Trigger3M)),NA())</f>
        <v>#N/A</v>
      </c>
      <c r="P1260" s="44">
        <f>IFERROR(_xll.qlIndexFixing(ONIndex6M,I1260,TRUE,_xll.ohTrigger(RecalcTrigger,Trigger6M)),NA())</f>
        <v>2.1839898119990764E-2</v>
      </c>
      <c r="Q1260" s="183">
        <f>IFERROR(_xll.qlIndexFixing(ONIndex1Y,I1260,TRUE,_xll.ohTrigger(RecalcTrigger,Trigger1Y)),NA())</f>
        <v>2.2282952579590898E-2</v>
      </c>
    </row>
    <row r="1261" spans="2:17" x14ac:dyDescent="0.2">
      <c r="B1261" s="39" t="s">
        <v>42</v>
      </c>
      <c r="D1261" s="42">
        <f>_xll.qlCalendarAdvance(Calendar,$D1260,B1261,"f",FALSE)</f>
        <v>48289</v>
      </c>
      <c r="E1261" s="177">
        <f>_xll.qlInterestRateIndexValueDate(IndexON,D1261)</f>
        <v>48289</v>
      </c>
      <c r="F1261" s="193">
        <f>IFERROR(_xll.qlIndexFixing(IndexON,D1261,TRUE,_xll.ohTrigger(RecalcTrigger,TriggerON)),NA())</f>
        <v>2.1177631654882845E-2</v>
      </c>
      <c r="H1261" s="42">
        <f>_xll.qlCalendarAdvance(Calendar,$H1260,B1261,"f",FALSE)</f>
        <v>48289</v>
      </c>
      <c r="I1261" s="177">
        <f>_xll.qlInterestRateIndexValueDate(Index1M,$H1261)</f>
        <v>48291</v>
      </c>
      <c r="J1261" s="182">
        <f>IFERROR(_xll.qlIndexFixing(Index1M,$H1261,TRUE,_xll.ohTrigger(RecalcTrigger,Trigger1M)),NA())</f>
        <v>2.1249435479548939E-2</v>
      </c>
      <c r="K1261" s="44" t="e">
        <f>IFERROR(_xll.qlIndexFixing(Index3M,H1261,TRUE,_xll.ohTrigger(RecalcTrigger,Trigger3M)),NA())</f>
        <v>#N/A</v>
      </c>
      <c r="L1261" s="44">
        <f>IFERROR(_xll.qlIndexFixing(Index6M,$H1261,TRUE,_xll.ohTrigger(RecalcTrigger,Trigger6M)),NA())</f>
        <v>2.1830035465186515E-2</v>
      </c>
      <c r="M1261" s="183">
        <f>IFERROR(_xll.qlIndexFixing(Index1Y,$H1261,TRUE,_xll.ohTrigger(RecalcTrigger,Trigger1Y)),NA())</f>
        <v>2.2284957196031522E-2</v>
      </c>
      <c r="N1261" s="182">
        <f>IFERROR(_xll.qlIndexFixing(ONIndex1M,I1261,TRUE,_xll.ohTrigger(RecalcTrigger,Trigger1M)),NA())</f>
        <v>2.1242845193452098E-2</v>
      </c>
      <c r="O1261" s="44" t="e">
        <f>IFERROR(_xll.qlIndexFixing(ONIndex3M,I1261,TRUE,_xll.ohTrigger(RecalcTrigger,Trigger3M)),NA())</f>
        <v>#N/A</v>
      </c>
      <c r="P1261" s="44">
        <f>IFERROR(_xll.qlIndexFixing(ONIndex6M,I1261,TRUE,_xll.ohTrigger(RecalcTrigger,Trigger6M)),NA())</f>
        <v>2.1830786108685274E-2</v>
      </c>
      <c r="Q1261" s="183">
        <f>IFERROR(_xll.qlIndexFixing(ONIndex1Y,I1261,TRUE,_xll.ohTrigger(RecalcTrigger,Trigger1Y)),NA())</f>
        <v>2.2275365365933553E-2</v>
      </c>
    </row>
    <row r="1262" spans="2:17" x14ac:dyDescent="0.2">
      <c r="B1262" s="39" t="s">
        <v>42</v>
      </c>
      <c r="D1262" s="42">
        <f>_xll.qlCalendarAdvance(Calendar,$D1261,B1262,"f",FALSE)</f>
        <v>48296</v>
      </c>
      <c r="E1262" s="177">
        <f>_xll.qlInterestRateIndexValueDate(IndexON,D1262)</f>
        <v>48296</v>
      </c>
      <c r="F1262" s="193">
        <f>IFERROR(_xll.qlIndexFixing(IndexON,D1262,TRUE,_xll.ohTrigger(RecalcTrigger,TriggerON)),NA())</f>
        <v>2.1169672313776644E-2</v>
      </c>
      <c r="H1262" s="42">
        <f>_xll.qlCalendarAdvance(Calendar,$H1261,B1262,"f",FALSE)</f>
        <v>48296</v>
      </c>
      <c r="I1262" s="177">
        <f>_xll.qlInterestRateIndexValueDate(Index1M,$H1262)</f>
        <v>48298</v>
      </c>
      <c r="J1262" s="182">
        <f>IFERROR(_xll.qlIndexFixing(Index1M,$H1262,TRUE,_xll.ohTrigger(RecalcTrigger,Trigger1M)),NA())</f>
        <v>2.1241561377416118E-2</v>
      </c>
      <c r="K1262" s="44" t="e">
        <f>IFERROR(_xll.qlIndexFixing(Index3M,H1262,TRUE,_xll.ohTrigger(RecalcTrigger,Trigger3M)),NA())</f>
        <v>#N/A</v>
      </c>
      <c r="L1262" s="44">
        <f>IFERROR(_xll.qlIndexFixing(Index6M,$H1262,TRUE,_xll.ohTrigger(RecalcTrigger,Trigger6M)),NA())</f>
        <v>2.1819980711361705E-2</v>
      </c>
      <c r="M1262" s="183">
        <f>IFERROR(_xll.qlIndexFixing(Index1Y,$H1262,TRUE,_xll.ohTrigger(RecalcTrigger,Trigger1Y)),NA())</f>
        <v>2.2274494065248691E-2</v>
      </c>
      <c r="N1262" s="182">
        <f>IFERROR(_xll.qlIndexFixing(ONIndex1M,I1262,TRUE,_xll.ohTrigger(RecalcTrigger,Trigger1M)),NA())</f>
        <v>2.1232866710212406E-2</v>
      </c>
      <c r="O1262" s="44" t="e">
        <f>IFERROR(_xll.qlIndexFixing(ONIndex3M,I1262,TRUE,_xll.ohTrigger(RecalcTrigger,Trigger3M)),NA())</f>
        <v>#N/A</v>
      </c>
      <c r="P1262" s="44">
        <f>IFERROR(_xll.qlIndexFixing(ONIndex6M,I1262,TRUE,_xll.ohTrigger(RecalcTrigger,Trigger6M)),NA())</f>
        <v>2.18189794150625E-2</v>
      </c>
      <c r="Q1262" s="183">
        <f>IFERROR(_xll.qlIndexFixing(ONIndex1Y,I1262,TRUE,_xll.ohTrigger(RecalcTrigger,Trigger1Y)),NA())</f>
        <v>2.2265465054243094E-2</v>
      </c>
    </row>
    <row r="1263" spans="2:17" x14ac:dyDescent="0.2">
      <c r="B1263" s="39" t="s">
        <v>42</v>
      </c>
      <c r="D1263" s="42">
        <f>_xll.qlCalendarAdvance(Calendar,$D1262,B1263,"f",FALSE)</f>
        <v>48303</v>
      </c>
      <c r="E1263" s="177">
        <f>_xll.qlInterestRateIndexValueDate(IndexON,D1263)</f>
        <v>48303</v>
      </c>
      <c r="F1263" s="193">
        <f>IFERROR(_xll.qlIndexFixing(IndexON,D1263,TRUE,_xll.ohTrigger(RecalcTrigger,TriggerON)),NA())</f>
        <v>2.1161649314791475E-2</v>
      </c>
      <c r="H1263" s="42">
        <f>_xll.qlCalendarAdvance(Calendar,$H1262,B1263,"f",FALSE)</f>
        <v>48303</v>
      </c>
      <c r="I1263" s="177">
        <f>_xll.qlInterestRateIndexValueDate(Index1M,$H1263)</f>
        <v>48305</v>
      </c>
      <c r="J1263" s="182">
        <f>IFERROR(_xll.qlIndexFixing(Index1M,$H1263,TRUE,_xll.ohTrigger(RecalcTrigger,Trigger1M)),NA())</f>
        <v>2.1233621469744779E-2</v>
      </c>
      <c r="K1263" s="44" t="e">
        <f>IFERROR(_xll.qlIndexFixing(Index3M,H1263,TRUE,_xll.ohTrigger(RecalcTrigger,Trigger3M)),NA())</f>
        <v>#N/A</v>
      </c>
      <c r="L1263" s="44">
        <f>IFERROR(_xll.qlIndexFixing(Index6M,$H1263,TRUE,_xll.ohTrigger(RecalcTrigger,Trigger6M)),NA())</f>
        <v>2.1810120230427648E-2</v>
      </c>
      <c r="M1263" s="183">
        <f>IFERROR(_xll.qlIndexFixing(Index1Y,$H1263,TRUE,_xll.ohTrigger(RecalcTrigger,Trigger1Y)),NA())</f>
        <v>2.2263928010581212E-2</v>
      </c>
      <c r="N1263" s="182">
        <f>IFERROR(_xll.qlIndexFixing(ONIndex1M,I1263,TRUE,_xll.ohTrigger(RecalcTrigger,Trigger1M)),NA())</f>
        <v>2.1227276031492437E-2</v>
      </c>
      <c r="O1263" s="44" t="e">
        <f>IFERROR(_xll.qlIndexFixing(ONIndex3M,I1263,TRUE,_xll.ohTrigger(RecalcTrigger,Trigger3M)),NA())</f>
        <v>#N/A</v>
      </c>
      <c r="P1263" s="44">
        <f>IFERROR(_xll.qlIndexFixing(ONIndex6M,I1263,TRUE,_xll.ohTrigger(RecalcTrigger,Trigger6M)),NA())</f>
        <v>2.1812375882861446E-2</v>
      </c>
      <c r="Q1263" s="183">
        <f>IFERROR(_xll.qlIndexFixing(ONIndex1Y,I1263,TRUE,_xll.ohTrigger(RecalcTrigger,Trigger1Y)),NA())</f>
        <v>2.2259894187675044E-2</v>
      </c>
    </row>
    <row r="1264" spans="2:17" x14ac:dyDescent="0.2">
      <c r="B1264" s="39" t="s">
        <v>42</v>
      </c>
      <c r="D1264" s="42">
        <f>_xll.qlCalendarAdvance(Calendar,$D1263,B1264,"f",FALSE)</f>
        <v>48310</v>
      </c>
      <c r="E1264" s="177">
        <f>_xll.qlInterestRateIndexValueDate(IndexON,D1264)</f>
        <v>48310</v>
      </c>
      <c r="F1264" s="193">
        <f>IFERROR(_xll.qlIndexFixing(IndexON,D1264,TRUE,_xll.ohTrigger(RecalcTrigger,TriggerON)),NA())</f>
        <v>2.1153562811644377E-2</v>
      </c>
      <c r="H1264" s="42">
        <f>_xll.qlCalendarAdvance(Calendar,$H1263,B1264,"f",FALSE)</f>
        <v>48310</v>
      </c>
      <c r="I1264" s="177">
        <f>_xll.qlInterestRateIndexValueDate(Index1M,$H1264)</f>
        <v>48312</v>
      </c>
      <c r="J1264" s="182">
        <f>IFERROR(_xll.qlIndexFixing(Index1M,$H1264,TRUE,_xll.ohTrigger(RecalcTrigger,Trigger1M)),NA())</f>
        <v>2.1225615897082495E-2</v>
      </c>
      <c r="K1264" s="44" t="e">
        <f>IFERROR(_xll.qlIndexFixing(Index3M,H1264,TRUE,_xll.ohTrigger(RecalcTrigger,Trigger3M)),NA())</f>
        <v>#N/A</v>
      </c>
      <c r="L1264" s="44">
        <f>IFERROR(_xll.qlIndexFixing(Index6M,$H1264,TRUE,_xll.ohTrigger(RecalcTrigger,Trigger6M)),NA())</f>
        <v>2.1799958658351624E-2</v>
      </c>
      <c r="M1264" s="183">
        <f>IFERROR(_xll.qlIndexFixing(Index1Y,$H1264,TRUE,_xll.ohTrigger(RecalcTrigger,Trigger1Y)),NA())</f>
        <v>2.2253258962890092E-2</v>
      </c>
      <c r="N1264" s="182">
        <f>IFERROR(_xll.qlIndexFixing(ONIndex1M,I1264,TRUE,_xll.ohTrigger(RecalcTrigger,Trigger1M)),NA())</f>
        <v>2.1219392709017626E-2</v>
      </c>
      <c r="O1264" s="44" t="e">
        <f>IFERROR(_xll.qlIndexFixing(ONIndex3M,I1264,TRUE,_xll.ohTrigger(RecalcTrigger,Trigger3M)),NA())</f>
        <v>#N/A</v>
      </c>
      <c r="P1264" s="44">
        <f>IFERROR(_xll.qlIndexFixing(ONIndex6M,I1264,TRUE,_xll.ohTrigger(RecalcTrigger,Trigger6M)),NA())</f>
        <v>2.1803077948359117E-2</v>
      </c>
      <c r="Q1264" s="183">
        <f>IFERROR(_xll.qlIndexFixing(ONIndex1Y,I1264,TRUE,_xll.ohTrigger(RecalcTrigger,Trigger1Y)),NA())</f>
        <v>2.2252010081587059E-2</v>
      </c>
    </row>
    <row r="1265" spans="2:17" x14ac:dyDescent="0.2">
      <c r="B1265" s="39" t="s">
        <v>42</v>
      </c>
      <c r="D1265" s="42">
        <f>_xll.qlCalendarAdvance(Calendar,$D1264,B1265,"f",FALSE)</f>
        <v>48317</v>
      </c>
      <c r="E1265" s="177">
        <f>_xll.qlInterestRateIndexValueDate(IndexON,D1265)</f>
        <v>48317</v>
      </c>
      <c r="F1265" s="193">
        <f>IFERROR(_xll.qlIndexFixing(IndexON,D1265,TRUE,_xll.ohTrigger(RecalcTrigger,TriggerON)),NA())</f>
        <v>2.1145412957732646E-2</v>
      </c>
      <c r="H1265" s="42">
        <f>_xll.qlCalendarAdvance(Calendar,$H1264,B1265,"f",FALSE)</f>
        <v>48317</v>
      </c>
      <c r="I1265" s="177">
        <f>_xll.qlInterestRateIndexValueDate(Index1M,$H1265)</f>
        <v>48319</v>
      </c>
      <c r="J1265" s="182">
        <f>IFERROR(_xll.qlIndexFixing(Index1M,$H1265,TRUE,_xll.ohTrigger(RecalcTrigger,Trigger1M)),NA())</f>
        <v>2.1217544799971844E-2</v>
      </c>
      <c r="K1265" s="44" t="e">
        <f>IFERROR(_xll.qlIndexFixing(Index3M,H1265,TRUE,_xll.ohTrigger(RecalcTrigger,Trigger3M)),NA())</f>
        <v>#N/A</v>
      </c>
      <c r="L1265" s="44">
        <f>IFERROR(_xll.qlIndexFixing(Index6M,$H1265,TRUE,_xll.ohTrigger(RecalcTrigger,Trigger6M)),NA())</f>
        <v>2.1789736523006666E-2</v>
      </c>
      <c r="M1265" s="183">
        <f>IFERROR(_xll.qlIndexFixing(Index1Y,$H1265,TRUE,_xll.ohTrigger(RecalcTrigger,Trigger1Y)),NA())</f>
        <v>2.2241859811948279E-2</v>
      </c>
      <c r="N1265" s="182">
        <f>IFERROR(_xll.qlIndexFixing(ONIndex1M,I1265,TRUE,_xll.ohTrigger(RecalcTrigger,Trigger1M)),NA())</f>
        <v>2.121144374592987E-2</v>
      </c>
      <c r="O1265" s="44" t="e">
        <f>IFERROR(_xll.qlIndexFixing(ONIndex3M,I1265,TRUE,_xll.ohTrigger(RecalcTrigger,Trigger3M)),NA())</f>
        <v>#N/A</v>
      </c>
      <c r="P1265" s="44">
        <f>IFERROR(_xll.qlIndexFixing(ONIndex6M,I1265,TRUE,_xll.ohTrigger(RecalcTrigger,Trigger6M)),NA())</f>
        <v>2.1793718319287336E-2</v>
      </c>
      <c r="Q1265" s="183">
        <f>IFERROR(_xll.qlIndexFixing(ONIndex1Y,I1265,TRUE,_xll.ohTrigger(RecalcTrigger,Trigger1Y)),NA())</f>
        <v>2.2244026869815414E-2</v>
      </c>
    </row>
    <row r="1266" spans="2:17" x14ac:dyDescent="0.2">
      <c r="B1266" s="39" t="s">
        <v>42</v>
      </c>
      <c r="D1266" s="42">
        <f>_xll.qlCalendarAdvance(Calendar,$D1265,B1266,"f",FALSE)</f>
        <v>48324</v>
      </c>
      <c r="E1266" s="177">
        <f>_xll.qlInterestRateIndexValueDate(IndexON,D1266)</f>
        <v>48324</v>
      </c>
      <c r="F1266" s="193">
        <f>IFERROR(_xll.qlIndexFixing(IndexON,D1266,TRUE,_xll.ohTrigger(RecalcTrigger,TriggerON)),NA())</f>
        <v>2.1137199906613446E-2</v>
      </c>
      <c r="H1266" s="42">
        <f>_xll.qlCalendarAdvance(Calendar,$H1265,B1266,"f",FALSE)</f>
        <v>48324</v>
      </c>
      <c r="I1266" s="177">
        <f>_xll.qlInterestRateIndexValueDate(Index1M,$H1266)</f>
        <v>48326</v>
      </c>
      <c r="J1266" s="182">
        <f>IFERROR(_xll.qlIndexFixing(Index1M,$H1266,TRUE,_xll.ohTrigger(RecalcTrigger,Trigger1M)),NA())</f>
        <v>2.1209408318962897E-2</v>
      </c>
      <c r="K1266" s="44" t="e">
        <f>IFERROR(_xll.qlIndexFixing(Index3M,H1266,TRUE,_xll.ohTrigger(RecalcTrigger,Trigger3M)),NA())</f>
        <v>#N/A</v>
      </c>
      <c r="L1266" s="44">
        <f>IFERROR(_xll.qlIndexFixing(Index6M,$H1266,TRUE,_xll.ohTrigger(RecalcTrigger,Trigger6M)),NA())</f>
        <v>2.1779453966862414E-2</v>
      </c>
      <c r="M1266" s="183">
        <f>IFERROR(_xll.qlIndexFixing(Index1Y,$H1266,TRUE,_xll.ohTrigger(RecalcTrigger,Trigger1Y)),NA())</f>
        <v>2.2231611612050221E-2</v>
      </c>
      <c r="N1266" s="182">
        <f>IFERROR(_xll.qlIndexFixing(ONIndex1M,I1266,TRUE,_xll.ohTrigger(RecalcTrigger,Trigger1M)),NA())</f>
        <v>2.1203429282277142E-2</v>
      </c>
      <c r="O1266" s="44" t="e">
        <f>IFERROR(_xll.qlIndexFixing(ONIndex3M,I1266,TRUE,_xll.ohTrigger(RecalcTrigger,Trigger3M)),NA())</f>
        <v>#N/A</v>
      </c>
      <c r="P1266" s="44">
        <f>IFERROR(_xll.qlIndexFixing(ONIndex6M,I1266,TRUE,_xll.ohTrigger(RecalcTrigger,Trigger6M)),NA())</f>
        <v>2.1784297135853947E-2</v>
      </c>
      <c r="Q1266" s="183">
        <f>IFERROR(_xll.qlIndexFixing(ONIndex1Y,I1266,TRUE,_xll.ohTrigger(RecalcTrigger,Trigger1Y)),NA())</f>
        <v>2.2235944481616698E-2</v>
      </c>
    </row>
    <row r="1267" spans="2:17" x14ac:dyDescent="0.2">
      <c r="B1267" s="39" t="s">
        <v>42</v>
      </c>
      <c r="D1267" s="42">
        <f>_xll.qlCalendarAdvance(Calendar,$D1266,B1267,"f",FALSE)</f>
        <v>48331</v>
      </c>
      <c r="E1267" s="177">
        <f>_xll.qlInterestRateIndexValueDate(IndexON,D1267)</f>
        <v>48331</v>
      </c>
      <c r="F1267" s="193">
        <f>IFERROR(_xll.qlIndexFixing(IndexON,D1267,TRUE,_xll.ohTrigger(RecalcTrigger,TriggerON)),NA())</f>
        <v>2.1128923811923883E-2</v>
      </c>
      <c r="H1267" s="42">
        <f>_xll.qlCalendarAdvance(Calendar,$H1266,B1267,"f",FALSE)</f>
        <v>48331</v>
      </c>
      <c r="I1267" s="177">
        <f>_xll.qlInterestRateIndexValueDate(Index1M,$H1267)</f>
        <v>48333</v>
      </c>
      <c r="J1267" s="182">
        <f>IFERROR(_xll.qlIndexFixing(Index1M,$H1267,TRUE,_xll.ohTrigger(RecalcTrigger,Trigger1M)),NA())</f>
        <v>2.120120659460073E-2</v>
      </c>
      <c r="K1267" s="44" t="e">
        <f>IFERROR(_xll.qlIndexFixing(Index3M,H1267,TRUE,_xll.ohTrigger(RecalcTrigger,Trigger3M)),NA())</f>
        <v>#N/A</v>
      </c>
      <c r="L1267" s="44">
        <f>IFERROR(_xll.qlIndexFixing(Index6M,$H1267,TRUE,_xll.ohTrigger(RecalcTrigger,Trigger6M)),NA())</f>
        <v>2.1769111132389385E-2</v>
      </c>
      <c r="M1267" s="183">
        <f>IFERROR(_xll.qlIndexFixing(Index1Y,$H1267,TRUE,_xll.ohTrigger(RecalcTrigger,Trigger1Y)),NA())</f>
        <v>2.2220633170796273E-2</v>
      </c>
      <c r="N1267" s="182">
        <f>IFERROR(_xll.qlIndexFixing(ONIndex1M,I1267,TRUE,_xll.ohTrigger(RecalcTrigger,Trigger1M)),NA())</f>
        <v>2.1195349458267287E-2</v>
      </c>
      <c r="O1267" s="44" t="e">
        <f>IFERROR(_xll.qlIndexFixing(ONIndex3M,I1267,TRUE,_xll.ohTrigger(RecalcTrigger,Trigger3M)),NA())</f>
        <v>#N/A</v>
      </c>
      <c r="P1267" s="44">
        <f>IFERROR(_xll.qlIndexFixing(ONIndex6M,I1267,TRUE,_xll.ohTrigger(RecalcTrigger,Trigger6M)),NA())</f>
        <v>2.1774814538026988E-2</v>
      </c>
      <c r="Q1267" s="183">
        <f>IFERROR(_xll.qlIndexFixing(ONIndex1Y,I1267,TRUE,_xll.ohTrigger(RecalcTrigger,Trigger1Y)),NA())</f>
        <v>2.2227762846087629E-2</v>
      </c>
    </row>
    <row r="1268" spans="2:17" x14ac:dyDescent="0.2">
      <c r="B1268" s="39" t="s">
        <v>42</v>
      </c>
      <c r="D1268" s="42">
        <f>_xll.qlCalendarAdvance(Calendar,$D1267,B1268,"f",FALSE)</f>
        <v>48338</v>
      </c>
      <c r="E1268" s="177">
        <f>_xll.qlInterestRateIndexValueDate(IndexON,D1268)</f>
        <v>48338</v>
      </c>
      <c r="F1268" s="193">
        <f>IFERROR(_xll.qlIndexFixing(IndexON,D1268,TRUE,_xll.ohTrigger(RecalcTrigger,TriggerON)),NA())</f>
        <v>2.1120584827141187E-2</v>
      </c>
      <c r="H1268" s="42">
        <f>_xll.qlCalendarAdvance(Calendar,$H1267,B1268,"f",FALSE)</f>
        <v>48338</v>
      </c>
      <c r="I1268" s="177">
        <f>_xll.qlInterestRateIndexValueDate(Index1M,$H1268)</f>
        <v>48340</v>
      </c>
      <c r="J1268" s="182">
        <f>IFERROR(_xll.qlIndexFixing(Index1M,$H1268,TRUE,_xll.ohTrigger(RecalcTrigger,Trigger1M)),NA())</f>
        <v>2.1192939767430419E-2</v>
      </c>
      <c r="K1268" s="44" t="e">
        <f>IFERROR(_xll.qlIndexFixing(Index3M,H1268,TRUE,_xll.ohTrigger(RecalcTrigger,Trigger3M)),NA())</f>
        <v>#N/A</v>
      </c>
      <c r="L1268" s="44">
        <f>IFERROR(_xll.qlIndexFixing(Index6M,$H1268,TRUE,_xll.ohTrigger(RecalcTrigger,Trigger6M)),NA())</f>
        <v>2.1758379791760728E-2</v>
      </c>
      <c r="M1268" s="183">
        <f>IFERROR(_xll.qlIndexFixing(Index1Y,$H1268,TRUE,_xll.ohTrigger(RecalcTrigger,Trigger1Y)),NA())</f>
        <v>2.2209551460306971E-2</v>
      </c>
      <c r="N1268" s="182">
        <f>IFERROR(_xll.qlIndexFixing(ONIndex1M,I1268,TRUE,_xll.ohTrigger(RecalcTrigger,Trigger1M)),NA())</f>
        <v>2.1187204414028216E-2</v>
      </c>
      <c r="O1268" s="44" t="e">
        <f>IFERROR(_xll.qlIndexFixing(ONIndex3M,I1268,TRUE,_xll.ohTrigger(RecalcTrigger,Trigger3M)),NA())</f>
        <v>#N/A</v>
      </c>
      <c r="P1268" s="44">
        <f>IFERROR(_xll.qlIndexFixing(ONIndex6M,I1268,TRUE,_xll.ohTrigger(RecalcTrigger,Trigger6M)),NA())</f>
        <v>2.1765270665774494E-2</v>
      </c>
      <c r="Q1268" s="183">
        <f>IFERROR(_xll.qlIndexFixing(ONIndex1Y,I1268,TRUE,_xll.ohTrigger(RecalcTrigger,Trigger1Y)),NA())</f>
        <v>2.2219481892644666E-2</v>
      </c>
    </row>
    <row r="1269" spans="2:17" x14ac:dyDescent="0.2">
      <c r="B1269" s="39" t="s">
        <v>42</v>
      </c>
      <c r="D1269" s="42">
        <f>_xll.qlCalendarAdvance(Calendar,$D1268,B1269,"f",FALSE)</f>
        <v>48345</v>
      </c>
      <c r="E1269" s="177">
        <f>_xll.qlInterestRateIndexValueDate(IndexON,D1269)</f>
        <v>48345</v>
      </c>
      <c r="F1269" s="193">
        <f>IFERROR(_xll.qlIndexFixing(IndexON,D1269,TRUE,_xll.ohTrigger(RecalcTrigger,TriggerON)),NA())</f>
        <v>2.1112183105822524E-2</v>
      </c>
      <c r="H1269" s="42">
        <f>_xll.qlCalendarAdvance(Calendar,$H1268,B1269,"f",FALSE)</f>
        <v>48345</v>
      </c>
      <c r="I1269" s="177">
        <f>_xll.qlInterestRateIndexValueDate(Index1M,$H1269)</f>
        <v>48347</v>
      </c>
      <c r="J1269" s="182">
        <f>IFERROR(_xll.qlIndexFixing(Index1M,$H1269,TRUE,_xll.ohTrigger(RecalcTrigger,Trigger1M)),NA())</f>
        <v>2.1184607978004533E-2</v>
      </c>
      <c r="K1269" s="44" t="e">
        <f>IFERROR(_xll.qlIndexFixing(Index3M,H1269,TRUE,_xll.ohTrigger(RecalcTrigger,Trigger3M)),NA())</f>
        <v>#N/A</v>
      </c>
      <c r="L1269" s="44">
        <f>IFERROR(_xll.qlIndexFixing(Index6M,$H1269,TRUE,_xll.ohTrigger(RecalcTrigger,Trigger6M)),NA())</f>
        <v>2.1747902235825178E-2</v>
      </c>
      <c r="M1269" s="183">
        <f>IFERROR(_xll.qlIndexFixing(Index1Y,$H1269,TRUE,_xll.ohTrigger(RecalcTrigger,Trigger1Y)),NA())</f>
        <v>2.2198366411616332E-2</v>
      </c>
      <c r="N1269" s="182">
        <f>IFERROR(_xll.qlIndexFixing(ONIndex1M,I1269,TRUE,_xll.ohTrigger(RecalcTrigger,Trigger1M)),NA())</f>
        <v>2.1178994289687836E-2</v>
      </c>
      <c r="O1269" s="44" t="e">
        <f>IFERROR(_xll.qlIndexFixing(ONIndex3M,I1269,TRUE,_xll.ohTrigger(RecalcTrigger,Trigger3M)),NA())</f>
        <v>#N/A</v>
      </c>
      <c r="P1269" s="44">
        <f>IFERROR(_xll.qlIndexFixing(ONIndex6M,I1269,TRUE,_xll.ohTrigger(RecalcTrigger,Trigger6M)),NA())</f>
        <v>2.1755665658904633E-2</v>
      </c>
      <c r="Q1269" s="183">
        <f>IFERROR(_xll.qlIndexFixing(ONIndex1Y,I1269,TRUE,_xll.ohTrigger(RecalcTrigger,Trigger1Y)),NA())</f>
        <v>2.2211101550464463E-2</v>
      </c>
    </row>
    <row r="1270" spans="2:17" x14ac:dyDescent="0.2">
      <c r="B1270" s="39" t="s">
        <v>42</v>
      </c>
      <c r="D1270" s="42">
        <f>_xll.qlCalendarAdvance(Calendar,$D1269,B1270,"f",FALSE)</f>
        <v>48352</v>
      </c>
      <c r="E1270" s="177">
        <f>_xll.qlInterestRateIndexValueDate(IndexON,D1270)</f>
        <v>48352</v>
      </c>
      <c r="F1270" s="193">
        <f>IFERROR(_xll.qlIndexFixing(IndexON,D1270,TRUE,_xll.ohTrigger(RecalcTrigger,TriggerON)),NA())</f>
        <v>2.1103718801684934E-2</v>
      </c>
      <c r="H1270" s="42">
        <f>_xll.qlCalendarAdvance(Calendar,$H1269,B1270,"f",FALSE)</f>
        <v>48352</v>
      </c>
      <c r="I1270" s="177">
        <f>_xll.qlInterestRateIndexValueDate(Index1M,$H1270)</f>
        <v>48354</v>
      </c>
      <c r="J1270" s="182">
        <f>IFERROR(_xll.qlIndexFixing(Index1M,$H1270,TRUE,_xll.ohTrigger(RecalcTrigger,Trigger1M)),NA())</f>
        <v>2.1176211366870645E-2</v>
      </c>
      <c r="K1270" s="44" t="e">
        <f>IFERROR(_xll.qlIndexFixing(Index3M,H1270,TRUE,_xll.ohTrigger(RecalcTrigger,Trigger3M)),NA())</f>
        <v>#N/A</v>
      </c>
      <c r="L1270" s="44">
        <f>IFERROR(_xll.qlIndexFixing(Index6M,$H1270,TRUE,_xll.ohTrigger(RecalcTrigger,Trigger6M)),NA())</f>
        <v>2.1737364849649939E-2</v>
      </c>
      <c r="M1270" s="183">
        <f>IFERROR(_xll.qlIndexFixing(Index1Y,$H1270,TRUE,_xll.ohTrigger(RecalcTrigger,Trigger1Y)),NA())</f>
        <v>2.2187077955793846E-2</v>
      </c>
      <c r="N1270" s="182">
        <f>IFERROR(_xll.qlIndexFixing(ONIndex1M,I1270,TRUE,_xll.ohTrigger(RecalcTrigger,Trigger1M)),NA())</f>
        <v>2.1170719225294121E-2</v>
      </c>
      <c r="O1270" s="44" t="e">
        <f>IFERROR(_xll.qlIndexFixing(ONIndex3M,I1270,TRUE,_xll.ohTrigger(RecalcTrigger,Trigger3M)),NA())</f>
        <v>#N/A</v>
      </c>
      <c r="P1270" s="44">
        <f>IFERROR(_xll.qlIndexFixing(ONIndex6M,I1270,TRUE,_xll.ohTrigger(RecalcTrigger,Trigger6M)),NA())</f>
        <v>2.174599965778512E-2</v>
      </c>
      <c r="Q1270" s="183">
        <f>IFERROR(_xll.qlIndexFixing(ONIndex1Y,I1270,TRUE,_xll.ohTrigger(RecalcTrigger,Trigger1Y)),NA())</f>
        <v>2.22026217485638E-2</v>
      </c>
    </row>
    <row r="1271" spans="2:17" x14ac:dyDescent="0.2">
      <c r="B1271" s="39" t="s">
        <v>42</v>
      </c>
      <c r="D1271" s="42">
        <f>_xll.qlCalendarAdvance(Calendar,$D1270,B1271,"f",FALSE)</f>
        <v>48359</v>
      </c>
      <c r="E1271" s="177">
        <f>_xll.qlInterestRateIndexValueDate(IndexON,D1271)</f>
        <v>48359</v>
      </c>
      <c r="F1271" s="193">
        <f>IFERROR(_xll.qlIndexFixing(IndexON,D1271,TRUE,_xll.ohTrigger(RecalcTrigger,TriggerON)),NA())</f>
        <v>2.1095192068045776E-2</v>
      </c>
      <c r="H1271" s="42">
        <f>_xll.qlCalendarAdvance(Calendar,$H1270,B1271,"f",FALSE)</f>
        <v>48359</v>
      </c>
      <c r="I1271" s="177">
        <f>_xll.qlInterestRateIndexValueDate(Index1M,$H1271)</f>
        <v>48361</v>
      </c>
      <c r="J1271" s="182">
        <f>IFERROR(_xll.qlIndexFixing(Index1M,$H1271,TRUE,_xll.ohTrigger(RecalcTrigger,Trigger1M)),NA())</f>
        <v>2.116775007457633E-2</v>
      </c>
      <c r="K1271" s="44" t="e">
        <f>IFERROR(_xll.qlIndexFixing(Index3M,H1271,TRUE,_xll.ohTrigger(RecalcTrigger,Trigger3M)),NA())</f>
        <v>#N/A</v>
      </c>
      <c r="L1271" s="44">
        <f>IFERROR(_xll.qlIndexFixing(Index6M,$H1271,TRUE,_xll.ohTrigger(RecalcTrigger,Trigger6M)),NA())</f>
        <v>2.1726767775757997E-2</v>
      </c>
      <c r="M1271" s="183">
        <f>IFERROR(_xll.qlIndexFixing(Index1Y,$H1271,TRUE,_xll.ohTrigger(RecalcTrigger,Trigger1Y)),NA())</f>
        <v>2.2175686023943399E-2</v>
      </c>
      <c r="N1271" s="182">
        <f>IFERROR(_xll.qlIndexFixing(ONIndex1M,I1271,TRUE,_xll.ohTrigger(RecalcTrigger,Trigger1M)),NA())</f>
        <v>2.1162379361294725E-2</v>
      </c>
      <c r="O1271" s="44" t="e">
        <f>IFERROR(_xll.qlIndexFixing(ONIndex3M,I1271,TRUE,_xll.ohTrigger(RecalcTrigger,Trigger3M)),NA())</f>
        <v>#N/A</v>
      </c>
      <c r="P1271" s="44">
        <f>IFERROR(_xll.qlIndexFixing(ONIndex6M,I1271,TRUE,_xll.ohTrigger(RecalcTrigger,Trigger6M)),NA())</f>
        <v>2.1736272802144185E-2</v>
      </c>
      <c r="Q1271" s="183">
        <f>IFERROR(_xll.qlIndexFixing(ONIndex1Y,I1271,TRUE,_xll.ohTrigger(RecalcTrigger,Trigger1Y)),NA())</f>
        <v>2.2194042416359139E-2</v>
      </c>
    </row>
    <row r="1272" spans="2:17" x14ac:dyDescent="0.2">
      <c r="B1272" s="39" t="s">
        <v>42</v>
      </c>
      <c r="D1272" s="42">
        <f>_xll.qlCalendarAdvance(Calendar,$D1271,B1272,"f",FALSE)</f>
        <v>48366</v>
      </c>
      <c r="E1272" s="177">
        <f>_xll.qlInterestRateIndexValueDate(IndexON,D1272)</f>
        <v>48366</v>
      </c>
      <c r="F1272" s="193">
        <f>IFERROR(_xll.qlIndexFixing(IndexON,D1272,TRUE,_xll.ohTrigger(RecalcTrigger,TriggerON)),NA())</f>
        <v>2.1086603058622089E-2</v>
      </c>
      <c r="H1272" s="42">
        <f>_xll.qlCalendarAdvance(Calendar,$H1271,B1272,"f",FALSE)</f>
        <v>48366</v>
      </c>
      <c r="I1272" s="177">
        <f>_xll.qlInterestRateIndexValueDate(Index1M,$H1272)</f>
        <v>48368</v>
      </c>
      <c r="J1272" s="182">
        <f>IFERROR(_xll.qlIndexFixing(Index1M,$H1272,TRUE,_xll.ohTrigger(RecalcTrigger,Trigger1M)),NA())</f>
        <v>2.1159224241676655E-2</v>
      </c>
      <c r="K1272" s="44" t="e">
        <f>IFERROR(_xll.qlIndexFixing(Index3M,H1272,TRUE,_xll.ohTrigger(RecalcTrigger,Trigger3M)),NA())</f>
        <v>#N/A</v>
      </c>
      <c r="L1272" s="44">
        <f>IFERROR(_xll.qlIndexFixing(Index6M,$H1272,TRUE,_xll.ohTrigger(RecalcTrigger,Trigger6M)),NA())</f>
        <v>2.1716497771764213E-2</v>
      </c>
      <c r="M1272" s="183">
        <f>IFERROR(_xll.qlIndexFixing(Index1Y,$H1272,TRUE,_xll.ohTrigger(RecalcTrigger,Trigger1Y)),NA())</f>
        <v>2.216419054720456E-2</v>
      </c>
      <c r="N1272" s="182">
        <f>IFERROR(_xll.qlIndexFixing(ONIndex1M,I1272,TRUE,_xll.ohTrigger(RecalcTrigger,Trigger1M)),NA())</f>
        <v>2.1153974837577749E-2</v>
      </c>
      <c r="O1272" s="44" t="e">
        <f>IFERROR(_xll.qlIndexFixing(ONIndex3M,I1272,TRUE,_xll.ohTrigger(RecalcTrigger,Trigger3M)),NA())</f>
        <v>#N/A</v>
      </c>
      <c r="P1272" s="44">
        <f>IFERROR(_xll.qlIndexFixing(ONIndex6M,I1272,TRUE,_xll.ohTrigger(RecalcTrigger,Trigger6M)),NA())</f>
        <v>2.1726485231949866E-2</v>
      </c>
      <c r="Q1272" s="183">
        <f>IFERROR(_xll.qlIndexFixing(ONIndex1Y,I1272,TRUE,_xll.ohTrigger(RecalcTrigger,Trigger1Y)),NA())</f>
        <v>2.2185363483027132E-2</v>
      </c>
    </row>
    <row r="1273" spans="2:17" x14ac:dyDescent="0.2">
      <c r="B1273" s="39" t="s">
        <v>42</v>
      </c>
      <c r="D1273" s="42">
        <f>_xll.qlCalendarAdvance(Calendar,$D1272,B1273,"f",FALSE)</f>
        <v>48373</v>
      </c>
      <c r="E1273" s="177">
        <f>_xll.qlInterestRateIndexValueDate(IndexON,D1273)</f>
        <v>48373</v>
      </c>
      <c r="F1273" s="193">
        <f>IFERROR(_xll.qlIndexFixing(IndexON,D1273,TRUE,_xll.ohTrigger(RecalcTrigger,TriggerON)),NA())</f>
        <v>2.1077951926891103E-2</v>
      </c>
      <c r="H1273" s="42">
        <f>_xll.qlCalendarAdvance(Calendar,$H1272,B1273,"f",FALSE)</f>
        <v>48373</v>
      </c>
      <c r="I1273" s="177">
        <f>_xll.qlInterestRateIndexValueDate(Index1M,$H1273)</f>
        <v>48375</v>
      </c>
      <c r="J1273" s="182">
        <f>IFERROR(_xll.qlIndexFixing(Index1M,$H1273,TRUE,_xll.ohTrigger(RecalcTrigger,Trigger1M)),NA())</f>
        <v>2.1150634008721692E-2</v>
      </c>
      <c r="K1273" s="44" t="e">
        <f>IFERROR(_xll.qlIndexFixing(Index3M,H1273,TRUE,_xll.ohTrigger(RecalcTrigger,Trigger3M)),NA())</f>
        <v>#N/A</v>
      </c>
      <c r="L1273" s="44">
        <f>IFERROR(_xll.qlIndexFixing(Index6M,$H1273,TRUE,_xll.ohTrigger(RecalcTrigger,Trigger6M)),NA())</f>
        <v>2.1705796259355745E-2</v>
      </c>
      <c r="M1273" s="183">
        <f>IFERROR(_xll.qlIndexFixing(Index1Y,$H1273,TRUE,_xll.ohTrigger(RecalcTrigger,Trigger1Y)),NA())</f>
        <v>2.2152591456751948E-2</v>
      </c>
      <c r="N1273" s="182">
        <f>IFERROR(_xll.qlIndexFixing(ONIndex1M,I1273,TRUE,_xll.ohTrigger(RecalcTrigger,Trigger1M)),NA())</f>
        <v>2.1145505794351038E-2</v>
      </c>
      <c r="O1273" s="44" t="e">
        <f>IFERROR(_xll.qlIndexFixing(ONIndex3M,I1273,TRUE,_xll.ohTrigger(RecalcTrigger,Trigger3M)),NA())</f>
        <v>#N/A</v>
      </c>
      <c r="P1273" s="44">
        <f>IFERROR(_xll.qlIndexFixing(ONIndex6M,I1273,TRUE,_xll.ohTrigger(RecalcTrigger,Trigger6M)),NA())</f>
        <v>2.1716637087410007E-2</v>
      </c>
      <c r="Q1273" s="183">
        <f>IFERROR(_xll.qlIndexFixing(ONIndex1Y,I1273,TRUE,_xll.ohTrigger(RecalcTrigger,Trigger1Y)),NA())</f>
        <v>2.2176584877744432E-2</v>
      </c>
    </row>
    <row r="1274" spans="2:17" x14ac:dyDescent="0.2">
      <c r="B1274" s="39" t="s">
        <v>42</v>
      </c>
      <c r="D1274" s="42">
        <f>_xll.qlCalendarAdvance(Calendar,$D1273,B1274,"f",FALSE)</f>
        <v>48380</v>
      </c>
      <c r="E1274" s="177">
        <f>_xll.qlInterestRateIndexValueDate(IndexON,D1274)</f>
        <v>48380</v>
      </c>
      <c r="F1274" s="193">
        <f>IFERROR(_xll.qlIndexFixing(IndexON,D1274,TRUE,_xll.ohTrigger(RecalcTrigger,TriggerON)),NA())</f>
        <v>2.1069238826489922E-2</v>
      </c>
      <c r="H1274" s="42">
        <f>_xll.qlCalendarAdvance(Calendar,$H1273,B1274,"f",FALSE)</f>
        <v>48380</v>
      </c>
      <c r="I1274" s="177">
        <f>_xll.qlInterestRateIndexValueDate(Index1M,$H1274)</f>
        <v>48382</v>
      </c>
      <c r="J1274" s="182">
        <f>IFERROR(_xll.qlIndexFixing(Index1M,$H1274,TRUE,_xll.ohTrigger(RecalcTrigger,Trigger1M)),NA())</f>
        <v>2.1141979516259013E-2</v>
      </c>
      <c r="K1274" s="44" t="e">
        <f>IFERROR(_xll.qlIndexFixing(Index3M,H1274,TRUE,_xll.ohTrigger(RecalcTrigger,Trigger3M)),NA())</f>
        <v>#N/A</v>
      </c>
      <c r="L1274" s="44">
        <f>IFERROR(_xll.qlIndexFixing(Index6M,$H1274,TRUE,_xll.ohTrigger(RecalcTrigger,Trigger6M)),NA())</f>
        <v>2.1695035465985932E-2</v>
      </c>
      <c r="M1274" s="183">
        <f>IFERROR(_xll.qlIndexFixing(Index1Y,$H1274,TRUE,_xll.ohTrigger(RecalcTrigger,Trigger1Y)),NA())</f>
        <v>2.2140888683795001E-2</v>
      </c>
      <c r="N1274" s="182">
        <f>IFERROR(_xll.qlIndexFixing(ONIndex1M,I1274,TRUE,_xll.ohTrigger(RecalcTrigger,Trigger1M)),NA())</f>
        <v>2.1136972371902374E-2</v>
      </c>
      <c r="O1274" s="44" t="e">
        <f>IFERROR(_xll.qlIndexFixing(ONIndex3M,I1274,TRUE,_xll.ohTrigger(RecalcTrigger,Trigger3M)),NA())</f>
        <v>#N/A</v>
      </c>
      <c r="P1274" s="44">
        <f>IFERROR(_xll.qlIndexFixing(ONIndex6M,I1274,TRUE,_xll.ohTrigger(RecalcTrigger,Trigger6M)),NA())</f>
        <v>2.1706728508412709E-2</v>
      </c>
      <c r="Q1274" s="183">
        <f>IFERROR(_xll.qlIndexFixing(ONIndex1Y,I1274,TRUE,_xll.ohTrigger(RecalcTrigger,Trigger1Y)),NA())</f>
        <v>2.21677065299275E-2</v>
      </c>
    </row>
    <row r="1275" spans="2:17" x14ac:dyDescent="0.2">
      <c r="B1275" s="39" t="s">
        <v>42</v>
      </c>
      <c r="D1275" s="42">
        <f>_xll.qlCalendarAdvance(Calendar,$D1274,B1275,"f",FALSE)</f>
        <v>48387</v>
      </c>
      <c r="E1275" s="177">
        <f>_xll.qlInterestRateIndexValueDate(IndexON,D1275)</f>
        <v>48387</v>
      </c>
      <c r="F1275" s="193">
        <f>IFERROR(_xll.qlIndexFixing(IndexON,D1275,TRUE,_xll.ohTrigger(RecalcTrigger,TriggerON)),NA())</f>
        <v>2.1060463910895777E-2</v>
      </c>
      <c r="H1275" s="42">
        <f>_xll.qlCalendarAdvance(Calendar,$H1274,B1275,"f",FALSE)</f>
        <v>48387</v>
      </c>
      <c r="I1275" s="177">
        <f>_xll.qlInterestRateIndexValueDate(Index1M,$H1275)</f>
        <v>48389</v>
      </c>
      <c r="J1275" s="182">
        <f>IFERROR(_xll.qlIndexFixing(Index1M,$H1275,TRUE,_xll.ohTrigger(RecalcTrigger,Trigger1M)),NA())</f>
        <v>2.1133260904843687E-2</v>
      </c>
      <c r="K1275" s="44" t="e">
        <f>IFERROR(_xll.qlIndexFixing(Index3M,H1275,TRUE,_xll.ohTrigger(RecalcTrigger,Trigger3M)),NA())</f>
        <v>#N/A</v>
      </c>
      <c r="L1275" s="44">
        <f>IFERROR(_xll.qlIndexFixing(Index6M,$H1275,TRUE,_xll.ohTrigger(RecalcTrigger,Trigger6M)),NA())</f>
        <v>2.1684215534145387E-2</v>
      </c>
      <c r="M1275" s="183">
        <f>IFERROR(_xll.qlIndexFixing(Index1Y,$H1275,TRUE,_xll.ohTrigger(RecalcTrigger,Trigger1Y)),NA())</f>
        <v>2.2129082159578855E-2</v>
      </c>
      <c r="N1275" s="182">
        <f>IFERROR(_xll.qlIndexFixing(ONIndex1M,I1275,TRUE,_xll.ohTrigger(RecalcTrigger,Trigger1M)),NA())</f>
        <v>2.1128374710279729E-2</v>
      </c>
      <c r="O1275" s="44" t="e">
        <f>IFERROR(_xll.qlIndexFixing(ONIndex3M,I1275,TRUE,_xll.ohTrigger(RecalcTrigger,Trigger3M)),NA())</f>
        <v>#N/A</v>
      </c>
      <c r="P1275" s="44">
        <f>IFERROR(_xll.qlIndexFixing(ONIndex6M,I1275,TRUE,_xll.ohTrigger(RecalcTrigger,Trigger6M)),NA())</f>
        <v>2.1696759634926011E-2</v>
      </c>
      <c r="Q1275" s="183">
        <f>IFERROR(_xll.qlIndexFixing(ONIndex1Y,I1275,TRUE,_xll.ohTrigger(RecalcTrigger,Trigger1Y)),NA())</f>
        <v>2.2158728368513181E-2</v>
      </c>
    </row>
    <row r="1276" spans="2:17" x14ac:dyDescent="0.2">
      <c r="B1276" s="39" t="s">
        <v>42</v>
      </c>
      <c r="D1276" s="42">
        <f>_xll.qlCalendarAdvance(Calendar,$D1275,B1276,"f",FALSE)</f>
        <v>48394</v>
      </c>
      <c r="E1276" s="177">
        <f>_xll.qlInterestRateIndexValueDate(IndexON,D1276)</f>
        <v>48394</v>
      </c>
      <c r="F1276" s="193">
        <f>IFERROR(_xll.qlIndexFixing(IndexON,D1276,TRUE,_xll.ohTrigger(RecalcTrigger,TriggerON)),NA())</f>
        <v>2.1051627333825707E-2</v>
      </c>
      <c r="H1276" s="42">
        <f>_xll.qlCalendarAdvance(Calendar,$H1275,B1276,"f",FALSE)</f>
        <v>48394</v>
      </c>
      <c r="I1276" s="177">
        <f>_xll.qlInterestRateIndexValueDate(Index1M,$H1276)</f>
        <v>48396</v>
      </c>
      <c r="J1276" s="182">
        <f>IFERROR(_xll.qlIndexFixing(Index1M,$H1276,TRUE,_xll.ohTrigger(RecalcTrigger,Trigger1M)),NA())</f>
        <v>2.1124478315030781E-2</v>
      </c>
      <c r="K1276" s="44" t="e">
        <f>IFERROR(_xll.qlIndexFixing(Index3M,H1276,TRUE,_xll.ohTrigger(RecalcTrigger,Trigger3M)),NA())</f>
        <v>#N/A</v>
      </c>
      <c r="L1276" s="44">
        <f>IFERROR(_xll.qlIndexFixing(Index6M,$H1276,TRUE,_xll.ohTrigger(RecalcTrigger,Trigger6M)),NA())</f>
        <v>2.1672892079007258E-2</v>
      </c>
      <c r="M1276" s="183">
        <f>IFERROR(_xll.qlIndexFixing(Index1Y,$H1276,TRUE,_xll.ohTrigger(RecalcTrigger,Trigger1Y)),NA())</f>
        <v>2.2117171815383901E-2</v>
      </c>
      <c r="N1276" s="182">
        <f>IFERROR(_xll.qlIndexFixing(ONIndex1M,I1276,TRUE,_xll.ohTrigger(RecalcTrigger,Trigger1M)),NA())</f>
        <v>2.1119712949611014E-2</v>
      </c>
      <c r="O1276" s="44" t="e">
        <f>IFERROR(_xll.qlIndexFixing(ONIndex3M,I1276,TRUE,_xll.ohTrigger(RecalcTrigger,Trigger3M)),NA())</f>
        <v>#N/A</v>
      </c>
      <c r="P1276" s="44">
        <f>IFERROR(_xll.qlIndexFixing(ONIndex6M,I1276,TRUE,_xll.ohTrigger(RecalcTrigger,Trigger6M)),NA())</f>
        <v>2.1686730606917948E-2</v>
      </c>
      <c r="Q1276" s="183">
        <f>IFERROR(_xll.qlIndexFixing(ONIndex1Y,I1276,TRUE,_xll.ohTrigger(RecalcTrigger,Trigger1Y)),NA())</f>
        <v>2.2149650322917935E-2</v>
      </c>
    </row>
    <row r="1277" spans="2:17" x14ac:dyDescent="0.2">
      <c r="B1277" s="39" t="s">
        <v>42</v>
      </c>
      <c r="D1277" s="42">
        <f>_xll.qlCalendarAdvance(Calendar,$D1276,B1277,"f",FALSE)</f>
        <v>48401</v>
      </c>
      <c r="E1277" s="177">
        <f>_xll.qlInterestRateIndexValueDate(IndexON,D1277)</f>
        <v>48401</v>
      </c>
      <c r="F1277" s="193">
        <f>IFERROR(_xll.qlIndexFixing(IndexON,D1277,TRUE,_xll.ohTrigger(RecalcTrigger,TriggerON)),NA())</f>
        <v>2.1042729248517134E-2</v>
      </c>
      <c r="H1277" s="42">
        <f>_xll.qlCalendarAdvance(Calendar,$H1276,B1277,"f",FALSE)</f>
        <v>48401</v>
      </c>
      <c r="I1277" s="177">
        <f>_xll.qlInterestRateIndexValueDate(Index1M,$H1277)</f>
        <v>48403</v>
      </c>
      <c r="J1277" s="182">
        <f>IFERROR(_xll.qlIndexFixing(Index1M,$H1277,TRUE,_xll.ohTrigger(RecalcTrigger,Trigger1M)),NA())</f>
        <v>2.1115631887375363E-2</v>
      </c>
      <c r="K1277" s="44" t="e">
        <f>IFERROR(_xll.qlIndexFixing(Index3M,H1277,TRUE,_xll.ohTrigger(RecalcTrigger,Trigger3M)),NA())</f>
        <v>#N/A</v>
      </c>
      <c r="L1277" s="44">
        <f>IFERROR(_xll.qlIndexFixing(Index6M,$H1277,TRUE,_xll.ohTrigger(RecalcTrigger,Trigger6M)),NA())</f>
        <v>2.1661939871925363E-2</v>
      </c>
      <c r="M1277" s="183">
        <f>IFERROR(_xll.qlIndexFixing(Index1Y,$H1277,TRUE,_xll.ohTrigger(RecalcTrigger,Trigger1Y)),NA())</f>
        <v>2.2105157582526232E-2</v>
      </c>
      <c r="N1277" s="182">
        <f>IFERROR(_xll.qlIndexFixing(ONIndex1M,I1277,TRUE,_xll.ohTrigger(RecalcTrigger,Trigger1M)),NA())</f>
        <v>2.1110987230104072E-2</v>
      </c>
      <c r="O1277" s="44" t="e">
        <f>IFERROR(_xll.qlIndexFixing(ONIndex3M,I1277,TRUE,_xll.ohTrigger(RecalcTrigger,Trigger3M)),NA())</f>
        <v>#N/A</v>
      </c>
      <c r="P1277" s="44">
        <f>IFERROR(_xll.qlIndexFixing(ONIndex6M,I1277,TRUE,_xll.ohTrigger(RecalcTrigger,Trigger6M)),NA())</f>
        <v>2.167664156451643E-2</v>
      </c>
      <c r="Q1277" s="183">
        <f>IFERROR(_xll.qlIndexFixing(ONIndex1Y,I1277,TRUE,_xll.ohTrigger(RecalcTrigger,Trigger1Y)),NA())</f>
        <v>2.2140472322318416E-2</v>
      </c>
    </row>
    <row r="1278" spans="2:17" x14ac:dyDescent="0.2">
      <c r="B1278" s="39" t="s">
        <v>42</v>
      </c>
      <c r="D1278" s="42">
        <f>_xll.qlCalendarAdvance(Calendar,$D1277,B1278,"f",FALSE)</f>
        <v>48408</v>
      </c>
      <c r="E1278" s="177">
        <f>_xll.qlInterestRateIndexValueDate(IndexON,D1278)</f>
        <v>48408</v>
      </c>
      <c r="F1278" s="193">
        <f>IFERROR(_xll.qlIndexFixing(IndexON,D1278,TRUE,_xll.ohTrigger(RecalcTrigger,TriggerON)),NA())</f>
        <v>2.1033769808926905E-2</v>
      </c>
      <c r="H1278" s="42">
        <f>_xll.qlCalendarAdvance(Calendar,$H1277,B1278,"f",FALSE)</f>
        <v>48408</v>
      </c>
      <c r="I1278" s="177">
        <f>_xll.qlInterestRateIndexValueDate(Index1M,$H1278)</f>
        <v>48410</v>
      </c>
      <c r="J1278" s="182">
        <f>IFERROR(_xll.qlIndexFixing(Index1M,$H1278,TRUE,_xll.ohTrigger(RecalcTrigger,Trigger1M)),NA())</f>
        <v>2.1106721762430003E-2</v>
      </c>
      <c r="K1278" s="44" t="e">
        <f>IFERROR(_xll.qlIndexFixing(Index3M,H1278,TRUE,_xll.ohTrigger(RecalcTrigger,Trigger3M)),NA())</f>
        <v>#N/A</v>
      </c>
      <c r="L1278" s="44">
        <f>IFERROR(_xll.qlIndexFixing(Index6M,$H1278,TRUE,_xll.ohTrigger(RecalcTrigger,Trigger6M)),NA())</f>
        <v>2.1650928974851678E-2</v>
      </c>
      <c r="M1278" s="183">
        <f>IFERROR(_xll.qlIndexFixing(Index1Y,$H1278,TRUE,_xll.ohTrigger(RecalcTrigger,Trigger1Y)),NA())</f>
        <v>2.2093039392357423E-2</v>
      </c>
      <c r="N1278" s="182">
        <f>IFERROR(_xll.qlIndexFixing(ONIndex1M,I1278,TRUE,_xll.ohTrigger(RecalcTrigger,Trigger1M)),NA())</f>
        <v>2.1102197691886815E-2</v>
      </c>
      <c r="O1278" s="44" t="e">
        <f>IFERROR(_xll.qlIndexFixing(ONIndex3M,I1278,TRUE,_xll.ohTrigger(RecalcTrigger,Trigger3M)),NA())</f>
        <v>#N/A</v>
      </c>
      <c r="P1278" s="44">
        <f>IFERROR(_xll.qlIndexFixing(ONIndex6M,I1278,TRUE,_xll.ohTrigger(RecalcTrigger,Trigger6M)),NA())</f>
        <v>2.1666492647689495E-2</v>
      </c>
      <c r="Q1278" s="183">
        <f>IFERROR(_xll.qlIndexFixing(ONIndex1Y,I1278,TRUE,_xll.ohTrigger(RecalcTrigger,Trigger1Y)),NA())</f>
        <v>2.2131194295971213E-2</v>
      </c>
    </row>
    <row r="1279" spans="2:17" x14ac:dyDescent="0.2">
      <c r="B1279" s="39" t="s">
        <v>42</v>
      </c>
      <c r="D1279" s="42">
        <f>_xll.qlCalendarAdvance(Calendar,$D1278,B1279,"f",FALSE)</f>
        <v>48415</v>
      </c>
      <c r="E1279" s="177">
        <f>_xll.qlInterestRateIndexValueDate(IndexON,D1279)</f>
        <v>48415</v>
      </c>
      <c r="F1279" s="193">
        <f>IFERROR(_xll.qlIndexFixing(IndexON,D1279,TRUE,_xll.ohTrigger(RecalcTrigger,TriggerON)),NA())</f>
        <v>2.1024749168212509E-2</v>
      </c>
      <c r="H1279" s="42">
        <f>_xll.qlCalendarAdvance(Calendar,$H1278,B1279,"f",FALSE)</f>
        <v>48415</v>
      </c>
      <c r="I1279" s="177">
        <f>_xll.qlInterestRateIndexValueDate(Index1M,$H1279)</f>
        <v>48417</v>
      </c>
      <c r="J1279" s="182">
        <f>IFERROR(_xll.qlIndexFixing(Index1M,$H1279,TRUE,_xll.ohTrigger(RecalcTrigger,Trigger1M)),NA())</f>
        <v>2.1097748080744771E-2</v>
      </c>
      <c r="K1279" s="44" t="e">
        <f>IFERROR(_xll.qlIndexFixing(Index3M,H1279,TRUE,_xll.ohTrigger(RecalcTrigger,Trigger3M)),NA())</f>
        <v>#N/A</v>
      </c>
      <c r="L1279" s="44">
        <f>IFERROR(_xll.qlIndexFixing(Index6M,$H1279,TRUE,_xll.ohTrigger(RecalcTrigger,Trigger6M)),NA())</f>
        <v>2.1639859530326374E-2</v>
      </c>
      <c r="M1279" s="183">
        <f>IFERROR(_xll.qlIndexFixing(Index1Y,$H1279,TRUE,_xll.ohTrigger(RecalcTrigger,Trigger1Y)),NA())</f>
        <v>2.2080817176264082E-2</v>
      </c>
      <c r="N1279" s="182">
        <f>IFERROR(_xll.qlIndexFixing(ONIndex1M,I1279,TRUE,_xll.ohTrigger(RecalcTrigger,Trigger1M)),NA())</f>
        <v>2.1093344475167086E-2</v>
      </c>
      <c r="O1279" s="44" t="e">
        <f>IFERROR(_xll.qlIndexFixing(ONIndex3M,I1279,TRUE,_xll.ohTrigger(RecalcTrigger,Trigger3M)),NA())</f>
        <v>#N/A</v>
      </c>
      <c r="P1279" s="44">
        <f>IFERROR(_xll.qlIndexFixing(ONIndex6M,I1279,TRUE,_xll.ohTrigger(RecalcTrigger,Trigger6M)),NA())</f>
        <v>2.1656283996245307E-2</v>
      </c>
      <c r="Q1279" s="183">
        <f>IFERROR(_xll.qlIndexFixing(ONIndex1Y,I1279,TRUE,_xll.ohTrigger(RecalcTrigger,Trigger1Y)),NA())</f>
        <v>2.2121816173052977E-2</v>
      </c>
    </row>
    <row r="1280" spans="2:17" x14ac:dyDescent="0.2">
      <c r="B1280" s="39" t="s">
        <v>42</v>
      </c>
      <c r="D1280" s="42">
        <f>_xll.qlCalendarAdvance(Calendar,$D1279,B1280,"f",FALSE)</f>
        <v>48422</v>
      </c>
      <c r="E1280" s="177">
        <f>_xll.qlInterestRateIndexValueDate(IndexON,D1280)</f>
        <v>48422</v>
      </c>
      <c r="F1280" s="193">
        <f>IFERROR(_xll.qlIndexFixing(IndexON,D1280,TRUE,_xll.ohTrigger(RecalcTrigger,TriggerON)),NA())</f>
        <v>2.1015667480330791E-2</v>
      </c>
      <c r="H1280" s="42">
        <f>_xll.qlCalendarAdvance(Calendar,$H1279,B1280,"f",FALSE)</f>
        <v>48422</v>
      </c>
      <c r="I1280" s="177">
        <f>_xll.qlInterestRateIndexValueDate(Index1M,$H1280)</f>
        <v>48424</v>
      </c>
      <c r="J1280" s="182">
        <f>IFERROR(_xll.qlIndexFixing(Index1M,$H1280,TRUE,_xll.ohTrigger(RecalcTrigger,Trigger1M)),NA())</f>
        <v>2.1088710982882231E-2</v>
      </c>
      <c r="K1280" s="44" t="e">
        <f>IFERROR(_xll.qlIndexFixing(Index3M,H1280,TRUE,_xll.ohTrigger(RecalcTrigger,Trigger3M)),NA())</f>
        <v>#N/A</v>
      </c>
      <c r="L1280" s="44">
        <f>IFERROR(_xll.qlIndexFixing(Index6M,$H1280,TRUE,_xll.ohTrigger(RecalcTrigger,Trigger6M)),NA())</f>
        <v>2.1628731680893493E-2</v>
      </c>
      <c r="M1280" s="183">
        <f>IFERROR(_xll.qlIndexFixing(Index1Y,$H1280,TRUE,_xll.ohTrigger(RecalcTrigger,Trigger1Y)),NA())</f>
        <v>2.2068490865669393E-2</v>
      </c>
      <c r="N1280" s="182">
        <f>IFERROR(_xll.qlIndexFixing(ONIndex1M,I1280,TRUE,_xll.ohTrigger(RecalcTrigger,Trigger1M)),NA())</f>
        <v>2.1084427720072796E-2</v>
      </c>
      <c r="O1280" s="44" t="e">
        <f>IFERROR(_xll.qlIndexFixing(ONIndex3M,I1280,TRUE,_xll.ohTrigger(RecalcTrigger,Trigger3M)),NA())</f>
        <v>#N/A</v>
      </c>
      <c r="P1280" s="44">
        <f>IFERROR(_xll.qlIndexFixing(ONIndex6M,I1280,TRUE,_xll.ohTrigger(RecalcTrigger,Trigger6M)),NA())</f>
        <v>2.1646015750551584E-2</v>
      </c>
      <c r="Q1280" s="183">
        <f>IFERROR(_xll.qlIndexFixing(ONIndex1Y,I1280,TRUE,_xll.ohTrigger(RecalcTrigger,Trigger1Y)),NA())</f>
        <v>2.2112337882820299E-2</v>
      </c>
    </row>
    <row r="1281" spans="2:17" x14ac:dyDescent="0.2">
      <c r="B1281" s="39" t="s">
        <v>42</v>
      </c>
      <c r="D1281" s="42">
        <f>_xll.qlCalendarAdvance(Calendar,$D1280,B1281,"f",FALSE)</f>
        <v>48429</v>
      </c>
      <c r="E1281" s="177">
        <f>_xll.qlInterestRateIndexValueDate(IndexON,D1281)</f>
        <v>48429</v>
      </c>
      <c r="F1281" s="193">
        <f>IFERROR(_xll.qlIndexFixing(IndexON,D1281,TRUE,_xll.ohTrigger(RecalcTrigger,TriggerON)),NA())</f>
        <v>2.1006524898519174E-2</v>
      </c>
      <c r="H1281" s="42">
        <f>_xll.qlCalendarAdvance(Calendar,$H1280,B1281,"f",FALSE)</f>
        <v>48429</v>
      </c>
      <c r="I1281" s="177">
        <f>_xll.qlInterestRateIndexValueDate(Index1M,$H1281)</f>
        <v>48431</v>
      </c>
      <c r="J1281" s="182">
        <f>IFERROR(_xll.qlIndexFixing(Index1M,$H1281,TRUE,_xll.ohTrigger(RecalcTrigger,Trigger1M)),NA())</f>
        <v>2.1079610609397448E-2</v>
      </c>
      <c r="K1281" s="44" t="e">
        <f>IFERROR(_xll.qlIndexFixing(Index3M,H1281,TRUE,_xll.ohTrigger(RecalcTrigger,Trigger3M)),NA())</f>
        <v>#N/A</v>
      </c>
      <c r="L1281" s="44">
        <f>IFERROR(_xll.qlIndexFixing(Index6M,$H1281,TRUE,_xll.ohTrigger(RecalcTrigger,Trigger6M)),NA())</f>
        <v>2.1617545569097937E-2</v>
      </c>
      <c r="M1281" s="183">
        <f>IFERROR(_xll.qlIndexFixing(Index1Y,$H1281,TRUE,_xll.ohTrigger(RecalcTrigger,Trigger1Y)),NA())</f>
        <v>2.205606039203158E-2</v>
      </c>
      <c r="N1281" s="182">
        <f>IFERROR(_xll.qlIndexFixing(ONIndex1M,I1281,TRUE,_xll.ohTrigger(RecalcTrigger,Trigger1M)),NA())</f>
        <v>2.1075447566651917E-2</v>
      </c>
      <c r="O1281" s="44" t="e">
        <f>IFERROR(_xll.qlIndexFixing(ONIndex3M,I1281,TRUE,_xll.ohTrigger(RecalcTrigger,Trigger3M)),NA())</f>
        <v>#N/A</v>
      </c>
      <c r="P1281" s="44">
        <f>IFERROR(_xll.qlIndexFixing(ONIndex6M,I1281,TRUE,_xll.ohTrigger(RecalcTrigger,Trigger6M)),NA())</f>
        <v>2.1635688050176682E-2</v>
      </c>
      <c r="Q1281" s="183">
        <f>IFERROR(_xll.qlIndexFixing(ONIndex1Y,I1281,TRUE,_xll.ohTrigger(RecalcTrigger,Trigger1Y)),NA())</f>
        <v>2.210275935444983E-2</v>
      </c>
    </row>
    <row r="1282" spans="2:17" x14ac:dyDescent="0.2">
      <c r="B1282" s="39" t="s">
        <v>42</v>
      </c>
      <c r="D1282" s="42">
        <f>_xll.qlCalendarAdvance(Calendar,$D1281,B1282,"f",FALSE)</f>
        <v>48436</v>
      </c>
      <c r="E1282" s="177">
        <f>_xll.qlInterestRateIndexValueDate(IndexON,D1282)</f>
        <v>48436</v>
      </c>
      <c r="F1282" s="193">
        <f>IFERROR(_xll.qlIndexFixing(IndexON,D1282,TRUE,_xll.ohTrigger(RecalcTrigger,TriggerON)),NA())</f>
        <v>2.0997321576494699E-2</v>
      </c>
      <c r="H1282" s="42">
        <f>_xll.qlCalendarAdvance(Calendar,$H1281,B1282,"f",FALSE)</f>
        <v>48436</v>
      </c>
      <c r="I1282" s="177">
        <f>_xll.qlInterestRateIndexValueDate(Index1M,$H1282)</f>
        <v>48438</v>
      </c>
      <c r="J1282" s="182">
        <f>IFERROR(_xll.qlIndexFixing(Index1M,$H1282,TRUE,_xll.ohTrigger(RecalcTrigger,Trigger1M)),NA())</f>
        <v>2.1070447100845491E-2</v>
      </c>
      <c r="K1282" s="44" t="e">
        <f>IFERROR(_xll.qlIndexFixing(Index3M,H1282,TRUE,_xll.ohTrigger(RecalcTrigger,Trigger3M)),NA())</f>
        <v>#N/A</v>
      </c>
      <c r="L1282" s="44">
        <f>IFERROR(_xll.qlIndexFixing(Index6M,$H1282,TRUE,_xll.ohTrigger(RecalcTrigger,Trigger6M)),NA())</f>
        <v>2.1606301337486325E-2</v>
      </c>
      <c r="M1282" s="183">
        <f>IFERROR(_xll.qlIndexFixing(Index1Y,$H1282,TRUE,_xll.ohTrigger(RecalcTrigger,Trigger1Y)),NA())</f>
        <v>2.2043525686845665E-2</v>
      </c>
      <c r="N1282" s="182">
        <f>IFERROR(_xll.qlIndexFixing(ONIndex1M,I1282,TRUE,_xll.ohTrigger(RecalcTrigger,Trigger1M)),NA())</f>
        <v>2.1066404155112295E-2</v>
      </c>
      <c r="O1282" s="44" t="e">
        <f>IFERROR(_xll.qlIndexFixing(ONIndex3M,I1282,TRUE,_xll.ohTrigger(RecalcTrigger,Trigger3M)),NA())</f>
        <v>#N/A</v>
      </c>
      <c r="P1282" s="44">
        <f>IFERROR(_xll.qlIndexFixing(ONIndex6M,I1282,TRUE,_xll.ohTrigger(RecalcTrigger,Trigger6M)),NA())</f>
        <v>2.1625301035408384E-2</v>
      </c>
      <c r="Q1282" s="183">
        <f>IFERROR(_xll.qlIndexFixing(ONIndex1Y,I1282,TRUE,_xll.ohTrigger(RecalcTrigger,Trigger1Y)),NA())</f>
        <v>2.209308051719816E-2</v>
      </c>
    </row>
    <row r="1283" spans="2:17" x14ac:dyDescent="0.2">
      <c r="B1283" s="39" t="s">
        <v>42</v>
      </c>
      <c r="D1283" s="42">
        <f>_xll.qlCalendarAdvance(Calendar,$D1282,B1283,"f",FALSE)</f>
        <v>48443</v>
      </c>
      <c r="E1283" s="177">
        <f>_xll.qlInterestRateIndexValueDate(IndexON,D1283)</f>
        <v>48443</v>
      </c>
      <c r="F1283" s="193">
        <f>IFERROR(_xll.qlIndexFixing(IndexON,D1283,TRUE,_xll.ohTrigger(RecalcTrigger,TriggerON)),NA())</f>
        <v>2.098805766781453E-2</v>
      </c>
      <c r="H1283" s="42">
        <f>_xll.qlCalendarAdvance(Calendar,$H1282,B1283,"f",FALSE)</f>
        <v>48443</v>
      </c>
      <c r="I1283" s="177">
        <f>_xll.qlInterestRateIndexValueDate(Index1M,$H1283)</f>
        <v>48445</v>
      </c>
      <c r="J1283" s="182">
        <f>IFERROR(_xll.qlIndexFixing(Index1M,$H1283,TRUE,_xll.ohTrigger(RecalcTrigger,Trigger1M)),NA())</f>
        <v>2.1061220597786423E-2</v>
      </c>
      <c r="K1283" s="44" t="e">
        <f>IFERROR(_xll.qlIndexFixing(Index3M,H1283,TRUE,_xll.ohTrigger(RecalcTrigger,Trigger3M)),NA())</f>
        <v>#N/A</v>
      </c>
      <c r="L1283" s="44">
        <f>IFERROR(_xll.qlIndexFixing(Index6M,$H1283,TRUE,_xll.ohTrigger(RecalcTrigger,Trigger6M)),NA())</f>
        <v>2.159499912860828E-2</v>
      </c>
      <c r="M1283" s="183">
        <f>IFERROR(_xll.qlIndexFixing(Index1Y,$H1283,TRUE,_xll.ohTrigger(RecalcTrigger,Trigger1Y)),NA())</f>
        <v>2.2030886681641042E-2</v>
      </c>
      <c r="N1283" s="182">
        <f>IFERROR(_xll.qlIndexFixing(ONIndex1M,I1283,TRUE,_xll.ohTrigger(RecalcTrigger,Trigger1M)),NA())</f>
        <v>2.1057297625741711E-2</v>
      </c>
      <c r="O1283" s="44" t="e">
        <f>IFERROR(_xll.qlIndexFixing(ONIndex3M,I1283,TRUE,_xll.ohTrigger(RecalcTrigger,Trigger3M)),NA())</f>
        <v>#N/A</v>
      </c>
      <c r="P1283" s="44">
        <f>IFERROR(_xll.qlIndexFixing(ONIndex6M,I1283,TRUE,_xll.ohTrigger(RecalcTrigger,Trigger6M)),NA())</f>
        <v>2.1614854846294662E-2</v>
      </c>
      <c r="Q1283" s="183">
        <f>IFERROR(_xll.qlIndexFixing(ONIndex1Y,I1283,TRUE,_xll.ohTrigger(RecalcTrigger,Trigger1Y)),NA())</f>
        <v>2.2083301300162006E-2</v>
      </c>
    </row>
    <row r="1284" spans="2:17" x14ac:dyDescent="0.2">
      <c r="B1284" s="39" t="s">
        <v>42</v>
      </c>
      <c r="D1284" s="42">
        <f>_xll.qlCalendarAdvance(Calendar,$D1283,B1284,"f",FALSE)</f>
        <v>48450</v>
      </c>
      <c r="E1284" s="177">
        <f>_xll.qlInterestRateIndexValueDate(IndexON,D1284)</f>
        <v>48450</v>
      </c>
      <c r="F1284" s="193">
        <f>IFERROR(_xll.qlIndexFixing(IndexON,D1284,TRUE,_xll.ohTrigger(RecalcTrigger,TriggerON)),NA())</f>
        <v>2.0978733326035837E-2</v>
      </c>
      <c r="H1284" s="42">
        <f>_xll.qlCalendarAdvance(Calendar,$H1283,B1284,"f",FALSE)</f>
        <v>48450</v>
      </c>
      <c r="I1284" s="177">
        <f>_xll.qlInterestRateIndexValueDate(Index1M,$H1284)</f>
        <v>48452</v>
      </c>
      <c r="J1284" s="182">
        <f>IFERROR(_xll.qlIndexFixing(Index1M,$H1284,TRUE,_xll.ohTrigger(RecalcTrigger,Trigger1M)),NA())</f>
        <v>2.1051931240775312E-2</v>
      </c>
      <c r="K1284" s="44" t="e">
        <f>IFERROR(_xll.qlIndexFixing(Index3M,H1284,TRUE,_xll.ohTrigger(RecalcTrigger,Trigger3M)),NA())</f>
        <v>#N/A</v>
      </c>
      <c r="L1284" s="44">
        <f>IFERROR(_xll.qlIndexFixing(Index6M,$H1284,TRUE,_xll.ohTrigger(RecalcTrigger,Trigger6M)),NA())</f>
        <v>2.1583639085013439E-2</v>
      </c>
      <c r="M1284" s="183">
        <f>IFERROR(_xll.qlIndexFixing(Index1Y,$H1284,TRUE,_xll.ohTrigger(RecalcTrigger,Trigger1Y)),NA())</f>
        <v>2.2018143307984569E-2</v>
      </c>
      <c r="N1284" s="182">
        <f>IFERROR(_xll.qlIndexFixing(ONIndex1M,I1284,TRUE,_xll.ohTrigger(RecalcTrigger,Trigger1M)),NA())</f>
        <v>2.1048128118588139E-2</v>
      </c>
      <c r="O1284" s="44" t="e">
        <f>IFERROR(_xll.qlIndexFixing(ONIndex3M,I1284,TRUE,_xll.ohTrigger(RecalcTrigger,Trigger3M)),NA())</f>
        <v>#N/A</v>
      </c>
      <c r="P1284" s="44">
        <f>IFERROR(_xll.qlIndexFixing(ONIndex6M,I1284,TRUE,_xll.ohTrigger(RecalcTrigger,Trigger6M)),NA())</f>
        <v>2.1604349622483809E-2</v>
      </c>
      <c r="Q1284" s="183">
        <f>IFERROR(_xll.qlIndexFixing(ONIndex1Y,I1284,TRUE,_xll.ohTrigger(RecalcTrigger,Trigger1Y)),NA())</f>
        <v>2.20734216329177E-2</v>
      </c>
    </row>
    <row r="1285" spans="2:17" x14ac:dyDescent="0.2">
      <c r="B1285" s="39" t="s">
        <v>42</v>
      </c>
      <c r="D1285" s="42">
        <f>_xll.qlCalendarAdvance(Calendar,$D1284,B1285,"f",FALSE)</f>
        <v>48457</v>
      </c>
      <c r="E1285" s="177">
        <f>_xll.qlInterestRateIndexValueDate(IndexON,D1285)</f>
        <v>48457</v>
      </c>
      <c r="F1285" s="193">
        <f>IFERROR(_xll.qlIndexFixing(IndexON,D1285,TRUE,_xll.ohTrigger(RecalcTrigger,TriggerON)),NA())</f>
        <v>2.0969348704555912E-2</v>
      </c>
      <c r="H1285" s="42">
        <f>_xll.qlCalendarAdvance(Calendar,$H1284,B1285,"f",FALSE)</f>
        <v>48457</v>
      </c>
      <c r="I1285" s="177">
        <f>_xll.qlInterestRateIndexValueDate(Index1M,$H1285)</f>
        <v>48459</v>
      </c>
      <c r="J1285" s="182">
        <f>IFERROR(_xll.qlIndexFixing(Index1M,$H1285,TRUE,_xll.ohTrigger(RecalcTrigger,Trigger1M)),NA())</f>
        <v>2.104257917037472E-2</v>
      </c>
      <c r="K1285" s="44" t="e">
        <f>IFERROR(_xll.qlIndexFixing(Index3M,H1285,TRUE,_xll.ohTrigger(RecalcTrigger,Trigger3M)),NA())</f>
        <v>#N/A</v>
      </c>
      <c r="L1285" s="44">
        <f>IFERROR(_xll.qlIndexFixing(Index6M,$H1285,TRUE,_xll.ohTrigger(RecalcTrigger,Trigger6M)),NA())</f>
        <v>2.1573175052816428E-2</v>
      </c>
      <c r="M1285" s="183">
        <f>IFERROR(_xll.qlIndexFixing(Index1Y,$H1285,TRUE,_xll.ohTrigger(RecalcTrigger,Trigger1Y)),NA())</f>
        <v>2.2005295497478133E-2</v>
      </c>
      <c r="N1285" s="182">
        <f>IFERROR(_xll.qlIndexFixing(ONIndex1M,I1285,TRUE,_xll.ohTrigger(RecalcTrigger,Trigger1M)),NA())</f>
        <v>2.1038895773779487E-2</v>
      </c>
      <c r="O1285" s="44" t="e">
        <f>IFERROR(_xll.qlIndexFixing(ONIndex3M,I1285,TRUE,_xll.ohTrigger(RecalcTrigger,Trigger3M)),NA())</f>
        <v>#N/A</v>
      </c>
      <c r="P1285" s="44">
        <f>IFERROR(_xll.qlIndexFixing(ONIndex6M,I1285,TRUE,_xll.ohTrigger(RecalcTrigger,Trigger6M)),NA())</f>
        <v>2.1593785504343543E-2</v>
      </c>
      <c r="Q1285" s="183">
        <f>IFERROR(_xll.qlIndexFixing(ONIndex1Y,I1285,TRUE,_xll.ohTrigger(RecalcTrigger,Trigger1Y)),NA())</f>
        <v>2.2063441444242216E-2</v>
      </c>
    </row>
    <row r="1286" spans="2:17" x14ac:dyDescent="0.2">
      <c r="B1286" s="39" t="s">
        <v>42</v>
      </c>
      <c r="D1286" s="42">
        <f>_xll.qlCalendarAdvance(Calendar,$D1285,B1286,"f",FALSE)</f>
        <v>48464</v>
      </c>
      <c r="E1286" s="177">
        <f>_xll.qlInterestRateIndexValueDate(IndexON,D1286)</f>
        <v>48464</v>
      </c>
      <c r="F1286" s="193">
        <f>IFERROR(_xll.qlIndexFixing(IndexON,D1286,TRUE,_xll.ohTrigger(RecalcTrigger,TriggerON)),NA())</f>
        <v>2.0959903957091797E-2</v>
      </c>
      <c r="H1286" s="42">
        <f>_xll.qlCalendarAdvance(Calendar,$H1285,B1286,"f",FALSE)</f>
        <v>48464</v>
      </c>
      <c r="I1286" s="177">
        <f>_xll.qlInterestRateIndexValueDate(Index1M,$H1286)</f>
        <v>48466</v>
      </c>
      <c r="J1286" s="182">
        <f>IFERROR(_xll.qlIndexFixing(Index1M,$H1286,TRUE,_xll.ohTrigger(RecalcTrigger,Trigger1M)),NA())</f>
        <v>2.1033164527142212E-2</v>
      </c>
      <c r="K1286" s="44" t="e">
        <f>IFERROR(_xll.qlIndexFixing(Index3M,H1286,TRUE,_xll.ohTrigger(RecalcTrigger,Trigger3M)),NA())</f>
        <v>#N/A</v>
      </c>
      <c r="L1286" s="44">
        <f>IFERROR(_xll.qlIndexFixing(Index6M,$H1286,TRUE,_xll.ohTrigger(RecalcTrigger,Trigger6M)),NA())</f>
        <v>2.1561723495460566E-2</v>
      </c>
      <c r="M1286" s="183">
        <f>IFERROR(_xll.qlIndexFixing(Index1Y,$H1286,TRUE,_xll.ohTrigger(RecalcTrigger,Trigger1Y)),NA())</f>
        <v>2.1992343181760417E-2</v>
      </c>
      <c r="N1286" s="182">
        <f>IFERROR(_xll.qlIndexFixing(ONIndex1M,I1286,TRUE,_xll.ohTrigger(RecalcTrigger,Trigger1M)),NA())</f>
        <v>2.1029600731523601E-2</v>
      </c>
      <c r="O1286" s="44" t="e">
        <f>IFERROR(_xll.qlIndexFixing(ONIndex3M,I1286,TRUE,_xll.ohTrigger(RecalcTrigger,Trigger3M)),NA())</f>
        <v>#N/A</v>
      </c>
      <c r="P1286" s="44">
        <f>IFERROR(_xll.qlIndexFixing(ONIndex6M,I1286,TRUE,_xll.ohTrigger(RecalcTrigger,Trigger6M)),NA())</f>
        <v>2.1583162631682029E-2</v>
      </c>
      <c r="Q1286" s="183">
        <f>IFERROR(_xll.qlIndexFixing(ONIndex1Y,I1286,TRUE,_xll.ohTrigger(RecalcTrigger,Trigger1Y)),NA())</f>
        <v>2.2053360663711885E-2</v>
      </c>
    </row>
    <row r="1287" spans="2:17" x14ac:dyDescent="0.2">
      <c r="B1287" s="39" t="s">
        <v>42</v>
      </c>
      <c r="D1287" s="42">
        <f>_xll.qlCalendarAdvance(Calendar,$D1286,B1287,"f",FALSE)</f>
        <v>48471</v>
      </c>
      <c r="E1287" s="177">
        <f>_xll.qlInterestRateIndexValueDate(IndexON,D1287)</f>
        <v>48471</v>
      </c>
      <c r="F1287" s="193">
        <f>IFERROR(_xll.qlIndexFixing(IndexON,D1287,TRUE,_xll.ohTrigger(RecalcTrigger,TriggerON)),NA())</f>
        <v>2.0950399237200656E-2</v>
      </c>
      <c r="H1287" s="42">
        <f>_xll.qlCalendarAdvance(Calendar,$H1286,B1287,"f",FALSE)</f>
        <v>48471</v>
      </c>
      <c r="I1287" s="177">
        <f>_xll.qlInterestRateIndexValueDate(Index1M,$H1287)</f>
        <v>48473</v>
      </c>
      <c r="J1287" s="182">
        <f>IFERROR(_xll.qlIndexFixing(Index1M,$H1287,TRUE,_xll.ohTrigger(RecalcTrigger,Trigger1M)),NA())</f>
        <v>2.1023687451637851E-2</v>
      </c>
      <c r="K1287" s="44" t="e">
        <f>IFERROR(_xll.qlIndexFixing(Index3M,H1287,TRUE,_xll.ohTrigger(RecalcTrigger,Trigger3M)),NA())</f>
        <v>#N/A</v>
      </c>
      <c r="L1287" s="44">
        <f>IFERROR(_xll.qlIndexFixing(Index6M,$H1287,TRUE,_xll.ohTrigger(RecalcTrigger,Trigger6M)),NA())</f>
        <v>2.15502144954406E-2</v>
      </c>
      <c r="M1287" s="183">
        <f>IFERROR(_xll.qlIndexFixing(Index1Y,$H1287,TRUE,_xll.ohTrigger(RecalcTrigger,Trigger1Y)),NA())</f>
        <v>2.1979286292506239E-2</v>
      </c>
      <c r="N1287" s="182">
        <f>IFERROR(_xll.qlIndexFixing(ONIndex1M,I1287,TRUE,_xll.ohTrigger(RecalcTrigger,Trigger1M)),NA())</f>
        <v>2.1020243132028327E-2</v>
      </c>
      <c r="O1287" s="44" t="e">
        <f>IFERROR(_xll.qlIndexFixing(ONIndex3M,I1287,TRUE,_xll.ohTrigger(RecalcTrigger,Trigger3M)),NA())</f>
        <v>#N/A</v>
      </c>
      <c r="P1287" s="44">
        <f>IFERROR(_xll.qlIndexFixing(ONIndex6M,I1287,TRUE,_xll.ohTrigger(RecalcTrigger,Trigger6M)),NA())</f>
        <v>2.1572481144467304E-2</v>
      </c>
      <c r="Q1287" s="183">
        <f>IFERROR(_xll.qlIndexFixing(ONIndex1Y,I1287,TRUE,_xll.ohTrigger(RecalcTrigger,Trigger1Y)),NA())</f>
        <v>2.2043179220423426E-2</v>
      </c>
    </row>
    <row r="1288" spans="2:17" x14ac:dyDescent="0.2">
      <c r="B1288" s="39" t="s">
        <v>42</v>
      </c>
      <c r="D1288" s="42">
        <f>_xll.qlCalendarAdvance(Calendar,$D1287,B1288,"f",FALSE)</f>
        <v>48478</v>
      </c>
      <c r="E1288" s="177">
        <f>_xll.qlInterestRateIndexValueDate(IndexON,D1288)</f>
        <v>48478</v>
      </c>
      <c r="F1288" s="193">
        <f>IFERROR(_xll.qlIndexFixing(IndexON,D1288,TRUE,_xll.ohTrigger(RecalcTrigger,TriggerON)),NA())</f>
        <v>2.0940834698439659E-2</v>
      </c>
      <c r="H1288" s="42">
        <f>_xll.qlCalendarAdvance(Calendar,$H1287,B1288,"f",FALSE)</f>
        <v>48478</v>
      </c>
      <c r="I1288" s="177">
        <f>_xll.qlInterestRateIndexValueDate(Index1M,$H1288)</f>
        <v>48480</v>
      </c>
      <c r="J1288" s="182">
        <f>IFERROR(_xll.qlIndexFixing(Index1M,$H1288,TRUE,_xll.ohTrigger(RecalcTrigger,Trigger1M)),NA())</f>
        <v>2.1014148084421702E-2</v>
      </c>
      <c r="K1288" s="44" t="e">
        <f>IFERROR(_xll.qlIndexFixing(Index3M,H1288,TRUE,_xll.ohTrigger(RecalcTrigger,Trigger3M)),NA())</f>
        <v>#N/A</v>
      </c>
      <c r="L1288" s="44">
        <f>IFERROR(_xll.qlIndexFixing(Index6M,$H1288,TRUE,_xll.ohTrigger(RecalcTrigger,Trigger6M)),NA())</f>
        <v>2.1538648195242333E-2</v>
      </c>
      <c r="M1288" s="183">
        <f>IFERROR(_xll.qlIndexFixing(Index1Y,$H1288,TRUE,_xll.ohTrigger(RecalcTrigger,Trigger1Y)),NA())</f>
        <v>2.1966124761425902E-2</v>
      </c>
      <c r="N1288" s="182">
        <f>IFERROR(_xll.qlIndexFixing(ONIndex1M,I1288,TRUE,_xll.ohTrigger(RecalcTrigger,Trigger1M)),NA())</f>
        <v>2.1010823115261701E-2</v>
      </c>
      <c r="O1288" s="44" t="e">
        <f>IFERROR(_xll.qlIndexFixing(ONIndex3M,I1288,TRUE,_xll.ohTrigger(RecalcTrigger,Trigger3M)),NA())</f>
        <v>#N/A</v>
      </c>
      <c r="P1288" s="44">
        <f>IFERROR(_xll.qlIndexFixing(ONIndex6M,I1288,TRUE,_xll.ohTrigger(RecalcTrigger,Trigger6M)),NA())</f>
        <v>2.1561741182907213E-2</v>
      </c>
      <c r="Q1288" s="183">
        <f>IFERROR(_xll.qlIndexFixing(ONIndex1Y,I1288,TRUE,_xll.ohTrigger(RecalcTrigger,Trigger1Y)),NA())</f>
        <v>2.2032897043473554E-2</v>
      </c>
    </row>
    <row r="1289" spans="2:17" x14ac:dyDescent="0.2">
      <c r="B1289" s="39" t="s">
        <v>42</v>
      </c>
      <c r="D1289" s="42">
        <f>_xll.qlCalendarAdvance(Calendar,$D1288,B1289,"f",FALSE)</f>
        <v>48485</v>
      </c>
      <c r="E1289" s="177">
        <f>_xll.qlInterestRateIndexValueDate(IndexON,D1289)</f>
        <v>48485</v>
      </c>
      <c r="F1289" s="193">
        <f>IFERROR(_xll.qlIndexFixing(IndexON,D1289,TRUE,_xll.ohTrigger(RecalcTrigger,TriggerON)),NA())</f>
        <v>2.0931210494286034E-2</v>
      </c>
      <c r="H1289" s="42">
        <f>_xll.qlCalendarAdvance(Calendar,$H1288,B1289,"f",FALSE)</f>
        <v>48485</v>
      </c>
      <c r="I1289" s="177">
        <f>_xll.qlInterestRateIndexValueDate(Index1M,$H1289)</f>
        <v>48487</v>
      </c>
      <c r="J1289" s="182">
        <f>IFERROR(_xll.qlIndexFixing(Index1M,$H1289,TRUE,_xll.ohTrigger(RecalcTrigger,Trigger1M)),NA())</f>
        <v>2.1004781506903273E-2</v>
      </c>
      <c r="K1289" s="44" t="e">
        <f>IFERROR(_xll.qlIndexFixing(Index3M,H1289,TRUE,_xll.ohTrigger(RecalcTrigger,Trigger3M)),NA())</f>
        <v>#N/A</v>
      </c>
      <c r="L1289" s="44">
        <f>IFERROR(_xll.qlIndexFixing(Index6M,$H1289,TRUE,_xll.ohTrigger(RecalcTrigger,Trigger6M)),NA())</f>
        <v>2.1526815971645723E-2</v>
      </c>
      <c r="M1289" s="183">
        <f>IFERROR(_xll.qlIndexFixing(Index1Y,$H1289,TRUE,_xll.ohTrigger(RecalcTrigger,Trigger1Y)),NA())</f>
        <v>2.1952858520267363E-2</v>
      </c>
      <c r="N1289" s="182">
        <f>IFERROR(_xll.qlIndexFixing(ONIndex1M,I1289,TRUE,_xll.ohTrigger(RecalcTrigger,Trigger1M)),NA())</f>
        <v>2.1001340821511505E-2</v>
      </c>
      <c r="O1289" s="44" t="e">
        <f>IFERROR(_xll.qlIndexFixing(ONIndex3M,I1289,TRUE,_xll.ohTrigger(RecalcTrigger,Trigger3M)),NA())</f>
        <v>#N/A</v>
      </c>
      <c r="P1289" s="44">
        <f>IFERROR(_xll.qlIndexFixing(ONIndex6M,I1289,TRUE,_xll.ohTrigger(RecalcTrigger,Trigger6M)),NA())</f>
        <v>2.1550942886809921E-2</v>
      </c>
      <c r="Q1289" s="183">
        <f>IFERROR(_xll.qlIndexFixing(ONIndex1Y,I1289,TRUE,_xll.ohTrigger(RecalcTrigger,Trigger1Y)),NA())</f>
        <v>2.2022514062278731E-2</v>
      </c>
    </row>
    <row r="1290" spans="2:17" x14ac:dyDescent="0.2">
      <c r="B1290" s="39" t="s">
        <v>42</v>
      </c>
      <c r="D1290" s="42">
        <f>_xll.qlCalendarAdvance(Calendar,$D1289,B1290,"f",FALSE)</f>
        <v>48492</v>
      </c>
      <c r="E1290" s="177">
        <f>_xll.qlInterestRateIndexValueDate(IndexON,D1290)</f>
        <v>48492</v>
      </c>
      <c r="F1290" s="193">
        <f>IFERROR(_xll.qlIndexFixing(IndexON,D1290,TRUE,_xll.ohTrigger(RecalcTrigger,TriggerON)),NA())</f>
        <v>2.0921526778376887E-2</v>
      </c>
      <c r="H1290" s="42">
        <f>_xll.qlCalendarAdvance(Calendar,$H1289,B1290,"f",FALSE)</f>
        <v>48492</v>
      </c>
      <c r="I1290" s="177">
        <f>_xll.qlInterestRateIndexValueDate(Index1M,$H1290)</f>
        <v>48494</v>
      </c>
      <c r="J1290" s="182">
        <f>IFERROR(_xll.qlIndexFixing(Index1M,$H1290,TRUE,_xll.ohTrigger(RecalcTrigger,Trigger1M)),NA())</f>
        <v>2.0994883037099288E-2</v>
      </c>
      <c r="K1290" s="44" t="e">
        <f>IFERROR(_xll.qlIndexFixing(Index3M,H1290,TRUE,_xll.ohTrigger(RecalcTrigger,Trigger3M)),NA())</f>
        <v>#N/A</v>
      </c>
      <c r="L1290" s="44">
        <f>IFERROR(_xll.qlIndexFixing(Index6M,$H1290,TRUE,_xll.ohTrigger(RecalcTrigger,Trigger6M)),NA())</f>
        <v>2.1515130780528149E-2</v>
      </c>
      <c r="M1290" s="183">
        <f>IFERROR(_xll.qlIndexFixing(Index1Y,$H1290,TRUE,_xll.ohTrigger(RecalcTrigger,Trigger1Y)),NA())</f>
        <v>2.1939487500813856E-2</v>
      </c>
      <c r="N1290" s="182">
        <f>IFERROR(_xll.qlIndexFixing(ONIndex1M,I1290,TRUE,_xll.ohTrigger(RecalcTrigger,Trigger1M)),NA())</f>
        <v>2.0991796390905648E-2</v>
      </c>
      <c r="O1290" s="44" t="e">
        <f>IFERROR(_xll.qlIndexFixing(ONIndex3M,I1290,TRUE,_xll.ohTrigger(RecalcTrigger,Trigger3M)),NA())</f>
        <v>#N/A</v>
      </c>
      <c r="P1290" s="44">
        <f>IFERROR(_xll.qlIndexFixing(ONIndex6M,I1290,TRUE,_xll.ohTrigger(RecalcTrigger,Trigger6M)),NA())</f>
        <v>2.1540086396143465E-2</v>
      </c>
      <c r="Q1290" s="183">
        <f>IFERROR(_xll.qlIndexFixing(ONIndex1Y,I1290,TRUE,_xll.ohTrigger(RecalcTrigger,Trigger1Y)),NA())</f>
        <v>2.2012030205935673E-2</v>
      </c>
    </row>
    <row r="1291" spans="2:17" x14ac:dyDescent="0.2">
      <c r="B1291" s="39" t="s">
        <v>42</v>
      </c>
      <c r="D1291" s="42">
        <f>_xll.qlCalendarAdvance(Calendar,$D1290,B1291,"f",FALSE)</f>
        <v>48499</v>
      </c>
      <c r="E1291" s="177">
        <f>_xll.qlInterestRateIndexValueDate(IndexON,D1291)</f>
        <v>48499</v>
      </c>
      <c r="F1291" s="193">
        <f>IFERROR(_xll.qlIndexFixing(IndexON,D1291,TRUE,_xll.ohTrigger(RecalcTrigger,TriggerON)),NA())</f>
        <v>2.0911783704189446E-2</v>
      </c>
      <c r="H1291" s="42">
        <f>_xll.qlCalendarAdvance(Calendar,$H1290,B1291,"f",FALSE)</f>
        <v>48499</v>
      </c>
      <c r="I1291" s="177">
        <f>_xll.qlInterestRateIndexValueDate(Index1M,$H1291)</f>
        <v>48501</v>
      </c>
      <c r="J1291" s="182">
        <f>IFERROR(_xll.qlIndexFixing(Index1M,$H1291,TRUE,_xll.ohTrigger(RecalcTrigger,Trigger1M)),NA())</f>
        <v>2.0985157638115648E-2</v>
      </c>
      <c r="K1291" s="44" t="e">
        <f>IFERROR(_xll.qlIndexFixing(Index3M,H1291,TRUE,_xll.ohTrigger(RecalcTrigger,Trigger3M)),NA())</f>
        <v>#N/A</v>
      </c>
      <c r="L1291" s="44">
        <f>IFERROR(_xll.qlIndexFixing(Index6M,$H1291,TRUE,_xll.ohTrigger(RecalcTrigger,Trigger6M)),NA())</f>
        <v>2.1503388723880711E-2</v>
      </c>
      <c r="M1291" s="183">
        <f>IFERROR(_xll.qlIndexFixing(Index1Y,$H1291,TRUE,_xll.ohTrigger(RecalcTrigger,Trigger1Y)),NA())</f>
        <v>2.1926011634885393E-2</v>
      </c>
      <c r="N1291" s="182">
        <f>IFERROR(_xll.qlIndexFixing(ONIndex1M,I1291,TRUE,_xll.ohTrigger(RecalcTrigger,Trigger1M)),NA())</f>
        <v>2.0982189963651976E-2</v>
      </c>
      <c r="O1291" s="44" t="e">
        <f>IFERROR(_xll.qlIndexFixing(ONIndex3M,I1291,TRUE,_xll.ohTrigger(RecalcTrigger,Trigger3M)),NA())</f>
        <v>#N/A</v>
      </c>
      <c r="P1291" s="44">
        <f>IFERROR(_xll.qlIndexFixing(ONIndex6M,I1291,TRUE,_xll.ohTrigger(RecalcTrigger,Trigger6M)),NA())</f>
        <v>2.1529171851035755E-2</v>
      </c>
      <c r="Q1291" s="183">
        <f>IFERROR(_xll.qlIndexFixing(ONIndex1Y,I1291,TRUE,_xll.ohTrigger(RecalcTrigger,Trigger1Y)),NA())</f>
        <v>2.2001445403780906E-2</v>
      </c>
    </row>
    <row r="1292" spans="2:17" x14ac:dyDescent="0.2">
      <c r="B1292" s="39" t="s">
        <v>42</v>
      </c>
      <c r="D1292" s="42">
        <f>_xll.qlCalendarAdvance(Calendar,$D1291,B1292,"f",FALSE)</f>
        <v>48506</v>
      </c>
      <c r="E1292" s="177">
        <f>_xll.qlInterestRateIndexValueDate(IndexON,D1292)</f>
        <v>48506</v>
      </c>
      <c r="F1292" s="193">
        <f>IFERROR(_xll.qlIndexFixing(IndexON,D1292,TRUE,_xll.ohTrigger(RecalcTrigger,TriggerON)),NA())</f>
        <v>2.0901981425440752E-2</v>
      </c>
      <c r="H1292" s="42">
        <f>_xll.qlCalendarAdvance(Calendar,$H1291,B1292,"f",FALSE)</f>
        <v>48506</v>
      </c>
      <c r="I1292" s="177">
        <f>_xll.qlInterestRateIndexValueDate(Index1M,$H1292)</f>
        <v>48508</v>
      </c>
      <c r="J1292" s="182">
        <f>IFERROR(_xll.qlIndexFixing(Index1M,$H1292,TRUE,_xll.ohTrigger(RecalcTrigger,Trigger1M)),NA())</f>
        <v>2.0975370509670466E-2</v>
      </c>
      <c r="K1292" s="44" t="e">
        <f>IFERROR(_xll.qlIndexFixing(Index3M,H1292,TRUE,_xll.ohTrigger(RecalcTrigger,Trigger3M)),NA())</f>
        <v>#N/A</v>
      </c>
      <c r="L1292" s="44">
        <f>IFERROR(_xll.qlIndexFixing(Index6M,$H1292,TRUE,_xll.ohTrigger(RecalcTrigger,Trigger6M)),NA())</f>
        <v>2.1491589944211825E-2</v>
      </c>
      <c r="M1292" s="183">
        <f>IFERROR(_xll.qlIndexFixing(Index1Y,$H1292,TRUE,_xll.ohTrigger(RecalcTrigger,Trigger1Y)),NA())</f>
        <v>2.1912430854338569E-2</v>
      </c>
      <c r="N1292" s="182">
        <f>IFERROR(_xll.qlIndexFixing(ONIndex1M,I1292,TRUE,_xll.ohTrigger(RecalcTrigger,Trigger1M)),NA())</f>
        <v>2.0972521679798461E-2</v>
      </c>
      <c r="O1292" s="44" t="e">
        <f>IFERROR(_xll.qlIndexFixing(ONIndex3M,I1292,TRUE,_xll.ohTrigger(RecalcTrigger,Trigger3M)),NA())</f>
        <v>#N/A</v>
      </c>
      <c r="P1292" s="44">
        <f>IFERROR(_xll.qlIndexFixing(ONIndex6M,I1292,TRUE,_xll.ohTrigger(RecalcTrigger,Trigger6M)),NA())</f>
        <v>2.1518199391454829E-2</v>
      </c>
      <c r="Q1292" s="183">
        <f>IFERROR(_xll.qlIndexFixing(ONIndex1Y,I1292,TRUE,_xll.ohTrigger(RecalcTrigger,Trigger1Y)),NA())</f>
        <v>2.1990759584991082E-2</v>
      </c>
    </row>
    <row r="1293" spans="2:17" x14ac:dyDescent="0.2">
      <c r="B1293" s="39" t="s">
        <v>42</v>
      </c>
      <c r="D1293" s="42">
        <f>_xll.qlCalendarAdvance(Calendar,$D1292,B1293,"f",FALSE)</f>
        <v>48513</v>
      </c>
      <c r="E1293" s="177">
        <f>_xll.qlInterestRateIndexValueDate(IndexON,D1293)</f>
        <v>48513</v>
      </c>
      <c r="F1293" s="193">
        <f>IFERROR(_xll.qlIndexFixing(IndexON,D1293,TRUE,_xll.ohTrigger(RecalcTrigger,TriggerON)),NA())</f>
        <v>2.0892120095448163E-2</v>
      </c>
      <c r="H1293" s="42">
        <f>_xll.qlCalendarAdvance(Calendar,$H1292,B1293,"f",FALSE)</f>
        <v>48513</v>
      </c>
      <c r="I1293" s="177">
        <f>_xll.qlInterestRateIndexValueDate(Index1M,$H1293)</f>
        <v>48515</v>
      </c>
      <c r="J1293" s="182">
        <f>IFERROR(_xll.qlIndexFixing(Index1M,$H1293,TRUE,_xll.ohTrigger(RecalcTrigger,Trigger1M)),NA())</f>
        <v>2.0965521792326303E-2</v>
      </c>
      <c r="K1293" s="44" t="e">
        <f>IFERROR(_xll.qlIndexFixing(Index3M,H1293,TRUE,_xll.ohTrigger(RecalcTrigger,Trigger3M)),NA())</f>
        <v>#N/A</v>
      </c>
      <c r="L1293" s="44">
        <f>IFERROR(_xll.qlIndexFixing(Index6M,$H1293,TRUE,_xll.ohTrigger(RecalcTrigger,Trigger6M)),NA())</f>
        <v>2.1479734584031233E-2</v>
      </c>
      <c r="M1293" s="183">
        <f>IFERROR(_xll.qlIndexFixing(Index1Y,$H1293,TRUE,_xll.ohTrigger(RecalcTrigger,Trigger1Y)),NA())</f>
        <v>2.1898745091067422E-2</v>
      </c>
      <c r="N1293" s="182">
        <f>IFERROR(_xll.qlIndexFixing(ONIndex1M,I1293,TRUE,_xll.ohTrigger(RecalcTrigger,Trigger1M)),NA())</f>
        <v>2.0962791679632886E-2</v>
      </c>
      <c r="O1293" s="44" t="e">
        <f>IFERROR(_xll.qlIndexFixing(ONIndex3M,I1293,TRUE,_xll.ohTrigger(RecalcTrigger,Trigger3M)),NA())</f>
        <v>#N/A</v>
      </c>
      <c r="P1293" s="44">
        <f>IFERROR(_xll.qlIndexFixing(ONIndex6M,I1293,TRUE,_xll.ohTrigger(RecalcTrigger,Trigger6M)),NA())</f>
        <v>2.1507169157368722E-2</v>
      </c>
      <c r="Q1293" s="183">
        <f>IFERROR(_xll.qlIndexFixing(ONIndex1Y,I1293,TRUE,_xll.ohTrigger(RecalcTrigger,Trigger1Y)),NA())</f>
        <v>2.1979972678742854E-2</v>
      </c>
    </row>
    <row r="1294" spans="2:17" x14ac:dyDescent="0.2">
      <c r="B1294" s="39" t="s">
        <v>42</v>
      </c>
      <c r="D1294" s="42">
        <f>_xll.qlCalendarAdvance(Calendar,$D1293,B1294,"f",FALSE)</f>
        <v>48520</v>
      </c>
      <c r="E1294" s="177">
        <f>_xll.qlInterestRateIndexValueDate(IndexON,D1294)</f>
        <v>48520</v>
      </c>
      <c r="F1294" s="193">
        <f>IFERROR(_xll.qlIndexFixing(IndexON,D1294,TRUE,_xll.ohTrigger(RecalcTrigger,TriggerON)),NA())</f>
        <v>2.0882199867928719E-2</v>
      </c>
      <c r="H1294" s="42">
        <f>_xll.qlCalendarAdvance(Calendar,$H1293,B1294,"f",FALSE)</f>
        <v>48520</v>
      </c>
      <c r="I1294" s="177">
        <f>_xll.qlInterestRateIndexValueDate(Index1M,$H1294)</f>
        <v>48522</v>
      </c>
      <c r="J1294" s="182">
        <f>IFERROR(_xll.qlIndexFixing(Index1M,$H1294,TRUE,_xll.ohTrigger(RecalcTrigger,Trigger1M)),NA())</f>
        <v>2.0955611626643222E-2</v>
      </c>
      <c r="K1294" s="44" t="e">
        <f>IFERROR(_xll.qlIndexFixing(Index3M,H1294,TRUE,_xll.ohTrigger(RecalcTrigger,Trigger3M)),NA())</f>
        <v>#N/A</v>
      </c>
      <c r="L1294" s="44">
        <f>IFERROR(_xll.qlIndexFixing(Index6M,$H1294,TRUE,_xll.ohTrigger(RecalcTrigger,Trigger6M)),NA())</f>
        <v>2.1468055069846247E-2</v>
      </c>
      <c r="M1294" s="183">
        <f>IFERROR(_xll.qlIndexFixing(Index1Y,$H1294,TRUE,_xll.ohTrigger(RecalcTrigger,Trigger1Y)),NA())</f>
        <v>2.1884954277001472E-2</v>
      </c>
      <c r="N1294" s="182">
        <f>IFERROR(_xll.qlIndexFixing(ONIndex1M,I1294,TRUE,_xll.ohTrigger(RecalcTrigger,Trigger1M)),NA())</f>
        <v>2.0953000103203223E-2</v>
      </c>
      <c r="O1294" s="44" t="e">
        <f>IFERROR(_xll.qlIndexFixing(ONIndex3M,I1294,TRUE,_xll.ohTrigger(RecalcTrigger,Trigger3M)),NA())</f>
        <v>#N/A</v>
      </c>
      <c r="P1294" s="44">
        <f>IFERROR(_xll.qlIndexFixing(ONIndex6M,I1294,TRUE,_xll.ohTrigger(RecalcTrigger,Trigger6M)),NA())</f>
        <v>2.1496081288825408E-2</v>
      </c>
      <c r="Q1294" s="183">
        <f>IFERROR(_xll.qlIndexFixing(ONIndex1Y,I1294,TRUE,_xll.ohTrigger(RecalcTrigger,Trigger1Y)),NA())</f>
        <v>2.1969084614372747E-2</v>
      </c>
    </row>
    <row r="1295" spans="2:17" x14ac:dyDescent="0.2">
      <c r="B1295" s="39" t="s">
        <v>42</v>
      </c>
      <c r="D1295" s="42">
        <f>_xll.qlCalendarAdvance(Calendar,$D1294,B1295,"f",FALSE)</f>
        <v>48527</v>
      </c>
      <c r="E1295" s="177">
        <f>_xll.qlInterestRateIndexValueDate(IndexON,D1295)</f>
        <v>48527</v>
      </c>
      <c r="F1295" s="193">
        <f>IFERROR(_xll.qlIndexFixing(IndexON,D1295,TRUE,_xll.ohTrigger(RecalcTrigger,TriggerON)),NA())</f>
        <v>2.0872220896519522E-2</v>
      </c>
      <c r="H1295" s="42">
        <f>_xll.qlCalendarAdvance(Calendar,$H1294,B1295,"f",FALSE)</f>
        <v>48527</v>
      </c>
      <c r="I1295" s="177">
        <f>_xll.qlInterestRateIndexValueDate(Index1M,$H1295)</f>
        <v>48529</v>
      </c>
      <c r="J1295" s="182">
        <f>IFERROR(_xll.qlIndexFixing(Index1M,$H1295,TRUE,_xll.ohTrigger(RecalcTrigger,Trigger1M)),NA())</f>
        <v>2.0945640153188783E-2</v>
      </c>
      <c r="K1295" s="44" t="e">
        <f>IFERROR(_xll.qlIndexFixing(Index3M,H1295,TRUE,_xll.ohTrigger(RecalcTrigger,Trigger3M)),NA())</f>
        <v>#N/A</v>
      </c>
      <c r="L1295" s="44">
        <f>IFERROR(_xll.qlIndexFixing(Index6M,$H1295,TRUE,_xll.ohTrigger(RecalcTrigger,Trigger6M)),NA())</f>
        <v>2.1456091658195748E-2</v>
      </c>
      <c r="M1295" s="183">
        <f>IFERROR(_xll.qlIndexFixing(Index1Y,$H1295,TRUE,_xll.ohTrigger(RecalcTrigger,Trigger1Y)),NA())</f>
        <v>2.1871058344107467E-2</v>
      </c>
      <c r="N1295" s="182">
        <f>IFERROR(_xll.qlIndexFixing(ONIndex1M,I1295,TRUE,_xll.ohTrigger(RecalcTrigger,Trigger1M)),NA())</f>
        <v>2.0943147090717318E-2</v>
      </c>
      <c r="O1295" s="44" t="e">
        <f>IFERROR(_xll.qlIndexFixing(ONIndex3M,I1295,TRUE,_xll.ohTrigger(RecalcTrigger,Trigger3M)),NA())</f>
        <v>#N/A</v>
      </c>
      <c r="P1295" s="44">
        <f>IFERROR(_xll.qlIndexFixing(ONIndex6M,I1295,TRUE,_xll.ohTrigger(RecalcTrigger,Trigger6M)),NA())</f>
        <v>2.1484935925792925E-2</v>
      </c>
      <c r="Q1295" s="183">
        <f>IFERROR(_xll.qlIndexFixing(ONIndex1Y,I1295,TRUE,_xll.ohTrigger(RecalcTrigger,Trigger1Y)),NA())</f>
        <v>2.1958095320977478E-2</v>
      </c>
    </row>
    <row r="1296" spans="2:17" x14ac:dyDescent="0.2">
      <c r="B1296" s="39" t="s">
        <v>42</v>
      </c>
      <c r="D1296" s="42">
        <f>_xll.qlCalendarAdvance(Calendar,$D1295,B1296,"f",FALSE)</f>
        <v>48534</v>
      </c>
      <c r="E1296" s="177">
        <f>_xll.qlInterestRateIndexValueDate(IndexON,D1296)</f>
        <v>48534</v>
      </c>
      <c r="F1296" s="193">
        <f>IFERROR(_xll.qlIndexFixing(IndexON,D1296,TRUE,_xll.ohTrigger(RecalcTrigger,TriggerON)),NA())</f>
        <v>2.0862183334617868E-2</v>
      </c>
      <c r="H1296" s="42">
        <f>_xll.qlCalendarAdvance(Calendar,$H1295,B1296,"f",FALSE)</f>
        <v>48534</v>
      </c>
      <c r="I1296" s="177">
        <f>_xll.qlInterestRateIndexValueDate(Index1M,$H1296)</f>
        <v>48536</v>
      </c>
      <c r="J1296" s="182">
        <f>IFERROR(_xll.qlIndexFixing(Index1M,$H1296,TRUE,_xll.ohTrigger(RecalcTrigger,Trigger1M)),NA())</f>
        <v>2.0935607512528043E-2</v>
      </c>
      <c r="K1296" s="44" t="e">
        <f>IFERROR(_xll.qlIndexFixing(Index3M,H1296,TRUE,_xll.ohTrigger(RecalcTrigger,Trigger3M)),NA())</f>
        <v>#N/A</v>
      </c>
      <c r="L1296" s="44">
        <f>IFERROR(_xll.qlIndexFixing(Index6M,$H1296,TRUE,_xll.ohTrigger(RecalcTrigger,Trigger6M)),NA())</f>
        <v>2.1444072086326673E-2</v>
      </c>
      <c r="M1296" s="183">
        <f>IFERROR(_xll.qlIndexFixing(Index1Y,$H1296,TRUE,_xll.ohTrigger(RecalcTrigger,Trigger1Y)),NA())</f>
        <v>2.1857057224389392E-2</v>
      </c>
      <c r="N1296" s="182">
        <f>IFERROR(_xll.qlIndexFixing(ONIndex1M,I1296,TRUE,_xll.ohTrigger(RecalcTrigger,Trigger1M)),NA())</f>
        <v>2.0933232782303079E-2</v>
      </c>
      <c r="O1296" s="44" t="e">
        <f>IFERROR(_xll.qlIndexFixing(ONIndex3M,I1296,TRUE,_xll.ohTrigger(RecalcTrigger,Trigger3M)),NA())</f>
        <v>#N/A</v>
      </c>
      <c r="P1296" s="44">
        <f>IFERROR(_xll.qlIndexFixing(ONIndex6M,I1296,TRUE,_xll.ohTrigger(RecalcTrigger,Trigger6M)),NA())</f>
        <v>2.1473733208159373E-2</v>
      </c>
      <c r="Q1296" s="183">
        <f>IFERROR(_xll.qlIndexFixing(ONIndex1Y,I1296,TRUE,_xll.ohTrigger(RecalcTrigger,Trigger1Y)),NA())</f>
        <v>2.1947004727813635E-2</v>
      </c>
    </row>
    <row r="1297" spans="2:17" x14ac:dyDescent="0.2">
      <c r="B1297" s="39" t="s">
        <v>42</v>
      </c>
      <c r="D1297" s="42">
        <f>_xll.qlCalendarAdvance(Calendar,$D1296,B1297,"f",FALSE)</f>
        <v>48541</v>
      </c>
      <c r="E1297" s="177">
        <f>_xll.qlInterestRateIndexValueDate(IndexON,D1297)</f>
        <v>48541</v>
      </c>
      <c r="F1297" s="193">
        <f>IFERROR(_xll.qlIndexFixing(IndexON,D1297,TRUE,_xll.ohTrigger(RecalcTrigger,TriggerON)),NA())</f>
        <v>2.0852087335780922E-2</v>
      </c>
      <c r="H1297" s="42">
        <f>_xll.qlCalendarAdvance(Calendar,$H1296,B1297,"f",FALSE)</f>
        <v>48541</v>
      </c>
      <c r="I1297" s="177">
        <f>_xll.qlInterestRateIndexValueDate(Index1M,$H1297)</f>
        <v>48543</v>
      </c>
      <c r="J1297" s="182">
        <f>IFERROR(_xll.qlIndexFixing(Index1M,$H1297,TRUE,_xll.ohTrigger(RecalcTrigger,Trigger1M)),NA())</f>
        <v>2.0925513845223565E-2</v>
      </c>
      <c r="K1297" s="44" t="e">
        <f>IFERROR(_xll.qlIndexFixing(Index3M,H1297,TRUE,_xll.ohTrigger(RecalcTrigger,Trigger3M)),NA())</f>
        <v>#N/A</v>
      </c>
      <c r="L1297" s="44">
        <f>IFERROR(_xll.qlIndexFixing(Index6M,$H1297,TRUE,_xll.ohTrigger(RecalcTrigger,Trigger6M)),NA())</f>
        <v>2.1431996496738513E-2</v>
      </c>
      <c r="M1297" s="183">
        <f>IFERROR(_xll.qlIndexFixing(Index1Y,$H1297,TRUE,_xll.ohTrigger(RecalcTrigger,Trigger1Y)),NA())</f>
        <v>2.1842950849888017E-2</v>
      </c>
      <c r="N1297" s="182">
        <f>IFERROR(_xll.qlIndexFixing(ONIndex1M,I1297,TRUE,_xll.ohTrigger(RecalcTrigger,Trigger1M)),NA())</f>
        <v>2.0923257318088417E-2</v>
      </c>
      <c r="O1297" s="44" t="e">
        <f>IFERROR(_xll.qlIndexFixing(ONIndex3M,I1297,TRUE,_xll.ohTrigger(RecalcTrigger,Trigger3M)),NA())</f>
        <v>#N/A</v>
      </c>
      <c r="P1297" s="44">
        <f>IFERROR(_xll.qlIndexFixing(ONIndex6M,I1297,TRUE,_xll.ohTrigger(RecalcTrigger,Trigger6M)),NA())</f>
        <v>2.1462473276132599E-2</v>
      </c>
      <c r="Q1297" s="183">
        <f>IFERROR(_xll.qlIndexFixing(ONIndex1Y,I1297,TRUE,_xll.ohTrigger(RecalcTrigger,Trigger1Y)),NA())</f>
        <v>2.1935812764217744E-2</v>
      </c>
    </row>
    <row r="1298" spans="2:17" x14ac:dyDescent="0.2">
      <c r="B1298" s="39" t="s">
        <v>42</v>
      </c>
      <c r="D1298" s="42">
        <f>_xll.qlCalendarAdvance(Calendar,$D1297,B1298,"f",FALSE)</f>
        <v>48548</v>
      </c>
      <c r="E1298" s="177">
        <f>_xll.qlInterestRateIndexValueDate(IndexON,D1298)</f>
        <v>48548</v>
      </c>
      <c r="F1298" s="193">
        <f>IFERROR(_xll.qlIndexFixing(IndexON,D1298,TRUE,_xll.ohTrigger(RecalcTrigger,TriggerON)),NA())</f>
        <v>2.0841933053645789E-2</v>
      </c>
      <c r="H1298" s="42">
        <f>_xll.qlCalendarAdvance(Calendar,$H1297,B1298,"f",FALSE)</f>
        <v>48548</v>
      </c>
      <c r="I1298" s="177">
        <f>_xll.qlInterestRateIndexValueDate(Index1M,$H1298)</f>
        <v>48550</v>
      </c>
      <c r="J1298" s="182">
        <f>IFERROR(_xll.qlIndexFixing(Index1M,$H1298,TRUE,_xll.ohTrigger(RecalcTrigger,Trigger1M)),NA())</f>
        <v>2.0915359291842905E-2</v>
      </c>
      <c r="K1298" s="44" t="e">
        <f>IFERROR(_xll.qlIndexFixing(Index3M,H1298,TRUE,_xll.ohTrigger(RecalcTrigger,Trigger3M)),NA())</f>
        <v>#N/A</v>
      </c>
      <c r="L1298" s="44">
        <f>IFERROR(_xll.qlIndexFixing(Index6M,$H1298,TRUE,_xll.ohTrigger(RecalcTrigger,Trigger6M)),NA())</f>
        <v>2.1419614063389814E-2</v>
      </c>
      <c r="M1298" s="183">
        <f>IFERROR(_xll.qlIndexFixing(Index1Y,$H1298,TRUE,_xll.ohTrigger(RecalcTrigger,Trigger1Y)),NA())</f>
        <v>2.182873915268025E-2</v>
      </c>
      <c r="N1298" s="182">
        <f>IFERROR(_xll.qlIndexFixing(ONIndex1M,I1298,TRUE,_xll.ohTrigger(RecalcTrigger,Trigger1M)),NA())</f>
        <v>2.0913220838281177E-2</v>
      </c>
      <c r="O1298" s="44" t="e">
        <f>IFERROR(_xll.qlIndexFixing(ONIndex3M,I1298,TRUE,_xll.ohTrigger(RecalcTrigger,Trigger3M)),NA())</f>
        <v>#N/A</v>
      </c>
      <c r="P1298" s="44">
        <f>IFERROR(_xll.qlIndexFixing(ONIndex6M,I1298,TRUE,_xll.ohTrigger(RecalcTrigger,Trigger6M)),NA())</f>
        <v>2.1451156269600702E-2</v>
      </c>
      <c r="Q1298" s="183">
        <f>IFERROR(_xll.qlIndexFixing(ONIndex1Y,I1298,TRUE,_xll.ohTrigger(RecalcTrigger,Trigger1Y)),NA())</f>
        <v>2.1924519359286521E-2</v>
      </c>
    </row>
    <row r="1299" spans="2:17" x14ac:dyDescent="0.2">
      <c r="B1299" s="39" t="s">
        <v>42</v>
      </c>
      <c r="D1299" s="42">
        <f>_xll.qlCalendarAdvance(Calendar,$D1298,B1299,"f",FALSE)</f>
        <v>48555</v>
      </c>
      <c r="E1299" s="177">
        <f>_xll.qlInterestRateIndexValueDate(IndexON,D1299)</f>
        <v>48555</v>
      </c>
      <c r="F1299" s="193">
        <f>IFERROR(_xll.qlIndexFixing(IndexON,D1299,TRUE,_xll.ohTrigger(RecalcTrigger,TriggerON)),NA())</f>
        <v>2.0831720641769635E-2</v>
      </c>
      <c r="H1299" s="42">
        <f>_xll.qlCalendarAdvance(Calendar,$H1298,B1299,"f",FALSE)</f>
        <v>48555</v>
      </c>
      <c r="I1299" s="177">
        <f>_xll.qlInterestRateIndexValueDate(Index1M,$H1299)</f>
        <v>48557</v>
      </c>
      <c r="J1299" s="182">
        <f>IFERROR(_xll.qlIndexFixing(Index1M,$H1299,TRUE,_xll.ohTrigger(RecalcTrigger,Trigger1M)),NA())</f>
        <v>2.0905143992951125E-2</v>
      </c>
      <c r="K1299" s="44" t="e">
        <f>IFERROR(_xll.qlIndexFixing(Index3M,H1299,TRUE,_xll.ohTrigger(RecalcTrigger,Trigger3M)),NA())</f>
        <v>#N/A</v>
      </c>
      <c r="L1299" s="44">
        <f>IFERROR(_xll.qlIndexFixing(Index6M,$H1299,TRUE,_xll.ohTrigger(RecalcTrigger,Trigger6M)),NA())</f>
        <v>2.1407422212920406E-2</v>
      </c>
      <c r="M1299" s="183">
        <f>IFERROR(_xll.qlIndexFixing(Index1Y,$H1299,TRUE,_xll.ohTrigger(RecalcTrigger,Trigger1Y)),NA())</f>
        <v>2.1814422064881323E-2</v>
      </c>
      <c r="N1299" s="182">
        <f>IFERROR(_xll.qlIndexFixing(ONIndex1M,I1299,TRUE,_xll.ohTrigger(RecalcTrigger,Trigger1M)),NA())</f>
        <v>2.0903123483009267E-2</v>
      </c>
      <c r="O1299" s="44" t="e">
        <f>IFERROR(_xll.qlIndexFixing(ONIndex3M,I1299,TRUE,_xll.ohTrigger(RecalcTrigger,Trigger3M)),NA())</f>
        <v>#N/A</v>
      </c>
      <c r="P1299" s="44">
        <f>IFERROR(_xll.qlIndexFixing(ONIndex6M,I1299,TRUE,_xll.ohTrigger(RecalcTrigger,Trigger6M)),NA())</f>
        <v>2.143978232853172E-2</v>
      </c>
      <c r="Q1299" s="183">
        <f>IFERROR(_xll.qlIndexFixing(ONIndex1Y,I1299,TRUE,_xll.ohTrigger(RecalcTrigger,Trigger1Y)),NA())</f>
        <v>2.1913124442276555E-2</v>
      </c>
    </row>
    <row r="1300" spans="2:17" x14ac:dyDescent="0.2">
      <c r="B1300" s="39" t="s">
        <v>42</v>
      </c>
      <c r="D1300" s="42">
        <f>_xll.qlCalendarAdvance(Calendar,$D1299,B1300,"f",FALSE)</f>
        <v>48562</v>
      </c>
      <c r="E1300" s="177">
        <f>_xll.qlInterestRateIndexValueDate(IndexON,D1300)</f>
        <v>48562</v>
      </c>
      <c r="F1300" s="193">
        <f>IFERROR(_xll.qlIndexFixing(IndexON,D1300,TRUE,_xll.ohTrigger(RecalcTrigger,TriggerON)),NA())</f>
        <v>2.0821450253709628E-2</v>
      </c>
      <c r="H1300" s="42">
        <f>_xll.qlCalendarAdvance(Calendar,$H1299,B1300,"f",FALSE)</f>
        <v>48562</v>
      </c>
      <c r="I1300" s="177">
        <f>_xll.qlInterestRateIndexValueDate(Index1M,$H1300)</f>
        <v>48564</v>
      </c>
      <c r="J1300" s="182">
        <f>IFERROR(_xll.qlIndexFixing(Index1M,$H1300,TRUE,_xll.ohTrigger(RecalcTrigger,Trigger1M)),NA())</f>
        <v>2.0894868089118279E-2</v>
      </c>
      <c r="K1300" s="44" t="e">
        <f>IFERROR(_xll.qlIndexFixing(Index3M,H1300,TRUE,_xll.ohTrigger(RecalcTrigger,Trigger3M)),NA())</f>
        <v>#N/A</v>
      </c>
      <c r="L1300" s="44">
        <f>IFERROR(_xll.qlIndexFixing(Index6M,$H1300,TRUE,_xll.ohTrigger(RecalcTrigger,Trigger6M)),NA())</f>
        <v>2.1395174779544366E-2</v>
      </c>
      <c r="M1300" s="183">
        <f>IFERROR(_xll.qlIndexFixing(Index1Y,$H1300,TRUE,_xll.ohTrigger(RecalcTrigger,Trigger1Y)),NA())</f>
        <v>2.1799999518642827E-2</v>
      </c>
      <c r="N1300" s="182">
        <f>IFERROR(_xll.qlIndexFixing(ONIndex1M,I1300,TRUE,_xll.ohTrigger(RecalcTrigger,Trigger1M)),NA())</f>
        <v>2.0892965392480534E-2</v>
      </c>
      <c r="O1300" s="44" t="e">
        <f>IFERROR(_xll.qlIndexFixing(ONIndex3M,I1300,TRUE,_xll.ohTrigger(RecalcTrigger,Trigger3M)),NA())</f>
        <v>#N/A</v>
      </c>
      <c r="P1300" s="44">
        <f>IFERROR(_xll.qlIndexFixing(ONIndex6M,I1300,TRUE,_xll.ohTrigger(RecalcTrigger,Trigger6M)),NA())</f>
        <v>2.1428351592973627E-2</v>
      </c>
      <c r="Q1300" s="183">
        <f>IFERROR(_xll.qlIndexFixing(ONIndex1Y,I1300,TRUE,_xll.ohTrigger(RecalcTrigger,Trigger1Y)),NA())</f>
        <v>2.1901627942444435E-2</v>
      </c>
    </row>
    <row r="1301" spans="2:17" x14ac:dyDescent="0.2">
      <c r="B1301" s="39" t="s">
        <v>42</v>
      </c>
      <c r="D1301" s="42">
        <f>_xll.qlCalendarAdvance(Calendar,$D1300,B1301,"f",FALSE)</f>
        <v>48569</v>
      </c>
      <c r="E1301" s="177">
        <f>_xll.qlInterestRateIndexValueDate(IndexON,D1301)</f>
        <v>48569</v>
      </c>
      <c r="F1301" s="193">
        <f>IFERROR(_xll.qlIndexFixing(IndexON,D1301,TRUE,_xll.ohTrigger(RecalcTrigger,TriggerON)),NA())</f>
        <v>2.0811122042942998E-2</v>
      </c>
      <c r="H1301" s="42">
        <f>_xll.qlCalendarAdvance(Calendar,$H1300,B1301,"f",FALSE)</f>
        <v>48569</v>
      </c>
      <c r="I1301" s="177">
        <f>_xll.qlInterestRateIndexValueDate(Index1M,$H1301)</f>
        <v>48571</v>
      </c>
      <c r="J1301" s="182">
        <f>IFERROR(_xll.qlIndexFixing(Index1M,$H1301,TRUE,_xll.ohTrigger(RecalcTrigger,Trigger1M)),NA())</f>
        <v>2.0884531720906929E-2</v>
      </c>
      <c r="K1301" s="44" t="e">
        <f>IFERROR(_xll.qlIndexFixing(Index3M,H1301,TRUE,_xll.ohTrigger(RecalcTrigger,Trigger3M)),NA())</f>
        <v>#N/A</v>
      </c>
      <c r="L1301" s="44">
        <f>IFERROR(_xll.qlIndexFixing(Index6M,$H1301,TRUE,_xll.ohTrigger(RecalcTrigger,Trigger6M)),NA())</f>
        <v>2.1382871905783737E-2</v>
      </c>
      <c r="M1301" s="183">
        <f>IFERROR(_xll.qlIndexFixing(Index1Y,$H1301,TRUE,_xll.ohTrigger(RecalcTrigger,Trigger1Y)),NA())</f>
        <v>2.1785471446154017E-2</v>
      </c>
      <c r="N1301" s="182">
        <f>IFERROR(_xll.qlIndexFixing(ONIndex1M,I1301,TRUE,_xll.ohTrigger(RecalcTrigger,Trigger1M)),NA())</f>
        <v>2.088274670674295E-2</v>
      </c>
      <c r="O1301" s="44" t="e">
        <f>IFERROR(_xll.qlIndexFixing(ONIndex3M,I1301,TRUE,_xll.ohTrigger(RecalcTrigger,Trigger3M)),NA())</f>
        <v>#N/A</v>
      </c>
      <c r="P1301" s="44">
        <f>IFERROR(_xll.qlIndexFixing(ONIndex6M,I1301,TRUE,_xll.ohTrigger(RecalcTrigger,Trigger6M)),NA())</f>
        <v>2.1416864202814523E-2</v>
      </c>
      <c r="Q1301" s="183">
        <f>IFERROR(_xll.qlIndexFixing(ONIndex1Y,I1301,TRUE,_xll.ohTrigger(RecalcTrigger,Trigger1Y)),NA())</f>
        <v>2.189002978904675E-2</v>
      </c>
    </row>
    <row r="1302" spans="2:17" x14ac:dyDescent="0.2">
      <c r="B1302" s="39" t="s">
        <v>42</v>
      </c>
      <c r="D1302" s="42">
        <f>_xll.qlCalendarAdvance(Calendar,$D1301,B1302,"f",FALSE)</f>
        <v>48576</v>
      </c>
      <c r="E1302" s="177">
        <f>_xll.qlInterestRateIndexValueDate(IndexON,D1302)</f>
        <v>48576</v>
      </c>
      <c r="F1302" s="193">
        <f>IFERROR(_xll.qlIndexFixing(IndexON,D1302,TRUE,_xll.ohTrigger(RecalcTrigger,TriggerON)),NA())</f>
        <v>2.0800736163186784E-2</v>
      </c>
      <c r="H1302" s="42">
        <f>_xll.qlCalendarAdvance(Calendar,$H1301,B1302,"f",FALSE)</f>
        <v>48576</v>
      </c>
      <c r="I1302" s="177">
        <f>_xll.qlInterestRateIndexValueDate(Index1M,$H1302)</f>
        <v>48578</v>
      </c>
      <c r="J1302" s="182">
        <f>IFERROR(_xll.qlIndexFixing(Index1M,$H1302,TRUE,_xll.ohTrigger(RecalcTrigger,Trigger1M)),NA())</f>
        <v>2.0874135028889629E-2</v>
      </c>
      <c r="K1302" s="44" t="e">
        <f>IFERROR(_xll.qlIndexFixing(Index3M,H1302,TRUE,_xll.ohTrigger(RecalcTrigger,Trigger3M)),NA())</f>
        <v>#N/A</v>
      </c>
      <c r="L1302" s="44">
        <f>IFERROR(_xll.qlIndexFixing(Index6M,$H1302,TRUE,_xll.ohTrigger(RecalcTrigger,Trigger6M)),NA())</f>
        <v>2.1370513734157919E-2</v>
      </c>
      <c r="M1302" s="183">
        <f>IFERROR(_xll.qlIndexFixing(Index1Y,$H1302,TRUE,_xll.ohTrigger(RecalcTrigger,Trigger1Y)),NA())</f>
        <v>2.1770837779641162E-2</v>
      </c>
      <c r="N1302" s="182">
        <f>IFERROR(_xll.qlIndexFixing(ONIndex1M,I1302,TRUE,_xll.ohTrigger(RecalcTrigger,Trigger1M)),NA())</f>
        <v>2.0872467566084296E-2</v>
      </c>
      <c r="O1302" s="44" t="e">
        <f>IFERROR(_xll.qlIndexFixing(ONIndex3M,I1302,TRUE,_xll.ohTrigger(RecalcTrigger,Trigger3M)),NA())</f>
        <v>#N/A</v>
      </c>
      <c r="P1302" s="44">
        <f>IFERROR(_xll.qlIndexFixing(ONIndex6M,I1302,TRUE,_xll.ohTrigger(RecalcTrigger,Trigger6M)),NA())</f>
        <v>2.140532029834219E-2</v>
      </c>
      <c r="Q1302" s="183">
        <f>IFERROR(_xll.qlIndexFixing(ONIndex1Y,I1302,TRUE,_xll.ohTrigger(RecalcTrigger,Trigger1Y)),NA())</f>
        <v>2.1878329911260153E-2</v>
      </c>
    </row>
    <row r="1303" spans="2:17" x14ac:dyDescent="0.2">
      <c r="B1303" s="39" t="s">
        <v>42</v>
      </c>
      <c r="D1303" s="42">
        <f>_xll.qlCalendarAdvance(Calendar,$D1302,B1303,"f",FALSE)</f>
        <v>48583</v>
      </c>
      <c r="E1303" s="177">
        <f>_xll.qlInterestRateIndexValueDate(IndexON,D1303)</f>
        <v>48583</v>
      </c>
      <c r="F1303" s="193">
        <f>IFERROR(_xll.qlIndexFixing(IndexON,D1303,TRUE,_xll.ohTrigger(RecalcTrigger,TriggerON)),NA())</f>
        <v>2.0790292767838281E-2</v>
      </c>
      <c r="H1303" s="42">
        <f>_xll.qlCalendarAdvance(Calendar,$H1302,B1303,"f",FALSE)</f>
        <v>48583</v>
      </c>
      <c r="I1303" s="177">
        <f>_xll.qlInterestRateIndexValueDate(Index1M,$H1303)</f>
        <v>48585</v>
      </c>
      <c r="J1303" s="182">
        <f>IFERROR(_xll.qlIndexFixing(Index1M,$H1303,TRUE,_xll.ohTrigger(RecalcTrigger,Trigger1M)),NA())</f>
        <v>2.086367815362894E-2</v>
      </c>
      <c r="K1303" s="44" t="e">
        <f>IFERROR(_xll.qlIndexFixing(Index3M,H1303,TRUE,_xll.ohTrigger(RecalcTrigger,Trigger3M)),NA())</f>
        <v>#N/A</v>
      </c>
      <c r="L1303" s="44">
        <f>IFERROR(_xll.qlIndexFixing(Index6M,$H1303,TRUE,_xll.ohTrigger(RecalcTrigger,Trigger6M)),NA())</f>
        <v>2.1358374567340573E-2</v>
      </c>
      <c r="M1303" s="183">
        <f>IFERROR(_xll.qlIndexFixing(Index1Y,$H1303,TRUE,_xll.ohTrigger(RecalcTrigger,Trigger1Y)),NA())</f>
        <v>2.1756098451367761E-2</v>
      </c>
      <c r="N1303" s="182">
        <f>IFERROR(_xll.qlIndexFixing(ONIndex1M,I1303,TRUE,_xll.ohTrigger(RecalcTrigger,Trigger1M)),NA())</f>
        <v>2.0862128110472611E-2</v>
      </c>
      <c r="O1303" s="44" t="e">
        <f>IFERROR(_xll.qlIndexFixing(ONIndex3M,I1303,TRUE,_xll.ohTrigger(RecalcTrigger,Trigger3M)),NA())</f>
        <v>#N/A</v>
      </c>
      <c r="P1303" s="44">
        <f>IFERROR(_xll.qlIndexFixing(ONIndex6M,I1303,TRUE,_xll.ohTrigger(RecalcTrigger,Trigger6M)),NA())</f>
        <v>2.1393720019124984E-2</v>
      </c>
      <c r="Q1303" s="183">
        <f>IFERROR(_xll.qlIndexFixing(ONIndex1Y,I1303,TRUE,_xll.ohTrigger(RecalcTrigger,Trigger1Y)),NA())</f>
        <v>2.186652823818136E-2</v>
      </c>
    </row>
    <row r="1304" spans="2:17" x14ac:dyDescent="0.2">
      <c r="B1304" s="39" t="s">
        <v>42</v>
      </c>
      <c r="D1304" s="42">
        <f>_xll.qlCalendarAdvance(Calendar,$D1303,B1304,"f",FALSE)</f>
        <v>48590</v>
      </c>
      <c r="E1304" s="177">
        <f>_xll.qlInterestRateIndexValueDate(IndexON,D1304)</f>
        <v>48590</v>
      </c>
      <c r="F1304" s="193">
        <f>IFERROR(_xll.qlIndexFixing(IndexON,D1304,TRUE,_xll.ohTrigger(RecalcTrigger,TriggerON)),NA())</f>
        <v>2.0779792010534592E-2</v>
      </c>
      <c r="H1304" s="42">
        <f>_xll.qlCalendarAdvance(Calendar,$H1303,B1304,"f",FALSE)</f>
        <v>48590</v>
      </c>
      <c r="I1304" s="177">
        <f>_xll.qlInterestRateIndexValueDate(Index1M,$H1304)</f>
        <v>48592</v>
      </c>
      <c r="J1304" s="182">
        <f>IFERROR(_xll.qlIndexFixing(Index1M,$H1304,TRUE,_xll.ohTrigger(RecalcTrigger,Trigger1M)),NA())</f>
        <v>2.0853161235699913E-2</v>
      </c>
      <c r="K1304" s="44" t="e">
        <f>IFERROR(_xll.qlIndexFixing(Index3M,H1304,TRUE,_xll.ohTrigger(RecalcTrigger,Trigger3M)),NA())</f>
        <v>#N/A</v>
      </c>
      <c r="L1304" s="44">
        <f>IFERROR(_xll.qlIndexFixing(Index6M,$H1304,TRUE,_xll.ohTrigger(RecalcTrigger,Trigger6M)),NA())</f>
        <v>2.1345910843857445E-2</v>
      </c>
      <c r="M1304" s="183">
        <f>IFERROR(_xll.qlIndexFixing(Index1Y,$H1304,TRUE,_xll.ohTrigger(RecalcTrigger,Trigger1Y)),NA())</f>
        <v>2.1741253393635199E-2</v>
      </c>
      <c r="N1304" s="182">
        <f>IFERROR(_xll.qlIndexFixing(ONIndex1M,I1304,TRUE,_xll.ohTrigger(RecalcTrigger,Trigger1M)),NA())</f>
        <v>2.0851728480275611E-2</v>
      </c>
      <c r="O1304" s="44" t="e">
        <f>IFERROR(_xll.qlIndexFixing(ONIndex3M,I1304,TRUE,_xll.ohTrigger(RecalcTrigger,Trigger3M)),NA())</f>
        <v>#N/A</v>
      </c>
      <c r="P1304" s="44">
        <f>IFERROR(_xll.qlIndexFixing(ONIndex6M,I1304,TRUE,_xll.ohTrigger(RecalcTrigger,Trigger6M)),NA())</f>
        <v>2.1382063505530624E-2</v>
      </c>
      <c r="Q1304" s="183">
        <f>IFERROR(_xll.qlIndexFixing(ONIndex1Y,I1304,TRUE,_xll.ohTrigger(RecalcTrigger,Trigger1Y)),NA())</f>
        <v>2.1854624699226832E-2</v>
      </c>
    </row>
    <row r="1305" spans="2:17" x14ac:dyDescent="0.2">
      <c r="B1305" s="39" t="s">
        <v>42</v>
      </c>
      <c r="D1305" s="42">
        <f>_xll.qlCalendarAdvance(Calendar,$D1304,B1305,"f",FALSE)</f>
        <v>48597</v>
      </c>
      <c r="E1305" s="177">
        <f>_xll.qlInterestRateIndexValueDate(IndexON,D1305)</f>
        <v>48597</v>
      </c>
      <c r="F1305" s="193">
        <f>IFERROR(_xll.qlIndexFixing(IndexON,D1305,TRUE,_xll.ohTrigger(RecalcTrigger,TriggerON)),NA())</f>
        <v>2.0769234044752949E-2</v>
      </c>
      <c r="H1305" s="42">
        <f>_xll.qlCalendarAdvance(Calendar,$H1304,B1305,"f",FALSE)</f>
        <v>48597</v>
      </c>
      <c r="I1305" s="177">
        <f>_xll.qlInterestRateIndexValueDate(Index1M,$H1305)</f>
        <v>48599</v>
      </c>
      <c r="J1305" s="182">
        <f>IFERROR(_xll.qlIndexFixing(Index1M,$H1305,TRUE,_xll.ohTrigger(RecalcTrigger,Trigger1M)),NA())</f>
        <v>2.0842584415667609E-2</v>
      </c>
      <c r="K1305" s="44" t="e">
        <f>IFERROR(_xll.qlIndexFixing(Index3M,H1305,TRUE,_xll.ohTrigger(RecalcTrigger,Trigger3M)),NA())</f>
        <v>#N/A</v>
      </c>
      <c r="L1305" s="44">
        <f>IFERROR(_xll.qlIndexFixing(Index6M,$H1305,TRUE,_xll.ohTrigger(RecalcTrigger,Trigger6M)),NA())</f>
        <v>2.1333392242708152E-2</v>
      </c>
      <c r="M1305" s="183">
        <f>IFERROR(_xll.qlIndexFixing(Index1Y,$H1305,TRUE,_xll.ohTrigger(RecalcTrigger,Trigger1Y)),NA())</f>
        <v>2.1726302538782095E-2</v>
      </c>
      <c r="N1305" s="182">
        <f>IFERROR(_xll.qlIndexFixing(ONIndex1M,I1305,TRUE,_xll.ohTrigger(RecalcTrigger,Trigger1M)),NA())</f>
        <v>2.084126881554127E-2</v>
      </c>
      <c r="O1305" s="44" t="e">
        <f>IFERROR(_xll.qlIndexFixing(ONIndex3M,I1305,TRUE,_xll.ohTrigger(RecalcTrigger,Trigger3M)),NA())</f>
        <v>#N/A</v>
      </c>
      <c r="P1305" s="44">
        <f>IFERROR(_xll.qlIndexFixing(ONIndex6M,I1305,TRUE,_xll.ohTrigger(RecalcTrigger,Trigger6M)),NA())</f>
        <v>2.137035089744721E-2</v>
      </c>
      <c r="Q1305" s="183">
        <f>IFERROR(_xll.qlIndexFixing(ONIndex1Y,I1305,TRUE,_xll.ohTrigger(RecalcTrigger,Trigger1Y)),NA())</f>
        <v>2.1842619223653159E-2</v>
      </c>
    </row>
    <row r="1306" spans="2:17" x14ac:dyDescent="0.2">
      <c r="B1306" s="39" t="s">
        <v>42</v>
      </c>
      <c r="D1306" s="42">
        <f>_xll.qlCalendarAdvance(Calendar,$D1305,B1306,"f",FALSE)</f>
        <v>48604</v>
      </c>
      <c r="E1306" s="177">
        <f>_xll.qlInterestRateIndexValueDate(IndexON,D1306)</f>
        <v>48604</v>
      </c>
      <c r="F1306" s="193">
        <f>IFERROR(_xll.qlIndexFixing(IndexON,D1306,TRUE,_xll.ohTrigger(RecalcTrigger,TriggerON)),NA())</f>
        <v>2.0758619024130454E-2</v>
      </c>
      <c r="H1306" s="42">
        <f>_xll.qlCalendarAdvance(Calendar,$H1305,B1306,"f",FALSE)</f>
        <v>48604</v>
      </c>
      <c r="I1306" s="177">
        <f>_xll.qlInterestRateIndexValueDate(Index1M,$H1306)</f>
        <v>48606</v>
      </c>
      <c r="J1306" s="182">
        <f>IFERROR(_xll.qlIndexFixing(Index1M,$H1306,TRUE,_xll.ohTrigger(RecalcTrigger,Trigger1M)),NA())</f>
        <v>2.0831947834099585E-2</v>
      </c>
      <c r="K1306" s="44" t="e">
        <f>IFERROR(_xll.qlIndexFixing(Index3M,H1306,TRUE,_xll.ohTrigger(RecalcTrigger,Trigger3M)),NA())</f>
        <v>#N/A</v>
      </c>
      <c r="L1306" s="44">
        <f>IFERROR(_xll.qlIndexFixing(Index6M,$H1306,TRUE,_xll.ohTrigger(RecalcTrigger,Trigger6M)),NA())</f>
        <v>2.1320818906404106E-2</v>
      </c>
      <c r="M1306" s="183">
        <f>IFERROR(_xll.qlIndexFixing(Index1Y,$H1306,TRUE,_xll.ohTrigger(RecalcTrigger,Trigger1Y)),NA())</f>
        <v>2.1711245819184731E-2</v>
      </c>
      <c r="N1306" s="182">
        <f>IFERROR(_xll.qlIndexFixing(ONIndex1M,I1306,TRUE,_xll.ohTrigger(RecalcTrigger,Trigger1M)),NA())</f>
        <v>2.083074925631756E-2</v>
      </c>
      <c r="O1306" s="44" t="e">
        <f>IFERROR(_xll.qlIndexFixing(ONIndex3M,I1306,TRUE,_xll.ohTrigger(RecalcTrigger,Trigger3M)),NA())</f>
        <v>#N/A</v>
      </c>
      <c r="P1306" s="44">
        <f>IFERROR(_xll.qlIndexFixing(ONIndex6M,I1306,TRUE,_xll.ohTrigger(RecalcTrigger,Trigger6M)),NA())</f>
        <v>2.1358582334762843E-2</v>
      </c>
      <c r="Q1306" s="183">
        <f>IFERROR(_xll.qlIndexFixing(ONIndex1Y,I1306,TRUE,_xll.ohTrigger(RecalcTrigger,Trigger1Y)),NA())</f>
        <v>2.1830511740477121E-2</v>
      </c>
    </row>
    <row r="1307" spans="2:17" x14ac:dyDescent="0.2">
      <c r="B1307" s="39" t="s">
        <v>42</v>
      </c>
      <c r="D1307" s="42">
        <f>_xll.qlCalendarAdvance(Calendar,$D1306,B1307,"f",FALSE)</f>
        <v>48611</v>
      </c>
      <c r="E1307" s="177">
        <f>_xll.qlInterestRateIndexValueDate(IndexON,D1307)</f>
        <v>48611</v>
      </c>
      <c r="F1307" s="193">
        <f>IFERROR(_xll.qlIndexFixing(IndexON,D1307,TRUE,_xll.ohTrigger(RecalcTrigger,TriggerON)),NA())</f>
        <v>2.0747947102304209E-2</v>
      </c>
      <c r="H1307" s="42">
        <f>_xll.qlCalendarAdvance(Calendar,$H1306,B1307,"f",FALSE)</f>
        <v>48611</v>
      </c>
      <c r="I1307" s="177">
        <f>_xll.qlInterestRateIndexValueDate(Index1M,$H1307)</f>
        <v>48613</v>
      </c>
      <c r="J1307" s="182">
        <f>IFERROR(_xll.qlIndexFixing(Index1M,$H1307,TRUE,_xll.ohTrigger(RecalcTrigger,Trigger1M)),NA())</f>
        <v>2.082191840398246E-2</v>
      </c>
      <c r="K1307" s="44" t="e">
        <f>IFERROR(_xll.qlIndexFixing(Index3M,H1307,TRUE,_xll.ohTrigger(RecalcTrigger,Trigger3M)),NA())</f>
        <v>#N/A</v>
      </c>
      <c r="L1307" s="44">
        <f>IFERROR(_xll.qlIndexFixing(Index6M,$H1307,TRUE,_xll.ohTrigger(RecalcTrigger,Trigger6M)),NA())</f>
        <v>2.1308190977457168E-2</v>
      </c>
      <c r="M1307" s="183">
        <f>IFERROR(_xll.qlIndexFixing(Index1Y,$H1307,TRUE,_xll.ohTrigger(RecalcTrigger,Trigger1Y)),NA())</f>
        <v>2.1696083167257282E-2</v>
      </c>
      <c r="N1307" s="182">
        <f>IFERROR(_xll.qlIndexFixing(ONIndex1M,I1307,TRUE,_xll.ohTrigger(RecalcTrigger,Trigger1M)),NA())</f>
        <v>2.08201699429722E-2</v>
      </c>
      <c r="O1307" s="44" t="e">
        <f>IFERROR(_xll.qlIndexFixing(ONIndex3M,I1307,TRUE,_xll.ohTrigger(RecalcTrigger,Trigger3M)),NA())</f>
        <v>#N/A</v>
      </c>
      <c r="P1307" s="44">
        <f>IFERROR(_xll.qlIndexFixing(ONIndex6M,I1307,TRUE,_xll.ohTrigger(RecalcTrigger,Trigger6M)),NA())</f>
        <v>2.1346757957605433E-2</v>
      </c>
      <c r="Q1307" s="183">
        <f>IFERROR(_xll.qlIndexFixing(ONIndex1Y,I1307,TRUE,_xll.ohTrigger(RecalcTrigger,Trigger1Y)),NA())</f>
        <v>2.1818302179115179E-2</v>
      </c>
    </row>
    <row r="1308" spans="2:17" x14ac:dyDescent="0.2">
      <c r="B1308" s="39" t="s">
        <v>42</v>
      </c>
      <c r="D1308" s="42">
        <f>_xll.qlCalendarAdvance(Calendar,$D1307,B1308,"f",FALSE)</f>
        <v>48618</v>
      </c>
      <c r="E1308" s="177">
        <f>_xll.qlInterestRateIndexValueDate(IndexON,D1308)</f>
        <v>48618</v>
      </c>
      <c r="F1308" s="193">
        <f>IFERROR(_xll.qlIndexFixing(IndexON,D1308,TRUE,_xll.ohTrigger(RecalcTrigger,TriggerON)),NA())</f>
        <v>2.0737218432591575E-2</v>
      </c>
      <c r="H1308" s="42">
        <f>_xll.qlCalendarAdvance(Calendar,$H1307,B1308,"f",FALSE)</f>
        <v>48618</v>
      </c>
      <c r="I1308" s="177">
        <f>_xll.qlInterestRateIndexValueDate(Index1M,$H1308)</f>
        <v>48620</v>
      </c>
      <c r="J1308" s="182">
        <f>IFERROR(_xll.qlIndexFixing(Index1M,$H1308,TRUE,_xll.ohTrigger(RecalcTrigger,Trigger1M)),NA())</f>
        <v>2.0811182153967725E-2</v>
      </c>
      <c r="K1308" s="44" t="e">
        <f>IFERROR(_xll.qlIndexFixing(Index3M,H1308,TRUE,_xll.ohTrigger(RecalcTrigger,Trigger3M)),NA())</f>
        <v>#N/A</v>
      </c>
      <c r="L1308" s="44">
        <f>IFERROR(_xll.qlIndexFixing(Index6M,$H1308,TRUE,_xll.ohTrigger(RecalcTrigger,Trigger6M)),NA())</f>
        <v>2.1295508598379639E-2</v>
      </c>
      <c r="M1308" s="183">
        <f>IFERROR(_xll.qlIndexFixing(Index1Y,$H1308,TRUE,_xll.ohTrigger(RecalcTrigger,Trigger1Y)),NA())</f>
        <v>2.168081451545071E-2</v>
      </c>
      <c r="N1308" s="182">
        <f>IFERROR(_xll.qlIndexFixing(ONIndex1M,I1308,TRUE,_xll.ohTrigger(RecalcTrigger,Trigger1M)),NA())</f>
        <v>2.0809531015473226E-2</v>
      </c>
      <c r="O1308" s="44" t="e">
        <f>IFERROR(_xll.qlIndexFixing(ONIndex3M,I1308,TRUE,_xll.ohTrigger(RecalcTrigger,Trigger3M)),NA())</f>
        <v>#N/A</v>
      </c>
      <c r="P1308" s="44">
        <f>IFERROR(_xll.qlIndexFixing(ONIndex6M,I1308,TRUE,_xll.ohTrigger(RecalcTrigger,Trigger6M)),NA())</f>
        <v>2.1334877905943017E-2</v>
      </c>
      <c r="Q1308" s="183">
        <f>IFERROR(_xll.qlIndexFixing(ONIndex1Y,I1308,TRUE,_xll.ohTrigger(RecalcTrigger,Trigger1Y)),NA())</f>
        <v>2.1805990468664049E-2</v>
      </c>
    </row>
    <row r="1309" spans="2:17" x14ac:dyDescent="0.2">
      <c r="B1309" s="39" t="s">
        <v>42</v>
      </c>
      <c r="D1309" s="42">
        <f>_xll.qlCalendarAdvance(Calendar,$D1308,B1309,"f",FALSE)</f>
        <v>48625</v>
      </c>
      <c r="E1309" s="177">
        <f>_xll.qlInterestRateIndexValueDate(IndexON,D1309)</f>
        <v>48625</v>
      </c>
      <c r="F1309" s="193">
        <f>IFERROR(_xll.qlIndexFixing(IndexON,D1309,TRUE,_xll.ohTrigger(RecalcTrigger,TriggerON)),NA())</f>
        <v>2.0726433168869463E-2</v>
      </c>
      <c r="H1309" s="42">
        <f>_xll.qlCalendarAdvance(Calendar,$H1308,B1309,"f",FALSE)</f>
        <v>48625</v>
      </c>
      <c r="I1309" s="177">
        <f>_xll.qlInterestRateIndexValueDate(Index1M,$H1309)</f>
        <v>48627</v>
      </c>
      <c r="J1309" s="182">
        <f>IFERROR(_xll.qlIndexFixing(Index1M,$H1309,TRUE,_xll.ohTrigger(RecalcTrigger,Trigger1M)),NA())</f>
        <v>2.0800386536402118E-2</v>
      </c>
      <c r="K1309" s="44" t="e">
        <f>IFERROR(_xll.qlIndexFixing(Index3M,H1309,TRUE,_xll.ohTrigger(RecalcTrigger,Trigger3M)),NA())</f>
        <v>#N/A</v>
      </c>
      <c r="L1309" s="44">
        <f>IFERROR(_xll.qlIndexFixing(Index6M,$H1309,TRUE,_xll.ohTrigger(RecalcTrigger,Trigger6M)),NA())</f>
        <v>2.1282771911686909E-2</v>
      </c>
      <c r="M1309" s="183">
        <f>IFERROR(_xll.qlIndexFixing(Index1Y,$H1309,TRUE,_xll.ohTrigger(RecalcTrigger,Trigger1Y)),NA())</f>
        <v>2.1665439796254748E-2</v>
      </c>
      <c r="N1309" s="182">
        <f>IFERROR(_xll.qlIndexFixing(ONIndex1M,I1309,TRUE,_xll.ohTrigger(RecalcTrigger,Trigger1M)),NA())</f>
        <v>2.0798832614188356E-2</v>
      </c>
      <c r="O1309" s="44" t="e">
        <f>IFERROR(_xll.qlIndexFixing(ONIndex3M,I1309,TRUE,_xll.ohTrigger(RecalcTrigger,Trigger3M)),NA())</f>
        <v>#N/A</v>
      </c>
      <c r="P1309" s="44">
        <f>IFERROR(_xll.qlIndexFixing(ONIndex6M,I1309,TRUE,_xll.ohTrigger(RecalcTrigger,Trigger6M)),NA())</f>
        <v>2.1322942319743632E-2</v>
      </c>
      <c r="Q1309" s="183">
        <f>IFERROR(_xll.qlIndexFixing(ONIndex1Y,I1309,TRUE,_xll.ohTrigger(RecalcTrigger,Trigger1Y)),NA())</f>
        <v>2.1793576538380321E-2</v>
      </c>
    </row>
    <row r="1310" spans="2:17" x14ac:dyDescent="0.2">
      <c r="B1310" s="39" t="s">
        <v>42</v>
      </c>
      <c r="D1310" s="42">
        <f>_xll.qlCalendarAdvance(Calendar,$D1309,B1310,"f",FALSE)</f>
        <v>48632</v>
      </c>
      <c r="E1310" s="177">
        <f>_xll.qlInterestRateIndexValueDate(IndexON,D1310)</f>
        <v>48632</v>
      </c>
      <c r="F1310" s="193">
        <f>IFERROR(_xll.qlIndexFixing(IndexON,D1310,TRUE,_xll.ohTrigger(RecalcTrigger,TriggerON)),NA())</f>
        <v>2.0715591464375294E-2</v>
      </c>
      <c r="H1310" s="42">
        <f>_xll.qlCalendarAdvance(Calendar,$H1309,B1310,"f",FALSE)</f>
        <v>48632</v>
      </c>
      <c r="I1310" s="177">
        <f>_xll.qlInterestRateIndexValueDate(Index1M,$H1310)</f>
        <v>48634</v>
      </c>
      <c r="J1310" s="182">
        <f>IFERROR(_xll.qlIndexFixing(Index1M,$H1310,TRUE,_xll.ohTrigger(RecalcTrigger,Trigger1M)),NA())</f>
        <v>2.0789531691798948E-2</v>
      </c>
      <c r="K1310" s="44" t="e">
        <f>IFERROR(_xll.qlIndexFixing(Index3M,H1310,TRUE,_xll.ohTrigger(RecalcTrigger,Trigger3M)),NA())</f>
        <v>#N/A</v>
      </c>
      <c r="L1310" s="44">
        <f>IFERROR(_xll.qlIndexFixing(Index6M,$H1310,TRUE,_xll.ohTrigger(RecalcTrigger,Trigger6M)),NA())</f>
        <v>2.1269981059893927E-2</v>
      </c>
      <c r="M1310" s="183">
        <f>IFERROR(_xll.qlIndexFixing(Index1Y,$H1310,TRUE,_xll.ohTrigger(RecalcTrigger,Trigger1Y)),NA())</f>
        <v>2.164995894219723E-2</v>
      </c>
      <c r="N1310" s="182">
        <f>IFERROR(_xll.qlIndexFixing(ONIndex1M,I1310,TRUE,_xll.ohTrigger(RecalcTrigger,Trigger1M)),NA())</f>
        <v>2.0788074879005691E-2</v>
      </c>
      <c r="O1310" s="44" t="e">
        <f>IFERROR(_xll.qlIndexFixing(ONIndex3M,I1310,TRUE,_xll.ohTrigger(RecalcTrigger,Trigger3M)),NA())</f>
        <v>#N/A</v>
      </c>
      <c r="P1310" s="44">
        <f>IFERROR(_xll.qlIndexFixing(ONIndex6M,I1310,TRUE,_xll.ohTrigger(RecalcTrigger,Trigger6M)),NA())</f>
        <v>2.1310951338975315E-2</v>
      </c>
      <c r="Q1310" s="183">
        <f>IFERROR(_xll.qlIndexFixing(ONIndex1Y,I1310,TRUE,_xll.ohTrigger(RecalcTrigger,Trigger1Y)),NA())</f>
        <v>2.1781060317680456E-2</v>
      </c>
    </row>
    <row r="1311" spans="2:17" x14ac:dyDescent="0.2">
      <c r="B1311" s="39" t="s">
        <v>42</v>
      </c>
      <c r="D1311" s="42">
        <f>_xll.qlCalendarAdvance(Calendar,$D1310,B1311,"f",FALSE)</f>
        <v>48639</v>
      </c>
      <c r="E1311" s="177">
        <f>_xll.qlInterestRateIndexValueDate(IndexON,D1311)</f>
        <v>48639</v>
      </c>
      <c r="F1311" s="193">
        <f>IFERROR(_xll.qlIndexFixing(IndexON,D1311,TRUE,_xll.ohTrigger(RecalcTrigger,TriggerON)),NA())</f>
        <v>2.0704693472826108E-2</v>
      </c>
      <c r="H1311" s="42">
        <f>_xll.qlCalendarAdvance(Calendar,$H1310,B1311,"f",FALSE)</f>
        <v>48639</v>
      </c>
      <c r="I1311" s="177">
        <f>_xll.qlInterestRateIndexValueDate(Index1M,$H1311)</f>
        <v>48641</v>
      </c>
      <c r="J1311" s="182">
        <f>IFERROR(_xll.qlIndexFixing(Index1M,$H1311,TRUE,_xll.ohTrigger(RecalcTrigger,Trigger1M)),NA())</f>
        <v>2.0777873423225568E-2</v>
      </c>
      <c r="K1311" s="44" t="e">
        <f>IFERROR(_xll.qlIndexFixing(Index3M,H1311,TRUE,_xll.ohTrigger(RecalcTrigger,Trigger3M)),NA())</f>
        <v>#N/A</v>
      </c>
      <c r="L1311" s="44">
        <f>IFERROR(_xll.qlIndexFixing(Index6M,$H1311,TRUE,_xll.ohTrigger(RecalcTrigger,Trigger6M)),NA())</f>
        <v>2.1255577310736011E-2</v>
      </c>
      <c r="M1311" s="183">
        <f>IFERROR(_xll.qlIndexFixing(Index1Y,$H1311,TRUE,_xll.ohTrigger(RecalcTrigger,Trigger1Y)),NA())</f>
        <v>2.1634371885842781E-2</v>
      </c>
      <c r="N1311" s="182">
        <f>IFERROR(_xll.qlIndexFixing(ONIndex1M,I1311,TRUE,_xll.ohTrigger(RecalcTrigger,Trigger1M)),NA())</f>
        <v>2.0777257950372885E-2</v>
      </c>
      <c r="O1311" s="44" t="e">
        <f>IFERROR(_xll.qlIndexFixing(ONIndex3M,I1311,TRUE,_xll.ohTrigger(RecalcTrigger,Trigger3M)),NA())</f>
        <v>#N/A</v>
      </c>
      <c r="P1311" s="44">
        <f>IFERROR(_xll.qlIndexFixing(ONIndex6M,I1311,TRUE,_xll.ohTrigger(RecalcTrigger,Trigger6M)),NA())</f>
        <v>2.1298905103765975E-2</v>
      </c>
      <c r="Q1311" s="183">
        <f>IFERROR(_xll.qlIndexFixing(ONIndex1Y,I1311,TRUE,_xll.ohTrigger(RecalcTrigger,Trigger1Y)),NA())</f>
        <v>2.1768441735581234E-2</v>
      </c>
    </row>
    <row r="1312" spans="2:17" x14ac:dyDescent="0.2">
      <c r="B1312" s="39" t="s">
        <v>42</v>
      </c>
      <c r="D1312" s="42">
        <f>_xll.qlCalendarAdvance(Calendar,$D1311,B1312,"f",FALSE)</f>
        <v>48646</v>
      </c>
      <c r="E1312" s="177">
        <f>_xll.qlInterestRateIndexValueDate(IndexON,D1312)</f>
        <v>48646</v>
      </c>
      <c r="F1312" s="193">
        <f>IFERROR(_xll.qlIndexFixing(IndexON,D1312,TRUE,_xll.ohTrigger(RecalcTrigger,TriggerON)),NA())</f>
        <v>2.0693739347779072E-2</v>
      </c>
      <c r="H1312" s="42">
        <f>_xll.qlCalendarAdvance(Calendar,$H1311,B1312,"f",FALSE)</f>
        <v>48646</v>
      </c>
      <c r="I1312" s="177">
        <f>_xll.qlInterestRateIndexValueDate(Index1M,$H1312)</f>
        <v>48648</v>
      </c>
      <c r="J1312" s="182">
        <f>IFERROR(_xll.qlIndexFixing(Index1M,$H1312,TRUE,_xll.ohTrigger(RecalcTrigger,Trigger1M)),NA())</f>
        <v>2.0766881224441869E-2</v>
      </c>
      <c r="K1312" s="44" t="e">
        <f>IFERROR(_xll.qlIndexFixing(Index3M,H1312,TRUE,_xll.ohTrigger(RecalcTrigger,Trigger3M)),NA())</f>
        <v>#N/A</v>
      </c>
      <c r="L1312" s="44">
        <f>IFERROR(_xll.qlIndexFixing(Index6M,$H1312,TRUE,_xll.ohTrigger(RecalcTrigger,Trigger6M)),NA())</f>
        <v>2.1242655777096806E-2</v>
      </c>
      <c r="M1312" s="183">
        <f>IFERROR(_xll.qlIndexFixing(Index1Y,$H1312,TRUE,_xll.ohTrigger(RecalcTrigger,Trigger1Y)),NA())</f>
        <v>2.161867855979523E-2</v>
      </c>
      <c r="N1312" s="182">
        <f>IFERROR(_xll.qlIndexFixing(ONIndex1M,I1312,TRUE,_xll.ohTrigger(RecalcTrigger,Trigger1M)),NA())</f>
        <v>2.0766381968178038E-2</v>
      </c>
      <c r="O1312" s="44" t="e">
        <f>IFERROR(_xll.qlIndexFixing(ONIndex3M,I1312,TRUE,_xll.ohTrigger(RecalcTrigger,Trigger3M)),NA())</f>
        <v>#N/A</v>
      </c>
      <c r="P1312" s="44">
        <f>IFERROR(_xll.qlIndexFixing(ONIndex6M,I1312,TRUE,_xll.ohTrigger(RecalcTrigger,Trigger6M)),NA())</f>
        <v>2.1286803754003714E-2</v>
      </c>
      <c r="Q1312" s="183">
        <f>IFERROR(_xll.qlIndexFixing(ONIndex1Y,I1312,TRUE,_xll.ohTrigger(RecalcTrigger,Trigger1Y)),NA())</f>
        <v>2.1755720721259308E-2</v>
      </c>
    </row>
    <row r="1313" spans="2:17" x14ac:dyDescent="0.2">
      <c r="B1313" s="39" t="s">
        <v>42</v>
      </c>
      <c r="D1313" s="42">
        <f>_xll.qlCalendarAdvance(Calendar,$D1312,B1313,"f",FALSE)</f>
        <v>48653</v>
      </c>
      <c r="E1313" s="177">
        <f>_xll.qlInterestRateIndexValueDate(IndexON,D1313)</f>
        <v>48653</v>
      </c>
      <c r="F1313" s="193">
        <f>IFERROR(_xll.qlIndexFixing(IndexON,D1313,TRUE,_xll.ohTrigger(RecalcTrigger,TriggerON)),NA())</f>
        <v>2.0682729242871289E-2</v>
      </c>
      <c r="H1313" s="42">
        <f>_xll.qlCalendarAdvance(Calendar,$H1312,B1313,"f",FALSE)</f>
        <v>48653</v>
      </c>
      <c r="I1313" s="177">
        <f>_xll.qlInterestRateIndexValueDate(Index1M,$H1313)</f>
        <v>48655</v>
      </c>
      <c r="J1313" s="182">
        <f>IFERROR(_xll.qlIndexFixing(Index1M,$H1313,TRUE,_xll.ohTrigger(RecalcTrigger,Trigger1M)),NA())</f>
        <v>2.0755633343838363E-2</v>
      </c>
      <c r="K1313" s="44" t="e">
        <f>IFERROR(_xll.qlIndexFixing(Index3M,H1313,TRUE,_xll.ohTrigger(RecalcTrigger,Trigger3M)),NA())</f>
        <v>#N/A</v>
      </c>
      <c r="L1313" s="44">
        <f>IFERROR(_xll.qlIndexFixing(Index6M,$H1313,TRUE,_xll.ohTrigger(RecalcTrigger,Trigger6M)),NA())</f>
        <v>2.1229680543352163E-2</v>
      </c>
      <c r="M1313" s="183">
        <f>IFERROR(_xll.qlIndexFixing(Index1Y,$H1313,TRUE,_xll.ohTrigger(RecalcTrigger,Trigger1Y)),NA())</f>
        <v>2.1602878896695859E-2</v>
      </c>
      <c r="N1313" s="182">
        <f>IFERROR(_xll.qlIndexFixing(ONIndex1M,I1313,TRUE,_xll.ohTrigger(RecalcTrigger,Trigger1M)),NA())</f>
        <v>2.0755447072788868E-2</v>
      </c>
      <c r="O1313" s="44" t="e">
        <f>IFERROR(_xll.qlIndexFixing(ONIndex3M,I1313,TRUE,_xll.ohTrigger(RecalcTrigger,Trigger3M)),NA())</f>
        <v>#N/A</v>
      </c>
      <c r="P1313" s="44">
        <f>IFERROR(_xll.qlIndexFixing(ONIndex6M,I1313,TRUE,_xll.ohTrigger(RecalcTrigger,Trigger6M)),NA())</f>
        <v>2.1274647429656568E-2</v>
      </c>
      <c r="Q1313" s="183">
        <f>IFERROR(_xll.qlIndexFixing(ONIndex1Y,I1313,TRUE,_xll.ohTrigger(RecalcTrigger,Trigger1Y)),NA())</f>
        <v>2.174289720413114E-2</v>
      </c>
    </row>
    <row r="1314" spans="2:17" x14ac:dyDescent="0.2">
      <c r="B1314" s="39" t="s">
        <v>42</v>
      </c>
      <c r="D1314" s="42">
        <f>_xll.qlCalendarAdvance(Calendar,$D1313,B1314,"f",FALSE)</f>
        <v>48660</v>
      </c>
      <c r="E1314" s="177">
        <f>_xll.qlInterestRateIndexValueDate(IndexON,D1314)</f>
        <v>48660</v>
      </c>
      <c r="F1314" s="193">
        <f>IFERROR(_xll.qlIndexFixing(IndexON,D1314,TRUE,_xll.ohTrigger(RecalcTrigger,TriggerON)),NA())</f>
        <v>2.0671663311500055E-2</v>
      </c>
      <c r="H1314" s="42">
        <f>_xll.qlCalendarAdvance(Calendar,$H1313,B1314,"f",FALSE)</f>
        <v>48660</v>
      </c>
      <c r="I1314" s="177">
        <f>_xll.qlInterestRateIndexValueDate(Index1M,$H1314)</f>
        <v>48662</v>
      </c>
      <c r="J1314" s="182">
        <f>IFERROR(_xll.qlIndexFixing(Index1M,$H1314,TRUE,_xll.ohTrigger(RecalcTrigger,Trigger1M)),NA())</f>
        <v>2.0744720634836011E-2</v>
      </c>
      <c r="K1314" s="44" t="e">
        <f>IFERROR(_xll.qlIndexFixing(Index3M,H1314,TRUE,_xll.ohTrigger(RecalcTrigger,Trigger3M)),NA())</f>
        <v>#N/A</v>
      </c>
      <c r="L1314" s="44">
        <f>IFERROR(_xll.qlIndexFixing(Index6M,$H1314,TRUE,_xll.ohTrigger(RecalcTrigger,Trigger6M)),NA())</f>
        <v>2.121665175209082E-2</v>
      </c>
      <c r="M1314" s="183">
        <f>IFERROR(_xll.qlIndexFixing(Index1Y,$H1314,TRUE,_xll.ohTrigger(RecalcTrigger,Trigger1Y)),NA())</f>
        <v>2.1586972829224053E-2</v>
      </c>
      <c r="N1314" s="182">
        <f>IFERROR(_xll.qlIndexFixing(ONIndex1M,I1314,TRUE,_xll.ohTrigger(RecalcTrigger,Trigger1M)),NA())</f>
        <v>2.0744453404253349E-2</v>
      </c>
      <c r="O1314" s="44" t="e">
        <f>IFERROR(_xll.qlIndexFixing(ONIndex3M,I1314,TRUE,_xll.ohTrigger(RecalcTrigger,Trigger3M)),NA())</f>
        <v>#N/A</v>
      </c>
      <c r="P1314" s="44">
        <f>IFERROR(_xll.qlIndexFixing(ONIndex6M,I1314,TRUE,_xll.ohTrigger(RecalcTrigger,Trigger6M)),NA())</f>
        <v>2.1262436270932383E-2</v>
      </c>
      <c r="Q1314" s="183">
        <f>IFERROR(_xll.qlIndexFixing(ONIndex1Y,I1314,TRUE,_xll.ohTrigger(RecalcTrigger,Trigger1Y)),NA())</f>
        <v>2.1729971113293445E-2</v>
      </c>
    </row>
    <row r="1315" spans="2:17" x14ac:dyDescent="0.2">
      <c r="B1315" s="39" t="s">
        <v>42</v>
      </c>
      <c r="D1315" s="42">
        <f>_xll.qlCalendarAdvance(Calendar,$D1314,B1315,"f",FALSE)</f>
        <v>48667</v>
      </c>
      <c r="E1315" s="177">
        <f>_xll.qlInterestRateIndexValueDate(IndexON,D1315)</f>
        <v>48667</v>
      </c>
      <c r="F1315" s="193">
        <f>IFERROR(_xll.qlIndexFixing(IndexON,D1315,TRUE,_xll.ohTrigger(RecalcTrigger,TriggerON)),NA())</f>
        <v>2.0660541707302471E-2</v>
      </c>
      <c r="H1315" s="42">
        <f>_xll.qlCalendarAdvance(Calendar,$H1314,B1315,"f",FALSE)</f>
        <v>48667</v>
      </c>
      <c r="I1315" s="177">
        <f>_xll.qlInterestRateIndexValueDate(Index1M,$H1315)</f>
        <v>48669</v>
      </c>
      <c r="J1315" s="182">
        <f>IFERROR(_xll.qlIndexFixing(Index1M,$H1315,TRUE,_xll.ohTrigger(RecalcTrigger,Trigger1M)),NA())</f>
        <v>2.0734169315555474E-2</v>
      </c>
      <c r="K1315" s="44" t="e">
        <f>IFERROR(_xll.qlIndexFixing(Index3M,H1315,TRUE,_xll.ohTrigger(RecalcTrigger,Trigger3M)),NA())</f>
        <v>#N/A</v>
      </c>
      <c r="L1315" s="44">
        <f>IFERROR(_xll.qlIndexFixing(Index6M,$H1315,TRUE,_xll.ohTrigger(RecalcTrigger,Trigger6M)),NA())</f>
        <v>2.1204560736651706E-2</v>
      </c>
      <c r="M1315" s="183">
        <f>IFERROR(_xll.qlIndexFixing(Index1Y,$H1315,TRUE,_xll.ohTrigger(RecalcTrigger,Trigger1Y)),NA())</f>
        <v>2.1570960290097741E-2</v>
      </c>
      <c r="N1315" s="182">
        <f>IFERROR(_xll.qlIndexFixing(ONIndex1M,I1315,TRUE,_xll.ohTrigger(RecalcTrigger,Trigger1M)),NA())</f>
        <v>2.0733401102619453E-2</v>
      </c>
      <c r="O1315" s="44" t="e">
        <f>IFERROR(_xll.qlIndexFixing(ONIndex3M,I1315,TRUE,_xll.ohTrigger(RecalcTrigger,Trigger3M)),NA())</f>
        <v>#N/A</v>
      </c>
      <c r="P1315" s="44">
        <f>IFERROR(_xll.qlIndexFixing(ONIndex6M,I1315,TRUE,_xll.ohTrigger(RecalcTrigger,Trigger6M)),NA())</f>
        <v>2.1250170417559389E-2</v>
      </c>
      <c r="Q1315" s="183">
        <f>IFERROR(_xll.qlIndexFixing(ONIndex1Y,I1315,TRUE,_xll.ohTrigger(RecalcTrigger,Trigger1Y)),NA())</f>
        <v>2.1716942378082749E-2</v>
      </c>
    </row>
    <row r="1316" spans="2:17" x14ac:dyDescent="0.2">
      <c r="B1316" s="39" t="s">
        <v>42</v>
      </c>
      <c r="D1316" s="42">
        <f>_xll.qlCalendarAdvance(Calendar,$D1315,B1316,"f",FALSE)</f>
        <v>48674</v>
      </c>
      <c r="E1316" s="177">
        <f>_xll.qlInterestRateIndexValueDate(IndexON,D1316)</f>
        <v>48674</v>
      </c>
      <c r="F1316" s="193">
        <f>IFERROR(_xll.qlIndexFixing(IndexON,D1316,TRUE,_xll.ohTrigger(RecalcTrigger,TriggerON)),NA())</f>
        <v>2.0649364583835705E-2</v>
      </c>
      <c r="H1316" s="42">
        <f>_xll.qlCalendarAdvance(Calendar,$H1315,B1316,"f",FALSE)</f>
        <v>48674</v>
      </c>
      <c r="I1316" s="177">
        <f>_xll.qlInterestRateIndexValueDate(Index1M,$H1316)</f>
        <v>48676</v>
      </c>
      <c r="J1316" s="182">
        <f>IFERROR(_xll.qlIndexFixing(Index1M,$H1316,TRUE,_xll.ohTrigger(RecalcTrigger,Trigger1M)),NA())</f>
        <v>2.0722326059669227E-2</v>
      </c>
      <c r="K1316" s="44" t="e">
        <f>IFERROR(_xll.qlIndexFixing(Index3M,H1316,TRUE,_xll.ohTrigger(RecalcTrigger,Trigger3M)),NA())</f>
        <v>#N/A</v>
      </c>
      <c r="L1316" s="44">
        <f>IFERROR(_xll.qlIndexFixing(Index6M,$H1316,TRUE,_xll.ohTrigger(RecalcTrigger,Trigger6M)),NA())</f>
        <v>2.1191438833856761E-2</v>
      </c>
      <c r="M1316" s="183">
        <f>IFERROR(_xll.qlIndexFixing(Index1Y,$H1316,TRUE,_xll.ohTrigger(RecalcTrigger,Trigger1Y)),NA())</f>
        <v>2.1552510949180387E-2</v>
      </c>
      <c r="N1316" s="182">
        <f>IFERROR(_xll.qlIndexFixing(ONIndex1M,I1316,TRUE,_xll.ohTrigger(RecalcTrigger,Trigger1M)),NA())</f>
        <v>2.0722290308174962E-2</v>
      </c>
      <c r="O1316" s="44" t="e">
        <f>IFERROR(_xll.qlIndexFixing(ONIndex3M,I1316,TRUE,_xll.ohTrigger(RecalcTrigger,Trigger3M)),NA())</f>
        <v>#N/A</v>
      </c>
      <c r="P1316" s="44">
        <f>IFERROR(_xll.qlIndexFixing(ONIndex6M,I1316,TRUE,_xll.ohTrigger(RecalcTrigger,Trigger6M)),NA())</f>
        <v>2.1237850009665493E-2</v>
      </c>
      <c r="Q1316" s="183">
        <f>IFERROR(_xll.qlIndexFixing(ONIndex1Y,I1316,TRUE,_xll.ohTrigger(RecalcTrigger,Trigger1Y)),NA())</f>
        <v>2.1703810927595768E-2</v>
      </c>
    </row>
    <row r="1317" spans="2:17" x14ac:dyDescent="0.2">
      <c r="B1317" s="39" t="s">
        <v>42</v>
      </c>
      <c r="D1317" s="42">
        <f>_xll.qlCalendarAdvance(Calendar,$D1316,B1317,"f",FALSE)</f>
        <v>48681</v>
      </c>
      <c r="E1317" s="177">
        <f>_xll.qlInterestRateIndexValueDate(IndexON,D1317)</f>
        <v>48681</v>
      </c>
      <c r="F1317" s="193">
        <f>IFERROR(_xll.qlIndexFixing(IndexON,D1317,TRUE,_xll.ohTrigger(RecalcTrigger,TriggerON)),NA())</f>
        <v>2.0638132094656925E-2</v>
      </c>
      <c r="H1317" s="42">
        <f>_xll.qlCalendarAdvance(Calendar,$H1316,B1317,"f",FALSE)</f>
        <v>48681</v>
      </c>
      <c r="I1317" s="177">
        <f>_xll.qlInterestRateIndexValueDate(Index1M,$H1317)</f>
        <v>48683</v>
      </c>
      <c r="J1317" s="182">
        <f>IFERROR(_xll.qlIndexFixing(Index1M,$H1317,TRUE,_xll.ohTrigger(RecalcTrigger,Trigger1M)),NA())</f>
        <v>2.0711041378934369E-2</v>
      </c>
      <c r="K1317" s="44" t="e">
        <f>IFERROR(_xll.qlIndexFixing(Index3M,H1317,TRUE,_xll.ohTrigger(RecalcTrigger,Trigger3M)),NA())</f>
        <v>#N/A</v>
      </c>
      <c r="L1317" s="44">
        <f>IFERROR(_xll.qlIndexFixing(Index6M,$H1317,TRUE,_xll.ohTrigger(RecalcTrigger,Trigger6M)),NA())</f>
        <v>2.1178263778671786E-2</v>
      </c>
      <c r="M1317" s="183">
        <f>IFERROR(_xll.qlIndexFixing(Index1Y,$H1317,TRUE,_xll.ohTrigger(RecalcTrigger,Trigger1Y)),NA())</f>
        <v>2.153861552794516E-2</v>
      </c>
      <c r="N1317" s="182">
        <f>IFERROR(_xll.qlIndexFixing(ONIndex1M,I1317,TRUE,_xll.ohTrigger(RecalcTrigger,Trigger1M)),NA())</f>
        <v>2.0707919278049047E-2</v>
      </c>
      <c r="O1317" s="44" t="e">
        <f>IFERROR(_xll.qlIndexFixing(ONIndex3M,I1317,TRUE,_xll.ohTrigger(RecalcTrigger,Trigger3M)),NA())</f>
        <v>#N/A</v>
      </c>
      <c r="P1317" s="44">
        <f>IFERROR(_xll.qlIndexFixing(ONIndex6M,I1317,TRUE,_xll.ohTrigger(RecalcTrigger,Trigger6M)),NA())</f>
        <v>2.122192954879587E-2</v>
      </c>
      <c r="Q1317" s="183">
        <f>IFERROR(_xll.qlIndexFixing(ONIndex1Y,I1317,TRUE,_xll.ohTrigger(RecalcTrigger,Trigger1Y)),NA())</f>
        <v>2.1686776591733903E-2</v>
      </c>
    </row>
    <row r="1318" spans="2:17" x14ac:dyDescent="0.2">
      <c r="B1318" s="39" t="s">
        <v>42</v>
      </c>
      <c r="D1318" s="42">
        <f>_xll.qlCalendarAdvance(Calendar,$D1317,B1318,"f",FALSE)</f>
        <v>48688</v>
      </c>
      <c r="E1318" s="177">
        <f>_xll.qlInterestRateIndexValueDate(IndexON,D1318)</f>
        <v>48688</v>
      </c>
      <c r="F1318" s="193">
        <f>IFERROR(_xll.qlIndexFixing(IndexON,D1318,TRUE,_xll.ohTrigger(RecalcTrigger,TriggerON)),NA())</f>
        <v>2.0626844393323296E-2</v>
      </c>
      <c r="H1318" s="42">
        <f>_xll.qlCalendarAdvance(Calendar,$H1317,B1318,"f",FALSE)</f>
        <v>48688</v>
      </c>
      <c r="I1318" s="177">
        <f>_xll.qlInterestRateIndexValueDate(Index1M,$H1318)</f>
        <v>48690</v>
      </c>
      <c r="J1318" s="182">
        <f>IFERROR(_xll.qlIndexFixing(Index1M,$H1318,TRUE,_xll.ohTrigger(RecalcTrigger,Trigger1M)),NA())</f>
        <v>2.0699698623529439E-2</v>
      </c>
      <c r="K1318" s="44" t="e">
        <f>IFERROR(_xll.qlIndexFixing(Index3M,H1318,TRUE,_xll.ohTrigger(RecalcTrigger,Trigger3M)),NA())</f>
        <v>#N/A</v>
      </c>
      <c r="L1318" s="44">
        <f>IFERROR(_xll.qlIndexFixing(Index6M,$H1318,TRUE,_xll.ohTrigger(RecalcTrigger,Trigger6M)),NA())</f>
        <v>2.116503571364374E-2</v>
      </c>
      <c r="M1318" s="183">
        <f>IFERROR(_xll.qlIndexFixing(Index1Y,$H1318,TRUE,_xll.ohTrigger(RecalcTrigger,Trigger1Y)),NA())</f>
        <v>2.152228317054616E-2</v>
      </c>
      <c r="N1318" s="182">
        <f>IFERROR(_xll.qlIndexFixing(ONIndex1M,I1318,TRUE,_xll.ohTrigger(RecalcTrigger,Trigger1M)),NA())</f>
        <v>2.0699893801525704E-2</v>
      </c>
      <c r="O1318" s="44" t="e">
        <f>IFERROR(_xll.qlIndexFixing(ONIndex3M,I1318,TRUE,_xll.ohTrigger(RecalcTrigger,Trigger3M)),NA())</f>
        <v>#N/A</v>
      </c>
      <c r="P1318" s="44">
        <f>IFERROR(_xll.qlIndexFixing(ONIndex6M,I1318,TRUE,_xll.ohTrigger(RecalcTrigger,Trigger6M)),NA())</f>
        <v>2.1213046090347021E-2</v>
      </c>
      <c r="Q1318" s="183">
        <f>IFERROR(_xll.qlIndexFixing(ONIndex1Y,I1318,TRUE,_xll.ohTrigger(RecalcTrigger,Trigger1Y)),NA())</f>
        <v>2.1677239597819309E-2</v>
      </c>
    </row>
    <row r="1319" spans="2:17" x14ac:dyDescent="0.2">
      <c r="B1319" s="39" t="s">
        <v>42</v>
      </c>
      <c r="D1319" s="42">
        <f>_xll.qlCalendarAdvance(Calendar,$D1318,B1319,"f",FALSE)</f>
        <v>48695</v>
      </c>
      <c r="E1319" s="177">
        <f>_xll.qlInterestRateIndexValueDate(IndexON,D1319)</f>
        <v>48695</v>
      </c>
      <c r="F1319" s="193">
        <f>IFERROR(_xll.qlIndexFixing(IndexON,D1319,TRUE,_xll.ohTrigger(RecalcTrigger,TriggerON)),NA())</f>
        <v>2.0615501633391986E-2</v>
      </c>
      <c r="H1319" s="42">
        <f>_xll.qlCalendarAdvance(Calendar,$H1318,B1319,"f",FALSE)</f>
        <v>48695</v>
      </c>
      <c r="I1319" s="177">
        <f>_xll.qlInterestRateIndexValueDate(Index1M,$H1319)</f>
        <v>48697</v>
      </c>
      <c r="J1319" s="182">
        <f>IFERROR(_xll.qlIndexFixing(Index1M,$H1319,TRUE,_xll.ohTrigger(RecalcTrigger,Trigger1M)),NA())</f>
        <v>2.0688297934031985E-2</v>
      </c>
      <c r="K1319" s="44" t="e">
        <f>IFERROR(_xll.qlIndexFixing(Index3M,H1319,TRUE,_xll.ohTrigger(RecalcTrigger,Trigger3M)),NA())</f>
        <v>#N/A</v>
      </c>
      <c r="L1319" s="44">
        <f>IFERROR(_xll.qlIndexFixing(Index6M,$H1319,TRUE,_xll.ohTrigger(RecalcTrigger,Trigger6M)),NA())</f>
        <v>2.11517547813222E-2</v>
      </c>
      <c r="M1319" s="183">
        <f>IFERROR(_xll.qlIndexFixing(Index1Y,$H1319,TRUE,_xll.ohTrigger(RecalcTrigger,Trigger1Y)),NA())</f>
        <v>2.1505844072748283E-2</v>
      </c>
      <c r="N1319" s="182">
        <f>IFERROR(_xll.qlIndexFixing(ONIndex1M,I1319,TRUE,_xll.ohTrigger(RecalcTrigger,Trigger1M)),NA())</f>
        <v>2.0688608369576755E-2</v>
      </c>
      <c r="O1319" s="44" t="e">
        <f>IFERROR(_xll.qlIndexFixing(ONIndex3M,I1319,TRUE,_xll.ohTrigger(RecalcTrigger,Trigger3M)),NA())</f>
        <v>#N/A</v>
      </c>
      <c r="P1319" s="44">
        <f>IFERROR(_xll.qlIndexFixing(ONIndex6M,I1319,TRUE,_xll.ohTrigger(RecalcTrigger,Trigger6M)),NA())</f>
        <v>2.1200562858938454E-2</v>
      </c>
      <c r="Q1319" s="183">
        <f>IFERROR(_xll.qlIndexFixing(ONIndex1Y,I1319,TRUE,_xll.ohTrigger(RecalcTrigger,Trigger1Y)),NA())</f>
        <v>2.1663799577122944E-2</v>
      </c>
    </row>
    <row r="1320" spans="2:17" x14ac:dyDescent="0.2">
      <c r="B1320" s="39" t="s">
        <v>42</v>
      </c>
      <c r="D1320" s="42">
        <f>_xll.qlCalendarAdvance(Calendar,$D1319,B1320,"f",FALSE)</f>
        <v>48702</v>
      </c>
      <c r="E1320" s="177">
        <f>_xll.qlInterestRateIndexValueDate(IndexON,D1320)</f>
        <v>48702</v>
      </c>
      <c r="F1320" s="193">
        <f>IFERROR(_xll.qlIndexFixing(IndexON,D1320,TRUE,_xll.ohTrigger(RecalcTrigger,TriggerON)),NA())</f>
        <v>2.0604103968420162E-2</v>
      </c>
      <c r="H1320" s="42">
        <f>_xll.qlCalendarAdvance(Calendar,$H1319,B1320,"f",FALSE)</f>
        <v>48702</v>
      </c>
      <c r="I1320" s="177">
        <f>_xll.qlInterestRateIndexValueDate(Index1M,$H1320)</f>
        <v>48704</v>
      </c>
      <c r="J1320" s="182">
        <f>IFERROR(_xll.qlIndexFixing(Index1M,$H1320,TRUE,_xll.ohTrigger(RecalcTrigger,Trigger1M)),NA())</f>
        <v>2.0676839451014561E-2</v>
      </c>
      <c r="K1320" s="44" t="e">
        <f>IFERROR(_xll.qlIndexFixing(Index3M,H1320,TRUE,_xll.ohTrigger(RecalcTrigger,Trigger3M)),NA())</f>
        <v>#N/A</v>
      </c>
      <c r="L1320" s="44">
        <f>IFERROR(_xll.qlIndexFixing(Index6M,$H1320,TRUE,_xll.ohTrigger(RecalcTrigger,Trigger6M)),NA())</f>
        <v>2.1137362281698435E-2</v>
      </c>
      <c r="M1320" s="183">
        <f>IFERROR(_xll.qlIndexFixing(Index1Y,$H1320,TRUE,_xll.ohTrigger(RecalcTrigger,Trigger1Y)),NA())</f>
        <v>2.1489298167461524E-2</v>
      </c>
      <c r="N1320" s="182">
        <f>IFERROR(_xll.qlIndexFixing(ONIndex1M,I1320,TRUE,_xll.ohTrigger(RecalcTrigger,Trigger1M)),NA())</f>
        <v>2.0677265005328849E-2</v>
      </c>
      <c r="O1320" s="44" t="e">
        <f>IFERROR(_xll.qlIndexFixing(ONIndex3M,I1320,TRUE,_xll.ohTrigger(RecalcTrigger,Trigger3M)),NA())</f>
        <v>#N/A</v>
      </c>
      <c r="P1320" s="44">
        <f>IFERROR(_xll.qlIndexFixing(ONIndex6M,I1320,TRUE,_xll.ohTrigger(RecalcTrigger,Trigger6M)),NA())</f>
        <v>2.11880256328012E-2</v>
      </c>
      <c r="Q1320" s="183">
        <f>IFERROR(_xll.qlIndexFixing(ONIndex1Y,I1320,TRUE,_xll.ohTrigger(RecalcTrigger,Trigger1Y)),NA())</f>
        <v>2.1650256558016778E-2</v>
      </c>
    </row>
    <row r="1321" spans="2:17" x14ac:dyDescent="0.2">
      <c r="B1321" s="39" t="s">
        <v>42</v>
      </c>
      <c r="D1321" s="42">
        <f>_xll.qlCalendarAdvance(Calendar,$D1320,B1321,"f",FALSE)</f>
        <v>48709</v>
      </c>
      <c r="E1321" s="177">
        <f>_xll.qlInterestRateIndexValueDate(IndexON,D1321)</f>
        <v>48709</v>
      </c>
      <c r="F1321" s="193">
        <f>IFERROR(_xll.qlIndexFixing(IndexON,D1321,TRUE,_xll.ohTrigger(RecalcTrigger,TriggerON)),NA())</f>
        <v>2.0592651551964991E-2</v>
      </c>
      <c r="H1321" s="42">
        <f>_xll.qlCalendarAdvance(Calendar,$H1320,B1321,"f",FALSE)</f>
        <v>48709</v>
      </c>
      <c r="I1321" s="177">
        <f>_xll.qlInterestRateIndexValueDate(Index1M,$H1321)</f>
        <v>48711</v>
      </c>
      <c r="J1321" s="182">
        <f>IFERROR(_xll.qlIndexFixing(Index1M,$H1321,TRUE,_xll.ohTrigger(RecalcTrigger,Trigger1M)),NA())</f>
        <v>2.0665323315049722E-2</v>
      </c>
      <c r="K1321" s="44" t="e">
        <f>IFERROR(_xll.qlIndexFixing(Index3M,H1321,TRUE,_xll.ohTrigger(RecalcTrigger,Trigger3M)),NA())</f>
        <v>#N/A</v>
      </c>
      <c r="L1321" s="44">
        <f>IFERROR(_xll.qlIndexFixing(Index6M,$H1321,TRUE,_xll.ohTrigger(RecalcTrigger,Trigger6M)),NA())</f>
        <v>2.1123962580345202E-2</v>
      </c>
      <c r="M1321" s="183">
        <f>IFERROR(_xll.qlIndexFixing(Index1Y,$H1321,TRUE,_xll.ohTrigger(RecalcTrigger,Trigger1Y)),NA())</f>
        <v>2.1472645387634649E-2</v>
      </c>
      <c r="N1321" s="182">
        <f>IFERROR(_xll.qlIndexFixing(ONIndex1M,I1321,TRUE,_xll.ohTrigger(RecalcTrigger,Trigger1M)),NA())</f>
        <v>2.0665863849149702E-2</v>
      </c>
      <c r="O1321" s="44" t="e">
        <f>IFERROR(_xll.qlIndexFixing(ONIndex3M,I1321,TRUE,_xll.ohTrigger(RecalcTrigger,Trigger3M)),NA())</f>
        <v>#N/A</v>
      </c>
      <c r="P1321" s="44">
        <f>IFERROR(_xll.qlIndexFixing(ONIndex6M,I1321,TRUE,_xll.ohTrigger(RecalcTrigger,Trigger6M)),NA())</f>
        <v>2.1175434552223038E-2</v>
      </c>
      <c r="Q1321" s="183">
        <f>IFERROR(_xll.qlIndexFixing(ONIndex1Y,I1321,TRUE,_xll.ohTrigger(RecalcTrigger,Trigger1Y)),NA())</f>
        <v>2.1636610469837336E-2</v>
      </c>
    </row>
    <row r="1322" spans="2:17" x14ac:dyDescent="0.2">
      <c r="B1322" s="39" t="s">
        <v>42</v>
      </c>
      <c r="D1322" s="42">
        <f>_xll.qlCalendarAdvance(Calendar,$D1321,B1322,"f",FALSE)</f>
        <v>48716</v>
      </c>
      <c r="E1322" s="177">
        <f>_xll.qlInterestRateIndexValueDate(IndexON,D1322)</f>
        <v>48716</v>
      </c>
      <c r="F1322" s="193">
        <f>IFERROR(_xll.qlIndexFixing(IndexON,D1322,TRUE,_xll.ohTrigger(RecalcTrigger,TriggerON)),NA())</f>
        <v>2.0581144537503704E-2</v>
      </c>
      <c r="H1322" s="42">
        <f>_xll.qlCalendarAdvance(Calendar,$H1321,B1322,"f",FALSE)</f>
        <v>48716</v>
      </c>
      <c r="I1322" s="177">
        <f>_xll.qlInterestRateIndexValueDate(Index1M,$H1322)</f>
        <v>48718</v>
      </c>
      <c r="J1322" s="182">
        <f>IFERROR(_xll.qlIndexFixing(Index1M,$H1322,TRUE,_xll.ohTrigger(RecalcTrigger,Trigger1M)),NA())</f>
        <v>2.0653749666715016E-2</v>
      </c>
      <c r="K1322" s="44" t="e">
        <f>IFERROR(_xll.qlIndexFixing(Index3M,H1322,TRUE,_xll.ohTrigger(RecalcTrigger,Trigger3M)),NA())</f>
        <v>#N/A</v>
      </c>
      <c r="L1322" s="44">
        <f>IFERROR(_xll.qlIndexFixing(Index6M,$H1322,TRUE,_xll.ohTrigger(RecalcTrigger,Trigger6M)),NA())</f>
        <v>2.1110510462202352E-2</v>
      </c>
      <c r="M1322" s="183">
        <f>IFERROR(_xll.qlIndexFixing(Index1Y,$H1322,TRUE,_xll.ohTrigger(RecalcTrigger,Trigger1Y)),NA())</f>
        <v>2.1455885666255826E-2</v>
      </c>
      <c r="N1322" s="182">
        <f>IFERROR(_xll.qlIndexFixing(ONIndex1M,I1322,TRUE,_xll.ohTrigger(RecalcTrigger,Trigger1M)),NA())</f>
        <v>2.0654405041007351E-2</v>
      </c>
      <c r="O1322" s="44" t="e">
        <f>IFERROR(_xll.qlIndexFixing(ONIndex3M,I1322,TRUE,_xll.ohTrigger(RecalcTrigger,Trigger3M)),NA())</f>
        <v>#N/A</v>
      </c>
      <c r="P1322" s="44">
        <f>IFERROR(_xll.qlIndexFixing(ONIndex6M,I1322,TRUE,_xll.ohTrigger(RecalcTrigger,Trigger6M)),NA())</f>
        <v>2.1162789757092071E-2</v>
      </c>
      <c r="Q1322" s="183">
        <f>IFERROR(_xll.qlIndexFixing(ONIndex1Y,I1322,TRUE,_xll.ohTrigger(RecalcTrigger,Trigger1Y)),NA())</f>
        <v>2.1622861241841207E-2</v>
      </c>
    </row>
    <row r="1323" spans="2:17" x14ac:dyDescent="0.2">
      <c r="B1323" s="39" t="s">
        <v>42</v>
      </c>
      <c r="D1323" s="42">
        <f>_xll.qlCalendarAdvance(Calendar,$D1322,B1323,"f",FALSE)</f>
        <v>48723</v>
      </c>
      <c r="E1323" s="177">
        <f>_xll.qlInterestRateIndexValueDate(IndexON,D1323)</f>
        <v>48723</v>
      </c>
      <c r="F1323" s="193">
        <f>IFERROR(_xll.qlIndexFixing(IndexON,D1323,TRUE,_xll.ohTrigger(RecalcTrigger,TriggerON)),NA())</f>
        <v>2.0569583078833276E-2</v>
      </c>
      <c r="H1323" s="42">
        <f>_xll.qlCalendarAdvance(Calendar,$H1322,B1323,"f",FALSE)</f>
        <v>48723</v>
      </c>
      <c r="I1323" s="177">
        <f>_xll.qlInterestRateIndexValueDate(Index1M,$H1323)</f>
        <v>48725</v>
      </c>
      <c r="J1323" s="182">
        <f>IFERROR(_xll.qlIndexFixing(Index1M,$H1323,TRUE,_xll.ohTrigger(RecalcTrigger,Trigger1M)),NA())</f>
        <v>2.0642118646585494E-2</v>
      </c>
      <c r="K1323" s="44" t="e">
        <f>IFERROR(_xll.qlIndexFixing(Index3M,H1323,TRUE,_xll.ohTrigger(RecalcTrigger,Trigger3M)),NA())</f>
        <v>#N/A</v>
      </c>
      <c r="L1323" s="44">
        <f>IFERROR(_xll.qlIndexFixing(Index6M,$H1323,TRUE,_xll.ohTrigger(RecalcTrigger,Trigger6M)),NA())</f>
        <v>2.1097006069863349E-2</v>
      </c>
      <c r="M1323" s="183">
        <f>IFERROR(_xll.qlIndexFixing(Index1Y,$H1323,TRUE,_xll.ohTrigger(RecalcTrigger,Trigger1Y)),NA())</f>
        <v>2.1439018936350911E-2</v>
      </c>
      <c r="N1323" s="182">
        <f>IFERROR(_xll.qlIndexFixing(ONIndex1M,I1323,TRUE,_xll.ohTrigger(RecalcTrigger,Trigger1M)),NA())</f>
        <v>2.0642888721189578E-2</v>
      </c>
      <c r="O1323" s="44" t="e">
        <f>IFERROR(_xll.qlIndexFixing(ONIndex3M,I1323,TRUE,_xll.ohTrigger(RecalcTrigger,Trigger3M)),NA())</f>
        <v>#N/A</v>
      </c>
      <c r="P1323" s="44">
        <f>IFERROR(_xll.qlIndexFixing(ONIndex6M,I1323,TRUE,_xll.ohTrigger(RecalcTrigger,Trigger6M)),NA())</f>
        <v>2.1150091387536207E-2</v>
      </c>
      <c r="Q1323" s="183">
        <f>IFERROR(_xll.qlIndexFixing(ONIndex1Y,I1323,TRUE,_xll.ohTrigger(RecalcTrigger,Trigger1Y)),NA())</f>
        <v>2.1609008803284979E-2</v>
      </c>
    </row>
    <row r="1324" spans="2:17" x14ac:dyDescent="0.2">
      <c r="B1324" s="39" t="s">
        <v>42</v>
      </c>
      <c r="D1324" s="42">
        <f>_xll.qlCalendarAdvance(Calendar,$D1323,B1324,"f",FALSE)</f>
        <v>48730</v>
      </c>
      <c r="E1324" s="177">
        <f>_xll.qlInterestRateIndexValueDate(IndexON,D1324)</f>
        <v>48730</v>
      </c>
      <c r="F1324" s="193">
        <f>IFERROR(_xll.qlIndexFixing(IndexON,D1324,TRUE,_xll.ohTrigger(RecalcTrigger,TriggerON)),NA())</f>
        <v>2.0557967329271065E-2</v>
      </c>
      <c r="H1324" s="42">
        <f>_xll.qlCalendarAdvance(Calendar,$H1323,B1324,"f",FALSE)</f>
        <v>48730</v>
      </c>
      <c r="I1324" s="177">
        <f>_xll.qlInterestRateIndexValueDate(Index1M,$H1324)</f>
        <v>48732</v>
      </c>
      <c r="J1324" s="182">
        <f>IFERROR(_xll.qlIndexFixing(Index1M,$H1324,TRUE,_xll.ohTrigger(RecalcTrigger,Trigger1M)),NA())</f>
        <v>2.0630430395241206E-2</v>
      </c>
      <c r="K1324" s="44" t="e">
        <f>IFERROR(_xll.qlIndexFixing(Index3M,H1324,TRUE,_xll.ohTrigger(RecalcTrigger,Trigger3M)),NA())</f>
        <v>#N/A</v>
      </c>
      <c r="L1324" s="44">
        <f>IFERROR(_xll.qlIndexFixing(Index6M,$H1324,TRUE,_xll.ohTrigger(RecalcTrigger,Trigger6M)),NA())</f>
        <v>2.1084562099546466E-2</v>
      </c>
      <c r="M1324" s="183">
        <f>IFERROR(_xll.qlIndexFixing(Index1Y,$H1324,TRUE,_xll.ohTrigger(RecalcTrigger,Trigger1Y)),NA())</f>
        <v>2.1422045130985824E-2</v>
      </c>
      <c r="N1324" s="182">
        <f>IFERROR(_xll.qlIndexFixing(ONIndex1M,I1324,TRUE,_xll.ohTrigger(RecalcTrigger,Trigger1M)),NA())</f>
        <v>2.0631315029744357E-2</v>
      </c>
      <c r="O1324" s="44" t="e">
        <f>IFERROR(_xll.qlIndexFixing(ONIndex3M,I1324,TRUE,_xll.ohTrigger(RecalcTrigger,Trigger3M)),NA())</f>
        <v>#N/A</v>
      </c>
      <c r="P1324" s="44">
        <f>IFERROR(_xll.qlIndexFixing(ONIndex6M,I1324,TRUE,_xll.ohTrigger(RecalcTrigger,Trigger6M)),NA())</f>
        <v>2.1137339583363612E-2</v>
      </c>
      <c r="Q1324" s="183">
        <f>IFERROR(_xll.qlIndexFixing(ONIndex1Y,I1324,TRUE,_xll.ohTrigger(RecalcTrigger,Trigger1Y)),NA())</f>
        <v>2.159505308326537E-2</v>
      </c>
    </row>
    <row r="1325" spans="2:17" x14ac:dyDescent="0.2">
      <c r="B1325" s="39" t="s">
        <v>42</v>
      </c>
      <c r="D1325" s="42">
        <f>_xll.qlCalendarAdvance(Calendar,$D1324,B1325,"f",FALSE)</f>
        <v>48737</v>
      </c>
      <c r="E1325" s="177">
        <f>_xll.qlInterestRateIndexValueDate(IndexON,D1325)</f>
        <v>48737</v>
      </c>
      <c r="F1325" s="193">
        <f>IFERROR(_xll.qlIndexFixing(IndexON,D1325,TRUE,_xll.ohTrigger(RecalcTrigger,TriggerON)),NA())</f>
        <v>2.0546297442374239E-2</v>
      </c>
      <c r="H1325" s="42">
        <f>_xll.qlCalendarAdvance(Calendar,$H1324,B1325,"f",FALSE)</f>
        <v>48737</v>
      </c>
      <c r="I1325" s="177">
        <f>_xll.qlInterestRateIndexValueDate(Index1M,$H1325)</f>
        <v>48739</v>
      </c>
      <c r="J1325" s="182">
        <f>IFERROR(_xll.qlIndexFixing(Index1M,$H1325,TRUE,_xll.ohTrigger(RecalcTrigger,Trigger1M)),NA())</f>
        <v>2.0618685053252206E-2</v>
      </c>
      <c r="K1325" s="44" t="e">
        <f>IFERROR(_xll.qlIndexFixing(Index3M,H1325,TRUE,_xll.ohTrigger(RecalcTrigger,Trigger3M)),NA())</f>
        <v>#N/A</v>
      </c>
      <c r="L1325" s="44">
        <f>IFERROR(_xll.qlIndexFixing(Index6M,$H1325,TRUE,_xll.ohTrigger(RecalcTrigger,Trigger6M)),NA())</f>
        <v>2.1070966957009919E-2</v>
      </c>
      <c r="M1325" s="183">
        <f>IFERROR(_xll.qlIndexFixing(Index1Y,$H1325,TRUE,_xll.ohTrigger(RecalcTrigger,Trigger1Y)),NA())</f>
        <v>2.1404964183264381E-2</v>
      </c>
      <c r="N1325" s="182">
        <f>IFERROR(_xll.qlIndexFixing(ONIndex1M,I1325,TRUE,_xll.ohTrigger(RecalcTrigger,Trigger1M)),NA())</f>
        <v>2.0619684106799596E-2</v>
      </c>
      <c r="O1325" s="44" t="e">
        <f>IFERROR(_xll.qlIndexFixing(ONIndex3M,I1325,TRUE,_xll.ohTrigger(RecalcTrigger,Trigger3M)),NA())</f>
        <v>#N/A</v>
      </c>
      <c r="P1325" s="44">
        <f>IFERROR(_xll.qlIndexFixing(ONIndex6M,I1325,TRUE,_xll.ohTrigger(RecalcTrigger,Trigger6M)),NA())</f>
        <v>2.1124534484702195E-2</v>
      </c>
      <c r="Q1325" s="183">
        <f>IFERROR(_xll.qlIndexFixing(ONIndex1Y,I1325,TRUE,_xll.ohTrigger(RecalcTrigger,Trigger1Y)),NA())</f>
        <v>2.1580994011118904E-2</v>
      </c>
    </row>
    <row r="1326" spans="2:17" x14ac:dyDescent="0.2">
      <c r="B1326" s="39" t="s">
        <v>42</v>
      </c>
      <c r="D1326" s="42">
        <f>_xll.qlCalendarAdvance(Calendar,$D1325,B1326,"f",FALSE)</f>
        <v>48744</v>
      </c>
      <c r="E1326" s="177">
        <f>_xll.qlInterestRateIndexValueDate(IndexON,D1326)</f>
        <v>48744</v>
      </c>
      <c r="F1326" s="193">
        <f>IFERROR(_xll.qlIndexFixing(IndexON,D1326,TRUE,_xll.ohTrigger(RecalcTrigger,TriggerON)),NA())</f>
        <v>2.0534573571859838E-2</v>
      </c>
      <c r="H1326" s="42">
        <f>_xll.qlCalendarAdvance(Calendar,$H1325,B1326,"f",FALSE)</f>
        <v>48744</v>
      </c>
      <c r="I1326" s="177">
        <f>_xll.qlInterestRateIndexValueDate(Index1M,$H1326)</f>
        <v>48746</v>
      </c>
      <c r="J1326" s="182">
        <f>IFERROR(_xll.qlIndexFixing(Index1M,$H1326,TRUE,_xll.ohTrigger(RecalcTrigger,Trigger1M)),NA())</f>
        <v>2.0606882761196044E-2</v>
      </c>
      <c r="K1326" s="44" t="e">
        <f>IFERROR(_xll.qlIndexFixing(Index3M,H1326,TRUE,_xll.ohTrigger(RecalcTrigger,Trigger3M)),NA())</f>
        <v>#N/A</v>
      </c>
      <c r="L1326" s="44">
        <f>IFERROR(_xll.qlIndexFixing(Index6M,$H1326,TRUE,_xll.ohTrigger(RecalcTrigger,Trigger6M)),NA())</f>
        <v>2.1057319945032172E-2</v>
      </c>
      <c r="M1326" s="183">
        <f>IFERROR(_xll.qlIndexFixing(Index1Y,$H1326,TRUE,_xll.ohTrigger(RecalcTrigger,Trigger1Y)),NA())</f>
        <v>2.138777602633091E-2</v>
      </c>
      <c r="N1326" s="182">
        <f>IFERROR(_xll.qlIndexFixing(ONIndex1M,I1326,TRUE,_xll.ohTrigger(RecalcTrigger,Trigger1M)),NA())</f>
        <v>2.0607996092643077E-2</v>
      </c>
      <c r="O1326" s="44" t="e">
        <f>IFERROR(_xll.qlIndexFixing(ONIndex3M,I1326,TRUE,_xll.ohTrigger(RecalcTrigger,Trigger3M)),NA())</f>
        <v>#N/A</v>
      </c>
      <c r="P1326" s="44">
        <f>IFERROR(_xll.qlIndexFixing(ONIndex6M,I1326,TRUE,_xll.ohTrigger(RecalcTrigger,Trigger6M)),NA())</f>
        <v>2.1111676231280185E-2</v>
      </c>
      <c r="Q1326" s="183">
        <f>IFERROR(_xll.qlIndexFixing(ONIndex1Y,I1326,TRUE,_xll.ohTrigger(RecalcTrigger,Trigger1Y)),NA())</f>
        <v>2.1566831516022233E-2</v>
      </c>
    </row>
    <row r="1327" spans="2:17" x14ac:dyDescent="0.2">
      <c r="B1327" s="39" t="s">
        <v>42</v>
      </c>
      <c r="D1327" s="42">
        <f>_xll.qlCalendarAdvance(Calendar,$D1326,B1327,"f",FALSE)</f>
        <v>48751</v>
      </c>
      <c r="E1327" s="177">
        <f>_xll.qlInterestRateIndexValueDate(IndexON,D1327)</f>
        <v>48751</v>
      </c>
      <c r="F1327" s="193">
        <f>IFERROR(_xll.qlIndexFixing(IndexON,D1327,TRUE,_xll.ohTrigger(RecalcTrigger,TriggerON)),NA())</f>
        <v>2.0522795871285027E-2</v>
      </c>
      <c r="H1327" s="42">
        <f>_xll.qlCalendarAdvance(Calendar,$H1326,B1327,"f",FALSE)</f>
        <v>48751</v>
      </c>
      <c r="I1327" s="177">
        <f>_xll.qlInterestRateIndexValueDate(Index1M,$H1327)</f>
        <v>48753</v>
      </c>
      <c r="J1327" s="182">
        <f>IFERROR(_xll.qlIndexFixing(Index1M,$H1327,TRUE,_xll.ohTrigger(RecalcTrigger,Trigger1M)),NA())</f>
        <v>2.0595023659652767E-2</v>
      </c>
      <c r="K1327" s="44" t="e">
        <f>IFERROR(_xll.qlIndexFixing(Index3M,H1327,TRUE,_xll.ohTrigger(RecalcTrigger,Trigger3M)),NA())</f>
        <v>#N/A</v>
      </c>
      <c r="L1327" s="44">
        <f>IFERROR(_xll.qlIndexFixing(Index6M,$H1327,TRUE,_xll.ohTrigger(RecalcTrigger,Trigger6M)),NA())</f>
        <v>2.1043621206163675E-2</v>
      </c>
      <c r="M1327" s="183">
        <f>IFERROR(_xll.qlIndexFixing(Index1Y,$H1327,TRUE,_xll.ohTrigger(RecalcTrigger,Trigger1Y)),NA())</f>
        <v>2.1370480593367408E-2</v>
      </c>
      <c r="N1327" s="182">
        <f>IFERROR(_xll.qlIndexFixing(ONIndex1M,I1327,TRUE,_xll.ohTrigger(RecalcTrigger,Trigger1M)),NA())</f>
        <v>2.0596251127322773E-2</v>
      </c>
      <c r="O1327" s="44" t="e">
        <f>IFERROR(_xll.qlIndexFixing(ONIndex3M,I1327,TRUE,_xll.ohTrigger(RecalcTrigger,Trigger3M)),NA())</f>
        <v>#N/A</v>
      </c>
      <c r="P1327" s="44">
        <f>IFERROR(_xll.qlIndexFixing(ONIndex6M,I1327,TRUE,_xll.ohTrigger(RecalcTrigger,Trigger6M)),NA())</f>
        <v>2.1098764963545236E-2</v>
      </c>
      <c r="Q1327" s="183">
        <f>IFERROR(_xll.qlIndexFixing(ONIndex1Y,I1327,TRUE,_xll.ohTrigger(RecalcTrigger,Trigger1Y)),NA())</f>
        <v>2.1552565527152012E-2</v>
      </c>
    </row>
    <row r="1328" spans="2:17" x14ac:dyDescent="0.2">
      <c r="B1328" s="39" t="s">
        <v>42</v>
      </c>
      <c r="D1328" s="42">
        <f>_xll.qlCalendarAdvance(Calendar,$D1327,B1328,"f",FALSE)</f>
        <v>48758</v>
      </c>
      <c r="E1328" s="177">
        <f>_xll.qlInterestRateIndexValueDate(IndexON,D1328)</f>
        <v>48758</v>
      </c>
      <c r="F1328" s="193">
        <f>IFERROR(_xll.qlIndexFixing(IndexON,D1328,TRUE,_xll.ohTrigger(RecalcTrigger,TriggerON)),NA())</f>
        <v>2.0510964494047101E-2</v>
      </c>
      <c r="H1328" s="42">
        <f>_xll.qlCalendarAdvance(Calendar,$H1327,B1328,"f",FALSE)</f>
        <v>48758</v>
      </c>
      <c r="I1328" s="177">
        <f>_xll.qlInterestRateIndexValueDate(Index1M,$H1328)</f>
        <v>48760</v>
      </c>
      <c r="J1328" s="182">
        <f>IFERROR(_xll.qlIndexFixing(Index1M,$H1328,TRUE,_xll.ohTrigger(RecalcTrigger,Trigger1M)),NA())</f>
        <v>2.0583910303748697E-2</v>
      </c>
      <c r="K1328" s="44" t="e">
        <f>IFERROR(_xll.qlIndexFixing(Index3M,H1328,TRUE,_xll.ohTrigger(RecalcTrigger,Trigger3M)),NA())</f>
        <v>#N/A</v>
      </c>
      <c r="L1328" s="44">
        <f>IFERROR(_xll.qlIndexFixing(Index6M,$H1328,TRUE,_xll.ohTrigger(RecalcTrigger,Trigger6M)),NA())</f>
        <v>2.1029870882957068E-2</v>
      </c>
      <c r="M1328" s="183">
        <f>IFERROR(_xll.qlIndexFixing(Index1Y,$H1328,TRUE,_xll.ohTrigger(RecalcTrigger,Trigger1Y)),NA())</f>
        <v>2.1353077817595725E-2</v>
      </c>
      <c r="N1328" s="182">
        <f>IFERROR(_xll.qlIndexFixing(ONIndex1M,I1328,TRUE,_xll.ohTrigger(RecalcTrigger,Trigger1M)),NA())</f>
        <v>2.058444935104653E-2</v>
      </c>
      <c r="O1328" s="44" t="e">
        <f>IFERROR(_xll.qlIndexFixing(ONIndex3M,I1328,TRUE,_xll.ohTrigger(RecalcTrigger,Trigger3M)),NA())</f>
        <v>#N/A</v>
      </c>
      <c r="P1328" s="44">
        <f>IFERROR(_xll.qlIndexFixing(ONIndex6M,I1328,TRUE,_xll.ohTrigger(RecalcTrigger,Trigger6M)),NA())</f>
        <v>2.1085800821065703E-2</v>
      </c>
      <c r="Q1328" s="183">
        <f>IFERROR(_xll.qlIndexFixing(ONIndex1Y,I1328,TRUE,_xll.ohTrigger(RecalcTrigger,Trigger1Y)),NA())</f>
        <v>2.1538195973844765E-2</v>
      </c>
    </row>
    <row r="1329" spans="2:17" x14ac:dyDescent="0.2">
      <c r="B1329" s="39" t="s">
        <v>42</v>
      </c>
      <c r="D1329" s="42">
        <f>_xll.qlCalendarAdvance(Calendar,$D1328,B1329,"f",FALSE)</f>
        <v>48765</v>
      </c>
      <c r="E1329" s="177">
        <f>_xll.qlInterestRateIndexValueDate(IndexON,D1329)</f>
        <v>48765</v>
      </c>
      <c r="F1329" s="193">
        <f>IFERROR(_xll.qlIndexFixing(IndexON,D1329,TRUE,_xll.ohTrigger(RecalcTrigger,TriggerON)),NA())</f>
        <v>2.0499079593783165E-2</v>
      </c>
      <c r="H1329" s="42">
        <f>_xll.qlCalendarAdvance(Calendar,$H1328,B1329,"f",FALSE)</f>
        <v>48765</v>
      </c>
      <c r="I1329" s="177">
        <f>_xll.qlInterestRateIndexValueDate(Index1M,$H1329)</f>
        <v>48767</v>
      </c>
      <c r="J1329" s="182">
        <f>IFERROR(_xll.qlIndexFixing(Index1M,$H1329,TRUE,_xll.ohTrigger(RecalcTrigger,Trigger1M)),NA())</f>
        <v>2.0571135590410072E-2</v>
      </c>
      <c r="K1329" s="44" t="e">
        <f>IFERROR(_xll.qlIndexFixing(Index3M,H1329,TRUE,_xll.ohTrigger(RecalcTrigger,Trigger3M)),NA())</f>
        <v>#N/A</v>
      </c>
      <c r="L1329" s="44">
        <f>IFERROR(_xll.qlIndexFixing(Index6M,$H1329,TRUE,_xll.ohTrigger(RecalcTrigger,Trigger6M)),NA())</f>
        <v>2.1014889942927724E-2</v>
      </c>
      <c r="M1329" s="183">
        <f>IFERROR(_xll.qlIndexFixing(Index1Y,$H1329,TRUE,_xll.ohTrigger(RecalcTrigger,Trigger1Y)),NA())</f>
        <v>2.1335567632277366E-2</v>
      </c>
      <c r="N1329" s="182">
        <f>IFERROR(_xll.qlIndexFixing(ONIndex1M,I1329,TRUE,_xll.ohTrigger(RecalcTrigger,Trigger1M)),NA())</f>
        <v>2.057259090386232E-2</v>
      </c>
      <c r="O1329" s="44" t="e">
        <f>IFERROR(_xll.qlIndexFixing(ONIndex3M,I1329,TRUE,_xll.ohTrigger(RecalcTrigger,Trigger3M)),NA())</f>
        <v>#N/A</v>
      </c>
      <c r="P1329" s="44">
        <f>IFERROR(_xll.qlIndexFixing(ONIndex6M,I1329,TRUE,_xll.ohTrigger(RecalcTrigger,Trigger6M)),NA())</f>
        <v>2.1072783944209306E-2</v>
      </c>
      <c r="Q1329" s="183">
        <f>IFERROR(_xll.qlIndexFixing(ONIndex1Y,I1329,TRUE,_xll.ohTrigger(RecalcTrigger,Trigger1Y)),NA())</f>
        <v>2.1523722785277144E-2</v>
      </c>
    </row>
    <row r="1330" spans="2:17" x14ac:dyDescent="0.2">
      <c r="B1330" s="39" t="s">
        <v>42</v>
      </c>
      <c r="D1330" s="42">
        <f>_xll.qlCalendarAdvance(Calendar,$D1329,B1330,"f",FALSE)</f>
        <v>48772</v>
      </c>
      <c r="E1330" s="177">
        <f>_xll.qlInterestRateIndexValueDate(IndexON,D1330)</f>
        <v>48772</v>
      </c>
      <c r="F1330" s="193">
        <f>IFERROR(_xll.qlIndexFixing(IndexON,D1330,TRUE,_xll.ohTrigger(RecalcTrigger,TriggerON)),NA())</f>
        <v>2.0487141324050384E-2</v>
      </c>
      <c r="H1330" s="42">
        <f>_xll.qlCalendarAdvance(Calendar,$H1329,B1330,"f",FALSE)</f>
        <v>48772</v>
      </c>
      <c r="I1330" s="177">
        <f>_xll.qlInterestRateIndexValueDate(Index1M,$H1330)</f>
        <v>48774</v>
      </c>
      <c r="J1330" s="182">
        <f>IFERROR(_xll.qlIndexFixing(Index1M,$H1330,TRUE,_xll.ohTrigger(RecalcTrigger,Trigger1M)),NA())</f>
        <v>2.0559106903863256E-2</v>
      </c>
      <c r="K1330" s="44" t="e">
        <f>IFERROR(_xll.qlIndexFixing(Index3M,H1330,TRUE,_xll.ohTrigger(RecalcTrigger,Trigger3M)),NA())</f>
        <v>#N/A</v>
      </c>
      <c r="L1330" s="44">
        <f>IFERROR(_xll.qlIndexFixing(Index6M,$H1330,TRUE,_xll.ohTrigger(RecalcTrigger,Trigger6M)),NA())</f>
        <v>2.1001023623830908E-2</v>
      </c>
      <c r="M1330" s="183">
        <f>IFERROR(_xll.qlIndexFixing(Index1Y,$H1330,TRUE,_xll.ohTrigger(RecalcTrigger,Trigger1Y)),NA())</f>
        <v>2.1317949970712364E-2</v>
      </c>
      <c r="N1330" s="182">
        <f>IFERROR(_xll.qlIndexFixing(ONIndex1M,I1330,TRUE,_xll.ohTrigger(RecalcTrigger,Trigger1M)),NA())</f>
        <v>2.0560675926137861E-2</v>
      </c>
      <c r="O1330" s="44" t="e">
        <f>IFERROR(_xll.qlIndexFixing(ONIndex3M,I1330,TRUE,_xll.ohTrigger(RecalcTrigger,Trigger3M)),NA())</f>
        <v>#N/A</v>
      </c>
      <c r="P1330" s="44">
        <f>IFERROR(_xll.qlIndexFixing(ONIndex6M,I1330,TRUE,_xll.ohTrigger(RecalcTrigger,Trigger6M)),NA())</f>
        <v>2.1059714472704272E-2</v>
      </c>
      <c r="Q1330" s="183">
        <f>IFERROR(_xll.qlIndexFixing(ONIndex1Y,I1330,TRUE,_xll.ohTrigger(RecalcTrigger,Trigger1Y)),NA())</f>
        <v>2.1509145890705739E-2</v>
      </c>
    </row>
    <row r="1331" spans="2:17" x14ac:dyDescent="0.2">
      <c r="B1331" s="39" t="s">
        <v>42</v>
      </c>
      <c r="D1331" s="42">
        <f>_xll.qlCalendarAdvance(Calendar,$D1330,B1331,"f",FALSE)</f>
        <v>48779</v>
      </c>
      <c r="E1331" s="177">
        <f>_xll.qlInterestRateIndexValueDate(IndexON,D1331)</f>
        <v>48779</v>
      </c>
      <c r="F1331" s="193">
        <f>IFERROR(_xll.qlIndexFixing(IndexON,D1331,TRUE,_xll.ohTrigger(RecalcTrigger,TriggerON)),NA())</f>
        <v>2.0475149838565798E-2</v>
      </c>
      <c r="H1331" s="42">
        <f>_xll.qlCalendarAdvance(Calendar,$H1330,B1331,"f",FALSE)</f>
        <v>48779</v>
      </c>
      <c r="I1331" s="177">
        <f>_xll.qlInterestRateIndexValueDate(Index1M,$H1331)</f>
        <v>48781</v>
      </c>
      <c r="J1331" s="182">
        <f>IFERROR(_xll.qlIndexFixing(Index1M,$H1331,TRUE,_xll.ohTrigger(RecalcTrigger,Trigger1M)),NA())</f>
        <v>2.0547021970137025E-2</v>
      </c>
      <c r="K1331" s="44" t="e">
        <f>IFERROR(_xll.qlIndexFixing(Index3M,H1331,TRUE,_xll.ohTrigger(RecalcTrigger,Trigger3M)),NA())</f>
        <v>#N/A</v>
      </c>
      <c r="L1331" s="44">
        <f>IFERROR(_xll.qlIndexFixing(Index6M,$H1331,TRUE,_xll.ohTrigger(RecalcTrigger,Trigger6M)),NA())</f>
        <v>2.0987106171286938E-2</v>
      </c>
      <c r="M1331" s="183">
        <f>IFERROR(_xll.qlIndexFixing(Index1Y,$H1331,TRUE,_xll.ohTrigger(RecalcTrigger,Trigger1Y)),NA())</f>
        <v>2.1300224766240616E-2</v>
      </c>
      <c r="N1331" s="182">
        <f>IFERROR(_xll.qlIndexFixing(ONIndex1M,I1331,TRUE,_xll.ohTrigger(RecalcTrigger,Trigger1M)),NA())</f>
        <v>2.0548704557841191E-2</v>
      </c>
      <c r="O1331" s="44" t="e">
        <f>IFERROR(_xll.qlIndexFixing(ONIndex3M,I1331,TRUE,_xll.ohTrigger(RecalcTrigger,Trigger3M)),NA())</f>
        <v>#N/A</v>
      </c>
      <c r="P1331" s="44">
        <f>IFERROR(_xll.qlIndexFixing(ONIndex6M,I1331,TRUE,_xll.ohTrigger(RecalcTrigger,Trigger6M)),NA())</f>
        <v>2.1046592546758447E-2</v>
      </c>
      <c r="Q1331" s="183">
        <f>IFERROR(_xll.qlIndexFixing(ONIndex1Y,I1331,TRUE,_xll.ohTrigger(RecalcTrigger,Trigger1Y)),NA())</f>
        <v>2.1494465219307202E-2</v>
      </c>
    </row>
    <row r="1332" spans="2:17" x14ac:dyDescent="0.2">
      <c r="B1332" s="39" t="s">
        <v>42</v>
      </c>
      <c r="D1332" s="42">
        <f>_xll.qlCalendarAdvance(Calendar,$D1331,B1332,"f",FALSE)</f>
        <v>48786</v>
      </c>
      <c r="E1332" s="177">
        <f>_xll.qlInterestRateIndexValueDate(IndexON,D1332)</f>
        <v>48786</v>
      </c>
      <c r="F1332" s="193">
        <f>IFERROR(_xll.qlIndexFixing(IndexON,D1332,TRUE,_xll.ohTrigger(RecalcTrigger,TriggerON)),NA())</f>
        <v>2.046310529056683E-2</v>
      </c>
      <c r="H1332" s="42">
        <f>_xll.qlCalendarAdvance(Calendar,$H1331,B1332,"f",FALSE)</f>
        <v>48786</v>
      </c>
      <c r="I1332" s="177">
        <f>_xll.qlInterestRateIndexValueDate(Index1M,$H1332)</f>
        <v>48788</v>
      </c>
      <c r="J1332" s="182">
        <f>IFERROR(_xll.qlIndexFixing(Index1M,$H1332,TRUE,_xll.ohTrigger(RecalcTrigger,Trigger1M)),NA())</f>
        <v>2.053488092980893E-2</v>
      </c>
      <c r="K1332" s="44" t="e">
        <f>IFERROR(_xll.qlIndexFixing(Index3M,H1332,TRUE,_xll.ohTrigger(RecalcTrigger,Trigger3M)),NA())</f>
        <v>#N/A</v>
      </c>
      <c r="L1332" s="44">
        <f>IFERROR(_xll.qlIndexFixing(Index6M,$H1332,TRUE,_xll.ohTrigger(RecalcTrigger,Trigger6M)),NA())</f>
        <v>2.097313772789057E-2</v>
      </c>
      <c r="M1332" s="183">
        <f>IFERROR(_xll.qlIndexFixing(Index1Y,$H1332,TRUE,_xll.ohTrigger(RecalcTrigger,Trigger1Y)),NA())</f>
        <v>2.128239195224188E-2</v>
      </c>
      <c r="N1332" s="182">
        <f>IFERROR(_xll.qlIndexFixing(ONIndex1M,I1332,TRUE,_xll.ohTrigger(RecalcTrigger,Trigger1M)),NA())</f>
        <v>2.053667693926009E-2</v>
      </c>
      <c r="O1332" s="44" t="e">
        <f>IFERROR(_xll.qlIndexFixing(ONIndex3M,I1332,TRUE,_xll.ohTrigger(RecalcTrigger,Trigger3M)),NA())</f>
        <v>#N/A</v>
      </c>
      <c r="P1332" s="44">
        <f>IFERROR(_xll.qlIndexFixing(ONIndex6M,I1332,TRUE,_xll.ohTrigger(RecalcTrigger,Trigger6M)),NA())</f>
        <v>2.1033418306179996E-2</v>
      </c>
      <c r="Q1332" s="183">
        <f>IFERROR(_xll.qlIndexFixing(ONIndex1Y,I1332,TRUE,_xll.ohTrigger(RecalcTrigger,Trigger1Y)),NA())</f>
        <v>2.1479680700418058E-2</v>
      </c>
    </row>
    <row r="1333" spans="2:17" x14ac:dyDescent="0.2">
      <c r="B1333" s="39" t="s">
        <v>42</v>
      </c>
      <c r="D1333" s="42">
        <f>_xll.qlCalendarAdvance(Calendar,$D1332,B1333,"f",FALSE)</f>
        <v>48793</v>
      </c>
      <c r="E1333" s="177">
        <f>_xll.qlInterestRateIndexValueDate(IndexON,D1333)</f>
        <v>48793</v>
      </c>
      <c r="F1333" s="193">
        <f>IFERROR(_xll.qlIndexFixing(IndexON,D1333,TRUE,_xll.ohTrigger(RecalcTrigger,TriggerON)),NA())</f>
        <v>2.0451007833850454E-2</v>
      </c>
      <c r="H1333" s="42">
        <f>_xll.qlCalendarAdvance(Calendar,$H1332,B1333,"f",FALSE)</f>
        <v>48793</v>
      </c>
      <c r="I1333" s="177">
        <f>_xll.qlInterestRateIndexValueDate(Index1M,$H1333)</f>
        <v>48795</v>
      </c>
      <c r="J1333" s="182">
        <f>IFERROR(_xll.qlIndexFixing(Index1M,$H1333,TRUE,_xll.ohTrigger(RecalcTrigger,Trigger1M)),NA())</f>
        <v>2.0522683923461515E-2</v>
      </c>
      <c r="K1333" s="44" t="e">
        <f>IFERROR(_xll.qlIndexFixing(Index3M,H1333,TRUE,_xll.ohTrigger(RecalcTrigger,Trigger3M)),NA())</f>
        <v>#N/A</v>
      </c>
      <c r="L1333" s="44">
        <f>IFERROR(_xll.qlIndexFixing(Index6M,$H1333,TRUE,_xll.ohTrigger(RecalcTrigger,Trigger6M)),NA())</f>
        <v>2.0959118436235262E-2</v>
      </c>
      <c r="M1333" s="183">
        <f>IFERROR(_xll.qlIndexFixing(Index1Y,$H1333,TRUE,_xll.ohTrigger(RecalcTrigger,Trigger1Y)),NA())</f>
        <v>2.1264451462134678E-2</v>
      </c>
      <c r="N1333" s="182">
        <f>IFERROR(_xll.qlIndexFixing(ONIndex1M,I1333,TRUE,_xll.ohTrigger(RecalcTrigger,Trigger1M)),NA())</f>
        <v>2.0524593210442532E-2</v>
      </c>
      <c r="O1333" s="44" t="e">
        <f>IFERROR(_xll.qlIndexFixing(ONIndex3M,I1333,TRUE,_xll.ohTrigger(RecalcTrigger,Trigger3M)),NA())</f>
        <v>#N/A</v>
      </c>
      <c r="P1333" s="44">
        <f>IFERROR(_xll.qlIndexFixing(ONIndex6M,I1333,TRUE,_xll.ohTrigger(RecalcTrigger,Trigger6M)),NA())</f>
        <v>2.1020191891016893E-2</v>
      </c>
      <c r="Q1333" s="183">
        <f>IFERROR(_xll.qlIndexFixing(ONIndex1Y,I1333,TRUE,_xll.ohTrigger(RecalcTrigger,Trigger1Y)),NA())</f>
        <v>2.1464792263135024E-2</v>
      </c>
    </row>
    <row r="1334" spans="2:17" x14ac:dyDescent="0.2">
      <c r="B1334" s="39" t="s">
        <v>42</v>
      </c>
      <c r="D1334" s="42">
        <f>_xll.qlCalendarAdvance(Calendar,$D1333,B1334,"f",FALSE)</f>
        <v>48800</v>
      </c>
      <c r="E1334" s="177">
        <f>_xll.qlInterestRateIndexValueDate(IndexON,D1334)</f>
        <v>48800</v>
      </c>
      <c r="F1334" s="193">
        <f>IFERROR(_xll.qlIndexFixing(IndexON,D1334,TRUE,_xll.ohTrigger(RecalcTrigger,TriggerON)),NA())</f>
        <v>2.0438857621893902E-2</v>
      </c>
      <c r="H1334" s="42">
        <f>_xll.qlCalendarAdvance(Calendar,$H1333,B1334,"f",FALSE)</f>
        <v>48800</v>
      </c>
      <c r="I1334" s="177">
        <f>_xll.qlInterestRateIndexValueDate(Index1M,$H1334)</f>
        <v>48802</v>
      </c>
      <c r="J1334" s="182">
        <f>IFERROR(_xll.qlIndexFixing(Index1M,$H1334,TRUE,_xll.ohTrigger(RecalcTrigger,Trigger1M)),NA())</f>
        <v>2.0510431091667336E-2</v>
      </c>
      <c r="K1334" s="44" t="e">
        <f>IFERROR(_xll.qlIndexFixing(Index3M,H1334,TRUE,_xll.ohTrigger(RecalcTrigger,Trigger3M)),NA())</f>
        <v>#N/A</v>
      </c>
      <c r="L1334" s="44">
        <f>IFERROR(_xll.qlIndexFixing(Index6M,$H1334,TRUE,_xll.ohTrigger(RecalcTrigger,Trigger6M)),NA())</f>
        <v>2.0945048438915773E-2</v>
      </c>
      <c r="M1334" s="183">
        <f>IFERROR(_xll.qlIndexFixing(Index1Y,$H1334,TRUE,_xll.ohTrigger(RecalcTrigger,Trigger1Y)),NA())</f>
        <v>2.1246403229378041E-2</v>
      </c>
      <c r="N1334" s="182">
        <f>IFERROR(_xll.qlIndexFixing(ONIndex1M,I1334,TRUE,_xll.ohTrigger(RecalcTrigger,Trigger1M)),NA())</f>
        <v>2.0512453511596362E-2</v>
      </c>
      <c r="O1334" s="44" t="e">
        <f>IFERROR(_xll.qlIndexFixing(ONIndex3M,I1334,TRUE,_xll.ohTrigger(RecalcTrigger,Trigger3M)),NA())</f>
        <v>#N/A</v>
      </c>
      <c r="P1334" s="44">
        <f>IFERROR(_xll.qlIndexFixing(ONIndex6M,I1334,TRUE,_xll.ohTrigger(RecalcTrigger,Trigger6M)),NA())</f>
        <v>2.100691344131711E-2</v>
      </c>
      <c r="Q1334" s="183">
        <f>IFERROR(_xll.qlIndexFixing(ONIndex1Y,I1334,TRUE,_xll.ohTrigger(RecalcTrigger,Trigger1Y)),NA())</f>
        <v>2.1449799836794625E-2</v>
      </c>
    </row>
    <row r="1335" spans="2:17" x14ac:dyDescent="0.2">
      <c r="B1335" s="39" t="s">
        <v>42</v>
      </c>
      <c r="D1335" s="42">
        <f>_xll.qlCalendarAdvance(Calendar,$D1334,B1335,"f",FALSE)</f>
        <v>48807</v>
      </c>
      <c r="E1335" s="177">
        <f>_xll.qlInterestRateIndexValueDate(IndexON,D1335)</f>
        <v>48807</v>
      </c>
      <c r="F1335" s="193">
        <f>IFERROR(_xll.qlIndexFixing(IndexON,D1335,TRUE,_xll.ohTrigger(RecalcTrigger,TriggerON)),NA())</f>
        <v>2.0426654808334277E-2</v>
      </c>
      <c r="H1335" s="42">
        <f>_xll.qlCalendarAdvance(Calendar,$H1334,B1335,"f",FALSE)</f>
        <v>48807</v>
      </c>
      <c r="I1335" s="177">
        <f>_xll.qlInterestRateIndexValueDate(Index1M,$H1335)</f>
        <v>48809</v>
      </c>
      <c r="J1335" s="182">
        <f>IFERROR(_xll.qlIndexFixing(Index1M,$H1335,TRUE,_xll.ohTrigger(RecalcTrigger,Trigger1M)),NA())</f>
        <v>2.0498122575006439E-2</v>
      </c>
      <c r="K1335" s="44" t="e">
        <f>IFERROR(_xll.qlIndexFixing(Index3M,H1335,TRUE,_xll.ohTrigger(RecalcTrigger,Trigger3M)),NA())</f>
        <v>#N/A</v>
      </c>
      <c r="L1335" s="44">
        <f>IFERROR(_xll.qlIndexFixing(Index6M,$H1335,TRUE,_xll.ohTrigger(RecalcTrigger,Trigger6M)),NA())</f>
        <v>2.0930927878524273E-2</v>
      </c>
      <c r="M1335" s="183">
        <f>IFERROR(_xll.qlIndexFixing(Index1Y,$H1335,TRUE,_xll.ohTrigger(RecalcTrigger,Trigger1Y)),NA())</f>
        <v>2.1228247187469775E-2</v>
      </c>
      <c r="N1335" s="182">
        <f>IFERROR(_xll.qlIndexFixing(ONIndex1M,I1335,TRUE,_xll.ohTrigger(RecalcTrigger,Trigger1M)),NA())</f>
        <v>2.050025798284949E-2</v>
      </c>
      <c r="O1335" s="44" t="e">
        <f>IFERROR(_xll.qlIndexFixing(ONIndex3M,I1335,TRUE,_xll.ohTrigger(RecalcTrigger,Trigger3M)),NA())</f>
        <v>#N/A</v>
      </c>
      <c r="P1335" s="44">
        <f>IFERROR(_xll.qlIndexFixing(ONIndex6M,I1335,TRUE,_xll.ohTrigger(RecalcTrigger,Trigger6M)),NA())</f>
        <v>2.0993583096968749E-2</v>
      </c>
      <c r="Q1335" s="183">
        <f>IFERROR(_xll.qlIndexFixing(ONIndex1Y,I1335,TRUE,_xll.ohTrigger(RecalcTrigger,Trigger1Y)),NA())</f>
        <v>2.1434703350573514E-2</v>
      </c>
    </row>
    <row r="1336" spans="2:17" x14ac:dyDescent="0.2">
      <c r="B1336" s="39" t="s">
        <v>42</v>
      </c>
      <c r="D1336" s="42">
        <f>_xll.qlCalendarAdvance(Calendar,$D1335,B1336,"f",FALSE)</f>
        <v>48814</v>
      </c>
      <c r="E1336" s="177">
        <f>_xll.qlInterestRateIndexValueDate(IndexON,D1336)</f>
        <v>48814</v>
      </c>
      <c r="F1336" s="193">
        <f>IFERROR(_xll.qlIndexFixing(IndexON,D1336,TRUE,_xll.ohTrigger(RecalcTrigger,TriggerON)),NA())</f>
        <v>2.0414399546568873E-2</v>
      </c>
      <c r="H1336" s="42">
        <f>_xll.qlCalendarAdvance(Calendar,$H1335,B1336,"f",FALSE)</f>
        <v>48814</v>
      </c>
      <c r="I1336" s="177">
        <f>_xll.qlInterestRateIndexValueDate(Index1M,$H1336)</f>
        <v>48816</v>
      </c>
      <c r="J1336" s="182">
        <f>IFERROR(_xll.qlIndexFixing(Index1M,$H1336,TRUE,_xll.ohTrigger(RecalcTrigger,Trigger1M)),NA())</f>
        <v>2.0485758514058872E-2</v>
      </c>
      <c r="K1336" s="44" t="e">
        <f>IFERROR(_xll.qlIndexFixing(Index3M,H1336,TRUE,_xll.ohTrigger(RecalcTrigger,Trigger3M)),NA())</f>
        <v>#N/A</v>
      </c>
      <c r="L1336" s="44">
        <f>IFERROR(_xll.qlIndexFixing(Index6M,$H1336,TRUE,_xll.ohTrigger(RecalcTrigger,Trigger6M)),NA())</f>
        <v>2.0916756897656374E-2</v>
      </c>
      <c r="M1336" s="183">
        <f>IFERROR(_xll.qlIndexFixing(Index1Y,$H1336,TRUE,_xll.ohTrigger(RecalcTrigger,Trigger1Y)),NA())</f>
        <v>2.1209983269948843E-2</v>
      </c>
      <c r="N1336" s="182">
        <f>IFERROR(_xll.qlIndexFixing(ONIndex1M,I1336,TRUE,_xll.ohTrigger(RecalcTrigger,Trigger1M)),NA())</f>
        <v>2.0488006764329825E-2</v>
      </c>
      <c r="O1336" s="44" t="e">
        <f>IFERROR(_xll.qlIndexFixing(ONIndex3M,I1336,TRUE,_xll.ohTrigger(RecalcTrigger,Trigger3M)),NA())</f>
        <v>#N/A</v>
      </c>
      <c r="P1336" s="44">
        <f>IFERROR(_xll.qlIndexFixing(ONIndex6M,I1336,TRUE,_xll.ohTrigger(RecalcTrigger,Trigger6M)),NA())</f>
        <v>2.0980200998259591E-2</v>
      </c>
      <c r="Q1336" s="183">
        <f>IFERROR(_xll.qlIndexFixing(ONIndex1Y,I1336,TRUE,_xll.ohTrigger(RecalcTrigger,Trigger1Y)),NA())</f>
        <v>2.1419502733648343E-2</v>
      </c>
    </row>
    <row r="1337" spans="2:17" x14ac:dyDescent="0.2">
      <c r="B1337" s="39" t="s">
        <v>42</v>
      </c>
      <c r="D1337" s="42">
        <f>_xll.qlCalendarAdvance(Calendar,$D1336,B1337,"f",FALSE)</f>
        <v>48821</v>
      </c>
      <c r="E1337" s="177">
        <f>_xll.qlInterestRateIndexValueDate(IndexON,D1337)</f>
        <v>48821</v>
      </c>
      <c r="F1337" s="193">
        <f>IFERROR(_xll.qlIndexFixing(IndexON,D1337,TRUE,_xll.ohTrigger(RecalcTrigger,TriggerON)),NA())</f>
        <v>2.040209199031473E-2</v>
      </c>
      <c r="H1337" s="42">
        <f>_xll.qlCalendarAdvance(Calendar,$H1336,B1337,"f",FALSE)</f>
        <v>48821</v>
      </c>
      <c r="I1337" s="177">
        <f>_xll.qlInterestRateIndexValueDate(Index1M,$H1337)</f>
        <v>48823</v>
      </c>
      <c r="J1337" s="182">
        <f>IFERROR(_xll.qlIndexFixing(Index1M,$H1337,TRUE,_xll.ohTrigger(RecalcTrigger,Trigger1M)),NA())</f>
        <v>2.0473339049404682E-2</v>
      </c>
      <c r="K1337" s="44" t="e">
        <f>IFERROR(_xll.qlIndexFixing(Index3M,H1337,TRUE,_xll.ohTrigger(RecalcTrigger,Trigger3M)),NA())</f>
        <v>#N/A</v>
      </c>
      <c r="L1337" s="44">
        <f>IFERROR(_xll.qlIndexFixing(Index6M,$H1337,TRUE,_xll.ohTrigger(RecalcTrigger,Trigger6M)),NA())</f>
        <v>2.090467441878598E-2</v>
      </c>
      <c r="M1337" s="183">
        <f>IFERROR(_xll.qlIndexFixing(Index1Y,$H1337,TRUE,_xll.ohTrigger(RecalcTrigger,Trigger1Y)),NA())</f>
        <v>2.1191611410392545E-2</v>
      </c>
      <c r="N1337" s="182">
        <f>IFERROR(_xll.qlIndexFixing(ONIndex1M,I1337,TRUE,_xll.ohTrigger(RecalcTrigger,Trigger1M)),NA())</f>
        <v>2.0475699996245211E-2</v>
      </c>
      <c r="O1337" s="44" t="e">
        <f>IFERROR(_xll.qlIndexFixing(ONIndex3M,I1337,TRUE,_xll.ohTrigger(RecalcTrigger,Trigger3M)),NA())</f>
        <v>#N/A</v>
      </c>
      <c r="P1337" s="44">
        <f>IFERROR(_xll.qlIndexFixing(ONIndex6M,I1337,TRUE,_xll.ohTrigger(RecalcTrigger,Trigger6M)),NA())</f>
        <v>2.0966767284757992E-2</v>
      </c>
      <c r="Q1337" s="183">
        <f>IFERROR(_xll.qlIndexFixing(ONIndex1Y,I1337,TRUE,_xll.ohTrigger(RecalcTrigger,Trigger1Y)),NA())</f>
        <v>2.1404197915355638E-2</v>
      </c>
    </row>
    <row r="1338" spans="2:17" x14ac:dyDescent="0.2">
      <c r="B1338" s="39" t="s">
        <v>42</v>
      </c>
      <c r="D1338" s="42">
        <f>_xll.qlCalendarAdvance(Calendar,$D1337,B1338,"f",FALSE)</f>
        <v>48828</v>
      </c>
      <c r="E1338" s="177">
        <f>_xll.qlInterestRateIndexValueDate(IndexON,D1338)</f>
        <v>48828</v>
      </c>
      <c r="F1338" s="193">
        <f>IFERROR(_xll.qlIndexFixing(IndexON,D1338,TRUE,_xll.ohTrigger(RecalcTrigger,TriggerON)),NA())</f>
        <v>2.0389732292969143E-2</v>
      </c>
      <c r="H1338" s="42">
        <f>_xll.qlCalendarAdvance(Calendar,$H1337,B1338,"f",FALSE)</f>
        <v>48828</v>
      </c>
      <c r="I1338" s="177">
        <f>_xll.qlInterestRateIndexValueDate(Index1M,$H1338)</f>
        <v>48830</v>
      </c>
      <c r="J1338" s="182">
        <f>IFERROR(_xll.qlIndexFixing(Index1M,$H1338,TRUE,_xll.ohTrigger(RecalcTrigger,Trigger1M)),NA())</f>
        <v>2.0460864321623917E-2</v>
      </c>
      <c r="K1338" s="44" t="e">
        <f>IFERROR(_xll.qlIndexFixing(Index3M,H1338,TRUE,_xll.ohTrigger(RecalcTrigger,Trigger3M)),NA())</f>
        <v>#N/A</v>
      </c>
      <c r="L1338" s="44">
        <f>IFERROR(_xll.qlIndexFixing(Index6M,$H1338,TRUE,_xll.ohTrigger(RecalcTrigger,Trigger6M)),NA())</f>
        <v>2.0890424807355274E-2</v>
      </c>
      <c r="M1338" s="183">
        <f>IFERROR(_xll.qlIndexFixing(Index1Y,$H1338,TRUE,_xll.ohTrigger(RecalcTrigger,Trigger1Y)),NA())</f>
        <v>2.1173131542419576E-2</v>
      </c>
      <c r="N1338" s="182">
        <f>IFERROR(_xll.qlIndexFixing(ONIndex1M,I1338,TRUE,_xll.ohTrigger(RecalcTrigger,Trigger1M)),NA())</f>
        <v>2.0463337818803495E-2</v>
      </c>
      <c r="O1338" s="44" t="e">
        <f>IFERROR(_xll.qlIndexFixing(ONIndex3M,I1338,TRUE,_xll.ohTrigger(RecalcTrigger,Trigger3M)),NA())</f>
        <v>#N/A</v>
      </c>
      <c r="P1338" s="44">
        <f>IFERROR(_xll.qlIndexFixing(ONIndex6M,I1338,TRUE,_xll.ohTrigger(RecalcTrigger,Trigger6M)),NA())</f>
        <v>2.0953282096831671E-2</v>
      </c>
      <c r="Q1338" s="183">
        <f>IFERROR(_xll.qlIndexFixing(ONIndex1Y,I1338,TRUE,_xll.ohTrigger(RecalcTrigger,Trigger1Y)),NA())</f>
        <v>2.1388788824872051E-2</v>
      </c>
    </row>
    <row r="1339" spans="2:17" x14ac:dyDescent="0.2">
      <c r="B1339" s="39" t="s">
        <v>42</v>
      </c>
      <c r="D1339" s="42">
        <f>_xll.qlCalendarAdvance(Calendar,$D1338,B1339,"f",FALSE)</f>
        <v>48835</v>
      </c>
      <c r="E1339" s="177">
        <f>_xll.qlInterestRateIndexValueDate(IndexON,D1339)</f>
        <v>48835</v>
      </c>
      <c r="F1339" s="193">
        <f>IFERROR(_xll.qlIndexFixing(IndexON,D1339,TRUE,_xll.ohTrigger(RecalcTrigger,TriggerON)),NA())</f>
        <v>2.0377320608329086E-2</v>
      </c>
      <c r="H1339" s="42">
        <f>_xll.qlCalendarAdvance(Calendar,$H1338,B1339,"f",FALSE)</f>
        <v>48835</v>
      </c>
      <c r="I1339" s="177">
        <f>_xll.qlInterestRateIndexValueDate(Index1M,$H1339)</f>
        <v>48837</v>
      </c>
      <c r="J1339" s="182">
        <f>IFERROR(_xll.qlIndexFixing(Index1M,$H1339,TRUE,_xll.ohTrigger(RecalcTrigger,Trigger1M)),NA())</f>
        <v>2.0448334471291629E-2</v>
      </c>
      <c r="K1339" s="44" t="e">
        <f>IFERROR(_xll.qlIndexFixing(Index3M,H1339,TRUE,_xll.ohTrigger(RecalcTrigger,Trigger3M)),NA())</f>
        <v>#N/A</v>
      </c>
      <c r="L1339" s="44">
        <f>IFERROR(_xll.qlIndexFixing(Index6M,$H1339,TRUE,_xll.ohTrigger(RecalcTrigger,Trigger6M)),NA())</f>
        <v>2.0876125163943798E-2</v>
      </c>
      <c r="M1339" s="183">
        <f>IFERROR(_xll.qlIndexFixing(Index1Y,$H1339,TRUE,_xll.ohTrigger(RecalcTrigger,Trigger1Y)),NA())</f>
        <v>2.1154543599687377E-2</v>
      </c>
      <c r="N1339" s="182">
        <f>IFERROR(_xll.qlIndexFixing(ONIndex1M,I1339,TRUE,_xll.ohTrigger(RecalcTrigger,Trigger1M)),NA())</f>
        <v>2.045092037205265E-2</v>
      </c>
      <c r="O1339" s="44" t="e">
        <f>IFERROR(_xll.qlIndexFixing(ONIndex3M,I1339,TRUE,_xll.ohTrigger(RecalcTrigger,Trigger3M)),NA())</f>
        <v>#N/A</v>
      </c>
      <c r="P1339" s="44">
        <f>IFERROR(_xll.qlIndexFixing(ONIndex6M,I1339,TRUE,_xll.ohTrigger(RecalcTrigger,Trigger6M)),NA())</f>
        <v>2.0939745574288793E-2</v>
      </c>
      <c r="Q1339" s="183">
        <f>IFERROR(_xll.qlIndexFixing(ONIndex1Y,I1339,TRUE,_xll.ohTrigger(RecalcTrigger,Trigger1Y)),NA())</f>
        <v>2.1373275391374236E-2</v>
      </c>
    </row>
    <row r="1340" spans="2:17" x14ac:dyDescent="0.2">
      <c r="B1340" s="39" t="s">
        <v>42</v>
      </c>
      <c r="D1340" s="42">
        <f>_xll.qlCalendarAdvance(Calendar,$D1339,B1340,"f",FALSE)</f>
        <v>48842</v>
      </c>
      <c r="E1340" s="177">
        <f>_xll.qlInterestRateIndexValueDate(IndexON,D1340)</f>
        <v>48842</v>
      </c>
      <c r="F1340" s="193">
        <f>IFERROR(_xll.qlIndexFixing(IndexON,D1340,TRUE,_xll.ohTrigger(RecalcTrigger,TriggerON)),NA())</f>
        <v>2.0364857089711919E-2</v>
      </c>
      <c r="H1340" s="42">
        <f>_xll.qlCalendarAdvance(Calendar,$H1339,B1340,"f",FALSE)</f>
        <v>48842</v>
      </c>
      <c r="I1340" s="177">
        <f>_xll.qlInterestRateIndexValueDate(Index1M,$H1340)</f>
        <v>48844</v>
      </c>
      <c r="J1340" s="182">
        <f>IFERROR(_xll.qlIndexFixing(Index1M,$H1340,TRUE,_xll.ohTrigger(RecalcTrigger,Trigger1M)),NA())</f>
        <v>2.0435749638990364E-2</v>
      </c>
      <c r="K1340" s="44" t="e">
        <f>IFERROR(_xll.qlIndexFixing(Index3M,H1340,TRUE,_xll.ohTrigger(RecalcTrigger,Trigger3M)),NA())</f>
        <v>#N/A</v>
      </c>
      <c r="L1340" s="44">
        <f>IFERROR(_xll.qlIndexFixing(Index6M,$H1340,TRUE,_xll.ohTrigger(RecalcTrigger,Trigger6M)),NA())</f>
        <v>2.0861775631074015E-2</v>
      </c>
      <c r="M1340" s="183">
        <f>IFERROR(_xll.qlIndexFixing(Index1Y,$H1340,TRUE,_xll.ohTrigger(RecalcTrigger,Trigger1Y)),NA())</f>
        <v>2.1135847515894146E-2</v>
      </c>
      <c r="N1340" s="182">
        <f>IFERROR(_xll.qlIndexFixing(ONIndex1M,I1340,TRUE,_xll.ohTrigger(RecalcTrigger,Trigger1M)),NA())</f>
        <v>2.0438447796120585E-2</v>
      </c>
      <c r="O1340" s="44" t="e">
        <f>IFERROR(_xll.qlIndexFixing(ONIndex3M,I1340,TRUE,_xll.ohTrigger(RecalcTrigger,Trigger3M)),NA())</f>
        <v>#N/A</v>
      </c>
      <c r="P1340" s="44">
        <f>IFERROR(_xll.qlIndexFixing(ONIndex6M,I1340,TRUE,_xll.ohTrigger(RecalcTrigger,Trigger6M)),NA())</f>
        <v>2.0926157857257266E-2</v>
      </c>
      <c r="Q1340" s="183">
        <f>IFERROR(_xll.qlIndexFixing(ONIndex1Y,I1340,TRUE,_xll.ohTrigger(RecalcTrigger,Trigger1Y)),NA())</f>
        <v>2.135765754411878E-2</v>
      </c>
    </row>
    <row r="1341" spans="2:17" x14ac:dyDescent="0.2">
      <c r="B1341" s="39" t="s">
        <v>42</v>
      </c>
      <c r="D1341" s="42">
        <f>_xll.qlCalendarAdvance(Calendar,$D1340,B1341,"f",FALSE)</f>
        <v>48849</v>
      </c>
      <c r="E1341" s="177">
        <f>_xll.qlInterestRateIndexValueDate(IndexON,D1341)</f>
        <v>48849</v>
      </c>
      <c r="F1341" s="193">
        <f>IFERROR(_xll.qlIndexFixing(IndexON,D1341,TRUE,_xll.ohTrigger(RecalcTrigger,TriggerON)),NA())</f>
        <v>2.035234189083468E-2</v>
      </c>
      <c r="H1341" s="42">
        <f>_xll.qlCalendarAdvance(Calendar,$H1340,B1341,"f",FALSE)</f>
        <v>48849</v>
      </c>
      <c r="I1341" s="177">
        <f>_xll.qlInterestRateIndexValueDate(Index1M,$H1341)</f>
        <v>48851</v>
      </c>
      <c r="J1341" s="182">
        <f>IFERROR(_xll.qlIndexFixing(Index1M,$H1341,TRUE,_xll.ohTrigger(RecalcTrigger,Trigger1M)),NA())</f>
        <v>2.0423109965300168E-2</v>
      </c>
      <c r="K1341" s="44" t="e">
        <f>IFERROR(_xll.qlIndexFixing(Index3M,H1341,TRUE,_xll.ohTrigger(RecalcTrigger,Trigger3M)),NA())</f>
        <v>#N/A</v>
      </c>
      <c r="L1341" s="44">
        <f>IFERROR(_xll.qlIndexFixing(Index6M,$H1341,TRUE,_xll.ohTrigger(RecalcTrigger,Trigger6M)),NA())</f>
        <v>2.0847376351267495E-2</v>
      </c>
      <c r="M1341" s="183">
        <f>IFERROR(_xll.qlIndexFixing(Index1Y,$H1341,TRUE,_xll.ohTrigger(RecalcTrigger,Trigger1Y)),NA())</f>
        <v>2.1117043224778576E-2</v>
      </c>
      <c r="N1341" s="182">
        <f>IFERROR(_xll.qlIndexFixing(ONIndex1M,I1341,TRUE,_xll.ohTrigger(RecalcTrigger,Trigger1M)),NA())</f>
        <v>2.042592023129508E-2</v>
      </c>
      <c r="O1341" s="44" t="e">
        <f>IFERROR(_xll.qlIndexFixing(ONIndex3M,I1341,TRUE,_xll.ohTrigger(RecalcTrigger,Trigger3M)),NA())</f>
        <v>#N/A</v>
      </c>
      <c r="P1341" s="44">
        <f>IFERROR(_xll.qlIndexFixing(ONIndex6M,I1341,TRUE,_xll.ohTrigger(RecalcTrigger,Trigger6M)),NA())</f>
        <v>2.0912519085625192E-2</v>
      </c>
      <c r="Q1341" s="183">
        <f>IFERROR(_xll.qlIndexFixing(ONIndex1Y,I1341,TRUE,_xll.ohTrigger(RecalcTrigger,Trigger1Y)),NA())</f>
        <v>2.1341935212442209E-2</v>
      </c>
    </row>
    <row r="1342" spans="2:17" x14ac:dyDescent="0.2">
      <c r="B1342" s="39" t="s">
        <v>42</v>
      </c>
      <c r="D1342" s="42">
        <f>_xll.qlCalendarAdvance(Calendar,$D1341,B1342,"f",FALSE)</f>
        <v>48856</v>
      </c>
      <c r="E1342" s="177">
        <f>_xll.qlInterestRateIndexValueDate(IndexON,D1342)</f>
        <v>48856</v>
      </c>
      <c r="F1342" s="193">
        <f>IFERROR(_xll.qlIndexFixing(IndexON,D1342,TRUE,_xll.ohTrigger(RecalcTrigger,TriggerON)),NA())</f>
        <v>2.0339775165174601E-2</v>
      </c>
      <c r="H1342" s="42">
        <f>_xll.qlCalendarAdvance(Calendar,$H1341,B1342,"f",FALSE)</f>
        <v>48856</v>
      </c>
      <c r="I1342" s="177">
        <f>_xll.qlInterestRateIndexValueDate(Index1M,$H1342)</f>
        <v>48858</v>
      </c>
      <c r="J1342" s="182">
        <f>IFERROR(_xll.qlIndexFixing(Index1M,$H1342,TRUE,_xll.ohTrigger(RecalcTrigger,Trigger1M)),NA())</f>
        <v>2.0410415590803588E-2</v>
      </c>
      <c r="K1342" s="44" t="e">
        <f>IFERROR(_xll.qlIndexFixing(Index3M,H1342,TRUE,_xll.ohTrigger(RecalcTrigger,Trigger3M)),NA())</f>
        <v>#N/A</v>
      </c>
      <c r="L1342" s="44">
        <f>IFERROR(_xll.qlIndexFixing(Index6M,$H1342,TRUE,_xll.ohTrigger(RecalcTrigger,Trigger6M)),NA())</f>
        <v>2.0832478863241178E-2</v>
      </c>
      <c r="M1342" s="183">
        <f>IFERROR(_xll.qlIndexFixing(Index1Y,$H1342,TRUE,_xll.ohTrigger(RecalcTrigger,Trigger1Y)),NA())</f>
        <v>2.1098130660118796E-2</v>
      </c>
      <c r="N1342" s="182">
        <f>IFERROR(_xll.qlIndexFixing(ONIndex1M,I1342,TRUE,_xll.ohTrigger(RecalcTrigger,Trigger1M)),NA())</f>
        <v>2.0413337817704047E-2</v>
      </c>
      <c r="O1342" s="44" t="e">
        <f>IFERROR(_xll.qlIndexFixing(ONIndex3M,I1342,TRUE,_xll.ohTrigger(RecalcTrigger,Trigger3M)),NA())</f>
        <v>#N/A</v>
      </c>
      <c r="P1342" s="44">
        <f>IFERROR(_xll.qlIndexFixing(ONIndex6M,I1342,TRUE,_xll.ohTrigger(RecalcTrigger,Trigger6M)),NA())</f>
        <v>2.0898829399360608E-2</v>
      </c>
      <c r="Q1342" s="183">
        <f>IFERROR(_xll.qlIndexFixing(ONIndex1Y,I1342,TRUE,_xll.ohTrigger(RecalcTrigger,Trigger1Y)),NA())</f>
        <v>2.1326108325521176E-2</v>
      </c>
    </row>
    <row r="1343" spans="2:17" x14ac:dyDescent="0.2">
      <c r="B1343" s="39" t="s">
        <v>42</v>
      </c>
      <c r="D1343" s="42">
        <f>_xll.qlCalendarAdvance(Calendar,$D1342,B1343,"f",FALSE)</f>
        <v>48863</v>
      </c>
      <c r="E1343" s="177">
        <f>_xll.qlInterestRateIndexValueDate(IndexON,D1343)</f>
        <v>48863</v>
      </c>
      <c r="F1343" s="193">
        <f>IFERROR(_xll.qlIndexFixing(IndexON,D1343,TRUE,_xll.ohTrigger(RecalcTrigger,TriggerON)),NA())</f>
        <v>2.0327157066288848E-2</v>
      </c>
      <c r="H1343" s="42">
        <f>_xll.qlCalendarAdvance(Calendar,$H1342,B1343,"f",FALSE)</f>
        <v>48863</v>
      </c>
      <c r="I1343" s="177">
        <f>_xll.qlInterestRateIndexValueDate(Index1M,$H1343)</f>
        <v>48865</v>
      </c>
      <c r="J1343" s="182">
        <f>IFERROR(_xll.qlIndexFixing(Index1M,$H1343,TRUE,_xll.ohTrigger(RecalcTrigger,Trigger1M)),NA())</f>
        <v>2.0397666656078173E-2</v>
      </c>
      <c r="K1343" s="44" t="e">
        <f>IFERROR(_xll.qlIndexFixing(Index3M,H1343,TRUE,_xll.ohTrigger(RecalcTrigger,Trigger3M)),NA())</f>
        <v>#N/A</v>
      </c>
      <c r="L1343" s="44">
        <f>IFERROR(_xll.qlIndexFixing(Index6M,$H1343,TRUE,_xll.ohTrigger(RecalcTrigger,Trigger6M)),NA())</f>
        <v>2.0817976198820153E-2</v>
      </c>
      <c r="M1343" s="183">
        <f>IFERROR(_xll.qlIndexFixing(Index1Y,$H1343,TRUE,_xll.ohTrigger(RecalcTrigger,Trigger1Y)),NA())</f>
        <v>2.1079109755733658E-2</v>
      </c>
      <c r="N1343" s="182">
        <f>IFERROR(_xll.qlIndexFixing(ONIndex1M,I1343,TRUE,_xll.ohTrigger(RecalcTrigger,Trigger1M)),NA())</f>
        <v>2.0400700695475393E-2</v>
      </c>
      <c r="O1343" s="44" t="e">
        <f>IFERROR(_xll.qlIndexFixing(ONIndex3M,I1343,TRUE,_xll.ohTrigger(RecalcTrigger,Trigger3M)),NA())</f>
        <v>#N/A</v>
      </c>
      <c r="P1343" s="44">
        <f>IFERROR(_xll.qlIndexFixing(ONIndex6M,I1343,TRUE,_xll.ohTrigger(RecalcTrigger,Trigger6M)),NA())</f>
        <v>2.0885088938591423E-2</v>
      </c>
      <c r="Q1343" s="183">
        <f>IFERROR(_xll.qlIndexFixing(ONIndex1Y,I1343,TRUE,_xll.ohTrigger(RecalcTrigger,Trigger1Y)),NA())</f>
        <v>2.1310176812532333E-2</v>
      </c>
    </row>
    <row r="1344" spans="2:17" x14ac:dyDescent="0.2">
      <c r="B1344" s="39" t="s">
        <v>42</v>
      </c>
      <c r="D1344" s="42">
        <f>_xll.qlCalendarAdvance(Calendar,$D1343,B1344,"f",FALSE)</f>
        <v>48870</v>
      </c>
      <c r="E1344" s="177">
        <f>_xll.qlInterestRateIndexValueDate(IndexON,D1344)</f>
        <v>48870</v>
      </c>
      <c r="F1344" s="193">
        <f>IFERROR(_xll.qlIndexFixing(IndexON,D1344,TRUE,_xll.ohTrigger(RecalcTrigger,TriggerON)),NA())</f>
        <v>2.0314487747814525E-2</v>
      </c>
      <c r="H1344" s="42">
        <f>_xll.qlCalendarAdvance(Calendar,$H1343,B1344,"f",FALSE)</f>
        <v>48870</v>
      </c>
      <c r="I1344" s="177">
        <f>_xll.qlInterestRateIndexValueDate(Index1M,$H1344)</f>
        <v>48872</v>
      </c>
      <c r="J1344" s="182">
        <f>IFERROR(_xll.qlIndexFixing(Index1M,$H1344,TRUE,_xll.ohTrigger(RecalcTrigger,Trigger1M)),NA())</f>
        <v>2.0384863301701472E-2</v>
      </c>
      <c r="K1344" s="44" t="e">
        <f>IFERROR(_xll.qlIndexFixing(Index3M,H1344,TRUE,_xll.ohTrigger(RecalcTrigger,Trigger3M)),NA())</f>
        <v>#N/A</v>
      </c>
      <c r="L1344" s="44">
        <f>IFERROR(_xll.qlIndexFixing(Index6M,$H1344,TRUE,_xll.ohTrigger(RecalcTrigger,Trigger6M)),NA())</f>
        <v>2.0803424222947498E-2</v>
      </c>
      <c r="M1344" s="183">
        <f>IFERROR(_xll.qlIndexFixing(Index1Y,$H1344,TRUE,_xll.ohTrigger(RecalcTrigger,Trigger1Y)),NA())</f>
        <v>2.1059980445482539E-2</v>
      </c>
      <c r="N1344" s="182">
        <f>IFERROR(_xll.qlIndexFixing(ONIndex1M,I1344,TRUE,_xll.ohTrigger(RecalcTrigger,Trigger1M)),NA())</f>
        <v>2.0388009004657093E-2</v>
      </c>
      <c r="O1344" s="44" t="e">
        <f>IFERROR(_xll.qlIndexFixing(ONIndex3M,I1344,TRUE,_xll.ohTrigger(RecalcTrigger,Trigger3M)),NA())</f>
        <v>#N/A</v>
      </c>
      <c r="P1344" s="44">
        <f>IFERROR(_xll.qlIndexFixing(ONIndex6M,I1344,TRUE,_xll.ohTrigger(RecalcTrigger,Trigger6M)),NA())</f>
        <v>2.0871297843205738E-2</v>
      </c>
      <c r="Q1344" s="183">
        <f>IFERROR(_xll.qlIndexFixing(ONIndex1Y,I1344,TRUE,_xll.ohTrigger(RecalcTrigger,Trigger1Y)),NA())</f>
        <v>2.1294140602652334E-2</v>
      </c>
    </row>
    <row r="1345" spans="2:17" x14ac:dyDescent="0.2">
      <c r="B1345" s="39" t="s">
        <v>42</v>
      </c>
      <c r="D1345" s="42">
        <f>_xll.qlCalendarAdvance(Calendar,$D1344,B1345,"f",FALSE)</f>
        <v>48877</v>
      </c>
      <c r="E1345" s="177">
        <f>_xll.qlInterestRateIndexValueDate(IndexON,D1345)</f>
        <v>48877</v>
      </c>
      <c r="F1345" s="193">
        <f>IFERROR(_xll.qlIndexFixing(IndexON,D1345,TRUE,_xll.ohTrigger(RecalcTrigger,TriggerON)),NA())</f>
        <v>2.0301767363228862E-2</v>
      </c>
      <c r="H1345" s="42">
        <f>_xll.qlCalendarAdvance(Calendar,$H1344,B1345,"f",FALSE)</f>
        <v>48877</v>
      </c>
      <c r="I1345" s="177">
        <f>_xll.qlInterestRateIndexValueDate(Index1M,$H1345)</f>
        <v>48879</v>
      </c>
      <c r="J1345" s="182">
        <f>IFERROR(_xll.qlIndexFixing(Index1M,$H1345,TRUE,_xll.ohTrigger(RecalcTrigger,Trigger1M)),NA())</f>
        <v>2.0372005668256032E-2</v>
      </c>
      <c r="K1345" s="44" t="e">
        <f>IFERROR(_xll.qlIndexFixing(Index3M,H1345,TRUE,_xll.ohTrigger(RecalcTrigger,Trigger3M)),NA())</f>
        <v>#N/A</v>
      </c>
      <c r="L1345" s="44">
        <f>IFERROR(_xll.qlIndexFixing(Index6M,$H1345,TRUE,_xll.ohTrigger(RecalcTrigger,Trigger6M)),NA())</f>
        <v>2.0788823078160192E-2</v>
      </c>
      <c r="M1345" s="183">
        <f>IFERROR(_xll.qlIndexFixing(Index1Y,$H1345,TRUE,_xll.ohTrigger(RecalcTrigger,Trigger1Y)),NA())</f>
        <v>2.1040742663265544E-2</v>
      </c>
      <c r="N1345" s="182">
        <f>IFERROR(_xll.qlIndexFixing(ONIndex1M,I1345,TRUE,_xll.ohTrigger(RecalcTrigger,Trigger1M)),NA())</f>
        <v>2.0375262885616863E-2</v>
      </c>
      <c r="O1345" s="44" t="e">
        <f>IFERROR(_xll.qlIndexFixing(ONIndex3M,I1345,TRUE,_xll.ohTrigger(RecalcTrigger,Trigger3M)),NA())</f>
        <v>#N/A</v>
      </c>
      <c r="P1345" s="44">
        <f>IFERROR(_xll.qlIndexFixing(ONIndex6M,I1345,TRUE,_xll.ohTrigger(RecalcTrigger,Trigger6M)),NA())</f>
        <v>2.0857456253251527E-2</v>
      </c>
      <c r="Q1345" s="183">
        <f>IFERROR(_xll.qlIndexFixing(ONIndex1Y,I1345,TRUE,_xll.ohTrigger(RecalcTrigger,Trigger1Y)),NA())</f>
        <v>2.1277999625297639E-2</v>
      </c>
    </row>
    <row r="1346" spans="2:17" x14ac:dyDescent="0.2">
      <c r="B1346" s="39" t="s">
        <v>42</v>
      </c>
      <c r="D1346" s="42">
        <f>_xll.qlCalendarAdvance(Calendar,$D1345,B1346,"f",FALSE)</f>
        <v>48884</v>
      </c>
      <c r="E1346" s="177">
        <f>_xll.qlInterestRateIndexValueDate(IndexON,D1346)</f>
        <v>48884</v>
      </c>
      <c r="F1346" s="193">
        <f>IFERROR(_xll.qlIndexFixing(IndexON,D1346,TRUE,_xll.ohTrigger(RecalcTrigger,TriggerON)),NA())</f>
        <v>2.0288996066089027E-2</v>
      </c>
      <c r="H1346" s="42">
        <f>_xll.qlCalendarAdvance(Calendar,$H1345,B1346,"f",FALSE)</f>
        <v>48884</v>
      </c>
      <c r="I1346" s="177">
        <f>_xll.qlInterestRateIndexValueDate(Index1M,$H1346)</f>
        <v>48886</v>
      </c>
      <c r="J1346" s="182">
        <f>IFERROR(_xll.qlIndexFixing(Index1M,$H1346,TRUE,_xll.ohTrigger(RecalcTrigger,Trigger1M)),NA())</f>
        <v>2.0359093896326896E-2</v>
      </c>
      <c r="K1346" s="44" t="e">
        <f>IFERROR(_xll.qlIndexFixing(Index3M,H1346,TRUE,_xll.ohTrigger(RecalcTrigger,Trigger3M)),NA())</f>
        <v>#N/A</v>
      </c>
      <c r="L1346" s="44">
        <f>IFERROR(_xll.qlIndexFixing(Index6M,$H1346,TRUE,_xll.ohTrigger(RecalcTrigger,Trigger6M)),NA())</f>
        <v>2.0774638736418209E-2</v>
      </c>
      <c r="M1346" s="183">
        <f>IFERROR(_xll.qlIndexFixing(Index1Y,$H1346,TRUE,_xll.ohTrigger(RecalcTrigger,Trigger1Y)),NA())</f>
        <v>2.1021396343022643E-2</v>
      </c>
      <c r="N1346" s="182">
        <f>IFERROR(_xll.qlIndexFixing(ONIndex1M,I1346,TRUE,_xll.ohTrigger(RecalcTrigger,Trigger1M)),NA())</f>
        <v>2.036246247832274E-2</v>
      </c>
      <c r="O1346" s="44" t="e">
        <f>IFERROR(_xll.qlIndexFixing(ONIndex3M,I1346,TRUE,_xll.ohTrigger(RecalcTrigger,Trigger3M)),NA())</f>
        <v>#N/A</v>
      </c>
      <c r="P1346" s="44">
        <f>IFERROR(_xll.qlIndexFixing(ONIndex6M,I1346,TRUE,_xll.ohTrigger(RecalcTrigger,Trigger6M)),NA())</f>
        <v>2.0843564308776763E-2</v>
      </c>
      <c r="Q1346" s="183">
        <f>IFERROR(_xll.qlIndexFixing(ONIndex1Y,I1346,TRUE,_xll.ohTrigger(RecalcTrigger,Trigger1Y)),NA())</f>
        <v>2.1261753809485029E-2</v>
      </c>
    </row>
    <row r="1347" spans="2:17" x14ac:dyDescent="0.2">
      <c r="B1347" s="39" t="s">
        <v>42</v>
      </c>
      <c r="D1347" s="42">
        <f>_xll.qlCalendarAdvance(Calendar,$D1346,B1347,"f",FALSE)</f>
        <v>48891</v>
      </c>
      <c r="E1347" s="177">
        <f>_xll.qlInterestRateIndexValueDate(IndexON,D1347)</f>
        <v>48891</v>
      </c>
      <c r="F1347" s="193">
        <f>IFERROR(_xll.qlIndexFixing(IndexON,D1347,TRUE,_xll.ohTrigger(RecalcTrigger,TriggerON)),NA())</f>
        <v>2.0276174009952186E-2</v>
      </c>
      <c r="H1347" s="42">
        <f>_xll.qlCalendarAdvance(Calendar,$H1346,B1347,"f",FALSE)</f>
        <v>48891</v>
      </c>
      <c r="I1347" s="177">
        <f>_xll.qlInterestRateIndexValueDate(Index1M,$H1347)</f>
        <v>48893</v>
      </c>
      <c r="J1347" s="182">
        <f>IFERROR(_xll.qlIndexFixing(Index1M,$H1347,TRUE,_xll.ohTrigger(RecalcTrigger,Trigger1M)),NA())</f>
        <v>2.0346128126491614E-2</v>
      </c>
      <c r="K1347" s="44" t="e">
        <f>IFERROR(_xll.qlIndexFixing(Index3M,H1347,TRUE,_xll.ohTrigger(RecalcTrigger,Trigger3M)),NA())</f>
        <v>#N/A</v>
      </c>
      <c r="L1347" s="44">
        <f>IFERROR(_xll.qlIndexFixing(Index6M,$H1347,TRUE,_xll.ohTrigger(RecalcTrigger,Trigger6M)),NA())</f>
        <v>2.075994396792712E-2</v>
      </c>
      <c r="M1347" s="183">
        <f>IFERROR(_xll.qlIndexFixing(Index1Y,$H1347,TRUE,_xll.ohTrigger(RecalcTrigger,Trigger1Y)),NA())</f>
        <v>2.1001941418734529E-2</v>
      </c>
      <c r="N1347" s="182">
        <f>IFERROR(_xll.qlIndexFixing(ONIndex1M,I1347,TRUE,_xll.ohTrigger(RecalcTrigger,Trigger1M)),NA())</f>
        <v>2.0349607922982571E-2</v>
      </c>
      <c r="O1347" s="44" t="e">
        <f>IFERROR(_xll.qlIndexFixing(ONIndex3M,I1347,TRUE,_xll.ohTrigger(RecalcTrigger,Trigger3M)),NA())</f>
        <v>#N/A</v>
      </c>
      <c r="P1347" s="44">
        <f>IFERROR(_xll.qlIndexFixing(ONIndex6M,I1347,TRUE,_xll.ohTrigger(RecalcTrigger,Trigger6M)),NA())</f>
        <v>2.0829622149669547E-2</v>
      </c>
      <c r="Q1347" s="183">
        <f>IFERROR(_xll.qlIndexFixing(ONIndex1Y,I1347,TRUE,_xll.ohTrigger(RecalcTrigger,Trigger1Y)),NA())</f>
        <v>2.1245403084630965E-2</v>
      </c>
    </row>
    <row r="1348" spans="2:17" x14ac:dyDescent="0.2">
      <c r="B1348" s="39" t="s">
        <v>42</v>
      </c>
      <c r="D1348" s="42">
        <f>_xll.qlCalendarAdvance(Calendar,$D1347,B1348,"f",FALSE)</f>
        <v>48898</v>
      </c>
      <c r="E1348" s="177">
        <f>_xll.qlInterestRateIndexValueDate(IndexON,D1348)</f>
        <v>48898</v>
      </c>
      <c r="F1348" s="193">
        <f>IFERROR(_xll.qlIndexFixing(IndexON,D1348,TRUE,_xll.ohTrigger(RecalcTrigger,TriggerON)),NA())</f>
        <v>2.0263301348535379E-2</v>
      </c>
      <c r="H1348" s="42">
        <f>_xll.qlCalendarAdvance(Calendar,$H1347,B1348,"f",FALSE)</f>
        <v>48898</v>
      </c>
      <c r="I1348" s="177">
        <f>_xll.qlInterestRateIndexValueDate(Index1M,$H1348)</f>
        <v>48900</v>
      </c>
      <c r="J1348" s="182">
        <f>IFERROR(_xll.qlIndexFixing(Index1M,$H1348,TRUE,_xll.ohTrigger(RecalcTrigger,Trigger1M)),NA())</f>
        <v>2.0333108499330232E-2</v>
      </c>
      <c r="K1348" s="44" t="e">
        <f>IFERROR(_xll.qlIndexFixing(Index3M,H1348,TRUE,_xll.ohTrigger(RecalcTrigger,Trigger3M)),NA())</f>
        <v>#N/A</v>
      </c>
      <c r="L1348" s="44">
        <f>IFERROR(_xll.qlIndexFixing(Index6M,$H1348,TRUE,_xll.ohTrigger(RecalcTrigger,Trigger6M)),NA())</f>
        <v>2.07452004501406E-2</v>
      </c>
      <c r="M1348" s="183">
        <f>IFERROR(_xll.qlIndexFixing(Index1Y,$H1348,TRUE,_xll.ohTrigger(RecalcTrigger,Trigger1Y)),NA())</f>
        <v>2.0982377824423082E-2</v>
      </c>
      <c r="N1348" s="182">
        <f>IFERROR(_xll.qlIndexFixing(ONIndex1M,I1348,TRUE,_xll.ohTrigger(RecalcTrigger,Trigger1M)),NA())</f>
        <v>2.03366993598042E-2</v>
      </c>
      <c r="O1348" s="44" t="e">
        <f>IFERROR(_xll.qlIndexFixing(ONIndex3M,I1348,TRUE,_xll.ohTrigger(RecalcTrigger,Trigger3M)),NA())</f>
        <v>#N/A</v>
      </c>
      <c r="P1348" s="44">
        <f>IFERROR(_xll.qlIndexFixing(ONIndex6M,I1348,TRUE,_xll.ohTrigger(RecalcTrigger,Trigger6M)),NA())</f>
        <v>2.0815629915977851E-2</v>
      </c>
      <c r="Q1348" s="183">
        <f>IFERROR(_xll.qlIndexFixing(ONIndex1Y,I1348,TRUE,_xll.ohTrigger(RecalcTrigger,Trigger1Y)),NA())</f>
        <v>2.12289473799121E-2</v>
      </c>
    </row>
    <row r="1349" spans="2:17" x14ac:dyDescent="0.2">
      <c r="B1349" s="39" t="s">
        <v>42</v>
      </c>
      <c r="D1349" s="42">
        <f>_xll.qlCalendarAdvance(Calendar,$D1348,B1349,"f",FALSE)</f>
        <v>48905</v>
      </c>
      <c r="E1349" s="177">
        <f>_xll.qlInterestRateIndexValueDate(IndexON,D1349)</f>
        <v>48905</v>
      </c>
      <c r="F1349" s="193">
        <f>IFERROR(_xll.qlIndexFixing(IndexON,D1349,TRUE,_xll.ohTrigger(RecalcTrigger,TriggerON)),NA())</f>
        <v>2.0250378235155964E-2</v>
      </c>
      <c r="H1349" s="42">
        <f>_xll.qlCalendarAdvance(Calendar,$H1348,B1349,"f",FALSE)</f>
        <v>48905</v>
      </c>
      <c r="I1349" s="177">
        <f>_xll.qlInterestRateIndexValueDate(Index1M,$H1349)</f>
        <v>48907</v>
      </c>
      <c r="J1349" s="182">
        <f>IFERROR(_xll.qlIndexFixing(Index1M,$H1349,TRUE,_xll.ohTrigger(RecalcTrigger,Trigger1M)),NA())</f>
        <v>2.0319669422222863E-2</v>
      </c>
      <c r="K1349" s="44" t="e">
        <f>IFERROR(_xll.qlIndexFixing(Index3M,H1349,TRUE,_xll.ohTrigger(RecalcTrigger,Trigger3M)),NA())</f>
        <v>#N/A</v>
      </c>
      <c r="L1349" s="44">
        <f>IFERROR(_xll.qlIndexFixing(Index6M,$H1349,TRUE,_xll.ohTrigger(RecalcTrigger,Trigger6M)),NA())</f>
        <v>2.0730408325575808E-2</v>
      </c>
      <c r="M1349" s="183">
        <f>IFERROR(_xll.qlIndexFixing(Index1Y,$H1349,TRUE,_xll.ohTrigger(RecalcTrigger,Trigger1Y)),NA())</f>
        <v>2.0962705494150684E-2</v>
      </c>
      <c r="N1349" s="182">
        <f>IFERROR(_xll.qlIndexFixing(ONIndex1M,I1349,TRUE,_xll.ohTrigger(RecalcTrigger,Trigger1M)),NA())</f>
        <v>2.0323736928915537E-2</v>
      </c>
      <c r="O1349" s="44" t="e">
        <f>IFERROR(_xll.qlIndexFixing(ONIndex3M,I1349,TRUE,_xll.ohTrigger(RecalcTrigger,Trigger3M)),NA())</f>
        <v>#N/A</v>
      </c>
      <c r="P1349" s="44">
        <f>IFERROR(_xll.qlIndexFixing(ONIndex6M,I1349,TRUE,_xll.ohTrigger(RecalcTrigger,Trigger6M)),NA())</f>
        <v>2.0801587747669714E-2</v>
      </c>
      <c r="Q1349" s="183">
        <f>IFERROR(_xll.qlIndexFixing(ONIndex1Y,I1349,TRUE,_xll.ohTrigger(RecalcTrigger,Trigger1Y)),NA())</f>
        <v>2.121238662442515E-2</v>
      </c>
    </row>
    <row r="1350" spans="2:17" x14ac:dyDescent="0.2">
      <c r="B1350" s="39" t="s">
        <v>42</v>
      </c>
      <c r="D1350" s="42">
        <f>_xll.qlCalendarAdvance(Calendar,$D1349,B1350,"f",FALSE)</f>
        <v>48912</v>
      </c>
      <c r="E1350" s="177">
        <f>_xll.qlInterestRateIndexValueDate(IndexON,D1350)</f>
        <v>48912</v>
      </c>
      <c r="F1350" s="193">
        <f>IFERROR(_xll.qlIndexFixing(IndexON,D1350,TRUE,_xll.ohTrigger(RecalcTrigger,TriggerON)),NA())</f>
        <v>2.023740482353098E-2</v>
      </c>
      <c r="H1350" s="42">
        <f>_xll.qlCalendarAdvance(Calendar,$H1349,B1350,"f",FALSE)</f>
        <v>48912</v>
      </c>
      <c r="I1350" s="177">
        <f>_xll.qlInterestRateIndexValueDate(Index1M,$H1350)</f>
        <v>48914</v>
      </c>
      <c r="J1350" s="182">
        <f>IFERROR(_xll.qlIndexFixing(Index1M,$H1350,TRUE,_xll.ohTrigger(RecalcTrigger,Trigger1M)),NA())</f>
        <v>2.030690823535436E-2</v>
      </c>
      <c r="K1350" s="44" t="e">
        <f>IFERROR(_xll.qlIndexFixing(Index3M,H1350,TRUE,_xll.ohTrigger(RecalcTrigger,Trigger3M)),NA())</f>
        <v>#N/A</v>
      </c>
      <c r="L1350" s="44">
        <f>IFERROR(_xll.qlIndexFixing(Index6M,$H1350,TRUE,_xll.ohTrigger(RecalcTrigger,Trigger6M)),NA())</f>
        <v>2.0715084809146755E-2</v>
      </c>
      <c r="M1350" s="183">
        <f>IFERROR(_xll.qlIndexFixing(Index1Y,$H1350,TRUE,_xll.ohTrigger(RecalcTrigger,Trigger1Y)),NA())</f>
        <v>2.0942924362020464E-2</v>
      </c>
      <c r="N1350" s="182">
        <f>IFERROR(_xll.qlIndexFixing(ONIndex1M,I1350,TRUE,_xll.ohTrigger(RecalcTrigger,Trigger1M)),NA())</f>
        <v>2.031072077044449E-2</v>
      </c>
      <c r="O1350" s="44" t="e">
        <f>IFERROR(_xll.qlIndexFixing(ONIndex3M,I1350,TRUE,_xll.ohTrigger(RecalcTrigger,Trigger3M)),NA())</f>
        <v>#N/A</v>
      </c>
      <c r="P1350" s="44">
        <f>IFERROR(_xll.qlIndexFixing(ONIndex6M,I1350,TRUE,_xll.ohTrigger(RecalcTrigger,Trigger6M)),NA())</f>
        <v>2.0787495784793109E-2</v>
      </c>
      <c r="Q1350" s="183">
        <f>IFERROR(_xll.qlIndexFixing(ONIndex1Y,I1350,TRUE,_xll.ohTrigger(RecalcTrigger,Trigger1Y)),NA())</f>
        <v>2.1195720747666513E-2</v>
      </c>
    </row>
    <row r="1351" spans="2:17" x14ac:dyDescent="0.2">
      <c r="B1351" s="39" t="s">
        <v>42</v>
      </c>
      <c r="D1351" s="42">
        <f>_xll.qlCalendarAdvance(Calendar,$D1350,B1351,"f",FALSE)</f>
        <v>48919</v>
      </c>
      <c r="E1351" s="177">
        <f>_xll.qlInterestRateIndexValueDate(IndexON,D1351)</f>
        <v>48919</v>
      </c>
      <c r="F1351" s="193">
        <f>IFERROR(_xll.qlIndexFixing(IndexON,D1351,TRUE,_xll.ohTrigger(RecalcTrigger,TriggerON)),NA())</f>
        <v>2.0224381267137659E-2</v>
      </c>
      <c r="H1351" s="42">
        <f>_xll.qlCalendarAdvance(Calendar,$H1350,B1351,"f",FALSE)</f>
        <v>48919</v>
      </c>
      <c r="I1351" s="177">
        <f>_xll.qlInterestRateIndexValueDate(Index1M,$H1351)</f>
        <v>48921</v>
      </c>
      <c r="J1351" s="182">
        <f>IFERROR(_xll.qlIndexFixing(Index1M,$H1351,TRUE,_xll.ohTrigger(RecalcTrigger,Trigger1M)),NA())</f>
        <v>2.0293727879704959E-2</v>
      </c>
      <c r="K1351" s="44" t="e">
        <f>IFERROR(_xll.qlIndexFixing(Index3M,H1351,TRUE,_xll.ohTrigger(RecalcTrigger,Trigger3M)),NA())</f>
        <v>#N/A</v>
      </c>
      <c r="L1351" s="44">
        <f>IFERROR(_xll.qlIndexFixing(Index6M,$H1351,TRUE,_xll.ohTrigger(RecalcTrigger,Trigger6M)),NA())</f>
        <v>2.0700191644053928E-2</v>
      </c>
      <c r="M1351" s="183">
        <f>IFERROR(_xll.qlIndexFixing(Index1Y,$H1351,TRUE,_xll.ohTrigger(RecalcTrigger,Trigger1Y)),NA())</f>
        <v>2.0923034362176494E-2</v>
      </c>
      <c r="N1351" s="182">
        <f>IFERROR(_xll.qlIndexFixing(ONIndex1M,I1351,TRUE,_xll.ohTrigger(RecalcTrigger,Trigger1M)),NA())</f>
        <v>2.0297651024598906E-2</v>
      </c>
      <c r="O1351" s="44" t="e">
        <f>IFERROR(_xll.qlIndexFixing(ONIndex3M,I1351,TRUE,_xll.ohTrigger(RecalcTrigger,Trigger3M)),NA())</f>
        <v>#N/A</v>
      </c>
      <c r="P1351" s="44">
        <f>IFERROR(_xll.qlIndexFixing(ONIndex6M,I1351,TRUE,_xll.ohTrigger(RecalcTrigger,Trigger6M)),NA())</f>
        <v>2.0773354167396008E-2</v>
      </c>
      <c r="Q1351" s="183">
        <f>IFERROR(_xll.qlIndexFixing(ONIndex1Y,I1351,TRUE,_xll.ohTrigger(RecalcTrigger,Trigger1Y)),NA())</f>
        <v>2.1178949678573034E-2</v>
      </c>
    </row>
    <row r="1352" spans="2:17" x14ac:dyDescent="0.2">
      <c r="B1352" s="39" t="s">
        <v>42</v>
      </c>
      <c r="D1352" s="42">
        <f>_xll.qlCalendarAdvance(Calendar,$D1351,B1352,"f",FALSE)</f>
        <v>48926</v>
      </c>
      <c r="E1352" s="177">
        <f>_xll.qlInterestRateIndexValueDate(IndexON,D1352)</f>
        <v>48926</v>
      </c>
      <c r="F1352" s="193">
        <f>IFERROR(_xll.qlIndexFixing(IndexON,D1352,TRUE,_xll.ohTrigger(RecalcTrigger,TriggerON)),NA())</f>
        <v>2.0211307719693039E-2</v>
      </c>
      <c r="H1352" s="42">
        <f>_xll.qlCalendarAdvance(Calendar,$H1351,B1352,"f",FALSE)</f>
        <v>48926</v>
      </c>
      <c r="I1352" s="177">
        <f>_xll.qlInterestRateIndexValueDate(Index1M,$H1352)</f>
        <v>48928</v>
      </c>
      <c r="J1352" s="182">
        <f>IFERROR(_xll.qlIndexFixing(Index1M,$H1352,TRUE,_xll.ohTrigger(RecalcTrigger,Trigger1M)),NA())</f>
        <v>2.0280494229054646E-2</v>
      </c>
      <c r="K1352" s="44" t="e">
        <f>IFERROR(_xll.qlIndexFixing(Index3M,H1352,TRUE,_xll.ohTrigger(RecalcTrigger,Trigger3M)),NA())</f>
        <v>#N/A</v>
      </c>
      <c r="L1352" s="44">
        <f>IFERROR(_xll.qlIndexFixing(Index6M,$H1352,TRUE,_xll.ohTrigger(RecalcTrigger,Trigger6M)),NA())</f>
        <v>2.0685250307769232E-2</v>
      </c>
      <c r="M1352" s="183">
        <f>IFERROR(_xll.qlIndexFixing(Index1Y,$H1352,TRUE,_xll.ohTrigger(RecalcTrigger,Trigger1Y)),NA())</f>
        <v>2.0903035428804027E-2</v>
      </c>
      <c r="N1352" s="182">
        <f>IFERROR(_xll.qlIndexFixing(ONIndex1M,I1352,TRUE,_xll.ohTrigger(RecalcTrigger,Trigger1M)),NA())</f>
        <v>2.0284527831426757E-2</v>
      </c>
      <c r="O1352" s="44" t="e">
        <f>IFERROR(_xll.qlIndexFixing(ONIndex3M,I1352,TRUE,_xll.ohTrigger(RecalcTrigger,Trigger3M)),NA())</f>
        <v>#N/A</v>
      </c>
      <c r="P1352" s="44">
        <f>IFERROR(_xll.qlIndexFixing(ONIndex6M,I1352,TRUE,_xll.ohTrigger(RecalcTrigger,Trigger6M)),NA())</f>
        <v>2.0759163035366512E-2</v>
      </c>
      <c r="Q1352" s="183">
        <f>IFERROR(_xll.qlIndexFixing(ONIndex1Y,I1352,TRUE,_xll.ohTrigger(RecalcTrigger,Trigger1Y)),NA())</f>
        <v>2.1162073346561172E-2</v>
      </c>
    </row>
    <row r="1353" spans="2:17" x14ac:dyDescent="0.2">
      <c r="B1353" s="39" t="s">
        <v>42</v>
      </c>
      <c r="D1353" s="42">
        <f>_xll.qlCalendarAdvance(Calendar,$D1352,B1353,"f",FALSE)</f>
        <v>48933</v>
      </c>
      <c r="E1353" s="177">
        <f>_xll.qlInterestRateIndexValueDate(IndexON,D1353)</f>
        <v>48933</v>
      </c>
      <c r="F1353" s="193">
        <f>IFERROR(_xll.qlIndexFixing(IndexON,D1353,TRUE,_xll.ohTrigger(RecalcTrigger,TriggerON)),NA())</f>
        <v>2.0198184334434544E-2</v>
      </c>
      <c r="H1353" s="42">
        <f>_xll.qlCalendarAdvance(Calendar,$H1352,B1353,"f",FALSE)</f>
        <v>48933</v>
      </c>
      <c r="I1353" s="177">
        <f>_xll.qlInterestRateIndexValueDate(Index1M,$H1353)</f>
        <v>48935</v>
      </c>
      <c r="J1353" s="182">
        <f>IFERROR(_xll.qlIndexFixing(Index1M,$H1353,TRUE,_xll.ohTrigger(RecalcTrigger,Trigger1M)),NA())</f>
        <v>2.0267207423983469E-2</v>
      </c>
      <c r="K1353" s="44" t="e">
        <f>IFERROR(_xll.qlIndexFixing(Index3M,H1353,TRUE,_xll.ohTrigger(RecalcTrigger,Trigger3M)),NA())</f>
        <v>#N/A</v>
      </c>
      <c r="L1353" s="44">
        <f>IFERROR(_xll.qlIndexFixing(Index6M,$H1353,TRUE,_xll.ohTrigger(RecalcTrigger,Trigger6M)),NA())</f>
        <v>2.0670260942823048E-2</v>
      </c>
      <c r="M1353" s="183">
        <f>IFERROR(_xll.qlIndexFixing(Index1Y,$H1353,TRUE,_xll.ohTrigger(RecalcTrigger,Trigger1Y)),NA())</f>
        <v>2.0882927496129262E-2</v>
      </c>
      <c r="N1353" s="182">
        <f>IFERROR(_xll.qlIndexFixing(ONIndex1M,I1353,TRUE,_xll.ohTrigger(RecalcTrigger,Trigger1M)),NA())</f>
        <v>2.0269464630580103E-2</v>
      </c>
      <c r="O1353" s="44" t="e">
        <f>IFERROR(_xll.qlIndexFixing(ONIndex3M,I1353,TRUE,_xll.ohTrigger(RecalcTrigger,Trigger3M)),NA())</f>
        <v>#N/A</v>
      </c>
      <c r="P1353" s="44">
        <f>IFERROR(_xll.qlIndexFixing(ONIndex6M,I1353,TRUE,_xll.ohTrigger(RecalcTrigger,Trigger6M)),NA())</f>
        <v>2.0742884148248208E-2</v>
      </c>
      <c r="Q1353" s="183">
        <f>IFERROR(_xll.qlIndexFixing(ONIndex1Y,I1353,TRUE,_xll.ohTrigger(RecalcTrigger,Trigger1Y)),NA())</f>
        <v>2.1142657125770015E-2</v>
      </c>
    </row>
    <row r="1354" spans="2:17" x14ac:dyDescent="0.2">
      <c r="B1354" s="39" t="s">
        <v>42</v>
      </c>
      <c r="D1354" s="42">
        <f>_xll.qlCalendarAdvance(Calendar,$D1353,B1354,"f",FALSE)</f>
        <v>48940</v>
      </c>
      <c r="E1354" s="177">
        <f>_xll.qlInterestRateIndexValueDate(IndexON,D1354)</f>
        <v>48940</v>
      </c>
      <c r="F1354" s="193">
        <f>IFERROR(_xll.qlIndexFixing(IndexON,D1354,TRUE,_xll.ohTrigger(RecalcTrigger,TriggerON)),NA())</f>
        <v>2.0185011265159147E-2</v>
      </c>
      <c r="H1354" s="42">
        <f>_xll.qlCalendarAdvance(Calendar,$H1353,B1354,"f",FALSE)</f>
        <v>48940</v>
      </c>
      <c r="I1354" s="177">
        <f>_xll.qlInterestRateIndexValueDate(Index1M,$H1354)</f>
        <v>48942</v>
      </c>
      <c r="J1354" s="182">
        <f>IFERROR(_xll.qlIndexFixing(Index1M,$H1354,TRUE,_xll.ohTrigger(RecalcTrigger,Trigger1M)),NA())</f>
        <v>2.025386760507647E-2</v>
      </c>
      <c r="K1354" s="44" t="e">
        <f>IFERROR(_xll.qlIndexFixing(Index3M,H1354,TRUE,_xll.ohTrigger(RecalcTrigger,Trigger3M)),NA())</f>
        <v>#N/A</v>
      </c>
      <c r="L1354" s="44">
        <f>IFERROR(_xll.qlIndexFixing(Index6M,$H1354,TRUE,_xll.ohTrigger(RecalcTrigger,Trigger6M)),NA())</f>
        <v>2.0655223691742247E-2</v>
      </c>
      <c r="M1354" s="183">
        <f>IFERROR(_xll.qlIndexFixing(Index1Y,$H1354,TRUE,_xll.ohTrigger(RecalcTrigger,Trigger1Y)),NA())</f>
        <v>2.0862710498419357E-2</v>
      </c>
      <c r="N1354" s="182">
        <f>IFERROR(_xll.qlIndexFixing(ONIndex1M,I1354,TRUE,_xll.ohTrigger(RecalcTrigger,Trigger1M)),NA())</f>
        <v>2.025812166409402E-2</v>
      </c>
      <c r="O1354" s="44" t="e">
        <f>IFERROR(_xll.qlIndexFixing(ONIndex3M,I1354,TRUE,_xll.ohTrigger(RecalcTrigger,Trigger3M)),NA())</f>
        <v>#N/A</v>
      </c>
      <c r="P1354" s="44">
        <f>IFERROR(_xll.qlIndexFixing(ONIndex6M,I1354,TRUE,_xll.ohTrigger(RecalcTrigger,Trigger6M)),NA())</f>
        <v>2.0730632787602232E-2</v>
      </c>
      <c r="Q1354" s="183">
        <f>IFERROR(_xll.qlIndexFixing(ONIndex1Y,I1354,TRUE,_xll.ohTrigger(RecalcTrigger,Trigger1Y)),NA())</f>
        <v>2.1128004610568851E-2</v>
      </c>
    </row>
    <row r="1355" spans="2:17" x14ac:dyDescent="0.2">
      <c r="B1355" s="39" t="s">
        <v>42</v>
      </c>
      <c r="D1355" s="42">
        <f>_xll.qlCalendarAdvance(Calendar,$D1354,B1355,"f",FALSE)</f>
        <v>48947</v>
      </c>
      <c r="E1355" s="177">
        <f>_xll.qlInterestRateIndexValueDate(IndexON,D1355)</f>
        <v>48947</v>
      </c>
      <c r="F1355" s="193">
        <f>IFERROR(_xll.qlIndexFixing(IndexON,D1355,TRUE,_xll.ohTrigger(RecalcTrigger,TriggerON)),NA())</f>
        <v>2.0171788665424017E-2</v>
      </c>
      <c r="H1355" s="42">
        <f>_xll.qlCalendarAdvance(Calendar,$H1354,B1355,"f",FALSE)</f>
        <v>48947</v>
      </c>
      <c r="I1355" s="177">
        <f>_xll.qlInterestRateIndexValueDate(Index1M,$H1355)</f>
        <v>48949</v>
      </c>
      <c r="J1355" s="182">
        <f>IFERROR(_xll.qlIndexFixing(Index1M,$H1355,TRUE,_xll.ohTrigger(RecalcTrigger,Trigger1M)),NA())</f>
        <v>2.0240474912913697E-2</v>
      </c>
      <c r="K1355" s="44" t="e">
        <f>IFERROR(_xll.qlIndexFixing(Index3M,H1355,TRUE,_xll.ohTrigger(RecalcTrigger,Trigger3M)),NA())</f>
        <v>#N/A</v>
      </c>
      <c r="L1355" s="44">
        <f>IFERROR(_xll.qlIndexFixing(Index6M,$H1355,TRUE,_xll.ohTrigger(RecalcTrigger,Trigger6M)),NA())</f>
        <v>2.0640642816790105E-2</v>
      </c>
      <c r="M1355" s="183">
        <f>IFERROR(_xll.qlIndexFixing(Index1Y,$H1355,TRUE,_xll.ohTrigger(RecalcTrigger,Trigger1Y)),NA())</f>
        <v>2.0842384369983077E-2</v>
      </c>
      <c r="N1355" s="182">
        <f>IFERROR(_xll.qlIndexFixing(ONIndex1M,I1355,TRUE,_xll.ohTrigger(RecalcTrigger,Trigger1M)),NA())</f>
        <v>2.0244838970029377E-2</v>
      </c>
      <c r="O1355" s="44" t="e">
        <f>IFERROR(_xll.qlIndexFixing(ONIndex3M,I1355,TRUE,_xll.ohTrigger(RecalcTrigger,Trigger3M)),NA())</f>
        <v>#N/A</v>
      </c>
      <c r="P1355" s="44">
        <f>IFERROR(_xll.qlIndexFixing(ONIndex6M,I1355,TRUE,_xll.ohTrigger(RecalcTrigger,Trigger6M)),NA())</f>
        <v>2.0716293951803522E-2</v>
      </c>
      <c r="Q1355" s="183">
        <f>IFERROR(_xll.qlIndexFixing(ONIndex1Y,I1355,TRUE,_xll.ohTrigger(RecalcTrigger,Trigger1Y)),NA())</f>
        <v>2.111081206510157E-2</v>
      </c>
    </row>
    <row r="1356" spans="2:17" x14ac:dyDescent="0.2">
      <c r="B1356" s="39" t="s">
        <v>42</v>
      </c>
      <c r="D1356" s="42">
        <f>_xll.qlCalendarAdvance(Calendar,$D1355,B1356,"f",FALSE)</f>
        <v>48954</v>
      </c>
      <c r="E1356" s="177">
        <f>_xll.qlInterestRateIndexValueDate(IndexON,D1356)</f>
        <v>48954</v>
      </c>
      <c r="F1356" s="193">
        <f>IFERROR(_xll.qlIndexFixing(IndexON,D1356,TRUE,_xll.ohTrigger(RecalcTrigger,TriggerON)),NA())</f>
        <v>2.0158516688786321E-2</v>
      </c>
      <c r="H1356" s="42">
        <f>_xll.qlCalendarAdvance(Calendar,$H1355,B1356,"f",FALSE)</f>
        <v>48954</v>
      </c>
      <c r="I1356" s="177">
        <f>_xll.qlInterestRateIndexValueDate(Index1M,$H1356)</f>
        <v>48956</v>
      </c>
      <c r="J1356" s="182">
        <f>IFERROR(_xll.qlIndexFixing(Index1M,$H1356,TRUE,_xll.ohTrigger(RecalcTrigger,Trigger1M)),NA())</f>
        <v>2.0227029488077697E-2</v>
      </c>
      <c r="K1356" s="44" t="e">
        <f>IFERROR(_xll.qlIndexFixing(Index3M,H1356,TRUE,_xll.ohTrigger(RecalcTrigger,Trigger3M)),NA())</f>
        <v>#N/A</v>
      </c>
      <c r="L1356" s="44">
        <f>IFERROR(_xll.qlIndexFixing(Index6M,$H1356,TRUE,_xll.ohTrigger(RecalcTrigger,Trigger6M)),NA())</f>
        <v>2.0625514435231352E-2</v>
      </c>
      <c r="M1356" s="183">
        <f>IFERROR(_xll.qlIndexFixing(Index1Y,$H1356,TRUE,_xll.ohTrigger(RecalcTrigger,Trigger1Y)),NA())</f>
        <v>2.0821949045170367E-2</v>
      </c>
      <c r="N1356" s="182">
        <f>IFERROR(_xll.qlIndexFixing(ONIndex1M,I1356,TRUE,_xll.ohTrigger(RecalcTrigger,Trigger1M)),NA())</f>
        <v>2.0231503389469552E-2</v>
      </c>
      <c r="O1356" s="44" t="e">
        <f>IFERROR(_xll.qlIndexFixing(ONIndex3M,I1356,TRUE,_xll.ohTrigger(RecalcTrigger,Trigger3M)),NA())</f>
        <v>#N/A</v>
      </c>
      <c r="P1356" s="44">
        <f>IFERROR(_xll.qlIndexFixing(ONIndex6M,I1356,TRUE,_xll.ohTrigger(RecalcTrigger,Trigger6M)),NA())</f>
        <v>2.0701906161324501E-2</v>
      </c>
      <c r="Q1356" s="183">
        <f>IFERROR(_xll.qlIndexFixing(ONIndex1Y,I1356,TRUE,_xll.ohTrigger(RecalcTrigger,Trigger1Y)),NA())</f>
        <v>2.1093513973502453E-2</v>
      </c>
    </row>
    <row r="1357" spans="2:17" x14ac:dyDescent="0.2">
      <c r="B1357" s="39" t="s">
        <v>42</v>
      </c>
      <c r="D1357" s="42">
        <f>_xll.qlCalendarAdvance(Calendar,$D1356,B1357,"f",FALSE)</f>
        <v>48961</v>
      </c>
      <c r="E1357" s="177">
        <f>_xll.qlInterestRateIndexValueDate(IndexON,D1357)</f>
        <v>48961</v>
      </c>
      <c r="F1357" s="193">
        <f>IFERROR(_xll.qlIndexFixing(IndexON,D1357,TRUE,_xll.ohTrigger(RecalcTrigger,TriggerON)),NA())</f>
        <v>2.0145195488643353E-2</v>
      </c>
      <c r="H1357" s="42">
        <f>_xll.qlCalendarAdvance(Calendar,$H1356,B1357,"f",FALSE)</f>
        <v>48961</v>
      </c>
      <c r="I1357" s="177">
        <f>_xll.qlInterestRateIndexValueDate(Index1M,$H1357)</f>
        <v>48963</v>
      </c>
      <c r="J1357" s="182">
        <f>IFERROR(_xll.qlIndexFixing(Index1M,$H1357,TRUE,_xll.ohTrigger(RecalcTrigger,Trigger1M)),NA())</f>
        <v>2.0213531471151014E-2</v>
      </c>
      <c r="K1357" s="44" t="e">
        <f>IFERROR(_xll.qlIndexFixing(Index3M,H1357,TRUE,_xll.ohTrigger(RecalcTrigger,Trigger3M)),NA())</f>
        <v>#N/A</v>
      </c>
      <c r="L1357" s="44">
        <f>IFERROR(_xll.qlIndexFixing(Index6M,$H1357,TRUE,_xll.ohTrigger(RecalcTrigger,Trigger6M)),NA())</f>
        <v>2.0610338587014373E-2</v>
      </c>
      <c r="M1357" s="183">
        <f>IFERROR(_xll.qlIndexFixing(Index1Y,$H1357,TRUE,_xll.ohTrigger(RecalcTrigger,Trigger1Y)),NA())</f>
        <v>2.0801404458372332E-2</v>
      </c>
      <c r="N1357" s="182">
        <f>IFERROR(_xll.qlIndexFixing(ONIndex1M,I1357,TRUE,_xll.ohTrigger(RecalcTrigger,Trigger1M)),NA())</f>
        <v>2.021811506238258E-2</v>
      </c>
      <c r="O1357" s="44" t="e">
        <f>IFERROR(_xll.qlIndexFixing(ONIndex3M,I1357,TRUE,_xll.ohTrigger(RecalcTrigger,Trigger3M)),NA())</f>
        <v>#N/A</v>
      </c>
      <c r="P1357" s="44">
        <f>IFERROR(_xll.qlIndexFixing(ONIndex6M,I1357,TRUE,_xll.ohTrigger(RecalcTrigger,Trigger6M)),NA())</f>
        <v>2.0687469556373017E-2</v>
      </c>
      <c r="Q1357" s="183">
        <f>IFERROR(_xll.qlIndexFixing(ONIndex1Y,I1357,TRUE,_xll.ohTrigger(RecalcTrigger,Trigger1Y)),NA())</f>
        <v>2.1076110265187964E-2</v>
      </c>
    </row>
    <row r="1358" spans="2:17" x14ac:dyDescent="0.2">
      <c r="B1358" s="39" t="s">
        <v>42</v>
      </c>
      <c r="D1358" s="42">
        <f>_xll.qlCalendarAdvance(Calendar,$D1357,B1358,"f",FALSE)</f>
        <v>48968</v>
      </c>
      <c r="E1358" s="177">
        <f>_xll.qlInterestRateIndexValueDate(IndexON,D1358)</f>
        <v>48968</v>
      </c>
      <c r="F1358" s="193">
        <f>IFERROR(_xll.qlIndexFixing(IndexON,D1358,TRUE,_xll.ohTrigger(RecalcTrigger,TriggerON)),NA())</f>
        <v>2.0131825218872024E-2</v>
      </c>
      <c r="H1358" s="42">
        <f>_xll.qlCalendarAdvance(Calendar,$H1357,B1358,"f",FALSE)</f>
        <v>48968</v>
      </c>
      <c r="I1358" s="177">
        <f>_xll.qlInterestRateIndexValueDate(Index1M,$H1358)</f>
        <v>48970</v>
      </c>
      <c r="J1358" s="182">
        <f>IFERROR(_xll.qlIndexFixing(Index1M,$H1358,TRUE,_xll.ohTrigger(RecalcTrigger,Trigger1M)),NA())</f>
        <v>2.0199981002713696E-2</v>
      </c>
      <c r="K1358" s="44" t="e">
        <f>IFERROR(_xll.qlIndexFixing(Index3M,H1358,TRUE,_xll.ohTrigger(RecalcTrigger,Trigger3M)),NA())</f>
        <v>#N/A</v>
      </c>
      <c r="L1358" s="44">
        <f>IFERROR(_xll.qlIndexFixing(Index6M,$H1358,TRUE,_xll.ohTrigger(RecalcTrigger,Trigger6M)),NA())</f>
        <v>2.0595115414650138E-2</v>
      </c>
      <c r="M1358" s="183">
        <f>IFERROR(_xll.qlIndexFixing(Index1Y,$H1358,TRUE,_xll.ohTrigger(RecalcTrigger,Trigger1Y)),NA())</f>
        <v>2.0780750544021259E-2</v>
      </c>
      <c r="N1358" s="182">
        <f>IFERROR(_xll.qlIndexFixing(ONIndex1M,I1358,TRUE,_xll.ohTrigger(RecalcTrigger,Trigger1M)),NA())</f>
        <v>2.0204674128976308E-2</v>
      </c>
      <c r="O1358" s="44" t="e">
        <f>IFERROR(_xll.qlIndexFixing(ONIndex3M,I1358,TRUE,_xll.ohTrigger(RecalcTrigger,Trigger3M)),NA())</f>
        <v>#N/A</v>
      </c>
      <c r="P1358" s="44">
        <f>IFERROR(_xll.qlIndexFixing(ONIndex6M,I1358,TRUE,_xll.ohTrigger(RecalcTrigger,Trigger6M)),NA())</f>
        <v>2.0672984276917106E-2</v>
      </c>
      <c r="Q1358" s="183">
        <f>IFERROR(_xll.qlIndexFixing(ONIndex1Y,I1358,TRUE,_xll.ohTrigger(RecalcTrigger,Trigger1Y)),NA())</f>
        <v>2.1058600869174882E-2</v>
      </c>
    </row>
    <row r="1359" spans="2:17" x14ac:dyDescent="0.2">
      <c r="B1359" s="39" t="s">
        <v>42</v>
      </c>
      <c r="D1359" s="42">
        <f>_xll.qlCalendarAdvance(Calendar,$D1358,B1359,"f",FALSE)</f>
        <v>48975</v>
      </c>
      <c r="E1359" s="177">
        <f>_xll.qlInterestRateIndexValueDate(IndexON,D1359)</f>
        <v>48975</v>
      </c>
      <c r="F1359" s="193">
        <f>IFERROR(_xll.qlIndexFixing(IndexON,D1359,TRUE,_xll.ohTrigger(RecalcTrigger,TriggerON)),NA())</f>
        <v>2.0118406032709757E-2</v>
      </c>
      <c r="H1359" s="42">
        <f>_xll.qlCalendarAdvance(Calendar,$H1358,B1359,"f",FALSE)</f>
        <v>48975</v>
      </c>
      <c r="I1359" s="177">
        <f>_xll.qlInterestRateIndexValueDate(Index1M,$H1359)</f>
        <v>48977</v>
      </c>
      <c r="J1359" s="182">
        <f>IFERROR(_xll.qlIndexFixing(Index1M,$H1359,TRUE,_xll.ohTrigger(RecalcTrigger,Trigger1M)),NA())</f>
        <v>2.018801753469817E-2</v>
      </c>
      <c r="K1359" s="44" t="e">
        <f>IFERROR(_xll.qlIndexFixing(Index3M,H1359,TRUE,_xll.ohTrigger(RecalcTrigger,Trigger3M)),NA())</f>
        <v>#N/A</v>
      </c>
      <c r="L1359" s="44">
        <f>IFERROR(_xll.qlIndexFixing(Index6M,$H1359,TRUE,_xll.ohTrigger(RecalcTrigger,Trigger6M)),NA())</f>
        <v>2.0579845060648742E-2</v>
      </c>
      <c r="M1359" s="183">
        <f>IFERROR(_xll.qlIndexFixing(Index1Y,$H1359,TRUE,_xll.ohTrigger(RecalcTrigger,Trigger1Y)),NA())</f>
        <v>2.0759987236592139E-2</v>
      </c>
      <c r="N1359" s="182">
        <f>IFERROR(_xll.qlIndexFixing(ONIndex1M,I1359,TRUE,_xll.ohTrigger(RecalcTrigger,Trigger1M)),NA())</f>
        <v>2.0191180729538516E-2</v>
      </c>
      <c r="O1359" s="44" t="e">
        <f>IFERROR(_xll.qlIndexFixing(ONIndex3M,I1359,TRUE,_xll.ohTrigger(RecalcTrigger,Trigger3M)),NA())</f>
        <v>#N/A</v>
      </c>
      <c r="P1359" s="44">
        <f>IFERROR(_xll.qlIndexFixing(ONIndex6M,I1359,TRUE,_xll.ohTrigger(RecalcTrigger,Trigger6M)),NA())</f>
        <v>2.0658450462764932E-2</v>
      </c>
      <c r="Q1359" s="183">
        <f>IFERROR(_xll.qlIndexFixing(ONIndex1Y,I1359,TRUE,_xll.ohTrigger(RecalcTrigger,Trigger1Y)),NA())</f>
        <v>2.1040985714959604E-2</v>
      </c>
    </row>
    <row r="1360" spans="2:17" x14ac:dyDescent="0.2">
      <c r="B1360" s="39" t="s">
        <v>42</v>
      </c>
      <c r="D1360" s="42">
        <f>_xll.qlCalendarAdvance(Calendar,$D1359,B1360,"f",FALSE)</f>
        <v>48982</v>
      </c>
      <c r="E1360" s="177">
        <f>_xll.qlInterestRateIndexValueDate(IndexON,D1360)</f>
        <v>48982</v>
      </c>
      <c r="F1360" s="193">
        <f>IFERROR(_xll.qlIndexFixing(IndexON,D1360,TRUE,_xll.ohTrigger(RecalcTrigger,TriggerON)),NA())</f>
        <v>2.0104938083873591E-2</v>
      </c>
      <c r="H1360" s="42">
        <f>_xll.qlCalendarAdvance(Calendar,$H1359,B1360,"f",FALSE)</f>
        <v>48982</v>
      </c>
      <c r="I1360" s="177">
        <f>_xll.qlInterestRateIndexValueDate(Index1M,$H1360)</f>
        <v>48984</v>
      </c>
      <c r="J1360" s="182">
        <f>IFERROR(_xll.qlIndexFixing(Index1M,$H1360,TRUE,_xll.ohTrigger(RecalcTrigger,Trigger1M)),NA())</f>
        <v>2.0174380503639493E-2</v>
      </c>
      <c r="K1360" s="44" t="e">
        <f>IFERROR(_xll.qlIndexFixing(Index3M,H1360,TRUE,_xll.ohTrigger(RecalcTrigger,Trigger3M)),NA())</f>
        <v>#N/A</v>
      </c>
      <c r="L1360" s="44">
        <f>IFERROR(_xll.qlIndexFixing(Index6M,$H1360,TRUE,_xll.ohTrigger(RecalcTrigger,Trigger6M)),NA())</f>
        <v>2.0564527667519837E-2</v>
      </c>
      <c r="M1360" s="183">
        <f>IFERROR(_xll.qlIndexFixing(Index1Y,$H1360,TRUE,_xll.ohTrigger(RecalcTrigger,Trigger1Y)),NA())</f>
        <v>2.0739114470600038E-2</v>
      </c>
      <c r="N1360" s="182">
        <f>IFERROR(_xll.qlIndexFixing(ONIndex1M,I1360,TRUE,_xll.ohTrigger(RecalcTrigger,Trigger1M)),NA())</f>
        <v>2.017763500387737E-2</v>
      </c>
      <c r="O1360" s="44" t="e">
        <f>IFERROR(_xll.qlIndexFixing(ONIndex3M,I1360,TRUE,_xll.ohTrigger(RecalcTrigger,Trigger3M)),NA())</f>
        <v>#N/A</v>
      </c>
      <c r="P1360" s="44">
        <f>IFERROR(_xll.qlIndexFixing(ONIndex6M,I1360,TRUE,_xll.ohTrigger(RecalcTrigger,Trigger6M)),NA())</f>
        <v>2.064386825396447E-2</v>
      </c>
      <c r="Q1360" s="183">
        <f>IFERROR(_xll.qlIndexFixing(ONIndex1Y,I1360,TRUE,_xll.ohTrigger(RecalcTrigger,Trigger1Y)),NA())</f>
        <v>2.1023264731478974E-2</v>
      </c>
    </row>
    <row r="1361" spans="2:17" x14ac:dyDescent="0.2">
      <c r="B1361" s="39" t="s">
        <v>42</v>
      </c>
      <c r="D1361" s="42">
        <f>_xll.qlCalendarAdvance(Calendar,$D1360,B1361,"f",FALSE)</f>
        <v>48989</v>
      </c>
      <c r="E1361" s="177">
        <f>_xll.qlInterestRateIndexValueDate(IndexON,D1361)</f>
        <v>48989</v>
      </c>
      <c r="F1361" s="193">
        <f>IFERROR(_xll.qlIndexFixing(IndexON,D1361,TRUE,_xll.ohTrigger(RecalcTrigger,TriggerON)),NA())</f>
        <v>2.0091421525840758E-2</v>
      </c>
      <c r="H1361" s="42">
        <f>_xll.qlCalendarAdvance(Calendar,$H1360,B1361,"f",FALSE)</f>
        <v>48989</v>
      </c>
      <c r="I1361" s="177">
        <f>_xll.qlInterestRateIndexValueDate(Index1M,$H1361)</f>
        <v>48991</v>
      </c>
      <c r="J1361" s="182">
        <f>IFERROR(_xll.qlIndexFixing(Index1M,$H1361,TRUE,_xll.ohTrigger(RecalcTrigger,Trigger1M)),NA())</f>
        <v>2.0160691412244778E-2</v>
      </c>
      <c r="K1361" s="44" t="e">
        <f>IFERROR(_xll.qlIndexFixing(Index3M,H1361,TRUE,_xll.ohTrigger(RecalcTrigger,Trigger3M)),NA())</f>
        <v>#N/A</v>
      </c>
      <c r="L1361" s="44">
        <f>IFERROR(_xll.qlIndexFixing(Index6M,$H1361,TRUE,_xll.ohTrigger(RecalcTrigger,Trigger6M)),NA())</f>
        <v>2.0549163377771306E-2</v>
      </c>
      <c r="M1361" s="183">
        <f>IFERROR(_xll.qlIndexFixing(Index1Y,$H1361,TRUE,_xll.ohTrigger(RecalcTrigger,Trigger1Y)),NA())</f>
        <v>2.0718132180602727E-2</v>
      </c>
      <c r="N1361" s="182">
        <f>IFERROR(_xll.qlIndexFixing(ONIndex1M,I1361,TRUE,_xll.ohTrigger(RecalcTrigger,Trigger1M)),NA())</f>
        <v>2.0164037092520459E-2</v>
      </c>
      <c r="O1361" s="44" t="e">
        <f>IFERROR(_xll.qlIndexFixing(ONIndex3M,I1361,TRUE,_xll.ohTrigger(RecalcTrigger,Trigger3M)),NA())</f>
        <v>#N/A</v>
      </c>
      <c r="P1361" s="44">
        <f>IFERROR(_xll.qlIndexFixing(ONIndex6M,I1361,TRUE,_xll.ohTrigger(RecalcTrigger,Trigger6M)),NA())</f>
        <v>2.0629237790643629E-2</v>
      </c>
      <c r="Q1361" s="183">
        <f>IFERROR(_xll.qlIndexFixing(ONIndex1Y,I1361,TRUE,_xll.ohTrigger(RecalcTrigger,Trigger1Y)),NA())</f>
        <v>2.1005437848229391E-2</v>
      </c>
    </row>
    <row r="1362" spans="2:17" x14ac:dyDescent="0.2">
      <c r="B1362" s="39" t="s">
        <v>42</v>
      </c>
      <c r="D1362" s="42">
        <f>_xll.qlCalendarAdvance(Calendar,$D1361,B1362,"f",FALSE)</f>
        <v>48996</v>
      </c>
      <c r="E1362" s="177">
        <f>_xll.qlInterestRateIndexValueDate(IndexON,D1362)</f>
        <v>48996</v>
      </c>
      <c r="F1362" s="193">
        <f>IFERROR(_xll.qlIndexFixing(IndexON,D1362,TRUE,_xll.ohTrigger(RecalcTrigger,TriggerON)),NA())</f>
        <v>2.0077856512168424E-2</v>
      </c>
      <c r="H1362" s="42">
        <f>_xll.qlCalendarAdvance(Calendar,$H1361,B1362,"f",FALSE)</f>
        <v>48996</v>
      </c>
      <c r="I1362" s="177">
        <f>_xll.qlInterestRateIndexValueDate(Index1M,$H1362)</f>
        <v>48998</v>
      </c>
      <c r="J1362" s="182">
        <f>IFERROR(_xll.qlIndexFixing(Index1M,$H1362,TRUE,_xll.ohTrigger(RecalcTrigger,Trigger1M)),NA())</f>
        <v>2.0146950401035899E-2</v>
      </c>
      <c r="K1362" s="44" t="e">
        <f>IFERROR(_xll.qlIndexFixing(Index3M,H1362,TRUE,_xll.ohTrigger(RecalcTrigger,Trigger3M)),NA())</f>
        <v>#N/A</v>
      </c>
      <c r="L1362" s="44">
        <f>IFERROR(_xll.qlIndexFixing(Index6M,$H1362,TRUE,_xll.ohTrigger(RecalcTrigger,Trigger6M)),NA())</f>
        <v>2.0533752333910148E-2</v>
      </c>
      <c r="M1362" s="183">
        <f>IFERROR(_xll.qlIndexFixing(Index1Y,$H1362,TRUE,_xll.ohTrigger(RecalcTrigger,Trigger1Y)),NA())</f>
        <v>2.0697040301199374E-2</v>
      </c>
      <c r="N1362" s="182">
        <f>IFERROR(_xll.qlIndexFixing(ONIndex1M,I1362,TRUE,_xll.ohTrigger(RecalcTrigger,Trigger1M)),NA())</f>
        <v>2.0150387135355885E-2</v>
      </c>
      <c r="O1362" s="44" t="e">
        <f>IFERROR(_xll.qlIndexFixing(ONIndex3M,I1362,TRUE,_xll.ohTrigger(RecalcTrigger,Trigger3M)),NA())</f>
        <v>#N/A</v>
      </c>
      <c r="P1362" s="44">
        <f>IFERROR(_xll.qlIndexFixing(ONIndex6M,I1362,TRUE,_xll.ohTrigger(RecalcTrigger,Trigger6M)),NA())</f>
        <v>2.0614559212530637E-2</v>
      </c>
      <c r="Q1362" s="183">
        <f>IFERROR(_xll.qlIndexFixing(ONIndex1Y,I1362,TRUE,_xll.ohTrigger(RecalcTrigger,Trigger1Y)),NA())</f>
        <v>2.0987504994307571E-2</v>
      </c>
    </row>
    <row r="1363" spans="2:17" x14ac:dyDescent="0.2">
      <c r="B1363" s="39" t="s">
        <v>42</v>
      </c>
      <c r="D1363" s="42">
        <f>_xll.qlCalendarAdvance(Calendar,$D1362,B1363,"f",FALSE)</f>
        <v>49003</v>
      </c>
      <c r="E1363" s="177">
        <f>_xll.qlInterestRateIndexValueDate(IndexON,D1363)</f>
        <v>49003</v>
      </c>
      <c r="F1363" s="193">
        <f>IFERROR(_xll.qlIndexFixing(IndexON,D1363,TRUE,_xll.ohTrigger(RecalcTrigger,TriggerON)),NA())</f>
        <v>2.0064243196493692E-2</v>
      </c>
      <c r="H1363" s="42">
        <f>_xll.qlCalendarAdvance(Calendar,$H1362,B1363,"f",FALSE)</f>
        <v>49003</v>
      </c>
      <c r="I1363" s="177">
        <f>_xll.qlInterestRateIndexValueDate(Index1M,$H1363)</f>
        <v>49005</v>
      </c>
      <c r="J1363" s="182">
        <f>IFERROR(_xll.qlIndexFixing(Index1M,$H1363,TRUE,_xll.ohTrigger(RecalcTrigger,Trigger1M)),NA())</f>
        <v>2.0131446808246689E-2</v>
      </c>
      <c r="K1363" s="44" t="e">
        <f>IFERROR(_xll.qlIndexFixing(Index3M,H1363,TRUE,_xll.ohTrigger(RecalcTrigger,Trigger3M)),NA())</f>
        <v>#N/A</v>
      </c>
      <c r="L1363" s="44">
        <f>IFERROR(_xll.qlIndexFixing(Index6M,$H1363,TRUE,_xll.ohTrigger(RecalcTrigger,Trigger6M)),NA())</f>
        <v>2.051560250059839E-2</v>
      </c>
      <c r="M1363" s="183">
        <f>IFERROR(_xll.qlIndexFixing(Index1Y,$H1363,TRUE,_xll.ohTrigger(RecalcTrigger,Trigger1Y)),NA())</f>
        <v>2.0675838767030757E-2</v>
      </c>
      <c r="N1363" s="182">
        <f>IFERROR(_xll.qlIndexFixing(ONIndex1M,I1363,TRUE,_xll.ohTrigger(RecalcTrigger,Trigger1M)),NA())</f>
        <v>2.0136685272751365E-2</v>
      </c>
      <c r="O1363" s="44" t="e">
        <f>IFERROR(_xll.qlIndexFixing(ONIndex3M,I1363,TRUE,_xll.ohTrigger(RecalcTrigger,Trigger3M)),NA())</f>
        <v>#N/A</v>
      </c>
      <c r="P1363" s="44">
        <f>IFERROR(_xll.qlIndexFixing(ONIndex6M,I1363,TRUE,_xll.ohTrigger(RecalcTrigger,Trigger6M)),NA())</f>
        <v>2.0599832660073147E-2</v>
      </c>
      <c r="Q1363" s="183">
        <f>IFERROR(_xll.qlIndexFixing(ONIndex1Y,I1363,TRUE,_xll.ohTrigger(RecalcTrigger,Trigger1Y)),NA())</f>
        <v>2.0969466098970102E-2</v>
      </c>
    </row>
    <row r="1364" spans="2:17" x14ac:dyDescent="0.2">
      <c r="B1364" s="39" t="s">
        <v>42</v>
      </c>
      <c r="D1364" s="42">
        <f>_xll.qlCalendarAdvance(Calendar,$D1363,B1364,"f",FALSE)</f>
        <v>49010</v>
      </c>
      <c r="E1364" s="177">
        <f>_xll.qlInterestRateIndexValueDate(IndexON,D1364)</f>
        <v>49010</v>
      </c>
      <c r="F1364" s="193">
        <f>IFERROR(_xll.qlIndexFixing(IndexON,D1364,TRUE,_xll.ohTrigger(RecalcTrigger,TriggerON)),NA())</f>
        <v>2.0050581732373729E-2</v>
      </c>
      <c r="H1364" s="42">
        <f>_xll.qlCalendarAdvance(Calendar,$H1363,B1364,"f",FALSE)</f>
        <v>49010</v>
      </c>
      <c r="I1364" s="177">
        <f>_xll.qlInterestRateIndexValueDate(Index1M,$H1364)</f>
        <v>49012</v>
      </c>
      <c r="J1364" s="182">
        <f>IFERROR(_xll.qlIndexFixing(Index1M,$H1364,TRUE,_xll.ohTrigger(RecalcTrigger,Trigger1M)),NA())</f>
        <v>2.0117151335217187E-2</v>
      </c>
      <c r="K1364" s="44" t="e">
        <f>IFERROR(_xll.qlIndexFixing(Index3M,H1364,TRUE,_xll.ohTrigger(RecalcTrigger,Trigger3M)),NA())</f>
        <v>#N/A</v>
      </c>
      <c r="L1364" s="44">
        <f>IFERROR(_xll.qlIndexFixing(Index6M,$H1364,TRUE,_xll.ohTrigger(RecalcTrigger,Trigger6M)),NA())</f>
        <v>2.0500077637619987E-2</v>
      </c>
      <c r="M1364" s="183">
        <f>IFERROR(_xll.qlIndexFixing(Index1Y,$H1364,TRUE,_xll.ohTrigger(RecalcTrigger,Trigger1Y)),NA())</f>
        <v>2.0654527512779911E-2</v>
      </c>
      <c r="N1364" s="182">
        <f>IFERROR(_xll.qlIndexFixing(ONIndex1M,I1364,TRUE,_xll.ohTrigger(RecalcTrigger,Trigger1M)),NA())</f>
        <v>2.0122931644594999E-2</v>
      </c>
      <c r="O1364" s="44" t="e">
        <f>IFERROR(_xll.qlIndexFixing(ONIndex3M,I1364,TRUE,_xll.ohTrigger(RecalcTrigger,Trigger3M)),NA())</f>
        <v>#N/A</v>
      </c>
      <c r="P1364" s="44">
        <f>IFERROR(_xll.qlIndexFixing(ONIndex6M,I1364,TRUE,_xll.ohTrigger(RecalcTrigger,Trigger6M)),NA())</f>
        <v>2.0585058272839518E-2</v>
      </c>
      <c r="Q1364" s="183">
        <f>IFERROR(_xll.qlIndexFixing(ONIndex1Y,I1364,TRUE,_xll.ohTrigger(RecalcTrigger,Trigger1Y)),NA())</f>
        <v>2.0951321091313702E-2</v>
      </c>
    </row>
    <row r="1365" spans="2:17" x14ac:dyDescent="0.2">
      <c r="B1365" s="39" t="s">
        <v>42</v>
      </c>
      <c r="D1365" s="42">
        <f>_xll.qlCalendarAdvance(Calendar,$D1364,B1365,"f",FALSE)</f>
        <v>49017</v>
      </c>
      <c r="E1365" s="177">
        <f>_xll.qlInterestRateIndexValueDate(IndexON,D1365)</f>
        <v>49017</v>
      </c>
      <c r="F1365" s="193">
        <f>IFERROR(_xll.qlIndexFixing(IndexON,D1365,TRUE,_xll.ohTrigger(RecalcTrigger,TriggerON)),NA())</f>
        <v>2.0036872273365702E-2</v>
      </c>
      <c r="H1365" s="42">
        <f>_xll.qlCalendarAdvance(Calendar,$H1364,B1365,"f",FALSE)</f>
        <v>49017</v>
      </c>
      <c r="I1365" s="177">
        <f>_xll.qlInterestRateIndexValueDate(Index1M,$H1365)</f>
        <v>49019</v>
      </c>
      <c r="J1365" s="182">
        <f>IFERROR(_xll.qlIndexFixing(Index1M,$H1365,TRUE,_xll.ohTrigger(RecalcTrigger,Trigger1M)),NA())</f>
        <v>2.0103670890263547E-2</v>
      </c>
      <c r="K1365" s="44" t="e">
        <f>IFERROR(_xll.qlIndexFixing(Index3M,H1365,TRUE,_xll.ohTrigger(RecalcTrigger,Trigger3M)),NA())</f>
        <v>#N/A</v>
      </c>
      <c r="L1365" s="44">
        <f>IFERROR(_xll.qlIndexFixing(Index6M,$H1365,TRUE,_xll.ohTrigger(RecalcTrigger,Trigger6M)),NA())</f>
        <v>2.0484506489150442E-2</v>
      </c>
      <c r="M1365" s="183">
        <f>IFERROR(_xll.qlIndexFixing(Index1Y,$H1365,TRUE,_xll.ohTrigger(RecalcTrigger,Trigger1Y)),NA())</f>
        <v>2.063310647317193E-2</v>
      </c>
      <c r="N1365" s="182">
        <f>IFERROR(_xll.qlIndexFixing(ONIndex1M,I1365,TRUE,_xll.ohTrigger(RecalcTrigger,Trigger1M)),NA())</f>
        <v>2.0109126391334442E-2</v>
      </c>
      <c r="O1365" s="44" t="e">
        <f>IFERROR(_xll.qlIndexFixing(ONIndex3M,I1365,TRUE,_xll.ohTrigger(RecalcTrigger,Trigger3M)),NA())</f>
        <v>#N/A</v>
      </c>
      <c r="P1365" s="44">
        <f>IFERROR(_xll.qlIndexFixing(ONIndex6M,I1365,TRUE,_xll.ohTrigger(RecalcTrigger,Trigger6M)),NA())</f>
        <v>2.057023619111753E-2</v>
      </c>
      <c r="Q1365" s="183">
        <f>IFERROR(_xll.qlIndexFixing(ONIndex1Y,I1365,TRUE,_xll.ohTrigger(RecalcTrigger,Trigger1Y)),NA())</f>
        <v>2.0933069900834766E-2</v>
      </c>
    </row>
    <row r="1366" spans="2:17" x14ac:dyDescent="0.2">
      <c r="B1366" s="39" t="s">
        <v>42</v>
      </c>
      <c r="D1366" s="42">
        <f>_xll.qlCalendarAdvance(Calendar,$D1365,B1366,"f",FALSE)</f>
        <v>49024</v>
      </c>
      <c r="E1366" s="177">
        <f>_xll.qlInterestRateIndexValueDate(IndexON,D1366)</f>
        <v>49024</v>
      </c>
      <c r="F1366" s="193">
        <f>IFERROR(_xll.qlIndexFixing(IndexON,D1366,TRUE,_xll.ohTrigger(RecalcTrigger,TriggerON)),NA())</f>
        <v>2.0023114972946843E-2</v>
      </c>
      <c r="H1366" s="42">
        <f>_xll.qlCalendarAdvance(Calendar,$H1365,B1366,"f",FALSE)</f>
        <v>49024</v>
      </c>
      <c r="I1366" s="177">
        <f>_xll.qlInterestRateIndexValueDate(Index1M,$H1366)</f>
        <v>49026</v>
      </c>
      <c r="J1366" s="182">
        <f>IFERROR(_xll.qlIndexFixing(Index1M,$H1366,TRUE,_xll.ohTrigger(RecalcTrigger,Trigger1M)),NA())</f>
        <v>2.0089705870700303E-2</v>
      </c>
      <c r="K1366" s="44" t="e">
        <f>IFERROR(_xll.qlIndexFixing(Index3M,H1366,TRUE,_xll.ohTrigger(RecalcTrigger,Trigger3M)),NA())</f>
        <v>#N/A</v>
      </c>
      <c r="L1366" s="44">
        <f>IFERROR(_xll.qlIndexFixing(Index6M,$H1366,TRUE,_xll.ohTrigger(RecalcTrigger,Trigger6M)),NA())</f>
        <v>2.0468889197761738E-2</v>
      </c>
      <c r="M1366" s="183">
        <f>IFERROR(_xll.qlIndexFixing(Index1Y,$H1366,TRUE,_xll.ohTrigger(RecalcTrigger,Trigger1Y)),NA())</f>
        <v>2.0607470744092294E-2</v>
      </c>
      <c r="N1366" s="182">
        <f>IFERROR(_xll.qlIndexFixing(ONIndex1M,I1366,TRUE,_xll.ohTrigger(RecalcTrigger,Trigger1M)),NA())</f>
        <v>2.0095269652857795E-2</v>
      </c>
      <c r="O1366" s="44" t="e">
        <f>IFERROR(_xll.qlIndexFixing(ONIndex3M,I1366,TRUE,_xll.ohTrigger(RecalcTrigger,Trigger3M)),NA())</f>
        <v>#N/A</v>
      </c>
      <c r="P1366" s="44">
        <f>IFERROR(_xll.qlIndexFixing(ONIndex6M,I1366,TRUE,_xll.ohTrigger(RecalcTrigger,Trigger6M)),NA())</f>
        <v>2.0555366554795285E-2</v>
      </c>
      <c r="Q1366" s="183">
        <f>IFERROR(_xll.qlIndexFixing(ONIndex1Y,I1366,TRUE,_xll.ohTrigger(RecalcTrigger,Trigger1Y)),NA())</f>
        <v>2.0914712456550077E-2</v>
      </c>
    </row>
    <row r="1367" spans="2:17" x14ac:dyDescent="0.2">
      <c r="B1367" s="39" t="s">
        <v>42</v>
      </c>
      <c r="D1367" s="42">
        <f>_xll.qlCalendarAdvance(Calendar,$D1366,B1367,"f",FALSE)</f>
        <v>49031</v>
      </c>
      <c r="E1367" s="177">
        <f>_xll.qlInterestRateIndexValueDate(IndexON,D1367)</f>
        <v>49031</v>
      </c>
      <c r="F1367" s="193">
        <f>IFERROR(_xll.qlIndexFixing(IndexON,D1367,TRUE,_xll.ohTrigger(RecalcTrigger,TriggerON)),NA())</f>
        <v>2.0009309984754253E-2</v>
      </c>
      <c r="H1367" s="42">
        <f>_xll.qlCalendarAdvance(Calendar,$H1366,B1367,"f",FALSE)</f>
        <v>49031</v>
      </c>
      <c r="I1367" s="177">
        <f>_xll.qlInterestRateIndexValueDate(Index1M,$H1367)</f>
        <v>49033</v>
      </c>
      <c r="J1367" s="182">
        <f>IFERROR(_xll.qlIndexFixing(Index1M,$H1367,TRUE,_xll.ohTrigger(RecalcTrigger,Trigger1M)),NA())</f>
        <v>2.0077026672277825E-2</v>
      </c>
      <c r="K1367" s="44" t="e">
        <f>IFERROR(_xll.qlIndexFixing(Index3M,H1367,TRUE,_xll.ohTrigger(RecalcTrigger,Trigger3M)),NA())</f>
        <v>#N/A</v>
      </c>
      <c r="L1367" s="44">
        <f>IFERROR(_xll.qlIndexFixing(Index6M,$H1367,TRUE,_xll.ohTrigger(RecalcTrigger,Trigger6M)),NA())</f>
        <v>2.0454892073845894E-2</v>
      </c>
      <c r="M1367" s="183">
        <f>IFERROR(_xll.qlIndexFixing(Index1Y,$H1367,TRUE,_xll.ohTrigger(RecalcTrigger,Trigger1Y)),NA())</f>
        <v>2.0589934776993866E-2</v>
      </c>
      <c r="N1367" s="182">
        <f>IFERROR(_xll.qlIndexFixing(ONIndex1M,I1367,TRUE,_xll.ohTrigger(RecalcTrigger,Trigger1M)),NA())</f>
        <v>2.0081361569532774E-2</v>
      </c>
      <c r="O1367" s="44" t="e">
        <f>IFERROR(_xll.qlIndexFixing(ONIndex3M,I1367,TRUE,_xll.ohTrigger(RecalcTrigger,Trigger3M)),NA())</f>
        <v>#N/A</v>
      </c>
      <c r="P1367" s="44">
        <f>IFERROR(_xll.qlIndexFixing(ONIndex6M,I1367,TRUE,_xll.ohTrigger(RecalcTrigger,Trigger6M)),NA())</f>
        <v>2.0540449503840819E-2</v>
      </c>
      <c r="Q1367" s="183">
        <f>IFERROR(_xll.qlIndexFixing(ONIndex1Y,I1367,TRUE,_xll.ohTrigger(RecalcTrigger,Trigger1Y)),NA())</f>
        <v>2.0896248687876096E-2</v>
      </c>
    </row>
    <row r="1368" spans="2:17" x14ac:dyDescent="0.2">
      <c r="B1368" s="39" t="s">
        <v>42</v>
      </c>
      <c r="D1368" s="42">
        <f>_xll.qlCalendarAdvance(Calendar,$D1367,B1368,"f",FALSE)</f>
        <v>49038</v>
      </c>
      <c r="E1368" s="177">
        <f>_xll.qlInterestRateIndexValueDate(IndexON,D1368)</f>
        <v>49038</v>
      </c>
      <c r="F1368" s="193">
        <f>IFERROR(_xll.qlIndexFixing(IndexON,D1368,TRUE,_xll.ohTrigger(RecalcTrigger,TriggerON)),NA())</f>
        <v>1.9995457462265165E-2</v>
      </c>
      <c r="H1368" s="42">
        <f>_xll.qlCalendarAdvance(Calendar,$H1367,B1368,"f",FALSE)</f>
        <v>49038</v>
      </c>
      <c r="I1368" s="177">
        <f>_xll.qlInterestRateIndexValueDate(Index1M,$H1368)</f>
        <v>49040</v>
      </c>
      <c r="J1368" s="182">
        <f>IFERROR(_xll.qlIndexFixing(Index1M,$H1368,TRUE,_xll.ohTrigger(RecalcTrigger,Trigger1M)),NA())</f>
        <v>2.0061622413343194E-2</v>
      </c>
      <c r="K1368" s="44" t="e">
        <f>IFERROR(_xll.qlIndexFixing(Index3M,H1368,TRUE,_xll.ohTrigger(RecalcTrigger,Trigger3M)),NA())</f>
        <v>#N/A</v>
      </c>
      <c r="L1368" s="44">
        <f>IFERROR(_xll.qlIndexFixing(Index6M,$H1368,TRUE,_xll.ohTrigger(RecalcTrigger,Trigger6M)),NA())</f>
        <v>2.0439195266518294E-2</v>
      </c>
      <c r="M1368" s="183">
        <f>IFERROR(_xll.qlIndexFixing(Index1Y,$H1368,TRUE,_xll.ohTrigger(RecalcTrigger,Trigger1Y)),NA())</f>
        <v>2.0568183990083765E-2</v>
      </c>
      <c r="N1368" s="182">
        <f>IFERROR(_xll.qlIndexFixing(ONIndex1M,I1368,TRUE,_xll.ohTrigger(RecalcTrigger,Trigger1M)),NA())</f>
        <v>2.0063404528078976E-2</v>
      </c>
      <c r="O1368" s="44" t="e">
        <f>IFERROR(_xll.qlIndexFixing(ONIndex3M,I1368,TRUE,_xll.ohTrigger(RecalcTrigger,Trigger3M)),NA())</f>
        <v>#N/A</v>
      </c>
      <c r="P1368" s="44">
        <f>IFERROR(_xll.qlIndexFixing(ONIndex6M,I1368,TRUE,_xll.ohTrigger(RecalcTrigger,Trigger6M)),NA())</f>
        <v>2.0521200993055544E-2</v>
      </c>
      <c r="Q1368" s="183">
        <f>IFERROR(_xll.qlIndexFixing(ONIndex1Y,I1368,TRUE,_xll.ohTrigger(RecalcTrigger,Trigger1Y)),NA())</f>
        <v>2.0872353210918959E-2</v>
      </c>
    </row>
    <row r="1369" spans="2:17" x14ac:dyDescent="0.2">
      <c r="B1369" s="39" t="s">
        <v>42</v>
      </c>
      <c r="D1369" s="42">
        <f>_xll.qlCalendarAdvance(Calendar,$D1368,B1369,"f",FALSE)</f>
        <v>49045</v>
      </c>
      <c r="E1369" s="177">
        <f>_xll.qlInterestRateIndexValueDate(IndexON,D1369)</f>
        <v>49045</v>
      </c>
      <c r="F1369" s="193">
        <f>IFERROR(_xll.qlIndexFixing(IndexON,D1369,TRUE,_xll.ohTrigger(RecalcTrigger,TriggerON)),NA())</f>
        <v>1.9981557559116681E-2</v>
      </c>
      <c r="H1369" s="42">
        <f>_xll.qlCalendarAdvance(Calendar,$H1368,B1369,"f",FALSE)</f>
        <v>49045</v>
      </c>
      <c r="I1369" s="177">
        <f>_xll.qlInterestRateIndexValueDate(Index1M,$H1369)</f>
        <v>49047</v>
      </c>
      <c r="J1369" s="182">
        <f>IFERROR(_xll.qlIndexFixing(Index1M,$H1369,TRUE,_xll.ohTrigger(RecalcTrigger,Trigger1M)),NA())</f>
        <v>2.0047504256716919E-2</v>
      </c>
      <c r="K1369" s="44" t="e">
        <f>IFERROR(_xll.qlIndexFixing(Index3M,H1369,TRUE,_xll.ohTrigger(RecalcTrigger,Trigger3M)),NA())</f>
        <v>#N/A</v>
      </c>
      <c r="L1369" s="44">
        <f>IFERROR(_xll.qlIndexFixing(Index6M,$H1369,TRUE,_xll.ohTrigger(RecalcTrigger,Trigger6M)),NA())</f>
        <v>2.0423452719145502E-2</v>
      </c>
      <c r="M1369" s="183">
        <f>IFERROR(_xll.qlIndexFixing(Index1Y,$H1369,TRUE,_xll.ohTrigger(RecalcTrigger,Trigger1Y)),NA())</f>
        <v>2.0546323157136944E-2</v>
      </c>
      <c r="N1369" s="182">
        <f>IFERROR(_xll.qlIndexFixing(ONIndex1M,I1369,TRUE,_xll.ohTrigger(RecalcTrigger,Trigger1M)),NA())</f>
        <v>2.0053391928769315E-2</v>
      </c>
      <c r="O1369" s="44" t="e">
        <f>IFERROR(_xll.qlIndexFixing(ONIndex3M,I1369,TRUE,_xll.ohTrigger(RecalcTrigger,Trigger3M)),NA())</f>
        <v>#N/A</v>
      </c>
      <c r="P1369" s="44">
        <f>IFERROR(_xll.qlIndexFixing(ONIndex6M,I1369,TRUE,_xll.ohTrigger(RecalcTrigger,Trigger6M)),NA())</f>
        <v>2.0510473717907374E-2</v>
      </c>
      <c r="Q1369" s="183">
        <f>IFERROR(_xll.qlIndexFixing(ONIndex1Y,I1369,TRUE,_xll.ohTrigger(RecalcTrigger,Trigger1Y)),NA())</f>
        <v>2.0859001893986928E-2</v>
      </c>
    </row>
    <row r="1370" spans="2:17" x14ac:dyDescent="0.2">
      <c r="B1370" s="39" t="s">
        <v>42</v>
      </c>
      <c r="D1370" s="42">
        <f>_xll.qlCalendarAdvance(Calendar,$D1369,B1370,"f",FALSE)</f>
        <v>49052</v>
      </c>
      <c r="E1370" s="177">
        <f>_xll.qlInterestRateIndexValueDate(IndexON,D1370)</f>
        <v>49052</v>
      </c>
      <c r="F1370" s="193">
        <f>IFERROR(_xll.qlIndexFixing(IndexON,D1370,TRUE,_xll.ohTrigger(RecalcTrigger,TriggerON)),NA())</f>
        <v>1.9967610428945903E-2</v>
      </c>
      <c r="H1370" s="42">
        <f>_xll.qlCalendarAdvance(Calendar,$H1369,B1370,"f",FALSE)</f>
        <v>49052</v>
      </c>
      <c r="I1370" s="177">
        <f>_xll.qlInterestRateIndexValueDate(Index1M,$H1370)</f>
        <v>49054</v>
      </c>
      <c r="J1370" s="182">
        <f>IFERROR(_xll.qlIndexFixing(Index1M,$H1370,TRUE,_xll.ohTrigger(RecalcTrigger,Trigger1M)),NA())</f>
        <v>2.0033335335563063E-2</v>
      </c>
      <c r="K1370" s="44" t="e">
        <f>IFERROR(_xll.qlIndexFixing(Index3M,H1370,TRUE,_xll.ohTrigger(RecalcTrigger,Trigger3M)),NA())</f>
        <v>#N/A</v>
      </c>
      <c r="L1370" s="44">
        <f>IFERROR(_xll.qlIndexFixing(Index6M,$H1370,TRUE,_xll.ohTrigger(RecalcTrigger,Trigger6M)),NA())</f>
        <v>2.0407664574253071E-2</v>
      </c>
      <c r="M1370" s="183">
        <f>IFERROR(_xll.qlIndexFixing(Index1Y,$H1370,TRUE,_xll.ohTrigger(RecalcTrigger,Trigger1Y)),NA())</f>
        <v>2.052435221308917E-2</v>
      </c>
      <c r="N1370" s="182">
        <f>IFERROR(_xll.qlIndexFixing(ONIndex1M,I1370,TRUE,_xll.ohTrigger(RecalcTrigger,Trigger1M)),NA())</f>
        <v>2.0039330651586695E-2</v>
      </c>
      <c r="O1370" s="44" t="e">
        <f>IFERROR(_xll.qlIndexFixing(ONIndex3M,I1370,TRUE,_xll.ohTrigger(RecalcTrigger,Trigger3M)),NA())</f>
        <v>#N/A</v>
      </c>
      <c r="P1370" s="44">
        <f>IFERROR(_xll.qlIndexFixing(ONIndex6M,I1370,TRUE,_xll.ohTrigger(RecalcTrigger,Trigger6M)),NA())</f>
        <v>2.0495415263184213E-2</v>
      </c>
      <c r="Q1370" s="183">
        <f>IFERROR(_xll.qlIndexFixing(ONIndex1Y,I1370,TRUE,_xll.ohTrigger(RecalcTrigger,Trigger1Y)),NA())</f>
        <v>2.0840218727204984E-2</v>
      </c>
    </row>
    <row r="1371" spans="2:17" x14ac:dyDescent="0.2">
      <c r="B1371" s="39" t="s">
        <v>42</v>
      </c>
      <c r="D1371" s="42">
        <f>_xll.qlCalendarAdvance(Calendar,$D1370,B1371,"f",FALSE)</f>
        <v>49059</v>
      </c>
      <c r="E1371" s="177">
        <f>_xll.qlInterestRateIndexValueDate(IndexON,D1371)</f>
        <v>49059</v>
      </c>
      <c r="F1371" s="193">
        <f>IFERROR(_xll.qlIndexFixing(IndexON,D1371,TRUE,_xll.ohTrigger(RecalcTrigger,TriggerON)),NA())</f>
        <v>1.9953616225150128E-2</v>
      </c>
      <c r="H1371" s="42">
        <f>_xll.qlCalendarAdvance(Calendar,$H1370,B1371,"f",FALSE)</f>
        <v>49059</v>
      </c>
      <c r="I1371" s="177">
        <f>_xll.qlInterestRateIndexValueDate(Index1M,$H1371)</f>
        <v>49061</v>
      </c>
      <c r="J1371" s="182">
        <f>IFERROR(_xll.qlIndexFixing(Index1M,$H1371,TRUE,_xll.ohTrigger(RecalcTrigger,Trigger1M)),NA())</f>
        <v>2.0019115790466668E-2</v>
      </c>
      <c r="K1371" s="44" t="e">
        <f>IFERROR(_xll.qlIndexFixing(Index3M,H1371,TRUE,_xll.ohTrigger(RecalcTrigger,Trigger3M)),NA())</f>
        <v>#N/A</v>
      </c>
      <c r="L1371" s="44">
        <f>IFERROR(_xll.qlIndexFixing(Index6M,$H1371,TRUE,_xll.ohTrigger(RecalcTrigger,Trigger6M)),NA())</f>
        <v>2.0391830974363933E-2</v>
      </c>
      <c r="M1371" s="183">
        <f>IFERROR(_xll.qlIndexFixing(Index1Y,$H1371,TRUE,_xll.ohTrigger(RecalcTrigger,Trigger1Y)),NA())</f>
        <v>2.0502271092918928E-2</v>
      </c>
      <c r="N1371" s="182">
        <f>IFERROR(_xll.qlIndexFixing(ONIndex1M,I1371,TRUE,_xll.ohTrigger(RecalcTrigger,Trigger1M)),NA())</f>
        <v>2.0023198443857027E-2</v>
      </c>
      <c r="O1371" s="44" t="e">
        <f>IFERROR(_xll.qlIndexFixing(ONIndex3M,I1371,TRUE,_xll.ohTrigger(RecalcTrigger,Trigger3M)),NA())</f>
        <v>#N/A</v>
      </c>
      <c r="P1371" s="44">
        <f>IFERROR(_xll.qlIndexFixing(ONIndex6M,I1371,TRUE,_xll.ohTrigger(RecalcTrigger,Trigger6M)),NA())</f>
        <v>2.0478148235616445E-2</v>
      </c>
      <c r="Q1371" s="183">
        <f>IFERROR(_xll.qlIndexFixing(ONIndex1Y,I1371,TRUE,_xll.ohTrigger(RecalcTrigger,Trigger1Y)),NA())</f>
        <v>2.0818621706792939E-2</v>
      </c>
    </row>
    <row r="1372" spans="2:17" x14ac:dyDescent="0.2">
      <c r="B1372" s="39" t="s">
        <v>42</v>
      </c>
      <c r="D1372" s="42">
        <f>_xll.qlCalendarAdvance(Calendar,$D1371,B1372,"f",FALSE)</f>
        <v>49066</v>
      </c>
      <c r="E1372" s="177">
        <f>_xll.qlInterestRateIndexValueDate(IndexON,D1372)</f>
        <v>49066</v>
      </c>
      <c r="F1372" s="193">
        <f>IFERROR(_xll.qlIndexFixing(IndexON,D1372,TRUE,_xll.ohTrigger(RecalcTrigger,TriggerON)),NA())</f>
        <v>1.9939575101206586E-2</v>
      </c>
      <c r="H1372" s="42">
        <f>_xll.qlCalendarAdvance(Calendar,$H1371,B1372,"f",FALSE)</f>
        <v>49066</v>
      </c>
      <c r="I1372" s="177">
        <f>_xll.qlInterestRateIndexValueDate(Index1M,$H1372)</f>
        <v>49068</v>
      </c>
      <c r="J1372" s="182">
        <f>IFERROR(_xll.qlIndexFixing(Index1M,$H1372,TRUE,_xll.ohTrigger(RecalcTrigger,Trigger1M)),NA())</f>
        <v>2.000484576201278E-2</v>
      </c>
      <c r="K1372" s="44" t="e">
        <f>IFERROR(_xll.qlIndexFixing(Index3M,H1372,TRUE,_xll.ohTrigger(RecalcTrigger,Trigger3M)),NA())</f>
        <v>#N/A</v>
      </c>
      <c r="L1372" s="44">
        <f>IFERROR(_xll.qlIndexFixing(Index6M,$H1372,TRUE,_xll.ohTrigger(RecalcTrigger,Trigger6M)),NA())</f>
        <v>2.0374224432031372E-2</v>
      </c>
      <c r="M1372" s="183">
        <f>IFERROR(_xll.qlIndexFixing(Index1Y,$H1372,TRUE,_xll.ohTrigger(RecalcTrigger,Trigger1Y)),NA())</f>
        <v>2.0480079731646301E-2</v>
      </c>
      <c r="N1372" s="182">
        <f>IFERROR(_xll.qlIndexFixing(ONIndex1M,I1372,TRUE,_xll.ohTrigger(RecalcTrigger,Trigger1M)),NA())</f>
        <v>2.0011055884499029E-2</v>
      </c>
      <c r="O1372" s="44" t="e">
        <f>IFERROR(_xll.qlIndexFixing(ONIndex3M,I1372,TRUE,_xll.ohTrigger(RecalcTrigger,Trigger3M)),NA())</f>
        <v>#N/A</v>
      </c>
      <c r="P1372" s="44">
        <f>IFERROR(_xll.qlIndexFixing(ONIndex6M,I1372,TRUE,_xll.ohTrigger(RecalcTrigger,Trigger6M)),NA())</f>
        <v>2.0465157929665523E-2</v>
      </c>
      <c r="Q1372" s="183">
        <f>IFERROR(_xll.qlIndexFixing(ONIndex1Y,I1372,TRUE,_xll.ohTrigger(RecalcTrigger,Trigger1Y)),NA())</f>
        <v>2.0802332500169385E-2</v>
      </c>
    </row>
    <row r="1373" spans="2:17" x14ac:dyDescent="0.2">
      <c r="B1373" s="39" t="s">
        <v>42</v>
      </c>
      <c r="D1373" s="42">
        <f>_xll.qlCalendarAdvance(Calendar,$D1372,B1373,"f",FALSE)</f>
        <v>49073</v>
      </c>
      <c r="E1373" s="177">
        <f>_xll.qlInterestRateIndexValueDate(IndexON,D1373)</f>
        <v>49073</v>
      </c>
      <c r="F1373" s="193">
        <f>IFERROR(_xll.qlIndexFixing(IndexON,D1373,TRUE,_xll.ohTrigger(RecalcTrigger,TriggerON)),NA())</f>
        <v>1.9925487210992188E-2</v>
      </c>
      <c r="H1373" s="42">
        <f>_xll.qlCalendarAdvance(Calendar,$H1372,B1373,"f",FALSE)</f>
        <v>49073</v>
      </c>
      <c r="I1373" s="177">
        <f>_xll.qlInterestRateIndexValueDate(Index1M,$H1373)</f>
        <v>49075</v>
      </c>
      <c r="J1373" s="182">
        <f>IFERROR(_xll.qlIndexFixing(Index1M,$H1373,TRUE,_xll.ohTrigger(RecalcTrigger,Trigger1M)),NA())</f>
        <v>1.9990525390781444E-2</v>
      </c>
      <c r="K1373" s="44" t="e">
        <f>IFERROR(_xll.qlIndexFixing(Index3M,H1373,TRUE,_xll.ohTrigger(RecalcTrigger,Trigger3M)),NA())</f>
        <v>#N/A</v>
      </c>
      <c r="L1373" s="44">
        <f>IFERROR(_xll.qlIndexFixing(Index6M,$H1373,TRUE,_xll.ohTrigger(RecalcTrigger,Trigger6M)),NA())</f>
        <v>2.0358288132129729E-2</v>
      </c>
      <c r="M1373" s="183">
        <f>IFERROR(_xll.qlIndexFixing(Index1Y,$H1373,TRUE,_xll.ohTrigger(RecalcTrigger,Trigger1Y)),NA())</f>
        <v>2.0457778064335397E-2</v>
      </c>
      <c r="N1373" s="182">
        <f>IFERROR(_xll.qlIndexFixing(ONIndex1M,I1373,TRUE,_xll.ohTrigger(RecalcTrigger,Trigger1M)),NA())</f>
        <v>1.9996842674769866E-2</v>
      </c>
      <c r="O1373" s="44" t="e">
        <f>IFERROR(_xll.qlIndexFixing(ONIndex3M,I1373,TRUE,_xll.ohTrigger(RecalcTrigger,Trigger3M)),NA())</f>
        <v>#N/A</v>
      </c>
      <c r="P1373" s="44">
        <f>IFERROR(_xll.qlIndexFixing(ONIndex6M,I1373,TRUE,_xll.ohTrigger(RecalcTrigger,Trigger6M)),NA())</f>
        <v>2.0449959330965939E-2</v>
      </c>
      <c r="Q1373" s="183">
        <f>IFERROR(_xll.qlIndexFixing(ONIndex1Y,I1373,TRUE,_xll.ohTrigger(RecalcTrigger,Trigger1Y)),NA())</f>
        <v>2.0783229298348971E-2</v>
      </c>
    </row>
    <row r="1374" spans="2:17" x14ac:dyDescent="0.2">
      <c r="B1374" s="39" t="s">
        <v>42</v>
      </c>
      <c r="D1374" s="42">
        <f>_xll.qlCalendarAdvance(Calendar,$D1373,B1374,"f",FALSE)</f>
        <v>49080</v>
      </c>
      <c r="E1374" s="177">
        <f>_xll.qlInterestRateIndexValueDate(IndexON,D1374)</f>
        <v>49080</v>
      </c>
      <c r="F1374" s="193">
        <f>IFERROR(_xll.qlIndexFixing(IndexON,D1374,TRUE,_xll.ohTrigger(RecalcTrigger,TriggerON)),NA())</f>
        <v>1.991135270766442E-2</v>
      </c>
      <c r="H1374" s="42">
        <f>_xll.qlCalendarAdvance(Calendar,$H1373,B1374,"f",FALSE)</f>
        <v>49080</v>
      </c>
      <c r="I1374" s="177">
        <f>_xll.qlInterestRateIndexValueDate(Index1M,$H1374)</f>
        <v>49082</v>
      </c>
      <c r="J1374" s="182">
        <f>IFERROR(_xll.qlIndexFixing(Index1M,$H1374,TRUE,_xll.ohTrigger(RecalcTrigger,Trigger1M)),NA())</f>
        <v>1.9976154817350211E-2</v>
      </c>
      <c r="K1374" s="44" t="e">
        <f>IFERROR(_xll.qlIndexFixing(Index3M,H1374,TRUE,_xll.ohTrigger(RecalcTrigger,Trigger3M)),NA())</f>
        <v>#N/A</v>
      </c>
      <c r="L1374" s="44">
        <f>IFERROR(_xll.qlIndexFixing(Index6M,$H1374,TRUE,_xll.ohTrigger(RecalcTrigger,Trigger6M)),NA())</f>
        <v>2.0342306829840461E-2</v>
      </c>
      <c r="M1374" s="183">
        <f>IFERROR(_xll.qlIndexFixing(Index1Y,$H1374,TRUE,_xll.ohTrigger(RecalcTrigger,Trigger1Y)),NA())</f>
        <v>2.0435366026091719E-2</v>
      </c>
      <c r="N1374" s="182">
        <f>IFERROR(_xll.qlIndexFixing(ONIndex1M,I1374,TRUE,_xll.ohTrigger(RecalcTrigger,Trigger1M)),NA())</f>
        <v>1.9982579101327502E-2</v>
      </c>
      <c r="O1374" s="44" t="e">
        <f>IFERROR(_xll.qlIndexFixing(ONIndex3M,I1374,TRUE,_xll.ohTrigger(RecalcTrigger,Trigger3M)),NA())</f>
        <v>#N/A</v>
      </c>
      <c r="P1374" s="44">
        <f>IFERROR(_xll.qlIndexFixing(ONIndex6M,I1374,TRUE,_xll.ohTrigger(RecalcTrigger,Trigger6M)),NA())</f>
        <v>2.0434714297650203E-2</v>
      </c>
      <c r="Q1374" s="183">
        <f>IFERROR(_xll.qlIndexFixing(ONIndex1Y,I1374,TRUE,_xll.ohTrigger(RecalcTrigger,Trigger1Y)),NA())</f>
        <v>2.0764019276775514E-2</v>
      </c>
    </row>
    <row r="1375" spans="2:17" x14ac:dyDescent="0.2">
      <c r="B1375" s="39" t="s">
        <v>42</v>
      </c>
      <c r="D1375" s="42">
        <f>_xll.qlCalendarAdvance(Calendar,$D1374,B1375,"f",FALSE)</f>
        <v>49087</v>
      </c>
      <c r="E1375" s="177">
        <f>_xll.qlInterestRateIndexValueDate(IndexON,D1375)</f>
        <v>49087</v>
      </c>
      <c r="F1375" s="193">
        <f>IFERROR(_xll.qlIndexFixing(IndexON,D1375,TRUE,_xll.ohTrigger(RecalcTrigger,TriggerON)),NA())</f>
        <v>1.9897171745180131E-2</v>
      </c>
      <c r="H1375" s="42">
        <f>_xll.qlCalendarAdvance(Calendar,$H1374,B1375,"f",FALSE)</f>
        <v>49087</v>
      </c>
      <c r="I1375" s="177">
        <f>_xll.qlInterestRateIndexValueDate(Index1M,$H1375)</f>
        <v>49089</v>
      </c>
      <c r="J1375" s="182">
        <f>IFERROR(_xll.qlIndexFixing(Index1M,$H1375,TRUE,_xll.ohTrigger(RecalcTrigger,Trigger1M)),NA())</f>
        <v>1.9961734182309121E-2</v>
      </c>
      <c r="K1375" s="44" t="e">
        <f>IFERROR(_xll.qlIndexFixing(Index3M,H1375,TRUE,_xll.ohTrigger(RecalcTrigger,Trigger3M)),NA())</f>
        <v>#N/A</v>
      </c>
      <c r="L1375" s="44">
        <f>IFERROR(_xll.qlIndexFixing(Index6M,$H1375,TRUE,_xll.ohTrigger(RecalcTrigger,Trigger6M)),NA())</f>
        <v>2.0326280667724374E-2</v>
      </c>
      <c r="M1375" s="183">
        <f>IFERROR(_xll.qlIndexFixing(Index1Y,$H1375,TRUE,_xll.ohTrigger(RecalcTrigger,Trigger1Y)),NA())</f>
        <v>2.0412843552063905E-2</v>
      </c>
      <c r="N1375" s="182">
        <f>IFERROR(_xll.qlIndexFixing(ONIndex1M,I1375,TRUE,_xll.ohTrigger(RecalcTrigger,Trigger1M)),NA())</f>
        <v>1.9968265304219912E-2</v>
      </c>
      <c r="O1375" s="44" t="e">
        <f>IFERROR(_xll.qlIndexFixing(ONIndex3M,I1375,TRUE,_xll.ohTrigger(RecalcTrigger,Trigger3M)),NA())</f>
        <v>#N/A</v>
      </c>
      <c r="P1375" s="44">
        <f>IFERROR(_xll.qlIndexFixing(ONIndex6M,I1375,TRUE,_xll.ohTrigger(RecalcTrigger,Trigger6M)),NA())</f>
        <v>2.0419422969766288E-2</v>
      </c>
      <c r="Q1375" s="183">
        <f>IFERROR(_xll.qlIndexFixing(ONIndex1Y,I1375,TRUE,_xll.ohTrigger(RecalcTrigger,Trigger1Y)),NA())</f>
        <v>2.0744702364465795E-2</v>
      </c>
    </row>
    <row r="1376" spans="2:17" x14ac:dyDescent="0.2">
      <c r="B1376" s="39" t="s">
        <v>42</v>
      </c>
      <c r="D1376" s="42">
        <f>_xll.qlCalendarAdvance(Calendar,$D1375,B1376,"f",FALSE)</f>
        <v>49094</v>
      </c>
      <c r="E1376" s="177">
        <f>_xll.qlInterestRateIndexValueDate(IndexON,D1376)</f>
        <v>49094</v>
      </c>
      <c r="F1376" s="193">
        <f>IFERROR(_xll.qlIndexFixing(IndexON,D1376,TRUE,_xll.ohTrigger(RecalcTrigger,TriggerON)),NA())</f>
        <v>1.9882944476856679E-2</v>
      </c>
      <c r="H1376" s="42">
        <f>_xll.qlCalendarAdvance(Calendar,$H1375,B1376,"f",FALSE)</f>
        <v>49094</v>
      </c>
      <c r="I1376" s="177">
        <f>_xll.qlInterestRateIndexValueDate(Index1M,$H1376)</f>
        <v>49096</v>
      </c>
      <c r="J1376" s="182">
        <f>IFERROR(_xll.qlIndexFixing(Index1M,$H1376,TRUE,_xll.ohTrigger(RecalcTrigger,Trigger1M)),NA())</f>
        <v>1.9947263626235723E-2</v>
      </c>
      <c r="K1376" s="44" t="e">
        <f>IFERROR(_xll.qlIndexFixing(Index3M,H1376,TRUE,_xll.ohTrigger(RecalcTrigger,Trigger3M)),NA())</f>
        <v>#N/A</v>
      </c>
      <c r="L1376" s="44">
        <f>IFERROR(_xll.qlIndexFixing(Index6M,$H1376,TRUE,_xll.ohTrigger(RecalcTrigger,Trigger6M)),NA())</f>
        <v>2.0311986138231E-2</v>
      </c>
      <c r="M1376" s="183">
        <f>IFERROR(_xll.qlIndexFixing(Index1Y,$H1376,TRUE,_xll.ohTrigger(RecalcTrigger,Trigger1Y)),NA())</f>
        <v>2.0390210577443307E-2</v>
      </c>
      <c r="N1376" s="182">
        <f>IFERROR(_xll.qlIndexFixing(ONIndex1M,I1376,TRUE,_xll.ohTrigger(RecalcTrigger,Trigger1M)),NA())</f>
        <v>1.9953901423495068E-2</v>
      </c>
      <c r="O1376" s="44" t="e">
        <f>IFERROR(_xll.qlIndexFixing(ONIndex3M,I1376,TRUE,_xll.ohTrigger(RecalcTrigger,Trigger3M)),NA())</f>
        <v>#N/A</v>
      </c>
      <c r="P1376" s="44">
        <f>IFERROR(_xll.qlIndexFixing(ONIndex6M,I1376,TRUE,_xll.ohTrigger(RecalcTrigger,Trigger6M)),NA())</f>
        <v>2.0404085487202295E-2</v>
      </c>
      <c r="Q1376" s="183">
        <f>IFERROR(_xll.qlIndexFixing(ONIndex1Y,I1376,TRUE,_xll.ohTrigger(RecalcTrigger,Trigger1Y)),NA())</f>
        <v>2.072527849091621E-2</v>
      </c>
    </row>
    <row r="1377" spans="2:17" x14ac:dyDescent="0.2">
      <c r="B1377" s="39" t="s">
        <v>42</v>
      </c>
      <c r="D1377" s="42">
        <f>_xll.qlCalendarAdvance(Calendar,$D1376,B1377,"f",FALSE)</f>
        <v>49101</v>
      </c>
      <c r="E1377" s="177">
        <f>_xll.qlInterestRateIndexValueDate(IndexON,D1377)</f>
        <v>49101</v>
      </c>
      <c r="F1377" s="193">
        <f>IFERROR(_xll.qlIndexFixing(IndexON,D1377,TRUE,_xll.ohTrigger(RecalcTrigger,TriggerON)),NA())</f>
        <v>1.9868671056331166E-2</v>
      </c>
      <c r="H1377" s="42">
        <f>_xll.qlCalendarAdvance(Calendar,$H1376,B1377,"f",FALSE)</f>
        <v>49101</v>
      </c>
      <c r="I1377" s="177">
        <f>_xll.qlInterestRateIndexValueDate(Index1M,$H1377)</f>
        <v>49103</v>
      </c>
      <c r="J1377" s="182">
        <f>IFERROR(_xll.qlIndexFixing(Index1M,$H1377,TRUE,_xll.ohTrigger(RecalcTrigger,Trigger1M)),NA())</f>
        <v>1.9932743289712562E-2</v>
      </c>
      <c r="K1377" s="44" t="e">
        <f>IFERROR(_xll.qlIndexFixing(Index3M,H1377,TRUE,_xll.ohTrigger(RecalcTrigger,Trigger3M)),NA())</f>
        <v>#N/A</v>
      </c>
      <c r="L1377" s="44">
        <f>IFERROR(_xll.qlIndexFixing(Index6M,$H1377,TRUE,_xll.ohTrigger(RecalcTrigger,Trigger6M)),NA())</f>
        <v>2.0295882801295611E-2</v>
      </c>
      <c r="M1377" s="183">
        <f>IFERROR(_xll.qlIndexFixing(Index1Y,$H1377,TRUE,_xll.ohTrigger(RecalcTrigger,Trigger1Y)),NA())</f>
        <v>2.0367467037464632E-2</v>
      </c>
      <c r="N1377" s="182">
        <f>IFERROR(_xll.qlIndexFixing(ONIndex1M,I1377,TRUE,_xll.ohTrigger(RecalcTrigger,Trigger1M)),NA())</f>
        <v>1.9939487599440753E-2</v>
      </c>
      <c r="O1377" s="44" t="e">
        <f>IFERROR(_xll.qlIndexFixing(ONIndex3M,I1377,TRUE,_xll.ohTrigger(RecalcTrigger,Trigger3M)),NA())</f>
        <v>#N/A</v>
      </c>
      <c r="P1377" s="44">
        <f>IFERROR(_xll.qlIndexFixing(ONIndex6M,I1377,TRUE,_xll.ohTrigger(RecalcTrigger,Trigger6M)),NA())</f>
        <v>2.0388701990006197E-2</v>
      </c>
      <c r="Q1377" s="183">
        <f>IFERROR(_xll.qlIndexFixing(ONIndex1Y,I1377,TRUE,_xll.ohTrigger(RecalcTrigger,Trigger1Y)),NA())</f>
        <v>2.0705747585063605E-2</v>
      </c>
    </row>
    <row r="1378" spans="2:17" x14ac:dyDescent="0.2">
      <c r="B1378" s="39" t="s">
        <v>42</v>
      </c>
      <c r="D1378" s="42">
        <f>_xll.qlCalendarAdvance(Calendar,$D1377,B1378,"f",FALSE)</f>
        <v>49108</v>
      </c>
      <c r="E1378" s="177">
        <f>_xll.qlInterestRateIndexValueDate(IndexON,D1378)</f>
        <v>49108</v>
      </c>
      <c r="F1378" s="193">
        <f>IFERROR(_xll.qlIndexFixing(IndexON,D1378,TRUE,_xll.ohTrigger(RecalcTrigger,TriggerON)),NA())</f>
        <v>1.9854351637160761E-2</v>
      </c>
      <c r="H1378" s="42">
        <f>_xll.qlCalendarAdvance(Calendar,$H1377,B1378,"f",FALSE)</f>
        <v>49108</v>
      </c>
      <c r="I1378" s="177">
        <f>_xll.qlInterestRateIndexValueDate(Index1M,$H1378)</f>
        <v>49110</v>
      </c>
      <c r="J1378" s="182">
        <f>IFERROR(_xll.qlIndexFixing(Index1M,$H1378,TRUE,_xll.ohTrigger(RecalcTrigger,Trigger1M)),NA())</f>
        <v>1.9918173313319687E-2</v>
      </c>
      <c r="K1378" s="44" t="e">
        <f>IFERROR(_xll.qlIndexFixing(Index3M,H1378,TRUE,_xll.ohTrigger(RecalcTrigger,Trigger3M)),NA())</f>
        <v>#N/A</v>
      </c>
      <c r="L1378" s="44">
        <f>IFERROR(_xll.qlIndexFixing(Index6M,$H1378,TRUE,_xll.ohTrigger(RecalcTrigger,Trigger6M)),NA())</f>
        <v>2.0279735006993035E-2</v>
      </c>
      <c r="M1378" s="183">
        <f>IFERROR(_xll.qlIndexFixing(Index1Y,$H1378,TRUE,_xll.ohTrigger(RecalcTrigger,Trigger1Y)),NA())</f>
        <v>2.0344612867404424E-2</v>
      </c>
      <c r="N1378" s="182">
        <f>IFERROR(_xll.qlIndexFixing(ONIndex1M,I1378,TRUE,_xll.ohTrigger(RecalcTrigger,Trigger1M)),NA())</f>
        <v>1.9925023972184874E-2</v>
      </c>
      <c r="O1378" s="44" t="e">
        <f>IFERROR(_xll.qlIndexFixing(ONIndex3M,I1378,TRUE,_xll.ohTrigger(RecalcTrigger,Trigger3M)),NA())</f>
        <v>#N/A</v>
      </c>
      <c r="P1378" s="44">
        <f>IFERROR(_xll.qlIndexFixing(ONIndex6M,I1378,TRUE,_xll.ohTrigger(RecalcTrigger,Trigger6M)),NA())</f>
        <v>2.0373272618225968E-2</v>
      </c>
      <c r="Q1378" s="183">
        <f>IFERROR(_xll.qlIndexFixing(ONIndex1Y,I1378,TRUE,_xll.ohTrigger(RecalcTrigger,Trigger1Y)),NA())</f>
        <v>2.0686109576484313E-2</v>
      </c>
    </row>
    <row r="1379" spans="2:17" x14ac:dyDescent="0.2">
      <c r="B1379" s="39" t="s">
        <v>42</v>
      </c>
      <c r="D1379" s="42">
        <f>_xll.qlCalendarAdvance(Calendar,$D1378,B1379,"f",FALSE)</f>
        <v>49115</v>
      </c>
      <c r="E1379" s="177">
        <f>_xll.qlInterestRateIndexValueDate(IndexON,D1379)</f>
        <v>49115</v>
      </c>
      <c r="F1379" s="193">
        <f>IFERROR(_xll.qlIndexFixing(IndexON,D1379,TRUE,_xll.ohTrigger(RecalcTrigger,TriggerON)),NA())</f>
        <v>1.9839986372902629E-2</v>
      </c>
      <c r="H1379" s="42">
        <f>_xll.qlCalendarAdvance(Calendar,$H1378,B1379,"f",FALSE)</f>
        <v>49115</v>
      </c>
      <c r="I1379" s="177">
        <f>_xll.qlInterestRateIndexValueDate(Index1M,$H1379)</f>
        <v>49117</v>
      </c>
      <c r="J1379" s="182">
        <f>IFERROR(_xll.qlIndexFixing(Index1M,$H1379,TRUE,_xll.ohTrigger(RecalcTrigger,Trigger1M)),NA())</f>
        <v>1.9903553837642141E-2</v>
      </c>
      <c r="K1379" s="44" t="e">
        <f>IFERROR(_xll.qlIndexFixing(Index3M,H1379,TRUE,_xll.ohTrigger(RecalcTrigger,Trigger3M)),NA())</f>
        <v>#N/A</v>
      </c>
      <c r="L1379" s="44">
        <f>IFERROR(_xll.qlIndexFixing(Index6M,$H1379,TRUE,_xll.ohTrigger(RecalcTrigger,Trigger6M)),NA())</f>
        <v>2.0263542897835721E-2</v>
      </c>
      <c r="M1379" s="183">
        <f>IFERROR(_xll.qlIndexFixing(Index1Y,$H1379,TRUE,_xll.ohTrigger(RecalcTrigger,Trigger1Y)),NA())</f>
        <v>2.03216480025839E-2</v>
      </c>
      <c r="N1379" s="182">
        <f>IFERROR(_xll.qlIndexFixing(ONIndex1M,I1379,TRUE,_xll.ohTrigger(RecalcTrigger,Trigger1M)),NA())</f>
        <v>1.9910510681855342E-2</v>
      </c>
      <c r="O1379" s="44" t="e">
        <f>IFERROR(_xll.qlIndexFixing(ONIndex3M,I1379,TRUE,_xll.ohTrigger(RecalcTrigger,Trigger3M)),NA())</f>
        <v>#N/A</v>
      </c>
      <c r="P1379" s="44">
        <f>IFERROR(_xll.qlIndexFixing(ONIndex6M,I1379,TRUE,_xll.ohTrigger(RecalcTrigger,Trigger6M)),NA())</f>
        <v>2.0357797511909581E-2</v>
      </c>
      <c r="Q1379" s="183">
        <f>IFERROR(_xll.qlIndexFixing(ONIndex1Y,I1379,TRUE,_xll.ohTrigger(RecalcTrigger,Trigger1Y)),NA())</f>
        <v>2.0666364393955305E-2</v>
      </c>
    </row>
    <row r="1380" spans="2:17" x14ac:dyDescent="0.2">
      <c r="B1380" s="39" t="s">
        <v>42</v>
      </c>
      <c r="D1380" s="42">
        <f>_xll.qlCalendarAdvance(Calendar,$D1379,B1380,"f",FALSE)</f>
        <v>49122</v>
      </c>
      <c r="E1380" s="177">
        <f>_xll.qlInterestRateIndexValueDate(IndexON,D1380)</f>
        <v>49122</v>
      </c>
      <c r="F1380" s="193">
        <f>IFERROR(_xll.qlIndexFixing(IndexON,D1380,TRUE,_xll.ohTrigger(RecalcTrigger,TriggerON)),NA())</f>
        <v>1.9825575417034003E-2</v>
      </c>
      <c r="H1380" s="42">
        <f>_xll.qlCalendarAdvance(Calendar,$H1379,B1380,"f",FALSE)</f>
        <v>49122</v>
      </c>
      <c r="I1380" s="177">
        <f>_xll.qlInterestRateIndexValueDate(Index1M,$H1380)</f>
        <v>49124</v>
      </c>
      <c r="J1380" s="182">
        <f>IFERROR(_xll.qlIndexFixing(Index1M,$H1380,TRUE,_xll.ohTrigger(RecalcTrigger,Trigger1M)),NA())</f>
        <v>1.9888885003259971E-2</v>
      </c>
      <c r="K1380" s="44" t="e">
        <f>IFERROR(_xll.qlIndexFixing(Index3M,H1380,TRUE,_xll.ohTrigger(RecalcTrigger,Trigger3M)),NA())</f>
        <v>#N/A</v>
      </c>
      <c r="L1380" s="44">
        <f>IFERROR(_xll.qlIndexFixing(Index6M,$H1380,TRUE,_xll.ohTrigger(RecalcTrigger,Trigger6M)),NA())</f>
        <v>2.0247306616334376E-2</v>
      </c>
      <c r="M1380" s="183">
        <f>IFERROR(_xll.qlIndexFixing(Index1Y,$H1380,TRUE,_xll.ohTrigger(RecalcTrigger,Trigger1Y)),NA())</f>
        <v>2.0298572378365666E-2</v>
      </c>
      <c r="N1380" s="182">
        <f>IFERROR(_xll.qlIndexFixing(ONIndex1M,I1380,TRUE,_xll.ohTrigger(RecalcTrigger,Trigger1M)),NA())</f>
        <v>1.9895947868580066E-2</v>
      </c>
      <c r="O1380" s="44" t="e">
        <f>IFERROR(_xll.qlIndexFixing(ONIndex3M,I1380,TRUE,_xll.ohTrigger(RecalcTrigger,Trigger3M)),NA())</f>
        <v>#N/A</v>
      </c>
      <c r="P1380" s="44">
        <f>IFERROR(_xll.qlIndexFixing(ONIndex6M,I1380,TRUE,_xll.ohTrigger(RecalcTrigger,Trigger6M)),NA())</f>
        <v>2.0342276810785265E-2</v>
      </c>
      <c r="Q1380" s="183">
        <f>IFERROR(_xll.qlIndexFixing(ONIndex1Y,I1380,TRUE,_xll.ohTrigger(RecalcTrigger,Trigger1Y)),NA())</f>
        <v>2.0646511967132852E-2</v>
      </c>
    </row>
    <row r="1381" spans="2:17" x14ac:dyDescent="0.2">
      <c r="B1381" s="39" t="s">
        <v>42</v>
      </c>
      <c r="D1381" s="42">
        <f>_xll.qlCalendarAdvance(Calendar,$D1380,B1381,"f",FALSE)</f>
        <v>49129</v>
      </c>
      <c r="E1381" s="177">
        <f>_xll.qlInterestRateIndexValueDate(IndexON,D1381)</f>
        <v>49129</v>
      </c>
      <c r="F1381" s="193">
        <f>IFERROR(_xll.qlIndexFixing(IndexON,D1381,TRUE,_xll.ohTrigger(RecalcTrigger,TriggerON)),NA())</f>
        <v>1.9811118923191984E-2</v>
      </c>
      <c r="H1381" s="42">
        <f>_xll.qlCalendarAdvance(Calendar,$H1380,B1381,"f",FALSE)</f>
        <v>49129</v>
      </c>
      <c r="I1381" s="177">
        <f>_xll.qlInterestRateIndexValueDate(Index1M,$H1381)</f>
        <v>49131</v>
      </c>
      <c r="J1381" s="182">
        <f>IFERROR(_xll.qlIndexFixing(Index1M,$H1381,TRUE,_xll.ohTrigger(RecalcTrigger,Trigger1M)),NA())</f>
        <v>1.9874166950753225E-2</v>
      </c>
      <c r="K1381" s="44" t="e">
        <f>IFERROR(_xll.qlIndexFixing(Index3M,H1381,TRUE,_xll.ohTrigger(RecalcTrigger,Trigger3M)),NA())</f>
        <v>#N/A</v>
      </c>
      <c r="L1381" s="44">
        <f>IFERROR(_xll.qlIndexFixing(Index6M,$H1381,TRUE,_xll.ohTrigger(RecalcTrigger,Trigger6M)),NA())</f>
        <v>2.0229189621806924E-2</v>
      </c>
      <c r="M1381" s="183">
        <f>IFERROR(_xll.qlIndexFixing(Index1Y,$H1381,TRUE,_xll.ohTrigger(RecalcTrigger,Trigger1Y)),NA())</f>
        <v>2.027538593015701E-2</v>
      </c>
      <c r="N1381" s="182">
        <f>IFERROR(_xll.qlIndexFixing(ONIndex1M,I1381,TRUE,_xll.ohTrigger(RecalcTrigger,Trigger1M)),NA())</f>
        <v>1.9881335672566891E-2</v>
      </c>
      <c r="O1381" s="44" t="e">
        <f>IFERROR(_xll.qlIndexFixing(ONIndex3M,I1381,TRUE,_xll.ohTrigger(RecalcTrigger,Trigger3M)),NA())</f>
        <v>#N/A</v>
      </c>
      <c r="P1381" s="44">
        <f>IFERROR(_xll.qlIndexFixing(ONIndex6M,I1381,TRUE,_xll.ohTrigger(RecalcTrigger,Trigger6M)),NA())</f>
        <v>2.0326710655140801E-2</v>
      </c>
      <c r="Q1381" s="183">
        <f>IFERROR(_xll.qlIndexFixing(ONIndex1Y,I1381,TRUE,_xll.ohTrigger(RecalcTrigger,Trigger1Y)),NA())</f>
        <v>2.0626552225033734E-2</v>
      </c>
    </row>
    <row r="1382" spans="2:17" x14ac:dyDescent="0.2">
      <c r="B1382" s="39" t="s">
        <v>42</v>
      </c>
      <c r="D1382" s="42">
        <f>_xll.qlCalendarAdvance(Calendar,$D1381,B1382,"f",FALSE)</f>
        <v>49136</v>
      </c>
      <c r="E1382" s="177">
        <f>_xll.qlInterestRateIndexValueDate(IndexON,D1382)</f>
        <v>49136</v>
      </c>
      <c r="F1382" s="193">
        <f>IFERROR(_xll.qlIndexFixing(IndexON,D1382,TRUE,_xll.ohTrigger(RecalcTrigger,TriggerON)),NA())</f>
        <v>1.979661704493374E-2</v>
      </c>
      <c r="H1382" s="42">
        <f>_xll.qlCalendarAdvance(Calendar,$H1381,B1382,"f",FALSE)</f>
        <v>49136</v>
      </c>
      <c r="I1382" s="177">
        <f>_xll.qlInterestRateIndexValueDate(Index1M,$H1382)</f>
        <v>49138</v>
      </c>
      <c r="J1382" s="182">
        <f>IFERROR(_xll.qlIndexFixing(Index1M,$H1382,TRUE,_xll.ohTrigger(RecalcTrigger,Trigger1M)),NA())</f>
        <v>1.9859399820706947E-2</v>
      </c>
      <c r="K1382" s="44" t="e">
        <f>IFERROR(_xll.qlIndexFixing(Index3M,H1382,TRUE,_xll.ohTrigger(RecalcTrigger,Trigger3M)),NA())</f>
        <v>#N/A</v>
      </c>
      <c r="L1382" s="44">
        <f>IFERROR(_xll.qlIndexFixing(Index6M,$H1382,TRUE,_xll.ohTrigger(RecalcTrigger,Trigger6M)),NA())</f>
        <v>2.0212853432442231E-2</v>
      </c>
      <c r="M1382" s="183">
        <f>IFERROR(_xll.qlIndexFixing(Index1Y,$H1382,TRUE,_xll.ohTrigger(RecalcTrigger,Trigger1Y)),NA())</f>
        <v>2.0252088593406829E-2</v>
      </c>
      <c r="N1382" s="182">
        <f>IFERROR(_xll.qlIndexFixing(ONIndex1M,I1382,TRUE,_xll.ohTrigger(RecalcTrigger,Trigger1M)),NA())</f>
        <v>1.986667423386379E-2</v>
      </c>
      <c r="O1382" s="44" t="e">
        <f>IFERROR(_xll.qlIndexFixing(ONIndex3M,I1382,TRUE,_xll.ohTrigger(RecalcTrigger,Trigger3M)),NA())</f>
        <v>#N/A</v>
      </c>
      <c r="P1382" s="44">
        <f>IFERROR(_xll.qlIndexFixing(ONIndex6M,I1382,TRUE,_xll.ohTrigger(RecalcTrigger,Trigger6M)),NA())</f>
        <v>2.031109918486429E-2</v>
      </c>
      <c r="Q1382" s="183">
        <f>IFERROR(_xll.qlIndexFixing(ONIndex1Y,I1382,TRUE,_xll.ohTrigger(RecalcTrigger,Trigger1Y)),NA())</f>
        <v>2.060648509691454E-2</v>
      </c>
    </row>
    <row r="1383" spans="2:17" x14ac:dyDescent="0.2">
      <c r="B1383" s="39" t="s">
        <v>42</v>
      </c>
      <c r="D1383" s="42">
        <f>_xll.qlCalendarAdvance(Calendar,$D1382,B1383,"f",FALSE)</f>
        <v>49143</v>
      </c>
      <c r="E1383" s="177">
        <f>_xll.qlInterestRateIndexValueDate(IndexON,D1383)</f>
        <v>49143</v>
      </c>
      <c r="F1383" s="193">
        <f>IFERROR(_xll.qlIndexFixing(IndexON,D1383,TRUE,_xll.ohTrigger(RecalcTrigger,TriggerON)),NA())</f>
        <v>1.9782069935816438E-2</v>
      </c>
      <c r="H1383" s="42">
        <f>_xll.qlCalendarAdvance(Calendar,$H1382,B1383,"f",FALSE)</f>
        <v>49143</v>
      </c>
      <c r="I1383" s="177">
        <f>_xll.qlInterestRateIndexValueDate(Index1M,$H1383)</f>
        <v>49145</v>
      </c>
      <c r="J1383" s="182">
        <f>IFERROR(_xll.qlIndexFixing(Index1M,$H1383,TRUE,_xll.ohTrigger(RecalcTrigger,Trigger1M)),NA())</f>
        <v>1.9844583753698686E-2</v>
      </c>
      <c r="K1383" s="44" t="e">
        <f>IFERROR(_xll.qlIndexFixing(Index3M,H1383,TRUE,_xll.ohTrigger(RecalcTrigger,Trigger3M)),NA())</f>
        <v>#N/A</v>
      </c>
      <c r="L1383" s="44">
        <f>IFERROR(_xll.qlIndexFixing(Index6M,$H1383,TRUE,_xll.ohTrigger(RecalcTrigger,Trigger6M)),NA())</f>
        <v>2.0196473523672237E-2</v>
      </c>
      <c r="M1383" s="183">
        <f>IFERROR(_xll.qlIndexFixing(Index1Y,$H1383,TRUE,_xll.ohTrigger(RecalcTrigger,Trigger1Y)),NA())</f>
        <v>2.0228680303608689E-2</v>
      </c>
      <c r="N1383" s="182">
        <f>IFERROR(_xll.qlIndexFixing(ONIndex1M,I1383,TRUE,_xll.ohTrigger(RecalcTrigger,Trigger1M)),NA())</f>
        <v>1.9851963692838481E-2</v>
      </c>
      <c r="O1383" s="44" t="e">
        <f>IFERROR(_xll.qlIndexFixing(ONIndex3M,I1383,TRUE,_xll.ohTrigger(RecalcTrigger,Trigger3M)),NA())</f>
        <v>#N/A</v>
      </c>
      <c r="P1383" s="44">
        <f>IFERROR(_xll.qlIndexFixing(ONIndex6M,I1383,TRUE,_xll.ohTrigger(RecalcTrigger,Trigger6M)),NA())</f>
        <v>2.0295442539923769E-2</v>
      </c>
      <c r="Q1383" s="183">
        <f>IFERROR(_xll.qlIndexFixing(ONIndex1Y,I1383,TRUE,_xll.ohTrigger(RecalcTrigger,Trigger1Y)),NA())</f>
        <v>2.058631051219173E-2</v>
      </c>
    </row>
    <row r="1384" spans="2:17" x14ac:dyDescent="0.2">
      <c r="B1384" s="39" t="s">
        <v>42</v>
      </c>
      <c r="D1384" s="42">
        <f>_xll.qlCalendarAdvance(Calendar,$D1383,B1384,"f",FALSE)</f>
        <v>49150</v>
      </c>
      <c r="E1384" s="177">
        <f>_xll.qlInterestRateIndexValueDate(IndexON,D1384)</f>
        <v>49150</v>
      </c>
      <c r="F1384" s="193">
        <f>IFERROR(_xll.qlIndexFixing(IndexON,D1384,TRUE,_xll.ohTrigger(RecalcTrigger,TriggerON)),NA())</f>
        <v>1.9767477749397244E-2</v>
      </c>
      <c r="H1384" s="42">
        <f>_xll.qlCalendarAdvance(Calendar,$H1383,B1384,"f",FALSE)</f>
        <v>49150</v>
      </c>
      <c r="I1384" s="177">
        <f>_xll.qlInterestRateIndexValueDate(Index1M,$H1384)</f>
        <v>49152</v>
      </c>
      <c r="J1384" s="182">
        <f>IFERROR(_xll.qlIndexFixing(Index1M,$H1384,TRUE,_xll.ohTrigger(RecalcTrigger,Trigger1M)),NA())</f>
        <v>1.9829718890313486E-2</v>
      </c>
      <c r="K1384" s="44" t="e">
        <f>IFERROR(_xll.qlIndexFixing(Index3M,H1384,TRUE,_xll.ohTrigger(RecalcTrigger,Trigger3M)),NA())</f>
        <v>#N/A</v>
      </c>
      <c r="L1384" s="44">
        <f>IFERROR(_xll.qlIndexFixing(Index6M,$H1384,TRUE,_xll.ohTrigger(RecalcTrigger,Trigger6M)),NA())</f>
        <v>2.0180050038041415E-2</v>
      </c>
      <c r="M1384" s="183">
        <f>IFERROR(_xll.qlIndexFixing(Index1Y,$H1384,TRUE,_xll.ohTrigger(RecalcTrigger,Trigger1Y)),NA())</f>
        <v>2.0205160996298877E-2</v>
      </c>
      <c r="N1384" s="182">
        <f>IFERROR(_xll.qlIndexFixing(ONIndex1M,I1384,TRUE,_xll.ohTrigger(RecalcTrigger,Trigger1M)),NA())</f>
        <v>1.9837204189459001E-2</v>
      </c>
      <c r="O1384" s="44" t="e">
        <f>IFERROR(_xll.qlIndexFixing(ONIndex3M,I1384,TRUE,_xll.ohTrigger(RecalcTrigger,Trigger3M)),NA())</f>
        <v>#N/A</v>
      </c>
      <c r="P1384" s="44">
        <f>IFERROR(_xll.qlIndexFixing(ONIndex6M,I1384,TRUE,_xll.ohTrigger(RecalcTrigger,Trigger6M)),NA())</f>
        <v>2.0279740860287276E-2</v>
      </c>
      <c r="Q1384" s="183">
        <f>IFERROR(_xll.qlIndexFixing(ONIndex1Y,I1384,TRUE,_xll.ohTrigger(RecalcTrigger,Trigger1Y)),NA())</f>
        <v>2.0566028399722214E-2</v>
      </c>
    </row>
    <row r="1385" spans="2:17" x14ac:dyDescent="0.2">
      <c r="B1385" s="39" t="s">
        <v>42</v>
      </c>
      <c r="D1385" s="42">
        <f>_xll.qlCalendarAdvance(Calendar,$D1384,B1385,"f",FALSE)</f>
        <v>49157</v>
      </c>
      <c r="E1385" s="177">
        <f>_xll.qlInterestRateIndexValueDate(IndexON,D1385)</f>
        <v>49157</v>
      </c>
      <c r="F1385" s="193">
        <f>IFERROR(_xll.qlIndexFixing(IndexON,D1385,TRUE,_xll.ohTrigger(RecalcTrigger,TriggerON)),NA())</f>
        <v>1.9752840639153391E-2</v>
      </c>
      <c r="H1385" s="42">
        <f>_xll.qlCalendarAdvance(Calendar,$H1384,B1385,"f",FALSE)</f>
        <v>49157</v>
      </c>
      <c r="I1385" s="177">
        <f>_xll.qlInterestRateIndexValueDate(Index1M,$H1385)</f>
        <v>49159</v>
      </c>
      <c r="J1385" s="182">
        <f>IFERROR(_xll.qlIndexFixing(Index1M,$H1385,TRUE,_xll.ohTrigger(RecalcTrigger,Trigger1M)),NA())</f>
        <v>1.9814805371131394E-2</v>
      </c>
      <c r="K1385" s="44" t="e">
        <f>IFERROR(_xll.qlIndexFixing(Index3M,H1385,TRUE,_xll.ohTrigger(RecalcTrigger,Trigger3M)),NA())</f>
        <v>#N/A</v>
      </c>
      <c r="L1385" s="44">
        <f>IFERROR(_xll.qlIndexFixing(Index6M,$H1385,TRUE,_xll.ohTrigger(RecalcTrigger,Trigger6M)),NA())</f>
        <v>2.0163583118091657E-2</v>
      </c>
      <c r="M1385" s="183">
        <f>IFERROR(_xll.qlIndexFixing(Index1Y,$H1385,TRUE,_xll.ohTrigger(RecalcTrigger,Trigger1Y)),NA())</f>
        <v>2.0181530607057463E-2</v>
      </c>
      <c r="N1385" s="182">
        <f>IFERROR(_xll.qlIndexFixing(ONIndex1M,I1385,TRUE,_xll.ohTrigger(RecalcTrigger,Trigger1M)),NA())</f>
        <v>1.9822395863933195E-2</v>
      </c>
      <c r="O1385" s="44" t="e">
        <f>IFERROR(_xll.qlIndexFixing(ONIndex3M,I1385,TRUE,_xll.ohTrigger(RecalcTrigger,Trigger3M)),NA())</f>
        <v>#N/A</v>
      </c>
      <c r="P1385" s="44">
        <f>IFERROR(_xll.qlIndexFixing(ONIndex6M,I1385,TRUE,_xll.ohTrigger(RecalcTrigger,Trigger6M)),NA())</f>
        <v>2.026399428608272E-2</v>
      </c>
      <c r="Q1385" s="183">
        <f>IFERROR(_xll.qlIndexFixing(ONIndex1Y,I1385,TRUE,_xll.ohTrigger(RecalcTrigger,Trigger1Y)),NA())</f>
        <v>2.054563868916226E-2</v>
      </c>
    </row>
    <row r="1386" spans="2:17" x14ac:dyDescent="0.2">
      <c r="B1386" s="39" t="s">
        <v>42</v>
      </c>
      <c r="D1386" s="42">
        <f>_xll.qlCalendarAdvance(Calendar,$D1385,B1386,"f",FALSE)</f>
        <v>49164</v>
      </c>
      <c r="E1386" s="177">
        <f>_xll.qlInterestRateIndexValueDate(IndexON,D1386)</f>
        <v>49164</v>
      </c>
      <c r="F1386" s="193">
        <f>IFERROR(_xll.qlIndexFixing(IndexON,D1386,TRUE,_xll.ohTrigger(RecalcTrigger,TriggerON)),NA())</f>
        <v>1.9738158758801916E-2</v>
      </c>
      <c r="H1386" s="42">
        <f>_xll.qlCalendarAdvance(Calendar,$H1385,B1386,"f",FALSE)</f>
        <v>49164</v>
      </c>
      <c r="I1386" s="177">
        <f>_xll.qlInterestRateIndexValueDate(Index1M,$H1386)</f>
        <v>49166</v>
      </c>
      <c r="J1386" s="182">
        <f>IFERROR(_xll.qlIndexFixing(Index1M,$H1386,TRUE,_xll.ohTrigger(RecalcTrigger,Trigger1M)),NA())</f>
        <v>1.9799843336734957E-2</v>
      </c>
      <c r="K1386" s="44" t="e">
        <f>IFERROR(_xll.qlIndexFixing(Index3M,H1386,TRUE,_xll.ohTrigger(RecalcTrigger,Trigger3M)),NA())</f>
        <v>#N/A</v>
      </c>
      <c r="L1386" s="44">
        <f>IFERROR(_xll.qlIndexFixing(Index6M,$H1386,TRUE,_xll.ohTrigger(RecalcTrigger,Trigger6M)),NA())</f>
        <v>2.014707290636528E-2</v>
      </c>
      <c r="M1386" s="183">
        <f>IFERROR(_xll.qlIndexFixing(Index1Y,$H1386,TRUE,_xll.ohTrigger(RecalcTrigger,Trigger1Y)),NA())</f>
        <v>2.0157789071507892E-2</v>
      </c>
      <c r="N1386" s="182">
        <f>IFERROR(_xll.qlIndexFixing(ONIndex1M,I1386,TRUE,_xll.ohTrigger(RecalcTrigger,Trigger1M)),NA())</f>
        <v>1.9807538856468909E-2</v>
      </c>
      <c r="O1386" s="44" t="e">
        <f>IFERROR(_xll.qlIndexFixing(ONIndex3M,I1386,TRUE,_xll.ohTrigger(RecalcTrigger,Trigger3M)),NA())</f>
        <v>#N/A</v>
      </c>
      <c r="P1386" s="44">
        <f>IFERROR(_xll.qlIndexFixing(ONIndex6M,I1386,TRUE,_xll.ohTrigger(RecalcTrigger,Trigger6M)),NA())</f>
        <v>2.0248202957198203E-2</v>
      </c>
      <c r="Q1386" s="183">
        <f>IFERROR(_xll.qlIndexFixing(ONIndex1Y,I1386,TRUE,_xll.ohTrigger(RecalcTrigger,Trigger1Y)),NA())</f>
        <v>2.0525141309448713E-2</v>
      </c>
    </row>
    <row r="1387" spans="2:17" x14ac:dyDescent="0.2">
      <c r="B1387" s="39" t="s">
        <v>42</v>
      </c>
      <c r="D1387" s="42">
        <f>_xll.qlCalendarAdvance(Calendar,$D1386,B1387,"f",FALSE)</f>
        <v>49171</v>
      </c>
      <c r="E1387" s="177">
        <f>_xll.qlInterestRateIndexValueDate(IndexON,D1387)</f>
        <v>49171</v>
      </c>
      <c r="F1387" s="193">
        <f>IFERROR(_xll.qlIndexFixing(IndexON,D1387,TRUE,_xll.ohTrigger(RecalcTrigger,TriggerON)),NA())</f>
        <v>1.9723432261820051E-2</v>
      </c>
      <c r="H1387" s="42">
        <f>_xll.qlCalendarAdvance(Calendar,$H1386,B1387,"f",FALSE)</f>
        <v>49171</v>
      </c>
      <c r="I1387" s="177">
        <f>_xll.qlInterestRateIndexValueDate(Index1M,$H1387)</f>
        <v>49173</v>
      </c>
      <c r="J1387" s="182">
        <f>IFERROR(_xll.qlIndexFixing(Index1M,$H1387,TRUE,_xll.ohTrigger(RecalcTrigger,Trigger1M)),NA())</f>
        <v>1.9784832927701723E-2</v>
      </c>
      <c r="K1387" s="44" t="e">
        <f>IFERROR(_xll.qlIndexFixing(Index3M,H1387,TRUE,_xll.ohTrigger(RecalcTrigger,Trigger3M)),NA())</f>
        <v>#N/A</v>
      </c>
      <c r="L1387" s="44">
        <f>IFERROR(_xll.qlIndexFixing(Index6M,$H1387,TRUE,_xll.ohTrigger(RecalcTrigger,Trigger6M)),NA())</f>
        <v>2.0130519545401605E-2</v>
      </c>
      <c r="M1387" s="183">
        <f>IFERROR(_xll.qlIndexFixing(Index1Y,$H1387,TRUE,_xll.ohTrigger(RecalcTrigger,Trigger1Y)),NA())</f>
        <v>2.0133936325317629E-2</v>
      </c>
      <c r="N1387" s="182">
        <f>IFERROR(_xll.qlIndexFixing(ONIndex1M,I1387,TRUE,_xll.ohTrigger(RecalcTrigger,Trigger1M)),NA())</f>
        <v>1.9792633307114116E-2</v>
      </c>
      <c r="O1387" s="44" t="e">
        <f>IFERROR(_xll.qlIndexFixing(ONIndex3M,I1387,TRUE,_xll.ohTrigger(RecalcTrigger,Trigger3M)),NA())</f>
        <v>#N/A</v>
      </c>
      <c r="P1387" s="44">
        <f>IFERROR(_xll.qlIndexFixing(ONIndex6M,I1387,TRUE,_xll.ohTrigger(RecalcTrigger,Trigger6M)),NA())</f>
        <v>2.0232367013761632E-2</v>
      </c>
      <c r="Q1387" s="183">
        <f>IFERROR(_xll.qlIndexFixing(ONIndex1Y,I1387,TRUE,_xll.ohTrigger(RecalcTrigger,Trigger1Y)),NA())</f>
        <v>2.0504536189998035E-2</v>
      </c>
    </row>
    <row r="1388" spans="2:17" x14ac:dyDescent="0.2">
      <c r="B1388" s="39" t="s">
        <v>42</v>
      </c>
      <c r="D1388" s="42">
        <f>_xll.qlCalendarAdvance(Calendar,$D1387,B1388,"f",FALSE)</f>
        <v>49178</v>
      </c>
      <c r="E1388" s="177">
        <f>_xll.qlInterestRateIndexValueDate(IndexON,D1388)</f>
        <v>49178</v>
      </c>
      <c r="F1388" s="193">
        <f>IFERROR(_xll.qlIndexFixing(IndexON,D1388,TRUE,_xll.ohTrigger(RecalcTrigger,TriggerON)),NA())</f>
        <v>1.9708661301685027E-2</v>
      </c>
      <c r="H1388" s="42">
        <f>_xll.qlCalendarAdvance(Calendar,$H1387,B1388,"f",FALSE)</f>
        <v>49178</v>
      </c>
      <c r="I1388" s="177">
        <f>_xll.qlInterestRateIndexValueDate(Index1M,$H1388)</f>
        <v>49180</v>
      </c>
      <c r="J1388" s="182">
        <f>IFERROR(_xll.qlIndexFixing(Index1M,$H1388,TRUE,_xll.ohTrigger(RecalcTrigger,Trigger1M)),NA())</f>
        <v>1.9769774284614239E-2</v>
      </c>
      <c r="K1388" s="44" t="e">
        <f>IFERROR(_xll.qlIndexFixing(Index3M,H1388,TRUE,_xll.ohTrigger(RecalcTrigger,Trigger3M)),NA())</f>
        <v>#N/A</v>
      </c>
      <c r="L1388" s="44">
        <f>IFERROR(_xll.qlIndexFixing(Index6M,$H1388,TRUE,_xll.ohTrigger(RecalcTrigger,Trigger6M)),NA())</f>
        <v>2.0113923177736501E-2</v>
      </c>
      <c r="M1388" s="183">
        <f>IFERROR(_xll.qlIndexFixing(Index1Y,$H1388,TRUE,_xll.ohTrigger(RecalcTrigger,Trigger1Y)),NA())</f>
        <v>2.010997230419705E-2</v>
      </c>
      <c r="N1388" s="182">
        <f>IFERROR(_xll.qlIndexFixing(ONIndex1M,I1388,TRUE,_xll.ohTrigger(RecalcTrigger,Trigger1M)),NA())</f>
        <v>1.9777679356156597E-2</v>
      </c>
      <c r="O1388" s="44" t="e">
        <f>IFERROR(_xll.qlIndexFixing(ONIndex3M,I1388,TRUE,_xll.ohTrigger(RecalcTrigger,Trigger3M)),NA())</f>
        <v>#N/A</v>
      </c>
      <c r="P1388" s="44">
        <f>IFERROR(_xll.qlIndexFixing(ONIndex6M,I1388,TRUE,_xll.ohTrigger(RecalcTrigger,Trigger6M)),NA())</f>
        <v>2.0216486595581173E-2</v>
      </c>
      <c r="Q1388" s="183">
        <f>IFERROR(_xll.qlIndexFixing(ONIndex1Y,I1388,TRUE,_xll.ohTrigger(RecalcTrigger,Trigger1Y)),NA())</f>
        <v>2.0483823259906941E-2</v>
      </c>
    </row>
    <row r="1389" spans="2:17" x14ac:dyDescent="0.2">
      <c r="B1389" s="39" t="s">
        <v>42</v>
      </c>
      <c r="D1389" s="42">
        <f>_xll.qlCalendarAdvance(Calendar,$D1388,B1389,"f",FALSE)</f>
        <v>49185</v>
      </c>
      <c r="E1389" s="177">
        <f>_xll.qlInterestRateIndexValueDate(IndexON,D1389)</f>
        <v>49185</v>
      </c>
      <c r="F1389" s="193">
        <f>IFERROR(_xll.qlIndexFixing(IndexON,D1389,TRUE,_xll.ohTrigger(RecalcTrigger,TriggerON)),NA())</f>
        <v>1.9693846032033946E-2</v>
      </c>
      <c r="H1389" s="42">
        <f>_xll.qlCalendarAdvance(Calendar,$H1388,B1389,"f",FALSE)</f>
        <v>49185</v>
      </c>
      <c r="I1389" s="177">
        <f>_xll.qlInterestRateIndexValueDate(Index1M,$H1389)</f>
        <v>49187</v>
      </c>
      <c r="J1389" s="182">
        <f>IFERROR(_xll.qlIndexFixing(Index1M,$H1389,TRUE,_xll.ohTrigger(RecalcTrigger,Trigger1M)),NA())</f>
        <v>1.9756290694410043E-2</v>
      </c>
      <c r="K1389" s="44" t="e">
        <f>IFERROR(_xll.qlIndexFixing(Index3M,H1389,TRUE,_xll.ohTrigger(RecalcTrigger,Trigger3M)),NA())</f>
        <v>#N/A</v>
      </c>
      <c r="L1389" s="44">
        <f>IFERROR(_xll.qlIndexFixing(Index6M,$H1389,TRUE,_xll.ohTrigger(RecalcTrigger,Trigger6M)),NA())</f>
        <v>2.0100501782668305E-2</v>
      </c>
      <c r="M1389" s="183">
        <f>IFERROR(_xll.qlIndexFixing(Index1Y,$H1389,TRUE,_xll.ohTrigger(RecalcTrigger,Trigger1Y)),NA())</f>
        <v>2.0085896943901005E-2</v>
      </c>
      <c r="N1389" s="182">
        <f>IFERROR(_xll.qlIndexFixing(ONIndex1M,I1389,TRUE,_xll.ohTrigger(RecalcTrigger,Trigger1M)),NA())</f>
        <v>1.9762677143644325E-2</v>
      </c>
      <c r="O1389" s="44" t="e">
        <f>IFERROR(_xll.qlIndexFixing(ONIndex3M,I1389,TRUE,_xll.ohTrigger(RecalcTrigger,Trigger3M)),NA())</f>
        <v>#N/A</v>
      </c>
      <c r="P1389" s="44">
        <f>IFERROR(_xll.qlIndexFixing(ONIndex6M,I1389,TRUE,_xll.ohTrigger(RecalcTrigger,Trigger6M)),NA())</f>
        <v>2.0200561842784737E-2</v>
      </c>
      <c r="Q1389" s="183">
        <f>IFERROR(_xll.qlIndexFixing(ONIndex1Y,I1389,TRUE,_xll.ohTrigger(RecalcTrigger,Trigger1Y)),NA())</f>
        <v>2.0463002448432022E-2</v>
      </c>
    </row>
    <row r="1390" spans="2:17" x14ac:dyDescent="0.2">
      <c r="B1390" s="39" t="s">
        <v>42</v>
      </c>
      <c r="D1390" s="42">
        <f>_xll.qlCalendarAdvance(Calendar,$D1389,B1390,"f",FALSE)</f>
        <v>49192</v>
      </c>
      <c r="E1390" s="177">
        <f>_xll.qlInterestRateIndexValueDate(IndexON,D1390)</f>
        <v>49192</v>
      </c>
      <c r="F1390" s="193">
        <f>IFERROR(_xll.qlIndexFixing(IndexON,D1390,TRUE,_xll.ohTrigger(RecalcTrigger,TriggerON)),NA())</f>
        <v>1.9678986606503912E-2</v>
      </c>
      <c r="H1390" s="42">
        <f>_xll.qlCalendarAdvance(Calendar,$H1389,B1390,"f",FALSE)</f>
        <v>49192</v>
      </c>
      <c r="I1390" s="177">
        <f>_xll.qlInterestRateIndexValueDate(Index1M,$H1390)</f>
        <v>49194</v>
      </c>
      <c r="J1390" s="182">
        <f>IFERROR(_xll.qlIndexFixing(Index1M,$H1390,TRUE,_xll.ohTrigger(RecalcTrigger,Trigger1M)),NA())</f>
        <v>1.9739512858599206E-2</v>
      </c>
      <c r="K1390" s="44" t="e">
        <f>IFERROR(_xll.qlIndexFixing(Index3M,H1390,TRUE,_xll.ohTrigger(RecalcTrigger,Trigger3M)),NA())</f>
        <v>#N/A</v>
      </c>
      <c r="L1390" s="44">
        <f>IFERROR(_xll.qlIndexFixing(Index6M,$H1390,TRUE,_xll.ohTrigger(RecalcTrigger,Trigger6M)),NA())</f>
        <v>2.0083839476367632E-2</v>
      </c>
      <c r="M1390" s="183">
        <f>IFERROR(_xll.qlIndexFixing(Index1Y,$H1390,TRUE,_xll.ohTrigger(RecalcTrigger,Trigger1Y)),NA())</f>
        <v>2.0061710180227694E-2</v>
      </c>
      <c r="N1390" s="182">
        <f>IFERROR(_xll.qlIndexFixing(ONIndex1M,I1390,TRUE,_xll.ohTrigger(RecalcTrigger,Trigger1M)),NA())</f>
        <v>1.9747626809785146E-2</v>
      </c>
      <c r="O1390" s="44" t="e">
        <f>IFERROR(_xll.qlIndexFixing(ONIndex3M,I1390,TRUE,_xll.ohTrigger(RecalcTrigger,Trigger3M)),NA())</f>
        <v>#N/A</v>
      </c>
      <c r="P1390" s="44">
        <f>IFERROR(_xll.qlIndexFixing(ONIndex6M,I1390,TRUE,_xll.ohTrigger(RecalcTrigger,Trigger6M)),NA())</f>
        <v>2.0184592895340359E-2</v>
      </c>
      <c r="Q1390" s="183">
        <f>IFERROR(_xll.qlIndexFixing(ONIndex1Y,I1390,TRUE,_xll.ohTrigger(RecalcTrigger,Trigger1Y)),NA())</f>
        <v>2.0442073684989737E-2</v>
      </c>
    </row>
    <row r="1391" spans="2:17" x14ac:dyDescent="0.2">
      <c r="B1391" s="39" t="s">
        <v>42</v>
      </c>
      <c r="D1391" s="42">
        <f>_xll.qlCalendarAdvance(Calendar,$D1390,B1391,"f",FALSE)</f>
        <v>49199</v>
      </c>
      <c r="E1391" s="177">
        <f>_xll.qlInterestRateIndexValueDate(IndexON,D1391)</f>
        <v>49199</v>
      </c>
      <c r="F1391" s="193">
        <f>IFERROR(_xll.qlIndexFixing(IndexON,D1391,TRUE,_xll.ohTrigger(RecalcTrigger,TriggerON)),NA())</f>
        <v>1.9664083178412284E-2</v>
      </c>
      <c r="H1391" s="42">
        <f>_xll.qlCalendarAdvance(Calendar,$H1390,B1391,"f",FALSE)</f>
        <v>49199</v>
      </c>
      <c r="I1391" s="177">
        <f>_xll.qlInterestRateIndexValueDate(Index1M,$H1391)</f>
        <v>49201</v>
      </c>
      <c r="J1391" s="182">
        <f>IFERROR(_xll.qlIndexFixing(Index1M,$H1391,TRUE,_xll.ohTrigger(RecalcTrigger,Trigger1M)),NA())</f>
        <v>1.9724310356829255E-2</v>
      </c>
      <c r="K1391" s="44" t="e">
        <f>IFERROR(_xll.qlIndexFixing(Index3M,H1391,TRUE,_xll.ohTrigger(RecalcTrigger,Trigger3M)),NA())</f>
        <v>#N/A</v>
      </c>
      <c r="L1391" s="44">
        <f>IFERROR(_xll.qlIndexFixing(Index6M,$H1391,TRUE,_xll.ohTrigger(RecalcTrigger,Trigger6M)),NA())</f>
        <v>2.0067134548069094E-2</v>
      </c>
      <c r="M1391" s="183">
        <f>IFERROR(_xll.qlIndexFixing(Index1Y,$H1391,TRUE,_xll.ohTrigger(RecalcTrigger,Trigger1Y)),NA())</f>
        <v>2.0037411949019788E-2</v>
      </c>
      <c r="N1391" s="182">
        <f>IFERROR(_xll.qlIndexFixing(ONIndex1M,I1391,TRUE,_xll.ohTrigger(RecalcTrigger,Trigger1M)),NA())</f>
        <v>1.9732528494706969E-2</v>
      </c>
      <c r="O1391" s="44" t="e">
        <f>IFERROR(_xll.qlIndexFixing(ONIndex3M,I1391,TRUE,_xll.ohTrigger(RecalcTrigger,Trigger3M)),NA())</f>
        <v>#N/A</v>
      </c>
      <c r="P1391" s="44">
        <f>IFERROR(_xll.qlIndexFixing(ONIndex6M,I1391,TRUE,_xll.ohTrigger(RecalcTrigger,Trigger6M)),NA())</f>
        <v>2.0168579893296013E-2</v>
      </c>
      <c r="Q1391" s="183">
        <f>IFERROR(_xll.qlIndexFixing(ONIndex1Y,I1391,TRUE,_xll.ohTrigger(RecalcTrigger,Trigger1Y)),NA())</f>
        <v>2.0421036898516931E-2</v>
      </c>
    </row>
    <row r="1392" spans="2:17" x14ac:dyDescent="0.2">
      <c r="B1392" s="39" t="s">
        <v>42</v>
      </c>
      <c r="D1392" s="42">
        <f>_xll.qlCalendarAdvance(Calendar,$D1391,B1392,"f",FALSE)</f>
        <v>49206</v>
      </c>
      <c r="E1392" s="177">
        <f>_xll.qlInterestRateIndexValueDate(IndexON,D1392)</f>
        <v>49206</v>
      </c>
      <c r="F1392" s="193">
        <f>IFERROR(_xll.qlIndexFixing(IndexON,D1392,TRUE,_xll.ohTrigger(RecalcTrigger,TriggerON)),NA())</f>
        <v>1.9649135901635972E-2</v>
      </c>
      <c r="H1392" s="42">
        <f>_xll.qlCalendarAdvance(Calendar,$H1391,B1392,"f",FALSE)</f>
        <v>49206</v>
      </c>
      <c r="I1392" s="177">
        <f>_xll.qlInterestRateIndexValueDate(Index1M,$H1392)</f>
        <v>49208</v>
      </c>
      <c r="J1392" s="182">
        <f>IFERROR(_xll.qlIndexFixing(Index1M,$H1392,TRUE,_xll.ohTrigger(RecalcTrigger,Trigger1M)),NA())</f>
        <v>1.9709060183332738E-2</v>
      </c>
      <c r="K1392" s="44" t="e">
        <f>IFERROR(_xll.qlIndexFixing(Index3M,H1392,TRUE,_xll.ohTrigger(RecalcTrigger,Trigger3M)),NA())</f>
        <v>#N/A</v>
      </c>
      <c r="L1392" s="44">
        <f>IFERROR(_xll.qlIndexFixing(Index6M,$H1392,TRUE,_xll.ohTrigger(RecalcTrigger,Trigger6M)),NA())</f>
        <v>2.0050387140231551E-2</v>
      </c>
      <c r="M1392" s="183">
        <f>IFERROR(_xll.qlIndexFixing(Index1Y,$H1392,TRUE,_xll.ohTrigger(RecalcTrigger,Trigger1Y)),NA())</f>
        <v>2.0013002186163083E-2</v>
      </c>
      <c r="N1392" s="182">
        <f>IFERROR(_xll.qlIndexFixing(ONIndex1M,I1392,TRUE,_xll.ohTrigger(RecalcTrigger,Trigger1M)),NA())</f>
        <v>1.9717382338617639E-2</v>
      </c>
      <c r="O1392" s="44" t="e">
        <f>IFERROR(_xll.qlIndexFixing(ONIndex3M,I1392,TRUE,_xll.ohTrigger(RecalcTrigger,Trigger3M)),NA())</f>
        <v>#N/A</v>
      </c>
      <c r="P1392" s="44">
        <f>IFERROR(_xll.qlIndexFixing(ONIndex6M,I1392,TRUE,_xll.ohTrigger(RecalcTrigger,Trigger6M)),NA())</f>
        <v>2.0152522976619736E-2</v>
      </c>
      <c r="Q1392" s="183">
        <f>IFERROR(_xll.qlIndexFixing(ONIndex1Y,I1392,TRUE,_xll.ohTrigger(RecalcTrigger,Trigger1Y)),NA())</f>
        <v>2.0399892018510002E-2</v>
      </c>
    </row>
    <row r="1393" spans="2:17" x14ac:dyDescent="0.2">
      <c r="B1393" s="39" t="s">
        <v>42</v>
      </c>
      <c r="D1393" s="42">
        <f>_xll.qlCalendarAdvance(Calendar,$D1392,B1393,"f",FALSE)</f>
        <v>49213</v>
      </c>
      <c r="E1393" s="177">
        <f>_xll.qlInterestRateIndexValueDate(IndexON,D1393)</f>
        <v>49213</v>
      </c>
      <c r="F1393" s="193">
        <f>IFERROR(_xll.qlIndexFixing(IndexON,D1393,TRUE,_xll.ohTrigger(RecalcTrigger,TriggerON)),NA())</f>
        <v>1.96341449294124E-2</v>
      </c>
      <c r="H1393" s="42">
        <f>_xll.qlCalendarAdvance(Calendar,$H1392,B1393,"f",FALSE)</f>
        <v>49213</v>
      </c>
      <c r="I1393" s="177">
        <f>_xll.qlInterestRateIndexValueDate(Index1M,$H1393)</f>
        <v>49215</v>
      </c>
      <c r="J1393" s="182">
        <f>IFERROR(_xll.qlIndexFixing(Index1M,$H1393,TRUE,_xll.ohTrigger(RecalcTrigger,Trigger1M)),NA())</f>
        <v>1.9693762478682209E-2</v>
      </c>
      <c r="K1393" s="44" t="e">
        <f>IFERROR(_xll.qlIndexFixing(Index3M,H1393,TRUE,_xll.ohTrigger(RecalcTrigger,Trigger3M)),NA())</f>
        <v>#N/A</v>
      </c>
      <c r="L1393" s="44">
        <f>IFERROR(_xll.qlIndexFixing(Index6M,$H1393,TRUE,_xll.ohTrigger(RecalcTrigger,Trigger6M)),NA())</f>
        <v>2.0033597395316079E-2</v>
      </c>
      <c r="M1393" s="183">
        <f>IFERROR(_xll.qlIndexFixing(Index1Y,$H1393,TRUE,_xll.ohTrigger(RecalcTrigger,Trigger1Y)),NA())</f>
        <v>1.9988480827588948E-2</v>
      </c>
      <c r="N1393" s="182">
        <f>IFERROR(_xll.qlIndexFixing(ONIndex1M,I1393,TRUE,_xll.ohTrigger(RecalcTrigger,Trigger1M)),NA())</f>
        <v>1.970218848156513E-2</v>
      </c>
      <c r="O1393" s="44" t="e">
        <f>IFERROR(_xll.qlIndexFixing(ONIndex3M,I1393,TRUE,_xll.ohTrigger(RecalcTrigger,Trigger3M)),NA())</f>
        <v>#N/A</v>
      </c>
      <c r="P1393" s="44">
        <f>IFERROR(_xll.qlIndexFixing(ONIndex6M,I1393,TRUE,_xll.ohTrigger(RecalcTrigger,Trigger6M)),NA())</f>
        <v>2.0136422285119693E-2</v>
      </c>
      <c r="Q1393" s="183">
        <f>IFERROR(_xll.qlIndexFixing(ONIndex1Y,I1393,TRUE,_xll.ohTrigger(RecalcTrigger,Trigger1Y)),NA())</f>
        <v>2.037863897398573E-2</v>
      </c>
    </row>
    <row r="1394" spans="2:17" x14ac:dyDescent="0.2">
      <c r="B1394" s="39" t="s">
        <v>42</v>
      </c>
      <c r="D1394" s="42">
        <f>_xll.qlCalendarAdvance(Calendar,$D1393,B1394,"f",FALSE)</f>
        <v>49220</v>
      </c>
      <c r="E1394" s="177">
        <f>_xll.qlInterestRateIndexValueDate(IndexON,D1394)</f>
        <v>49220</v>
      </c>
      <c r="F1394" s="193">
        <f>IFERROR(_xll.qlIndexFixing(IndexON,D1394,TRUE,_xll.ohTrigger(RecalcTrigger,TriggerON)),NA())</f>
        <v>1.9619110415538543E-2</v>
      </c>
      <c r="H1394" s="42">
        <f>_xll.qlCalendarAdvance(Calendar,$H1393,B1394,"f",FALSE)</f>
        <v>49220</v>
      </c>
      <c r="I1394" s="177">
        <f>_xll.qlInterestRateIndexValueDate(Index1M,$H1394)</f>
        <v>49222</v>
      </c>
      <c r="J1394" s="182">
        <f>IFERROR(_xll.qlIndexFixing(Index1M,$H1394,TRUE,_xll.ohTrigger(RecalcTrigger,Trigger1M)),NA())</f>
        <v>1.9678417383460212E-2</v>
      </c>
      <c r="K1394" s="44" t="e">
        <f>IFERROR(_xll.qlIndexFixing(Index3M,H1394,TRUE,_xll.ohTrigger(RecalcTrigger,Trigger3M)),NA())</f>
        <v>#N/A</v>
      </c>
      <c r="L1394" s="44">
        <f>IFERROR(_xll.qlIndexFixing(Index6M,$H1394,TRUE,_xll.ohTrigger(RecalcTrigger,Trigger6M)),NA())</f>
        <v>2.0016103115439474E-2</v>
      </c>
      <c r="M1394" s="183">
        <f>IFERROR(_xll.qlIndexFixing(Index1Y,$H1394,TRUE,_xll.ohTrigger(RecalcTrigger,Trigger1Y)),NA())</f>
        <v>1.9963847809271008E-2</v>
      </c>
      <c r="N1394" s="182">
        <f>IFERROR(_xll.qlIndexFixing(ONIndex1M,I1394,TRUE,_xll.ohTrigger(RecalcTrigger,Trigger1M)),NA())</f>
        <v>1.9686947063837223E-2</v>
      </c>
      <c r="O1394" s="44" t="e">
        <f>IFERROR(_xll.qlIndexFixing(ONIndex3M,I1394,TRUE,_xll.ohTrigger(RecalcTrigger,Trigger3M)),NA())</f>
        <v>#N/A</v>
      </c>
      <c r="P1394" s="44">
        <f>IFERROR(_xll.qlIndexFixing(ONIndex6M,I1394,TRUE,_xll.ohTrigger(RecalcTrigger,Trigger6M)),NA())</f>
        <v>2.0120277959163602E-2</v>
      </c>
      <c r="Q1394" s="183">
        <f>IFERROR(_xll.qlIndexFixing(ONIndex1Y,I1394,TRUE,_xll.ohTrigger(RecalcTrigger,Trigger1Y)),NA())</f>
        <v>2.0357277694360576E-2</v>
      </c>
    </row>
    <row r="1395" spans="2:17" x14ac:dyDescent="0.2">
      <c r="B1395" s="39" t="s">
        <v>42</v>
      </c>
      <c r="D1395" s="42">
        <f>_xll.qlCalendarAdvance(Calendar,$D1394,B1395,"f",FALSE)</f>
        <v>49227</v>
      </c>
      <c r="E1395" s="177">
        <f>_xll.qlInterestRateIndexValueDate(IndexON,D1395)</f>
        <v>49227</v>
      </c>
      <c r="F1395" s="193">
        <f>IFERROR(_xll.qlIndexFixing(IndexON,D1395,TRUE,_xll.ohTrigger(RecalcTrigger,TriggerON)),NA())</f>
        <v>1.9604032513491632E-2</v>
      </c>
      <c r="H1395" s="42">
        <f>_xll.qlCalendarAdvance(Calendar,$H1394,B1395,"f",FALSE)</f>
        <v>49227</v>
      </c>
      <c r="I1395" s="177">
        <f>_xll.qlInterestRateIndexValueDate(Index1M,$H1395)</f>
        <v>49229</v>
      </c>
      <c r="J1395" s="182">
        <f>IFERROR(_xll.qlIndexFixing(Index1M,$H1395,TRUE,_xll.ohTrigger(RecalcTrigger,Trigger1M)),NA())</f>
        <v>1.9663025038244297E-2</v>
      </c>
      <c r="K1395" s="44" t="e">
        <f>IFERROR(_xll.qlIndexFixing(Index3M,H1395,TRUE,_xll.ohTrigger(RecalcTrigger,Trigger3M)),NA())</f>
        <v>#N/A</v>
      </c>
      <c r="L1395" s="44">
        <f>IFERROR(_xll.qlIndexFixing(Index6M,$H1395,TRUE,_xll.ohTrigger(RecalcTrigger,Trigger6M)),NA())</f>
        <v>1.9999225235934052E-2</v>
      </c>
      <c r="M1395" s="183">
        <f>IFERROR(_xll.qlIndexFixing(Index1Y,$H1395,TRUE,_xll.ohTrigger(RecalcTrigger,Trigger1Y)),NA())</f>
        <v>1.9939103067228653E-2</v>
      </c>
      <c r="N1395" s="182">
        <f>IFERROR(_xll.qlIndexFixing(ONIndex1M,I1395,TRUE,_xll.ohTrigger(RecalcTrigger,Trigger1M)),NA())</f>
        <v>1.9671658225481892E-2</v>
      </c>
      <c r="O1395" s="44" t="e">
        <f>IFERROR(_xll.qlIndexFixing(ONIndex3M,I1395,TRUE,_xll.ohTrigger(RecalcTrigger,Trigger3M)),NA())</f>
        <v>#N/A</v>
      </c>
      <c r="P1395" s="44">
        <f>IFERROR(_xll.qlIndexFixing(ONIndex6M,I1395,TRUE,_xll.ohTrigger(RecalcTrigger,Trigger6M)),NA())</f>
        <v>2.0104090138399755E-2</v>
      </c>
      <c r="Q1395" s="183">
        <f>IFERROR(_xll.qlIndexFixing(ONIndex1Y,I1395,TRUE,_xll.ohTrigger(RecalcTrigger,Trigger1Y)),NA())</f>
        <v>2.0335808108891129E-2</v>
      </c>
    </row>
    <row r="1396" spans="2:17" x14ac:dyDescent="0.2">
      <c r="B1396" s="39" t="s">
        <v>42</v>
      </c>
      <c r="D1396" s="42">
        <f>_xll.qlCalendarAdvance(Calendar,$D1395,B1396,"f",FALSE)</f>
        <v>49234</v>
      </c>
      <c r="E1396" s="177">
        <f>_xll.qlInterestRateIndexValueDate(IndexON,D1396)</f>
        <v>49234</v>
      </c>
      <c r="F1396" s="193">
        <f>IFERROR(_xll.qlIndexFixing(IndexON,D1396,TRUE,_xll.ohTrigger(RecalcTrigger,TriggerON)),NA())</f>
        <v>1.9588911376908769E-2</v>
      </c>
      <c r="H1396" s="42">
        <f>_xll.qlCalendarAdvance(Calendar,$H1395,B1396,"f",FALSE)</f>
        <v>49234</v>
      </c>
      <c r="I1396" s="177">
        <f>_xll.qlInterestRateIndexValueDate(Index1M,$H1396)</f>
        <v>49236</v>
      </c>
      <c r="J1396" s="182">
        <f>IFERROR(_xll.qlIndexFixing(Index1M,$H1396,TRUE,_xll.ohTrigger(RecalcTrigger,Trigger1M)),NA())</f>
        <v>1.9647585583619509E-2</v>
      </c>
      <c r="K1396" s="44" t="e">
        <f>IFERROR(_xll.qlIndexFixing(Index3M,H1396,TRUE,_xll.ohTrigger(RecalcTrigger,Trigger3M)),NA())</f>
        <v>#N/A</v>
      </c>
      <c r="L1396" s="44">
        <f>IFERROR(_xll.qlIndexFixing(Index6M,$H1396,TRUE,_xll.ohTrigger(RecalcTrigger,Trigger6M)),NA())</f>
        <v>1.9982305455359641E-2</v>
      </c>
      <c r="M1396" s="183">
        <f>IFERROR(_xll.qlIndexFixing(Index1Y,$H1396,TRUE,_xll.ohTrigger(RecalcTrigger,Trigger1Y)),NA())</f>
        <v>1.9914246537524435E-2</v>
      </c>
      <c r="N1396" s="182">
        <f>IFERROR(_xll.qlIndexFixing(ONIndex1M,I1396,TRUE,_xll.ohTrigger(RecalcTrigger,Trigger1M)),NA())</f>
        <v>1.965632210670698E-2</v>
      </c>
      <c r="O1396" s="44" t="e">
        <f>IFERROR(_xll.qlIndexFixing(ONIndex3M,I1396,TRUE,_xll.ohTrigger(RecalcTrigger,Trigger3M)),NA())</f>
        <v>#N/A</v>
      </c>
      <c r="P1396" s="44">
        <f>IFERROR(_xll.qlIndexFixing(ONIndex6M,I1396,TRUE,_xll.ohTrigger(RecalcTrigger,Trigger6M)),NA())</f>
        <v>2.0087858963115934E-2</v>
      </c>
      <c r="Q1396" s="183">
        <f>IFERROR(_xll.qlIndexFixing(ONIndex1Y,I1396,TRUE,_xll.ohTrigger(RecalcTrigger,Trigger1Y)),NA())</f>
        <v>2.031423014659417E-2</v>
      </c>
    </row>
    <row r="1397" spans="2:17" x14ac:dyDescent="0.2">
      <c r="B1397" s="39" t="s">
        <v>42</v>
      </c>
      <c r="D1397" s="42">
        <f>_xll.qlCalendarAdvance(Calendar,$D1396,B1397,"f",FALSE)</f>
        <v>49241</v>
      </c>
      <c r="E1397" s="177">
        <f>_xll.qlInterestRateIndexValueDate(IndexON,D1397)</f>
        <v>49241</v>
      </c>
      <c r="F1397" s="193">
        <f>IFERROR(_xll.qlIndexFixing(IndexON,D1397,TRUE,_xll.ohTrigger(RecalcTrigger,TriggerON)),NA())</f>
        <v>1.9573747159187249E-2</v>
      </c>
      <c r="H1397" s="42">
        <f>_xll.qlCalendarAdvance(Calendar,$H1396,B1397,"f",FALSE)</f>
        <v>49241</v>
      </c>
      <c r="I1397" s="177">
        <f>_xll.qlInterestRateIndexValueDate(Index1M,$H1397)</f>
        <v>49243</v>
      </c>
      <c r="J1397" s="182">
        <f>IFERROR(_xll.qlIndexFixing(Index1M,$H1397,TRUE,_xll.ohTrigger(RecalcTrigger,Trigger1M)),NA())</f>
        <v>1.9632099160160899E-2</v>
      </c>
      <c r="K1397" s="44" t="e">
        <f>IFERROR(_xll.qlIndexFixing(Index3M,H1397,TRUE,_xll.ohTrigger(RecalcTrigger,Trigger3M)),NA())</f>
        <v>#N/A</v>
      </c>
      <c r="L1397" s="44">
        <f>IFERROR(_xll.qlIndexFixing(Index6M,$H1397,TRUE,_xll.ohTrigger(RecalcTrigger,Trigger6M)),NA())</f>
        <v>1.996534391618118E-2</v>
      </c>
      <c r="M1397" s="183">
        <f>IFERROR(_xll.qlIndexFixing(Index1Y,$H1397,TRUE,_xll.ohTrigger(RecalcTrigger,Trigger1Y)),NA())</f>
        <v>1.9889278156266663E-2</v>
      </c>
      <c r="N1397" s="182">
        <f>IFERROR(_xll.qlIndexFixing(ONIndex1M,I1397,TRUE,_xll.ohTrigger(RecalcTrigger,Trigger1M)),NA())</f>
        <v>1.9640938847640399E-2</v>
      </c>
      <c r="O1397" s="44" t="e">
        <f>IFERROR(_xll.qlIndexFixing(ONIndex3M,I1397,TRUE,_xll.ohTrigger(RecalcTrigger,Trigger3M)),NA())</f>
        <v>#N/A</v>
      </c>
      <c r="P1397" s="44">
        <f>IFERROR(_xll.qlIndexFixing(ONIndex6M,I1397,TRUE,_xll.ohTrigger(RecalcTrigger,Trigger6M)),NA())</f>
        <v>2.0071584573120305E-2</v>
      </c>
      <c r="Q1397" s="183">
        <f>IFERROR(_xll.qlIndexFixing(ONIndex1Y,I1397,TRUE,_xll.ohTrigger(RecalcTrigger,Trigger1Y)),NA())</f>
        <v>2.0292543736806223E-2</v>
      </c>
    </row>
    <row r="1398" spans="2:17" x14ac:dyDescent="0.2">
      <c r="B1398" s="39" t="s">
        <v>42</v>
      </c>
      <c r="D1398" s="42">
        <f>_xll.qlCalendarAdvance(Calendar,$D1397,B1398,"f",FALSE)</f>
        <v>49248</v>
      </c>
      <c r="E1398" s="177">
        <f>_xll.qlInterestRateIndexValueDate(IndexON,D1398)</f>
        <v>49248</v>
      </c>
      <c r="F1398" s="193">
        <f>IFERROR(_xll.qlIndexFixing(IndexON,D1398,TRUE,_xll.ohTrigger(RecalcTrigger,TriggerON)),NA())</f>
        <v>1.955854001388424E-2</v>
      </c>
      <c r="H1398" s="42">
        <f>_xll.qlCalendarAdvance(Calendar,$H1397,B1398,"f",FALSE)</f>
        <v>49248</v>
      </c>
      <c r="I1398" s="177">
        <f>_xll.qlInterestRateIndexValueDate(Index1M,$H1398)</f>
        <v>49250</v>
      </c>
      <c r="J1398" s="182">
        <f>IFERROR(_xll.qlIndexFixing(Index1M,$H1398,TRUE,_xll.ohTrigger(RecalcTrigger,Trigger1M)),NA())</f>
        <v>1.9616565908451011E-2</v>
      </c>
      <c r="K1398" s="44" t="e">
        <f>IFERROR(_xll.qlIndexFixing(Index3M,H1398,TRUE,_xll.ohTrigger(RecalcTrigger,Trigger3M)),NA())</f>
        <v>#N/A</v>
      </c>
      <c r="L1398" s="44">
        <f>IFERROR(_xll.qlIndexFixing(Index6M,$H1398,TRUE,_xll.ohTrigger(RecalcTrigger,Trigger6M)),NA())</f>
        <v>1.9949018600493893E-2</v>
      </c>
      <c r="M1398" s="183">
        <f>IFERROR(_xll.qlIndexFixing(Index1Y,$H1398,TRUE,_xll.ohTrigger(RecalcTrigger,Trigger1Y)),NA())</f>
        <v>1.9864197859606355E-2</v>
      </c>
      <c r="N1398" s="182">
        <f>IFERROR(_xll.qlIndexFixing(ONIndex1M,I1398,TRUE,_xll.ohTrigger(RecalcTrigger,Trigger1M)),NA())</f>
        <v>1.9625508588410057E-2</v>
      </c>
      <c r="O1398" s="44" t="e">
        <f>IFERROR(_xll.qlIndexFixing(ONIndex3M,I1398,TRUE,_xll.ohTrigger(RecalcTrigger,Trigger3M)),NA())</f>
        <v>#N/A</v>
      </c>
      <c r="P1398" s="44">
        <f>IFERROR(_xll.qlIndexFixing(ONIndex6M,I1398,TRUE,_xll.ohTrigger(RecalcTrigger,Trigger6M)),NA())</f>
        <v>2.0055267108460839E-2</v>
      </c>
      <c r="Q1398" s="183">
        <f>IFERROR(_xll.qlIndexFixing(ONIndex1Y,I1398,TRUE,_xll.ohTrigger(RecalcTrigger,Trigger1Y)),NA())</f>
        <v>2.027074880894375E-2</v>
      </c>
    </row>
    <row r="1399" spans="2:17" x14ac:dyDescent="0.2">
      <c r="B1399" s="39" t="s">
        <v>42</v>
      </c>
      <c r="D1399" s="42">
        <f>_xll.qlCalendarAdvance(Calendar,$D1398,B1399,"f",FALSE)</f>
        <v>49255</v>
      </c>
      <c r="E1399" s="177">
        <f>_xll.qlInterestRateIndexValueDate(IndexON,D1399)</f>
        <v>49255</v>
      </c>
      <c r="F1399" s="193">
        <f>IFERROR(_xll.qlIndexFixing(IndexON,D1399,TRUE,_xll.ohTrigger(RecalcTrigger,TriggerON)),NA())</f>
        <v>1.9543290094796717E-2</v>
      </c>
      <c r="H1399" s="42">
        <f>_xll.qlCalendarAdvance(Calendar,$H1398,B1399,"f",FALSE)</f>
        <v>49255</v>
      </c>
      <c r="I1399" s="177">
        <f>_xll.qlInterestRateIndexValueDate(Index1M,$H1399)</f>
        <v>49257</v>
      </c>
      <c r="J1399" s="182">
        <f>IFERROR(_xll.qlIndexFixing(Index1M,$H1399,TRUE,_xll.ohTrigger(RecalcTrigger,Trigger1M)),NA())</f>
        <v>1.9600985969064899E-2</v>
      </c>
      <c r="K1399" s="44" t="e">
        <f>IFERROR(_xll.qlIndexFixing(Index3M,H1399,TRUE,_xll.ohTrigger(RecalcTrigger,Trigger3M)),NA())</f>
        <v>#N/A</v>
      </c>
      <c r="L1399" s="44">
        <f>IFERROR(_xll.qlIndexFixing(Index6M,$H1399,TRUE,_xll.ohTrigger(RecalcTrigger,Trigger6M)),NA())</f>
        <v>1.9931977824636529E-2</v>
      </c>
      <c r="M1399" s="183">
        <f>IFERROR(_xll.qlIndexFixing(Index1Y,$H1399,TRUE,_xll.ohTrigger(RecalcTrigger,Trigger1Y)),NA())</f>
        <v>1.9839005583740743E-2</v>
      </c>
      <c r="N1399" s="182">
        <f>IFERROR(_xll.qlIndexFixing(ONIndex1M,I1399,TRUE,_xll.ohTrigger(RecalcTrigger,Trigger1M)),NA())</f>
        <v>1.9610031469303735E-2</v>
      </c>
      <c r="O1399" s="44" t="e">
        <f>IFERROR(_xll.qlIndexFixing(ONIndex3M,I1399,TRUE,_xll.ohTrigger(RecalcTrigger,Trigger3M)),NA())</f>
        <v>#N/A</v>
      </c>
      <c r="P1399" s="44">
        <f>IFERROR(_xll.qlIndexFixing(ONIndex6M,I1399,TRUE,_xll.ohTrigger(RecalcTrigger,Trigger6M)),NA())</f>
        <v>2.0038906709185511E-2</v>
      </c>
      <c r="Q1399" s="183">
        <f>IFERROR(_xll.qlIndexFixing(ONIndex1Y,I1399,TRUE,_xll.ohTrigger(RecalcTrigger,Trigger1Y)),NA())</f>
        <v>2.0248845292023532E-2</v>
      </c>
    </row>
    <row r="1400" spans="2:17" x14ac:dyDescent="0.2">
      <c r="B1400" s="39" t="s">
        <v>42</v>
      </c>
      <c r="D1400" s="42">
        <f>_xll.qlCalendarAdvance(Calendar,$D1399,B1400,"f",FALSE)</f>
        <v>49262</v>
      </c>
      <c r="E1400" s="177">
        <f>_xll.qlInterestRateIndexValueDate(IndexON,D1400)</f>
        <v>49262</v>
      </c>
      <c r="F1400" s="193">
        <f>IFERROR(_xll.qlIndexFixing(IndexON,D1400,TRUE,_xll.ohTrigger(RecalcTrigger,TriggerON)),NA())</f>
        <v>1.9527997555242038E-2</v>
      </c>
      <c r="H1400" s="42">
        <f>_xll.qlCalendarAdvance(Calendar,$H1399,B1400,"f",FALSE)</f>
        <v>49262</v>
      </c>
      <c r="I1400" s="177">
        <f>_xll.qlInterestRateIndexValueDate(Index1M,$H1400)</f>
        <v>49264</v>
      </c>
      <c r="J1400" s="182">
        <f>IFERROR(_xll.qlIndexFixing(Index1M,$H1400,TRUE,_xll.ohTrigger(RecalcTrigger,Trigger1M)),NA())</f>
        <v>1.9585359482582609E-2</v>
      </c>
      <c r="K1400" s="44" t="e">
        <f>IFERROR(_xll.qlIndexFixing(Index3M,H1400,TRUE,_xll.ohTrigger(RecalcTrigger,Trigger3M)),NA())</f>
        <v>#N/A</v>
      </c>
      <c r="L1400" s="44">
        <f>IFERROR(_xll.qlIndexFixing(Index6M,$H1400,TRUE,_xll.ohTrigger(RecalcTrigger,Trigger6M)),NA())</f>
        <v>1.9914895708855414E-2</v>
      </c>
      <c r="M1400" s="183">
        <f>IFERROR(_xll.qlIndexFixing(Index1Y,$H1400,TRUE,_xll.ohTrigger(RecalcTrigger,Trigger1Y)),NA())</f>
        <v>1.9813701264910416E-2</v>
      </c>
      <c r="N1400" s="182">
        <f>IFERROR(_xll.qlIndexFixing(ONIndex1M,I1400,TRUE,_xll.ohTrigger(RecalcTrigger,Trigger1M)),NA())</f>
        <v>1.9594507630369407E-2</v>
      </c>
      <c r="O1400" s="44" t="e">
        <f>IFERROR(_xll.qlIndexFixing(ONIndex3M,I1400,TRUE,_xll.ohTrigger(RecalcTrigger,Trigger3M)),NA())</f>
        <v>#N/A</v>
      </c>
      <c r="P1400" s="44">
        <f>IFERROR(_xll.qlIndexFixing(ONIndex6M,I1400,TRUE,_xll.ohTrigger(RecalcTrigger,Trigger6M)),NA())</f>
        <v>2.0022503515182422E-2</v>
      </c>
      <c r="Q1400" s="183">
        <f>IFERROR(_xll.qlIndexFixing(ONIndex1Y,I1400,TRUE,_xll.ohTrigger(RecalcTrigger,Trigger1Y)),NA())</f>
        <v>2.0226833115302156E-2</v>
      </c>
    </row>
    <row r="1401" spans="2:17" x14ac:dyDescent="0.2">
      <c r="B1401" s="39" t="s">
        <v>42</v>
      </c>
      <c r="D1401" s="42">
        <f>_xll.qlCalendarAdvance(Calendar,$D1400,B1401,"f",FALSE)</f>
        <v>49269</v>
      </c>
      <c r="E1401" s="177">
        <f>_xll.qlInterestRateIndexValueDate(IndexON,D1401)</f>
        <v>49269</v>
      </c>
      <c r="F1401" s="193">
        <f>IFERROR(_xll.qlIndexFixing(IndexON,D1401,TRUE,_xll.ohTrigger(RecalcTrigger,TriggerON)),NA())</f>
        <v>1.9512662548857307E-2</v>
      </c>
      <c r="H1401" s="42">
        <f>_xll.qlCalendarAdvance(Calendar,$H1400,B1401,"f",FALSE)</f>
        <v>49269</v>
      </c>
      <c r="I1401" s="177">
        <f>_xll.qlInterestRateIndexValueDate(Index1M,$H1401)</f>
        <v>49271</v>
      </c>
      <c r="J1401" s="182">
        <f>IFERROR(_xll.qlIndexFixing(Index1M,$H1401,TRUE,_xll.ohTrigger(RecalcTrigger,Trigger1M)),NA())</f>
        <v>1.956850162234236E-2</v>
      </c>
      <c r="K1401" s="44" t="e">
        <f>IFERROR(_xll.qlIndexFixing(Index3M,H1401,TRUE,_xll.ohTrigger(RecalcTrigger,Trigger3M)),NA())</f>
        <v>#N/A</v>
      </c>
      <c r="L1401" s="44">
        <f>IFERROR(_xll.qlIndexFixing(Index6M,$H1401,TRUE,_xll.ohTrigger(RecalcTrigger,Trigger6M)),NA())</f>
        <v>1.9897772395594399E-2</v>
      </c>
      <c r="M1401" s="183">
        <f>IFERROR(_xll.qlIndexFixing(Index1Y,$H1401,TRUE,_xll.ohTrigger(RecalcTrigger,Trigger1Y)),NA())</f>
        <v>1.9788284839401302E-2</v>
      </c>
      <c r="N1401" s="182">
        <f>IFERROR(_xll.qlIndexFixing(ONIndex1M,I1401,TRUE,_xll.ohTrigger(RecalcTrigger,Trigger1M)),NA())</f>
        <v>1.9578937211734981E-2</v>
      </c>
      <c r="O1401" s="44" t="e">
        <f>IFERROR(_xll.qlIndexFixing(ONIndex3M,I1401,TRUE,_xll.ohTrigger(RecalcTrigger,Trigger3M)),NA())</f>
        <v>#N/A</v>
      </c>
      <c r="P1401" s="44">
        <f>IFERROR(_xll.qlIndexFixing(ONIndex6M,I1401,TRUE,_xll.ohTrigger(RecalcTrigger,Trigger6M)),NA())</f>
        <v>2.0006057666499544E-2</v>
      </c>
      <c r="Q1401" s="183">
        <f>IFERROR(_xll.qlIndexFixing(ONIndex1Y,I1401,TRUE,_xll.ohTrigger(RecalcTrigger,Trigger1Y)),NA())</f>
        <v>2.0204712208116149E-2</v>
      </c>
    </row>
    <row r="1402" spans="2:17" x14ac:dyDescent="0.2">
      <c r="B1402" s="39" t="s">
        <v>42</v>
      </c>
      <c r="D1402" s="42">
        <f>_xll.qlCalendarAdvance(Calendar,$D1401,B1402,"f",FALSE)</f>
        <v>49276</v>
      </c>
      <c r="E1402" s="177">
        <f>_xll.qlInterestRateIndexValueDate(IndexON,D1402)</f>
        <v>49276</v>
      </c>
      <c r="F1402" s="193">
        <f>IFERROR(_xll.qlIndexFixing(IndexON,D1402,TRUE,_xll.ohTrigger(RecalcTrigger,TriggerON)),NA())</f>
        <v>1.9497285229279626E-2</v>
      </c>
      <c r="H1402" s="42">
        <f>_xll.qlCalendarAdvance(Calendar,$H1401,B1402,"f",FALSE)</f>
        <v>49276</v>
      </c>
      <c r="I1402" s="177">
        <f>_xll.qlInterestRateIndexValueDate(Index1M,$H1402)</f>
        <v>49278</v>
      </c>
      <c r="J1402" s="182">
        <f>IFERROR(_xll.qlIndexFixing(Index1M,$H1402,TRUE,_xll.ohTrigger(RecalcTrigger,Trigger1M)),NA())</f>
        <v>1.9555754197024284E-2</v>
      </c>
      <c r="K1402" s="44" t="e">
        <f>IFERROR(_xll.qlIndexFixing(Index3M,H1402,TRUE,_xll.ohTrigger(RecalcTrigger,Trigger3M)),NA())</f>
        <v>#N/A</v>
      </c>
      <c r="L1402" s="44">
        <f>IFERROR(_xll.qlIndexFixing(Index6M,$H1402,TRUE,_xll.ohTrigger(RecalcTrigger,Trigger6M)),NA())</f>
        <v>1.9879914827316644E-2</v>
      </c>
      <c r="M1402" s="183">
        <f>IFERROR(_xll.qlIndexFixing(Index1Y,$H1402,TRUE,_xll.ohTrigger(RecalcTrigger,Trigger1Y)),NA())</f>
        <v>1.976275624354356E-2</v>
      </c>
      <c r="N1402" s="182">
        <f>IFERROR(_xll.qlIndexFixing(ONIndex1M,I1402,TRUE,_xll.ohTrigger(RecalcTrigger,Trigger1M)),NA())</f>
        <v>1.9563320353608304E-2</v>
      </c>
      <c r="O1402" s="44" t="e">
        <f>IFERROR(_xll.qlIndexFixing(ONIndex3M,I1402,TRUE,_xll.ohTrigger(RecalcTrigger,Trigger3M)),NA())</f>
        <v>#N/A</v>
      </c>
      <c r="P1402" s="44">
        <f>IFERROR(_xll.qlIndexFixing(ONIndex6M,I1402,TRUE,_xll.ohTrigger(RecalcTrigger,Trigger6M)),NA())</f>
        <v>1.9989569303104915E-2</v>
      </c>
      <c r="Q1402" s="183">
        <f>IFERROR(_xll.qlIndexFixing(ONIndex1Y,I1402,TRUE,_xll.ohTrigger(RecalcTrigger,Trigger1Y)),NA())</f>
        <v>2.0182482499642163E-2</v>
      </c>
    </row>
    <row r="1403" spans="2:17" x14ac:dyDescent="0.2">
      <c r="B1403" s="39" t="s">
        <v>42</v>
      </c>
      <c r="D1403" s="42">
        <f>_xll.qlCalendarAdvance(Calendar,$D1402,B1403,"f",FALSE)</f>
        <v>49283</v>
      </c>
      <c r="E1403" s="177">
        <f>_xll.qlInterestRateIndexValueDate(IndexON,D1403)</f>
        <v>49283</v>
      </c>
      <c r="F1403" s="193">
        <f>IFERROR(_xll.qlIndexFixing(IndexON,D1403,TRUE,_xll.ohTrigger(RecalcTrigger,TriggerON)),NA())</f>
        <v>1.9481865749906291E-2</v>
      </c>
      <c r="H1403" s="42">
        <f>_xll.qlCalendarAdvance(Calendar,$H1402,B1403,"f",FALSE)</f>
        <v>49283</v>
      </c>
      <c r="I1403" s="177">
        <f>_xll.qlInterestRateIndexValueDate(Index1M,$H1403)</f>
        <v>49285</v>
      </c>
      <c r="J1403" s="182">
        <f>IFERROR(_xll.qlIndexFixing(Index1M,$H1403,TRUE,_xll.ohTrigger(RecalcTrigger,Trigger1M)),NA())</f>
        <v>1.9538202146354156E-2</v>
      </c>
      <c r="K1403" s="44" t="e">
        <f>IFERROR(_xll.qlIndexFixing(Index3M,H1403,TRUE,_xll.ohTrigger(RecalcTrigger,Trigger3M)),NA())</f>
        <v>#N/A</v>
      </c>
      <c r="L1403" s="44">
        <f>IFERROR(_xll.qlIndexFixing(Index6M,$H1403,TRUE,_xll.ohTrigger(RecalcTrigger,Trigger6M)),NA())</f>
        <v>1.9862705728138433E-2</v>
      </c>
      <c r="M1403" s="183">
        <f>IFERROR(_xll.qlIndexFixing(Index1Y,$H1403,TRUE,_xll.ohTrigger(RecalcTrigger,Trigger1Y)),NA())</f>
        <v>1.9737115413712907E-2</v>
      </c>
      <c r="N1403" s="182">
        <f>IFERROR(_xll.qlIndexFixing(ONIndex1M,I1403,TRUE,_xll.ohTrigger(RecalcTrigger,Trigger1M)),NA())</f>
        <v>1.9547657196197221E-2</v>
      </c>
      <c r="O1403" s="44" t="e">
        <f>IFERROR(_xll.qlIndexFixing(ONIndex3M,I1403,TRUE,_xll.ohTrigger(RecalcTrigger,Trigger3M)),NA())</f>
        <v>#N/A</v>
      </c>
      <c r="P1403" s="44">
        <f>IFERROR(_xll.qlIndexFixing(ONIndex6M,I1403,TRUE,_xll.ohTrigger(RecalcTrigger,Trigger6M)),NA())</f>
        <v>1.997303856520638E-2</v>
      </c>
      <c r="Q1403" s="183">
        <f>IFERROR(_xll.qlIndexFixing(ONIndex1Y,I1403,TRUE,_xll.ohTrigger(RecalcTrigger,Trigger1Y)),NA())</f>
        <v>2.016014391905685E-2</v>
      </c>
    </row>
    <row r="1404" spans="2:17" x14ac:dyDescent="0.2">
      <c r="B1404" s="39" t="s">
        <v>42</v>
      </c>
      <c r="D1404" s="42">
        <f>_xll.qlCalendarAdvance(Calendar,$D1403,B1404,"f",FALSE)</f>
        <v>49290</v>
      </c>
      <c r="E1404" s="177">
        <f>_xll.qlInterestRateIndexValueDate(IndexON,D1404)</f>
        <v>49290</v>
      </c>
      <c r="F1404" s="193">
        <f>IFERROR(_xll.qlIndexFixing(IndexON,D1404,TRUE,_xll.ohTrigger(RecalcTrigger,TriggerON)),NA())</f>
        <v>1.946640426445434E-2</v>
      </c>
      <c r="H1404" s="42">
        <f>_xll.qlCalendarAdvance(Calendar,$H1403,B1404,"f",FALSE)</f>
        <v>49290</v>
      </c>
      <c r="I1404" s="177">
        <f>_xll.qlInterestRateIndexValueDate(Index1M,$H1404)</f>
        <v>49292</v>
      </c>
      <c r="J1404" s="182">
        <f>IFERROR(_xll.qlIndexFixing(Index1M,$H1404,TRUE,_xll.ohTrigger(RecalcTrigger,Trigger1M)),NA())</f>
        <v>1.9522390877275142E-2</v>
      </c>
      <c r="K1404" s="44" t="e">
        <f>IFERROR(_xll.qlIndexFixing(Index3M,H1404,TRUE,_xll.ohTrigger(RecalcTrigger,Trigger3M)),NA())</f>
        <v>#N/A</v>
      </c>
      <c r="L1404" s="44">
        <f>IFERROR(_xll.qlIndexFixing(Index6M,$H1404,TRUE,_xll.ohTrigger(RecalcTrigger,Trigger6M)),NA())</f>
        <v>1.984545586754444E-2</v>
      </c>
      <c r="M1404" s="183">
        <f>IFERROR(_xll.qlIndexFixing(Index1Y,$H1404,TRUE,_xll.ohTrigger(RecalcTrigger,Trigger1Y)),NA())</f>
        <v>1.9711362286329519E-2</v>
      </c>
      <c r="N1404" s="182">
        <f>IFERROR(_xll.qlIndexFixing(ONIndex1M,I1404,TRUE,_xll.ohTrigger(RecalcTrigger,Trigger1M)),NA())</f>
        <v>1.9531947879469769E-2</v>
      </c>
      <c r="O1404" s="44" t="e">
        <f>IFERROR(_xll.qlIndexFixing(ONIndex3M,I1404,TRUE,_xll.ohTrigger(RecalcTrigger,Trigger3M)),NA())</f>
        <v>#N/A</v>
      </c>
      <c r="P1404" s="44">
        <f>IFERROR(_xll.qlIndexFixing(ONIndex6M,I1404,TRUE,_xll.ohTrigger(RecalcTrigger,Trigger6M)),NA())</f>
        <v>1.9956465592532169E-2</v>
      </c>
      <c r="Q1404" s="183">
        <f>IFERROR(_xll.qlIndexFixing(ONIndex1Y,I1404,TRUE,_xll.ohTrigger(RecalcTrigger,Trigger1Y)),NA())</f>
        <v>2.0137696395776672E-2</v>
      </c>
    </row>
    <row r="1405" spans="2:17" x14ac:dyDescent="0.2">
      <c r="B1405" s="39" t="s">
        <v>42</v>
      </c>
      <c r="D1405" s="42">
        <f>_xll.qlCalendarAdvance(Calendar,$D1404,B1405,"f",FALSE)</f>
        <v>49297</v>
      </c>
      <c r="E1405" s="177">
        <f>_xll.qlInterestRateIndexValueDate(IndexON,D1405)</f>
        <v>49297</v>
      </c>
      <c r="F1405" s="193">
        <f>IFERROR(_xll.qlIndexFixing(IndexON,D1405,TRUE,_xll.ohTrigger(RecalcTrigger,TriggerON)),NA())</f>
        <v>1.9450900926241133E-2</v>
      </c>
      <c r="H1405" s="42">
        <f>_xll.qlCalendarAdvance(Calendar,$H1404,B1405,"f",FALSE)</f>
        <v>49297</v>
      </c>
      <c r="I1405" s="177">
        <f>_xll.qlInterestRateIndexValueDate(Index1M,$H1405)</f>
        <v>49299</v>
      </c>
      <c r="J1405" s="182">
        <f>IFERROR(_xll.qlIndexFixing(Index1M,$H1405,TRUE,_xll.ohTrigger(RecalcTrigger,Trigger1M)),NA())</f>
        <v>1.9506533763995193E-2</v>
      </c>
      <c r="K1405" s="44" t="e">
        <f>IFERROR(_xll.qlIndexFixing(Index3M,H1405,TRUE,_xll.ohTrigger(RecalcTrigger,Trigger3M)),NA())</f>
        <v>#N/A</v>
      </c>
      <c r="L1405" s="44">
        <f>IFERROR(_xll.qlIndexFixing(Index6M,$H1405,TRUE,_xll.ohTrigger(RecalcTrigger,Trigger6M)),NA())</f>
        <v>1.9828165387979844E-2</v>
      </c>
      <c r="M1405" s="183">
        <f>IFERROR(_xll.qlIndexFixing(Index1Y,$H1405,TRUE,_xll.ohTrigger(RecalcTrigger,Trigger1Y)),NA())</f>
        <v>1.9685523355137798E-2</v>
      </c>
      <c r="N1405" s="182">
        <f>IFERROR(_xll.qlIndexFixing(ONIndex1M,I1405,TRUE,_xll.ohTrigger(RecalcTrigger,Trigger1M)),NA())</f>
        <v>1.9511682586426105E-2</v>
      </c>
      <c r="O1405" s="44" t="e">
        <f>IFERROR(_xll.qlIndexFixing(ONIndex3M,I1405,TRUE,_xll.ohTrigger(RecalcTrigger,Trigger3M)),NA())</f>
        <v>#N/A</v>
      </c>
      <c r="P1405" s="44">
        <f>IFERROR(_xll.qlIndexFixing(ONIndex6M,I1405,TRUE,_xll.ohTrigger(RecalcTrigger,Trigger6M)),NA())</f>
        <v>1.9935095651035795E-2</v>
      </c>
      <c r="Q1405" s="183">
        <f>IFERROR(_xll.qlIndexFixing(ONIndex1Y,I1405,TRUE,_xll.ohTrigger(RecalcTrigger,Trigger1Y)),NA())</f>
        <v>2.0108675101209172E-2</v>
      </c>
    </row>
    <row r="1406" spans="2:17" x14ac:dyDescent="0.2">
      <c r="B1406" s="39" t="s">
        <v>42</v>
      </c>
      <c r="D1406" s="42">
        <f>_xll.qlCalendarAdvance(Calendar,$D1405,B1406,"f",FALSE)</f>
        <v>49305</v>
      </c>
      <c r="E1406" s="177">
        <f>_xll.qlInterestRateIndexValueDate(IndexON,D1406)</f>
        <v>49305</v>
      </c>
      <c r="F1406" s="193">
        <f>IFERROR(_xll.qlIndexFixing(IndexON,D1406,TRUE,_xll.ohTrigger(RecalcTrigger,TriggerON)),NA())</f>
        <v>1.9433131774571066E-2</v>
      </c>
      <c r="H1406" s="42">
        <f>_xll.qlCalendarAdvance(Calendar,$H1405,B1406,"f",FALSE)</f>
        <v>49305</v>
      </c>
      <c r="I1406" s="177">
        <f>_xll.qlInterestRateIndexValueDate(Index1M,$H1406)</f>
        <v>49307</v>
      </c>
      <c r="J1406" s="182">
        <f>IFERROR(_xll.qlIndexFixing(Index1M,$H1406,TRUE,_xll.ohTrigger(RecalcTrigger,Trigger1M)),NA())</f>
        <v>1.9487741887945473E-2</v>
      </c>
      <c r="K1406" s="44" t="e">
        <f>IFERROR(_xll.qlIndexFixing(Index3M,H1406,TRUE,_xll.ohTrigger(RecalcTrigger,Trigger3M)),NA())</f>
        <v>#N/A</v>
      </c>
      <c r="L1406" s="44">
        <f>IFERROR(_xll.qlIndexFixing(Index6M,$H1406,TRUE,_xll.ohTrigger(RecalcTrigger,Trigger6M)),NA())</f>
        <v>1.9808355285118869E-2</v>
      </c>
      <c r="M1406" s="183">
        <f>IFERROR(_xll.qlIndexFixing(Index1Y,$H1406,TRUE,_xll.ohTrigger(RecalcTrigger,Trigger1Y)),NA())</f>
        <v>1.9653498908665204E-2</v>
      </c>
      <c r="N1406" s="182">
        <f>IFERROR(_xll.qlIndexFixing(ONIndex1M,I1406,TRUE,_xll.ohTrigger(RecalcTrigger,Trigger1M)),NA())</f>
        <v>1.9495868289274298E-2</v>
      </c>
      <c r="O1406" s="44" t="e">
        <f>IFERROR(_xll.qlIndexFixing(ONIndex3M,I1406,TRUE,_xll.ohTrigger(RecalcTrigger,Trigger3M)),NA())</f>
        <v>#N/A</v>
      </c>
      <c r="P1406" s="44">
        <f>IFERROR(_xll.qlIndexFixing(ONIndex6M,I1406,TRUE,_xll.ohTrigger(RecalcTrigger,Trigger6M)),NA())</f>
        <v>1.9918426667642208E-2</v>
      </c>
      <c r="Q1406" s="183">
        <f>IFERROR(_xll.qlIndexFixing(ONIndex1Y,I1406,TRUE,_xll.ohTrigger(RecalcTrigger,Trigger1Y)),NA())</f>
        <v>2.0085978300050655E-2</v>
      </c>
    </row>
    <row r="1407" spans="2:17" x14ac:dyDescent="0.2">
      <c r="B1407" s="39" t="s">
        <v>42</v>
      </c>
      <c r="D1407" s="42">
        <f>_xll.qlCalendarAdvance(Calendar,$D1406,B1407,"f",FALSE)</f>
        <v>49312</v>
      </c>
      <c r="E1407" s="177">
        <f>_xll.qlInterestRateIndexValueDate(IndexON,D1407)</f>
        <v>49312</v>
      </c>
      <c r="F1407" s="193">
        <f>IFERROR(_xll.qlIndexFixing(IndexON,D1407,TRUE,_xll.ohTrigger(RecalcTrigger,TriggerON)),NA())</f>
        <v>1.9417539269284134E-2</v>
      </c>
      <c r="H1407" s="42">
        <f>_xll.qlCalendarAdvance(Calendar,$H1406,B1407,"f",FALSE)</f>
        <v>49312</v>
      </c>
      <c r="I1407" s="177">
        <f>_xll.qlInterestRateIndexValueDate(Index1M,$H1407)</f>
        <v>49314</v>
      </c>
      <c r="J1407" s="182">
        <f>IFERROR(_xll.qlIndexFixing(Index1M,$H1407,TRUE,_xll.ohTrigger(RecalcTrigger,Trigger1M)),NA())</f>
        <v>1.9473017711562998E-2</v>
      </c>
      <c r="K1407" s="44" t="e">
        <f>IFERROR(_xll.qlIndexFixing(Index3M,H1407,TRUE,_xll.ohTrigger(RecalcTrigger,Trigger3M)),NA())</f>
        <v>#N/A</v>
      </c>
      <c r="L1407" s="44">
        <f>IFERROR(_xll.qlIndexFixing(Index6M,$H1407,TRUE,_xll.ohTrigger(RecalcTrigger,Trigger6M)),NA())</f>
        <v>1.9791690987978686E-2</v>
      </c>
      <c r="M1407" s="183">
        <f>IFERROR(_xll.qlIndexFixing(Index1Y,$H1407,TRUE,_xll.ohTrigger(RecalcTrigger,Trigger1Y)),NA())</f>
        <v>1.962805768182815E-2</v>
      </c>
      <c r="N1407" s="182">
        <f>IFERROR(_xll.qlIndexFixing(ONIndex1M,I1407,TRUE,_xll.ohTrigger(RecalcTrigger,Trigger1M)),NA())</f>
        <v>1.9482276799900333E-2</v>
      </c>
      <c r="O1407" s="44" t="e">
        <f>IFERROR(_xll.qlIndexFixing(ONIndex3M,I1407,TRUE,_xll.ohTrigger(RecalcTrigger,Trigger3M)),NA())</f>
        <v>#N/A</v>
      </c>
      <c r="P1407" s="44">
        <f>IFERROR(_xll.qlIndexFixing(ONIndex6M,I1407,TRUE,_xll.ohTrigger(RecalcTrigger,Trigger6M)),NA())</f>
        <v>1.9904105713139941E-2</v>
      </c>
      <c r="Q1407" s="183">
        <f>IFERROR(_xll.qlIndexFixing(ONIndex1Y,I1407,TRUE,_xll.ohTrigger(RecalcTrigger,Trigger1Y)),NA())</f>
        <v>2.0066437007066895E-2</v>
      </c>
    </row>
    <row r="1408" spans="2:17" x14ac:dyDescent="0.2">
      <c r="B1408" s="39" t="s">
        <v>42</v>
      </c>
      <c r="D1408" s="42">
        <f>_xll.qlCalendarAdvance(Calendar,$D1407,B1408,"f",FALSE)</f>
        <v>49319</v>
      </c>
      <c r="E1408" s="177">
        <f>_xll.qlInterestRateIndexValueDate(IndexON,D1408)</f>
        <v>49319</v>
      </c>
      <c r="F1408" s="193">
        <f>IFERROR(_xll.qlIndexFixing(IndexON,D1408,TRUE,_xll.ohTrigger(RecalcTrigger,TriggerON)),NA())</f>
        <v>1.9401905394289543E-2</v>
      </c>
      <c r="H1408" s="42">
        <f>_xll.qlCalendarAdvance(Calendar,$H1407,B1408,"f",FALSE)</f>
        <v>49319</v>
      </c>
      <c r="I1408" s="177">
        <f>_xll.qlInterestRateIndexValueDate(Index1M,$H1408)</f>
        <v>49321</v>
      </c>
      <c r="J1408" s="182">
        <f>IFERROR(_xll.qlIndexFixing(Index1M,$H1408,TRUE,_xll.ohTrigger(RecalcTrigger,Trigger1M)),NA())</f>
        <v>1.9457021526734661E-2</v>
      </c>
      <c r="K1408" s="44" t="e">
        <f>IFERROR(_xll.qlIndexFixing(Index3M,H1408,TRUE,_xll.ohTrigger(RecalcTrigger,Trigger3M)),NA())</f>
        <v>#N/A</v>
      </c>
      <c r="L1408" s="44">
        <f>IFERROR(_xll.qlIndexFixing(Index6M,$H1408,TRUE,_xll.ohTrigger(RecalcTrigger,Trigger6M)),NA())</f>
        <v>1.9774277549240438E-2</v>
      </c>
      <c r="M1408" s="183">
        <f>IFERROR(_xll.qlIndexFixing(Index1Y,$H1408,TRUE,_xll.ohTrigger(RecalcTrigger,Trigger1Y)),NA())</f>
        <v>1.9602798339927851E-2</v>
      </c>
      <c r="N1408" s="182">
        <f>IFERROR(_xll.qlIndexFixing(ONIndex1M,I1408,TRUE,_xll.ohTrigger(RecalcTrigger,Trigger1M)),NA())</f>
        <v>1.946637774534743E-2</v>
      </c>
      <c r="O1408" s="44" t="e">
        <f>IFERROR(_xll.qlIndexFixing(ONIndex3M,I1408,TRUE,_xll.ohTrigger(RecalcTrigger,Trigger3M)),NA())</f>
        <v>#N/A</v>
      </c>
      <c r="P1408" s="44">
        <f>IFERROR(_xll.qlIndexFixing(ONIndex6M,I1408,TRUE,_xll.ohTrigger(RecalcTrigger,Trigger6M)),NA())</f>
        <v>1.9887359259636028E-2</v>
      </c>
      <c r="Q1408" s="183">
        <f>IFERROR(_xll.qlIndexFixing(ONIndex1Y,I1408,TRUE,_xll.ohTrigger(RecalcTrigger,Trigger1Y)),NA())</f>
        <v>2.0043537395419975E-2</v>
      </c>
    </row>
    <row r="1409" spans="2:17" x14ac:dyDescent="0.2">
      <c r="B1409" s="39" t="s">
        <v>42</v>
      </c>
      <c r="D1409" s="42">
        <f>_xll.qlCalendarAdvance(Calendar,$D1408,B1409,"f",FALSE)</f>
        <v>49326</v>
      </c>
      <c r="E1409" s="177">
        <f>_xll.qlInterestRateIndexValueDate(IndexON,D1409)</f>
        <v>49326</v>
      </c>
      <c r="F1409" s="193">
        <f>IFERROR(_xll.qlIndexFixing(IndexON,D1409,TRUE,_xll.ohTrigger(RecalcTrigger,TriggerON)),NA())</f>
        <v>1.9386230302664842E-2</v>
      </c>
      <c r="H1409" s="42">
        <f>_xll.qlCalendarAdvance(Calendar,$H1408,B1409,"f",FALSE)</f>
        <v>49326</v>
      </c>
      <c r="I1409" s="177">
        <f>_xll.qlInterestRateIndexValueDate(Index1M,$H1409)</f>
        <v>49328</v>
      </c>
      <c r="J1409" s="182">
        <f>IFERROR(_xll.qlIndexFixing(Index1M,$H1409,TRUE,_xll.ohTrigger(RecalcTrigger,Trigger1M)),NA())</f>
        <v>1.9440980071785765E-2</v>
      </c>
      <c r="K1409" s="44" t="e">
        <f>IFERROR(_xll.qlIndexFixing(Index3M,H1409,TRUE,_xll.ohTrigger(RecalcTrigger,Trigger3M)),NA())</f>
        <v>#N/A</v>
      </c>
      <c r="L1409" s="44">
        <f>IFERROR(_xll.qlIndexFixing(Index6M,$H1409,TRUE,_xll.ohTrigger(RecalcTrigger,Trigger6M)),NA())</f>
        <v>1.9756824072818081E-2</v>
      </c>
      <c r="M1409" s="183">
        <f>IFERROR(_xll.qlIndexFixing(Index1Y,$H1409,TRUE,_xll.ohTrigger(RecalcTrigger,Trigger1Y)),NA())</f>
        <v>1.9577723346563988E-2</v>
      </c>
      <c r="N1409" s="182">
        <f>IFERROR(_xll.qlIndexFixing(ONIndex1M,I1409,TRUE,_xll.ohTrigger(RecalcTrigger,Trigger1M)),NA())</f>
        <v>1.9450433252421462E-2</v>
      </c>
      <c r="O1409" s="44" t="e">
        <f>IFERROR(_xll.qlIndexFixing(ONIndex3M,I1409,TRUE,_xll.ohTrigger(RecalcTrigger,Trigger3M)),NA())</f>
        <v>#N/A</v>
      </c>
      <c r="P1409" s="44">
        <f>IFERROR(_xll.qlIndexFixing(ONIndex6M,I1409,TRUE,_xll.ohTrigger(RecalcTrigger,Trigger6M)),NA())</f>
        <v>1.9870571291580319E-2</v>
      </c>
      <c r="Q1409" s="183">
        <f>IFERROR(_xll.qlIndexFixing(ONIndex1Y,I1409,TRUE,_xll.ohTrigger(RecalcTrigger,Trigger1Y)),NA())</f>
        <v>2.0020528476969446E-2</v>
      </c>
    </row>
    <row r="1410" spans="2:17" x14ac:dyDescent="0.2">
      <c r="B1410" s="39" t="s">
        <v>42</v>
      </c>
      <c r="D1410" s="42">
        <f>_xll.qlCalendarAdvance(Calendar,$D1409,B1410,"f",FALSE)</f>
        <v>49333</v>
      </c>
      <c r="E1410" s="177">
        <f>_xll.qlInterestRateIndexValueDate(IndexON,D1410)</f>
        <v>49333</v>
      </c>
      <c r="F1410" s="193">
        <f>IFERROR(_xll.qlIndexFixing(IndexON,D1410,TRUE,_xll.ohTrigger(RecalcTrigger,TriggerON)),NA())</f>
        <v>1.937051414836688E-2</v>
      </c>
      <c r="H1410" s="42">
        <f>_xll.qlCalendarAdvance(Calendar,$H1409,B1410,"f",FALSE)</f>
        <v>49333</v>
      </c>
      <c r="I1410" s="177">
        <f>_xll.qlInterestRateIndexValueDate(Index1M,$H1410)</f>
        <v>49335</v>
      </c>
      <c r="J1410" s="182">
        <f>IFERROR(_xll.qlIndexFixing(Index1M,$H1410,TRUE,_xll.ohTrigger(RecalcTrigger,Trigger1M)),NA())</f>
        <v>1.9424893487280007E-2</v>
      </c>
      <c r="K1410" s="44" t="e">
        <f>IFERROR(_xll.qlIndexFixing(Index3M,H1410,TRUE,_xll.ohTrigger(RecalcTrigger,Trigger3M)),NA())</f>
        <v>#N/A</v>
      </c>
      <c r="L1410" s="44">
        <f>IFERROR(_xll.qlIndexFixing(Index6M,$H1410,TRUE,_xll.ohTrigger(RecalcTrigger,Trigger6M)),NA())</f>
        <v>1.9739330701133824E-2</v>
      </c>
      <c r="M1410" s="183">
        <f>IFERROR(_xll.qlIndexFixing(Index1Y,$H1410,TRUE,_xll.ohTrigger(RecalcTrigger,Trigger1Y)),NA())</f>
        <v>1.9552835171711087E-2</v>
      </c>
      <c r="N1410" s="182">
        <f>IFERROR(_xll.qlIndexFixing(ONIndex1M,I1410,TRUE,_xll.ohTrigger(RecalcTrigger,Trigger1M)),NA())</f>
        <v>1.9434443461250339E-2</v>
      </c>
      <c r="O1410" s="44" t="e">
        <f>IFERROR(_xll.qlIndexFixing(ONIndex3M,I1410,TRUE,_xll.ohTrigger(RecalcTrigger,Trigger3M)),NA())</f>
        <v>#N/A</v>
      </c>
      <c r="P1410" s="44">
        <f>IFERROR(_xll.qlIndexFixing(ONIndex6M,I1410,TRUE,_xll.ohTrigger(RecalcTrigger,Trigger6M)),NA())</f>
        <v>1.9853741948701042E-2</v>
      </c>
      <c r="Q1410" s="183">
        <f>IFERROR(_xll.qlIndexFixing(ONIndex1Y,I1410,TRUE,_xll.ohTrigger(RecalcTrigger,Trigger1Y)),NA())</f>
        <v>1.9997410181131769E-2</v>
      </c>
    </row>
    <row r="1411" spans="2:17" x14ac:dyDescent="0.2">
      <c r="B1411" s="39" t="s">
        <v>42</v>
      </c>
      <c r="D1411" s="42">
        <f>_xll.qlCalendarAdvance(Calendar,$D1410,B1411,"f",FALSE)</f>
        <v>49340</v>
      </c>
      <c r="E1411" s="177">
        <f>_xll.qlInterestRateIndexValueDate(IndexON,D1411)</f>
        <v>49340</v>
      </c>
      <c r="F1411" s="193">
        <f>IFERROR(_xll.qlIndexFixing(IndexON,D1411,TRUE,_xll.ohTrigger(RecalcTrigger,TriggerON)),NA())</f>
        <v>1.9354757084633079E-2</v>
      </c>
      <c r="H1411" s="42">
        <f>_xll.qlCalendarAdvance(Calendar,$H1410,B1411,"f",FALSE)</f>
        <v>49340</v>
      </c>
      <c r="I1411" s="177">
        <f>_xll.qlInterestRateIndexValueDate(Index1M,$H1411)</f>
        <v>49342</v>
      </c>
      <c r="J1411" s="182">
        <f>IFERROR(_xll.qlIndexFixing(Index1M,$H1411,TRUE,_xll.ohTrigger(RecalcTrigger,Trigger1M)),NA())</f>
        <v>1.9410660032246976E-2</v>
      </c>
      <c r="K1411" s="44" t="e">
        <f>IFERROR(_xll.qlIndexFixing(Index3M,H1411,TRUE,_xll.ohTrigger(RecalcTrigger,Trigger3M)),NA())</f>
        <v>#N/A</v>
      </c>
      <c r="L1411" s="44">
        <f>IFERROR(_xll.qlIndexFixing(Index6M,$H1411,TRUE,_xll.ohTrigger(RecalcTrigger,Trigger6M)),NA())</f>
        <v>1.9721797576604132E-2</v>
      </c>
      <c r="M1411" s="183">
        <f>IFERROR(_xll.qlIndexFixing(Index1Y,$H1411,TRUE,_xll.ohTrigger(RecalcTrigger,Trigger1Y)),NA())</f>
        <v>1.9528136291724178E-2</v>
      </c>
      <c r="N1411" s="182">
        <f>IFERROR(_xll.qlIndexFixing(ONIndex1M,I1411,TRUE,_xll.ohTrigger(RecalcTrigger,Trigger1M)),NA())</f>
        <v>1.9418408511961971E-2</v>
      </c>
      <c r="O1411" s="44" t="e">
        <f>IFERROR(_xll.qlIndexFixing(ONIndex3M,I1411,TRUE,_xll.ohTrigger(RecalcTrigger,Trigger3M)),NA())</f>
        <v>#N/A</v>
      </c>
      <c r="P1411" s="44">
        <f>IFERROR(_xll.qlIndexFixing(ONIndex6M,I1411,TRUE,_xll.ohTrigger(RecalcTrigger,Trigger6M)),NA())</f>
        <v>1.983687137128598E-2</v>
      </c>
      <c r="Q1411" s="183">
        <f>IFERROR(_xll.qlIndexFixing(ONIndex1Y,I1411,TRUE,_xll.ohTrigger(RecalcTrigger,Trigger1Y)),NA())</f>
        <v>1.9974182436923726E-2</v>
      </c>
    </row>
    <row r="1412" spans="2:17" x14ac:dyDescent="0.2">
      <c r="B1412" s="39" t="s">
        <v>42</v>
      </c>
      <c r="D1412" s="42">
        <f>_xll.qlCalendarAdvance(Calendar,$D1411,B1412,"f",FALSE)</f>
        <v>49347</v>
      </c>
      <c r="E1412" s="177">
        <f>_xll.qlInterestRateIndexValueDate(IndexON,D1412)</f>
        <v>49347</v>
      </c>
      <c r="F1412" s="193">
        <f>IFERROR(_xll.qlIndexFixing(IndexON,D1412,TRUE,_xll.ohTrigger(RecalcTrigger,TriggerON)),NA())</f>
        <v>1.9338959265100542E-2</v>
      </c>
      <c r="H1412" s="42">
        <f>_xll.qlCalendarAdvance(Calendar,$H1411,B1412,"f",FALSE)</f>
        <v>49347</v>
      </c>
      <c r="I1412" s="177">
        <f>_xll.qlInterestRateIndexValueDate(Index1M,$H1412)</f>
        <v>49349</v>
      </c>
      <c r="J1412" s="182">
        <f>IFERROR(_xll.qlIndexFixing(Index1M,$H1412,TRUE,_xll.ohTrigger(RecalcTrigger,Trigger1M)),NA())</f>
        <v>1.9394495799526075E-2</v>
      </c>
      <c r="K1412" s="44" t="e">
        <f>IFERROR(_xll.qlIndexFixing(Index3M,H1412,TRUE,_xll.ohTrigger(RecalcTrigger,Trigger3M)),NA())</f>
        <v>#N/A</v>
      </c>
      <c r="L1412" s="44">
        <f>IFERROR(_xll.qlIndexFixing(Index6M,$H1412,TRUE,_xll.ohTrigger(RecalcTrigger,Trigger6M)),NA())</f>
        <v>1.9704224841644146E-2</v>
      </c>
      <c r="M1412" s="183">
        <f>IFERROR(_xll.qlIndexFixing(Index1Y,$H1412,TRUE,_xll.ohTrigger(RecalcTrigger,Trigger1Y)),NA())</f>
        <v>1.9503629189340985E-2</v>
      </c>
      <c r="N1412" s="182">
        <f>IFERROR(_xll.qlIndexFixing(ONIndex1M,I1412,TRUE,_xll.ohTrigger(RecalcTrigger,Trigger1M)),NA())</f>
        <v>1.9402328544764202E-2</v>
      </c>
      <c r="O1412" s="44" t="e">
        <f>IFERROR(_xll.qlIndexFixing(ONIndex3M,I1412,TRUE,_xll.ohTrigger(RecalcTrigger,Trigger3M)),NA())</f>
        <v>#N/A</v>
      </c>
      <c r="P1412" s="44">
        <f>IFERROR(_xll.qlIndexFixing(ONIndex6M,I1412,TRUE,_xll.ohTrigger(RecalcTrigger,Trigger6M)),NA())</f>
        <v>1.9819959698983425E-2</v>
      </c>
      <c r="Q1412" s="183">
        <f>IFERROR(_xll.qlIndexFixing(ONIndex1Y,I1412,TRUE,_xll.ohTrigger(RecalcTrigger,Trigger1Y)),NA())</f>
        <v>1.9950845173761778E-2</v>
      </c>
    </row>
    <row r="1413" spans="2:17" x14ac:dyDescent="0.2">
      <c r="B1413" s="39" t="s">
        <v>42</v>
      </c>
      <c r="D1413" s="42">
        <f>_xll.qlCalendarAdvance(Calendar,$D1412,B1413,"f",FALSE)</f>
        <v>49354</v>
      </c>
      <c r="E1413" s="177">
        <f>_xll.qlInterestRateIndexValueDate(IndexON,D1413)</f>
        <v>49354</v>
      </c>
      <c r="F1413" s="193">
        <f>IFERROR(_xll.qlIndexFixing(IndexON,D1413,TRUE,_xll.ohTrigger(RecalcTrigger,TriggerON)),NA())</f>
        <v>1.9323120843486308E-2</v>
      </c>
      <c r="H1413" s="42">
        <f>_xll.qlCalendarAdvance(Calendar,$H1412,B1413,"f",FALSE)</f>
        <v>49354</v>
      </c>
      <c r="I1413" s="177">
        <f>_xll.qlInterestRateIndexValueDate(Index1M,$H1413)</f>
        <v>49356</v>
      </c>
      <c r="J1413" s="182">
        <f>IFERROR(_xll.qlIndexFixing(Index1M,$H1413,TRUE,_xll.ohTrigger(RecalcTrigger,Trigger1M)),NA())</f>
        <v>1.9378286833859257E-2</v>
      </c>
      <c r="K1413" s="44" t="e">
        <f>IFERROR(_xll.qlIndexFixing(Index3M,H1413,TRUE,_xll.ohTrigger(RecalcTrigger,Trigger3M)),NA())</f>
        <v>#N/A</v>
      </c>
      <c r="L1413" s="44">
        <f>IFERROR(_xll.qlIndexFixing(Index6M,$H1413,TRUE,_xll.ohTrigger(RecalcTrigger,Trigger6M)),NA())</f>
        <v>1.9686612638666352E-2</v>
      </c>
      <c r="M1413" s="183">
        <f>IFERROR(_xll.qlIndexFixing(Index1Y,$H1413,TRUE,_xll.ohTrigger(RecalcTrigger,Trigger1Y)),NA())</f>
        <v>1.9479316353687146E-2</v>
      </c>
      <c r="N1413" s="182">
        <f>IFERROR(_xll.qlIndexFixing(ONIndex1M,I1413,TRUE,_xll.ohTrigger(RecalcTrigger,Trigger1M)),NA())</f>
        <v>1.9386203699944815E-2</v>
      </c>
      <c r="O1413" s="44" t="e">
        <f>IFERROR(_xll.qlIndexFixing(ONIndex3M,I1413,TRUE,_xll.ohTrigger(RecalcTrigger,Trigger3M)),NA())</f>
        <v>#N/A</v>
      </c>
      <c r="P1413" s="44">
        <f>IFERROR(_xll.qlIndexFixing(ONIndex6M,I1413,TRUE,_xll.ohTrigger(RecalcTrigger,Trigger6M)),NA())</f>
        <v>1.9803007072161094E-2</v>
      </c>
      <c r="Q1413" s="183">
        <f>IFERROR(_xll.qlIndexFixing(ONIndex1Y,I1413,TRUE,_xll.ohTrigger(RecalcTrigger,Trigger1Y)),NA())</f>
        <v>1.9927398320902512E-2</v>
      </c>
    </row>
    <row r="1414" spans="2:17" x14ac:dyDescent="0.2">
      <c r="B1414" s="39" t="s">
        <v>42</v>
      </c>
      <c r="D1414" s="42">
        <f>_xll.qlCalendarAdvance(Calendar,$D1413,B1414,"f",FALSE)</f>
        <v>49361</v>
      </c>
      <c r="E1414" s="177">
        <f>_xll.qlInterestRateIndexValueDate(IndexON,D1414)</f>
        <v>49361</v>
      </c>
      <c r="F1414" s="193">
        <f>IFERROR(_xll.qlIndexFixing(IndexON,D1414,TRUE,_xll.ohTrigger(RecalcTrigger,TriggerON)),NA())</f>
        <v>1.9307241973187672E-2</v>
      </c>
      <c r="H1414" s="42">
        <f>_xll.qlCalendarAdvance(Calendar,$H1413,B1414,"f",FALSE)</f>
        <v>49361</v>
      </c>
      <c r="I1414" s="177">
        <f>_xll.qlInterestRateIndexValueDate(Index1M,$H1414)</f>
        <v>49363</v>
      </c>
      <c r="J1414" s="182">
        <f>IFERROR(_xll.qlIndexFixing(Index1M,$H1414,TRUE,_xll.ohTrigger(RecalcTrigger,Trigger1M)),NA())</f>
        <v>1.9359452978889025E-2</v>
      </c>
      <c r="K1414" s="44" t="e">
        <f>IFERROR(_xll.qlIndexFixing(Index3M,H1414,TRUE,_xll.ohTrigger(RecalcTrigger,Trigger3M)),NA())</f>
        <v>#N/A</v>
      </c>
      <c r="L1414" s="44">
        <f>IFERROR(_xll.qlIndexFixing(Index6M,$H1414,TRUE,_xll.ohTrigger(RecalcTrigger,Trigger6M)),NA())</f>
        <v>1.96689611100806E-2</v>
      </c>
      <c r="M1414" s="183">
        <f>IFERROR(_xll.qlIndexFixing(Index1Y,$H1414,TRUE,_xll.ohTrigger(RecalcTrigger,Trigger1Y)),NA())</f>
        <v>1.9455200280279042E-2</v>
      </c>
      <c r="N1414" s="182">
        <f>IFERROR(_xll.qlIndexFixing(ONIndex1M,I1414,TRUE,_xll.ohTrigger(RecalcTrigger,Trigger1M)),NA())</f>
        <v>1.9370034117311974E-2</v>
      </c>
      <c r="O1414" s="44" t="e">
        <f>IFERROR(_xll.qlIndexFixing(ONIndex3M,I1414,TRUE,_xll.ohTrigger(RecalcTrigger,Trigger3M)),NA())</f>
        <v>#N/A</v>
      </c>
      <c r="P1414" s="44">
        <f>IFERROR(_xll.qlIndexFixing(ONIndex6M,I1414,TRUE,_xll.ohTrigger(RecalcTrigger,Trigger6M)),NA())</f>
        <v>1.9786013630547217E-2</v>
      </c>
      <c r="Q1414" s="183">
        <f>IFERROR(_xll.qlIndexFixing(ONIndex1Y,I1414,TRUE,_xll.ohTrigger(RecalcTrigger,Trigger1Y)),NA())</f>
        <v>1.990384180736271E-2</v>
      </c>
    </row>
    <row r="1415" spans="2:17" x14ac:dyDescent="0.2">
      <c r="B1415" s="39" t="s">
        <v>42</v>
      </c>
      <c r="D1415" s="42">
        <f>_xll.qlCalendarAdvance(Calendar,$D1414,B1415,"f",FALSE)</f>
        <v>49368</v>
      </c>
      <c r="E1415" s="177">
        <f>_xll.qlInterestRateIndexValueDate(IndexON,D1415)</f>
        <v>49368</v>
      </c>
      <c r="F1415" s="193">
        <f>IFERROR(_xll.qlIndexFixing(IndexON,D1415,TRUE,_xll.ohTrigger(RecalcTrigger,TriggerON)),NA())</f>
        <v>1.9291322807841738E-2</v>
      </c>
      <c r="H1415" s="42">
        <f>_xll.qlCalendarAdvance(Calendar,$H1414,B1415,"f",FALSE)</f>
        <v>49368</v>
      </c>
      <c r="I1415" s="177">
        <f>_xll.qlInterestRateIndexValueDate(Index1M,$H1415)</f>
        <v>49370</v>
      </c>
      <c r="J1415" s="182">
        <f>IFERROR(_xll.qlIndexFixing(Index1M,$H1415,TRUE,_xll.ohTrigger(RecalcTrigger,Trigger1M)),NA())</f>
        <v>1.9343788541075786E-2</v>
      </c>
      <c r="K1415" s="44" t="e">
        <f>IFERROR(_xll.qlIndexFixing(Index3M,H1415,TRUE,_xll.ohTrigger(RecalcTrigger,Trigger3M)),NA())</f>
        <v>#N/A</v>
      </c>
      <c r="L1415" s="44">
        <f>IFERROR(_xll.qlIndexFixing(Index6M,$H1415,TRUE,_xll.ohTrigger(RecalcTrigger,Trigger6M)),NA())</f>
        <v>1.9648297402483052E-2</v>
      </c>
      <c r="M1415" s="183">
        <f>IFERROR(_xll.qlIndexFixing(Index1Y,$H1415,TRUE,_xll.ohTrigger(RecalcTrigger,Trigger1Y)),NA())</f>
        <v>1.9431283471029241E-2</v>
      </c>
      <c r="N1415" s="182">
        <f>IFERROR(_xll.qlIndexFixing(ONIndex1M,I1415,TRUE,_xll.ohTrigger(RecalcTrigger,Trigger1M)),NA())</f>
        <v>1.9353819937313332E-2</v>
      </c>
      <c r="O1415" s="44" t="e">
        <f>IFERROR(_xll.qlIndexFixing(ONIndex3M,I1415,TRUE,_xll.ohTrigger(RecalcTrigger,Trigger3M)),NA())</f>
        <v>#N/A</v>
      </c>
      <c r="P1415" s="44">
        <f>IFERROR(_xll.qlIndexFixing(ONIndex6M,I1415,TRUE,_xll.ohTrigger(RecalcTrigger,Trigger6M)),NA())</f>
        <v>1.9768979514349638E-2</v>
      </c>
      <c r="Q1415" s="183">
        <f>IFERROR(_xll.qlIndexFixing(ONIndex1Y,I1415,TRUE,_xll.ohTrigger(RecalcTrigger,Trigger1Y)),NA())</f>
        <v>1.9880175562638769E-2</v>
      </c>
    </row>
    <row r="1416" spans="2:17" x14ac:dyDescent="0.2">
      <c r="B1416" s="39" t="s">
        <v>42</v>
      </c>
      <c r="D1416" s="42">
        <f>_xll.qlCalendarAdvance(Calendar,$D1415,B1416,"f",FALSE)</f>
        <v>49375</v>
      </c>
      <c r="E1416" s="177">
        <f>_xll.qlInterestRateIndexValueDate(IndexON,D1416)</f>
        <v>49375</v>
      </c>
      <c r="F1416" s="193">
        <f>IFERROR(_xll.qlIndexFixing(IndexON,D1416,TRUE,_xll.ohTrigger(RecalcTrigger,TriggerON)),NA())</f>
        <v>1.9275363500845799E-2</v>
      </c>
      <c r="H1416" s="42">
        <f>_xll.qlCalendarAdvance(Calendar,$H1415,B1416,"f",FALSE)</f>
        <v>49375</v>
      </c>
      <c r="I1416" s="177">
        <f>_xll.qlInterestRateIndexValueDate(Index1M,$H1416)</f>
        <v>49377</v>
      </c>
      <c r="J1416" s="182">
        <f>IFERROR(_xll.qlIndexFixing(Index1M,$H1416,TRUE,_xll.ohTrigger(RecalcTrigger,Trigger1M)),NA())</f>
        <v>1.9327434131037952E-2</v>
      </c>
      <c r="K1416" s="44" t="e">
        <f>IFERROR(_xll.qlIndexFixing(Index3M,H1416,TRUE,_xll.ohTrigger(RecalcTrigger,Trigger3M)),NA())</f>
        <v>#N/A</v>
      </c>
      <c r="L1416" s="44">
        <f>IFERROR(_xll.qlIndexFixing(Index6M,$H1416,TRUE,_xll.ohTrigger(RecalcTrigger,Trigger6M)),NA())</f>
        <v>1.9630552845643374E-2</v>
      </c>
      <c r="M1416" s="183">
        <f>IFERROR(_xll.qlIndexFixing(Index1Y,$H1416,TRUE,_xll.ohTrigger(RecalcTrigger,Trigger1Y)),NA())</f>
        <v>1.9407568434249782E-2</v>
      </c>
      <c r="N1416" s="182">
        <f>IFERROR(_xll.qlIndexFixing(ONIndex1M,I1416,TRUE,_xll.ohTrigger(RecalcTrigger,Trigger1M)),NA())</f>
        <v>1.9337561299916928E-2</v>
      </c>
      <c r="O1416" s="44" t="e">
        <f>IFERROR(_xll.qlIndexFixing(ONIndex3M,I1416,TRUE,_xll.ohTrigger(RecalcTrigger,Trigger3M)),NA())</f>
        <v>#N/A</v>
      </c>
      <c r="P1416" s="44">
        <f>IFERROR(_xll.qlIndexFixing(ONIndex6M,I1416,TRUE,_xll.ohTrigger(RecalcTrigger,Trigger6M)),NA())</f>
        <v>1.975190486345646E-2</v>
      </c>
      <c r="Q1416" s="183">
        <f>IFERROR(_xll.qlIndexFixing(ONIndex1Y,I1416,TRUE,_xll.ohTrigger(RecalcTrigger,Trigger1Y)),NA())</f>
        <v>1.9856399515747469E-2</v>
      </c>
    </row>
    <row r="1417" spans="2:17" x14ac:dyDescent="0.2">
      <c r="B1417" s="39" t="s">
        <v>42</v>
      </c>
      <c r="D1417" s="42">
        <f>_xll.qlCalendarAdvance(Calendar,$D1416,B1417,"f",FALSE)</f>
        <v>49382</v>
      </c>
      <c r="E1417" s="177">
        <f>_xll.qlInterestRateIndexValueDate(IndexON,D1417)</f>
        <v>49382</v>
      </c>
      <c r="F1417" s="193">
        <f>IFERROR(_xll.qlIndexFixing(IndexON,D1417,TRUE,_xll.ohTrigger(RecalcTrigger,TriggerON)),NA())</f>
        <v>1.9259364205996832E-2</v>
      </c>
      <c r="H1417" s="42">
        <f>_xll.qlCalendarAdvance(Calendar,$H1416,B1417,"f",FALSE)</f>
        <v>49382</v>
      </c>
      <c r="I1417" s="177">
        <f>_xll.qlInterestRateIndexValueDate(Index1M,$H1417)</f>
        <v>49384</v>
      </c>
      <c r="J1417" s="182">
        <f>IFERROR(_xll.qlIndexFixing(Index1M,$H1417,TRUE,_xll.ohTrigger(RecalcTrigger,Trigger1M)),NA())</f>
        <v>1.9311035575376185E-2</v>
      </c>
      <c r="K1417" s="44" t="e">
        <f>IFERROR(_xll.qlIndexFixing(Index3M,H1417,TRUE,_xll.ohTrigger(RecalcTrigger,Trigger3M)),NA())</f>
        <v>#N/A</v>
      </c>
      <c r="L1417" s="44">
        <f>IFERROR(_xll.qlIndexFixing(Index6M,$H1417,TRUE,_xll.ohTrigger(RecalcTrigger,Trigger6M)),NA())</f>
        <v>1.9612769426128888E-2</v>
      </c>
      <c r="M1417" s="183">
        <f>IFERROR(_xll.qlIndexFixing(Index1Y,$H1417,TRUE,_xll.ohTrigger(RecalcTrigger,Trigger1Y)),NA())</f>
        <v>1.9384057684656075E-2</v>
      </c>
      <c r="N1417" s="182">
        <f>IFERROR(_xll.qlIndexFixing(ONIndex1M,I1417,TRUE,_xll.ohTrigger(RecalcTrigger,Trigger1M)),NA())</f>
        <v>1.9321258345410541E-2</v>
      </c>
      <c r="O1417" s="44" t="e">
        <f>IFERROR(_xll.qlIndexFixing(ONIndex3M,I1417,TRUE,_xll.ohTrigger(RecalcTrigger,Trigger3M)),NA())</f>
        <v>#N/A</v>
      </c>
      <c r="P1417" s="44">
        <f>IFERROR(_xll.qlIndexFixing(ONIndex6M,I1417,TRUE,_xll.ohTrigger(RecalcTrigger,Trigger6M)),NA())</f>
        <v>1.9734789817755782E-2</v>
      </c>
      <c r="Q1417" s="183">
        <f>IFERROR(_xll.qlIndexFixing(ONIndex1Y,I1417,TRUE,_xll.ohTrigger(RecalcTrigger,Trigger1Y)),NA())</f>
        <v>1.9832513596025336E-2</v>
      </c>
    </row>
    <row r="1418" spans="2:17" x14ac:dyDescent="0.2">
      <c r="B1418" s="39" t="s">
        <v>42</v>
      </c>
      <c r="D1418" s="42">
        <f>_xll.qlCalendarAdvance(Calendar,$D1417,B1418,"f",FALSE)</f>
        <v>49389</v>
      </c>
      <c r="E1418" s="177">
        <f>_xll.qlInterestRateIndexValueDate(IndexON,D1418)</f>
        <v>49389</v>
      </c>
      <c r="F1418" s="193">
        <f>IFERROR(_xll.qlIndexFixing(IndexON,D1418,TRUE,_xll.ohTrigger(RecalcTrigger,TriggerON)),NA())</f>
        <v>1.924332507669213E-2</v>
      </c>
      <c r="H1418" s="42">
        <f>_xll.qlCalendarAdvance(Calendar,$H1417,B1418,"f",FALSE)</f>
        <v>49389</v>
      </c>
      <c r="I1418" s="177">
        <f>_xll.qlInterestRateIndexValueDate(Index1M,$H1418)</f>
        <v>49395</v>
      </c>
      <c r="J1418" s="182">
        <f>IFERROR(_xll.qlIndexFixing(Index1M,$H1418,TRUE,_xll.ohTrigger(RecalcTrigger,Trigger1M)),NA())</f>
        <v>1.9285177562383432E-2</v>
      </c>
      <c r="K1418" s="44" t="e">
        <f>IFERROR(_xll.qlIndexFixing(Index3M,H1418,TRUE,_xll.ohTrigger(RecalcTrigger,Trigger3M)),NA())</f>
        <v>#N/A</v>
      </c>
      <c r="L1418" s="44">
        <f>IFERROR(_xll.qlIndexFixing(Index6M,$H1418,TRUE,_xll.ohTrigger(RecalcTrigger,Trigger6M)),NA())</f>
        <v>1.9585502867031382E-2</v>
      </c>
      <c r="M1418" s="183">
        <f>IFERROR(_xll.qlIndexFixing(Index1Y,$H1418,TRUE,_xll.ohTrigger(RecalcTrigger,Trigger1Y)),NA())</f>
        <v>1.934850556791589E-2</v>
      </c>
      <c r="N1418" s="182">
        <f>IFERROR(_xll.qlIndexFixing(ONIndex1M,I1418,TRUE,_xll.ohTrigger(RecalcTrigger,Trigger1M)),NA())</f>
        <v>1.9300232510337523E-2</v>
      </c>
      <c r="O1418" s="44" t="e">
        <f>IFERROR(_xll.qlIndexFixing(ONIndex3M,I1418,TRUE,_xll.ohTrigger(RecalcTrigger,Trigger3M)),NA())</f>
        <v>#N/A</v>
      </c>
      <c r="P1418" s="44">
        <f>IFERROR(_xll.qlIndexFixing(ONIndex6M,I1418,TRUE,_xll.ohTrigger(RecalcTrigger,Trigger6M)),NA())</f>
        <v>1.9712725628879824E-2</v>
      </c>
      <c r="Q1418" s="183">
        <f>IFERROR(_xll.qlIndexFixing(ONIndex1Y,I1418,TRUE,_xll.ohTrigger(RecalcTrigger,Trigger1Y)),NA())</f>
        <v>1.9801641568211181E-2</v>
      </c>
    </row>
    <row r="1419" spans="2:17" x14ac:dyDescent="0.2">
      <c r="B1419" s="39" t="s">
        <v>42</v>
      </c>
      <c r="D1419" s="42">
        <f>_xll.qlCalendarAdvance(Calendar,$D1418,B1419,"f",FALSE)</f>
        <v>49396</v>
      </c>
      <c r="E1419" s="177">
        <f>_xll.qlInterestRateIndexValueDate(IndexON,D1419)</f>
        <v>49396</v>
      </c>
      <c r="F1419" s="193">
        <f>IFERROR(_xll.qlIndexFixing(IndexON,D1419,TRUE,_xll.ohTrigger(RecalcTrigger,TriggerON)),NA())</f>
        <v>1.9227246266648734E-2</v>
      </c>
      <c r="H1419" s="42">
        <f>_xll.qlCalendarAdvance(Calendar,$H1418,B1419,"f",FALSE)</f>
        <v>49396</v>
      </c>
      <c r="I1419" s="177">
        <f>_xll.qlInterestRateIndexValueDate(Index1M,$H1419)</f>
        <v>49398</v>
      </c>
      <c r="J1419" s="182">
        <f>IFERROR(_xll.qlIndexFixing(Index1M,$H1419,TRUE,_xll.ohTrigger(RecalcTrigger,Trigger1M)),NA())</f>
        <v>1.9278106589422729E-2</v>
      </c>
      <c r="K1419" s="44" t="e">
        <f>IFERROR(_xll.qlIndexFixing(Index3M,H1419,TRUE,_xll.ohTrigger(RecalcTrigger,Trigger3M)),NA())</f>
        <v>#N/A</v>
      </c>
      <c r="L1419" s="44">
        <f>IFERROR(_xll.qlIndexFixing(Index6M,$H1419,TRUE,_xll.ohTrigger(RecalcTrigger,Trigger6M)),NA())</f>
        <v>1.9579361131449258E-2</v>
      </c>
      <c r="M1419" s="183">
        <f>IFERROR(_xll.qlIndexFixing(Index1Y,$H1419,TRUE,_xll.ohTrigger(RecalcTrigger,Trigger1Y)),NA())</f>
        <v>1.9337659137936249E-2</v>
      </c>
      <c r="N1419" s="182">
        <f>IFERROR(_xll.qlIndexFixing(ONIndex1M,I1419,TRUE,_xll.ohTrigger(RecalcTrigger,Trigger1M)),NA())</f>
        <v>1.928852004557946E-2</v>
      </c>
      <c r="O1419" s="44" t="e">
        <f>IFERROR(_xll.qlIndexFixing(ONIndex3M,I1419,TRUE,_xll.ohTrigger(RecalcTrigger,Trigger3M)),NA())</f>
        <v>#N/A</v>
      </c>
      <c r="P1419" s="44">
        <f>IFERROR(_xll.qlIndexFixing(ONIndex6M,I1419,TRUE,_xll.ohTrigger(RecalcTrigger,Trigger6M)),NA())</f>
        <v>1.9700439102283696E-2</v>
      </c>
      <c r="Q1419" s="183">
        <f>IFERROR(_xll.qlIndexFixing(ONIndex1Y,I1419,TRUE,_xll.ohTrigger(RecalcTrigger,Trigger1Y)),NA())</f>
        <v>1.9784411855194861E-2</v>
      </c>
    </row>
    <row r="1420" spans="2:17" x14ac:dyDescent="0.2">
      <c r="B1420" s="39" t="s">
        <v>42</v>
      </c>
      <c r="D1420" s="42">
        <f>_xll.qlCalendarAdvance(Calendar,$D1419,B1420,"f",FALSE)</f>
        <v>49403</v>
      </c>
      <c r="E1420" s="177">
        <f>_xll.qlInterestRateIndexValueDate(IndexON,D1420)</f>
        <v>49403</v>
      </c>
      <c r="F1420" s="193">
        <f>IFERROR(_xll.qlIndexFixing(IndexON,D1420,TRUE,_xll.ohTrigger(RecalcTrigger,TriggerON)),NA())</f>
        <v>1.9211127929263938E-2</v>
      </c>
      <c r="H1420" s="42">
        <f>_xll.qlCalendarAdvance(Calendar,$H1419,B1420,"f",FALSE)</f>
        <v>49403</v>
      </c>
      <c r="I1420" s="177">
        <f>_xll.qlInterestRateIndexValueDate(Index1M,$H1420)</f>
        <v>49405</v>
      </c>
      <c r="J1420" s="182">
        <f>IFERROR(_xll.qlIndexFixing(Index1M,$H1420,TRUE,_xll.ohTrigger(RecalcTrigger,Trigger1M)),NA())</f>
        <v>1.9261576440255838E-2</v>
      </c>
      <c r="K1420" s="44" t="e">
        <f>IFERROR(_xll.qlIndexFixing(Index3M,H1420,TRUE,_xll.ohTrigger(RecalcTrigger,Trigger3M)),NA())</f>
        <v>#N/A</v>
      </c>
      <c r="L1420" s="44">
        <f>IFERROR(_xll.qlIndexFixing(Index6M,$H1420,TRUE,_xll.ohTrigger(RecalcTrigger,Trigger6M)),NA())</f>
        <v>1.9559187416048122E-2</v>
      </c>
      <c r="M1420" s="183">
        <f>IFERROR(_xll.qlIndexFixing(Index1Y,$H1420,TRUE,_xll.ohTrigger(RecalcTrigger,Trigger1Y)),NA())</f>
        <v>1.9314776402300761E-2</v>
      </c>
      <c r="N1420" s="182">
        <f>IFERROR(_xll.qlIndexFixing(ONIndex1M,I1420,TRUE,_xll.ohTrigger(RecalcTrigger,Trigger1M)),NA())</f>
        <v>1.9272084980510584E-2</v>
      </c>
      <c r="O1420" s="44" t="e">
        <f>IFERROR(_xll.qlIndexFixing(ONIndex3M,I1420,TRUE,_xll.ohTrigger(RecalcTrigger,Trigger3M)),NA())</f>
        <v>#N/A</v>
      </c>
      <c r="P1420" s="44">
        <f>IFERROR(_xll.qlIndexFixing(ONIndex6M,I1420,TRUE,_xll.ohTrigger(RecalcTrigger,Trigger6M)),NA())</f>
        <v>1.9683203712608233E-2</v>
      </c>
      <c r="Q1420" s="183">
        <f>IFERROR(_xll.qlIndexFixing(ONIndex1Y,I1420,TRUE,_xll.ohTrigger(RecalcTrigger,Trigger1Y)),NA())</f>
        <v>1.9760195892439825E-2</v>
      </c>
    </row>
    <row r="1421" spans="2:17" x14ac:dyDescent="0.2">
      <c r="B1421" s="39" t="s">
        <v>42</v>
      </c>
      <c r="D1421" s="42">
        <f>_xll.qlCalendarAdvance(Calendar,$D1420,B1421,"f",FALSE)</f>
        <v>49410</v>
      </c>
      <c r="E1421" s="177">
        <f>_xll.qlInterestRateIndexValueDate(IndexON,D1421)</f>
        <v>49410</v>
      </c>
      <c r="F1421" s="193">
        <f>IFERROR(_xll.qlIndexFixing(IndexON,D1421,TRUE,_xll.ohTrigger(RecalcTrigger,TriggerON)),NA())</f>
        <v>1.9194970218094909E-2</v>
      </c>
      <c r="H1421" s="42">
        <f>_xll.qlCalendarAdvance(Calendar,$H1420,B1421,"f",FALSE)</f>
        <v>49410</v>
      </c>
      <c r="I1421" s="177">
        <f>_xll.qlInterestRateIndexValueDate(Index1M,$H1421)</f>
        <v>49412</v>
      </c>
      <c r="J1421" s="182">
        <f>IFERROR(_xll.qlIndexFixing(Index1M,$H1421,TRUE,_xll.ohTrigger(RecalcTrigger,Trigger1M)),NA())</f>
        <v>1.9245002707704306E-2</v>
      </c>
      <c r="K1421" s="44" t="e">
        <f>IFERROR(_xll.qlIndexFixing(Index3M,H1421,TRUE,_xll.ohTrigger(RecalcTrigger,Trigger3M)),NA())</f>
        <v>#N/A</v>
      </c>
      <c r="L1421" s="44">
        <f>IFERROR(_xll.qlIndexFixing(Index6M,$H1421,TRUE,_xll.ohTrigger(RecalcTrigger,Trigger6M)),NA())</f>
        <v>1.9541249970328654E-2</v>
      </c>
      <c r="M1421" s="183">
        <f>IFERROR(_xll.qlIndexFixing(Index1Y,$H1421,TRUE,_xll.ohTrigger(RecalcTrigger,Trigger1Y)),NA())</f>
        <v>1.9291195154772102E-2</v>
      </c>
      <c r="N1421" s="182">
        <f>IFERROR(_xll.qlIndexFixing(ONIndex1M,I1421,TRUE,_xll.ohTrigger(RecalcTrigger,Trigger1M)),NA())</f>
        <v>1.92556061589233E-2</v>
      </c>
      <c r="O1421" s="44" t="e">
        <f>IFERROR(_xll.qlIndexFixing(ONIndex3M,I1421,TRUE,_xll.ohTrigger(RecalcTrigger,Trigger3M)),NA())</f>
        <v>#N/A</v>
      </c>
      <c r="P1421" s="44">
        <f>IFERROR(_xll.qlIndexFixing(ONIndex6M,I1421,TRUE,_xll.ohTrigger(RecalcTrigger,Trigger6M)),NA())</f>
        <v>1.9665928488077355E-2</v>
      </c>
      <c r="Q1421" s="183">
        <f>IFERROR(_xll.qlIndexFixing(ONIndex1Y,I1421,TRUE,_xll.ohTrigger(RecalcTrigger,Trigger1Y)),NA())</f>
        <v>1.9735869773800374E-2</v>
      </c>
    </row>
    <row r="1422" spans="2:17" x14ac:dyDescent="0.2">
      <c r="B1422" s="39" t="s">
        <v>42</v>
      </c>
      <c r="D1422" s="42">
        <f>_xll.qlCalendarAdvance(Calendar,$D1421,B1422,"f",FALSE)</f>
        <v>49417</v>
      </c>
      <c r="E1422" s="177">
        <f>_xll.qlInterestRateIndexValueDate(IndexON,D1422)</f>
        <v>49417</v>
      </c>
      <c r="F1422" s="193">
        <f>IFERROR(_xll.qlIndexFixing(IndexON,D1422,TRUE,_xll.ohTrigger(RecalcTrigger,TriggerON)),NA())</f>
        <v>1.9178773286858686E-2</v>
      </c>
      <c r="H1422" s="42">
        <f>_xll.qlCalendarAdvance(Calendar,$H1421,B1422,"f",FALSE)</f>
        <v>49417</v>
      </c>
      <c r="I1422" s="177">
        <f>_xll.qlInterestRateIndexValueDate(Index1M,$H1422)</f>
        <v>49419</v>
      </c>
      <c r="J1422" s="182">
        <f>IFERROR(_xll.qlIndexFixing(Index1M,$H1422,TRUE,_xll.ohTrigger(RecalcTrigger,Trigger1M)),NA())</f>
        <v>1.9228385532334396E-2</v>
      </c>
      <c r="K1422" s="44" t="e">
        <f>IFERROR(_xll.qlIndexFixing(Index3M,H1422,TRUE,_xll.ohTrigger(RecalcTrigger,Trigger3M)),NA())</f>
        <v>#N/A</v>
      </c>
      <c r="L1422" s="44">
        <f>IFERROR(_xll.qlIndexFixing(Index6M,$H1422,TRUE,_xll.ohTrigger(RecalcTrigger,Trigger6M)),NA())</f>
        <v>1.9523274374165522E-2</v>
      </c>
      <c r="M1422" s="183">
        <f>IFERROR(_xll.qlIndexFixing(Index1Y,$H1422,TRUE,_xll.ohTrigger(RecalcTrigger,Trigger1Y)),NA())</f>
        <v>1.9269656708363087E-2</v>
      </c>
      <c r="N1422" s="182">
        <f>IFERROR(_xll.qlIndexFixing(ONIndex1M,I1422,TRUE,_xll.ohTrigger(RecalcTrigger,Trigger1M)),NA())</f>
        <v>1.9239083720945516E-2</v>
      </c>
      <c r="O1422" s="44" t="e">
        <f>IFERROR(_xll.qlIndexFixing(ONIndex3M,I1422,TRUE,_xll.ohTrigger(RecalcTrigger,Trigger3M)),NA())</f>
        <v>#N/A</v>
      </c>
      <c r="P1422" s="44">
        <f>IFERROR(_xll.qlIndexFixing(ONIndex6M,I1422,TRUE,_xll.ohTrigger(RecalcTrigger,Trigger6M)),NA())</f>
        <v>1.9648613568978845E-2</v>
      </c>
      <c r="Q1422" s="183">
        <f>IFERROR(_xll.qlIndexFixing(ONIndex1Y,I1422,TRUE,_xll.ohTrigger(RecalcTrigger,Trigger1Y)),NA())</f>
        <v>1.9711433428613034E-2</v>
      </c>
    </row>
    <row r="1423" spans="2:17" x14ac:dyDescent="0.2">
      <c r="B1423" s="39" t="s">
        <v>42</v>
      </c>
      <c r="D1423" s="42">
        <f>_xll.qlCalendarAdvance(Calendar,$D1422,B1423,"f",FALSE)</f>
        <v>49424</v>
      </c>
      <c r="E1423" s="177">
        <f>_xll.qlInterestRateIndexValueDate(IndexON,D1423)</f>
        <v>49424</v>
      </c>
      <c r="F1423" s="193">
        <f>IFERROR(_xll.qlIndexFixing(IndexON,D1423,TRUE,_xll.ohTrigger(RecalcTrigger,TriggerON)),NA())</f>
        <v>1.9162537288872628E-2</v>
      </c>
      <c r="H1423" s="42">
        <f>_xll.qlCalendarAdvance(Calendar,$H1422,B1423,"f",FALSE)</f>
        <v>49424</v>
      </c>
      <c r="I1423" s="177">
        <f>_xll.qlInterestRateIndexValueDate(Index1M,$H1423)</f>
        <v>49426</v>
      </c>
      <c r="J1423" s="182">
        <f>IFERROR(_xll.qlIndexFixing(Index1M,$H1423,TRUE,_xll.ohTrigger(RecalcTrigger,Trigger1M)),NA())</f>
        <v>1.9211725054699487E-2</v>
      </c>
      <c r="K1423" s="44" t="e">
        <f>IFERROR(_xll.qlIndexFixing(Index3M,H1423,TRUE,_xll.ohTrigger(RecalcTrigger,Trigger3M)),NA())</f>
        <v>#N/A</v>
      </c>
      <c r="L1423" s="44">
        <f>IFERROR(_xll.qlIndexFixing(Index6M,$H1423,TRUE,_xll.ohTrigger(RecalcTrigger,Trigger6M)),NA())</f>
        <v>1.9505260769996993E-2</v>
      </c>
      <c r="M1423" s="183">
        <f>IFERROR(_xll.qlIndexFixing(Index1Y,$H1423,TRUE,_xll.ohTrigger(RecalcTrigger,Trigger1Y)),NA())</f>
        <v>1.9247424850096385E-2</v>
      </c>
      <c r="N1423" s="182">
        <f>IFERROR(_xll.qlIndexFixing(ONIndex1M,I1423,TRUE,_xll.ohTrigger(RecalcTrigger,Trigger1M)),NA())</f>
        <v>1.9220147706668911E-2</v>
      </c>
      <c r="O1423" s="44" t="e">
        <f>IFERROR(_xll.qlIndexFixing(ONIndex3M,I1423,TRUE,_xll.ohTrigger(RecalcTrigger,Trigger3M)),NA())</f>
        <v>#N/A</v>
      </c>
      <c r="P1423" s="44">
        <f>IFERROR(_xll.qlIndexFixing(ONIndex6M,I1423,TRUE,_xll.ohTrigger(RecalcTrigger,Trigger6M)),NA())</f>
        <v>1.962877666374041E-2</v>
      </c>
      <c r="Q1423" s="183">
        <f>IFERROR(_xll.qlIndexFixing(ONIndex1Y,I1423,TRUE,_xll.ohTrigger(RecalcTrigger,Trigger1Y)),NA())</f>
        <v>1.9683371114620485E-2</v>
      </c>
    </row>
    <row r="1424" spans="2:17" x14ac:dyDescent="0.2">
      <c r="B1424" s="39" t="s">
        <v>42</v>
      </c>
      <c r="D1424" s="42">
        <f>_xll.qlCalendarAdvance(Calendar,$D1423,B1424,"f",FALSE)</f>
        <v>49431</v>
      </c>
      <c r="E1424" s="177">
        <f>_xll.qlInterestRateIndexValueDate(IndexON,D1424)</f>
        <v>49431</v>
      </c>
      <c r="F1424" s="193">
        <f>IFERROR(_xll.qlIndexFixing(IndexON,D1424,TRUE,_xll.ohTrigger(RecalcTrigger,TriggerON)),NA())</f>
        <v>1.9146262377853773E-2</v>
      </c>
      <c r="H1424" s="42">
        <f>_xll.qlCalendarAdvance(Calendar,$H1423,B1424,"f",FALSE)</f>
        <v>49431</v>
      </c>
      <c r="I1424" s="177">
        <f>_xll.qlInterestRateIndexValueDate(Index1M,$H1424)</f>
        <v>49433</v>
      </c>
      <c r="J1424" s="182">
        <f>IFERROR(_xll.qlIndexFixing(Index1M,$H1424,TRUE,_xll.ohTrigger(RecalcTrigger,Trigger1M)),NA())</f>
        <v>1.919502141536069E-2</v>
      </c>
      <c r="K1424" s="44" t="e">
        <f>IFERROR(_xll.qlIndexFixing(Index3M,H1424,TRUE,_xll.ohTrigger(RecalcTrigger,Trigger3M)),NA())</f>
        <v>#N/A</v>
      </c>
      <c r="L1424" s="44">
        <f>IFERROR(_xll.qlIndexFixing(Index6M,$H1424,TRUE,_xll.ohTrigger(RecalcTrigger,Trigger6M)),NA())</f>
        <v>1.9487209300257897E-2</v>
      </c>
      <c r="M1424" s="183">
        <f>IFERROR(_xll.qlIndexFixing(Index1Y,$H1424,TRUE,_xll.ohTrigger(RecalcTrigger,Trigger1Y)),NA())</f>
        <v>1.9225415061712166E-2</v>
      </c>
      <c r="N1424" s="182">
        <f>IFERROR(_xll.qlIndexFixing(ONIndex1M,I1424,TRUE,_xll.ohTrigger(RecalcTrigger,Trigger1M)),NA())</f>
        <v>1.9205908556569895E-2</v>
      </c>
      <c r="O1424" s="44" t="e">
        <f>IFERROR(_xll.qlIndexFixing(ONIndex3M,I1424,TRUE,_xll.ohTrigger(RecalcTrigger,Trigger3M)),NA())</f>
        <v>#N/A</v>
      </c>
      <c r="P1424" s="44">
        <f>IFERROR(_xll.qlIndexFixing(ONIndex6M,I1424,TRUE,_xll.ohTrigger(RecalcTrigger,Trigger6M)),NA())</f>
        <v>1.9613865206551395E-2</v>
      </c>
      <c r="Q1424" s="183">
        <f>IFERROR(_xll.qlIndexFixing(ONIndex1Y,I1424,TRUE,_xll.ohTrigger(RecalcTrigger,Trigger1Y)),NA())</f>
        <v>1.9662229775141427E-2</v>
      </c>
    </row>
    <row r="1425" spans="2:17" x14ac:dyDescent="0.2">
      <c r="B1425" s="39" t="s">
        <v>42</v>
      </c>
      <c r="D1425" s="42">
        <f>_xll.qlCalendarAdvance(Calendar,$D1424,B1425,"f",FALSE)</f>
        <v>49438</v>
      </c>
      <c r="E1425" s="177">
        <f>_xll.qlInterestRateIndexValueDate(IndexON,D1425)</f>
        <v>49438</v>
      </c>
      <c r="F1425" s="193">
        <f>IFERROR(_xll.qlIndexFixing(IndexON,D1425,TRUE,_xll.ohTrigger(RecalcTrigger,TriggerON)),NA())</f>
        <v>1.9129948707439226E-2</v>
      </c>
      <c r="H1425" s="42">
        <f>_xll.qlCalendarAdvance(Calendar,$H1424,B1425,"f",FALSE)</f>
        <v>49438</v>
      </c>
      <c r="I1425" s="177">
        <f>_xll.qlInterestRateIndexValueDate(Index1M,$H1425)</f>
        <v>49440</v>
      </c>
      <c r="J1425" s="182">
        <f>IFERROR(_xll.qlIndexFixing(Index1M,$H1425,TRUE,_xll.ohTrigger(RecalcTrigger,Trigger1M)),NA())</f>
        <v>1.9178274754881694E-2</v>
      </c>
      <c r="K1425" s="44" t="e">
        <f>IFERROR(_xll.qlIndexFixing(Index3M,H1425,TRUE,_xll.ohTrigger(RecalcTrigger,Trigger3M)),NA())</f>
        <v>#N/A</v>
      </c>
      <c r="L1425" s="44">
        <f>IFERROR(_xll.qlIndexFixing(Index6M,$H1425,TRUE,_xll.ohTrigger(RecalcTrigger,Trigger6M)),NA())</f>
        <v>1.9469120107377866E-2</v>
      </c>
      <c r="M1425" s="183">
        <f>IFERROR(_xll.qlIndexFixing(Index1Y,$H1425,TRUE,_xll.ohTrigger(RecalcTrigger,Trigger1Y)),NA())</f>
        <v>1.9203629909321243E-2</v>
      </c>
      <c r="N1425" s="182">
        <f>IFERROR(_xll.qlIndexFixing(ONIndex1M,I1425,TRUE,_xll.ohTrigger(RecalcTrigger,Trigger1M)),NA())</f>
        <v>1.9189256110347941E-2</v>
      </c>
      <c r="O1425" s="44" t="e">
        <f>IFERROR(_xll.qlIndexFixing(ONIndex3M,I1425,TRUE,_xll.ohTrigger(RecalcTrigger,Trigger3M)),NA())</f>
        <v>#N/A</v>
      </c>
      <c r="P1425" s="44">
        <f>IFERROR(_xll.qlIndexFixing(ONIndex6M,I1425,TRUE,_xll.ohTrigger(RecalcTrigger,Trigger6M)),NA())</f>
        <v>1.9596432043238465E-2</v>
      </c>
      <c r="Q1425" s="183">
        <f>IFERROR(_xll.qlIndexFixing(ONIndex1Y,I1425,TRUE,_xll.ohTrigger(RecalcTrigger,Trigger1Y)),NA())</f>
        <v>1.9637462325370336E-2</v>
      </c>
    </row>
    <row r="1426" spans="2:17" x14ac:dyDescent="0.2">
      <c r="B1426" s="39" t="s">
        <v>42</v>
      </c>
      <c r="D1426" s="42">
        <f>_xll.qlCalendarAdvance(Calendar,$D1425,B1426,"f",FALSE)</f>
        <v>49445</v>
      </c>
      <c r="E1426" s="177">
        <f>_xll.qlInterestRateIndexValueDate(IndexON,D1426)</f>
        <v>49445</v>
      </c>
      <c r="F1426" s="193">
        <f>IFERROR(_xll.qlIndexFixing(IndexON,D1426,TRUE,_xll.ohTrigger(RecalcTrigger,TriggerON)),NA())</f>
        <v>1.9113596430946345E-2</v>
      </c>
      <c r="H1426" s="42">
        <f>_xll.qlCalendarAdvance(Calendar,$H1425,B1426,"f",FALSE)</f>
        <v>49445</v>
      </c>
      <c r="I1426" s="177">
        <f>_xll.qlInterestRateIndexValueDate(Index1M,$H1426)</f>
        <v>49447</v>
      </c>
      <c r="J1426" s="182">
        <f>IFERROR(_xll.qlIndexFixing(Index1M,$H1426,TRUE,_xll.ohTrigger(RecalcTrigger,Trigger1M)),NA())</f>
        <v>1.9161485213813299E-2</v>
      </c>
      <c r="K1426" s="44" t="e">
        <f>IFERROR(_xll.qlIndexFixing(Index3M,H1426,TRUE,_xll.ohTrigger(RecalcTrigger,Trigger3M)),NA())</f>
        <v>#N/A</v>
      </c>
      <c r="L1426" s="44">
        <f>IFERROR(_xll.qlIndexFixing(Index6M,$H1426,TRUE,_xll.ohTrigger(RecalcTrigger,Trigger6M)),NA())</f>
        <v>1.9450993333786533E-2</v>
      </c>
      <c r="M1426" s="183">
        <f>IFERROR(_xll.qlIndexFixing(Index1Y,$H1426,TRUE,_xll.ohTrigger(RecalcTrigger,Trigger1Y)),NA())</f>
        <v>1.9182071965480496E-2</v>
      </c>
      <c r="N1426" s="182">
        <f>IFERROR(_xll.qlIndexFixing(ONIndex1M,I1426,TRUE,_xll.ohTrigger(RecalcTrigger,Trigger1M)),NA())</f>
        <v>1.9172560608327061E-2</v>
      </c>
      <c r="O1426" s="44" t="e">
        <f>IFERROR(_xll.qlIndexFixing(ONIndex3M,I1426,TRUE,_xll.ohTrigger(RecalcTrigger,Trigger3M)),NA())</f>
        <v>#N/A</v>
      </c>
      <c r="P1426" s="44">
        <f>IFERROR(_xll.qlIndexFixing(ONIndex6M,I1426,TRUE,_xll.ohTrigger(RecalcTrigger,Trigger6M)),NA())</f>
        <v>1.9578959745230051E-2</v>
      </c>
      <c r="Q1426" s="183">
        <f>IFERROR(_xll.qlIndexFixing(ONIndex1Y,I1426,TRUE,_xll.ohTrigger(RecalcTrigger,Trigger1Y)),NA())</f>
        <v>1.9612584365997776E-2</v>
      </c>
    </row>
    <row r="1427" spans="2:17" x14ac:dyDescent="0.2">
      <c r="B1427" s="39" t="s">
        <v>42</v>
      </c>
      <c r="D1427" s="42">
        <f>_xll.qlCalendarAdvance(Calendar,$D1426,B1427,"f",FALSE)</f>
        <v>49452</v>
      </c>
      <c r="E1427" s="177">
        <f>_xll.qlInterestRateIndexValueDate(IndexON,D1427)</f>
        <v>49452</v>
      </c>
      <c r="F1427" s="193">
        <f>IFERROR(_xll.qlIndexFixing(IndexON,D1427,TRUE,_xll.ohTrigger(RecalcTrigger,TriggerON)),NA())</f>
        <v>1.9097205702092168E-2</v>
      </c>
      <c r="H1427" s="42">
        <f>_xll.qlCalendarAdvance(Calendar,$H1426,B1427,"f",FALSE)</f>
        <v>49452</v>
      </c>
      <c r="I1427" s="177">
        <f>_xll.qlInterestRateIndexValueDate(Index1M,$H1427)</f>
        <v>49454</v>
      </c>
      <c r="J1427" s="182">
        <f>IFERROR(_xll.qlIndexFixing(Index1M,$H1427,TRUE,_xll.ohTrigger(RecalcTrigger,Trigger1M)),NA())</f>
        <v>1.914465293271661E-2</v>
      </c>
      <c r="K1427" s="44" t="e">
        <f>IFERROR(_xll.qlIndexFixing(Index3M,H1427,TRUE,_xll.ohTrigger(RecalcTrigger,Trigger3M)),NA())</f>
        <v>#N/A</v>
      </c>
      <c r="L1427" s="44">
        <f>IFERROR(_xll.qlIndexFixing(Index6M,$H1427,TRUE,_xll.ohTrigger(RecalcTrigger,Trigger6M)),NA())</f>
        <v>1.9432829121910081E-2</v>
      </c>
      <c r="M1427" s="183">
        <f>IFERROR(_xll.qlIndexFixing(Index1Y,$H1427,TRUE,_xll.ohTrigger(RecalcTrigger,Trigger1Y)),NA())</f>
        <v>1.9160743809198102E-2</v>
      </c>
      <c r="N1427" s="182">
        <f>IFERROR(_xll.qlIndexFixing(ONIndex1M,I1427,TRUE,_xll.ohTrigger(RecalcTrigger,Trigger1M)),NA())</f>
        <v>1.9155822190795035E-2</v>
      </c>
      <c r="O1427" s="44" t="e">
        <f>IFERROR(_xll.qlIndexFixing(ONIndex3M,I1427,TRUE,_xll.ohTrigger(RecalcTrigger,Trigger3M)),NA())</f>
        <v>#N/A</v>
      </c>
      <c r="P1427" s="44">
        <f>IFERROR(_xll.qlIndexFixing(ONIndex6M,I1427,TRUE,_xll.ohTrigger(RecalcTrigger,Trigger6M)),NA())</f>
        <v>1.956144845249419E-2</v>
      </c>
      <c r="Q1427" s="183">
        <f>IFERROR(_xll.qlIndexFixing(ONIndex1Y,I1427,TRUE,_xll.ohTrigger(RecalcTrigger,Trigger1Y)),NA())</f>
        <v>1.9587595826200399E-2</v>
      </c>
    </row>
    <row r="1428" spans="2:17" x14ac:dyDescent="0.2">
      <c r="B1428" s="39" t="s">
        <v>42</v>
      </c>
      <c r="D1428" s="42">
        <f>_xll.qlCalendarAdvance(Calendar,$D1427,B1428,"f",FALSE)</f>
        <v>49459</v>
      </c>
      <c r="E1428" s="177">
        <f>_xll.qlInterestRateIndexValueDate(IndexON,D1428)</f>
        <v>49459</v>
      </c>
      <c r="F1428" s="193">
        <f>IFERROR(_xll.qlIndexFixing(IndexON,D1428,TRUE,_xll.ohTrigger(RecalcTrigger,TriggerON)),NA())</f>
        <v>1.90807766745138E-2</v>
      </c>
      <c r="H1428" s="42">
        <f>_xll.qlCalendarAdvance(Calendar,$H1427,B1428,"f",FALSE)</f>
        <v>49459</v>
      </c>
      <c r="I1428" s="177">
        <f>_xll.qlInterestRateIndexValueDate(Index1M,$H1428)</f>
        <v>49461</v>
      </c>
      <c r="J1428" s="182">
        <f>IFERROR(_xll.qlIndexFixing(Index1M,$H1428,TRUE,_xll.ohTrigger(RecalcTrigger,Trigger1M)),NA())</f>
        <v>1.9127778052150164E-2</v>
      </c>
      <c r="K1428" s="44" t="e">
        <f>IFERROR(_xll.qlIndexFixing(Index3M,H1428,TRUE,_xll.ohTrigger(RecalcTrigger,Trigger3M)),NA())</f>
        <v>#N/A</v>
      </c>
      <c r="L1428" s="44">
        <f>IFERROR(_xll.qlIndexFixing(Index6M,$H1428,TRUE,_xll.ohTrigger(RecalcTrigger,Trigger6M)),NA())</f>
        <v>1.941462761416907E-2</v>
      </c>
      <c r="M1428" s="183">
        <f>IFERROR(_xll.qlIndexFixing(Index1Y,$H1428,TRUE,_xll.ohTrigger(RecalcTrigger,Trigger1Y)),NA())</f>
        <v>1.913964802593833E-2</v>
      </c>
      <c r="N1428" s="182">
        <f>IFERROR(_xll.qlIndexFixing(ONIndex1M,I1428,TRUE,_xll.ohTrigger(RecalcTrigger,Trigger1M)),NA())</f>
        <v>1.9139040997799839E-2</v>
      </c>
      <c r="O1428" s="44" t="e">
        <f>IFERROR(_xll.qlIndexFixing(ONIndex3M,I1428,TRUE,_xll.ohTrigger(RecalcTrigger,Trigger3M)),NA())</f>
        <v>#N/A</v>
      </c>
      <c r="P1428" s="44">
        <f>IFERROR(_xll.qlIndexFixing(ONIndex6M,I1428,TRUE,_xll.ohTrigger(RecalcTrigger,Trigger6M)),NA())</f>
        <v>1.9543898305078855E-2</v>
      </c>
      <c r="Q1428" s="183">
        <f>IFERROR(_xll.qlIndexFixing(ONIndex1Y,I1428,TRUE,_xll.ohTrigger(RecalcTrigger,Trigger1Y)),NA())</f>
        <v>1.9562496635074922E-2</v>
      </c>
    </row>
    <row r="1429" spans="2:17" x14ac:dyDescent="0.2">
      <c r="B1429" s="39" t="s">
        <v>42</v>
      </c>
      <c r="D1429" s="42">
        <f>_xll.qlCalendarAdvance(Calendar,$D1428,B1429,"f",FALSE)</f>
        <v>49466</v>
      </c>
      <c r="E1429" s="177">
        <f>_xll.qlInterestRateIndexValueDate(IndexON,D1429)</f>
        <v>49466</v>
      </c>
      <c r="F1429" s="193">
        <f>IFERROR(_xll.qlIndexFixing(IndexON,D1429,TRUE,_xll.ohTrigger(RecalcTrigger,TriggerON)),NA())</f>
        <v>1.9064309501608534E-2</v>
      </c>
      <c r="H1429" s="42">
        <f>_xll.qlCalendarAdvance(Calendar,$H1428,B1429,"f",FALSE)</f>
        <v>49466</v>
      </c>
      <c r="I1429" s="177">
        <f>_xll.qlInterestRateIndexValueDate(Index1M,$H1429)</f>
        <v>49468</v>
      </c>
      <c r="J1429" s="182">
        <f>IFERROR(_xll.qlIndexFixing(Index1M,$H1429,TRUE,_xll.ohTrigger(RecalcTrigger,Trigger1M)),NA())</f>
        <v>1.9110860712672494E-2</v>
      </c>
      <c r="K1429" s="44" t="e">
        <f>IFERROR(_xll.qlIndexFixing(Index3M,H1429,TRUE,_xll.ohTrigger(RecalcTrigger,Trigger3M)),NA())</f>
        <v>#N/A</v>
      </c>
      <c r="L1429" s="44">
        <f>IFERROR(_xll.qlIndexFixing(Index6M,$H1429,TRUE,_xll.ohTrigger(RecalcTrigger,Trigger6M)),NA())</f>
        <v>1.939638895298363E-2</v>
      </c>
      <c r="M1429" s="183">
        <f>IFERROR(_xll.qlIndexFixing(Index1Y,$H1429,TRUE,_xll.ohTrigger(RecalcTrigger,Trigger1Y)),NA())</f>
        <v>1.911878720762742E-2</v>
      </c>
      <c r="N1429" s="182">
        <f>IFERROR(_xll.qlIndexFixing(ONIndex1M,I1429,TRUE,_xll.ohTrigger(RecalcTrigger,Trigger1M)),NA())</f>
        <v>1.912221716946938E-2</v>
      </c>
      <c r="O1429" s="44" t="e">
        <f>IFERROR(_xll.qlIndexFixing(ONIndex3M,I1429,TRUE,_xll.ohTrigger(RecalcTrigger,Trigger3M)),NA())</f>
        <v>#N/A</v>
      </c>
      <c r="P1429" s="44">
        <f>IFERROR(_xll.qlIndexFixing(ONIndex6M,I1429,TRUE,_xll.ohTrigger(RecalcTrigger,Trigger6M)),NA())</f>
        <v>1.9526309442872147E-2</v>
      </c>
      <c r="Q1429" s="183">
        <f>IFERROR(_xll.qlIndexFixing(ONIndex1Y,I1429,TRUE,_xll.ohTrigger(RecalcTrigger,Trigger1Y)),NA())</f>
        <v>1.9537286722117742E-2</v>
      </c>
    </row>
    <row r="1430" spans="2:17" x14ac:dyDescent="0.2">
      <c r="B1430" s="39" t="s">
        <v>42</v>
      </c>
      <c r="D1430" s="42">
        <f>_xll.qlCalendarAdvance(Calendar,$D1429,B1430,"f",FALSE)</f>
        <v>49473</v>
      </c>
      <c r="E1430" s="177">
        <f>_xll.qlInterestRateIndexValueDate(IndexON,D1430)</f>
        <v>49473</v>
      </c>
      <c r="F1430" s="193">
        <f>IFERROR(_xll.qlIndexFixing(IndexON,D1430,TRUE,_xll.ohTrigger(RecalcTrigger,TriggerON)),NA())</f>
        <v>1.9047804336933538E-2</v>
      </c>
      <c r="H1430" s="42">
        <f>_xll.qlCalendarAdvance(Calendar,$H1429,B1430,"f",FALSE)</f>
        <v>49473</v>
      </c>
      <c r="I1430" s="177">
        <f>_xll.qlInterestRateIndexValueDate(Index1M,$H1430)</f>
        <v>49475</v>
      </c>
      <c r="J1430" s="182">
        <f>IFERROR(_xll.qlIndexFixing(Index1M,$H1430,TRUE,_xll.ohTrigger(RecalcTrigger,Trigger1M)),NA())</f>
        <v>1.9093901054839549E-2</v>
      </c>
      <c r="K1430" s="44" t="e">
        <f>IFERROR(_xll.qlIndexFixing(Index3M,H1430,TRUE,_xll.ohTrigger(RecalcTrigger,Trigger3M)),NA())</f>
        <v>#N/A</v>
      </c>
      <c r="L1430" s="44">
        <f>IFERROR(_xll.qlIndexFixing(Index6M,$H1430,TRUE,_xll.ohTrigger(RecalcTrigger,Trigger6M)),NA())</f>
        <v>1.9378113280770434E-2</v>
      </c>
      <c r="M1430" s="183">
        <f>IFERROR(_xll.qlIndexFixing(Index1Y,$H1430,TRUE,_xll.ohTrigger(RecalcTrigger,Trigger1Y)),NA())</f>
        <v>1.9098163952658585E-2</v>
      </c>
      <c r="N1430" s="182">
        <f>IFERROR(_xll.qlIndexFixing(ONIndex1M,I1430,TRUE,_xll.ohTrigger(RecalcTrigger,Trigger1M)),NA())</f>
        <v>1.9105350846011504E-2</v>
      </c>
      <c r="O1430" s="44" t="e">
        <f>IFERROR(_xll.qlIndexFixing(ONIndex3M,I1430,TRUE,_xll.ohTrigger(RecalcTrigger,Trigger3M)),NA())</f>
        <v>#N/A</v>
      </c>
      <c r="P1430" s="44">
        <f>IFERROR(_xll.qlIndexFixing(ONIndex6M,I1430,TRUE,_xll.ohTrigger(RecalcTrigger,Trigger6M)),NA())</f>
        <v>1.9508682006001976E-2</v>
      </c>
      <c r="Q1430" s="183">
        <f>IFERROR(_xll.qlIndexFixing(ONIndex1Y,I1430,TRUE,_xll.ohTrigger(RecalcTrigger,Trigger1Y)),NA())</f>
        <v>1.9511966016345639E-2</v>
      </c>
    </row>
    <row r="1431" spans="2:17" x14ac:dyDescent="0.2">
      <c r="B1431" s="39" t="s">
        <v>42</v>
      </c>
      <c r="D1431" s="42">
        <f>_xll.qlCalendarAdvance(Calendar,$D1430,B1431,"f",FALSE)</f>
        <v>49480</v>
      </c>
      <c r="E1431" s="177">
        <f>_xll.qlInterestRateIndexValueDate(IndexON,D1431)</f>
        <v>49480</v>
      </c>
      <c r="F1431" s="193">
        <f>IFERROR(_xll.qlIndexFixing(IndexON,D1431,TRUE,_xll.ohTrigger(RecalcTrigger,TriggerON)),NA())</f>
        <v>1.9031261334285787E-2</v>
      </c>
      <c r="H1431" s="42">
        <f>_xll.qlCalendarAdvance(Calendar,$H1430,B1431,"f",FALSE)</f>
        <v>49480</v>
      </c>
      <c r="I1431" s="177">
        <f>_xll.qlInterestRateIndexValueDate(Index1M,$H1431)</f>
        <v>49482</v>
      </c>
      <c r="J1431" s="182">
        <f>IFERROR(_xll.qlIndexFixing(Index1M,$H1431,TRUE,_xll.ohTrigger(RecalcTrigger,Trigger1M)),NA())</f>
        <v>1.9076899219204711E-2</v>
      </c>
      <c r="K1431" s="44" t="e">
        <f>IFERROR(_xll.qlIndexFixing(Index3M,H1431,TRUE,_xll.ohTrigger(RecalcTrigger,Trigger3M)),NA())</f>
        <v>#N/A</v>
      </c>
      <c r="L1431" s="44">
        <f>IFERROR(_xll.qlIndexFixing(Index6M,$H1431,TRUE,_xll.ohTrigger(RecalcTrigger,Trigger6M)),NA())</f>
        <v>1.9359800390640704E-2</v>
      </c>
      <c r="M1431" s="183">
        <f>IFERROR(_xll.qlIndexFixing(Index1Y,$H1431,TRUE,_xll.ohTrigger(RecalcTrigger,Trigger1Y)),NA())</f>
        <v>1.9077780865897908E-2</v>
      </c>
      <c r="N1431" s="182">
        <f>IFERROR(_xll.qlIndexFixing(ONIndex1M,I1431,TRUE,_xll.ohTrigger(RecalcTrigger,Trigger1M)),NA())</f>
        <v>1.908844216755412E-2</v>
      </c>
      <c r="O1431" s="44" t="e">
        <f>IFERROR(_xll.qlIndexFixing(ONIndex3M,I1431,TRUE,_xll.ohTrigger(RecalcTrigger,Trigger3M)),NA())</f>
        <v>#N/A</v>
      </c>
      <c r="P1431" s="44">
        <f>IFERROR(_xll.qlIndexFixing(ONIndex6M,I1431,TRUE,_xll.ohTrigger(RecalcTrigger,Trigger6M)),NA())</f>
        <v>1.9491016134436379E-2</v>
      </c>
      <c r="Q1431" s="183">
        <f>IFERROR(_xll.qlIndexFixing(ONIndex1Y,I1431,TRUE,_xll.ohTrigger(RecalcTrigger,Trigger1Y)),NA())</f>
        <v>1.9486534447175075E-2</v>
      </c>
    </row>
    <row r="1432" spans="2:17" x14ac:dyDescent="0.2">
      <c r="B1432" s="39" t="s">
        <v>42</v>
      </c>
      <c r="D1432" s="42">
        <f>_xll.qlCalendarAdvance(Calendar,$D1431,B1432,"f",FALSE)</f>
        <v>49487</v>
      </c>
      <c r="E1432" s="177">
        <f>_xll.qlInterestRateIndexValueDate(IndexON,D1432)</f>
        <v>49487</v>
      </c>
      <c r="F1432" s="193">
        <f>IFERROR(_xll.qlIndexFixing(IndexON,D1432,TRUE,_xll.ohTrigger(RecalcTrigger,TriggerON)),NA())</f>
        <v>1.9014680646822768E-2</v>
      </c>
      <c r="H1432" s="42">
        <f>_xll.qlCalendarAdvance(Calendar,$H1431,B1432,"f",FALSE)</f>
        <v>49487</v>
      </c>
      <c r="I1432" s="177">
        <f>_xll.qlInterestRateIndexValueDate(Index1M,$H1432)</f>
        <v>49489</v>
      </c>
      <c r="J1432" s="182">
        <f>IFERROR(_xll.qlIndexFixing(Index1M,$H1432,TRUE,_xll.ohTrigger(RecalcTrigger,Trigger1M)),NA())</f>
        <v>1.9059138298085643E-2</v>
      </c>
      <c r="K1432" s="44" t="e">
        <f>IFERROR(_xll.qlIndexFixing(Index3M,H1432,TRUE,_xll.ohTrigger(RecalcTrigger,Trigger3M)),NA())</f>
        <v>#N/A</v>
      </c>
      <c r="L1432" s="44">
        <f>IFERROR(_xll.qlIndexFixing(Index6M,$H1432,TRUE,_xll.ohTrigger(RecalcTrigger,Trigger6M)),NA())</f>
        <v>1.9341451123294925E-2</v>
      </c>
      <c r="M1432" s="183">
        <f>IFERROR(_xll.qlIndexFixing(Index1Y,$H1432,TRUE,_xll.ohTrigger(RecalcTrigger,Trigger1Y)),NA())</f>
        <v>1.9057640558689332E-2</v>
      </c>
      <c r="N1432" s="182">
        <f>IFERROR(_xll.qlIndexFixing(ONIndex1M,I1432,TRUE,_xll.ohTrigger(RecalcTrigger,Trigger1M)),NA())</f>
        <v>1.9071491274225139E-2</v>
      </c>
      <c r="O1432" s="44" t="e">
        <f>IFERROR(_xll.qlIndexFixing(ONIndex3M,I1432,TRUE,_xll.ohTrigger(RecalcTrigger,Trigger3M)),NA())</f>
        <v>#N/A</v>
      </c>
      <c r="P1432" s="44">
        <f>IFERROR(_xll.qlIndexFixing(ONIndex6M,I1432,TRUE,_xll.ohTrigger(RecalcTrigger,Trigger6M)),NA())</f>
        <v>1.9473311968063456E-2</v>
      </c>
      <c r="Q1432" s="183">
        <f>IFERROR(_xll.qlIndexFixing(ONIndex1Y,I1432,TRUE,_xll.ohTrigger(RecalcTrigger,Trigger1Y)),NA())</f>
        <v>1.9460991943782702E-2</v>
      </c>
    </row>
    <row r="1433" spans="2:17" x14ac:dyDescent="0.2">
      <c r="B1433" s="39" t="s">
        <v>42</v>
      </c>
      <c r="D1433" s="42">
        <f>_xll.qlCalendarAdvance(Calendar,$D1432,B1433,"f",FALSE)</f>
        <v>49494</v>
      </c>
      <c r="E1433" s="177">
        <f>_xll.qlInterestRateIndexValueDate(IndexON,D1433)</f>
        <v>49494</v>
      </c>
      <c r="F1433" s="193">
        <f>IFERROR(_xll.qlIndexFixing(IndexON,D1433,TRUE,_xll.ohTrigger(RecalcTrigger,TriggerON)),NA())</f>
        <v>1.8998062428421392E-2</v>
      </c>
      <c r="H1433" s="42">
        <f>_xll.qlCalendarAdvance(Calendar,$H1432,B1433,"f",FALSE)</f>
        <v>49494</v>
      </c>
      <c r="I1433" s="177">
        <f>_xll.qlInterestRateIndexValueDate(Index1M,$H1433)</f>
        <v>49496</v>
      </c>
      <c r="J1433" s="182">
        <f>IFERROR(_xll.qlIndexFixing(Index1M,$H1433,TRUE,_xll.ohTrigger(RecalcTrigger,Trigger1M)),NA())</f>
        <v>1.9042769576760894E-2</v>
      </c>
      <c r="K1433" s="44" t="e">
        <f>IFERROR(_xll.qlIndexFixing(Index3M,H1433,TRUE,_xll.ohTrigger(RecalcTrigger,Trigger3M)),NA())</f>
        <v>#N/A</v>
      </c>
      <c r="L1433" s="44">
        <f>IFERROR(_xll.qlIndexFixing(Index6M,$H1433,TRUE,_xll.ohTrigger(RecalcTrigger,Trigger6M)),NA())</f>
        <v>1.9323067854014473E-2</v>
      </c>
      <c r="M1433" s="183">
        <f>IFERROR(_xll.qlIndexFixing(Index1Y,$H1433,TRUE,_xll.ohTrigger(RecalcTrigger,Trigger1Y)),NA())</f>
        <v>1.9037745648860335E-2</v>
      </c>
      <c r="N1433" s="182">
        <f>IFERROR(_xll.qlIndexFixing(ONIndex1M,I1433,TRUE,_xll.ohTrigger(RecalcTrigger,Trigger1M)),NA())</f>
        <v>1.905449830631234E-2</v>
      </c>
      <c r="O1433" s="44" t="e">
        <f>IFERROR(_xll.qlIndexFixing(ONIndex3M,I1433,TRUE,_xll.ohTrigger(RecalcTrigger,Trigger3M)),NA())</f>
        <v>#N/A</v>
      </c>
      <c r="P1433" s="44">
        <f>IFERROR(_xll.qlIndexFixing(ONIndex6M,I1433,TRUE,_xll.ohTrigger(RecalcTrigger,Trigger6M)),NA())</f>
        <v>1.9455569647011117E-2</v>
      </c>
      <c r="Q1433" s="183">
        <f>IFERROR(_xll.qlIndexFixing(ONIndex1Y,I1433,TRUE,_xll.ohTrigger(RecalcTrigger,Trigger1Y)),NA())</f>
        <v>1.9435338435345173E-2</v>
      </c>
    </row>
    <row r="1434" spans="2:17" x14ac:dyDescent="0.2">
      <c r="B1434" s="39" t="s">
        <v>42</v>
      </c>
      <c r="D1434" s="42">
        <f>_xll.qlCalendarAdvance(Calendar,$D1433,B1434,"f",FALSE)</f>
        <v>49501</v>
      </c>
      <c r="E1434" s="177">
        <f>_xll.qlInterestRateIndexValueDate(IndexON,D1434)</f>
        <v>49501</v>
      </c>
      <c r="F1434" s="193">
        <f>IFERROR(_xll.qlIndexFixing(IndexON,D1434,TRUE,_xll.ohTrigger(RecalcTrigger,TriggerON)),NA())</f>
        <v>1.8981406832478953E-2</v>
      </c>
      <c r="H1434" s="42">
        <f>_xll.qlCalendarAdvance(Calendar,$H1433,B1434,"f",FALSE)</f>
        <v>49501</v>
      </c>
      <c r="I1434" s="177">
        <f>_xll.qlInterestRateIndexValueDate(Index1M,$H1434)</f>
        <v>49503</v>
      </c>
      <c r="J1434" s="182">
        <f>IFERROR(_xll.qlIndexFixing(Index1M,$H1434,TRUE,_xll.ohTrigger(RecalcTrigger,Trigger1M)),NA())</f>
        <v>1.9025642051063826E-2</v>
      </c>
      <c r="K1434" s="44" t="e">
        <f>IFERROR(_xll.qlIndexFixing(Index3M,H1434,TRUE,_xll.ohTrigger(RecalcTrigger,Trigger3M)),NA())</f>
        <v>#N/A</v>
      </c>
      <c r="L1434" s="44">
        <f>IFERROR(_xll.qlIndexFixing(Index6M,$H1434,TRUE,_xll.ohTrigger(RecalcTrigger,Trigger6M)),NA())</f>
        <v>1.9304652983911305E-2</v>
      </c>
      <c r="M1434" s="183">
        <f>IFERROR(_xll.qlIndexFixing(Index1Y,$H1434,TRUE,_xll.ohTrigger(RecalcTrigger,Trigger1Y)),NA())</f>
        <v>1.9018098760728255E-2</v>
      </c>
      <c r="N1434" s="182">
        <f>IFERROR(_xll.qlIndexFixing(ONIndex1M,I1434,TRUE,_xll.ohTrigger(RecalcTrigger,Trigger1M)),NA())</f>
        <v>1.9037463403783761E-2</v>
      </c>
      <c r="O1434" s="44" t="e">
        <f>IFERROR(_xll.qlIndexFixing(ONIndex3M,I1434,TRUE,_xll.ohTrigger(RecalcTrigger,Trigger3M)),NA())</f>
        <v>#N/A</v>
      </c>
      <c r="P1434" s="44">
        <f>IFERROR(_xll.qlIndexFixing(ONIndex6M,I1434,TRUE,_xll.ohTrigger(RecalcTrigger,Trigger6M)),NA())</f>
        <v>1.9437789311167464E-2</v>
      </c>
      <c r="Q1434" s="183">
        <f>IFERROR(_xll.qlIndexFixing(ONIndex1Y,I1434,TRUE,_xll.ohTrigger(RecalcTrigger,Trigger1Y)),NA())</f>
        <v>1.9409573851119077E-2</v>
      </c>
    </row>
    <row r="1435" spans="2:17" x14ac:dyDescent="0.2">
      <c r="B1435" s="39" t="s">
        <v>42</v>
      </c>
      <c r="D1435" s="42">
        <f>_xll.qlCalendarAdvance(Calendar,$D1434,B1435,"f",FALSE)</f>
        <v>49508</v>
      </c>
      <c r="E1435" s="177">
        <f>_xll.qlInterestRateIndexValueDate(IndexON,D1435)</f>
        <v>49508</v>
      </c>
      <c r="F1435" s="193">
        <f>IFERROR(_xll.qlIndexFixing(IndexON,D1435,TRUE,_xll.ohTrigger(RecalcTrigger,TriggerON)),NA())</f>
        <v>1.8964714012632555E-2</v>
      </c>
      <c r="H1435" s="42">
        <f>_xll.qlCalendarAdvance(Calendar,$H1434,B1435,"f",FALSE)</f>
        <v>49508</v>
      </c>
      <c r="I1435" s="177">
        <f>_xll.qlInterestRateIndexValueDate(Index1M,$H1435)</f>
        <v>49510</v>
      </c>
      <c r="J1435" s="182">
        <f>IFERROR(_xll.qlIndexFixing(Index1M,$H1435,TRUE,_xll.ohTrigger(RecalcTrigger,Trigger1M)),NA())</f>
        <v>1.9008472909791255E-2</v>
      </c>
      <c r="K1435" s="44" t="e">
        <f>IFERROR(_xll.qlIndexFixing(Index3M,H1435,TRUE,_xll.ohTrigger(RecalcTrigger,Trigger3M)),NA())</f>
        <v>#N/A</v>
      </c>
      <c r="L1435" s="44">
        <f>IFERROR(_xll.qlIndexFixing(Index6M,$H1435,TRUE,_xll.ohTrigger(RecalcTrigger,Trigger6M)),NA())</f>
        <v>1.9286208922609488E-2</v>
      </c>
      <c r="M1435" s="183">
        <f>IFERROR(_xll.qlIndexFixing(Index1Y,$H1435,TRUE,_xll.ohTrigger(RecalcTrigger,Trigger1Y)),NA())</f>
        <v>1.8998702525106367E-2</v>
      </c>
      <c r="N1435" s="182">
        <f>IFERROR(_xll.qlIndexFixing(ONIndex1M,I1435,TRUE,_xll.ohTrigger(RecalcTrigger,Trigger1M)),NA())</f>
        <v>1.9020386706927184E-2</v>
      </c>
      <c r="O1435" s="44" t="e">
        <f>IFERROR(_xll.qlIndexFixing(ONIndex3M,I1435,TRUE,_xll.ohTrigger(RecalcTrigger,Trigger3M)),NA())</f>
        <v>#N/A</v>
      </c>
      <c r="P1435" s="44">
        <f>IFERROR(_xll.qlIndexFixing(ONIndex6M,I1435,TRUE,_xll.ohTrigger(RecalcTrigger,Trigger6M)),NA())</f>
        <v>1.9419971100740341E-2</v>
      </c>
      <c r="Q1435" s="183">
        <f>IFERROR(_xll.qlIndexFixing(ONIndex1Y,I1435,TRUE,_xll.ohTrigger(RecalcTrigger,Trigger1Y)),NA())</f>
        <v>1.938369812044094E-2</v>
      </c>
    </row>
    <row r="1436" spans="2:17" x14ac:dyDescent="0.2">
      <c r="B1436" s="39" t="s">
        <v>42</v>
      </c>
      <c r="D1436" s="42">
        <f>_xll.qlCalendarAdvance(Calendar,$D1435,B1436,"f",FALSE)</f>
        <v>49515</v>
      </c>
      <c r="E1436" s="177">
        <f>_xll.qlInterestRateIndexValueDate(IndexON,D1436)</f>
        <v>49515</v>
      </c>
      <c r="F1436" s="193">
        <f>IFERROR(_xll.qlIndexFixing(IndexON,D1436,TRUE,_xll.ohTrigger(RecalcTrigger,TriggerON)),NA())</f>
        <v>1.8947984122519301E-2</v>
      </c>
      <c r="H1436" s="42">
        <f>_xll.qlCalendarAdvance(Calendar,$H1435,B1436,"f",FALSE)</f>
        <v>49515</v>
      </c>
      <c r="I1436" s="177">
        <f>_xll.qlInterestRateIndexValueDate(Index1M,$H1436)</f>
        <v>49517</v>
      </c>
      <c r="J1436" s="182">
        <f>IFERROR(_xll.qlIndexFixing(Index1M,$H1436,TRUE,_xll.ohTrigger(RecalcTrigger,Trigger1M)),NA())</f>
        <v>1.8991262293496559E-2</v>
      </c>
      <c r="K1436" s="44" t="e">
        <f>IFERROR(_xll.qlIndexFixing(Index3M,H1436,TRUE,_xll.ohTrigger(RecalcTrigger,Trigger3M)),NA())</f>
        <v>#N/A</v>
      </c>
      <c r="L1436" s="44">
        <f>IFERROR(_xll.qlIndexFixing(Index6M,$H1436,TRUE,_xll.ohTrigger(RecalcTrigger,Trigger6M)),NA())</f>
        <v>1.9267738088238721E-2</v>
      </c>
      <c r="M1436" s="183">
        <f>IFERROR(_xll.qlIndexFixing(Index1Y,$H1436,TRUE,_xll.ohTrigger(RecalcTrigger,Trigger1Y)),NA())</f>
        <v>1.8979559579308688E-2</v>
      </c>
      <c r="N1436" s="182">
        <f>IFERROR(_xll.qlIndexFixing(ONIndex1M,I1436,TRUE,_xll.ohTrigger(RecalcTrigger,Trigger1M)),NA())</f>
        <v>1.9003268355790581E-2</v>
      </c>
      <c r="O1436" s="44" t="e">
        <f>IFERROR(_xll.qlIndexFixing(ONIndex3M,I1436,TRUE,_xll.ohTrigger(RecalcTrigger,Trigger3M)),NA())</f>
        <v>#N/A</v>
      </c>
      <c r="P1436" s="44">
        <f>IFERROR(_xll.qlIndexFixing(ONIndex6M,I1436,TRUE,_xll.ohTrigger(RecalcTrigger,Trigger6M)),NA())</f>
        <v>1.9402115155378041E-2</v>
      </c>
      <c r="Q1436" s="183">
        <f>IFERROR(_xll.qlIndexFixing(ONIndex1Y,I1436,TRUE,_xll.ohTrigger(RecalcTrigger,Trigger1Y)),NA())</f>
        <v>1.9357711172407477E-2</v>
      </c>
    </row>
    <row r="1437" spans="2:17" x14ac:dyDescent="0.2">
      <c r="B1437" s="39" t="s">
        <v>42</v>
      </c>
      <c r="D1437" s="42">
        <f>_xll.qlCalendarAdvance(Calendar,$D1436,B1437,"f",FALSE)</f>
        <v>49522</v>
      </c>
      <c r="E1437" s="177">
        <f>_xll.qlInterestRateIndexValueDate(IndexON,D1437)</f>
        <v>49522</v>
      </c>
      <c r="F1437" s="193">
        <f>IFERROR(_xll.qlIndexFixing(IndexON,D1437,TRUE,_xll.ohTrigger(RecalcTrigger,TriggerON)),NA())</f>
        <v>1.8931217315536486E-2</v>
      </c>
      <c r="H1437" s="42">
        <f>_xll.qlCalendarAdvance(Calendar,$H1436,B1437,"f",FALSE)</f>
        <v>49522</v>
      </c>
      <c r="I1437" s="177">
        <f>_xll.qlInterestRateIndexValueDate(Index1M,$H1437)</f>
        <v>49524</v>
      </c>
      <c r="J1437" s="182">
        <f>IFERROR(_xll.qlIndexFixing(Index1M,$H1437,TRUE,_xll.ohTrigger(RecalcTrigger,Trigger1M)),NA())</f>
        <v>1.897401034273569E-2</v>
      </c>
      <c r="K1437" s="44" t="e">
        <f>IFERROR(_xll.qlIndexFixing(Index3M,H1437,TRUE,_xll.ohTrigger(RecalcTrigger,Trigger3M)),NA())</f>
        <v>#N/A</v>
      </c>
      <c r="L1437" s="44">
        <f>IFERROR(_xll.qlIndexFixing(Index6M,$H1437,TRUE,_xll.ohTrigger(RecalcTrigger,Trigger6M)),NA())</f>
        <v>1.9249242907439082E-2</v>
      </c>
      <c r="M1437" s="183">
        <f>IFERROR(_xll.qlIndexFixing(Index1Y,$H1437,TRUE,_xll.ohTrigger(RecalcTrigger,Trigger1Y)),NA())</f>
        <v>1.8960672567155862E-2</v>
      </c>
      <c r="N1437" s="182">
        <f>IFERROR(_xll.qlIndexFixing(ONIndex1M,I1437,TRUE,_xll.ohTrigger(RecalcTrigger,Trigger1M)),NA())</f>
        <v>1.8986108490661735E-2</v>
      </c>
      <c r="O1437" s="44" t="e">
        <f>IFERROR(_xll.qlIndexFixing(ONIndex3M,I1437,TRUE,_xll.ohTrigger(RecalcTrigger,Trigger3M)),NA())</f>
        <v>#N/A</v>
      </c>
      <c r="P1437" s="44">
        <f>IFERROR(_xll.qlIndexFixing(ONIndex6M,I1437,TRUE,_xll.ohTrigger(RecalcTrigger,Trigger6M)),NA())</f>
        <v>1.9384221615368347E-2</v>
      </c>
      <c r="Q1437" s="183">
        <f>IFERROR(_xll.qlIndexFixing(ONIndex1Y,I1437,TRUE,_xll.ohTrigger(RecalcTrigger,Trigger1Y)),NA())</f>
        <v>1.9331612936355214E-2</v>
      </c>
    </row>
    <row r="1438" spans="2:17" x14ac:dyDescent="0.2">
      <c r="B1438" s="39" t="s">
        <v>42</v>
      </c>
      <c r="D1438" s="42">
        <f>_xll.qlCalendarAdvance(Calendar,$D1437,B1438,"f",FALSE)</f>
        <v>49529</v>
      </c>
      <c r="E1438" s="177">
        <f>_xll.qlInterestRateIndexValueDate(IndexON,D1438)</f>
        <v>49529</v>
      </c>
      <c r="F1438" s="193">
        <f>IFERROR(_xll.qlIndexFixing(IndexON,D1438,TRUE,_xll.ohTrigger(RecalcTrigger,TriggerON)),NA())</f>
        <v>1.891441374516134E-2</v>
      </c>
      <c r="H1438" s="42">
        <f>_xll.qlCalendarAdvance(Calendar,$H1437,B1438,"f",FALSE)</f>
        <v>49529</v>
      </c>
      <c r="I1438" s="177">
        <f>_xll.qlInterestRateIndexValueDate(Index1M,$H1438)</f>
        <v>49531</v>
      </c>
      <c r="J1438" s="182">
        <f>IFERROR(_xll.qlIndexFixing(Index1M,$H1438,TRUE,_xll.ohTrigger(RecalcTrigger,Trigger1M)),NA())</f>
        <v>1.8956717198062023E-2</v>
      </c>
      <c r="K1438" s="44" t="e">
        <f>IFERROR(_xll.qlIndexFixing(Index3M,H1438,TRUE,_xll.ohTrigger(RecalcTrigger,Trigger3M)),NA())</f>
        <v>#N/A</v>
      </c>
      <c r="L1438" s="44">
        <f>IFERROR(_xll.qlIndexFixing(Index6M,$H1438,TRUE,_xll.ohTrigger(RecalcTrigger,Trigger6M)),NA())</f>
        <v>1.923072581535628E-2</v>
      </c>
      <c r="M1438" s="183">
        <f>IFERROR(_xll.qlIndexFixing(Index1Y,$H1438,TRUE,_xll.ohTrigger(RecalcTrigger,Trigger1Y)),NA())</f>
        <v>1.8942044138983854E-2</v>
      </c>
      <c r="N1438" s="182">
        <f>IFERROR(_xll.qlIndexFixing(ONIndex1M,I1438,TRUE,_xll.ohTrigger(RecalcTrigger,Trigger1M)),NA())</f>
        <v>1.8968907251588618E-2</v>
      </c>
      <c r="O1438" s="44" t="e">
        <f>IFERROR(_xll.qlIndexFixing(ONIndex3M,I1438,TRUE,_xll.ohTrigger(RecalcTrigger,Trigger3M)),NA())</f>
        <v>#N/A</v>
      </c>
      <c r="P1438" s="44">
        <f>IFERROR(_xll.qlIndexFixing(ONIndex6M,I1438,TRUE,_xll.ohTrigger(RecalcTrigger,Trigger6M)),NA())</f>
        <v>1.9366290620679294E-2</v>
      </c>
      <c r="Q1438" s="183">
        <f>IFERROR(_xll.qlIndexFixing(ONIndex1Y,I1438,TRUE,_xll.ohTrigger(RecalcTrigger,Trigger1Y)),NA())</f>
        <v>1.9305403341460803E-2</v>
      </c>
    </row>
    <row r="1439" spans="2:17" x14ac:dyDescent="0.2">
      <c r="B1439" s="39" t="s">
        <v>42</v>
      </c>
      <c r="D1439" s="42">
        <f>_xll.qlCalendarAdvance(Calendar,$D1438,B1439,"f",FALSE)</f>
        <v>49536</v>
      </c>
      <c r="E1439" s="177">
        <f>_xll.qlInterestRateIndexValueDate(IndexON,D1439)</f>
        <v>49536</v>
      </c>
      <c r="F1439" s="193">
        <f>IFERROR(_xll.qlIndexFixing(IndexON,D1439,TRUE,_xll.ohTrigger(RecalcTrigger,TriggerON)),NA())</f>
        <v>1.8897573565270775E-2</v>
      </c>
      <c r="H1439" s="42">
        <f>_xll.qlCalendarAdvance(Calendar,$H1438,B1439,"f",FALSE)</f>
        <v>49536</v>
      </c>
      <c r="I1439" s="177">
        <f>_xll.qlInterestRateIndexValueDate(Index1M,$H1439)</f>
        <v>49538</v>
      </c>
      <c r="J1439" s="182">
        <f>IFERROR(_xll.qlIndexFixing(Index1M,$H1439,TRUE,_xll.ohTrigger(RecalcTrigger,Trigger1M)),NA())</f>
        <v>1.8939383000028936E-2</v>
      </c>
      <c r="K1439" s="44" t="e">
        <f>IFERROR(_xll.qlIndexFixing(Index3M,H1439,TRUE,_xll.ohTrigger(RecalcTrigger,Trigger3M)),NA())</f>
        <v>#N/A</v>
      </c>
      <c r="L1439" s="44">
        <f>IFERROR(_xll.qlIndexFixing(Index6M,$H1439,TRUE,_xll.ohTrigger(RecalcTrigger,Trigger6M)),NA())</f>
        <v>1.9212189255642075E-2</v>
      </c>
      <c r="M1439" s="183">
        <f>IFERROR(_xll.qlIndexFixing(Index1Y,$H1439,TRUE,_xll.ohTrigger(RecalcTrigger,Trigger1Y)),NA())</f>
        <v>1.8923676951646151E-2</v>
      </c>
      <c r="N1439" s="182">
        <f>IFERROR(_xll.qlIndexFixing(ONIndex1M,I1439,TRUE,_xll.ohTrigger(RecalcTrigger,Trigger1M)),NA())</f>
        <v>1.8951664778779076E-2</v>
      </c>
      <c r="O1439" s="44" t="e">
        <f>IFERROR(_xll.qlIndexFixing(ONIndex3M,I1439,TRUE,_xll.ohTrigger(RecalcTrigger,Trigger3M)),NA())</f>
        <v>#N/A</v>
      </c>
      <c r="P1439" s="44">
        <f>IFERROR(_xll.qlIndexFixing(ONIndex6M,I1439,TRUE,_xll.ohTrigger(RecalcTrigger,Trigger6M)),NA())</f>
        <v>1.9348322311119048E-2</v>
      </c>
      <c r="Q1439" s="183">
        <f>IFERROR(_xll.qlIndexFixing(ONIndex1Y,I1439,TRUE,_xll.ohTrigger(RecalcTrigger,Trigger1Y)),NA())</f>
        <v>1.9279082317140706E-2</v>
      </c>
    </row>
    <row r="1440" spans="2:17" x14ac:dyDescent="0.2">
      <c r="B1440" s="39" t="s">
        <v>42</v>
      </c>
      <c r="D1440" s="42">
        <f>_xll.qlCalendarAdvance(Calendar,$D1439,B1440,"f",FALSE)</f>
        <v>49543</v>
      </c>
      <c r="E1440" s="177">
        <f>_xll.qlInterestRateIndexValueDate(IndexON,D1440)</f>
        <v>49543</v>
      </c>
      <c r="F1440" s="193">
        <f>IFERROR(_xll.qlIndexFixing(IndexON,D1440,TRUE,_xll.ohTrigger(RecalcTrigger,TriggerON)),NA())</f>
        <v>1.888069692918215E-2</v>
      </c>
      <c r="H1440" s="42">
        <f>_xll.qlCalendarAdvance(Calendar,$H1439,B1440,"f",FALSE)</f>
        <v>49543</v>
      </c>
      <c r="I1440" s="177">
        <f>_xll.qlInterestRateIndexValueDate(Index1M,$H1440)</f>
        <v>49545</v>
      </c>
      <c r="J1440" s="182">
        <f>IFERROR(_xll.qlIndexFixing(Index1M,$H1440,TRUE,_xll.ohTrigger(RecalcTrigger,Trigger1M)),NA())</f>
        <v>1.8922007889189803E-2</v>
      </c>
      <c r="K1440" s="44" t="e">
        <f>IFERROR(_xll.qlIndexFixing(Index3M,H1440,TRUE,_xll.ohTrigger(RecalcTrigger,Trigger3M)),NA())</f>
        <v>#N/A</v>
      </c>
      <c r="L1440" s="44">
        <f>IFERROR(_xll.qlIndexFixing(Index6M,$H1440,TRUE,_xll.ohTrigger(RecalcTrigger,Trigger6M)),NA())</f>
        <v>1.9193635680455595E-2</v>
      </c>
      <c r="M1440" s="183">
        <f>IFERROR(_xll.qlIndexFixing(Index1Y,$H1440,TRUE,_xll.ohTrigger(RecalcTrigger,Trigger1Y)),NA())</f>
        <v>1.8905573668524203E-2</v>
      </c>
      <c r="N1440" s="182">
        <f>IFERROR(_xll.qlIndexFixing(ONIndex1M,I1440,TRUE,_xll.ohTrigger(RecalcTrigger,Trigger1M)),NA())</f>
        <v>1.8934381212361018E-2</v>
      </c>
      <c r="O1440" s="44" t="e">
        <f>IFERROR(_xll.qlIndexFixing(ONIndex3M,I1440,TRUE,_xll.ohTrigger(RecalcTrigger,Trigger3M)),NA())</f>
        <v>#N/A</v>
      </c>
      <c r="P1440" s="44">
        <f>IFERROR(_xll.qlIndexFixing(ONIndex6M,I1440,TRUE,_xll.ohTrigger(RecalcTrigger,Trigger6M)),NA())</f>
        <v>1.9330316826895455E-2</v>
      </c>
      <c r="Q1440" s="183">
        <f>IFERROR(_xll.qlIndexFixing(ONIndex1Y,I1440,TRUE,_xll.ohTrigger(RecalcTrigger,Trigger1Y)),NA())</f>
        <v>1.9252649792411702E-2</v>
      </c>
    </row>
    <row r="1441" spans="2:17" x14ac:dyDescent="0.2">
      <c r="B1441" s="39" t="s">
        <v>42</v>
      </c>
      <c r="D1441" s="42">
        <f>_xll.qlCalendarAdvance(Calendar,$D1440,B1441,"f",FALSE)</f>
        <v>49550</v>
      </c>
      <c r="E1441" s="177">
        <f>_xll.qlInterestRateIndexValueDate(IndexON,D1441)</f>
        <v>49550</v>
      </c>
      <c r="F1441" s="193">
        <f>IFERROR(_xll.qlIndexFixing(IndexON,D1441,TRUE,_xll.ohTrigger(RecalcTrigger,TriggerON)),NA())</f>
        <v>1.8863783990452632E-2</v>
      </c>
      <c r="H1441" s="42">
        <f>_xll.qlCalendarAdvance(Calendar,$H1440,B1441,"f",FALSE)</f>
        <v>49550</v>
      </c>
      <c r="I1441" s="177">
        <f>_xll.qlInterestRateIndexValueDate(Index1M,$H1441)</f>
        <v>49552</v>
      </c>
      <c r="J1441" s="182">
        <f>IFERROR(_xll.qlIndexFixing(Index1M,$H1441,TRUE,_xll.ohTrigger(RecalcTrigger,Trigger1M)),NA())</f>
        <v>1.890684472848506E-2</v>
      </c>
      <c r="K1441" s="44" t="e">
        <f>IFERROR(_xll.qlIndexFixing(Index3M,H1441,TRUE,_xll.ohTrigger(RecalcTrigger,Trigger3M)),NA())</f>
        <v>#N/A</v>
      </c>
      <c r="L1441" s="44">
        <f>IFERROR(_xll.qlIndexFixing(Index6M,$H1441,TRUE,_xll.ohTrigger(RecalcTrigger,Trigger6M)),NA())</f>
        <v>1.9177535451452642E-2</v>
      </c>
      <c r="M1441" s="183">
        <f>IFERROR(_xll.qlIndexFixing(Index1Y,$H1441,TRUE,_xll.ohTrigger(RecalcTrigger,Trigger1Y)),NA())</f>
        <v>1.8889396221787105E-2</v>
      </c>
      <c r="N1441" s="182">
        <f>IFERROR(_xll.qlIndexFixing(ONIndex1M,I1441,TRUE,_xll.ohTrigger(RecalcTrigger,Trigger1M)),NA())</f>
        <v>1.8917056692542289E-2</v>
      </c>
      <c r="O1441" s="44" t="e">
        <f>IFERROR(_xll.qlIndexFixing(ONIndex3M,I1441,TRUE,_xll.ohTrigger(RecalcTrigger,Trigger3M)),NA())</f>
        <v>#N/A</v>
      </c>
      <c r="P1441" s="44">
        <f>IFERROR(_xll.qlIndexFixing(ONIndex6M,I1441,TRUE,_xll.ohTrigger(RecalcTrigger,Trigger6M)),NA())</f>
        <v>1.9312274307896615E-2</v>
      </c>
      <c r="Q1441" s="183">
        <f>IFERROR(_xll.qlIndexFixing(ONIndex1Y,I1441,TRUE,_xll.ohTrigger(RecalcTrigger,Trigger1Y)),NA())</f>
        <v>1.9226105696690254E-2</v>
      </c>
    </row>
    <row r="1442" spans="2:17" x14ac:dyDescent="0.2">
      <c r="B1442" s="39" t="s">
        <v>42</v>
      </c>
      <c r="D1442" s="42">
        <f>_xll.qlCalendarAdvance(Calendar,$D1441,B1442,"f",FALSE)</f>
        <v>49557</v>
      </c>
      <c r="E1442" s="177">
        <f>_xll.qlInterestRateIndexValueDate(IndexON,D1442)</f>
        <v>49557</v>
      </c>
      <c r="F1442" s="193">
        <f>IFERROR(_xll.qlIndexFixing(IndexON,D1442,TRUE,_xll.ohTrigger(RecalcTrigger,TriggerON)),NA())</f>
        <v>1.8846834902799259E-2</v>
      </c>
      <c r="H1442" s="42">
        <f>_xll.qlCalendarAdvance(Calendar,$H1441,B1442,"f",FALSE)</f>
        <v>49557</v>
      </c>
      <c r="I1442" s="177">
        <f>_xll.qlInterestRateIndexValueDate(Index1M,$H1442)</f>
        <v>49559</v>
      </c>
      <c r="J1442" s="182">
        <f>IFERROR(_xll.qlIndexFixing(Index1M,$H1442,TRUE,_xll.ohTrigger(RecalcTrigger,Trigger1M)),NA())</f>
        <v>1.8887135491301738E-2</v>
      </c>
      <c r="K1442" s="44" t="e">
        <f>IFERROR(_xll.qlIndexFixing(Index3M,H1442,TRUE,_xll.ohTrigger(RecalcTrigger,Trigger3M)),NA())</f>
        <v>#N/A</v>
      </c>
      <c r="L1442" s="44">
        <f>IFERROR(_xll.qlIndexFixing(Index6M,$H1442,TRUE,_xll.ohTrigger(RecalcTrigger,Trigger6M)),NA())</f>
        <v>1.9158957322891825E-2</v>
      </c>
      <c r="M1442" s="183">
        <f>IFERROR(_xll.qlIndexFixing(Index1Y,$H1442,TRUE,_xll.ohTrigger(RecalcTrigger,Trigger1Y)),NA())</f>
        <v>1.8870169501118476E-2</v>
      </c>
      <c r="N1442" s="182">
        <f>IFERROR(_xll.qlIndexFixing(ONIndex1M,I1442,TRUE,_xll.ohTrigger(RecalcTrigger,Trigger1M)),NA())</f>
        <v>1.8899691359450799E-2</v>
      </c>
      <c r="O1442" s="44" t="e">
        <f>IFERROR(_xll.qlIndexFixing(ONIndex3M,I1442,TRUE,_xll.ohTrigger(RecalcTrigger,Trigger3M)),NA())</f>
        <v>#N/A</v>
      </c>
      <c r="P1442" s="44">
        <f>IFERROR(_xll.qlIndexFixing(ONIndex6M,I1442,TRUE,_xll.ohTrigger(RecalcTrigger,Trigger6M)),NA())</f>
        <v>1.9294194894250438E-2</v>
      </c>
      <c r="Q1442" s="183">
        <f>IFERROR(_xll.qlIndexFixing(ONIndex1Y,I1442,TRUE,_xll.ohTrigger(RecalcTrigger,Trigger1Y)),NA())</f>
        <v>1.9199449959073078E-2</v>
      </c>
    </row>
    <row r="1443" spans="2:17" x14ac:dyDescent="0.2">
      <c r="B1443" s="39" t="s">
        <v>42</v>
      </c>
      <c r="D1443" s="42">
        <f>_xll.qlCalendarAdvance(Calendar,$D1442,B1443,"f",FALSE)</f>
        <v>49564</v>
      </c>
      <c r="E1443" s="177">
        <f>_xll.qlInterestRateIndexValueDate(IndexON,D1443)</f>
        <v>49564</v>
      </c>
      <c r="F1443" s="193">
        <f>IFERROR(_xll.qlIndexFixing(IndexON,D1443,TRUE,_xll.ohTrigger(RecalcTrigger,TriggerON)),NA())</f>
        <v>1.8829849819699263E-2</v>
      </c>
      <c r="H1443" s="42">
        <f>_xll.qlCalendarAdvance(Calendar,$H1442,B1443,"f",FALSE)</f>
        <v>49564</v>
      </c>
      <c r="I1443" s="177">
        <f>_xll.qlInterestRateIndexValueDate(Index1M,$H1443)</f>
        <v>49566</v>
      </c>
      <c r="J1443" s="182">
        <f>IFERROR(_xll.qlIndexFixing(Index1M,$H1443,TRUE,_xll.ohTrigger(RecalcTrigger,Trigger1M)),NA())</f>
        <v>1.8869638485356981E-2</v>
      </c>
      <c r="K1443" s="44" t="e">
        <f>IFERROR(_xll.qlIndexFixing(Index3M,H1443,TRUE,_xll.ohTrigger(RecalcTrigger,Trigger3M)),NA())</f>
        <v>#N/A</v>
      </c>
      <c r="L1443" s="44">
        <f>IFERROR(_xll.qlIndexFixing(Index6M,$H1443,TRUE,_xll.ohTrigger(RecalcTrigger,Trigger6M)),NA())</f>
        <v>1.9140368957366764E-2</v>
      </c>
      <c r="M1443" s="183">
        <f>IFERROR(_xll.qlIndexFixing(Index1Y,$H1443,TRUE,_xll.ohTrigger(RecalcTrigger,Trigger1Y)),NA())</f>
        <v>1.8852873976284035E-2</v>
      </c>
      <c r="N1443" s="182">
        <f>IFERROR(_xll.qlIndexFixing(ONIndex1M,I1443,TRUE,_xll.ohTrigger(RecalcTrigger,Trigger1M)),NA())</f>
        <v>1.8882285353054584E-2</v>
      </c>
      <c r="O1443" s="44" t="e">
        <f>IFERROR(_xll.qlIndexFixing(ONIndex3M,I1443,TRUE,_xll.ohTrigger(RecalcTrigger,Trigger3M)),NA())</f>
        <v>#N/A</v>
      </c>
      <c r="P1443" s="44">
        <f>IFERROR(_xll.qlIndexFixing(ONIndex6M,I1443,TRUE,_xll.ohTrigger(RecalcTrigger,Trigger6M)),NA())</f>
        <v>1.9276078725605217E-2</v>
      </c>
      <c r="Q1443" s="183">
        <f>IFERROR(_xll.qlIndexFixing(ONIndex1Y,I1443,TRUE,_xll.ohTrigger(RecalcTrigger,Trigger1Y)),NA())</f>
        <v>1.9172682508816763E-2</v>
      </c>
    </row>
    <row r="1444" spans="2:17" x14ac:dyDescent="0.2">
      <c r="B1444" s="39" t="s">
        <v>42</v>
      </c>
      <c r="D1444" s="42">
        <f>_xll.qlCalendarAdvance(Calendar,$D1443,B1444,"f",FALSE)</f>
        <v>49571</v>
      </c>
      <c r="E1444" s="177">
        <f>_xll.qlInterestRateIndexValueDate(IndexON,D1444)</f>
        <v>49571</v>
      </c>
      <c r="F1444" s="193">
        <f>IFERROR(_xll.qlIndexFixing(IndexON,D1444,TRUE,_xll.ohTrigger(RecalcTrigger,TriggerON)),NA())</f>
        <v>1.8812828894629874E-2</v>
      </c>
      <c r="H1444" s="42">
        <f>_xll.qlCalendarAdvance(Calendar,$H1443,B1444,"f",FALSE)</f>
        <v>49571</v>
      </c>
      <c r="I1444" s="177">
        <f>_xll.qlInterestRateIndexValueDate(Index1M,$H1444)</f>
        <v>49573</v>
      </c>
      <c r="J1444" s="182">
        <f>IFERROR(_xll.qlIndexFixing(Index1M,$H1444,TRUE,_xll.ohTrigger(RecalcTrigger,Trigger1M)),NA())</f>
        <v>1.8852101128814525E-2</v>
      </c>
      <c r="K1444" s="44" t="e">
        <f>IFERROR(_xll.qlIndexFixing(Index3M,H1444,TRUE,_xll.ohTrigger(RecalcTrigger,Trigger3M)),NA())</f>
        <v>#N/A</v>
      </c>
      <c r="L1444" s="44">
        <f>IFERROR(_xll.qlIndexFixing(Index6M,$H1444,TRUE,_xll.ohTrigger(RecalcTrigger,Trigger6M)),NA())</f>
        <v>1.9121772875571885E-2</v>
      </c>
      <c r="M1444" s="183">
        <f>IFERROR(_xll.qlIndexFixing(Index1Y,$H1444,TRUE,_xll.ohTrigger(RecalcTrigger,Trigger1Y)),NA())</f>
        <v>1.883585307457819E-2</v>
      </c>
      <c r="N1444" s="182">
        <f>IFERROR(_xll.qlIndexFixing(ONIndex1M,I1444,TRUE,_xll.ohTrigger(RecalcTrigger,Trigger1M)),NA())</f>
        <v>1.8864838813881235E-2</v>
      </c>
      <c r="O1444" s="44" t="e">
        <f>IFERROR(_xll.qlIndexFixing(ONIndex3M,I1444,TRUE,_xll.ohTrigger(RecalcTrigger,Trigger3M)),NA())</f>
        <v>#N/A</v>
      </c>
      <c r="P1444" s="44">
        <f>IFERROR(_xll.qlIndexFixing(ONIndex6M,I1444,TRUE,_xll.ohTrigger(RecalcTrigger,Trigger6M)),NA())</f>
        <v>1.9257925942488541E-2</v>
      </c>
      <c r="Q1444" s="183">
        <f>IFERROR(_xll.qlIndexFixing(ONIndex1Y,I1444,TRUE,_xll.ohTrigger(RecalcTrigger,Trigger1Y)),NA())</f>
        <v>1.9145803275337769E-2</v>
      </c>
    </row>
    <row r="1445" spans="2:17" x14ac:dyDescent="0.2">
      <c r="B1445" s="39" t="s">
        <v>42</v>
      </c>
      <c r="D1445" s="42">
        <f>_xll.qlCalendarAdvance(Calendar,$D1444,B1445,"f",FALSE)</f>
        <v>49578</v>
      </c>
      <c r="E1445" s="177">
        <f>_xll.qlInterestRateIndexValueDate(IndexON,D1445)</f>
        <v>49578</v>
      </c>
      <c r="F1445" s="193">
        <f>IFERROR(_xll.qlIndexFixing(IndexON,D1445,TRUE,_xll.ohTrigger(RecalcTrigger,TriggerON)),NA())</f>
        <v>1.8795772281228196E-2</v>
      </c>
      <c r="H1445" s="42">
        <f>_xll.qlCalendarAdvance(Calendar,$H1444,B1445,"f",FALSE)</f>
        <v>49578</v>
      </c>
      <c r="I1445" s="177">
        <f>_xll.qlInterestRateIndexValueDate(Index1M,$H1445)</f>
        <v>49580</v>
      </c>
      <c r="J1445" s="182">
        <f>IFERROR(_xll.qlIndexFixing(Index1M,$H1445,TRUE,_xll.ohTrigger(RecalcTrigger,Trigger1M)),NA())</f>
        <v>1.8832989470604584E-2</v>
      </c>
      <c r="K1445" s="44" t="e">
        <f>IFERROR(_xll.qlIndexFixing(Index3M,H1445,TRUE,_xll.ohTrigger(RecalcTrigger,Trigger3M)),NA())</f>
        <v>#N/A</v>
      </c>
      <c r="L1445" s="44">
        <f>IFERROR(_xll.qlIndexFixing(Index6M,$H1445,TRUE,_xll.ohTrigger(RecalcTrigger,Trigger6M)),NA())</f>
        <v>1.9100698993287507E-2</v>
      </c>
      <c r="M1445" s="183">
        <f>IFERROR(_xll.qlIndexFixing(Index1Y,$H1445,TRUE,_xll.ohTrigger(RecalcTrigger,Trigger1Y)),NA())</f>
        <v>1.8818600548876366E-2</v>
      </c>
      <c r="N1445" s="182">
        <f>IFERROR(_xll.qlIndexFixing(ONIndex1M,I1445,TRUE,_xll.ohTrigger(RecalcTrigger,Trigger1M)),NA())</f>
        <v>1.8847351881738916E-2</v>
      </c>
      <c r="O1445" s="44" t="e">
        <f>IFERROR(_xll.qlIndexFixing(ONIndex3M,I1445,TRUE,_xll.ohTrigger(RecalcTrigger,Trigger3M)),NA())</f>
        <v>#N/A</v>
      </c>
      <c r="P1445" s="44">
        <f>IFERROR(_xll.qlIndexFixing(ONIndex6M,I1445,TRUE,_xll.ohTrigger(RecalcTrigger,Trigger6M)),NA())</f>
        <v>1.9239736684468767E-2</v>
      </c>
      <c r="Q1445" s="183">
        <f>IFERROR(_xll.qlIndexFixing(ONIndex1Y,I1445,TRUE,_xll.ohTrigger(RecalcTrigger,Trigger1Y)),NA())</f>
        <v>1.9118812187572942E-2</v>
      </c>
    </row>
    <row r="1446" spans="2:17" x14ac:dyDescent="0.2">
      <c r="B1446" s="39" t="s">
        <v>42</v>
      </c>
      <c r="D1446" s="42">
        <f>_xll.qlCalendarAdvance(Calendar,$D1445,B1446,"f",FALSE)</f>
        <v>49585</v>
      </c>
      <c r="E1446" s="177">
        <f>_xll.qlInterestRateIndexValueDate(IndexON,D1446)</f>
        <v>49585</v>
      </c>
      <c r="F1446" s="193">
        <f>IFERROR(_xll.qlIndexFixing(IndexON,D1446,TRUE,_xll.ohTrigger(RecalcTrigger,TriggerON)),NA())</f>
        <v>1.8778680133051395E-2</v>
      </c>
      <c r="H1446" s="42">
        <f>_xll.qlCalendarAdvance(Calendar,$H1445,B1446,"f",FALSE)</f>
        <v>49585</v>
      </c>
      <c r="I1446" s="177">
        <f>_xll.qlInterestRateIndexValueDate(Index1M,$H1446)</f>
        <v>49587</v>
      </c>
      <c r="J1446" s="182">
        <f>IFERROR(_xll.qlIndexFixing(Index1M,$H1446,TRUE,_xll.ohTrigger(RecalcTrigger,Trigger1M)),NA())</f>
        <v>1.8816905926147424E-2</v>
      </c>
      <c r="K1446" s="44" t="e">
        <f>IFERROR(_xll.qlIndexFixing(Index3M,H1446,TRUE,_xll.ohTrigger(RecalcTrigger,Trigger3M)),NA())</f>
        <v>#N/A</v>
      </c>
      <c r="L1446" s="44">
        <f>IFERROR(_xll.qlIndexFixing(Index6M,$H1446,TRUE,_xll.ohTrigger(RecalcTrigger,Trigger6M)),NA())</f>
        <v>1.9082095296827844E-2</v>
      </c>
      <c r="M1446" s="183">
        <f>IFERROR(_xll.qlIndexFixing(Index1Y,$H1446,TRUE,_xll.ohTrigger(RecalcTrigger,Trigger1Y)),NA())</f>
        <v>1.8802645931552436E-2</v>
      </c>
      <c r="N1446" s="182">
        <f>IFERROR(_xll.qlIndexFixing(ONIndex1M,I1446,TRUE,_xll.ohTrigger(RecalcTrigger,Trigger1M)),NA())</f>
        <v>1.8829824696995345E-2</v>
      </c>
      <c r="O1446" s="44" t="e">
        <f>IFERROR(_xll.qlIndexFixing(ONIndex3M,I1446,TRUE,_xll.ohTrigger(RecalcTrigger,Trigger3M)),NA())</f>
        <v>#N/A</v>
      </c>
      <c r="P1446" s="44">
        <f>IFERROR(_xll.qlIndexFixing(ONIndex6M,I1446,TRUE,_xll.ohTrigger(RecalcTrigger,Trigger6M)),NA())</f>
        <v>1.9221511091673804E-2</v>
      </c>
      <c r="Q1446" s="183">
        <f>IFERROR(_xll.qlIndexFixing(ONIndex1Y,I1446,TRUE,_xll.ohTrigger(RecalcTrigger,Trigger1Y)),NA())</f>
        <v>1.9091709175098615E-2</v>
      </c>
    </row>
    <row r="1447" spans="2:17" x14ac:dyDescent="0.2">
      <c r="B1447" s="39" t="s">
        <v>42</v>
      </c>
      <c r="D1447" s="42">
        <f>_xll.qlCalendarAdvance(Calendar,$D1446,B1447,"f",FALSE)</f>
        <v>49592</v>
      </c>
      <c r="E1447" s="177">
        <f>_xll.qlInterestRateIndexValueDate(IndexON,D1447)</f>
        <v>49592</v>
      </c>
      <c r="F1447" s="193">
        <f>IFERROR(_xll.qlIndexFixing(IndexON,D1447,TRUE,_xll.ohTrigger(RecalcTrigger,TriggerON)),NA())</f>
        <v>1.8761552603576703E-2</v>
      </c>
      <c r="H1447" s="42">
        <f>_xll.qlCalendarAdvance(Calendar,$H1446,B1447,"f",FALSE)</f>
        <v>49592</v>
      </c>
      <c r="I1447" s="177">
        <f>_xll.qlInterestRateIndexValueDate(Index1M,$H1447)</f>
        <v>49594</v>
      </c>
      <c r="J1447" s="182">
        <f>IFERROR(_xll.qlIndexFixing(Index1M,$H1447,TRUE,_xll.ohTrigger(RecalcTrigger,Trigger1M)),NA())</f>
        <v>1.87992483611218E-2</v>
      </c>
      <c r="K1447" s="44" t="e">
        <f>IFERROR(_xll.qlIndexFixing(Index3M,H1447,TRUE,_xll.ohTrigger(RecalcTrigger,Trigger3M)),NA())</f>
        <v>#N/A</v>
      </c>
      <c r="L1447" s="44">
        <f>IFERROR(_xll.qlIndexFixing(Index6M,$H1447,TRUE,_xll.ohTrigger(RecalcTrigger,Trigger6M)),NA())</f>
        <v>1.9062668182644349E-2</v>
      </c>
      <c r="M1447" s="183">
        <f>IFERROR(_xll.qlIndexFixing(Index1Y,$H1447,TRUE,_xll.ohTrigger(RecalcTrigger,Trigger1Y)),NA())</f>
        <v>1.8786465102155855E-2</v>
      </c>
      <c r="N1447" s="182">
        <f>IFERROR(_xll.qlIndexFixing(ONIndex1M,I1447,TRUE,_xll.ohTrigger(RecalcTrigger,Trigger1M)),NA())</f>
        <v>1.8812257399698495E-2</v>
      </c>
      <c r="O1447" s="44" t="e">
        <f>IFERROR(_xll.qlIndexFixing(ONIndex3M,I1447,TRUE,_xll.ohTrigger(RecalcTrigger,Trigger3M)),NA())</f>
        <v>#N/A</v>
      </c>
      <c r="P1447" s="44">
        <f>IFERROR(_xll.qlIndexFixing(ONIndex6M,I1447,TRUE,_xll.ohTrigger(RecalcTrigger,Trigger6M)),NA())</f>
        <v>1.920324930407169E-2</v>
      </c>
      <c r="Q1447" s="183">
        <f>IFERROR(_xll.qlIndexFixing(ONIndex1Y,I1447,TRUE,_xll.ohTrigger(RecalcTrigger,Trigger1Y)),NA())</f>
        <v>1.9064494167011503E-2</v>
      </c>
    </row>
    <row r="1448" spans="2:17" x14ac:dyDescent="0.2">
      <c r="B1448" s="39" t="s">
        <v>42</v>
      </c>
      <c r="D1448" s="42">
        <f>_xll.qlCalendarAdvance(Calendar,$D1447,B1448,"f",FALSE)</f>
        <v>49599</v>
      </c>
      <c r="E1448" s="177">
        <f>_xll.qlInterestRateIndexValueDate(IndexON,D1448)</f>
        <v>49599</v>
      </c>
      <c r="F1448" s="193">
        <f>IFERROR(_xll.qlIndexFixing(IndexON,D1448,TRUE,_xll.ohTrigger(RecalcTrigger,TriggerON)),NA())</f>
        <v>1.8744389846441223E-2</v>
      </c>
      <c r="H1448" s="42">
        <f>_xll.qlCalendarAdvance(Calendar,$H1447,B1448,"f",FALSE)</f>
        <v>49599</v>
      </c>
      <c r="I1448" s="177">
        <f>_xll.qlInterestRateIndexValueDate(Index1M,$H1448)</f>
        <v>49601</v>
      </c>
      <c r="J1448" s="182">
        <f>IFERROR(_xll.qlIndexFixing(Index1M,$H1448,TRUE,_xll.ohTrigger(RecalcTrigger,Trigger1M)),NA())</f>
        <v>1.8781551007699081E-2</v>
      </c>
      <c r="K1448" s="44" t="e">
        <f>IFERROR(_xll.qlIndexFixing(Index3M,H1448,TRUE,_xll.ohTrigger(RecalcTrigger,Trigger3M)),NA())</f>
        <v>#N/A</v>
      </c>
      <c r="L1448" s="44">
        <f>IFERROR(_xll.qlIndexFixing(Index6M,$H1448,TRUE,_xll.ohTrigger(RecalcTrigger,Trigger6M)),NA())</f>
        <v>1.9044891587327056E-2</v>
      </c>
      <c r="M1448" s="183">
        <f>IFERROR(_xll.qlIndexFixing(Index1Y,$H1448,TRUE,_xll.ohTrigger(RecalcTrigger,Trigger1Y)),NA())</f>
        <v>1.8770569719747176E-2</v>
      </c>
      <c r="N1448" s="182">
        <f>IFERROR(_xll.qlIndexFixing(ONIndex1M,I1448,TRUE,_xll.ohTrigger(RecalcTrigger,Trigger1M)),NA())</f>
        <v>1.8794650130136148E-2</v>
      </c>
      <c r="O1448" s="44" t="e">
        <f>IFERROR(_xll.qlIndexFixing(ONIndex3M,I1448,TRUE,_xll.ohTrigger(RecalcTrigger,Trigger3M)),NA())</f>
        <v>#N/A</v>
      </c>
      <c r="P1448" s="44">
        <f>IFERROR(_xll.qlIndexFixing(ONIndex6M,I1448,TRUE,_xll.ohTrigger(RecalcTrigger,Trigger6M)),NA())</f>
        <v>1.918495146187027E-2</v>
      </c>
      <c r="Q1448" s="183">
        <f>IFERROR(_xll.qlIndexFixing(ONIndex1Y,I1448,TRUE,_xll.ohTrigger(RecalcTrigger,Trigger1Y)),NA())</f>
        <v>1.9037167092408325E-2</v>
      </c>
    </row>
    <row r="1449" spans="2:17" x14ac:dyDescent="0.2">
      <c r="B1449" s="39" t="s">
        <v>42</v>
      </c>
      <c r="D1449" s="42">
        <f>_xll.qlCalendarAdvance(Calendar,$D1448,B1449,"f",FALSE)</f>
        <v>49606</v>
      </c>
      <c r="E1449" s="177">
        <f>_xll.qlInterestRateIndexValueDate(IndexON,D1449)</f>
        <v>49606</v>
      </c>
      <c r="F1449" s="193">
        <f>IFERROR(_xll.qlIndexFixing(IndexON,D1449,TRUE,_xll.ohTrigger(RecalcTrigger,TriggerON)),NA())</f>
        <v>1.8727192015282057E-2</v>
      </c>
      <c r="H1449" s="42">
        <f>_xll.qlCalendarAdvance(Calendar,$H1448,B1449,"f",FALSE)</f>
        <v>49606</v>
      </c>
      <c r="I1449" s="177">
        <f>_xll.qlInterestRateIndexValueDate(Index1M,$H1449)</f>
        <v>49608</v>
      </c>
      <c r="J1449" s="182">
        <f>IFERROR(_xll.qlIndexFixing(Index1M,$H1449,TRUE,_xll.ohTrigger(RecalcTrigger,Trigger1M)),NA())</f>
        <v>1.8763814006430068E-2</v>
      </c>
      <c r="K1449" s="44" t="e">
        <f>IFERROR(_xll.qlIndexFixing(Index3M,H1449,TRUE,_xll.ohTrigger(RecalcTrigger,Trigger3M)),NA())</f>
        <v>#N/A</v>
      </c>
      <c r="L1449" s="44">
        <f>IFERROR(_xll.qlIndexFixing(Index6M,$H1449,TRUE,_xll.ohTrigger(RecalcTrigger,Trigger6M)),NA())</f>
        <v>1.9026296623152774E-2</v>
      </c>
      <c r="M1449" s="183">
        <f>IFERROR(_xll.qlIndexFixing(Index1Y,$H1449,TRUE,_xll.ohTrigger(RecalcTrigger,Trigger1Y)),NA())</f>
        <v>1.8754962506742256E-2</v>
      </c>
      <c r="N1449" s="182">
        <f>IFERROR(_xll.qlIndexFixing(ONIndex1M,I1449,TRUE,_xll.ohTrigger(RecalcTrigger,Trigger1M)),NA())</f>
        <v>1.8777003028196404E-2</v>
      </c>
      <c r="O1449" s="44" t="e">
        <f>IFERROR(_xll.qlIndexFixing(ONIndex3M,I1449,TRUE,_xll.ohTrigger(RecalcTrigger,Trigger3M)),NA())</f>
        <v>#N/A</v>
      </c>
      <c r="P1449" s="44">
        <f>IFERROR(_xll.qlIndexFixing(ONIndex6M,I1449,TRUE,_xll.ohTrigger(RecalcTrigger,Trigger6M)),NA())</f>
        <v>1.9166617704797773E-2</v>
      </c>
      <c r="Q1449" s="183">
        <f>IFERROR(_xll.qlIndexFixing(ONIndex1Y,I1449,TRUE,_xll.ohTrigger(RecalcTrigger,Trigger1Y)),NA())</f>
        <v>1.9009727880785476E-2</v>
      </c>
    </row>
    <row r="1450" spans="2:17" x14ac:dyDescent="0.2">
      <c r="B1450" s="39" t="s">
        <v>42</v>
      </c>
      <c r="D1450" s="42">
        <f>_xll.qlCalendarAdvance(Calendar,$D1449,B1450,"f",FALSE)</f>
        <v>49613</v>
      </c>
      <c r="E1450" s="177">
        <f>_xll.qlInterestRateIndexValueDate(IndexON,D1450)</f>
        <v>49613</v>
      </c>
      <c r="F1450" s="193">
        <f>IFERROR(_xll.qlIndexFixing(IndexON,D1450,TRUE,_xll.ohTrigger(RecalcTrigger,TriggerON)),NA())</f>
        <v>1.8709959263496501E-2</v>
      </c>
      <c r="H1450" s="42">
        <f>_xll.qlCalendarAdvance(Calendar,$H1449,B1450,"f",FALSE)</f>
        <v>49613</v>
      </c>
      <c r="I1450" s="177">
        <f>_xll.qlInterestRateIndexValueDate(Index1M,$H1450)</f>
        <v>49615</v>
      </c>
      <c r="J1450" s="182">
        <f>IFERROR(_xll.qlIndexFixing(Index1M,$H1450,TRUE,_xll.ohTrigger(RecalcTrigger,Trigger1M)),NA())</f>
        <v>1.8746037497868132E-2</v>
      </c>
      <c r="K1450" s="44" t="e">
        <f>IFERROR(_xll.qlIndexFixing(Index3M,H1450,TRUE,_xll.ohTrigger(RecalcTrigger,Trigger3M)),NA())</f>
        <v>#N/A</v>
      </c>
      <c r="L1450" s="44">
        <f>IFERROR(_xll.qlIndexFixing(Index6M,$H1450,TRUE,_xll.ohTrigger(RecalcTrigger,Trigger6M)),NA())</f>
        <v>1.901017659103597E-2</v>
      </c>
      <c r="M1450" s="183">
        <f>IFERROR(_xll.qlIndexFixing(Index1Y,$H1450,TRUE,_xll.ohTrigger(RecalcTrigger,Trigger1Y)),NA())</f>
        <v>1.8739646192150489E-2</v>
      </c>
      <c r="N1450" s="182">
        <f>IFERROR(_xll.qlIndexFixing(ONIndex1M,I1450,TRUE,_xll.ohTrigger(RecalcTrigger,Trigger1M)),NA())</f>
        <v>1.8759316234326917E-2</v>
      </c>
      <c r="O1450" s="44" t="e">
        <f>IFERROR(_xll.qlIndexFixing(ONIndex3M,I1450,TRUE,_xll.ohTrigger(RecalcTrigger,Trigger3M)),NA())</f>
        <v>#N/A</v>
      </c>
      <c r="P1450" s="44">
        <f>IFERROR(_xll.qlIndexFixing(ONIndex6M,I1450,TRUE,_xll.ohTrigger(RecalcTrigger,Trigger6M)),NA())</f>
        <v>1.9148248172982107E-2</v>
      </c>
      <c r="Q1450" s="183">
        <f>IFERROR(_xll.qlIndexFixing(ONIndex1Y,I1450,TRUE,_xll.ohTrigger(RecalcTrigger,Trigger1Y)),NA())</f>
        <v>1.8982176461239675E-2</v>
      </c>
    </row>
    <row r="1451" spans="2:17" x14ac:dyDescent="0.2">
      <c r="B1451" s="39" t="s">
        <v>42</v>
      </c>
      <c r="D1451" s="42">
        <f>_xll.qlCalendarAdvance(Calendar,$D1450,B1451,"f",FALSE)</f>
        <v>49620</v>
      </c>
      <c r="E1451" s="177">
        <f>_xll.qlInterestRateIndexValueDate(IndexON,D1451)</f>
        <v>49620</v>
      </c>
      <c r="F1451" s="193">
        <f>IFERROR(_xll.qlIndexFixing(IndexON,D1451,TRUE,_xll.ohTrigger(RecalcTrigger,TriggerON)),NA())</f>
        <v>1.8692691744641721E-2</v>
      </c>
      <c r="H1451" s="42">
        <f>_xll.qlCalendarAdvance(Calendar,$H1450,B1451,"f",FALSE)</f>
        <v>49620</v>
      </c>
      <c r="I1451" s="177">
        <f>_xll.qlInterestRateIndexValueDate(Index1M,$H1451)</f>
        <v>49622</v>
      </c>
      <c r="J1451" s="182">
        <f>IFERROR(_xll.qlIndexFixing(Index1M,$H1451,TRUE,_xll.ohTrigger(RecalcTrigger,Trigger1M)),NA())</f>
        <v>1.8728221622551177E-2</v>
      </c>
      <c r="K1451" s="44" t="e">
        <f>IFERROR(_xll.qlIndexFixing(Index3M,H1451,TRUE,_xll.ohTrigger(RecalcTrigger,Trigger3M)),NA())</f>
        <v>#N/A</v>
      </c>
      <c r="L1451" s="44">
        <f>IFERROR(_xll.qlIndexFixing(Index6M,$H1451,TRUE,_xll.ohTrigger(RecalcTrigger,Trigger6M)),NA())</f>
        <v>1.8991597800786866E-2</v>
      </c>
      <c r="M1451" s="183">
        <f>IFERROR(_xll.qlIndexFixing(Index1Y,$H1451,TRUE,_xll.ohTrigger(RecalcTrigger,Trigger1Y)),NA())</f>
        <v>1.8724623511584371E-2</v>
      </c>
      <c r="N1451" s="182">
        <f>IFERROR(_xll.qlIndexFixing(ONIndex1M,I1451,TRUE,_xll.ohTrigger(RecalcTrigger,Trigger1M)),NA())</f>
        <v>1.874158988857566E-2</v>
      </c>
      <c r="O1451" s="44" t="e">
        <f>IFERROR(_xll.qlIndexFixing(ONIndex3M,I1451,TRUE,_xll.ohTrigger(RecalcTrigger,Trigger3M)),NA())</f>
        <v>#N/A</v>
      </c>
      <c r="P1451" s="44">
        <f>IFERROR(_xll.qlIndexFixing(ONIndex6M,I1451,TRUE,_xll.ohTrigger(RecalcTrigger,Trigger6M)),NA())</f>
        <v>1.9129843006391312E-2</v>
      </c>
      <c r="Q1451" s="183">
        <f>IFERROR(_xll.qlIndexFixing(ONIndex1Y,I1451,TRUE,_xll.ohTrigger(RecalcTrigger,Trigger1Y)),NA())</f>
        <v>1.8954512763027509E-2</v>
      </c>
    </row>
    <row r="1452" spans="2:17" x14ac:dyDescent="0.2">
      <c r="B1452" s="39" t="s">
        <v>42</v>
      </c>
      <c r="D1452" s="42">
        <f>_xll.qlCalendarAdvance(Calendar,$D1451,B1452,"f",FALSE)</f>
        <v>49627</v>
      </c>
      <c r="E1452" s="177">
        <f>_xll.qlInterestRateIndexValueDate(IndexON,D1452)</f>
        <v>49627</v>
      </c>
      <c r="F1452" s="193">
        <f>IFERROR(_xll.qlIndexFixing(IndexON,D1452,TRUE,_xll.ohTrigger(RecalcTrigger,TriggerON)),NA())</f>
        <v>1.867538961235482E-2</v>
      </c>
      <c r="H1452" s="42">
        <f>_xll.qlCalendarAdvance(Calendar,$H1451,B1452,"f",FALSE)</f>
        <v>49627</v>
      </c>
      <c r="I1452" s="177">
        <f>_xll.qlInterestRateIndexValueDate(Index1M,$H1452)</f>
        <v>49629</v>
      </c>
      <c r="J1452" s="182">
        <f>IFERROR(_xll.qlIndexFixing(Index1M,$H1452,TRUE,_xll.ohTrigger(RecalcTrigger,Trigger1M)),NA())</f>
        <v>1.871036652103774E-2</v>
      </c>
      <c r="K1452" s="44" t="e">
        <f>IFERROR(_xll.qlIndexFixing(Index3M,H1452,TRUE,_xll.ohTrigger(RecalcTrigger,Trigger3M)),NA())</f>
        <v>#N/A</v>
      </c>
      <c r="L1452" s="44">
        <f>IFERROR(_xll.qlIndexFixing(Index6M,$H1452,TRUE,_xll.ohTrigger(RecalcTrigger,Trigger6M)),NA())</f>
        <v>1.8973031770949833E-2</v>
      </c>
      <c r="M1452" s="183">
        <f>IFERROR(_xll.qlIndexFixing(Index1Y,$H1452,TRUE,_xll.ohTrigger(RecalcTrigger,Trigger1Y)),NA())</f>
        <v>1.8709897207265395E-2</v>
      </c>
      <c r="N1452" s="182">
        <f>IFERROR(_xll.qlIndexFixing(ONIndex1M,I1452,TRUE,_xll.ohTrigger(RecalcTrigger,Trigger1M)),NA())</f>
        <v>1.8723824130990607E-2</v>
      </c>
      <c r="O1452" s="44" t="e">
        <f>IFERROR(_xll.qlIndexFixing(ONIndex3M,I1452,TRUE,_xll.ohTrigger(RecalcTrigger,Trigger3M)),NA())</f>
        <v>#N/A</v>
      </c>
      <c r="P1452" s="44">
        <f>IFERROR(_xll.qlIndexFixing(ONIndex6M,I1452,TRUE,_xll.ohTrigger(RecalcTrigger,Trigger6M)),NA())</f>
        <v>1.9111402345073358E-2</v>
      </c>
      <c r="Q1452" s="183">
        <f>IFERROR(_xll.qlIndexFixing(ONIndex1Y,I1452,TRUE,_xll.ohTrigger(RecalcTrigger,Trigger1Y)),NA())</f>
        <v>1.8926736715245696E-2</v>
      </c>
    </row>
    <row r="1453" spans="2:17" x14ac:dyDescent="0.2">
      <c r="B1453" s="39" t="s">
        <v>42</v>
      </c>
      <c r="D1453" s="42">
        <f>_xll.qlCalendarAdvance(Calendar,$D1452,B1453,"f",FALSE)</f>
        <v>49634</v>
      </c>
      <c r="E1453" s="177">
        <f>_xll.qlInterestRateIndexValueDate(IndexON,D1453)</f>
        <v>49634</v>
      </c>
      <c r="F1453" s="193">
        <f>IFERROR(_xll.qlIndexFixing(IndexON,D1453,TRUE,_xll.ohTrigger(RecalcTrigger,TriggerON)),NA())</f>
        <v>1.8658053020192966E-2</v>
      </c>
      <c r="H1453" s="42">
        <f>_xll.qlCalendarAdvance(Calendar,$H1452,B1453,"f",FALSE)</f>
        <v>49634</v>
      </c>
      <c r="I1453" s="177">
        <f>_xll.qlInterestRateIndexValueDate(Index1M,$H1453)</f>
        <v>49636</v>
      </c>
      <c r="J1453" s="182">
        <f>IFERROR(_xll.qlIndexFixing(Index1M,$H1453,TRUE,_xll.ohTrigger(RecalcTrigger,Trigger1M)),NA())</f>
        <v>1.8692473546415782E-2</v>
      </c>
      <c r="K1453" s="44" t="e">
        <f>IFERROR(_xll.qlIndexFixing(Index3M,H1453,TRUE,_xll.ohTrigger(RecalcTrigger,Trigger3M)),NA())</f>
        <v>#N/A</v>
      </c>
      <c r="L1453" s="44">
        <f>IFERROR(_xll.qlIndexFixing(Index6M,$H1453,TRUE,_xll.ohTrigger(RecalcTrigger,Trigger6M)),NA())</f>
        <v>1.8954481099996191E-2</v>
      </c>
      <c r="M1453" s="183">
        <f>IFERROR(_xll.qlIndexFixing(Index1Y,$H1453,TRUE,_xll.ohTrigger(RecalcTrigger,Trigger1Y)),NA())</f>
        <v>1.86954700280321E-2</v>
      </c>
      <c r="N1453" s="182">
        <f>IFERROR(_xll.qlIndexFixing(ONIndex1M,I1453,TRUE,_xll.ohTrigger(RecalcTrigger,Trigger1M)),NA())</f>
        <v>1.8706019101859539E-2</v>
      </c>
      <c r="O1453" s="44" t="e">
        <f>IFERROR(_xll.qlIndexFixing(ONIndex3M,I1453,TRUE,_xll.ohTrigger(RecalcTrigger,Trigger3M)),NA())</f>
        <v>#N/A</v>
      </c>
      <c r="P1453" s="44">
        <f>IFERROR(_xll.qlIndexFixing(ONIndex6M,I1453,TRUE,_xll.ohTrigger(RecalcTrigger,Trigger6M)),NA())</f>
        <v>1.9092926328916349E-2</v>
      </c>
      <c r="Q1453" s="183">
        <f>IFERROR(_xll.qlIndexFixing(ONIndex1Y,I1453,TRUE,_xll.ohTrigger(RecalcTrigger,Trigger1Y)),NA())</f>
        <v>1.8898848247550504E-2</v>
      </c>
    </row>
    <row r="1454" spans="2:17" x14ac:dyDescent="0.2">
      <c r="B1454" s="39" t="s">
        <v>42</v>
      </c>
      <c r="D1454" s="42">
        <f>_xll.qlCalendarAdvance(Calendar,$D1453,B1454,"f",FALSE)</f>
        <v>49641</v>
      </c>
      <c r="E1454" s="177">
        <f>_xll.qlInterestRateIndexValueDate(IndexON,D1454)</f>
        <v>49641</v>
      </c>
      <c r="F1454" s="193">
        <f>IFERROR(_xll.qlIndexFixing(IndexON,D1454,TRUE,_xll.ohTrigger(RecalcTrigger,TriggerON)),NA())</f>
        <v>1.8640682121713326E-2</v>
      </c>
      <c r="H1454" s="42">
        <f>_xll.qlCalendarAdvance(Calendar,$H1453,B1454,"f",FALSE)</f>
        <v>49641</v>
      </c>
      <c r="I1454" s="177">
        <f>_xll.qlInterestRateIndexValueDate(Index1M,$H1454)</f>
        <v>49643</v>
      </c>
      <c r="J1454" s="182">
        <f>IFERROR(_xll.qlIndexFixing(Index1M,$H1454,TRUE,_xll.ohTrigger(RecalcTrigger,Trigger1M)),NA())</f>
        <v>1.8674551546549682E-2</v>
      </c>
      <c r="K1454" s="44" t="e">
        <f>IFERROR(_xll.qlIndexFixing(Index3M,H1454,TRUE,_xll.ohTrigger(RecalcTrigger,Trigger3M)),NA())</f>
        <v>#N/A</v>
      </c>
      <c r="L1454" s="44">
        <f>IFERROR(_xll.qlIndexFixing(Index6M,$H1454,TRUE,_xll.ohTrigger(RecalcTrigger,Trigger6M)),NA())</f>
        <v>1.8935948395036081E-2</v>
      </c>
      <c r="M1454" s="183">
        <f>IFERROR(_xll.qlIndexFixing(Index1Y,$H1454,TRUE,_xll.ohTrigger(RecalcTrigger,Trigger1Y)),NA())</f>
        <v>1.8682701127838423E-2</v>
      </c>
      <c r="N1454" s="182">
        <f>IFERROR(_xll.qlIndexFixing(ONIndex1M,I1454,TRUE,_xll.ohTrigger(RecalcTrigger,Trigger1M)),NA())</f>
        <v>1.8688174941310365E-2</v>
      </c>
      <c r="O1454" s="44" t="e">
        <f>IFERROR(_xll.qlIndexFixing(ONIndex3M,I1454,TRUE,_xll.ohTrigger(RecalcTrigger,Trigger3M)),NA())</f>
        <v>#N/A</v>
      </c>
      <c r="P1454" s="44">
        <f>IFERROR(_xll.qlIndexFixing(ONIndex6M,I1454,TRUE,_xll.ohTrigger(RecalcTrigger,Trigger6M)),NA())</f>
        <v>1.9074415097968256E-2</v>
      </c>
      <c r="Q1454" s="183">
        <f>IFERROR(_xll.qlIndexFixing(ONIndex1Y,I1454,TRUE,_xll.ohTrigger(RecalcTrigger,Trigger1Y)),NA())</f>
        <v>1.8870847288798842E-2</v>
      </c>
    </row>
    <row r="1455" spans="2:17" x14ac:dyDescent="0.2">
      <c r="B1455" s="39" t="s">
        <v>42</v>
      </c>
      <c r="D1455" s="42">
        <f>_xll.qlCalendarAdvance(Calendar,$D1454,B1455,"f",FALSE)</f>
        <v>49648</v>
      </c>
      <c r="E1455" s="177">
        <f>_xll.qlInterestRateIndexValueDate(IndexON,D1455)</f>
        <v>49648</v>
      </c>
      <c r="F1455" s="193">
        <f>IFERROR(_xll.qlIndexFixing(IndexON,D1455,TRUE,_xll.ohTrigger(RecalcTrigger,TriggerON)),NA())</f>
        <v>1.8623277070473065E-2</v>
      </c>
      <c r="H1455" s="42">
        <f>_xll.qlCalendarAdvance(Calendar,$H1454,B1455,"f",FALSE)</f>
        <v>49648</v>
      </c>
      <c r="I1455" s="177">
        <f>_xll.qlInterestRateIndexValueDate(Index1M,$H1455)</f>
        <v>49650</v>
      </c>
      <c r="J1455" s="182">
        <f>IFERROR(_xll.qlIndexFixing(Index1M,$H1455,TRUE,_xll.ohTrigger(RecalcTrigger,Trigger1M)),NA())</f>
        <v>1.8656612259729775E-2</v>
      </c>
      <c r="K1455" s="44" t="e">
        <f>IFERROR(_xll.qlIndexFixing(Index3M,H1455,TRUE,_xll.ohTrigger(RecalcTrigger,Trigger3M)),NA())</f>
        <v>#N/A</v>
      </c>
      <c r="L1455" s="44">
        <f>IFERROR(_xll.qlIndexFixing(Index6M,$H1455,TRUE,_xll.ohTrigger(RecalcTrigger,Trigger6M)),NA())</f>
        <v>1.8914983684373707E-2</v>
      </c>
      <c r="M1455" s="183">
        <f>IFERROR(_xll.qlIndexFixing(Index1Y,$H1455,TRUE,_xll.ohTrigger(RecalcTrigger,Trigger1Y)),NA())</f>
        <v>1.8667524073310977E-2</v>
      </c>
      <c r="N1455" s="182">
        <f>IFERROR(_xll.qlIndexFixing(ONIndex1M,I1455,TRUE,_xll.ohTrigger(RecalcTrigger,Trigger1M)),NA())</f>
        <v>1.8670291789470994E-2</v>
      </c>
      <c r="O1455" s="44" t="e">
        <f>IFERROR(_xll.qlIndexFixing(ONIndex3M,I1455,TRUE,_xll.ohTrigger(RecalcTrigger,Trigger3M)),NA())</f>
        <v>#N/A</v>
      </c>
      <c r="P1455" s="44">
        <f>IFERROR(_xll.qlIndexFixing(ONIndex6M,I1455,TRUE,_xll.ohTrigger(RecalcTrigger,Trigger6M)),NA())</f>
        <v>1.9055868792197117E-2</v>
      </c>
      <c r="Q1455" s="183">
        <f>IFERROR(_xll.qlIndexFixing(ONIndex1Y,I1455,TRUE,_xll.ohTrigger(RecalcTrigger,Trigger1Y)),NA())</f>
        <v>1.8842733768327236E-2</v>
      </c>
    </row>
    <row r="1456" spans="2:17" x14ac:dyDescent="0.2">
      <c r="B1456" s="39" t="s">
        <v>42</v>
      </c>
      <c r="D1456" s="42">
        <f>_xll.qlCalendarAdvance(Calendar,$D1455,B1456,"f",FALSE)</f>
        <v>49655</v>
      </c>
      <c r="E1456" s="177">
        <f>_xll.qlInterestRateIndexValueDate(IndexON,D1456)</f>
        <v>49655</v>
      </c>
      <c r="F1456" s="193">
        <f>IFERROR(_xll.qlIndexFixing(IndexON,D1456,TRUE,_xll.ohTrigger(RecalcTrigger,TriggerON)),NA())</f>
        <v>1.8605838019949417E-2</v>
      </c>
      <c r="H1456" s="42">
        <f>_xll.qlCalendarAdvance(Calendar,$H1455,B1456,"f",FALSE)</f>
        <v>49655</v>
      </c>
      <c r="I1456" s="177">
        <f>_xll.qlInterestRateIndexValueDate(Index1M,$H1456)</f>
        <v>49657</v>
      </c>
      <c r="J1456" s="182">
        <f>IFERROR(_xll.qlIndexFixing(Index1M,$H1456,TRUE,_xll.ohTrigger(RecalcTrigger,Trigger1M)),NA())</f>
        <v>1.863866747402336E-2</v>
      </c>
      <c r="K1456" s="44" t="e">
        <f>IFERROR(_xll.qlIndexFixing(Index3M,H1456,TRUE,_xll.ohTrigger(RecalcTrigger,Trigger3M)),NA())</f>
        <v>#N/A</v>
      </c>
      <c r="L1456" s="44">
        <f>IFERROR(_xll.qlIndexFixing(Index6M,$H1456,TRUE,_xll.ohTrigger(RecalcTrigger,Trigger6M)),NA())</f>
        <v>1.8896498293686573E-2</v>
      </c>
      <c r="M1456" s="183">
        <f>IFERROR(_xll.qlIndexFixing(Index1Y,$H1456,TRUE,_xll.ohTrigger(RecalcTrigger,Trigger1Y)),NA())</f>
        <v>1.8654010828656274E-2</v>
      </c>
      <c r="N1456" s="182">
        <f>IFERROR(_xll.qlIndexFixing(ONIndex1M,I1456,TRUE,_xll.ohTrigger(RecalcTrigger,Trigger1M)),NA())</f>
        <v>1.8652369960090454E-2</v>
      </c>
      <c r="O1456" s="44" t="e">
        <f>IFERROR(_xll.qlIndexFixing(ONIndex3M,I1456,TRUE,_xll.ohTrigger(RecalcTrigger,Trigger3M)),NA())</f>
        <v>#N/A</v>
      </c>
      <c r="P1456" s="44">
        <f>IFERROR(_xll.qlIndexFixing(ONIndex6M,I1456,TRUE,_xll.ohTrigger(RecalcTrigger,Trigger6M)),NA())</f>
        <v>1.9037284776990404E-2</v>
      </c>
      <c r="Q1456" s="183">
        <f>IFERROR(_xll.qlIndexFixing(ONIndex1Y,I1456,TRUE,_xll.ohTrigger(RecalcTrigger,Trigger1Y)),NA())</f>
        <v>1.8815562755687409E-2</v>
      </c>
    </row>
    <row r="1457" spans="2:17" x14ac:dyDescent="0.2">
      <c r="B1457" s="39" t="s">
        <v>42</v>
      </c>
      <c r="D1457" s="42">
        <f>_xll.qlCalendarAdvance(Calendar,$D1456,B1457,"f",FALSE)</f>
        <v>49662</v>
      </c>
      <c r="E1457" s="177">
        <f>_xll.qlInterestRateIndexValueDate(IndexON,D1457)</f>
        <v>49662</v>
      </c>
      <c r="F1457" s="193">
        <f>IFERROR(_xll.qlIndexFixing(IndexON,D1457,TRUE,_xll.ohTrigger(RecalcTrigger,TriggerON)),NA())</f>
        <v>1.8588366166385484E-2</v>
      </c>
      <c r="H1457" s="42">
        <f>_xll.qlCalendarAdvance(Calendar,$H1456,B1457,"f",FALSE)</f>
        <v>49662</v>
      </c>
      <c r="I1457" s="177">
        <f>_xll.qlInterestRateIndexValueDate(Index1M,$H1457)</f>
        <v>49664</v>
      </c>
      <c r="J1457" s="182">
        <f>IFERROR(_xll.qlIndexFixing(Index1M,$H1457,TRUE,_xll.ohTrigger(RecalcTrigger,Trigger1M)),NA())</f>
        <v>1.8620728870174554E-2</v>
      </c>
      <c r="K1457" s="44" t="e">
        <f>IFERROR(_xll.qlIndexFixing(Index3M,H1457,TRUE,_xll.ohTrigger(RecalcTrigger,Trigger3M)),NA())</f>
        <v>#N/A</v>
      </c>
      <c r="L1457" s="44">
        <f>IFERROR(_xll.qlIndexFixing(Index6M,$H1457,TRUE,_xll.ohTrigger(RecalcTrigger,Trigger6M)),NA())</f>
        <v>1.8878038991794993E-2</v>
      </c>
      <c r="M1457" s="183">
        <f>IFERROR(_xll.qlIndexFixing(Index1Y,$H1457,TRUE,_xll.ohTrigger(RecalcTrigger,Trigger1Y)),NA())</f>
        <v>1.8640781382964971E-2</v>
      </c>
      <c r="N1457" s="182">
        <f>IFERROR(_xll.qlIndexFixing(ONIndex1M,I1457,TRUE,_xll.ohTrigger(RecalcTrigger,Trigger1M)),NA())</f>
        <v>1.86293174792862E-2</v>
      </c>
      <c r="O1457" s="44" t="e">
        <f>IFERROR(_xll.qlIndexFixing(ONIndex3M,I1457,TRUE,_xll.ohTrigger(RecalcTrigger,Trigger3M)),NA())</f>
        <v>#N/A</v>
      </c>
      <c r="P1457" s="44">
        <f>IFERROR(_xll.qlIndexFixing(ONIndex6M,I1457,TRUE,_xll.ohTrigger(RecalcTrigger,Trigger6M)),NA())</f>
        <v>1.9013343866136623E-2</v>
      </c>
      <c r="Q1457" s="183">
        <f>IFERROR(_xll.qlIndexFixing(ONIndex1Y,I1457,TRUE,_xll.ohTrigger(RecalcTrigger,Trigger1Y)),NA())</f>
        <v>1.8798210405970295E-2</v>
      </c>
    </row>
    <row r="1458" spans="2:17" x14ac:dyDescent="0.2">
      <c r="B1458" s="39" t="s">
        <v>42</v>
      </c>
      <c r="D1458" s="42">
        <f>_xll.qlCalendarAdvance(Calendar,$D1457,B1458,"f",FALSE)</f>
        <v>49670</v>
      </c>
      <c r="E1458" s="177">
        <f>_xll.qlInterestRateIndexValueDate(IndexON,D1458)</f>
        <v>49670</v>
      </c>
      <c r="F1458" s="193">
        <f>IFERROR(_xll.qlIndexFixing(IndexON,D1458,TRUE,_xll.ohTrigger(RecalcTrigger,TriggerON)),NA())</f>
        <v>1.8568395271048033E-2</v>
      </c>
      <c r="H1458" s="42">
        <f>_xll.qlCalendarAdvance(Calendar,$H1457,B1458,"f",FALSE)</f>
        <v>49670</v>
      </c>
      <c r="I1458" s="177">
        <f>_xll.qlInterestRateIndexValueDate(Index1M,$H1458)</f>
        <v>49674</v>
      </c>
      <c r="J1458" s="182">
        <f>IFERROR(_xll.qlIndexFixing(Index1M,$H1458,TRUE,_xll.ohTrigger(RecalcTrigger,Trigger1M)),NA())</f>
        <v>1.8595124857228602E-2</v>
      </c>
      <c r="K1458" s="44" t="e">
        <f>IFERROR(_xll.qlIndexFixing(Index3M,H1458,TRUE,_xll.ohTrigger(RecalcTrigger,Trigger3M)),NA())</f>
        <v>#N/A</v>
      </c>
      <c r="L1458" s="44">
        <f>IFERROR(_xll.qlIndexFixing(Index6M,$H1458,TRUE,_xll.ohTrigger(RecalcTrigger,Trigger6M)),NA())</f>
        <v>1.8854158868465726E-2</v>
      </c>
      <c r="M1458" s="183">
        <f>IFERROR(_xll.qlIndexFixing(Index1Y,$H1458,TRUE,_xll.ohTrigger(RecalcTrigger,Trigger1Y)),NA())</f>
        <v>1.8622436212506425E-2</v>
      </c>
      <c r="N1458" s="182">
        <f>IFERROR(_xll.qlIndexFixing(ONIndex1M,I1458,TRUE,_xll.ohTrigger(RecalcTrigger,Trigger1M)),NA())</f>
        <v>1.8611402336476957E-2</v>
      </c>
      <c r="O1458" s="44" t="e">
        <f>IFERROR(_xll.qlIndexFixing(ONIndex3M,I1458,TRUE,_xll.ohTrigger(RecalcTrigger,Trigger3M)),NA())</f>
        <v>#N/A</v>
      </c>
      <c r="P1458" s="44">
        <f>IFERROR(_xll.qlIndexFixing(ONIndex6M,I1458,TRUE,_xll.ohTrigger(RecalcTrigger,Trigger6M)),NA())</f>
        <v>1.8994750858842835E-2</v>
      </c>
      <c r="Q1458" s="183">
        <f>IFERROR(_xll.qlIndexFixing(ONIndex1Y,I1458,TRUE,_xll.ohTrigger(RecalcTrigger,Trigger1Y)),NA())</f>
        <v>1.8784734211649834E-2</v>
      </c>
    </row>
    <row r="1459" spans="2:17" x14ac:dyDescent="0.2">
      <c r="B1459" s="39" t="s">
        <v>42</v>
      </c>
      <c r="D1459" s="42">
        <f>_xll.qlCalendarAdvance(Calendar,$D1458,B1459,"f",FALSE)</f>
        <v>49677</v>
      </c>
      <c r="E1459" s="177">
        <f>_xll.qlInterestRateIndexValueDate(IndexON,D1459)</f>
        <v>49677</v>
      </c>
      <c r="F1459" s="193">
        <f>IFERROR(_xll.qlIndexFixing(IndexON,D1459,TRUE,_xll.ohTrigger(RecalcTrigger,TriggerON)),NA())</f>
        <v>1.8550931953456029E-2</v>
      </c>
      <c r="H1459" s="42">
        <f>_xll.qlCalendarAdvance(Calendar,$H1458,B1459,"f",FALSE)</f>
        <v>49677</v>
      </c>
      <c r="I1459" s="177">
        <f>_xll.qlInterestRateIndexValueDate(Index1M,$H1459)</f>
        <v>49681</v>
      </c>
      <c r="J1459" s="182">
        <f>IFERROR(_xll.qlIndexFixing(Index1M,$H1459,TRUE,_xll.ohTrigger(RecalcTrigger,Trigger1M)),NA())</f>
        <v>1.8577218668361463E-2</v>
      </c>
      <c r="K1459" s="44" t="e">
        <f>IFERROR(_xll.qlIndexFixing(Index3M,H1459,TRUE,_xll.ohTrigger(RecalcTrigger,Trigger3M)),NA())</f>
        <v>#N/A</v>
      </c>
      <c r="L1459" s="44">
        <f>IFERROR(_xll.qlIndexFixing(Index6M,$H1459,TRUE,_xll.ohTrigger(RecalcTrigger,Trigger6M)),NA())</f>
        <v>1.8835766934861067E-2</v>
      </c>
      <c r="M1459" s="183">
        <f>IFERROR(_xll.qlIndexFixing(Index1Y,$H1459,TRUE,_xll.ohTrigger(RecalcTrigger,Trigger1Y)),NA())</f>
        <v>1.8609313205343078E-2</v>
      </c>
      <c r="N1459" s="182">
        <f>IFERROR(_xll.qlIndexFixing(ONIndex1M,I1459,TRUE,_xll.ohTrigger(RecalcTrigger,Trigger1M)),NA())</f>
        <v>1.8596056922977056E-2</v>
      </c>
      <c r="O1459" s="44" t="e">
        <f>IFERROR(_xll.qlIndexFixing(ONIndex3M,I1459,TRUE,_xll.ohTrigger(RecalcTrigger,Trigger3M)),NA())</f>
        <v>#N/A</v>
      </c>
      <c r="P1459" s="44">
        <f>IFERROR(_xll.qlIndexFixing(ONIndex6M,I1459,TRUE,_xll.ohTrigger(RecalcTrigger,Trigger6M)),NA())</f>
        <v>1.89788335918184E-2</v>
      </c>
      <c r="Q1459" s="183">
        <f>IFERROR(_xll.qlIndexFixing(ONIndex1Y,I1459,TRUE,_xll.ohTrigger(RecalcTrigger,Trigger1Y)),NA())</f>
        <v>1.8773197391031005E-2</v>
      </c>
    </row>
    <row r="1460" spans="2:17" x14ac:dyDescent="0.2">
      <c r="B1460" s="39" t="s">
        <v>42</v>
      </c>
      <c r="D1460" s="42">
        <f>_xll.qlCalendarAdvance(Calendar,$D1459,B1460,"f",FALSE)</f>
        <v>49684</v>
      </c>
      <c r="E1460" s="177">
        <f>_xll.qlInterestRateIndexValueDate(IndexON,D1460)</f>
        <v>49684</v>
      </c>
      <c r="F1460" s="193">
        <f>IFERROR(_xll.qlIndexFixing(IndexON,D1460,TRUE,_xll.ohTrigger(RecalcTrigger,TriggerON)),NA())</f>
        <v>1.8533479440581146E-2</v>
      </c>
      <c r="H1460" s="42">
        <f>_xll.qlCalendarAdvance(Calendar,$H1459,B1460,"f",FALSE)</f>
        <v>49684</v>
      </c>
      <c r="I1460" s="177">
        <f>_xll.qlInterestRateIndexValueDate(Index1M,$H1460)</f>
        <v>49688</v>
      </c>
      <c r="J1460" s="182">
        <f>IFERROR(_xll.qlIndexFixing(Index1M,$H1460,TRUE,_xll.ohTrigger(RecalcTrigger,Trigger1M)),NA())</f>
        <v>1.8559326550991836E-2</v>
      </c>
      <c r="K1460" s="44" t="e">
        <f>IFERROR(_xll.qlIndexFixing(Index3M,H1460,TRUE,_xll.ohTrigger(RecalcTrigger,Trigger3M)),NA())</f>
        <v>#N/A</v>
      </c>
      <c r="L1460" s="44">
        <f>IFERROR(_xll.qlIndexFixing(Index6M,$H1460,TRUE,_xll.ohTrigger(RecalcTrigger,Trigger6M)),NA())</f>
        <v>1.8817405015164247E-2</v>
      </c>
      <c r="M1460" s="183">
        <f>IFERROR(_xll.qlIndexFixing(Index1Y,$H1460,TRUE,_xll.ohTrigger(RecalcTrigger,Trigger1Y)),NA())</f>
        <v>1.8596215745058008E-2</v>
      </c>
      <c r="N1460" s="182">
        <f>IFERROR(_xll.qlIndexFixing(ONIndex1M,I1460,TRUE,_xll.ohTrigger(RecalcTrigger,Trigger1M)),NA())</f>
        <v>1.857816639775578E-2</v>
      </c>
      <c r="O1460" s="44" t="e">
        <f>IFERROR(_xll.qlIndexFixing(ONIndex3M,I1460,TRUE,_xll.ohTrigger(RecalcTrigger,Trigger3M)),NA())</f>
        <v>#N/A</v>
      </c>
      <c r="P1460" s="44">
        <f>IFERROR(_xll.qlIndexFixing(ONIndex6M,I1460,TRUE,_xll.ohTrigger(RecalcTrigger,Trigger6M)),NA())</f>
        <v>1.8960286631850565E-2</v>
      </c>
      <c r="Q1460" s="183">
        <f>IFERROR(_xll.qlIndexFixing(ONIndex1Y,I1460,TRUE,_xll.ohTrigger(RecalcTrigger,Trigger1Y)),NA())</f>
        <v>1.8759754571373577E-2</v>
      </c>
    </row>
    <row r="1461" spans="2:17" x14ac:dyDescent="0.2">
      <c r="B1461" s="39" t="s">
        <v>42</v>
      </c>
      <c r="D1461" s="42">
        <f>_xll.qlCalendarAdvance(Calendar,$D1460,B1461,"f",FALSE)</f>
        <v>49691</v>
      </c>
      <c r="E1461" s="177">
        <f>_xll.qlInterestRateIndexValueDate(IndexON,D1461)</f>
        <v>49691</v>
      </c>
      <c r="F1461" s="193">
        <f>IFERROR(_xll.qlIndexFixing(IndexON,D1461,TRUE,_xll.ohTrigger(RecalcTrigger,TriggerON)),NA())</f>
        <v>1.8516038053686401E-2</v>
      </c>
      <c r="H1461" s="42">
        <f>_xll.qlCalendarAdvance(Calendar,$H1460,B1461,"f",FALSE)</f>
        <v>49691</v>
      </c>
      <c r="I1461" s="177">
        <f>_xll.qlInterestRateIndexValueDate(Index1M,$H1461)</f>
        <v>49695</v>
      </c>
      <c r="J1461" s="182">
        <f>IFERROR(_xll.qlIndexFixing(Index1M,$H1461,TRUE,_xll.ohTrigger(RecalcTrigger,Trigger1M)),NA())</f>
        <v>1.8541448841366888E-2</v>
      </c>
      <c r="K1461" s="44" t="e">
        <f>IFERROR(_xll.qlIndexFixing(Index3M,H1461,TRUE,_xll.ohTrigger(RecalcTrigger,Trigger3M)),NA())</f>
        <v>#N/A</v>
      </c>
      <c r="L1461" s="44">
        <f>IFERROR(_xll.qlIndexFixing(Index6M,$H1461,TRUE,_xll.ohTrigger(RecalcTrigger,Trigger6M)),NA())</f>
        <v>1.8799073476997687E-2</v>
      </c>
      <c r="M1461" s="183">
        <f>IFERROR(_xll.qlIndexFixing(Index1Y,$H1461,TRUE,_xll.ohTrigger(RecalcTrigger,Trigger1Y)),NA())</f>
        <v>1.8583144100188971E-2</v>
      </c>
      <c r="N1461" s="182">
        <f>IFERROR(_xll.qlIndexFixing(ONIndex1M,I1461,TRUE,_xll.ohTrigger(RecalcTrigger,Trigger1M)),NA())</f>
        <v>1.8560289607867375E-2</v>
      </c>
      <c r="O1461" s="44" t="e">
        <f>IFERROR(_xll.qlIndexFixing(ONIndex3M,I1461,TRUE,_xll.ohTrigger(RecalcTrigger,Trigger3M)),NA())</f>
        <v>#N/A</v>
      </c>
      <c r="P1461" s="44">
        <f>IFERROR(_xll.qlIndexFixing(ONIndex6M,I1461,TRUE,_xll.ohTrigger(RecalcTrigger,Trigger6M)),NA())</f>
        <v>1.8941764988031906E-2</v>
      </c>
      <c r="Q1461" s="183">
        <f>IFERROR(_xll.qlIndexFixing(ONIndex1Y,I1461,TRUE,_xll.ohTrigger(RecalcTrigger,Trigger1Y)),NA())</f>
        <v>1.8746330100718467E-2</v>
      </c>
    </row>
    <row r="1462" spans="2:17" x14ac:dyDescent="0.2">
      <c r="B1462" s="39" t="s">
        <v>42</v>
      </c>
      <c r="D1462" s="42">
        <f>_xll.qlCalendarAdvance(Calendar,$D1461,B1462,"f",FALSE)</f>
        <v>49698</v>
      </c>
      <c r="E1462" s="177">
        <f>_xll.qlInterestRateIndexValueDate(IndexON,D1462)</f>
        <v>49698</v>
      </c>
      <c r="F1462" s="193">
        <f>IFERROR(_xll.qlIndexFixing(IndexON,D1462,TRUE,_xll.ohTrigger(RecalcTrigger,TriggerON)),NA())</f>
        <v>1.8498608113954873E-2</v>
      </c>
      <c r="H1462" s="42">
        <f>_xll.qlCalendarAdvance(Calendar,$H1461,B1462,"f",FALSE)</f>
        <v>49698</v>
      </c>
      <c r="I1462" s="177">
        <f>_xll.qlInterestRateIndexValueDate(Index1M,$H1462)</f>
        <v>49702</v>
      </c>
      <c r="J1462" s="182">
        <f>IFERROR(_xll.qlIndexFixing(Index1M,$H1462,TRUE,_xll.ohTrigger(RecalcTrigger,Trigger1M)),NA())</f>
        <v>1.8523585875723458E-2</v>
      </c>
      <c r="K1462" s="44" t="e">
        <f>IFERROR(_xll.qlIndexFixing(Index3M,H1462,TRUE,_xll.ohTrigger(RecalcTrigger,Trigger3M)),NA())</f>
        <v>#N/A</v>
      </c>
      <c r="L1462" s="44">
        <f>IFERROR(_xll.qlIndexFixing(Index6M,$H1462,TRUE,_xll.ohTrigger(RecalcTrigger,Trigger6M)),NA())</f>
        <v>1.8780772687972826E-2</v>
      </c>
      <c r="M1462" s="183">
        <f>IFERROR(_xll.qlIndexFixing(Index1Y,$H1462,TRUE,_xll.ohTrigger(RecalcTrigger,Trigger1Y)),NA())</f>
        <v>1.8570098539260407E-2</v>
      </c>
      <c r="N1462" s="182">
        <f>IFERROR(_xll.qlIndexFixing(ONIndex1M,I1462,TRUE,_xll.ohTrigger(RecalcTrigger,Trigger1M)),NA())</f>
        <v>1.854242688912322E-2</v>
      </c>
      <c r="O1462" s="44" t="e">
        <f>IFERROR(_xll.qlIndexFixing(ONIndex3M,I1462,TRUE,_xll.ohTrigger(RecalcTrigger,Trigger3M)),NA())</f>
        <v>#N/A</v>
      </c>
      <c r="P1462" s="44">
        <f>IFERROR(_xll.qlIndexFixing(ONIndex6M,I1462,TRUE,_xll.ohTrigger(RecalcTrigger,Trigger6M)),NA())</f>
        <v>1.8923269025510336E-2</v>
      </c>
      <c r="Q1462" s="183">
        <f>IFERROR(_xll.qlIndexFixing(ONIndex1Y,I1462,TRUE,_xll.ohTrigger(RecalcTrigger,Trigger1Y)),NA())</f>
        <v>1.8732924243494153E-2</v>
      </c>
    </row>
    <row r="1463" spans="2:17" x14ac:dyDescent="0.2">
      <c r="B1463" s="39" t="s">
        <v>42</v>
      </c>
      <c r="D1463" s="42">
        <f>_xll.qlCalendarAdvance(Calendar,$D1462,B1463,"f",FALSE)</f>
        <v>49705</v>
      </c>
      <c r="E1463" s="177">
        <f>_xll.qlInterestRateIndexValueDate(IndexON,D1463)</f>
        <v>49705</v>
      </c>
      <c r="F1463" s="193">
        <f>IFERROR(_xll.qlIndexFixing(IndexON,D1463,TRUE,_xll.ohTrigger(RecalcTrigger,TriggerON)),NA())</f>
        <v>1.8481189942729515E-2</v>
      </c>
      <c r="H1463" s="42">
        <f>_xll.qlCalendarAdvance(Calendar,$H1462,B1463,"f",FALSE)</f>
        <v>49705</v>
      </c>
      <c r="I1463" s="177">
        <f>_xll.qlInterestRateIndexValueDate(Index1M,$H1463)</f>
        <v>49709</v>
      </c>
      <c r="J1463" s="182">
        <f>IFERROR(_xll.qlIndexFixing(Index1M,$H1463,TRUE,_xll.ohTrigger(RecalcTrigger,Trigger1M)),NA())</f>
        <v>1.8507334178300455E-2</v>
      </c>
      <c r="K1463" s="44" t="e">
        <f>IFERROR(_xll.qlIndexFixing(Index3M,H1463,TRUE,_xll.ohTrigger(RecalcTrigger,Trigger3M)),NA())</f>
        <v>#N/A</v>
      </c>
      <c r="L1463" s="44">
        <f>IFERROR(_xll.qlIndexFixing(Index6M,$H1463,TRUE,_xll.ohTrigger(RecalcTrigger,Trigger6M)),NA())</f>
        <v>1.8762503015685716E-2</v>
      </c>
      <c r="M1463" s="183">
        <f>IFERROR(_xll.qlIndexFixing(Index1Y,$H1463,TRUE,_xll.ohTrigger(RecalcTrigger,Trigger1Y)),NA())</f>
        <v>1.8557079330785615E-2</v>
      </c>
      <c r="N1463" s="182">
        <f>IFERROR(_xll.qlIndexFixing(ONIndex1M,I1463,TRUE,_xll.ohTrigger(RecalcTrigger,Trigger1M)),NA())</f>
        <v>1.8524578577254758E-2</v>
      </c>
      <c r="O1463" s="44" t="e">
        <f>IFERROR(_xll.qlIndexFixing(ONIndex3M,I1463,TRUE,_xll.ohTrigger(RecalcTrigger,Trigger3M)),NA())</f>
        <v>#N/A</v>
      </c>
      <c r="P1463" s="44">
        <f>IFERROR(_xll.qlIndexFixing(ONIndex6M,I1463,TRUE,_xll.ohTrigger(RecalcTrigger,Trigger6M)),NA())</f>
        <v>1.8904799109034087E-2</v>
      </c>
      <c r="Q1463" s="183">
        <f>IFERROR(_xll.qlIndexFixing(ONIndex1Y,I1463,TRUE,_xll.ohTrigger(RecalcTrigger,Trigger1Y)),NA())</f>
        <v>1.8719537264368924E-2</v>
      </c>
    </row>
    <row r="1464" spans="2:17" x14ac:dyDescent="0.2">
      <c r="B1464" s="39" t="s">
        <v>42</v>
      </c>
      <c r="D1464" s="42">
        <f>_xll.qlCalendarAdvance(Calendar,$D1463,B1464,"f",FALSE)</f>
        <v>49712</v>
      </c>
      <c r="E1464" s="177">
        <f>_xll.qlInterestRateIndexValueDate(IndexON,D1464)</f>
        <v>49712</v>
      </c>
      <c r="F1464" s="193">
        <f>IFERROR(_xll.qlIndexFixing(IndexON,D1464,TRUE,_xll.ohTrigger(RecalcTrigger,TriggerON)),NA())</f>
        <v>1.8463783861433214E-2</v>
      </c>
      <c r="H1464" s="42">
        <f>_xll.qlCalendarAdvance(Calendar,$H1463,B1464,"f",FALSE)</f>
        <v>49712</v>
      </c>
      <c r="I1464" s="177">
        <f>_xll.qlInterestRateIndexValueDate(Index1M,$H1464)</f>
        <v>49716</v>
      </c>
      <c r="J1464" s="182">
        <f>IFERROR(_xll.qlIndexFixing(Index1M,$H1464,TRUE,_xll.ohTrigger(RecalcTrigger,Trigger1M)),NA())</f>
        <v>1.8489501283487211E-2</v>
      </c>
      <c r="K1464" s="44" t="e">
        <f>IFERROR(_xll.qlIndexFixing(Index3M,H1464,TRUE,_xll.ohTrigger(RecalcTrigger,Trigger3M)),NA())</f>
        <v>#N/A</v>
      </c>
      <c r="L1464" s="44">
        <f>IFERROR(_xll.qlIndexFixing(Index6M,$H1464,TRUE,_xll.ohTrigger(RecalcTrigger,Trigger6M)),NA())</f>
        <v>1.8744264827724087E-2</v>
      </c>
      <c r="M1464" s="183">
        <f>IFERROR(_xll.qlIndexFixing(Index1Y,$H1464,TRUE,_xll.ohTrigger(RecalcTrigger,Trigger1Y)),NA())</f>
        <v>1.854408674326544E-2</v>
      </c>
      <c r="N1464" s="182">
        <f>IFERROR(_xll.qlIndexFixing(ONIndex1M,I1464,TRUE,_xll.ohTrigger(RecalcTrigger,Trigger1M)),NA())</f>
        <v>1.850674500799343E-2</v>
      </c>
      <c r="O1464" s="44" t="e">
        <f>IFERROR(_xll.qlIndexFixing(ONIndex3M,I1464,TRUE,_xll.ohTrigger(RecalcTrigger,Trigger3M)),NA())</f>
        <v>#N/A</v>
      </c>
      <c r="P1464" s="44">
        <f>IFERROR(_xll.qlIndexFixing(ONIndex6M,I1464,TRUE,_xll.ohTrigger(RecalcTrigger,Trigger6M)),NA())</f>
        <v>1.888635560375107E-2</v>
      </c>
      <c r="Q1464" s="183">
        <f>IFERROR(_xll.qlIndexFixing(ONIndex1Y,I1464,TRUE,_xll.ohTrigger(RecalcTrigger,Trigger1Y)),NA())</f>
        <v>1.8706169427691322E-2</v>
      </c>
    </row>
    <row r="1465" spans="2:17" x14ac:dyDescent="0.2">
      <c r="B1465" s="39" t="s">
        <v>42</v>
      </c>
      <c r="D1465" s="42">
        <f>_xll.qlCalendarAdvance(Calendar,$D1464,B1465,"f",FALSE)</f>
        <v>49719</v>
      </c>
      <c r="E1465" s="177">
        <f>_xll.qlInterestRateIndexValueDate(IndexON,D1465)</f>
        <v>49719</v>
      </c>
      <c r="F1465" s="193">
        <f>IFERROR(_xll.qlIndexFixing(IndexON,D1465,TRUE,_xll.ohTrigger(RecalcTrigger,TriggerON)),NA())</f>
        <v>1.8446390191169115E-2</v>
      </c>
      <c r="H1465" s="42">
        <f>_xll.qlCalendarAdvance(Calendar,$H1464,B1465,"f",FALSE)</f>
        <v>49719</v>
      </c>
      <c r="I1465" s="177">
        <f>_xll.qlInterestRateIndexValueDate(Index1M,$H1465)</f>
        <v>49723</v>
      </c>
      <c r="J1465" s="182">
        <f>IFERROR(_xll.qlIndexFixing(Index1M,$H1465,TRUE,_xll.ohTrigger(RecalcTrigger,Trigger1M)),NA())</f>
        <v>1.8471684089956999E-2</v>
      </c>
      <c r="K1465" s="44" t="e">
        <f>IFERROR(_xll.qlIndexFixing(Index3M,H1465,TRUE,_xll.ohTrigger(RecalcTrigger,Trigger3M)),NA())</f>
        <v>#N/A</v>
      </c>
      <c r="L1465" s="44">
        <f>IFERROR(_xll.qlIndexFixing(Index6M,$H1465,TRUE,_xll.ohTrigger(RecalcTrigger,Trigger6M)),NA())</f>
        <v>1.8726058491662475E-2</v>
      </c>
      <c r="M1465" s="183">
        <f>IFERROR(_xll.qlIndexFixing(Index1Y,$H1465,TRUE,_xll.ohTrigger(RecalcTrigger,Trigger1Y)),NA())</f>
        <v>1.8531121045189385E-2</v>
      </c>
      <c r="N1465" s="182">
        <f>IFERROR(_xll.qlIndexFixing(ONIndex1M,I1465,TRUE,_xll.ohTrigger(RecalcTrigger,Trigger1M)),NA())</f>
        <v>1.8488926517310489E-2</v>
      </c>
      <c r="O1465" s="44" t="e">
        <f>IFERROR(_xll.qlIndexFixing(ONIndex3M,I1465,TRUE,_xll.ohTrigger(RecalcTrigger,Trigger3M)),NA())</f>
        <v>#N/A</v>
      </c>
      <c r="P1465" s="44">
        <f>IFERROR(_xll.qlIndexFixing(ONIndex6M,I1465,TRUE,_xll.ohTrigger(RecalcTrigger,Trigger6M)),NA())</f>
        <v>1.8867938874729262E-2</v>
      </c>
      <c r="Q1465" s="183">
        <f>IFERROR(_xll.qlIndexFixing(ONIndex1Y,I1465,TRUE,_xll.ohTrigger(RecalcTrigger,Trigger1Y)),NA())</f>
        <v>1.8692820998289505E-2</v>
      </c>
    </row>
    <row r="1466" spans="2:17" x14ac:dyDescent="0.2">
      <c r="B1466" s="39" t="s">
        <v>42</v>
      </c>
      <c r="D1466" s="42">
        <f>_xll.qlCalendarAdvance(Calendar,$D1465,B1466,"f",FALSE)</f>
        <v>49726</v>
      </c>
      <c r="E1466" s="177">
        <f>_xll.qlInterestRateIndexValueDate(IndexON,D1466)</f>
        <v>49726</v>
      </c>
      <c r="F1466" s="193">
        <f>IFERROR(_xll.qlIndexFixing(IndexON,D1466,TRUE,_xll.ohTrigger(RecalcTrigger,TriggerON)),NA())</f>
        <v>1.8429009253360107E-2</v>
      </c>
      <c r="H1466" s="42">
        <f>_xll.qlCalendarAdvance(Calendar,$H1465,B1466,"f",FALSE)</f>
        <v>49726</v>
      </c>
      <c r="I1466" s="177">
        <f>_xll.qlInterestRateIndexValueDate(Index1M,$H1466)</f>
        <v>49730</v>
      </c>
      <c r="J1466" s="182">
        <f>IFERROR(_xll.qlIndexFixing(Index1M,$H1466,TRUE,_xll.ohTrigger(RecalcTrigger,Trigger1M)),NA())</f>
        <v>1.8453882933920879E-2</v>
      </c>
      <c r="K1466" s="44" t="e">
        <f>IFERROR(_xll.qlIndexFixing(Index3M,H1466,TRUE,_xll.ohTrigger(RecalcTrigger,Trigger3M)),NA())</f>
        <v>#N/A</v>
      </c>
      <c r="L1466" s="44">
        <f>IFERROR(_xll.qlIndexFixing(Index6M,$H1466,TRUE,_xll.ohTrigger(RecalcTrigger,Trigger6M)),NA())</f>
        <v>1.8707884375062246E-2</v>
      </c>
      <c r="M1466" s="183">
        <f>IFERROR(_xll.qlIndexFixing(Index1Y,$H1466,TRUE,_xll.ohTrigger(RecalcTrigger,Trigger1Y)),NA())</f>
        <v>1.8518182505034484E-2</v>
      </c>
      <c r="N1466" s="182">
        <f>IFERROR(_xll.qlIndexFixing(ONIndex1M,I1466,TRUE,_xll.ohTrigger(RecalcTrigger,Trigger1M)),NA())</f>
        <v>1.8471123440777504E-2</v>
      </c>
      <c r="O1466" s="44" t="e">
        <f>IFERROR(_xll.qlIndexFixing(ONIndex3M,I1466,TRUE,_xll.ohTrigger(RecalcTrigger,Trigger3M)),NA())</f>
        <v>#N/A</v>
      </c>
      <c r="P1466" s="44">
        <f>IFERROR(_xll.qlIndexFixing(ONIndex6M,I1466,TRUE,_xll.ohTrigger(RecalcTrigger,Trigger6M)),NA())</f>
        <v>1.8849549286636957E-2</v>
      </c>
      <c r="Q1466" s="183">
        <f>IFERROR(_xll.qlIndexFixing(ONIndex1Y,I1466,TRUE,_xll.ohTrigger(RecalcTrigger,Trigger1Y)),NA())</f>
        <v>1.8679492240591955E-2</v>
      </c>
    </row>
    <row r="1467" spans="2:17" x14ac:dyDescent="0.2">
      <c r="B1467" s="39" t="s">
        <v>42</v>
      </c>
      <c r="D1467" s="42">
        <f>_xll.qlCalendarAdvance(Calendar,$D1466,B1467,"f",FALSE)</f>
        <v>49733</v>
      </c>
      <c r="E1467" s="177">
        <f>_xll.qlInterestRateIndexValueDate(IndexON,D1467)</f>
        <v>49733</v>
      </c>
      <c r="F1467" s="193">
        <f>IFERROR(_xll.qlIndexFixing(IndexON,D1467,TRUE,_xll.ohTrigger(RecalcTrigger,TriggerON)),NA())</f>
        <v>1.8411641369029397E-2</v>
      </c>
      <c r="H1467" s="42">
        <f>_xll.qlCalendarAdvance(Calendar,$H1466,B1467,"f",FALSE)</f>
        <v>49733</v>
      </c>
      <c r="I1467" s="177">
        <f>_xll.qlInterestRateIndexValueDate(Index1M,$H1467)</f>
        <v>49737</v>
      </c>
      <c r="J1467" s="182">
        <f>IFERROR(_xll.qlIndexFixing(Index1M,$H1467,TRUE,_xll.ohTrigger(RecalcTrigger,Trigger1M)),NA())</f>
        <v>1.8434503975549611E-2</v>
      </c>
      <c r="K1467" s="44" t="e">
        <f>IFERROR(_xll.qlIndexFixing(Index3M,H1467,TRUE,_xll.ohTrigger(RecalcTrigger,Trigger3M)),NA())</f>
        <v>#N/A</v>
      </c>
      <c r="L1467" s="44">
        <f>IFERROR(_xll.qlIndexFixing(Index6M,$H1467,TRUE,_xll.ohTrigger(RecalcTrigger,Trigger6M)),NA())</f>
        <v>1.8688141344886899E-2</v>
      </c>
      <c r="M1467" s="183">
        <f>IFERROR(_xll.qlIndexFixing(Index1Y,$H1467,TRUE,_xll.ohTrigger(RecalcTrigger,Trigger1Y)),NA())</f>
        <v>1.8505702897263446E-2</v>
      </c>
      <c r="N1467" s="182">
        <f>IFERROR(_xll.qlIndexFixing(ONIndex1M,I1467,TRUE,_xll.ohTrigger(RecalcTrigger,Trigger1M)),NA())</f>
        <v>1.8453336114445662E-2</v>
      </c>
      <c r="O1467" s="44" t="e">
        <f>IFERROR(_xll.qlIndexFixing(ONIndex3M,I1467,TRUE,_xll.ohTrigger(RecalcTrigger,Trigger3M)),NA())</f>
        <v>#N/A</v>
      </c>
      <c r="P1467" s="44">
        <f>IFERROR(_xll.qlIndexFixing(ONIndex6M,I1467,TRUE,_xll.ohTrigger(RecalcTrigger,Trigger6M)),NA())</f>
        <v>1.8831187204702005E-2</v>
      </c>
      <c r="Q1467" s="183">
        <f>IFERROR(_xll.qlIndexFixing(ONIndex1Y,I1467,TRUE,_xll.ohTrigger(RecalcTrigger,Trigger1Y)),NA())</f>
        <v>1.8666183418947213E-2</v>
      </c>
    </row>
    <row r="1468" spans="2:17" x14ac:dyDescent="0.2">
      <c r="B1468" s="39" t="s">
        <v>42</v>
      </c>
      <c r="D1468" s="42">
        <f>_xll.qlCalendarAdvance(Calendar,$D1467,B1468,"f",FALSE)</f>
        <v>49740</v>
      </c>
      <c r="E1468" s="177">
        <f>_xll.qlInterestRateIndexValueDate(IndexON,D1468)</f>
        <v>49740</v>
      </c>
      <c r="F1468" s="193">
        <f>IFERROR(_xll.qlIndexFixing(IndexON,D1468,TRUE,_xll.ohTrigger(RecalcTrigger,TriggerON)),NA())</f>
        <v>1.8394286859759745E-2</v>
      </c>
      <c r="H1468" s="42">
        <f>_xll.qlCalendarAdvance(Calendar,$H1467,B1468,"f",FALSE)</f>
        <v>49740</v>
      </c>
      <c r="I1468" s="177">
        <f>_xll.qlInterestRateIndexValueDate(Index1M,$H1468)</f>
        <v>49744</v>
      </c>
      <c r="J1468" s="182">
        <f>IFERROR(_xll.qlIndexFixing(Index1M,$H1468,TRUE,_xll.ohTrigger(RecalcTrigger,Trigger1M)),NA())</f>
        <v>1.841673653475099E-2</v>
      </c>
      <c r="K1468" s="44" t="e">
        <f>IFERROR(_xll.qlIndexFixing(Index3M,H1468,TRUE,_xll.ohTrigger(RecalcTrigger,Trigger3M)),NA())</f>
        <v>#N/A</v>
      </c>
      <c r="L1468" s="44">
        <f>IFERROR(_xll.qlIndexFixing(Index6M,$H1468,TRUE,_xll.ohTrigger(RecalcTrigger,Trigger6M)),NA())</f>
        <v>1.8670035866939133E-2</v>
      </c>
      <c r="M1468" s="183">
        <f>IFERROR(_xll.qlIndexFixing(Index1Y,$H1468,TRUE,_xll.ohTrigger(RecalcTrigger,Trigger1Y)),NA())</f>
        <v>1.8492817979922804E-2</v>
      </c>
      <c r="N1468" s="182">
        <f>IFERROR(_xll.qlIndexFixing(ONIndex1M,I1468,TRUE,_xll.ohTrigger(RecalcTrigger,Trigger1M)),NA())</f>
        <v>1.8435564873806598E-2</v>
      </c>
      <c r="O1468" s="44" t="e">
        <f>IFERROR(_xll.qlIndexFixing(ONIndex3M,I1468,TRUE,_xll.ohTrigger(RecalcTrigger,Trigger3M)),NA())</f>
        <v>#N/A</v>
      </c>
      <c r="P1468" s="44">
        <f>IFERROR(_xll.qlIndexFixing(ONIndex6M,I1468,TRUE,_xll.ohTrigger(RecalcTrigger,Trigger6M)),NA())</f>
        <v>1.8812852993992379E-2</v>
      </c>
      <c r="Q1468" s="183">
        <f>IFERROR(_xll.qlIndexFixing(ONIndex1Y,I1468,TRUE,_xll.ohTrigger(RecalcTrigger,Trigger1Y)),NA())</f>
        <v>1.8652894798263375E-2</v>
      </c>
    </row>
    <row r="1469" spans="2:17" x14ac:dyDescent="0.2">
      <c r="B1469" s="39" t="s">
        <v>42</v>
      </c>
      <c r="D1469" s="42">
        <f>_xll.qlCalendarAdvance(Calendar,$D1468,B1469,"f",FALSE)</f>
        <v>49747</v>
      </c>
      <c r="E1469" s="177">
        <f>_xll.qlInterestRateIndexValueDate(IndexON,D1469)</f>
        <v>49747</v>
      </c>
      <c r="F1469" s="193">
        <f>IFERROR(_xll.qlIndexFixing(IndexON,D1469,TRUE,_xll.ohTrigger(RecalcTrigger,TriggerON)),NA())</f>
        <v>1.8376946046734233E-2</v>
      </c>
      <c r="H1469" s="42">
        <f>_xll.qlCalendarAdvance(Calendar,$H1468,B1469,"f",FALSE)</f>
        <v>49747</v>
      </c>
      <c r="I1469" s="177">
        <f>_xll.qlInterestRateIndexValueDate(Index1M,$H1469)</f>
        <v>49751</v>
      </c>
      <c r="J1469" s="182">
        <f>IFERROR(_xll.qlIndexFixing(Index1M,$H1469,TRUE,_xll.ohTrigger(RecalcTrigger,Trigger1M)),NA())</f>
        <v>1.8398986191568593E-2</v>
      </c>
      <c r="K1469" s="44" t="e">
        <f>IFERROR(_xll.qlIndexFixing(Index3M,H1469,TRUE,_xll.ohTrigger(RecalcTrigger,Trigger3M)),NA())</f>
        <v>#N/A</v>
      </c>
      <c r="L1469" s="44">
        <f>IFERROR(_xll.qlIndexFixing(Index6M,$H1469,TRUE,_xll.ohTrigger(RecalcTrigger,Trigger6M)),NA())</f>
        <v>1.8651963768813753E-2</v>
      </c>
      <c r="M1469" s="183">
        <f>IFERROR(_xll.qlIndexFixing(Index1Y,$H1469,TRUE,_xll.ohTrigger(RecalcTrigger,Trigger1Y)),NA())</f>
        <v>1.8479961004821365E-2</v>
      </c>
      <c r="N1469" s="182">
        <f>IFERROR(_xll.qlIndexFixing(ONIndex1M,I1469,TRUE,_xll.ohTrigger(RecalcTrigger,Trigger1M)),NA())</f>
        <v>1.8417810054751627E-2</v>
      </c>
      <c r="O1469" s="44" t="e">
        <f>IFERROR(_xll.qlIndexFixing(ONIndex3M,I1469,TRUE,_xll.ohTrigger(RecalcTrigger,Trigger3M)),NA())</f>
        <v>#N/A</v>
      </c>
      <c r="P1469" s="44">
        <f>IFERROR(_xll.qlIndexFixing(ONIndex6M,I1469,TRUE,_xll.ohTrigger(RecalcTrigger,Trigger6M)),NA())</f>
        <v>1.879454701933625E-2</v>
      </c>
      <c r="Q1469" s="183">
        <f>IFERROR(_xll.qlIndexFixing(ONIndex1Y,I1469,TRUE,_xll.ohTrigger(RecalcTrigger,Trigger1Y)),NA())</f>
        <v>1.8639626642809048E-2</v>
      </c>
    </row>
    <row r="1470" spans="2:17" x14ac:dyDescent="0.2">
      <c r="B1470" s="39" t="s">
        <v>42</v>
      </c>
      <c r="D1470" s="42">
        <f>_xll.qlCalendarAdvance(Calendar,$D1469,B1470,"f",FALSE)</f>
        <v>49754</v>
      </c>
      <c r="E1470" s="177">
        <f>_xll.qlInterestRateIndexValueDate(IndexON,D1470)</f>
        <v>49754</v>
      </c>
      <c r="F1470" s="193">
        <f>IFERROR(_xll.qlIndexFixing(IndexON,D1470,TRUE,_xll.ohTrigger(RecalcTrigger,TriggerON)),NA())</f>
        <v>1.8359619251135939E-2</v>
      </c>
      <c r="H1470" s="42">
        <f>_xll.qlCalendarAdvance(Calendar,$H1469,B1470,"f",FALSE)</f>
        <v>49754</v>
      </c>
      <c r="I1470" s="177">
        <f>_xll.qlInterestRateIndexValueDate(Index1M,$H1470)</f>
        <v>49758</v>
      </c>
      <c r="J1470" s="182">
        <f>IFERROR(_xll.qlIndexFixing(Index1M,$H1470,TRUE,_xll.ohTrigger(RecalcTrigger,Trigger1M)),NA())</f>
        <v>1.8381253282221219E-2</v>
      </c>
      <c r="K1470" s="44" t="e">
        <f>IFERROR(_xll.qlIndexFixing(Index3M,H1470,TRUE,_xll.ohTrigger(RecalcTrigger,Trigger3M)),NA())</f>
        <v>#N/A</v>
      </c>
      <c r="L1470" s="44">
        <f>IFERROR(_xll.qlIndexFixing(Index6M,$H1470,TRUE,_xll.ohTrigger(RecalcTrigger,Trigger6M)),NA())</f>
        <v>1.8633925418052408E-2</v>
      </c>
      <c r="M1470" s="183">
        <f>IFERROR(_xll.qlIndexFixing(Index1Y,$H1470,TRUE,_xll.ohTrigger(RecalcTrigger,Trigger1Y)),NA())</f>
        <v>1.8467132240380477E-2</v>
      </c>
      <c r="N1470" s="182">
        <f>IFERROR(_xll.qlIndexFixing(ONIndex1M,I1470,TRUE,_xll.ohTrigger(RecalcTrigger,Trigger1M)),NA())</f>
        <v>1.8400071993092126E-2</v>
      </c>
      <c r="O1470" s="44" t="e">
        <f>IFERROR(_xll.qlIndexFixing(ONIndex3M,I1470,TRUE,_xll.ohTrigger(RecalcTrigger,Trigger3M)),NA())</f>
        <v>#N/A</v>
      </c>
      <c r="P1470" s="44">
        <f>IFERROR(_xll.qlIndexFixing(ONIndex6M,I1470,TRUE,_xll.ohTrigger(RecalcTrigger,Trigger6M)),NA())</f>
        <v>1.8776269645721655E-2</v>
      </c>
      <c r="Q1470" s="183">
        <f>IFERROR(_xll.qlIndexFixing(ONIndex1Y,I1470,TRUE,_xll.ohTrigger(RecalcTrigger,Trigger1Y)),NA())</f>
        <v>1.862637921725252E-2</v>
      </c>
    </row>
    <row r="1471" spans="2:17" x14ac:dyDescent="0.2">
      <c r="B1471" s="39" t="s">
        <v>42</v>
      </c>
      <c r="D1471" s="42">
        <f>_xll.qlCalendarAdvance(Calendar,$D1470,B1471,"f",FALSE)</f>
        <v>49761</v>
      </c>
      <c r="E1471" s="177">
        <f>_xll.qlInterestRateIndexValueDate(IndexON,D1471)</f>
        <v>49761</v>
      </c>
      <c r="F1471" s="193">
        <f>IFERROR(_xll.qlIndexFixing(IndexON,D1471,TRUE,_xll.ohTrigger(RecalcTrigger,TriggerON)),NA())</f>
        <v>1.8342306794387753E-2</v>
      </c>
      <c r="H1471" s="42">
        <f>_xll.qlCalendarAdvance(Calendar,$H1470,B1471,"f",FALSE)</f>
        <v>49761</v>
      </c>
      <c r="I1471" s="177">
        <f>_xll.qlInterestRateIndexValueDate(Index1M,$H1471)</f>
        <v>49765</v>
      </c>
      <c r="J1471" s="182">
        <f>IFERROR(_xll.qlIndexFixing(Index1M,$H1471,TRUE,_xll.ohTrigger(RecalcTrigger,Trigger1M)),NA())</f>
        <v>1.8364333806756505E-2</v>
      </c>
      <c r="K1471" s="44" t="e">
        <f>IFERROR(_xll.qlIndexFixing(Index3M,H1471,TRUE,_xll.ohTrigger(RecalcTrigger,Trigger3M)),NA())</f>
        <v>#N/A</v>
      </c>
      <c r="L1471" s="44">
        <f>IFERROR(_xll.qlIndexFixing(Index6M,$H1471,TRUE,_xll.ohTrigger(RecalcTrigger,Trigger6M)),NA())</f>
        <v>1.8616715497125451E-2</v>
      </c>
      <c r="M1471" s="183">
        <f>IFERROR(_xll.qlIndexFixing(Index1Y,$H1471,TRUE,_xll.ohTrigger(RecalcTrigger,Trigger1Y)),NA())</f>
        <v>1.8454331955009427E-2</v>
      </c>
      <c r="N1471" s="182">
        <f>IFERROR(_xll.qlIndexFixing(ONIndex1M,I1471,TRUE,_xll.ohTrigger(RecalcTrigger,Trigger1M)),NA())</f>
        <v>1.8382351024639476E-2</v>
      </c>
      <c r="O1471" s="44" t="e">
        <f>IFERROR(_xll.qlIndexFixing(ONIndex3M,I1471,TRUE,_xll.ohTrigger(RecalcTrigger,Trigger3M)),NA())</f>
        <v>#N/A</v>
      </c>
      <c r="P1471" s="44">
        <f>IFERROR(_xll.qlIndexFixing(ONIndex6M,I1471,TRUE,_xll.ohTrigger(RecalcTrigger,Trigger6M)),NA())</f>
        <v>1.8758021238376443E-2</v>
      </c>
      <c r="Q1471" s="183">
        <f>IFERROR(_xll.qlIndexFixing(ONIndex1Y,I1471,TRUE,_xll.ohTrigger(RecalcTrigger,Trigger1Y)),NA())</f>
        <v>1.8613152786102205E-2</v>
      </c>
    </row>
    <row r="1472" spans="2:17" x14ac:dyDescent="0.2">
      <c r="B1472" s="39" t="s">
        <v>42</v>
      </c>
      <c r="D1472" s="42">
        <f>_xll.qlCalendarAdvance(Calendar,$D1471,B1472,"f",FALSE)</f>
        <v>49768</v>
      </c>
      <c r="E1472" s="177">
        <f>_xll.qlInterestRateIndexValueDate(IndexON,D1472)</f>
        <v>49768</v>
      </c>
      <c r="F1472" s="193">
        <f>IFERROR(_xll.qlIndexFixing(IndexON,D1472,TRUE,_xll.ohTrigger(RecalcTrigger,TriggerON)),NA())</f>
        <v>1.832500899775269E-2</v>
      </c>
      <c r="H1472" s="42">
        <f>_xll.qlCalendarAdvance(Calendar,$H1471,B1472,"f",FALSE)</f>
        <v>49768</v>
      </c>
      <c r="I1472" s="177">
        <f>_xll.qlInterestRateIndexValueDate(Index1M,$H1472)</f>
        <v>49772</v>
      </c>
      <c r="J1472" s="182">
        <f>IFERROR(_xll.qlIndexFixing(Index1M,$H1472,TRUE,_xll.ohTrigger(RecalcTrigger,Trigger1M)),NA())</f>
        <v>1.8346636353533619E-2</v>
      </c>
      <c r="K1472" s="44" t="e">
        <f>IFERROR(_xll.qlIndexFixing(Index3M,H1472,TRUE,_xll.ohTrigger(RecalcTrigger,Trigger3M)),NA())</f>
        <v>#N/A</v>
      </c>
      <c r="L1472" s="44">
        <f>IFERROR(_xll.qlIndexFixing(Index6M,$H1472,TRUE,_xll.ohTrigger(RecalcTrigger,Trigger6M)),NA())</f>
        <v>1.8598744078135117E-2</v>
      </c>
      <c r="M1472" s="183">
        <f>IFERROR(_xll.qlIndexFixing(Index1Y,$H1472,TRUE,_xll.ohTrigger(RecalcTrigger,Trigger1Y)),NA())</f>
        <v>1.8441560417106567E-2</v>
      </c>
      <c r="N1472" s="182">
        <f>IFERROR(_xll.qlIndexFixing(ONIndex1M,I1472,TRUE,_xll.ohTrigger(RecalcTrigger,Trigger1M)),NA())</f>
        <v>1.8364647485284991E-2</v>
      </c>
      <c r="O1472" s="44" t="e">
        <f>IFERROR(_xll.qlIndexFixing(ONIndex3M,I1472,TRUE,_xll.ohTrigger(RecalcTrigger,Trigger3M)),NA())</f>
        <v>#N/A</v>
      </c>
      <c r="P1472" s="44">
        <f>IFERROR(_xll.qlIndexFixing(ONIndex6M,I1472,TRUE,_xll.ohTrigger(RecalcTrigger,Trigger6M)),NA())</f>
        <v>1.8739802161888974E-2</v>
      </c>
      <c r="Q1472" s="183">
        <f>IFERROR(_xll.qlIndexFixing(ONIndex1Y,I1472,TRUE,_xll.ohTrigger(RecalcTrigger,Trigger1Y)),NA())</f>
        <v>1.8599947613946455E-2</v>
      </c>
    </row>
    <row r="1473" spans="2:17" x14ac:dyDescent="0.2">
      <c r="B1473" s="39" t="s">
        <v>42</v>
      </c>
      <c r="D1473" s="42">
        <f>_xll.qlCalendarAdvance(Calendar,$D1472,B1473,"f",FALSE)</f>
        <v>49775</v>
      </c>
      <c r="E1473" s="177">
        <f>_xll.qlInterestRateIndexValueDate(IndexON,D1473)</f>
        <v>49775</v>
      </c>
      <c r="F1473" s="193">
        <f>IFERROR(_xll.qlIndexFixing(IndexON,D1473,TRUE,_xll.ohTrigger(RecalcTrigger,TriggerON)),NA())</f>
        <v>1.8304652508170705E-2</v>
      </c>
      <c r="H1473" s="42">
        <f>_xll.qlCalendarAdvance(Calendar,$H1472,B1473,"f",FALSE)</f>
        <v>49775</v>
      </c>
      <c r="I1473" s="177">
        <f>_xll.qlInterestRateIndexValueDate(Index1M,$H1473)</f>
        <v>49781</v>
      </c>
      <c r="J1473" s="182">
        <f>IFERROR(_xll.qlIndexFixing(Index1M,$H1473,TRUE,_xll.ohTrigger(RecalcTrigger,Trigger1M)),NA())</f>
        <v>1.8323909593398469E-2</v>
      </c>
      <c r="K1473" s="44" t="e">
        <f>IFERROR(_xll.qlIndexFixing(Index3M,H1473,TRUE,_xll.ohTrigger(RecalcTrigger,Trigger3M)),NA())</f>
        <v>#N/A</v>
      </c>
      <c r="L1473" s="44">
        <f>IFERROR(_xll.qlIndexFixing(Index6M,$H1473,TRUE,_xll.ohTrigger(RecalcTrigger,Trigger6M)),NA())</f>
        <v>1.8575689184971152E-2</v>
      </c>
      <c r="M1473" s="183">
        <f>IFERROR(_xll.qlIndexFixing(Index1Y,$H1473,TRUE,_xll.ohTrigger(RecalcTrigger,Trigger1Y)),NA())</f>
        <v>1.8425182541473781E-2</v>
      </c>
      <c r="N1473" s="182">
        <f>IFERROR(_xll.qlIndexFixing(ONIndex1M,I1473,TRUE,_xll.ohTrigger(RecalcTrigger,Trigger1M)),NA())</f>
        <v>1.8340322012875276E-2</v>
      </c>
      <c r="O1473" s="44" t="e">
        <f>IFERROR(_xll.qlIndexFixing(ONIndex3M,I1473,TRUE,_xll.ohTrigger(RecalcTrigger,Trigger3M)),NA())</f>
        <v>#N/A</v>
      </c>
      <c r="P1473" s="44">
        <f>IFERROR(_xll.qlIndexFixing(ONIndex6M,I1473,TRUE,_xll.ohTrigger(RecalcTrigger,Trigger6M)),NA())</f>
        <v>1.8714799534560456E-2</v>
      </c>
      <c r="Q1473" s="183">
        <f>IFERROR(_xll.qlIndexFixing(ONIndex1Y,I1473,TRUE,_xll.ohTrigger(RecalcTrigger,Trigger1Y)),NA())</f>
        <v>1.858207970013126E-2</v>
      </c>
    </row>
    <row r="1474" spans="2:17" x14ac:dyDescent="0.2">
      <c r="B1474" s="39" t="s">
        <v>42</v>
      </c>
      <c r="D1474" s="42">
        <f>_xll.qlCalendarAdvance(Calendar,$D1473,B1474,"f",FALSE)</f>
        <v>49782</v>
      </c>
      <c r="E1474" s="177">
        <f>_xll.qlInterestRateIndexValueDate(IndexON,D1474)</f>
        <v>49782</v>
      </c>
      <c r="F1474" s="193">
        <f>IFERROR(_xll.qlIndexFixing(IndexON,D1474,TRUE,_xll.ohTrigger(RecalcTrigger,TriggerON)),NA())</f>
        <v>1.8290458669634191E-2</v>
      </c>
      <c r="H1474" s="42">
        <f>_xll.qlCalendarAdvance(Calendar,$H1473,B1474,"f",FALSE)</f>
        <v>49782</v>
      </c>
      <c r="I1474" s="177">
        <f>_xll.qlInterestRateIndexValueDate(Index1M,$H1474)</f>
        <v>49786</v>
      </c>
      <c r="J1474" s="182">
        <f>IFERROR(_xll.qlIndexFixing(Index1M,$H1474,TRUE,_xll.ohTrigger(RecalcTrigger,Trigger1M)),NA())</f>
        <v>1.831129703333545E-2</v>
      </c>
      <c r="K1474" s="44" t="e">
        <f>IFERROR(_xll.qlIndexFixing(Index3M,H1474,TRUE,_xll.ohTrigger(RecalcTrigger,Trigger3M)),NA())</f>
        <v>#N/A</v>
      </c>
      <c r="L1474" s="44">
        <f>IFERROR(_xll.qlIndexFixing(Index6M,$H1474,TRUE,_xll.ohTrigger(RecalcTrigger,Trigger6M)),NA())</f>
        <v>1.8562906070614386E-2</v>
      </c>
      <c r="M1474" s="183">
        <f>IFERROR(_xll.qlIndexFixing(Index1Y,$H1474,TRUE,_xll.ohTrigger(RecalcTrigger,Trigger1Y)),NA())</f>
        <v>1.8416104657242499E-2</v>
      </c>
      <c r="N1474" s="182">
        <f>IFERROR(_xll.qlIndexFixing(ONIndex1M,I1474,TRUE,_xll.ohTrigger(RecalcTrigger,Trigger1M)),NA())</f>
        <v>1.8329294036396604E-2</v>
      </c>
      <c r="O1474" s="44" t="e">
        <f>IFERROR(_xll.qlIndexFixing(ONIndex3M,I1474,TRUE,_xll.ohTrigger(RecalcTrigger,Trigger3M)),NA())</f>
        <v>#N/A</v>
      </c>
      <c r="P1474" s="44">
        <f>IFERROR(_xll.qlIndexFixing(ONIndex6M,I1474,TRUE,_xll.ohTrigger(RecalcTrigger,Trigger6M)),NA())</f>
        <v>1.8703453462478592E-2</v>
      </c>
      <c r="Q1474" s="183">
        <f>IFERROR(_xll.qlIndexFixing(ONIndex1Y,I1474,TRUE,_xll.ohTrigger(RecalcTrigger,Trigger1Y)),NA())</f>
        <v>1.8573602104732245E-2</v>
      </c>
    </row>
    <row r="1475" spans="2:17" x14ac:dyDescent="0.2">
      <c r="B1475" s="39" t="s">
        <v>42</v>
      </c>
      <c r="D1475" s="42">
        <f>_xll.qlCalendarAdvance(Calendar,$D1474,B1475,"f",FALSE)</f>
        <v>49789</v>
      </c>
      <c r="E1475" s="177">
        <f>_xll.qlInterestRateIndexValueDate(IndexON,D1475)</f>
        <v>49789</v>
      </c>
      <c r="F1475" s="193">
        <f>IFERROR(_xll.qlIndexFixing(IndexON,D1475,TRUE,_xll.ohTrigger(RecalcTrigger,TriggerON)),NA())</f>
        <v>1.8273206780916595E-2</v>
      </c>
      <c r="H1475" s="42">
        <f>_xll.qlCalendarAdvance(Calendar,$H1474,B1475,"f",FALSE)</f>
        <v>49789</v>
      </c>
      <c r="I1475" s="177">
        <f>_xll.qlInterestRateIndexValueDate(Index1M,$H1475)</f>
        <v>49793</v>
      </c>
      <c r="J1475" s="182">
        <f>IFERROR(_xll.qlIndexFixing(Index1M,$H1475,TRUE,_xll.ohTrigger(RecalcTrigger,Trigger1M)),NA())</f>
        <v>1.8293655838760969E-2</v>
      </c>
      <c r="K1475" s="44" t="e">
        <f>IFERROR(_xll.qlIndexFixing(Index3M,H1475,TRUE,_xll.ohTrigger(RecalcTrigger,Trigger3M)),NA())</f>
        <v>#N/A</v>
      </c>
      <c r="L1475" s="44">
        <f>IFERROR(_xll.qlIndexFixing(Index6M,$H1475,TRUE,_xll.ohTrigger(RecalcTrigger,Trigger6M)),NA())</f>
        <v>1.8545040217037508E-2</v>
      </c>
      <c r="M1475" s="183">
        <f>IFERROR(_xll.qlIndexFixing(Index1Y,$H1475,TRUE,_xll.ohTrigger(RecalcTrigger,Trigger1Y)),NA())</f>
        <v>1.8403420972021918E-2</v>
      </c>
      <c r="N1475" s="182">
        <f>IFERROR(_xll.qlIndexFixing(ONIndex1M,I1475,TRUE,_xll.ohTrigger(RecalcTrigger,Trigger1M)),NA())</f>
        <v>1.83108505539753E-2</v>
      </c>
      <c r="O1475" s="44" t="e">
        <f>IFERROR(_xll.qlIndexFixing(ONIndex3M,I1475,TRUE,_xll.ohTrigger(RecalcTrigger,Trigger3M)),NA())</f>
        <v>#N/A</v>
      </c>
      <c r="P1475" s="44">
        <f>IFERROR(_xll.qlIndexFixing(ONIndex6M,I1475,TRUE,_xll.ohTrigger(RecalcTrigger,Trigger6M)),NA())</f>
        <v>1.8684515752318553E-2</v>
      </c>
      <c r="Q1475" s="183">
        <f>IFERROR(_xll.qlIndexFixing(ONIndex1Y,I1475,TRUE,_xll.ohTrigger(RecalcTrigger,Trigger1Y)),NA())</f>
        <v>1.8560003057803698E-2</v>
      </c>
    </row>
    <row r="1476" spans="2:17" x14ac:dyDescent="0.2">
      <c r="B1476" s="39" t="s">
        <v>42</v>
      </c>
      <c r="D1476" s="42">
        <f>_xll.qlCalendarAdvance(Calendar,$D1475,B1476,"f",FALSE)</f>
        <v>49797</v>
      </c>
      <c r="E1476" s="177">
        <f>_xll.qlInterestRateIndexValueDate(IndexON,D1476)</f>
        <v>49797</v>
      </c>
      <c r="F1476" s="193">
        <f>IFERROR(_xll.qlIndexFixing(IndexON,D1476,TRUE,_xll.ohTrigger(RecalcTrigger,TriggerON)),NA())</f>
        <v>1.825197466266637E-2</v>
      </c>
      <c r="H1476" s="42">
        <f>_xll.qlCalendarAdvance(Calendar,$H1475,B1476,"f",FALSE)</f>
        <v>49797</v>
      </c>
      <c r="I1476" s="177">
        <f>_xll.qlInterestRateIndexValueDate(Index1M,$H1476)</f>
        <v>49801</v>
      </c>
      <c r="J1476" s="182">
        <f>IFERROR(_xll.qlIndexFixing(Index1M,$H1476,TRUE,_xll.ohTrigger(RecalcTrigger,Trigger1M)),NA())</f>
        <v>1.8272725051723285E-2</v>
      </c>
      <c r="K1476" s="44" t="e">
        <f>IFERROR(_xll.qlIndexFixing(Index3M,H1476,TRUE,_xll.ohTrigger(RecalcTrigger,Trigger3M)),NA())</f>
        <v>#N/A</v>
      </c>
      <c r="L1476" s="44">
        <f>IFERROR(_xll.qlIndexFixing(Index6M,$H1476,TRUE,_xll.ohTrigger(RecalcTrigger,Trigger6M)),NA())</f>
        <v>1.8523880666898297E-2</v>
      </c>
      <c r="M1476" s="183">
        <f>IFERROR(_xll.qlIndexFixing(Index1Y,$H1476,TRUE,_xll.ohTrigger(RecalcTrigger,Trigger1Y)),NA())</f>
        <v>1.838896186286525E-2</v>
      </c>
      <c r="N1476" s="182">
        <f>IFERROR(_xll.qlIndexFixing(ONIndex1M,I1476,TRUE,_xll.ohTrigger(RecalcTrigger,Trigger1M)),NA())</f>
        <v>1.8291497246778476E-2</v>
      </c>
      <c r="O1476" s="44" t="e">
        <f>IFERROR(_xll.qlIndexFixing(ONIndex3M,I1476,TRUE,_xll.ohTrigger(RecalcTrigger,Trigger3M)),NA())</f>
        <v>#N/A</v>
      </c>
      <c r="P1476" s="44">
        <f>IFERROR(_xll.qlIndexFixing(ONIndex6M,I1476,TRUE,_xll.ohTrigger(RecalcTrigger,Trigger6M)),NA())</f>
        <v>1.8664643558947702E-2</v>
      </c>
      <c r="Q1476" s="183">
        <f>IFERROR(_xll.qlIndexFixing(ONIndex1Y,I1476,TRUE,_xll.ohTrigger(RecalcTrigger,Trigger1Y)),NA())</f>
        <v>1.8545472715834066E-2</v>
      </c>
    </row>
    <row r="1477" spans="2:17" x14ac:dyDescent="0.2">
      <c r="B1477" s="39" t="s">
        <v>42</v>
      </c>
      <c r="D1477" s="42">
        <f>_xll.qlCalendarAdvance(Calendar,$D1476,B1477,"f",FALSE)</f>
        <v>49804</v>
      </c>
      <c r="E1477" s="177">
        <f>_xll.qlInterestRateIndexValueDate(IndexON,D1477)</f>
        <v>49804</v>
      </c>
      <c r="F1477" s="193">
        <f>IFERROR(_xll.qlIndexFixing(IndexON,D1477,TRUE,_xll.ohTrigger(RecalcTrigger,TriggerON)),NA())</f>
        <v>1.8234757949651126E-2</v>
      </c>
      <c r="H1477" s="42">
        <f>_xll.qlCalendarAdvance(Calendar,$H1476,B1477,"f",FALSE)</f>
        <v>49804</v>
      </c>
      <c r="I1477" s="177">
        <f>_xll.qlInterestRateIndexValueDate(Index1M,$H1477)</f>
        <v>49808</v>
      </c>
      <c r="J1477" s="182">
        <f>IFERROR(_xll.qlIndexFixing(Index1M,$H1477,TRUE,_xll.ohTrigger(RecalcTrigger,Trigger1M)),NA())</f>
        <v>1.8255126447585444E-2</v>
      </c>
      <c r="K1477" s="44" t="e">
        <f>IFERROR(_xll.qlIndexFixing(Index3M,H1477,TRUE,_xll.ohTrigger(RecalcTrigger,Trigger3M)),NA())</f>
        <v>#N/A</v>
      </c>
      <c r="L1477" s="44">
        <f>IFERROR(_xll.qlIndexFixing(Index6M,$H1477,TRUE,_xll.ohTrigger(RecalcTrigger,Trigger6M)),NA())</f>
        <v>1.8506094056415141E-2</v>
      </c>
      <c r="M1477" s="183">
        <f>IFERROR(_xll.qlIndexFixing(Index1Y,$H1477,TRUE,_xll.ohTrigger(RecalcTrigger,Trigger1Y)),NA())</f>
        <v>1.8376342408262206E-2</v>
      </c>
      <c r="N1477" s="182">
        <f>IFERROR(_xll.qlIndexFixing(ONIndex1M,I1477,TRUE,_xll.ohTrigger(RecalcTrigger,Trigger1M)),NA())</f>
        <v>1.8273888646120895E-2</v>
      </c>
      <c r="O1477" s="44" t="e">
        <f>IFERROR(_xll.qlIndexFixing(ONIndex3M,I1477,TRUE,_xll.ohTrigger(RecalcTrigger,Trigger3M)),NA())</f>
        <v>#N/A</v>
      </c>
      <c r="P1477" s="44">
        <f>IFERROR(_xll.qlIndexFixing(ONIndex6M,I1477,TRUE,_xll.ohTrigger(RecalcTrigger,Trigger6M)),NA())</f>
        <v>1.8646581093664238E-2</v>
      </c>
      <c r="Q1477" s="183">
        <f>IFERROR(_xll.qlIndexFixing(ONIndex1Y,I1477,TRUE,_xll.ohTrigger(RecalcTrigger,Trigger1Y)),NA())</f>
        <v>1.853238105415933E-2</v>
      </c>
    </row>
    <row r="1478" spans="2:17" x14ac:dyDescent="0.2">
      <c r="B1478" s="39" t="s">
        <v>42</v>
      </c>
      <c r="D1478" s="42">
        <f>_xll.qlCalendarAdvance(Calendar,$D1477,B1478,"f",FALSE)</f>
        <v>49811</v>
      </c>
      <c r="E1478" s="177">
        <f>_xll.qlInterestRateIndexValueDate(IndexON,D1478)</f>
        <v>49811</v>
      </c>
      <c r="F1478" s="193">
        <f>IFERROR(_xll.qlIndexFixing(IndexON,D1478,TRUE,_xll.ohTrigger(RecalcTrigger,TriggerON)),NA())</f>
        <v>1.8217557919504301E-2</v>
      </c>
      <c r="H1478" s="42">
        <f>_xll.qlCalendarAdvance(Calendar,$H1477,B1478,"f",FALSE)</f>
        <v>49811</v>
      </c>
      <c r="I1478" s="177">
        <f>_xll.qlInterestRateIndexValueDate(Index1M,$H1478)</f>
        <v>49815</v>
      </c>
      <c r="J1478" s="182">
        <f>IFERROR(_xll.qlIndexFixing(Index1M,$H1478,TRUE,_xll.ohTrigger(RecalcTrigger,Trigger1M)),NA())</f>
        <v>1.8237548015043611E-2</v>
      </c>
      <c r="K1478" s="44" t="e">
        <f>IFERROR(_xll.qlIndexFixing(Index3M,H1478,TRUE,_xll.ohTrigger(RecalcTrigger,Trigger3M)),NA())</f>
        <v>#N/A</v>
      </c>
      <c r="L1478" s="44">
        <f>IFERROR(_xll.qlIndexFixing(Index6M,$H1478,TRUE,_xll.ohTrigger(RecalcTrigger,Trigger6M)),NA())</f>
        <v>1.8488344185702339E-2</v>
      </c>
      <c r="M1478" s="183">
        <f>IFERROR(_xll.qlIndexFixing(Index1Y,$H1478,TRUE,_xll.ohTrigger(RecalcTrigger,Trigger1Y)),NA())</f>
        <v>1.8363753349615597E-2</v>
      </c>
      <c r="N1478" s="182">
        <f>IFERROR(_xll.qlIndexFixing(ONIndex1M,I1478,TRUE,_xll.ohTrigger(RecalcTrigger,Trigger1M)),NA())</f>
        <v>1.8256299537071641E-2</v>
      </c>
      <c r="O1478" s="44" t="e">
        <f>IFERROR(_xll.qlIndexFixing(ONIndex3M,I1478,TRUE,_xll.ohTrigger(RecalcTrigger,Trigger3M)),NA())</f>
        <v>#N/A</v>
      </c>
      <c r="P1478" s="44">
        <f>IFERROR(_xll.qlIndexFixing(ONIndex6M,I1478,TRUE,_xll.ohTrigger(RecalcTrigger,Trigger6M)),NA())</f>
        <v>1.8628550201444938E-2</v>
      </c>
      <c r="Q1478" s="183">
        <f>IFERROR(_xll.qlIndexFixing(ONIndex1Y,I1478,TRUE,_xll.ohTrigger(RecalcTrigger,Trigger1Y)),NA())</f>
        <v>1.8519312276739086E-2</v>
      </c>
    </row>
    <row r="1479" spans="2:17" x14ac:dyDescent="0.2">
      <c r="B1479" s="39" t="s">
        <v>42</v>
      </c>
      <c r="D1479" s="42">
        <f>_xll.qlCalendarAdvance(Calendar,$D1478,B1479,"f",FALSE)</f>
        <v>49818</v>
      </c>
      <c r="E1479" s="177">
        <f>_xll.qlInterestRateIndexValueDate(IndexON,D1479)</f>
        <v>49818</v>
      </c>
      <c r="F1479" s="193">
        <f>IFERROR(_xll.qlIndexFixing(IndexON,D1479,TRUE,_xll.ohTrigger(RecalcTrigger,TriggerON)),NA())</f>
        <v>1.8200374893568849E-2</v>
      </c>
      <c r="H1479" s="42">
        <f>_xll.qlCalendarAdvance(Calendar,$H1478,B1479,"f",FALSE)</f>
        <v>49818</v>
      </c>
      <c r="I1479" s="177">
        <f>_xll.qlInterestRateIndexValueDate(Index1M,$H1479)</f>
        <v>49822</v>
      </c>
      <c r="J1479" s="182">
        <f>IFERROR(_xll.qlIndexFixing(Index1M,$H1479,TRUE,_xll.ohTrigger(RecalcTrigger,Trigger1M)),NA())</f>
        <v>1.8219990090303687E-2</v>
      </c>
      <c r="K1479" s="44" t="e">
        <f>IFERROR(_xll.qlIndexFixing(Index3M,H1479,TRUE,_xll.ohTrigger(RecalcTrigger,Trigger3M)),NA())</f>
        <v>#N/A</v>
      </c>
      <c r="L1479" s="44">
        <f>IFERROR(_xll.qlIndexFixing(Index6M,$H1479,TRUE,_xll.ohTrigger(RecalcTrigger,Trigger6M)),NA())</f>
        <v>1.8470631422198149E-2</v>
      </c>
      <c r="M1479" s="183">
        <f>IFERROR(_xll.qlIndexFixing(Index1Y,$H1479,TRUE,_xll.ohTrigger(RecalcTrigger,Trigger1Y)),NA())</f>
        <v>1.8351194955245367E-2</v>
      </c>
      <c r="N1479" s="182">
        <f>IFERROR(_xll.qlIndexFixing(ONIndex1M,I1479,TRUE,_xll.ohTrigger(RecalcTrigger,Trigger1M)),NA())</f>
        <v>1.8238730255442093E-2</v>
      </c>
      <c r="O1479" s="44" t="e">
        <f>IFERROR(_xll.qlIndexFixing(ONIndex3M,I1479,TRUE,_xll.ohTrigger(RecalcTrigger,Trigger3M)),NA())</f>
        <v>#N/A</v>
      </c>
      <c r="P1479" s="44">
        <f>IFERROR(_xll.qlIndexFixing(ONIndex6M,I1479,TRUE,_xll.ohTrigger(RecalcTrigger,Trigger6M)),NA())</f>
        <v>1.8610551247597584E-2</v>
      </c>
      <c r="Q1479" s="183">
        <f>IFERROR(_xll.qlIndexFixing(ONIndex1Y,I1479,TRUE,_xll.ohTrigger(RecalcTrigger,Trigger1Y)),NA())</f>
        <v>1.8506266647762004E-2</v>
      </c>
    </row>
    <row r="1480" spans="2:17" x14ac:dyDescent="0.2">
      <c r="B1480" s="39" t="s">
        <v>42</v>
      </c>
      <c r="D1480" s="42">
        <f>_xll.qlCalendarAdvance(Calendar,$D1479,B1480,"f",FALSE)</f>
        <v>49825</v>
      </c>
      <c r="E1480" s="177">
        <f>_xll.qlInterestRateIndexValueDate(IndexON,D1480)</f>
        <v>49825</v>
      </c>
      <c r="F1480" s="193">
        <f>IFERROR(_xll.qlIndexFixing(IndexON,D1480,TRUE,_xll.ohTrigger(RecalcTrigger,TriggerON)),NA())</f>
        <v>1.8183209193187722E-2</v>
      </c>
      <c r="H1480" s="42">
        <f>_xll.qlCalendarAdvance(Calendar,$H1479,B1480,"f",FALSE)</f>
        <v>49825</v>
      </c>
      <c r="I1480" s="177">
        <f>_xll.qlInterestRateIndexValueDate(Index1M,$H1480)</f>
        <v>49829</v>
      </c>
      <c r="J1480" s="182">
        <f>IFERROR(_xll.qlIndexFixing(Index1M,$H1480,TRUE,_xll.ohTrigger(RecalcTrigger,Trigger1M)),NA())</f>
        <v>1.8203243868978092E-2</v>
      </c>
      <c r="K1480" s="44" t="e">
        <f>IFERROR(_xll.qlIndexFixing(Index3M,H1480,TRUE,_xll.ohTrigger(RecalcTrigger,Trigger3M)),NA())</f>
        <v>#N/A</v>
      </c>
      <c r="L1480" s="44">
        <f>IFERROR(_xll.qlIndexFixing(Index6M,$H1480,TRUE,_xll.ohTrigger(RecalcTrigger,Trigger6M)),NA())</f>
        <v>1.8453734142623076E-2</v>
      </c>
      <c r="M1480" s="183">
        <f>IFERROR(_xll.qlIndexFixing(Index1Y,$H1480,TRUE,_xll.ohTrigger(RecalcTrigger,Trigger1Y)),NA())</f>
        <v>1.8338667493460508E-2</v>
      </c>
      <c r="N1480" s="182">
        <f>IFERROR(_xll.qlIndexFixing(ONIndex1M,I1480,TRUE,_xll.ohTrigger(RecalcTrigger,Trigger1M)),NA())</f>
        <v>1.8221181137043629E-2</v>
      </c>
      <c r="O1480" s="44" t="e">
        <f>IFERROR(_xll.qlIndexFixing(ONIndex3M,I1480,TRUE,_xll.ohTrigger(RecalcTrigger,Trigger3M)),NA())</f>
        <v>#N/A</v>
      </c>
      <c r="P1480" s="44">
        <f>IFERROR(_xll.qlIndexFixing(ONIndex6M,I1480,TRUE,_xll.ohTrigger(RecalcTrigger,Trigger6M)),NA())</f>
        <v>1.8592584596630601E-2</v>
      </c>
      <c r="Q1480" s="183">
        <f>IFERROR(_xll.qlIndexFixing(ONIndex1Y,I1480,TRUE,_xll.ohTrigger(RecalcTrigger,Trigger1Y)),NA())</f>
        <v>1.8493244431976308E-2</v>
      </c>
    </row>
    <row r="1481" spans="2:17" x14ac:dyDescent="0.2">
      <c r="B1481" s="39" t="s">
        <v>42</v>
      </c>
      <c r="D1481" s="42">
        <f>_xll.qlCalendarAdvance(Calendar,$D1480,B1481,"f",FALSE)</f>
        <v>49832</v>
      </c>
      <c r="E1481" s="177">
        <f>_xll.qlInterestRateIndexValueDate(IndexON,D1481)</f>
        <v>49832</v>
      </c>
      <c r="F1481" s="193">
        <f>IFERROR(_xll.qlIndexFixing(IndexON,D1481,TRUE,_xll.ohTrigger(RecalcTrigger,TriggerON)),NA())</f>
        <v>1.8166061139597289E-2</v>
      </c>
      <c r="H1481" s="42">
        <f>_xll.qlCalendarAdvance(Calendar,$H1480,B1481,"f",FALSE)</f>
        <v>49832</v>
      </c>
      <c r="I1481" s="177">
        <f>_xll.qlInterestRateIndexValueDate(Index1M,$H1481)</f>
        <v>49836</v>
      </c>
      <c r="J1481" s="182">
        <f>IFERROR(_xll.qlIndexFixing(Index1M,$H1481,TRUE,_xll.ohTrigger(RecalcTrigger,Trigger1M)),NA())</f>
        <v>1.8185727311637478E-2</v>
      </c>
      <c r="K1481" s="44" t="e">
        <f>IFERROR(_xll.qlIndexFixing(Index3M,H1481,TRUE,_xll.ohTrigger(RecalcTrigger,Trigger3M)),NA())</f>
        <v>#N/A</v>
      </c>
      <c r="L1481" s="44">
        <f>IFERROR(_xll.qlIndexFixing(Index6M,$H1481,TRUE,_xll.ohTrigger(RecalcTrigger,Trigger6M)),NA())</f>
        <v>1.8436094765322621E-2</v>
      </c>
      <c r="M1481" s="183">
        <f>IFERROR(_xll.qlIndexFixing(Index1Y,$H1481,TRUE,_xll.ohTrigger(RecalcTrigger,Trigger1Y)),NA())</f>
        <v>1.8326171232559276E-2</v>
      </c>
      <c r="N1481" s="182">
        <f>IFERROR(_xll.qlIndexFixing(ONIndex1M,I1481,TRUE,_xll.ohTrigger(RecalcTrigger,Trigger1M)),NA())</f>
        <v>1.820365251768763E-2</v>
      </c>
      <c r="O1481" s="44" t="e">
        <f>IFERROR(_xll.qlIndexFixing(ONIndex3M,I1481,TRUE,_xll.ohTrigger(RecalcTrigger,Trigger3M)),NA())</f>
        <v>#N/A</v>
      </c>
      <c r="P1481" s="44">
        <f>IFERROR(_xll.qlIndexFixing(ONIndex6M,I1481,TRUE,_xll.ohTrigger(RecalcTrigger,Trigger6M)),NA())</f>
        <v>1.8574650614091581E-2</v>
      </c>
      <c r="Q1481" s="183">
        <f>IFERROR(_xll.qlIndexFixing(ONIndex1Y,I1481,TRUE,_xll.ohTrigger(RecalcTrigger,Trigger1Y)),NA())</f>
        <v>1.8480245893970348E-2</v>
      </c>
    </row>
    <row r="1482" spans="2:17" x14ac:dyDescent="0.2">
      <c r="B1482" s="39" t="s">
        <v>42</v>
      </c>
      <c r="D1482" s="42">
        <f>_xll.qlCalendarAdvance(Calendar,$D1481,B1482,"f",FALSE)</f>
        <v>49839</v>
      </c>
      <c r="E1482" s="177">
        <f>_xll.qlInterestRateIndexValueDate(IndexON,D1482)</f>
        <v>49839</v>
      </c>
      <c r="F1482" s="193">
        <f>IFERROR(_xll.qlIndexFixing(IndexON,D1482,TRUE,_xll.ohTrigger(RecalcTrigger,TriggerON)),NA())</f>
        <v>1.8148931054220441E-2</v>
      </c>
      <c r="H1482" s="42">
        <f>_xll.qlCalendarAdvance(Calendar,$H1481,B1482,"f",FALSE)</f>
        <v>49839</v>
      </c>
      <c r="I1482" s="177">
        <f>_xll.qlInterestRateIndexValueDate(Index1M,$H1482)</f>
        <v>49843</v>
      </c>
      <c r="J1482" s="182">
        <f>IFERROR(_xll.qlIndexFixing(Index1M,$H1482,TRUE,_xll.ohTrigger(RecalcTrigger,Trigger1M)),NA())</f>
        <v>1.8168232244759608E-2</v>
      </c>
      <c r="K1482" s="44" t="e">
        <f>IFERROR(_xll.qlIndexFixing(Index3M,H1482,TRUE,_xll.ohTrigger(RecalcTrigger,Trigger3M)),NA())</f>
        <v>#N/A</v>
      </c>
      <c r="L1482" s="44">
        <f>IFERROR(_xll.qlIndexFixing(Index6M,$H1482,TRUE,_xll.ohTrigger(RecalcTrigger,Trigger6M)),NA())</f>
        <v>1.841849356843182E-2</v>
      </c>
      <c r="M1482" s="183">
        <f>IFERROR(_xll.qlIndexFixing(Index1Y,$H1482,TRUE,_xll.ohTrigger(RecalcTrigger,Trigger1Y)),NA())</f>
        <v>1.8313706440829865E-2</v>
      </c>
      <c r="N1482" s="182">
        <f>IFERROR(_xll.qlIndexFixing(ONIndex1M,I1482,TRUE,_xll.ohTrigger(RecalcTrigger,Trigger1M)),NA())</f>
        <v>1.8186144733105536E-2</v>
      </c>
      <c r="O1482" s="44" t="e">
        <f>IFERROR(_xll.qlIndexFixing(ONIndex3M,I1482,TRUE,_xll.ohTrigger(RecalcTrigger,Trigger3M)),NA())</f>
        <v>#N/A</v>
      </c>
      <c r="P1482" s="44">
        <f>IFERROR(_xll.qlIndexFixing(ONIndex6M,I1482,TRUE,_xll.ohTrigger(RecalcTrigger,Trigger6M)),NA())</f>
        <v>1.8556749664568883E-2</v>
      </c>
      <c r="Q1482" s="183">
        <f>IFERROR(_xll.qlIndexFixing(ONIndex1Y,I1482,TRUE,_xll.ohTrigger(RecalcTrigger,Trigger1Y)),NA())</f>
        <v>1.8467271298012733E-2</v>
      </c>
    </row>
    <row r="1483" spans="2:17" x14ac:dyDescent="0.2">
      <c r="B1483" s="39" t="s">
        <v>42</v>
      </c>
      <c r="D1483" s="42">
        <f>_xll.qlCalendarAdvance(Calendar,$D1482,B1483,"f",FALSE)</f>
        <v>49846</v>
      </c>
      <c r="E1483" s="177">
        <f>_xll.qlInterestRateIndexValueDate(IndexON,D1483)</f>
        <v>49846</v>
      </c>
      <c r="F1483" s="193">
        <f>IFERROR(_xll.qlIndexFixing(IndexON,D1483,TRUE,_xll.ohTrigger(RecalcTrigger,TriggerON)),NA())</f>
        <v>1.8131819258213611E-2</v>
      </c>
      <c r="H1483" s="42">
        <f>_xll.qlCalendarAdvance(Calendar,$H1482,B1483,"f",FALSE)</f>
        <v>49846</v>
      </c>
      <c r="I1483" s="177">
        <f>_xll.qlInterestRateIndexValueDate(Index1M,$H1483)</f>
        <v>49850</v>
      </c>
      <c r="J1483" s="182">
        <f>IFERROR(_xll.qlIndexFixing(Index1M,$H1483,TRUE,_xll.ohTrigger(RecalcTrigger,Trigger1M)),NA())</f>
        <v>1.8150759004531558E-2</v>
      </c>
      <c r="K1483" s="44" t="e">
        <f>IFERROR(_xll.qlIndexFixing(Index3M,H1483,TRUE,_xll.ohTrigger(RecalcTrigger,Trigger3M)),NA())</f>
        <v>#N/A</v>
      </c>
      <c r="L1483" s="44">
        <f>IFERROR(_xll.qlIndexFixing(Index6M,$H1483,TRUE,_xll.ohTrigger(RecalcTrigger,Trigger6M)),NA())</f>
        <v>1.8400930919328928E-2</v>
      </c>
      <c r="M1483" s="183">
        <f>IFERROR(_xll.qlIndexFixing(Index1Y,$H1483,TRUE,_xll.ohTrigger(RecalcTrigger,Trigger1Y)),NA())</f>
        <v>1.8301273386549067E-2</v>
      </c>
      <c r="N1483" s="182">
        <f>IFERROR(_xll.qlIndexFixing(ONIndex1M,I1483,TRUE,_xll.ohTrigger(RecalcTrigger,Trigger1M)),NA())</f>
        <v>1.8168658119108727E-2</v>
      </c>
      <c r="O1483" s="44" t="e">
        <f>IFERROR(_xll.qlIndexFixing(ONIndex3M,I1483,TRUE,_xll.ohTrigger(RecalcTrigger,Trigger3M)),NA())</f>
        <v>#N/A</v>
      </c>
      <c r="P1483" s="44">
        <f>IFERROR(_xll.qlIndexFixing(ONIndex6M,I1483,TRUE,_xll.ohTrigger(RecalcTrigger,Trigger6M)),NA())</f>
        <v>1.853888211321042E-2</v>
      </c>
      <c r="Q1483" s="183">
        <f>IFERROR(_xll.qlIndexFixing(ONIndex1Y,I1483,TRUE,_xll.ohTrigger(RecalcTrigger,Trigger1Y)),NA())</f>
        <v>1.8454320908931621E-2</v>
      </c>
    </row>
    <row r="1484" spans="2:17" x14ac:dyDescent="0.2">
      <c r="B1484" s="39" t="s">
        <v>42</v>
      </c>
      <c r="D1484" s="42">
        <f>_xll.qlCalendarAdvance(Calendar,$D1483,B1484,"f",FALSE)</f>
        <v>49853</v>
      </c>
      <c r="E1484" s="177">
        <f>_xll.qlInterestRateIndexValueDate(IndexON,D1484)</f>
        <v>49853</v>
      </c>
      <c r="F1484" s="193">
        <f>IFERROR(_xll.qlIndexFixing(IndexON,D1484,TRUE,_xll.ohTrigger(RecalcTrigger,TriggerON)),NA())</f>
        <v>1.8114726073026333E-2</v>
      </c>
      <c r="H1484" s="42">
        <f>_xll.qlCalendarAdvance(Calendar,$H1483,B1484,"f",FALSE)</f>
        <v>49853</v>
      </c>
      <c r="I1484" s="177">
        <f>_xll.qlInterestRateIndexValueDate(Index1M,$H1484)</f>
        <v>49857</v>
      </c>
      <c r="J1484" s="182">
        <f>IFERROR(_xll.qlIndexFixing(Index1M,$H1484,TRUE,_xll.ohTrigger(RecalcTrigger,Trigger1M)),NA())</f>
        <v>1.8132519850772202E-2</v>
      </c>
      <c r="K1484" s="44" t="e">
        <f>IFERROR(_xll.qlIndexFixing(Index3M,H1484,TRUE,_xll.ohTrigger(RecalcTrigger,Trigger3M)),NA())</f>
        <v>#N/A</v>
      </c>
      <c r="L1484" s="44">
        <f>IFERROR(_xll.qlIndexFixing(Index6M,$H1484,TRUE,_xll.ohTrigger(RecalcTrigger,Trigger6M)),NA())</f>
        <v>1.8381867132842792E-2</v>
      </c>
      <c r="M1484" s="183">
        <f>IFERROR(_xll.qlIndexFixing(Index1Y,$H1484,TRUE,_xll.ohTrigger(RecalcTrigger,Trigger1Y)),NA())</f>
        <v>1.8288872337984482E-2</v>
      </c>
      <c r="N1484" s="182">
        <f>IFERROR(_xll.qlIndexFixing(ONIndex1M,I1484,TRUE,_xll.ohTrigger(RecalcTrigger,Trigger1M)),NA())</f>
        <v>1.8151193011428646E-2</v>
      </c>
      <c r="O1484" s="44" t="e">
        <f>IFERROR(_xll.qlIndexFixing(ONIndex3M,I1484,TRUE,_xll.ohTrigger(RecalcTrigger,Trigger3M)),NA())</f>
        <v>#N/A</v>
      </c>
      <c r="P1484" s="44">
        <f>IFERROR(_xll.qlIndexFixing(ONIndex6M,I1484,TRUE,_xll.ohTrigger(RecalcTrigger,Trigger6M)),NA())</f>
        <v>1.8521048325084166E-2</v>
      </c>
      <c r="Q1484" s="183">
        <f>IFERROR(_xll.qlIndexFixing(ONIndex1Y,I1484,TRUE,_xll.ohTrigger(RecalcTrigger,Trigger1Y)),NA())</f>
        <v>1.8441394991155491E-2</v>
      </c>
    </row>
    <row r="1485" spans="2:17" x14ac:dyDescent="0.2">
      <c r="B1485" s="39" t="s">
        <v>42</v>
      </c>
      <c r="D1485" s="42">
        <f>_xll.qlCalendarAdvance(Calendar,$D1484,B1485,"f",FALSE)</f>
        <v>49860</v>
      </c>
      <c r="E1485" s="177">
        <f>_xll.qlInterestRateIndexValueDate(IndexON,D1485)</f>
        <v>49860</v>
      </c>
      <c r="F1485" s="193">
        <f>IFERROR(_xll.qlIndexFixing(IndexON,D1485,TRUE,_xll.ohTrigger(RecalcTrigger,TriggerON)),NA())</f>
        <v>1.8097651819894978E-2</v>
      </c>
      <c r="H1485" s="42">
        <f>_xll.qlCalendarAdvance(Calendar,$H1484,B1485,"f",FALSE)</f>
        <v>49860</v>
      </c>
      <c r="I1485" s="177">
        <f>_xll.qlInterestRateIndexValueDate(Index1M,$H1485)</f>
        <v>49864</v>
      </c>
      <c r="J1485" s="182">
        <f>IFERROR(_xll.qlIndexFixing(Index1M,$H1485,TRUE,_xll.ohTrigger(RecalcTrigger,Trigger1M)),NA())</f>
        <v>1.8115092033095463E-2</v>
      </c>
      <c r="K1485" s="44" t="e">
        <f>IFERROR(_xll.qlIndexFixing(Index3M,H1485,TRUE,_xll.ohTrigger(RecalcTrigger,Trigger3M)),NA())</f>
        <v>#N/A</v>
      </c>
      <c r="L1485" s="44">
        <f>IFERROR(_xll.qlIndexFixing(Index6M,$H1485,TRUE,_xll.ohTrigger(RecalcTrigger,Trigger6M)),NA())</f>
        <v>1.8365154667577242E-2</v>
      </c>
      <c r="M1485" s="183">
        <f>IFERROR(_xll.qlIndexFixing(Index1Y,$H1485,TRUE,_xll.ohTrigger(RecalcTrigger,Trigger1Y)),NA())</f>
        <v>1.8276503563392544E-2</v>
      </c>
      <c r="N1485" s="182">
        <f>IFERROR(_xll.qlIndexFixing(ONIndex1M,I1485,TRUE,_xll.ohTrigger(RecalcTrigger,Trigger1M)),NA())</f>
        <v>1.8133749745956607E-2</v>
      </c>
      <c r="O1485" s="44" t="e">
        <f>IFERROR(_xll.qlIndexFixing(ONIndex3M,I1485,TRUE,_xll.ohTrigger(RecalcTrigger,Trigger3M)),NA())</f>
        <v>#N/A</v>
      </c>
      <c r="P1485" s="44">
        <f>IFERROR(_xll.qlIndexFixing(ONIndex6M,I1485,TRUE,_xll.ohTrigger(RecalcTrigger,Trigger6M)),NA())</f>
        <v>1.8503248665178162E-2</v>
      </c>
      <c r="Q1485" s="183">
        <f>IFERROR(_xll.qlIndexFixing(ONIndex1Y,I1485,TRUE,_xll.ohTrigger(RecalcTrigger,Trigger1Y)),NA())</f>
        <v>1.8428493809352631E-2</v>
      </c>
    </row>
    <row r="1486" spans="2:17" x14ac:dyDescent="0.2">
      <c r="B1486" s="39" t="s">
        <v>42</v>
      </c>
      <c r="D1486" s="42">
        <f>_xll.qlCalendarAdvance(Calendar,$D1485,B1486,"f",FALSE)</f>
        <v>49867</v>
      </c>
      <c r="E1486" s="177">
        <f>_xll.qlInterestRateIndexValueDate(IndexON,D1486)</f>
        <v>49867</v>
      </c>
      <c r="F1486" s="193">
        <f>IFERROR(_xll.qlIndexFixing(IndexON,D1486,TRUE,_xll.ohTrigger(RecalcTrigger,TriggerON)),NA())</f>
        <v>1.8080596820162498E-2</v>
      </c>
      <c r="H1486" s="42">
        <f>_xll.qlCalendarAdvance(Calendar,$H1485,B1486,"f",FALSE)</f>
        <v>49867</v>
      </c>
      <c r="I1486" s="177">
        <f>_xll.qlInterestRateIndexValueDate(Index1M,$H1486)</f>
        <v>49871</v>
      </c>
      <c r="J1486" s="182">
        <f>IFERROR(_xll.qlIndexFixing(Index1M,$H1486,TRUE,_xll.ohTrigger(RecalcTrigger,Trigger1M)),NA())</f>
        <v>1.8097687076612953E-2</v>
      </c>
      <c r="K1486" s="44" t="e">
        <f>IFERROR(_xll.qlIndexFixing(Index3M,H1486,TRUE,_xll.ohTrigger(RecalcTrigger,Trigger3M)),NA())</f>
        <v>#N/A</v>
      </c>
      <c r="L1486" s="44">
        <f>IFERROR(_xll.qlIndexFixing(Index6M,$H1486,TRUE,_xll.ohTrigger(RecalcTrigger,Trigger6M)),NA())</f>
        <v>1.8347711941820867E-2</v>
      </c>
      <c r="M1486" s="183">
        <f>IFERROR(_xll.qlIndexFixing(Index1Y,$H1486,TRUE,_xll.ohTrigger(RecalcTrigger,Trigger1Y)),NA())</f>
        <v>1.826416733102048E-2</v>
      </c>
      <c r="N1486" s="182">
        <f>IFERROR(_xll.qlIndexFixing(ONIndex1M,I1486,TRUE,_xll.ohTrigger(RecalcTrigger,Trigger1M)),NA())</f>
        <v>1.8116328658503988E-2</v>
      </c>
      <c r="O1486" s="44" t="e">
        <f>IFERROR(_xll.qlIndexFixing(ONIndex3M,I1486,TRUE,_xll.ohTrigger(RecalcTrigger,Trigger3M)),NA())</f>
        <v>#N/A</v>
      </c>
      <c r="P1486" s="44">
        <f>IFERROR(_xll.qlIndexFixing(ONIndex6M,I1486,TRUE,_xll.ohTrigger(RecalcTrigger,Trigger6M)),NA())</f>
        <v>1.8485483498160704E-2</v>
      </c>
      <c r="Q1486" s="183">
        <f>IFERROR(_xll.qlIndexFixing(ONIndex1Y,I1486,TRUE,_xll.ohTrigger(RecalcTrigger,Trigger1Y)),NA())</f>
        <v>1.8415617627791647E-2</v>
      </c>
    </row>
    <row r="1487" spans="2:17" x14ac:dyDescent="0.2">
      <c r="B1487" s="39" t="s">
        <v>42</v>
      </c>
      <c r="D1487" s="42">
        <f>_xll.qlCalendarAdvance(Calendar,$D1486,B1487,"f",FALSE)</f>
        <v>49874</v>
      </c>
      <c r="E1487" s="177">
        <f>_xll.qlInterestRateIndexValueDate(IndexON,D1487)</f>
        <v>49874</v>
      </c>
      <c r="F1487" s="193">
        <f>IFERROR(_xll.qlIndexFixing(IndexON,D1487,TRUE,_xll.ohTrigger(RecalcTrigger,TriggerON)),NA())</f>
        <v>1.8063561395065264E-2</v>
      </c>
      <c r="H1487" s="42">
        <f>_xll.qlCalendarAdvance(Calendar,$H1486,B1487,"f",FALSE)</f>
        <v>49874</v>
      </c>
      <c r="I1487" s="177">
        <f>_xll.qlInterestRateIndexValueDate(Index1M,$H1487)</f>
        <v>49878</v>
      </c>
      <c r="J1487" s="182">
        <f>IFERROR(_xll.qlIndexFixing(Index1M,$H1487,TRUE,_xll.ohTrigger(RecalcTrigger,Trigger1M)),NA())</f>
        <v>1.8080305317522836E-2</v>
      </c>
      <c r="K1487" s="44" t="e">
        <f>IFERROR(_xll.qlIndexFixing(Index3M,H1487,TRUE,_xll.ohTrigger(RecalcTrigger,Trigger3M)),NA())</f>
        <v>#N/A</v>
      </c>
      <c r="L1487" s="44">
        <f>IFERROR(_xll.qlIndexFixing(Index6M,$H1487,TRUE,_xll.ohTrigger(RecalcTrigger,Trigger6M)),NA())</f>
        <v>1.8330309262369459E-2</v>
      </c>
      <c r="M1487" s="183">
        <f>IFERROR(_xll.qlIndexFixing(Index1Y,$H1487,TRUE,_xll.ohTrigger(RecalcTrigger,Trigger1Y)),NA())</f>
        <v>1.8251863909104143E-2</v>
      </c>
      <c r="N1487" s="182">
        <f>IFERROR(_xll.qlIndexFixing(ONIndex1M,I1487,TRUE,_xll.ohTrigger(RecalcTrigger,Trigger1M)),NA())</f>
        <v>1.8098930084642362E-2</v>
      </c>
      <c r="O1487" s="44" t="e">
        <f>IFERROR(_xll.qlIndexFixing(ONIndex3M,I1487,TRUE,_xll.ohTrigger(RecalcTrigger,Trigger3M)),NA())</f>
        <v>#N/A</v>
      </c>
      <c r="P1487" s="44">
        <f>IFERROR(_xll.qlIndexFixing(ONIndex6M,I1487,TRUE,_xll.ohTrigger(RecalcTrigger,Trigger6M)),NA())</f>
        <v>1.8467753189499447E-2</v>
      </c>
      <c r="Q1487" s="183">
        <f>IFERROR(_xll.qlIndexFixing(ONIndex1Y,I1487,TRUE,_xll.ohTrigger(RecalcTrigger,Trigger1Y)),NA())</f>
        <v>1.84027667113007E-2</v>
      </c>
    </row>
    <row r="1488" spans="2:17" x14ac:dyDescent="0.2">
      <c r="B1488" s="39" t="s">
        <v>42</v>
      </c>
      <c r="D1488" s="42">
        <f>_xll.qlCalendarAdvance(Calendar,$D1487,B1488,"f",FALSE)</f>
        <v>49881</v>
      </c>
      <c r="E1488" s="177">
        <f>_xll.qlInterestRateIndexValueDate(IndexON,D1488)</f>
        <v>49881</v>
      </c>
      <c r="F1488" s="193">
        <f>IFERROR(_xll.qlIndexFixing(IndexON,D1488,TRUE,_xll.ohTrigger(RecalcTrigger,TriggerON)),NA())</f>
        <v>1.8046545865999519E-2</v>
      </c>
      <c r="H1488" s="42">
        <f>_xll.qlCalendarAdvance(Calendar,$H1487,B1488,"f",FALSE)</f>
        <v>49881</v>
      </c>
      <c r="I1488" s="177">
        <f>_xll.qlInterestRateIndexValueDate(Index1M,$H1488)</f>
        <v>49885</v>
      </c>
      <c r="J1488" s="182">
        <f>IFERROR(_xll.qlIndexFixing(Index1M,$H1488,TRUE,_xll.ohTrigger(RecalcTrigger,Trigger1M)),NA())</f>
        <v>1.8062947092015544E-2</v>
      </c>
      <c r="K1488" s="44" t="e">
        <f>IFERROR(_xll.qlIndexFixing(Index3M,H1488,TRUE,_xll.ohTrigger(RecalcTrigger,Trigger3M)),NA())</f>
        <v>#N/A</v>
      </c>
      <c r="L1488" s="44">
        <f>IFERROR(_xll.qlIndexFixing(Index6M,$H1488,TRUE,_xll.ohTrigger(RecalcTrigger,Trigger6M)),NA())</f>
        <v>1.8312946996561354E-2</v>
      </c>
      <c r="M1488" s="183">
        <f>IFERROR(_xll.qlIndexFixing(Index1Y,$H1488,TRUE,_xll.ohTrigger(RecalcTrigger,Trigger1Y)),NA())</f>
        <v>1.8239593565870609E-2</v>
      </c>
      <c r="N1488" s="182">
        <f>IFERROR(_xll.qlIndexFixing(ONIndex1M,I1488,TRUE,_xll.ohTrigger(RecalcTrigger,Trigger1M)),NA())</f>
        <v>1.8081554360342977E-2</v>
      </c>
      <c r="O1488" s="44" t="e">
        <f>IFERROR(_xll.qlIndexFixing(ONIndex3M,I1488,TRUE,_xll.ohTrigger(RecalcTrigger,Trigger3M)),NA())</f>
        <v>#N/A</v>
      </c>
      <c r="P1488" s="44">
        <f>IFERROR(_xll.qlIndexFixing(ONIndex6M,I1488,TRUE,_xll.ohTrigger(RecalcTrigger,Trigger6M)),NA())</f>
        <v>1.8450058103702816E-2</v>
      </c>
      <c r="Q1488" s="183">
        <f>IFERROR(_xll.qlIndexFixing(ONIndex1Y,I1488,TRUE,_xll.ohTrigger(RecalcTrigger,Trigger1Y)),NA())</f>
        <v>1.8389941324388204E-2</v>
      </c>
    </row>
    <row r="1489" spans="2:17" x14ac:dyDescent="0.2">
      <c r="B1489" s="39" t="s">
        <v>42</v>
      </c>
      <c r="D1489" s="42">
        <f>_xll.qlCalendarAdvance(Calendar,$D1488,B1489,"f",FALSE)</f>
        <v>49888</v>
      </c>
      <c r="E1489" s="177">
        <f>_xll.qlInterestRateIndexValueDate(IndexON,D1489)</f>
        <v>49888</v>
      </c>
      <c r="F1489" s="193">
        <f>IFERROR(_xll.qlIndexFixing(IndexON,D1489,TRUE,_xll.ohTrigger(RecalcTrigger,TriggerON)),NA())</f>
        <v>1.802955055422828E-2</v>
      </c>
      <c r="H1489" s="42">
        <f>_xll.qlCalendarAdvance(Calendar,$H1488,B1489,"f",FALSE)</f>
        <v>49888</v>
      </c>
      <c r="I1489" s="177">
        <f>_xll.qlInterestRateIndexValueDate(Index1M,$H1489)</f>
        <v>49892</v>
      </c>
      <c r="J1489" s="182">
        <f>IFERROR(_xll.qlIndexFixing(Index1M,$H1489,TRUE,_xll.ohTrigger(RecalcTrigger,Trigger1M)),NA())</f>
        <v>1.8045612736276351E-2</v>
      </c>
      <c r="K1489" s="44" t="e">
        <f>IFERROR(_xll.qlIndexFixing(Index3M,H1489,TRUE,_xll.ohTrigger(RecalcTrigger,Trigger3M)),NA())</f>
        <v>#N/A</v>
      </c>
      <c r="L1489" s="44">
        <f>IFERROR(_xll.qlIndexFixing(Index6M,$H1489,TRUE,_xll.ohTrigger(RecalcTrigger,Trigger6M)),NA())</f>
        <v>1.8295625511725758E-2</v>
      </c>
      <c r="M1489" s="183">
        <f>IFERROR(_xll.qlIndexFixing(Index1Y,$H1489,TRUE,_xll.ohTrigger(RecalcTrigger,Trigger1Y)),NA())</f>
        <v>1.8227356569536016E-2</v>
      </c>
      <c r="N1489" s="182">
        <f>IFERROR(_xll.qlIndexFixing(ONIndex1M,I1489,TRUE,_xll.ohTrigger(RecalcTrigger,Trigger1M)),NA())</f>
        <v>1.8064201821417214E-2</v>
      </c>
      <c r="O1489" s="44" t="e">
        <f>IFERROR(_xll.qlIndexFixing(ONIndex3M,I1489,TRUE,_xll.ohTrigger(RecalcTrigger,Trigger3M)),NA())</f>
        <v>#N/A</v>
      </c>
      <c r="P1489" s="44">
        <f>IFERROR(_xll.qlIndexFixing(ONIndex6M,I1489,TRUE,_xll.ohTrigger(RecalcTrigger,Trigger6M)),NA())</f>
        <v>1.8432398606158529E-2</v>
      </c>
      <c r="Q1489" s="183">
        <f>IFERROR(_xll.qlIndexFixing(ONIndex1Y,I1489,TRUE,_xll.ohTrigger(RecalcTrigger,Trigger1Y)),NA())</f>
        <v>1.8377141731482638E-2</v>
      </c>
    </row>
    <row r="1490" spans="2:17" x14ac:dyDescent="0.2">
      <c r="B1490" s="39" t="s">
        <v>42</v>
      </c>
      <c r="D1490" s="42">
        <f>_xll.qlCalendarAdvance(Calendar,$D1489,B1490,"f",FALSE)</f>
        <v>49895</v>
      </c>
      <c r="E1490" s="177">
        <f>_xll.qlInterestRateIndexValueDate(IndexON,D1490)</f>
        <v>49895</v>
      </c>
      <c r="F1490" s="193">
        <f>IFERROR(_xll.qlIndexFixing(IndexON,D1490,TRUE,_xll.ohTrigger(RecalcTrigger,TriggerON)),NA())</f>
        <v>1.8012575781094498E-2</v>
      </c>
      <c r="H1490" s="42">
        <f>_xll.qlCalendarAdvance(Calendar,$H1489,B1490,"f",FALSE)</f>
        <v>49895</v>
      </c>
      <c r="I1490" s="177">
        <f>_xll.qlInterestRateIndexValueDate(Index1M,$H1490)</f>
        <v>49899</v>
      </c>
      <c r="J1490" s="182">
        <f>IFERROR(_xll.qlIndexFixing(Index1M,$H1490,TRUE,_xll.ohTrigger(RecalcTrigger,Trigger1M)),NA())</f>
        <v>1.8028302586490529E-2</v>
      </c>
      <c r="K1490" s="44" t="e">
        <f>IFERROR(_xll.qlIndexFixing(Index3M,H1490,TRUE,_xll.ohTrigger(RecalcTrigger,Trigger3M)),NA())</f>
        <v>#N/A</v>
      </c>
      <c r="L1490" s="44">
        <f>IFERROR(_xll.qlIndexFixing(Index6M,$H1490,TRUE,_xll.ohTrigger(RecalcTrigger,Trigger6M)),NA())</f>
        <v>1.8278345175179723E-2</v>
      </c>
      <c r="M1490" s="183">
        <f>IFERROR(_xll.qlIndexFixing(Index1Y,$H1490,TRUE,_xll.ohTrigger(RecalcTrigger,Trigger1Y)),NA())</f>
        <v>1.8215153188307957E-2</v>
      </c>
      <c r="N1490" s="182">
        <f>IFERROR(_xll.qlIndexFixing(ONIndex1M,I1490,TRUE,_xll.ohTrigger(RecalcTrigger,Trigger1M)),NA())</f>
        <v>1.8046872803436642E-2</v>
      </c>
      <c r="O1490" s="44" t="e">
        <f>IFERROR(_xll.qlIndexFixing(ONIndex3M,I1490,TRUE,_xll.ohTrigger(RecalcTrigger,Trigger3M)),NA())</f>
        <v>#N/A</v>
      </c>
      <c r="P1490" s="44">
        <f>IFERROR(_xll.qlIndexFixing(ONIndex6M,I1490,TRUE,_xll.ohTrigger(RecalcTrigger,Trigger6M)),NA())</f>
        <v>1.8414775061854627E-2</v>
      </c>
      <c r="Q1490" s="183">
        <f>IFERROR(_xll.qlIndexFixing(ONIndex1Y,I1490,TRUE,_xll.ohTrigger(RecalcTrigger,Trigger1Y)),NA())</f>
        <v>1.836436819725229E-2</v>
      </c>
    </row>
    <row r="1491" spans="2:17" x14ac:dyDescent="0.2">
      <c r="B1491" s="39" t="s">
        <v>42</v>
      </c>
      <c r="D1491" s="42">
        <f>_xll.qlCalendarAdvance(Calendar,$D1490,B1491,"f",FALSE)</f>
        <v>49902</v>
      </c>
      <c r="E1491" s="177">
        <f>_xll.qlInterestRateIndexValueDate(IndexON,D1491)</f>
        <v>49902</v>
      </c>
      <c r="F1491" s="193">
        <f>IFERROR(_xll.qlIndexFixing(IndexON,D1491,TRUE,_xll.ohTrigger(RecalcTrigger,TriggerON)),NA())</f>
        <v>1.7995621867861189E-2</v>
      </c>
      <c r="H1491" s="42">
        <f>_xll.qlCalendarAdvance(Calendar,$H1490,B1491,"f",FALSE)</f>
        <v>49902</v>
      </c>
      <c r="I1491" s="177">
        <f>_xll.qlInterestRateIndexValueDate(Index1M,$H1491)</f>
        <v>49906</v>
      </c>
      <c r="J1491" s="182">
        <f>IFERROR(_xll.qlIndexFixing(Index1M,$H1491,TRUE,_xll.ohTrigger(RecalcTrigger,Trigger1M)),NA())</f>
        <v>1.8011016978845926E-2</v>
      </c>
      <c r="K1491" s="44" t="e">
        <f>IFERROR(_xll.qlIndexFixing(Index3M,H1491,TRUE,_xll.ohTrigger(RecalcTrigger,Trigger3M)),NA())</f>
        <v>#N/A</v>
      </c>
      <c r="L1491" s="44">
        <f>IFERROR(_xll.qlIndexFixing(Index6M,$H1491,TRUE,_xll.ohTrigger(RecalcTrigger,Trigger6M)),NA())</f>
        <v>1.8261106354230734E-2</v>
      </c>
      <c r="M1491" s="183">
        <f>IFERROR(_xll.qlIndexFixing(Index1Y,$H1491,TRUE,_xll.ohTrigger(RecalcTrigger,Trigger1Y)),NA())</f>
        <v>1.8202983690382639E-2</v>
      </c>
      <c r="N1491" s="182">
        <f>IFERROR(_xll.qlIndexFixing(ONIndex1M,I1491,TRUE,_xll.ohTrigger(RecalcTrigger,Trigger1M)),NA())</f>
        <v>1.8029567642372513E-2</v>
      </c>
      <c r="O1491" s="44" t="e">
        <f>IFERROR(_xll.qlIndexFixing(ONIndex3M,I1491,TRUE,_xll.ohTrigger(RecalcTrigger,Trigger3M)),NA())</f>
        <v>#N/A</v>
      </c>
      <c r="P1491" s="44">
        <f>IFERROR(_xll.qlIndexFixing(ONIndex6M,I1491,TRUE,_xll.ohTrigger(RecalcTrigger,Trigger6M)),NA())</f>
        <v>1.8397187835459405E-2</v>
      </c>
      <c r="Q1491" s="183">
        <f>IFERROR(_xll.qlIndexFixing(ONIndex1Y,I1491,TRUE,_xll.ohTrigger(RecalcTrigger,Trigger1Y)),NA())</f>
        <v>1.8351620986125639E-2</v>
      </c>
    </row>
    <row r="1492" spans="2:17" x14ac:dyDescent="0.2">
      <c r="B1492" s="39" t="s">
        <v>42</v>
      </c>
      <c r="D1492" s="42">
        <f>_xll.qlCalendarAdvance(Calendar,$D1491,B1492,"f",FALSE)</f>
        <v>49909</v>
      </c>
      <c r="E1492" s="177">
        <f>_xll.qlInterestRateIndexValueDate(IndexON,D1492)</f>
        <v>49909</v>
      </c>
      <c r="F1492" s="193">
        <f>IFERROR(_xll.qlIndexFixing(IndexON,D1492,TRUE,_xll.ohTrigger(RecalcTrigger,TriggerON)),NA())</f>
        <v>1.7978689135844661E-2</v>
      </c>
      <c r="H1492" s="42">
        <f>_xll.qlCalendarAdvance(Calendar,$H1491,B1492,"f",FALSE)</f>
        <v>49909</v>
      </c>
      <c r="I1492" s="177">
        <f>_xll.qlInterestRateIndexValueDate(Index1M,$H1492)</f>
        <v>49913</v>
      </c>
      <c r="J1492" s="182">
        <f>IFERROR(_xll.qlIndexFixing(Index1M,$H1492,TRUE,_xll.ohTrigger(RecalcTrigger,Trigger1M)),NA())</f>
        <v>1.7993756249522666E-2</v>
      </c>
      <c r="K1492" s="44" t="e">
        <f>IFERROR(_xll.qlIndexFixing(Index3M,H1492,TRUE,_xll.ohTrigger(RecalcTrigger,Trigger3M)),NA())</f>
        <v>#N/A</v>
      </c>
      <c r="L1492" s="44">
        <f>IFERROR(_xll.qlIndexFixing(Index6M,$H1492,TRUE,_xll.ohTrigger(RecalcTrigger,Trigger6M)),NA())</f>
        <v>1.8243909416177158E-2</v>
      </c>
      <c r="M1492" s="183">
        <f>IFERROR(_xll.qlIndexFixing(Index1Y,$H1492,TRUE,_xll.ohTrigger(RecalcTrigger,Trigger1Y)),NA())</f>
        <v>1.8190848343947942E-2</v>
      </c>
      <c r="N1492" s="182">
        <f>IFERROR(_xll.qlIndexFixing(ONIndex1M,I1492,TRUE,_xll.ohTrigger(RecalcTrigger,Trigger1M)),NA())</f>
        <v>1.8012286674036204E-2</v>
      </c>
      <c r="O1492" s="44" t="e">
        <f>IFERROR(_xll.qlIndexFixing(ONIndex3M,I1492,TRUE,_xll.ohTrigger(RecalcTrigger,Trigger3M)),NA())</f>
        <v>#N/A</v>
      </c>
      <c r="P1492" s="44">
        <f>IFERROR(_xll.qlIndexFixing(ONIndex6M,I1492,TRUE,_xll.ohTrigger(RecalcTrigger,Trigger6M)),NA())</f>
        <v>1.8379637292200712E-2</v>
      </c>
      <c r="Q1492" s="183">
        <f>IFERROR(_xll.qlIndexFixing(ONIndex1Y,I1492,TRUE,_xll.ohTrigger(RecalcTrigger,Trigger1Y)),NA())</f>
        <v>1.8338900362691035E-2</v>
      </c>
    </row>
    <row r="1493" spans="2:17" x14ac:dyDescent="0.2">
      <c r="B1493" s="39" t="s">
        <v>42</v>
      </c>
      <c r="D1493" s="42">
        <f>_xll.qlCalendarAdvance(Calendar,$D1492,B1493,"f",FALSE)</f>
        <v>49916</v>
      </c>
      <c r="E1493" s="177">
        <f>_xll.qlInterestRateIndexValueDate(IndexON,D1493)</f>
        <v>49916</v>
      </c>
      <c r="F1493" s="193">
        <f>IFERROR(_xll.qlIndexFixing(IndexON,D1493,TRUE,_xll.ohTrigger(RecalcTrigger,TriggerON)),NA())</f>
        <v>1.7961777906414511E-2</v>
      </c>
      <c r="H1493" s="42">
        <f>_xll.qlCalendarAdvance(Calendar,$H1492,B1493,"f",FALSE)</f>
        <v>49916</v>
      </c>
      <c r="I1493" s="177">
        <f>_xll.qlInterestRateIndexValueDate(Index1M,$H1493)</f>
        <v>49920</v>
      </c>
      <c r="J1493" s="182">
        <f>IFERROR(_xll.qlIndexFixing(Index1M,$H1493,TRUE,_xll.ohTrigger(RecalcTrigger,Trigger1M)),NA())</f>
        <v>1.797730102752837E-2</v>
      </c>
      <c r="K1493" s="44" t="e">
        <f>IFERROR(_xll.qlIndexFixing(Index3M,H1493,TRUE,_xll.ohTrigger(RecalcTrigger,Trigger3M)),NA())</f>
        <v>#N/A</v>
      </c>
      <c r="L1493" s="44">
        <f>IFERROR(_xll.qlIndexFixing(Index6M,$H1493,TRUE,_xll.ohTrigger(RecalcTrigger,Trigger6M)),NA())</f>
        <v>1.8229007258846838E-2</v>
      </c>
      <c r="M1493" s="183">
        <f>IFERROR(_xll.qlIndexFixing(Index1Y,$H1493,TRUE,_xll.ohTrigger(RecalcTrigger,Trigger1Y)),NA())</f>
        <v>1.8178747417181455E-2</v>
      </c>
      <c r="N1493" s="182">
        <f>IFERROR(_xll.qlIndexFixing(ONIndex1M,I1493,TRUE,_xll.ohTrigger(RecalcTrigger,Trigger1M)),NA())</f>
        <v>1.7995030233999287E-2</v>
      </c>
      <c r="O1493" s="44" t="e">
        <f>IFERROR(_xll.qlIndexFixing(ONIndex3M,I1493,TRUE,_xll.ohTrigger(RecalcTrigger,Trigger3M)),NA())</f>
        <v>#N/A</v>
      </c>
      <c r="P1493" s="44">
        <f>IFERROR(_xll.qlIndexFixing(ONIndex6M,I1493,TRUE,_xll.ohTrigger(RecalcTrigger,Trigger6M)),NA())</f>
        <v>1.8362123796986651E-2</v>
      </c>
      <c r="Q1493" s="183">
        <f>IFERROR(_xll.qlIndexFixing(ONIndex1Y,I1493,TRUE,_xll.ohTrigger(RecalcTrigger,Trigger1Y)),NA())</f>
        <v>1.8326206591536831E-2</v>
      </c>
    </row>
    <row r="1494" spans="2:17" x14ac:dyDescent="0.2">
      <c r="B1494" s="39" t="s">
        <v>42</v>
      </c>
      <c r="D1494" s="42">
        <f>_xll.qlCalendarAdvance(Calendar,$D1493,B1494,"f",FALSE)</f>
        <v>49923</v>
      </c>
      <c r="E1494" s="177">
        <f>_xll.qlInterestRateIndexValueDate(IndexON,D1494)</f>
        <v>49923</v>
      </c>
      <c r="F1494" s="193">
        <f>IFERROR(_xll.qlIndexFixing(IndexON,D1494,TRUE,_xll.ohTrigger(RecalcTrigger,TriggerON)),NA())</f>
        <v>1.7944888500780465E-2</v>
      </c>
      <c r="H1494" s="42">
        <f>_xll.qlCalendarAdvance(Calendar,$H1493,B1494,"f",FALSE)</f>
        <v>49923</v>
      </c>
      <c r="I1494" s="177">
        <f>_xll.qlInterestRateIndexValueDate(Index1M,$H1494)</f>
        <v>49927</v>
      </c>
      <c r="J1494" s="182">
        <f>IFERROR(_xll.qlIndexFixing(Index1M,$H1494,TRUE,_xll.ohTrigger(RecalcTrigger,Trigger1M)),NA())</f>
        <v>1.7960090068180001E-2</v>
      </c>
      <c r="K1494" s="44" t="e">
        <f>IFERROR(_xll.qlIndexFixing(Index3M,H1494,TRUE,_xll.ohTrigger(RecalcTrigger,Trigger3M)),NA())</f>
        <v>#N/A</v>
      </c>
      <c r="L1494" s="44">
        <f>IFERROR(_xll.qlIndexFixing(Index6M,$H1494,TRUE,_xll.ohTrigger(RecalcTrigger,Trigger6M)),NA())</f>
        <v>1.8211888270201183E-2</v>
      </c>
      <c r="M1494" s="183">
        <f>IFERROR(_xll.qlIndexFixing(Index1Y,$H1494,TRUE,_xll.ohTrigger(RecalcTrigger,Trigger1Y)),NA())</f>
        <v>1.8166681178251792E-2</v>
      </c>
      <c r="N1494" s="182">
        <f>IFERROR(_xll.qlIndexFixing(ONIndex1M,I1494,TRUE,_xll.ohTrigger(RecalcTrigger,Trigger1M)),NA())</f>
        <v>1.7977798658233013E-2</v>
      </c>
      <c r="O1494" s="44" t="e">
        <f>IFERROR(_xll.qlIndexFixing(ONIndex3M,I1494,TRUE,_xll.ohTrigger(RecalcTrigger,Trigger3M)),NA())</f>
        <v>#N/A</v>
      </c>
      <c r="P1494" s="44">
        <f>IFERROR(_xll.qlIndexFixing(ONIndex6M,I1494,TRUE,_xll.ohTrigger(RecalcTrigger,Trigger6M)),NA())</f>
        <v>1.8344647714885198E-2</v>
      </c>
      <c r="Q1494" s="183">
        <f>IFERROR(_xll.qlIndexFixing(ONIndex1Y,I1494,TRUE,_xll.ohTrigger(RecalcTrigger,Trigger1Y)),NA())</f>
        <v>1.8313539937171441E-2</v>
      </c>
    </row>
    <row r="1495" spans="2:17" x14ac:dyDescent="0.2">
      <c r="B1495" s="39" t="s">
        <v>42</v>
      </c>
      <c r="D1495" s="42">
        <f>_xll.qlCalendarAdvance(Calendar,$D1494,B1495,"f",FALSE)</f>
        <v>49930</v>
      </c>
      <c r="E1495" s="177">
        <f>_xll.qlInterestRateIndexValueDate(IndexON,D1495)</f>
        <v>49930</v>
      </c>
      <c r="F1495" s="193">
        <f>IFERROR(_xll.qlIndexFixing(IndexON,D1495,TRUE,_xll.ohTrigger(RecalcTrigger,TriggerON)),NA())</f>
        <v>1.7928021240285474E-2</v>
      </c>
      <c r="H1495" s="42">
        <f>_xll.qlCalendarAdvance(Calendar,$H1494,B1495,"f",FALSE)</f>
        <v>49930</v>
      </c>
      <c r="I1495" s="177">
        <f>_xll.qlInterestRateIndexValueDate(Index1M,$H1495)</f>
        <v>49934</v>
      </c>
      <c r="J1495" s="182">
        <f>IFERROR(_xll.qlIndexFixing(Index1M,$H1495,TRUE,_xll.ohTrigger(RecalcTrigger,Trigger1M)),NA())</f>
        <v>1.794290496956652E-2</v>
      </c>
      <c r="K1495" s="44" t="e">
        <f>IFERROR(_xll.qlIndexFixing(Index3M,H1495,TRUE,_xll.ohTrigger(RecalcTrigger,Trigger3M)),NA())</f>
        <v>#N/A</v>
      </c>
      <c r="L1495" s="44">
        <f>IFERROR(_xll.qlIndexFixing(Index6M,$H1495,TRUE,_xll.ohTrigger(RecalcTrigger,Trigger6M)),NA())</f>
        <v>1.8194812178691983E-2</v>
      </c>
      <c r="M1495" s="183">
        <f>IFERROR(_xll.qlIndexFixing(Index1Y,$H1495,TRUE,_xll.ohTrigger(RecalcTrigger,Trigger1Y)),NA())</f>
        <v>1.8154649895318144E-2</v>
      </c>
      <c r="N1495" s="182">
        <f>IFERROR(_xll.qlIndexFixing(ONIndex1M,I1495,TRUE,_xll.ohTrigger(RecalcTrigger,Trigger1M)),NA())</f>
        <v>1.796059228254876E-2</v>
      </c>
      <c r="O1495" s="44" t="e">
        <f>IFERROR(_xll.qlIndexFixing(ONIndex3M,I1495,TRUE,_xll.ohTrigger(RecalcTrigger,Trigger3M)),NA())</f>
        <v>#N/A</v>
      </c>
      <c r="P1495" s="44">
        <f>IFERROR(_xll.qlIndexFixing(ONIndex6M,I1495,TRUE,_xll.ohTrigger(RecalcTrigger,Trigger6M)),NA())</f>
        <v>1.8327209410884393E-2</v>
      </c>
      <c r="Q1495" s="183">
        <f>IFERROR(_xll.qlIndexFixing(ONIndex1Y,I1495,TRUE,_xll.ohTrigger(RecalcTrigger,Trigger1Y)),NA())</f>
        <v>1.8300900664183217E-2</v>
      </c>
    </row>
    <row r="1496" spans="2:17" x14ac:dyDescent="0.2">
      <c r="B1496" s="39" t="s">
        <v>42</v>
      </c>
      <c r="D1496" s="42">
        <f>_xll.qlCalendarAdvance(Calendar,$D1495,B1496,"f",FALSE)</f>
        <v>49937</v>
      </c>
      <c r="E1496" s="177">
        <f>_xll.qlInterestRateIndexValueDate(IndexON,D1496)</f>
        <v>49937</v>
      </c>
      <c r="F1496" s="193">
        <f>IFERROR(_xll.qlIndexFixing(IndexON,D1496,TRUE,_xll.ohTrigger(RecalcTrigger,TriggerON)),NA())</f>
        <v>1.7911176446325783E-2</v>
      </c>
      <c r="H1496" s="42">
        <f>_xll.qlCalendarAdvance(Calendar,$H1495,B1496,"f",FALSE)</f>
        <v>49937</v>
      </c>
      <c r="I1496" s="177">
        <f>_xll.qlInterestRateIndexValueDate(Index1M,$H1496)</f>
        <v>49941</v>
      </c>
      <c r="J1496" s="182">
        <f>IFERROR(_xll.qlIndexFixing(Index1M,$H1496,TRUE,_xll.ohTrigger(RecalcTrigger,Trigger1M)),NA())</f>
        <v>1.7925746067853687E-2</v>
      </c>
      <c r="K1496" s="44" t="e">
        <f>IFERROR(_xll.qlIndexFixing(Index3M,H1496,TRUE,_xll.ohTrigger(RecalcTrigger,Trigger3M)),NA())</f>
        <v>#N/A</v>
      </c>
      <c r="L1496" s="44">
        <f>IFERROR(_xll.qlIndexFixing(Index6M,$H1496,TRUE,_xll.ohTrigger(RecalcTrigger,Trigger6M)),NA())</f>
        <v>1.8177779351541506E-2</v>
      </c>
      <c r="M1496" s="183">
        <f>IFERROR(_xll.qlIndexFixing(Index1Y,$H1496,TRUE,_xll.ohTrigger(RecalcTrigger,Trigger1Y)),NA())</f>
        <v>1.8142653836530288E-2</v>
      </c>
      <c r="N1496" s="182">
        <f>IFERROR(_xll.qlIndexFixing(ONIndex1M,I1496,TRUE,_xll.ohTrigger(RecalcTrigger,Trigger1M)),NA())</f>
        <v>1.7943411442518098E-2</v>
      </c>
      <c r="O1496" s="44" t="e">
        <f>IFERROR(_xll.qlIndexFixing(ONIndex3M,I1496,TRUE,_xll.ohTrigger(RecalcTrigger,Trigger3M)),NA())</f>
        <v>#N/A</v>
      </c>
      <c r="P1496" s="44">
        <f>IFERROR(_xll.qlIndexFixing(ONIndex6M,I1496,TRUE,_xll.ohTrigger(RecalcTrigger,Trigger6M)),NA())</f>
        <v>1.8309809249732467E-2</v>
      </c>
      <c r="Q1496" s="183">
        <f>IFERROR(_xll.qlIndexFixing(ONIndex1Y,I1496,TRUE,_xll.ohTrigger(RecalcTrigger,Trigger1Y)),NA())</f>
        <v>1.8288289037000638E-2</v>
      </c>
    </row>
    <row r="1497" spans="2:17" x14ac:dyDescent="0.2">
      <c r="B1497" s="39" t="s">
        <v>42</v>
      </c>
      <c r="D1497" s="42">
        <f>_xll.qlCalendarAdvance(Calendar,$D1496,B1497,"f",FALSE)</f>
        <v>49944</v>
      </c>
      <c r="E1497" s="177">
        <f>_xll.qlInterestRateIndexValueDate(IndexON,D1497)</f>
        <v>49944</v>
      </c>
      <c r="F1497" s="193">
        <f>IFERROR(_xll.qlIndexFixing(IndexON,D1497,TRUE,_xll.ohTrigger(RecalcTrigger,TriggerON)),NA())</f>
        <v>1.789435444008447E-2</v>
      </c>
      <c r="H1497" s="42">
        <f>_xll.qlCalendarAdvance(Calendar,$H1496,B1497,"f",FALSE)</f>
        <v>49944</v>
      </c>
      <c r="I1497" s="177">
        <f>_xll.qlInterestRateIndexValueDate(Index1M,$H1497)</f>
        <v>49948</v>
      </c>
      <c r="J1497" s="182">
        <f>IFERROR(_xll.qlIndexFixing(Index1M,$H1497,TRUE,_xll.ohTrigger(RecalcTrigger,Trigger1M)),NA())</f>
        <v>1.7907837543994391E-2</v>
      </c>
      <c r="K1497" s="44" t="e">
        <f>IFERROR(_xll.qlIndexFixing(Index3M,H1497,TRUE,_xll.ohTrigger(RecalcTrigger,Trigger3M)),NA())</f>
        <v>#N/A</v>
      </c>
      <c r="L1497" s="44">
        <f>IFERROR(_xll.qlIndexFixing(Index6M,$H1497,TRUE,_xll.ohTrigger(RecalcTrigger,Trigger6M)),NA())</f>
        <v>1.8160048501378329E-2</v>
      </c>
      <c r="M1497" s="183">
        <f>IFERROR(_xll.qlIndexFixing(Index1Y,$H1497,TRUE,_xll.ohTrigger(RecalcTrigger,Trigger1Y)),NA())</f>
        <v>1.8130693270028364E-2</v>
      </c>
      <c r="N1497" s="182">
        <f>IFERROR(_xll.qlIndexFixing(ONIndex1M,I1497,TRUE,_xll.ohTrigger(RecalcTrigger,Trigger1M)),NA())</f>
        <v>1.7926256474192215E-2</v>
      </c>
      <c r="O1497" s="44" t="e">
        <f>IFERROR(_xll.qlIndexFixing(ONIndex3M,I1497,TRUE,_xll.ohTrigger(RecalcTrigger,Trigger3M)),NA())</f>
        <v>#N/A</v>
      </c>
      <c r="P1497" s="44">
        <f>IFERROR(_xll.qlIndexFixing(ONIndex6M,I1497,TRUE,_xll.ohTrigger(RecalcTrigger,Trigger6M)),NA())</f>
        <v>1.8292447596897077E-2</v>
      </c>
      <c r="Q1497" s="183">
        <f>IFERROR(_xll.qlIndexFixing(ONIndex1Y,I1497,TRUE,_xll.ohTrigger(RecalcTrigger,Trigger1Y)),NA())</f>
        <v>1.8275705320371927E-2</v>
      </c>
    </row>
    <row r="1498" spans="2:17" x14ac:dyDescent="0.2">
      <c r="B1498" s="39" t="s">
        <v>42</v>
      </c>
      <c r="D1498" s="42">
        <f>_xll.qlCalendarAdvance(Calendar,$D1497,B1498,"f",FALSE)</f>
        <v>49951</v>
      </c>
      <c r="E1498" s="177">
        <f>_xll.qlInterestRateIndexValueDate(IndexON,D1498)</f>
        <v>49951</v>
      </c>
      <c r="F1498" s="193">
        <f>IFERROR(_xll.qlIndexFixing(IndexON,D1498,TRUE,_xll.ohTrigger(RecalcTrigger,TriggerON)),NA())</f>
        <v>1.7877555542957779E-2</v>
      </c>
      <c r="H1498" s="42">
        <f>_xll.qlCalendarAdvance(Calendar,$H1497,B1498,"f",FALSE)</f>
        <v>49951</v>
      </c>
      <c r="I1498" s="177">
        <f>_xll.qlInterestRateIndexValueDate(Index1M,$H1498)</f>
        <v>49955</v>
      </c>
      <c r="J1498" s="182">
        <f>IFERROR(_xll.qlIndexFixing(Index1M,$H1498,TRUE,_xll.ohTrigger(RecalcTrigger,Trigger1M)),NA())</f>
        <v>1.7890733144332604E-2</v>
      </c>
      <c r="K1498" s="44" t="e">
        <f>IFERROR(_xll.qlIndexFixing(Index3M,H1498,TRUE,_xll.ohTrigger(RecalcTrigger,Trigger3M)),NA())</f>
        <v>#N/A</v>
      </c>
      <c r="L1498" s="44">
        <f>IFERROR(_xll.qlIndexFixing(Index6M,$H1498,TRUE,_xll.ohTrigger(RecalcTrigger,Trigger6M)),NA())</f>
        <v>1.8143105724609521E-2</v>
      </c>
      <c r="M1498" s="183">
        <f>IFERROR(_xll.qlIndexFixing(Index1Y,$H1498,TRUE,_xll.ohTrigger(RecalcTrigger,Trigger1Y)),NA())</f>
        <v>1.811876846394397E-2</v>
      </c>
      <c r="N1498" s="182">
        <f>IFERROR(_xll.qlIndexFixing(ONIndex1M,I1498,TRUE,_xll.ohTrigger(RecalcTrigger,Trigger1M)),NA())</f>
        <v>1.7909127713142681E-2</v>
      </c>
      <c r="O1498" s="44" t="e">
        <f>IFERROR(_xll.qlIndexFixing(ONIndex3M,I1498,TRUE,_xll.ohTrigger(RecalcTrigger,Trigger3M)),NA())</f>
        <v>#N/A</v>
      </c>
      <c r="P1498" s="44">
        <f>IFERROR(_xll.qlIndexFixing(ONIndex6M,I1498,TRUE,_xll.ohTrigger(RecalcTrigger,Trigger6M)),NA())</f>
        <v>1.8275124816886645E-2</v>
      </c>
      <c r="Q1498" s="183">
        <f>IFERROR(_xll.qlIndexFixing(ONIndex1Y,I1498,TRUE,_xll.ohTrigger(RecalcTrigger,Trigger1Y)),NA())</f>
        <v>1.8263149778725563E-2</v>
      </c>
    </row>
    <row r="1499" spans="2:17" x14ac:dyDescent="0.2">
      <c r="B1499" s="39" t="s">
        <v>42</v>
      </c>
      <c r="D1499" s="42">
        <f>_xll.qlCalendarAdvance(Calendar,$D1498,B1499,"f",FALSE)</f>
        <v>49958</v>
      </c>
      <c r="E1499" s="177">
        <f>_xll.qlInterestRateIndexValueDate(IndexON,D1499)</f>
        <v>49958</v>
      </c>
      <c r="F1499" s="193">
        <f>IFERROR(_xll.qlIndexFixing(IndexON,D1499,TRUE,_xll.ohTrigger(RecalcTrigger,TriggerON)),NA())</f>
        <v>1.7860780076182081E-2</v>
      </c>
      <c r="H1499" s="42">
        <f>_xll.qlCalendarAdvance(Calendar,$H1498,B1499,"f",FALSE)</f>
        <v>49958</v>
      </c>
      <c r="I1499" s="177">
        <f>_xll.qlInterestRateIndexValueDate(Index1M,$H1499)</f>
        <v>49962</v>
      </c>
      <c r="J1499" s="182">
        <f>IFERROR(_xll.qlIndexFixing(Index1M,$H1499,TRUE,_xll.ohTrigger(RecalcTrigger,Trigger1M)),NA())</f>
        <v>1.7873655976219444E-2</v>
      </c>
      <c r="K1499" s="44" t="e">
        <f>IFERROR(_xll.qlIndexFixing(Index3M,H1499,TRUE,_xll.ohTrigger(RecalcTrigger,Trigger3M)),NA())</f>
        <v>#N/A</v>
      </c>
      <c r="L1499" s="44">
        <f>IFERROR(_xll.qlIndexFixing(Index6M,$H1499,TRUE,_xll.ohTrigger(RecalcTrigger,Trigger6M)),NA())</f>
        <v>1.8126207343047342E-2</v>
      </c>
      <c r="M1499" s="183">
        <f>IFERROR(_xll.qlIndexFixing(Index1Y,$H1499,TRUE,_xll.ohTrigger(RecalcTrigger,Trigger1Y)),NA())</f>
        <v>1.8106879686400169E-2</v>
      </c>
      <c r="N1499" s="182">
        <f>IFERROR(_xll.qlIndexFixing(ONIndex1M,I1499,TRUE,_xll.ohTrigger(RecalcTrigger,Trigger1M)),NA())</f>
        <v>1.789202549526081E-2</v>
      </c>
      <c r="O1499" s="44" t="e">
        <f>IFERROR(_xll.qlIndexFixing(ONIndex3M,I1499,TRUE,_xll.ohTrigger(RecalcTrigger,Trigger3M)),NA())</f>
        <v>#N/A</v>
      </c>
      <c r="P1499" s="44">
        <f>IFERROR(_xll.qlIndexFixing(ONIndex6M,I1499,TRUE,_xll.ohTrigger(RecalcTrigger,Trigger6M)),NA())</f>
        <v>1.8257841275088893E-2</v>
      </c>
      <c r="Q1499" s="183">
        <f>IFERROR(_xll.qlIndexFixing(ONIndex1Y,I1499,TRUE,_xll.ohTrigger(RecalcTrigger,Trigger1Y)),NA())</f>
        <v>1.8250622676490025E-2</v>
      </c>
    </row>
    <row r="1500" spans="2:17" x14ac:dyDescent="0.2">
      <c r="B1500" s="39" t="s">
        <v>42</v>
      </c>
      <c r="D1500" s="42">
        <f>_xll.qlCalendarAdvance(Calendar,$D1499,B1500,"f",FALSE)</f>
        <v>49965</v>
      </c>
      <c r="E1500" s="177">
        <f>_xll.qlInterestRateIndexValueDate(IndexON,D1500)</f>
        <v>49965</v>
      </c>
      <c r="F1500" s="193">
        <f>IFERROR(_xll.qlIndexFixing(IndexON,D1500,TRUE,_xll.ohTrigger(RecalcTrigger,TriggerON)),NA())</f>
        <v>1.7844028361073683E-2</v>
      </c>
      <c r="H1500" s="42">
        <f>_xll.qlCalendarAdvance(Calendar,$H1499,B1500,"f",FALSE)</f>
        <v>49965</v>
      </c>
      <c r="I1500" s="177">
        <f>_xll.qlInterestRateIndexValueDate(Index1M,$H1500)</f>
        <v>49969</v>
      </c>
      <c r="J1500" s="182">
        <f>IFERROR(_xll.qlIndexFixing(Index1M,$H1500,TRUE,_xll.ohTrigger(RecalcTrigger,Trigger1M)),NA())</f>
        <v>1.7856606375819557E-2</v>
      </c>
      <c r="K1500" s="44" t="e">
        <f>IFERROR(_xll.qlIndexFixing(Index3M,H1500,TRUE,_xll.ohTrigger(RecalcTrigger,Trigger3M)),NA())</f>
        <v>#N/A</v>
      </c>
      <c r="L1500" s="44">
        <f>IFERROR(_xll.qlIndexFixing(Index6M,$H1500,TRUE,_xll.ohTrigger(RecalcTrigger,Trigger6M)),NA())</f>
        <v>1.8109353723888617E-2</v>
      </c>
      <c r="M1500" s="183">
        <f>IFERROR(_xll.qlIndexFixing(Index1Y,$H1500,TRUE,_xll.ohTrigger(RecalcTrigger,Trigger1Y)),NA())</f>
        <v>1.8095027205509935E-2</v>
      </c>
      <c r="N1500" s="182">
        <f>IFERROR(_xll.qlIndexFixing(ONIndex1M,I1500,TRUE,_xll.ohTrigger(RecalcTrigger,Trigger1M)),NA())</f>
        <v>1.7874950156278047E-2</v>
      </c>
      <c r="O1500" s="44" t="e">
        <f>IFERROR(_xll.qlIndexFixing(ONIndex3M,I1500,TRUE,_xll.ohTrigger(RecalcTrigger,Trigger3M)),NA())</f>
        <v>#N/A</v>
      </c>
      <c r="P1500" s="44">
        <f>IFERROR(_xll.qlIndexFixing(ONIndex6M,I1500,TRUE,_xll.ohTrigger(RecalcTrigger,Trigger6M)),NA())</f>
        <v>1.8240597336172115E-2</v>
      </c>
      <c r="Q1500" s="183">
        <f>IFERROR(_xll.qlIndexFixing(ONIndex1Y,I1500,TRUE,_xll.ohTrigger(RecalcTrigger,Trigger1Y)),NA())</f>
        <v>1.8238124278493473E-2</v>
      </c>
    </row>
    <row r="1501" spans="2:17" x14ac:dyDescent="0.2">
      <c r="B1501" s="39" t="s">
        <v>42</v>
      </c>
      <c r="D1501" s="42">
        <f>_xll.qlCalendarAdvance(Calendar,$D1500,B1501,"f",FALSE)</f>
        <v>49972</v>
      </c>
      <c r="E1501" s="177">
        <f>_xll.qlInterestRateIndexValueDate(IndexON,D1501)</f>
        <v>49972</v>
      </c>
      <c r="F1501" s="193">
        <f>IFERROR(_xll.qlIndexFixing(IndexON,D1501,TRUE,_xll.ohTrigger(RecalcTrigger,TriggerON)),NA())</f>
        <v>1.7827300719002181E-2</v>
      </c>
      <c r="H1501" s="42">
        <f>_xll.qlCalendarAdvance(Calendar,$H1500,B1501,"f",FALSE)</f>
        <v>49972</v>
      </c>
      <c r="I1501" s="177">
        <f>_xll.qlInterestRateIndexValueDate(Index1M,$H1501)</f>
        <v>49976</v>
      </c>
      <c r="J1501" s="182">
        <f>IFERROR(_xll.qlIndexFixing(Index1M,$H1501,TRUE,_xll.ohTrigger(RecalcTrigger,Trigger1M)),NA())</f>
        <v>1.7839584679307904E-2</v>
      </c>
      <c r="K1501" s="44" t="e">
        <f>IFERROR(_xll.qlIndexFixing(Index3M,H1501,TRUE,_xll.ohTrigger(RecalcTrigger,Trigger3M)),NA())</f>
        <v>#N/A</v>
      </c>
      <c r="L1501" s="44">
        <f>IFERROR(_xll.qlIndexFixing(Index6M,$H1501,TRUE,_xll.ohTrigger(RecalcTrigger,Trigger6M)),NA())</f>
        <v>1.8092545234317432E-2</v>
      </c>
      <c r="M1501" s="183">
        <f>IFERROR(_xll.qlIndexFixing(Index1Y,$H1501,TRUE,_xll.ohTrigger(RecalcTrigger,Trigger1Y)),NA())</f>
        <v>1.8083211289378381E-2</v>
      </c>
      <c r="N1501" s="182">
        <f>IFERROR(_xll.qlIndexFixing(ONIndex1M,I1501,TRUE,_xll.ohTrigger(RecalcTrigger,Trigger1M)),NA())</f>
        <v>1.7857902032085704E-2</v>
      </c>
      <c r="O1501" s="44" t="e">
        <f>IFERROR(_xll.qlIndexFixing(ONIndex3M,I1501,TRUE,_xll.ohTrigger(RecalcTrigger,Trigger3M)),NA())</f>
        <v>#N/A</v>
      </c>
      <c r="P1501" s="44">
        <f>IFERROR(_xll.qlIndexFixing(ONIndex6M,I1501,TRUE,_xll.ohTrigger(RecalcTrigger,Trigger6M)),NA())</f>
        <v>1.8223393365284224E-2</v>
      </c>
      <c r="Q1501" s="183">
        <f>IFERROR(_xll.qlIndexFixing(ONIndex1Y,I1501,TRUE,_xll.ohTrigger(RecalcTrigger,Trigger1Y)),NA())</f>
        <v>1.8225654849004513E-2</v>
      </c>
    </row>
    <row r="1502" spans="2:17" x14ac:dyDescent="0.2">
      <c r="B1502" s="39" t="s">
        <v>42</v>
      </c>
      <c r="D1502" s="42">
        <f>_xll.qlCalendarAdvance(Calendar,$D1501,B1502,"f",FALSE)</f>
        <v>49979</v>
      </c>
      <c r="E1502" s="177">
        <f>_xll.qlInterestRateIndexValueDate(IndexON,D1502)</f>
        <v>49979</v>
      </c>
      <c r="F1502" s="193">
        <f>IFERROR(_xll.qlIndexFixing(IndexON,D1502,TRUE,_xll.ohTrigger(RecalcTrigger,TriggerON)),NA())</f>
        <v>1.7810597471203948E-2</v>
      </c>
      <c r="H1502" s="42">
        <f>_xll.qlCalendarAdvance(Calendar,$H1501,B1502,"f",FALSE)</f>
        <v>49979</v>
      </c>
      <c r="I1502" s="177">
        <f>_xll.qlInterestRateIndexValueDate(Index1M,$H1502)</f>
        <v>49983</v>
      </c>
      <c r="J1502" s="182">
        <f>IFERROR(_xll.qlIndexFixing(Index1M,$H1502,TRUE,_xll.ohTrigger(RecalcTrigger,Trigger1M)),NA())</f>
        <v>1.7823361617314681E-2</v>
      </c>
      <c r="K1502" s="44" t="e">
        <f>IFERROR(_xll.qlIndexFixing(Index3M,H1502,TRUE,_xll.ohTrigger(RecalcTrigger,Trigger3M)),NA())</f>
        <v>#N/A</v>
      </c>
      <c r="L1502" s="44">
        <f>IFERROR(_xll.qlIndexFixing(Index6M,$H1502,TRUE,_xll.ohTrigger(RecalcTrigger,Trigger6M)),NA())</f>
        <v>1.8076511503379585E-2</v>
      </c>
      <c r="M1502" s="183">
        <f>IFERROR(_xll.qlIndexFixing(Index1Y,$H1502,TRUE,_xll.ohTrigger(RecalcTrigger,Trigger1Y)),NA())</f>
        <v>1.8071432206100958E-2</v>
      </c>
      <c r="N1502" s="182">
        <f>IFERROR(_xll.qlIndexFixing(ONIndex1M,I1502,TRUE,_xll.ohTrigger(RecalcTrigger,Trigger1M)),NA())</f>
        <v>1.7840881458335289E-2</v>
      </c>
      <c r="O1502" s="44" t="e">
        <f>IFERROR(_xll.qlIndexFixing(ONIndex3M,I1502,TRUE,_xll.ohTrigger(RecalcTrigger,Trigger3M)),NA())</f>
        <v>#N/A</v>
      </c>
      <c r="P1502" s="44">
        <f>IFERROR(_xll.qlIndexFixing(ONIndex6M,I1502,TRUE,_xll.ohTrigger(RecalcTrigger,Trigger6M)),NA())</f>
        <v>1.8206229727333323E-2</v>
      </c>
      <c r="Q1502" s="183">
        <f>IFERROR(_xll.qlIndexFixing(ONIndex1Y,I1502,TRUE,_xll.ohTrigger(RecalcTrigger,Trigger1Y)),NA())</f>
        <v>1.8213214652691434E-2</v>
      </c>
    </row>
    <row r="1503" spans="2:17" x14ac:dyDescent="0.2">
      <c r="B1503" s="39" t="s">
        <v>42</v>
      </c>
      <c r="D1503" s="42">
        <f>_xll.qlCalendarAdvance(Calendar,$D1502,B1503,"f",FALSE)</f>
        <v>49986</v>
      </c>
      <c r="E1503" s="177">
        <f>_xll.qlInterestRateIndexValueDate(IndexON,D1503)</f>
        <v>49986</v>
      </c>
      <c r="F1503" s="193">
        <f>IFERROR(_xll.qlIndexFixing(IndexON,D1503,TRUE,_xll.ohTrigger(RecalcTrigger,TriggerON)),NA())</f>
        <v>1.779391893899529E-2</v>
      </c>
      <c r="H1503" s="42">
        <f>_xll.qlCalendarAdvance(Calendar,$H1502,B1503,"f",FALSE)</f>
        <v>49986</v>
      </c>
      <c r="I1503" s="177">
        <f>_xll.qlInterestRateIndexValueDate(Index1M,$H1503)</f>
        <v>49990</v>
      </c>
      <c r="J1503" s="182">
        <f>IFERROR(_xll.qlIndexFixing(Index1M,$H1503,TRUE,_xll.ohTrigger(RecalcTrigger,Trigger1M)),NA())</f>
        <v>1.7806395506289263E-2</v>
      </c>
      <c r="K1503" s="44" t="e">
        <f>IFERROR(_xll.qlIndexFixing(Index3M,H1503,TRUE,_xll.ohTrigger(RecalcTrigger,Trigger3M)),NA())</f>
        <v>#N/A</v>
      </c>
      <c r="L1503" s="44">
        <f>IFERROR(_xll.qlIndexFixing(Index6M,$H1503,TRUE,_xll.ohTrigger(RecalcTrigger,Trigger6M)),NA())</f>
        <v>1.8059791808145969E-2</v>
      </c>
      <c r="M1503" s="183">
        <f>IFERROR(_xll.qlIndexFixing(Index1Y,$H1503,TRUE,_xll.ohTrigger(RecalcTrigger,Trigger1Y)),NA())</f>
        <v>1.8059690223766349E-2</v>
      </c>
      <c r="N1503" s="182">
        <f>IFERROR(_xll.qlIndexFixing(ONIndex1M,I1503,TRUE,_xll.ohTrigger(RecalcTrigger,Trigger1M)),NA())</f>
        <v>1.7823888770838181E-2</v>
      </c>
      <c r="O1503" s="44" t="e">
        <f>IFERROR(_xll.qlIndexFixing(ONIndex3M,I1503,TRUE,_xll.ohTrigger(RecalcTrigger,Trigger3M)),NA())</f>
        <v>#N/A</v>
      </c>
      <c r="P1503" s="44">
        <f>IFERROR(_xll.qlIndexFixing(ONIndex6M,I1503,TRUE,_xll.ohTrigger(RecalcTrigger,Trigger6M)),NA())</f>
        <v>1.8189106787467324E-2</v>
      </c>
      <c r="Q1503" s="183">
        <f>IFERROR(_xll.qlIndexFixing(ONIndex1Y,I1503,TRUE,_xll.ohTrigger(RecalcTrigger,Trigger1Y)),NA())</f>
        <v>1.8200803954142586E-2</v>
      </c>
    </row>
    <row r="1504" spans="2:17" x14ac:dyDescent="0.2">
      <c r="B1504" s="39" t="s">
        <v>42</v>
      </c>
      <c r="D1504" s="42">
        <f>_xll.qlCalendarAdvance(Calendar,$D1503,B1504,"f",FALSE)</f>
        <v>49993</v>
      </c>
      <c r="E1504" s="177">
        <f>_xll.qlInterestRateIndexValueDate(IndexON,D1504)</f>
        <v>49993</v>
      </c>
      <c r="F1504" s="193">
        <f>IFERROR(_xll.qlIndexFixing(IndexON,D1504,TRUE,_xll.ohTrigger(RecalcTrigger,TriggerON)),NA())</f>
        <v>1.777726544377245E-2</v>
      </c>
      <c r="H1504" s="42">
        <f>_xll.qlCalendarAdvance(Calendar,$H1503,B1504,"f",FALSE)</f>
        <v>49993</v>
      </c>
      <c r="I1504" s="177">
        <f>_xll.qlInterestRateIndexValueDate(Index1M,$H1504)</f>
        <v>49997</v>
      </c>
      <c r="J1504" s="182">
        <f>IFERROR(_xll.qlIndexFixing(Index1M,$H1504,TRUE,_xll.ohTrigger(RecalcTrigger,Trigger1M)),NA())</f>
        <v>1.7789458281399995E-2</v>
      </c>
      <c r="K1504" s="44" t="e">
        <f>IFERROR(_xll.qlIndexFixing(Index3M,H1504,TRUE,_xll.ohTrigger(RecalcTrigger,Trigger3M)),NA())</f>
        <v>#N/A</v>
      </c>
      <c r="L1504" s="44">
        <f>IFERROR(_xll.qlIndexFixing(Index6M,$H1504,TRUE,_xll.ohTrigger(RecalcTrigger,Trigger6M)),NA())</f>
        <v>1.8043118314703031E-2</v>
      </c>
      <c r="M1504" s="183">
        <f>IFERROR(_xll.qlIndexFixing(Index1Y,$H1504,TRUE,_xll.ohTrigger(RecalcTrigger,Trigger1Y)),NA())</f>
        <v>1.8047985610452712E-2</v>
      </c>
      <c r="N1504" s="182">
        <f>IFERROR(_xll.qlIndexFixing(ONIndex1M,I1504,TRUE,_xll.ohTrigger(RecalcTrigger,Trigger1M)),NA())</f>
        <v>1.7806924305405758E-2</v>
      </c>
      <c r="O1504" s="44" t="e">
        <f>IFERROR(_xll.qlIndexFixing(ONIndex3M,I1504,TRUE,_xll.ohTrigger(RecalcTrigger,Trigger3M)),NA())</f>
        <v>#N/A</v>
      </c>
      <c r="P1504" s="44">
        <f>IFERROR(_xll.qlIndexFixing(ONIndex6M,I1504,TRUE,_xll.ohTrigger(RecalcTrigger,Trigger6M)),NA())</f>
        <v>1.8172024910594331E-2</v>
      </c>
      <c r="Q1504" s="183">
        <f>IFERROR(_xll.qlIndexFixing(ONIndex1Y,I1504,TRUE,_xll.ohTrigger(RecalcTrigger,Trigger1Y)),NA())</f>
        <v>1.8188423017866384E-2</v>
      </c>
    </row>
    <row r="1505" spans="2:17" x14ac:dyDescent="0.2">
      <c r="B1505" s="39" t="s">
        <v>42</v>
      </c>
      <c r="D1505" s="42">
        <f>_xll.qlCalendarAdvance(Calendar,$D1504,B1505,"f",FALSE)</f>
        <v>50000</v>
      </c>
      <c r="E1505" s="177">
        <f>_xll.qlInterestRateIndexValueDate(IndexON,D1505)</f>
        <v>50000</v>
      </c>
      <c r="F1505" s="193">
        <f>IFERROR(_xll.qlIndexFixing(IndexON,D1505,TRUE,_xll.ohTrigger(RecalcTrigger,TriggerON)),NA())</f>
        <v>1.7760637306718507E-2</v>
      </c>
      <c r="H1505" s="42">
        <f>_xll.qlCalendarAdvance(Calendar,$H1504,B1505,"f",FALSE)</f>
        <v>50000</v>
      </c>
      <c r="I1505" s="177">
        <f>_xll.qlInterestRateIndexValueDate(Index1M,$H1505)</f>
        <v>50004</v>
      </c>
      <c r="J1505" s="182">
        <f>IFERROR(_xll.qlIndexFixing(Index1M,$H1505,TRUE,_xll.ohTrigger(RecalcTrigger,Trigger1M)),NA())</f>
        <v>1.7769484381830229E-2</v>
      </c>
      <c r="K1505" s="44" t="e">
        <f>IFERROR(_xll.qlIndexFixing(Index3M,H1505,TRUE,_xll.ohTrigger(RecalcTrigger,Trigger3M)),NA())</f>
        <v>#N/A</v>
      </c>
      <c r="L1505" s="44">
        <f>IFERROR(_xll.qlIndexFixing(Index6M,$H1505,TRUE,_xll.ohTrigger(RecalcTrigger,Trigger6M)),NA())</f>
        <v>1.8026491390188696E-2</v>
      </c>
      <c r="M1505" s="183">
        <f>IFERROR(_xll.qlIndexFixing(Index1Y,$H1505,TRUE,_xll.ohTrigger(RecalcTrigger,Trigger1Y)),NA())</f>
        <v>1.8036318634230546E-2</v>
      </c>
      <c r="N1505" s="182">
        <f>IFERROR(_xll.qlIndexFixing(ONIndex1M,I1505,TRUE,_xll.ohTrigger(RecalcTrigger,Trigger1M)),NA())</f>
        <v>1.7789988397849399E-2</v>
      </c>
      <c r="O1505" s="44" t="e">
        <f>IFERROR(_xll.qlIndexFixing(ONIndex3M,I1505,TRUE,_xll.ohTrigger(RecalcTrigger,Trigger3M)),NA())</f>
        <v>#N/A</v>
      </c>
      <c r="P1505" s="44">
        <f>IFERROR(_xll.qlIndexFixing(ONIndex6M,I1505,TRUE,_xll.ohTrigger(RecalcTrigger,Trigger6M)),NA())</f>
        <v>1.8154984461702384E-2</v>
      </c>
      <c r="Q1505" s="183">
        <f>IFERROR(_xll.qlIndexFixing(ONIndex1Y,I1505,TRUE,_xll.ohTrigger(RecalcTrigger,Trigger1Y)),NA())</f>
        <v>1.8176072108371244E-2</v>
      </c>
    </row>
    <row r="1506" spans="2:17" x14ac:dyDescent="0.2">
      <c r="B1506" s="39" t="s">
        <v>42</v>
      </c>
      <c r="D1506" s="42">
        <f>_xll.qlCalendarAdvance(Calendar,$D1505,B1506,"f",FALSE)</f>
        <v>50007</v>
      </c>
      <c r="E1506" s="177">
        <f>_xll.qlInterestRateIndexValueDate(IndexON,D1506)</f>
        <v>50007</v>
      </c>
      <c r="F1506" s="193">
        <f>IFERROR(_xll.qlIndexFixing(IndexON,D1506,TRUE,_xll.ohTrigger(RecalcTrigger,TriggerON)),NA())</f>
        <v>1.7744034849203061E-2</v>
      </c>
      <c r="H1506" s="42">
        <f>_xll.qlCalendarAdvance(Calendar,$H1505,B1506,"f",FALSE)</f>
        <v>50007</v>
      </c>
      <c r="I1506" s="177">
        <f>_xll.qlInterestRateIndexValueDate(Index1M,$H1506)</f>
        <v>50011</v>
      </c>
      <c r="J1506" s="182">
        <f>IFERROR(_xll.qlIndexFixing(Index1M,$H1506,TRUE,_xll.ohTrigger(RecalcTrigger,Trigger1M)),NA())</f>
        <v>1.7754906520678383E-2</v>
      </c>
      <c r="K1506" s="44" t="e">
        <f>IFERROR(_xll.qlIndexFixing(Index3M,H1506,TRUE,_xll.ohTrigger(RecalcTrigger,Trigger3M)),NA())</f>
        <v>#N/A</v>
      </c>
      <c r="L1506" s="44">
        <f>IFERROR(_xll.qlIndexFixing(Index6M,$H1506,TRUE,_xll.ohTrigger(RecalcTrigger,Trigger6M)),NA())</f>
        <v>1.8009192581134315E-2</v>
      </c>
      <c r="M1506" s="183">
        <f>IFERROR(_xll.qlIndexFixing(Index1Y,$H1506,TRUE,_xll.ohTrigger(RecalcTrigger,Trigger1Y)),NA())</f>
        <v>1.8024689563162683E-2</v>
      </c>
      <c r="N1506" s="182">
        <f>IFERROR(_xll.qlIndexFixing(ONIndex1M,I1506,TRUE,_xll.ohTrigger(RecalcTrigger,Trigger1M)),NA())</f>
        <v>1.7773081383980482E-2</v>
      </c>
      <c r="O1506" s="44" t="e">
        <f>IFERROR(_xll.qlIndexFixing(ONIndex3M,I1506,TRUE,_xll.ohTrigger(RecalcTrigger,Trigger3M)),NA())</f>
        <v>#N/A</v>
      </c>
      <c r="P1506" s="44">
        <f>IFERROR(_xll.qlIndexFixing(ONIndex6M,I1506,TRUE,_xll.ohTrigger(RecalcTrigger,Trigger6M)),NA())</f>
        <v>1.8137985805699586E-2</v>
      </c>
      <c r="Q1506" s="183">
        <f>IFERROR(_xll.qlIndexFixing(ONIndex1Y,I1506,TRUE,_xll.ohTrigger(RecalcTrigger,Trigger1Y)),NA())</f>
        <v>1.8163751490245517E-2</v>
      </c>
    </row>
    <row r="1507" spans="2:17" x14ac:dyDescent="0.2">
      <c r="B1507" s="39" t="s">
        <v>42</v>
      </c>
      <c r="D1507" s="42">
        <f>_xll.qlCalendarAdvance(Calendar,$D1506,B1507,"f",FALSE)</f>
        <v>50014</v>
      </c>
      <c r="E1507" s="177">
        <f>_xll.qlInterestRateIndexValueDate(IndexON,D1507)</f>
        <v>50014</v>
      </c>
      <c r="F1507" s="193">
        <f>IFERROR(_xll.qlIndexFixing(IndexON,D1507,TRUE,_xll.ohTrigger(RecalcTrigger,TriggerON)),NA())</f>
        <v>1.7727458392542417E-2</v>
      </c>
      <c r="H1507" s="42">
        <f>_xll.qlCalendarAdvance(Calendar,$H1506,B1507,"f",FALSE)</f>
        <v>50014</v>
      </c>
      <c r="I1507" s="177">
        <f>_xll.qlInterestRateIndexValueDate(Index1M,$H1507)</f>
        <v>50018</v>
      </c>
      <c r="J1507" s="182">
        <f>IFERROR(_xll.qlIndexFixing(Index1M,$H1507,TRUE,_xll.ohTrigger(RecalcTrigger,Trigger1M)),NA())</f>
        <v>1.7738059306853095E-2</v>
      </c>
      <c r="K1507" s="44" t="e">
        <f>IFERROR(_xll.qlIndexFixing(Index3M,H1507,TRUE,_xll.ohTrigger(RecalcTrigger,Trigger3M)),NA())</f>
        <v>#N/A</v>
      </c>
      <c r="L1507" s="44">
        <f>IFERROR(_xll.qlIndexFixing(Index6M,$H1507,TRUE,_xll.ohTrigger(RecalcTrigger,Trigger6M)),NA())</f>
        <v>1.7992662579473226E-2</v>
      </c>
      <c r="M1507" s="183">
        <f>IFERROR(_xll.qlIndexFixing(Index1Y,$H1507,TRUE,_xll.ohTrigger(RecalcTrigger,Trigger1Y)),NA())</f>
        <v>1.8013098665302978E-2</v>
      </c>
      <c r="N1507" s="182">
        <f>IFERROR(_xll.qlIndexFixing(ONIndex1M,I1507,TRUE,_xll.ohTrigger(RecalcTrigger,Trigger1M)),NA())</f>
        <v>1.7756203599450515E-2</v>
      </c>
      <c r="O1507" s="44" t="e">
        <f>IFERROR(_xll.qlIndexFixing(ONIndex3M,I1507,TRUE,_xll.ohTrigger(RecalcTrigger,Trigger3M)),NA())</f>
        <v>#N/A</v>
      </c>
      <c r="P1507" s="44">
        <f>IFERROR(_xll.qlIndexFixing(ONIndex6M,I1507,TRUE,_xll.ohTrigger(RecalcTrigger,Trigger6M)),NA())</f>
        <v>1.8121029307733849E-2</v>
      </c>
      <c r="Q1507" s="183">
        <f>IFERROR(_xll.qlIndexFixing(ONIndex1Y,I1507,TRUE,_xll.ohTrigger(RecalcTrigger,Trigger1Y)),NA())</f>
        <v>1.8151461428157489E-2</v>
      </c>
    </row>
    <row r="1508" spans="2:17" x14ac:dyDescent="0.2">
      <c r="B1508" s="39" t="s">
        <v>42</v>
      </c>
      <c r="D1508" s="42">
        <f>_xll.qlCalendarAdvance(Calendar,$D1507,B1508,"f",FALSE)</f>
        <v>50021</v>
      </c>
      <c r="E1508" s="177">
        <f>_xll.qlInterestRateIndexValueDate(IndexON,D1508)</f>
        <v>50021</v>
      </c>
      <c r="F1508" s="193">
        <f>IFERROR(_xll.qlIndexFixing(IndexON,D1508,TRUE,_xll.ohTrigger(RecalcTrigger,TriggerON)),NA())</f>
        <v>1.7710908257972946E-2</v>
      </c>
      <c r="H1508" s="42">
        <f>_xll.qlCalendarAdvance(Calendar,$H1507,B1508,"f",FALSE)</f>
        <v>50021</v>
      </c>
      <c r="I1508" s="177">
        <f>_xll.qlInterestRateIndexValueDate(Index1M,$H1508)</f>
        <v>50025</v>
      </c>
      <c r="J1508" s="182">
        <f>IFERROR(_xll.qlIndexFixing(Index1M,$H1508,TRUE,_xll.ohTrigger(RecalcTrigger,Trigger1M)),NA())</f>
        <v>1.772124235002729E-2</v>
      </c>
      <c r="K1508" s="44" t="e">
        <f>IFERROR(_xll.qlIndexFixing(Index3M,H1508,TRUE,_xll.ohTrigger(RecalcTrigger,Trigger3M)),NA())</f>
        <v>#N/A</v>
      </c>
      <c r="L1508" s="44">
        <f>IFERROR(_xll.qlIndexFixing(Index6M,$H1508,TRUE,_xll.ohTrigger(RecalcTrigger,Trigger6M)),NA())</f>
        <v>1.7976180277442314E-2</v>
      </c>
      <c r="M1508" s="183">
        <f>IFERROR(_xll.qlIndexFixing(Index1Y,$H1508,TRUE,_xll.ohTrigger(RecalcTrigger,Trigger1Y)),NA())</f>
        <v>1.8001546208696959E-2</v>
      </c>
      <c r="N1508" s="182">
        <f>IFERROR(_xll.qlIndexFixing(ONIndex1M,I1508,TRUE,_xll.ohTrigger(RecalcTrigger,Trigger1M)),NA())</f>
        <v>1.7739355380150812E-2</v>
      </c>
      <c r="O1508" s="44" t="e">
        <f>IFERROR(_xll.qlIndexFixing(ONIndex3M,I1508,TRUE,_xll.ohTrigger(RecalcTrigger,Trigger3M)),NA())</f>
        <v>#N/A</v>
      </c>
      <c r="P1508" s="44">
        <f>IFERROR(_xll.qlIndexFixing(ONIndex6M,I1508,TRUE,_xll.ohTrigger(RecalcTrigger,Trigger6M)),NA())</f>
        <v>1.8104115332633341E-2</v>
      </c>
      <c r="Q1508" s="183">
        <f>IFERROR(_xll.qlIndexFixing(ONIndex1Y,I1508,TRUE,_xll.ohTrigger(RecalcTrigger,Trigger1Y)),NA())</f>
        <v>1.8139202186375769E-2</v>
      </c>
    </row>
    <row r="1509" spans="2:17" x14ac:dyDescent="0.2">
      <c r="B1509" s="39" t="s">
        <v>42</v>
      </c>
      <c r="D1509" s="42">
        <f>_xll.qlCalendarAdvance(Calendar,$D1508,B1509,"f",FALSE)</f>
        <v>50028</v>
      </c>
      <c r="E1509" s="177">
        <f>_xll.qlInterestRateIndexValueDate(IndexON,D1509)</f>
        <v>50028</v>
      </c>
      <c r="F1509" s="193">
        <f>IFERROR(_xll.qlIndexFixing(IndexON,D1509,TRUE,_xll.ohTrigger(RecalcTrigger,TriggerON)),NA())</f>
        <v>1.7694384766837601E-2</v>
      </c>
      <c r="H1509" s="42">
        <f>_xll.qlCalendarAdvance(Calendar,$H1508,B1509,"f",FALSE)</f>
        <v>50028</v>
      </c>
      <c r="I1509" s="177">
        <f>_xll.qlInterestRateIndexValueDate(Index1M,$H1509)</f>
        <v>50032</v>
      </c>
      <c r="J1509" s="182">
        <f>IFERROR(_xll.qlIndexFixing(Index1M,$H1509,TRUE,_xll.ohTrigger(RecalcTrigger,Trigger1M)),NA())</f>
        <v>1.7704455986350148E-2</v>
      </c>
      <c r="K1509" s="44" t="e">
        <f>IFERROR(_xll.qlIndexFixing(Index3M,H1509,TRUE,_xll.ohTrigger(RecalcTrigger,Trigger3M)),NA())</f>
        <v>#N/A</v>
      </c>
      <c r="L1509" s="44">
        <f>IFERROR(_xll.qlIndexFixing(Index6M,$H1509,TRUE,_xll.ohTrigger(RecalcTrigger,Trigger6M)),NA())</f>
        <v>1.795974604215364E-2</v>
      </c>
      <c r="M1509" s="183">
        <f>IFERROR(_xll.qlIndexFixing(Index1Y,$H1509,TRUE,_xll.ohTrigger(RecalcTrigger,Trigger1Y)),NA())</f>
        <v>1.799003246138315E-2</v>
      </c>
      <c r="N1509" s="182">
        <f>IFERROR(_xll.qlIndexFixing(ONIndex1M,I1509,TRUE,_xll.ohTrigger(RecalcTrigger,Trigger1M)),NA())</f>
        <v>1.7712940148388867E-2</v>
      </c>
      <c r="O1509" s="44" t="e">
        <f>IFERROR(_xll.qlIndexFixing(ONIndex3M,I1509,TRUE,_xll.ohTrigger(RecalcTrigger,Trigger3M)),NA())</f>
        <v>#N/A</v>
      </c>
      <c r="P1509" s="44">
        <f>IFERROR(_xll.qlIndexFixing(ONIndex6M,I1509,TRUE,_xll.ohTrigger(RecalcTrigger,Trigger6M)),NA())</f>
        <v>1.8077623020609224E-2</v>
      </c>
      <c r="Q1509" s="183">
        <f>IFERROR(_xll.qlIndexFixing(ONIndex1Y,I1509,TRUE,_xll.ohTrigger(RecalcTrigger,Trigger1Y)),NA())</f>
        <v>1.8120000569838979E-2</v>
      </c>
    </row>
    <row r="1510" spans="2:17" x14ac:dyDescent="0.2">
      <c r="B1510" s="39" t="s">
        <v>42</v>
      </c>
      <c r="D1510" s="42">
        <f>_xll.qlCalendarAdvance(Calendar,$D1509,B1510,"f",FALSE)</f>
        <v>50038</v>
      </c>
      <c r="E1510" s="177">
        <f>_xll.qlInterestRateIndexValueDate(IndexON,D1510)</f>
        <v>50038</v>
      </c>
      <c r="F1510" s="193">
        <f>IFERROR(_xll.qlIndexFixing(IndexON,D1510,TRUE,_xll.ohTrigger(RecalcTrigger,TriggerON)),NA())</f>
        <v>1.7672312215051278E-2</v>
      </c>
      <c r="H1510" s="42">
        <f>_xll.qlCalendarAdvance(Calendar,$H1509,B1510,"f",FALSE)</f>
        <v>50038</v>
      </c>
      <c r="I1510" s="177">
        <f>_xll.qlInterestRateIndexValueDate(Index1M,$H1510)</f>
        <v>50040</v>
      </c>
      <c r="J1510" s="182">
        <f>IFERROR(_xll.qlIndexFixing(Index1M,$H1510,TRUE,_xll.ohTrigger(RecalcTrigger,Trigger1M)),NA())</f>
        <v>1.7686069071710442E-2</v>
      </c>
      <c r="K1510" s="44" t="e">
        <f>IFERROR(_xll.qlIndexFixing(Index3M,H1510,TRUE,_xll.ohTrigger(RecalcTrigger,Trigger3M)),NA())</f>
        <v>#N/A</v>
      </c>
      <c r="L1510" s="44">
        <f>IFERROR(_xll.qlIndexFixing(Index6M,$H1510,TRUE,_xll.ohTrigger(RecalcTrigger,Trigger6M)),NA())</f>
        <v>1.7941730898781663E-2</v>
      </c>
      <c r="M1510" s="183">
        <f>IFERROR(_xll.qlIndexFixing(Index1Y,$H1510,TRUE,_xll.ohTrigger(RecalcTrigger,Trigger1Y)),NA())</f>
        <v>1.7976921635985969E-2</v>
      </c>
      <c r="N1510" s="182">
        <f>IFERROR(_xll.qlIndexFixing(ONIndex1M,I1510,TRUE,_xll.ohTrigger(RecalcTrigger,Trigger1M)),NA())</f>
        <v>1.7696169495762248E-2</v>
      </c>
      <c r="O1510" s="44" t="e">
        <f>IFERROR(_xll.qlIndexFixing(ONIndex3M,I1510,TRUE,_xll.ohTrigger(RecalcTrigger,Trigger3M)),NA())</f>
        <v>#N/A</v>
      </c>
      <c r="P1510" s="44">
        <f>IFERROR(_xll.qlIndexFixing(ONIndex6M,I1510,TRUE,_xll.ohTrigger(RecalcTrigger,Trigger6M)),NA())</f>
        <v>1.8060820066221339E-2</v>
      </c>
      <c r="Q1510" s="183">
        <f>IFERROR(_xll.qlIndexFixing(ONIndex1Y,I1510,TRUE,_xll.ohTrigger(RecalcTrigger,Trigger1Y)),NA())</f>
        <v>1.8107821795529944E-2</v>
      </c>
    </row>
    <row r="1511" spans="2:17" x14ac:dyDescent="0.2">
      <c r="B1511" s="39" t="s">
        <v>42</v>
      </c>
      <c r="D1511" s="42">
        <f>_xll.qlCalendarAdvance(Calendar,$D1510,B1511,"f",FALSE)</f>
        <v>50045</v>
      </c>
      <c r="E1511" s="177">
        <f>_xll.qlInterestRateIndexValueDate(IndexON,D1511)</f>
        <v>50045</v>
      </c>
      <c r="F1511" s="193">
        <f>IFERROR(_xll.qlIndexFixing(IndexON,D1511,TRUE,_xll.ohTrigger(RecalcTrigger,TriggerON)),NA())</f>
        <v>1.7655852442786113E-2</v>
      </c>
      <c r="H1511" s="42">
        <f>_xll.qlCalendarAdvance(Calendar,$H1510,B1511,"f",FALSE)</f>
        <v>50045</v>
      </c>
      <c r="I1511" s="177">
        <f>_xll.qlInterestRateIndexValueDate(Index1M,$H1511)</f>
        <v>50047</v>
      </c>
      <c r="J1511" s="182">
        <f>IFERROR(_xll.qlIndexFixing(Index1M,$H1511,TRUE,_xll.ohTrigger(RecalcTrigger,Trigger1M)),NA())</f>
        <v>1.7667073805495453E-2</v>
      </c>
      <c r="K1511" s="44" t="e">
        <f>IFERROR(_xll.qlIndexFixing(Index3M,H1511,TRUE,_xll.ohTrigger(RecalcTrigger,Trigger3M)),NA())</f>
        <v>#N/A</v>
      </c>
      <c r="L1511" s="44">
        <f>IFERROR(_xll.qlIndexFixing(Index6M,$H1511,TRUE,_xll.ohTrigger(RecalcTrigger,Trigger6M)),NA())</f>
        <v>1.792539809455744E-2</v>
      </c>
      <c r="M1511" s="183">
        <f>IFERROR(_xll.qlIndexFixing(Index1Y,$H1511,TRUE,_xll.ohTrigger(RecalcTrigger,Trigger1Y)),NA())</f>
        <v>1.7965491739695381E-2</v>
      </c>
      <c r="N1511" s="182">
        <f>IFERROR(_xll.qlIndexFixing(ONIndex1M,I1511,TRUE,_xll.ohTrigger(RecalcTrigger,Trigger1M)),NA())</f>
        <v>1.768507819708276E-2</v>
      </c>
      <c r="O1511" s="44" t="e">
        <f>IFERROR(_xll.qlIndexFixing(ONIndex3M,I1511,TRUE,_xll.ohTrigger(RecalcTrigger,Trigger3M)),NA())</f>
        <v>#N/A</v>
      </c>
      <c r="P1511" s="44">
        <f>IFERROR(_xll.qlIndexFixing(ONIndex6M,I1511,TRUE,_xll.ohTrigger(RecalcTrigger,Trigger6M)),NA())</f>
        <v>1.8049749973405582E-2</v>
      </c>
      <c r="Q1511" s="183">
        <f>IFERROR(_xll.qlIndexFixing(ONIndex1Y,I1511,TRUE,_xll.ohTrigger(RecalcTrigger,Trigger1Y)),NA())</f>
        <v>1.8100052277727485E-2</v>
      </c>
    </row>
    <row r="1512" spans="2:17" x14ac:dyDescent="0.2">
      <c r="B1512" s="39" t="s">
        <v>42</v>
      </c>
      <c r="D1512" s="42">
        <f>_xll.qlCalendarAdvance(Calendar,$D1511,B1512,"f",FALSE)</f>
        <v>50052</v>
      </c>
      <c r="E1512" s="177">
        <f>_xll.qlInterestRateIndexValueDate(IndexON,D1512)</f>
        <v>50052</v>
      </c>
      <c r="F1512" s="193">
        <f>IFERROR(_xll.qlIndexFixing(IndexON,D1512,TRUE,_xll.ohTrigger(RecalcTrigger,TriggerON)),NA())</f>
        <v>1.763942036564714E-2</v>
      </c>
      <c r="H1512" s="42">
        <f>_xll.qlCalendarAdvance(Calendar,$H1511,B1512,"f",FALSE)</f>
        <v>50052</v>
      </c>
      <c r="I1512" s="177">
        <f>_xll.qlInterestRateIndexValueDate(Index1M,$H1512)</f>
        <v>50054</v>
      </c>
      <c r="J1512" s="182">
        <f>IFERROR(_xll.qlIndexFixing(Index1M,$H1512,TRUE,_xll.ohTrigger(RecalcTrigger,Trigger1M)),NA())</f>
        <v>1.7650388730062649E-2</v>
      </c>
      <c r="K1512" s="44" t="e">
        <f>IFERROR(_xll.qlIndexFixing(Index3M,H1512,TRUE,_xll.ohTrigger(RecalcTrigger,Trigger3M)),NA())</f>
        <v>#N/A</v>
      </c>
      <c r="L1512" s="44">
        <f>IFERROR(_xll.qlIndexFixing(Index6M,$H1512,TRUE,_xll.ohTrigger(RecalcTrigger,Trigger6M)),NA())</f>
        <v>1.7909114481414481E-2</v>
      </c>
      <c r="M1512" s="183">
        <f>IFERROR(_xll.qlIndexFixing(Index1Y,$H1512,TRUE,_xll.ohTrigger(RecalcTrigger,Trigger1Y)),NA())</f>
        <v>1.7954101395050916E-2</v>
      </c>
      <c r="N1512" s="182">
        <f>IFERROR(_xll.qlIndexFixing(ONIndex1M,I1512,TRUE,_xll.ohTrigger(RecalcTrigger,Trigger1M)),NA())</f>
        <v>1.7668358849629584E-2</v>
      </c>
      <c r="O1512" s="44" t="e">
        <f>IFERROR(_xll.qlIndexFixing(ONIndex3M,I1512,TRUE,_xll.ohTrigger(RecalcTrigger,Trigger3M)),NA())</f>
        <v>#N/A</v>
      </c>
      <c r="P1512" s="44">
        <f>IFERROR(_xll.qlIndexFixing(ONIndex6M,I1512,TRUE,_xll.ohTrigger(RecalcTrigger,Trigger6M)),NA())</f>
        <v>1.8033020699546043E-2</v>
      </c>
      <c r="Q1512" s="183">
        <f>IFERROR(_xll.qlIndexFixing(ONIndex1Y,I1512,TRUE,_xll.ohTrigger(RecalcTrigger,Trigger1Y)),NA())</f>
        <v>1.8087926903103124E-2</v>
      </c>
    </row>
    <row r="1513" spans="2:17" x14ac:dyDescent="0.2">
      <c r="B1513" s="39" t="s">
        <v>42</v>
      </c>
      <c r="D1513" s="42">
        <f>_xll.qlCalendarAdvance(Calendar,$D1512,B1513,"f",FALSE)</f>
        <v>50059</v>
      </c>
      <c r="E1513" s="177">
        <f>_xll.qlInterestRateIndexValueDate(IndexON,D1513)</f>
        <v>50059</v>
      </c>
      <c r="F1513" s="193">
        <f>IFERROR(_xll.qlIndexFixing(IndexON,D1513,TRUE,_xll.ohTrigger(RecalcTrigger,TriggerON)),NA())</f>
        <v>1.7623016304577632E-2</v>
      </c>
      <c r="H1513" s="42">
        <f>_xll.qlCalendarAdvance(Calendar,$H1512,B1513,"f",FALSE)</f>
        <v>50059</v>
      </c>
      <c r="I1513" s="177">
        <f>_xll.qlInterestRateIndexValueDate(Index1M,$H1513)</f>
        <v>50061</v>
      </c>
      <c r="J1513" s="182">
        <f>IFERROR(_xll.qlIndexFixing(Index1M,$H1513,TRUE,_xll.ohTrigger(RecalcTrigger,Trigger1M)),NA())</f>
        <v>1.7633735693089004E-2</v>
      </c>
      <c r="K1513" s="44" t="e">
        <f>IFERROR(_xll.qlIndexFixing(Index3M,H1513,TRUE,_xll.ohTrigger(RecalcTrigger,Trigger3M)),NA())</f>
        <v>#N/A</v>
      </c>
      <c r="L1513" s="44">
        <f>IFERROR(_xll.qlIndexFixing(Index6M,$H1513,TRUE,_xll.ohTrigger(RecalcTrigger,Trigger6M)),NA())</f>
        <v>1.7892880426420048E-2</v>
      </c>
      <c r="M1513" s="183">
        <f>IFERROR(_xll.qlIndexFixing(Index1Y,$H1513,TRUE,_xll.ohTrigger(RecalcTrigger,Trigger1Y)),NA())</f>
        <v>1.7942750870058463E-2</v>
      </c>
      <c r="N1513" s="182">
        <f>IFERROR(_xll.qlIndexFixing(ONIndex1M,I1513,TRUE,_xll.ohTrigger(RecalcTrigger,Trigger1M)),NA())</f>
        <v>1.76516708468899E-2</v>
      </c>
      <c r="O1513" s="44" t="e">
        <f>IFERROR(_xll.qlIndexFixing(ONIndex3M,I1513,TRUE,_xll.ohTrigger(RecalcTrigger,Trigger3M)),NA())</f>
        <v>#N/A</v>
      </c>
      <c r="P1513" s="44">
        <f>IFERROR(_xll.qlIndexFixing(ONIndex6M,I1513,TRUE,_xll.ohTrigger(RecalcTrigger,Trigger6M)),NA())</f>
        <v>1.8016335883910273E-2</v>
      </c>
      <c r="Q1513" s="183">
        <f>IFERROR(_xll.qlIndexFixing(ONIndex1Y,I1513,TRUE,_xll.ohTrigger(RecalcTrigger,Trigger1Y)),NA())</f>
        <v>1.8075833751369785E-2</v>
      </c>
    </row>
    <row r="1514" spans="2:17" x14ac:dyDescent="0.2">
      <c r="B1514" s="39" t="s">
        <v>42</v>
      </c>
      <c r="D1514" s="42">
        <f>_xll.qlCalendarAdvance(Calendar,$D1513,B1514,"f",FALSE)</f>
        <v>50066</v>
      </c>
      <c r="E1514" s="177">
        <f>_xll.qlInterestRateIndexValueDate(IndexON,D1514)</f>
        <v>50066</v>
      </c>
      <c r="F1514" s="193">
        <f>IFERROR(_xll.qlIndexFixing(IndexON,D1514,TRUE,_xll.ohTrigger(RecalcTrigger,TriggerON)),NA())</f>
        <v>1.7606640581160349E-2</v>
      </c>
      <c r="H1514" s="42">
        <f>_xll.qlCalendarAdvance(Calendar,$H1513,B1514,"f",FALSE)</f>
        <v>50066</v>
      </c>
      <c r="I1514" s="177">
        <f>_xll.qlInterestRateIndexValueDate(Index1M,$H1514)</f>
        <v>50068</v>
      </c>
      <c r="J1514" s="182">
        <f>IFERROR(_xll.qlIndexFixing(Index1M,$H1514,TRUE,_xll.ohTrigger(RecalcTrigger,Trigger1M)),NA())</f>
        <v>1.7619375676911631E-2</v>
      </c>
      <c r="K1514" s="44" t="e">
        <f>IFERROR(_xll.qlIndexFixing(Index3M,H1514,TRUE,_xll.ohTrigger(RecalcTrigger,Trigger3M)),NA())</f>
        <v>#N/A</v>
      </c>
      <c r="L1514" s="44">
        <f>IFERROR(_xll.qlIndexFixing(Index6M,$H1514,TRUE,_xll.ohTrigger(RecalcTrigger,Trigger6M)),NA())</f>
        <v>1.7876696296633448E-2</v>
      </c>
      <c r="M1514" s="183">
        <f>IFERROR(_xll.qlIndexFixing(Index1Y,$H1514,TRUE,_xll.ohTrigger(RecalcTrigger,Trigger1Y)),NA())</f>
        <v>1.793144043271647E-2</v>
      </c>
      <c r="N1514" s="182">
        <f>IFERROR(_xll.qlIndexFixing(ONIndex1M,I1514,TRUE,_xll.ohTrigger(RecalcTrigger,Trigger1M)),NA())</f>
        <v>1.763501452459515E-2</v>
      </c>
      <c r="O1514" s="44" t="e">
        <f>IFERROR(_xll.qlIndexFixing(ONIndex3M,I1514,TRUE,_xll.ohTrigger(RecalcTrigger,Trigger3M)),NA())</f>
        <v>#N/A</v>
      </c>
      <c r="P1514" s="44">
        <f>IFERROR(_xll.qlIndexFixing(ONIndex6M,I1514,TRUE,_xll.ohTrigger(RecalcTrigger,Trigger6M)),NA())</f>
        <v>1.7999695891433021E-2</v>
      </c>
      <c r="Q1514" s="183">
        <f>IFERROR(_xll.qlIndexFixing(ONIndex1Y,I1514,TRUE,_xll.ohTrigger(RecalcTrigger,Trigger1Y)),NA())</f>
        <v>1.8063773086982593E-2</v>
      </c>
    </row>
    <row r="1515" spans="2:17" x14ac:dyDescent="0.2">
      <c r="B1515" s="39" t="s">
        <v>42</v>
      </c>
      <c r="D1515" s="42">
        <f>_xll.qlCalendarAdvance(Calendar,$D1514,B1515,"f",FALSE)</f>
        <v>50073</v>
      </c>
      <c r="E1515" s="177">
        <f>_xll.qlInterestRateIndexValueDate(IndexON,D1515)</f>
        <v>50073</v>
      </c>
      <c r="F1515" s="193">
        <f>IFERROR(_xll.qlIndexFixing(IndexON,D1515,TRUE,_xll.ohTrigger(RecalcTrigger,TriggerON)),NA())</f>
        <v>1.7590293516338562E-2</v>
      </c>
      <c r="H1515" s="42">
        <f>_xll.qlCalendarAdvance(Calendar,$H1514,B1515,"f",FALSE)</f>
        <v>50073</v>
      </c>
      <c r="I1515" s="177">
        <f>_xll.qlInterestRateIndexValueDate(Index1M,$H1515)</f>
        <v>50075</v>
      </c>
      <c r="J1515" s="182">
        <f>IFERROR(_xll.qlIndexFixing(Index1M,$H1515,TRUE,_xll.ohTrigger(RecalcTrigger,Trigger1M)),NA())</f>
        <v>1.7604287685242248E-2</v>
      </c>
      <c r="K1515" s="44" t="e">
        <f>IFERROR(_xll.qlIndexFixing(Index3M,H1515,TRUE,_xll.ohTrigger(RecalcTrigger,Trigger3M)),NA())</f>
        <v>#N/A</v>
      </c>
      <c r="L1515" s="44">
        <f>IFERROR(_xll.qlIndexFixing(Index6M,$H1515,TRUE,_xll.ohTrigger(RecalcTrigger,Trigger6M)),NA())</f>
        <v>1.7860562459104279E-2</v>
      </c>
      <c r="M1515" s="183">
        <f>IFERROR(_xll.qlIndexFixing(Index1Y,$H1515,TRUE,_xll.ohTrigger(RecalcTrigger,Trigger1Y)),NA())</f>
        <v>1.7920170351015938E-2</v>
      </c>
      <c r="N1515" s="182">
        <f>IFERROR(_xll.qlIndexFixing(ONIndex1M,I1515,TRUE,_xll.ohTrigger(RecalcTrigger,Trigger1M)),NA())</f>
        <v>1.7618390218636648E-2</v>
      </c>
      <c r="O1515" s="44" t="e">
        <f>IFERROR(_xll.qlIndexFixing(ONIndex3M,I1515,TRUE,_xll.ohTrigger(RecalcTrigger,Trigger3M)),NA())</f>
        <v>#N/A</v>
      </c>
      <c r="P1515" s="44">
        <f>IFERROR(_xll.qlIndexFixing(ONIndex6M,I1515,TRUE,_xll.ohTrigger(RecalcTrigger,Trigger6M)),NA())</f>
        <v>1.7983101087208908E-2</v>
      </c>
      <c r="Q1515" s="183">
        <f>IFERROR(_xll.qlIndexFixing(ONIndex1Y,I1515,TRUE,_xll.ohTrigger(RecalcTrigger,Trigger1Y)),NA())</f>
        <v>1.8051745174529898E-2</v>
      </c>
    </row>
    <row r="1516" spans="2:17" x14ac:dyDescent="0.2">
      <c r="B1516" s="39" t="s">
        <v>42</v>
      </c>
      <c r="D1516" s="42">
        <f>_xll.qlCalendarAdvance(Calendar,$D1515,B1516,"f",FALSE)</f>
        <v>50080</v>
      </c>
      <c r="E1516" s="177">
        <f>_xll.qlInterestRateIndexValueDate(IndexON,D1516)</f>
        <v>50080</v>
      </c>
      <c r="F1516" s="193">
        <f>IFERROR(_xll.qlIndexFixing(IndexON,D1516,TRUE,_xll.ohTrigger(RecalcTrigger,TriggerON)),NA())</f>
        <v>1.7573975431774969E-2</v>
      </c>
      <c r="H1516" s="42">
        <f>_xll.qlCalendarAdvance(Calendar,$H1515,B1516,"f",FALSE)</f>
        <v>50080</v>
      </c>
      <c r="I1516" s="177">
        <f>_xll.qlInterestRateIndexValueDate(Index1M,$H1516)</f>
        <v>50082</v>
      </c>
      <c r="J1516" s="182">
        <f>IFERROR(_xll.qlIndexFixing(Index1M,$H1516,TRUE,_xll.ohTrigger(RecalcTrigger,Trigger1M)),NA())</f>
        <v>1.7587724897860646E-2</v>
      </c>
      <c r="K1516" s="44" t="e">
        <f>IFERROR(_xll.qlIndexFixing(Index3M,H1516,TRUE,_xll.ohTrigger(RecalcTrigger,Trigger3M)),NA())</f>
        <v>#N/A</v>
      </c>
      <c r="L1516" s="44">
        <f>IFERROR(_xll.qlIndexFixing(Index6M,$H1516,TRUE,_xll.ohTrigger(RecalcTrigger,Trigger6M)),NA())</f>
        <v>1.7844479280875954E-2</v>
      </c>
      <c r="M1516" s="183">
        <f>IFERROR(_xll.qlIndexFixing(Index1Y,$H1516,TRUE,_xll.ohTrigger(RecalcTrigger,Trigger1Y)),NA())</f>
        <v>1.7908940892941292E-2</v>
      </c>
      <c r="N1516" s="182">
        <f>IFERROR(_xll.qlIndexFixing(ONIndex1M,I1516,TRUE,_xll.ohTrigger(RecalcTrigger,Trigger1M)),NA())</f>
        <v>1.7601798264772484E-2</v>
      </c>
      <c r="O1516" s="44" t="e">
        <f>IFERROR(_xll.qlIndexFixing(ONIndex3M,I1516,TRUE,_xll.ohTrigger(RecalcTrigger,Trigger3M)),NA())</f>
        <v>#N/A</v>
      </c>
      <c r="P1516" s="44">
        <f>IFERROR(_xll.qlIndexFixing(ONIndex6M,I1516,TRUE,_xll.ohTrigger(RecalcTrigger,Trigger6M)),NA())</f>
        <v>1.7966551836172684E-2</v>
      </c>
      <c r="Q1516" s="183">
        <f>IFERROR(_xll.qlIndexFixing(ONIndex1Y,I1516,TRUE,_xll.ohTrigger(RecalcTrigger,Trigger1Y)),NA())</f>
        <v>1.8039750278626698E-2</v>
      </c>
    </row>
    <row r="1517" spans="2:17" x14ac:dyDescent="0.2">
      <c r="B1517" s="39" t="s">
        <v>42</v>
      </c>
      <c r="D1517" s="42">
        <f>_xll.qlCalendarAdvance(Calendar,$D1516,B1517,"f",FALSE)</f>
        <v>50087</v>
      </c>
      <c r="E1517" s="177">
        <f>_xll.qlInterestRateIndexValueDate(IndexON,D1517)</f>
        <v>50087</v>
      </c>
      <c r="F1517" s="193">
        <f>IFERROR(_xll.qlIndexFixing(IndexON,D1517,TRUE,_xll.ohTrigger(RecalcTrigger,TriggerON)),NA())</f>
        <v>1.755768664841284E-2</v>
      </c>
      <c r="H1517" s="42">
        <f>_xll.qlCalendarAdvance(Calendar,$H1516,B1517,"f",FALSE)</f>
        <v>50087</v>
      </c>
      <c r="I1517" s="177">
        <f>_xll.qlInterestRateIndexValueDate(Index1M,$H1517)</f>
        <v>50089</v>
      </c>
      <c r="J1517" s="182">
        <f>IFERROR(_xll.qlIndexFixing(Index1M,$H1517,TRUE,_xll.ohTrigger(RecalcTrigger,Trigger1M)),NA())</f>
        <v>1.7571195361629446E-2</v>
      </c>
      <c r="K1517" s="44" t="e">
        <f>IFERROR(_xll.qlIndexFixing(Index3M,H1517,TRUE,_xll.ohTrigger(RecalcTrigger,Trigger3M)),NA())</f>
        <v>#N/A</v>
      </c>
      <c r="L1517" s="44">
        <f>IFERROR(_xll.qlIndexFixing(Index6M,$H1517,TRUE,_xll.ohTrigger(RecalcTrigger,Trigger6M)),NA())</f>
        <v>1.7828447128980841E-2</v>
      </c>
      <c r="M1517" s="183">
        <f>IFERROR(_xll.qlIndexFixing(Index1Y,$H1517,TRUE,_xll.ohTrigger(RecalcTrigger,Trigger1Y)),NA())</f>
        <v>1.789775232646864E-2</v>
      </c>
      <c r="N1517" s="182">
        <f>IFERROR(_xll.qlIndexFixing(ONIndex1M,I1517,TRUE,_xll.ohTrigger(RecalcTrigger,Trigger1M)),NA())</f>
        <v>1.7585238998814035E-2</v>
      </c>
      <c r="O1517" s="44" t="e">
        <f>IFERROR(_xll.qlIndexFixing(ONIndex3M,I1517,TRUE,_xll.ohTrigger(RecalcTrigger,Trigger3M)),NA())</f>
        <v>#N/A</v>
      </c>
      <c r="P1517" s="44">
        <f>IFERROR(_xll.qlIndexFixing(ONIndex6M,I1517,TRUE,_xll.ohTrigger(RecalcTrigger,Trigger6M)),NA())</f>
        <v>1.7950048503418969E-2</v>
      </c>
      <c r="Q1517" s="183">
        <f>IFERROR(_xll.qlIndexFixing(ONIndex1Y,I1517,TRUE,_xll.ohTrigger(RecalcTrigger,Trigger1Y)),NA())</f>
        <v>1.8027788663808053E-2</v>
      </c>
    </row>
    <row r="1518" spans="2:17" x14ac:dyDescent="0.2">
      <c r="B1518" s="39" t="s">
        <v>42</v>
      </c>
      <c r="D1518" s="42">
        <f>_xll.qlCalendarAdvance(Calendar,$D1517,B1518,"f",FALSE)</f>
        <v>50094</v>
      </c>
      <c r="E1518" s="177">
        <f>_xll.qlInterestRateIndexValueDate(IndexON,D1518)</f>
        <v>50094</v>
      </c>
      <c r="F1518" s="193">
        <f>IFERROR(_xll.qlIndexFixing(IndexON,D1518,TRUE,_xll.ohTrigger(RecalcTrigger,TriggerON)),NA())</f>
        <v>1.7541427487675065E-2</v>
      </c>
      <c r="H1518" s="42">
        <f>_xll.qlCalendarAdvance(Calendar,$H1517,B1518,"f",FALSE)</f>
        <v>50094</v>
      </c>
      <c r="I1518" s="177">
        <f>_xll.qlInterestRateIndexValueDate(Index1M,$H1518)</f>
        <v>50096</v>
      </c>
      <c r="J1518" s="182">
        <f>IFERROR(_xll.qlIndexFixing(Index1M,$H1518,TRUE,_xll.ohTrigger(RecalcTrigger,Trigger1M)),NA())</f>
        <v>1.7554699412645518E-2</v>
      </c>
      <c r="K1518" s="44" t="e">
        <f>IFERROR(_xll.qlIndexFixing(Index3M,H1518,TRUE,_xll.ohTrigger(RecalcTrigger,Trigger3M)),NA())</f>
        <v>#N/A</v>
      </c>
      <c r="L1518" s="44">
        <f>IFERROR(_xll.qlIndexFixing(Index6M,$H1518,TRUE,_xll.ohTrigger(RecalcTrigger,Trigger6M)),NA())</f>
        <v>1.7812466370446898E-2</v>
      </c>
      <c r="M1518" s="183">
        <f>IFERROR(_xll.qlIndexFixing(Index1Y,$H1518,TRUE,_xll.ohTrigger(RecalcTrigger,Trigger1Y)),NA())</f>
        <v>1.7886604919567957E-2</v>
      </c>
      <c r="N1518" s="182">
        <f>IFERROR(_xll.qlIndexFixing(ONIndex1M,I1518,TRUE,_xll.ohTrigger(RecalcTrigger,Trigger1M)),NA())</f>
        <v>1.756871275662597E-2</v>
      </c>
      <c r="O1518" s="44" t="e">
        <f>IFERROR(_xll.qlIndexFixing(ONIndex3M,I1518,TRUE,_xll.ohTrigger(RecalcTrigger,Trigger3M)),NA())</f>
        <v>#N/A</v>
      </c>
      <c r="P1518" s="44">
        <f>IFERROR(_xll.qlIndexFixing(ONIndex6M,I1518,TRUE,_xll.ohTrigger(RecalcTrigger,Trigger6M)),NA())</f>
        <v>1.7933591453935804E-2</v>
      </c>
      <c r="Q1518" s="183">
        <f>IFERROR(_xll.qlIndexFixing(ONIndex1Y,I1518,TRUE,_xll.ohTrigger(RecalcTrigger,Trigger1Y)),NA())</f>
        <v>1.8015860594662314E-2</v>
      </c>
    </row>
    <row r="1519" spans="2:17" x14ac:dyDescent="0.2">
      <c r="B1519" s="39" t="s">
        <v>42</v>
      </c>
      <c r="D1519" s="42">
        <f>_xll.qlCalendarAdvance(Calendar,$D1518,B1519,"f",FALSE)</f>
        <v>50101</v>
      </c>
      <c r="E1519" s="177">
        <f>_xll.qlInterestRateIndexValueDate(IndexON,D1519)</f>
        <v>50101</v>
      </c>
      <c r="F1519" s="193">
        <f>IFERROR(_xll.qlIndexFixing(IndexON,D1519,TRUE,_xll.ohTrigger(RecalcTrigger,TriggerON)),NA())</f>
        <v>1.7525198270904596E-2</v>
      </c>
      <c r="H1519" s="42">
        <f>_xll.qlCalendarAdvance(Calendar,$H1518,B1519,"f",FALSE)</f>
        <v>50101</v>
      </c>
      <c r="I1519" s="177">
        <f>_xll.qlInterestRateIndexValueDate(Index1M,$H1519)</f>
        <v>50103</v>
      </c>
      <c r="J1519" s="182">
        <f>IFERROR(_xll.qlIndexFixing(Index1M,$H1519,TRUE,_xll.ohTrigger(RecalcTrigger,Trigger1M)),NA())</f>
        <v>1.7533763855673127E-2</v>
      </c>
      <c r="K1519" s="44" t="e">
        <f>IFERROR(_xll.qlIndexFixing(Index3M,H1519,TRUE,_xll.ohTrigger(RecalcTrigger,Trigger3M)),NA())</f>
        <v>#N/A</v>
      </c>
      <c r="L1519" s="44">
        <f>IFERROR(_xll.qlIndexFixing(Index6M,$H1519,TRUE,_xll.ohTrigger(RecalcTrigger,Trigger6M)),NA())</f>
        <v>1.779449458161075E-2</v>
      </c>
      <c r="M1519" s="183">
        <f>IFERROR(_xll.qlIndexFixing(Index1Y,$H1519,TRUE,_xll.ohTrigger(RecalcTrigger,Trigger1Y)),NA())</f>
        <v>1.7875498940201996E-2</v>
      </c>
      <c r="N1519" s="182">
        <f>IFERROR(_xll.qlIndexFixing(ONIndex1M,I1519,TRUE,_xll.ohTrigger(RecalcTrigger,Trigger1M)),NA())</f>
        <v>1.7552219873939734E-2</v>
      </c>
      <c r="O1519" s="44" t="e">
        <f>IFERROR(_xll.qlIndexFixing(ONIndex3M,I1519,TRUE,_xll.ohTrigger(RecalcTrigger,Trigger3M)),NA())</f>
        <v>#N/A</v>
      </c>
      <c r="P1519" s="44">
        <f>IFERROR(_xll.qlIndexFixing(ONIndex6M,I1519,TRUE,_xll.ohTrigger(RecalcTrigger,Trigger6M)),NA())</f>
        <v>1.7917181052684583E-2</v>
      </c>
      <c r="Q1519" s="183">
        <f>IFERROR(_xll.qlIndexFixing(ONIndex1Y,I1519,TRUE,_xll.ohTrigger(RecalcTrigger,Trigger1Y)),NA())</f>
        <v>1.8003966335671251E-2</v>
      </c>
    </row>
    <row r="1520" spans="2:17" x14ac:dyDescent="0.2">
      <c r="B1520" s="39" t="s">
        <v>42</v>
      </c>
      <c r="D1520" s="42">
        <f>_xll.qlCalendarAdvance(Calendar,$D1519,B1520,"f",FALSE)</f>
        <v>50108</v>
      </c>
      <c r="E1520" s="177">
        <f>_xll.qlInterestRateIndexValueDate(IndexON,D1520)</f>
        <v>50108</v>
      </c>
      <c r="F1520" s="193">
        <f>IFERROR(_xll.qlIndexFixing(IndexON,D1520,TRUE,_xll.ohTrigger(RecalcTrigger,TriggerON)),NA())</f>
        <v>1.7508999319284513E-2</v>
      </c>
      <c r="H1520" s="42">
        <f>_xll.qlCalendarAdvance(Calendar,$H1519,B1520,"f",FALSE)</f>
        <v>50108</v>
      </c>
      <c r="I1520" s="177">
        <f>_xll.qlInterestRateIndexValueDate(Index1M,$H1520)</f>
        <v>50110</v>
      </c>
      <c r="J1520" s="182">
        <f>IFERROR(_xll.qlIndexFixing(Index1M,$H1520,TRUE,_xll.ohTrigger(RecalcTrigger,Trigger1M)),NA())</f>
        <v>1.7518089749109161E-2</v>
      </c>
      <c r="K1520" s="44" t="e">
        <f>IFERROR(_xll.qlIndexFixing(Index3M,H1520,TRUE,_xll.ohTrigger(RecalcTrigger,Trigger3M)),NA())</f>
        <v>#N/A</v>
      </c>
      <c r="L1520" s="44">
        <f>IFERROR(_xll.qlIndexFixing(Index6M,$H1520,TRUE,_xll.ohTrigger(RecalcTrigger,Trigger6M)),NA())</f>
        <v>1.7778626930117565E-2</v>
      </c>
      <c r="M1520" s="183">
        <f>IFERROR(_xll.qlIndexFixing(Index1Y,$H1520,TRUE,_xll.ohTrigger(RecalcTrigger,Trigger1Y)),NA())</f>
        <v>1.7864434656326707E-2</v>
      </c>
      <c r="N1520" s="182">
        <f>IFERROR(_xll.qlIndexFixing(ONIndex1M,I1520,TRUE,_xll.ohTrigger(RecalcTrigger,Trigger1M)),NA())</f>
        <v>1.7535760686566704E-2</v>
      </c>
      <c r="O1520" s="44" t="e">
        <f>IFERROR(_xll.qlIndexFixing(ONIndex3M,I1520,TRUE,_xll.ohTrigger(RecalcTrigger,Trigger3M)),NA())</f>
        <v>#N/A</v>
      </c>
      <c r="P1520" s="44">
        <f>IFERROR(_xll.qlIndexFixing(ONIndex6M,I1520,TRUE,_xll.ohTrigger(RecalcTrigger,Trigger6M)),NA())</f>
        <v>1.7900817664733282E-2</v>
      </c>
      <c r="Q1520" s="183">
        <f>IFERROR(_xll.qlIndexFixing(ONIndex1Y,I1520,TRUE,_xll.ohTrigger(RecalcTrigger,Trigger1Y)),NA())</f>
        <v>1.7992106151556442E-2</v>
      </c>
    </row>
    <row r="1521" spans="2:17" x14ac:dyDescent="0.2">
      <c r="B1521" s="39" t="s">
        <v>42</v>
      </c>
      <c r="D1521" s="42">
        <f>_xll.qlCalendarAdvance(Calendar,$D1520,B1521,"f",FALSE)</f>
        <v>50115</v>
      </c>
      <c r="E1521" s="177">
        <f>_xll.qlInterestRateIndexValueDate(IndexON,D1521)</f>
        <v>50115</v>
      </c>
      <c r="F1521" s="193">
        <f>IFERROR(_xll.qlIndexFixing(IndexON,D1521,TRUE,_xll.ohTrigger(RecalcTrigger,TriggerON)),NA())</f>
        <v>1.7492830954157768E-2</v>
      </c>
      <c r="H1521" s="42">
        <f>_xll.qlCalendarAdvance(Calendar,$H1520,B1521,"f",FALSE)</f>
        <v>50115</v>
      </c>
      <c r="I1521" s="177">
        <f>_xll.qlInterestRateIndexValueDate(Index1M,$H1521)</f>
        <v>50117</v>
      </c>
      <c r="J1521" s="182">
        <f>IFERROR(_xll.qlIndexFixing(Index1M,$H1521,TRUE,_xll.ohTrigger(RecalcTrigger,Trigger1M)),NA())</f>
        <v>1.7501705121725827E-2</v>
      </c>
      <c r="K1521" s="44" t="e">
        <f>IFERROR(_xll.qlIndexFixing(Index3M,H1521,TRUE,_xll.ohTrigger(RecalcTrigger,Trigger3M)),NA())</f>
        <v>#N/A</v>
      </c>
      <c r="L1521" s="44">
        <f>IFERROR(_xll.qlIndexFixing(Index6M,$H1521,TRUE,_xll.ohTrigger(RecalcTrigger,Trigger6M)),NA())</f>
        <v>1.7762811861483315E-2</v>
      </c>
      <c r="M1521" s="183">
        <f>IFERROR(_xll.qlIndexFixing(Index1Y,$H1521,TRUE,_xll.ohTrigger(RecalcTrigger,Trigger1Y)),NA())</f>
        <v>1.7853412335891269E-2</v>
      </c>
      <c r="N1521" s="182">
        <f>IFERROR(_xll.qlIndexFixing(ONIndex1M,I1521,TRUE,_xll.ohTrigger(RecalcTrigger,Trigger1M)),NA())</f>
        <v>1.7519335530371549E-2</v>
      </c>
      <c r="O1521" s="44" t="e">
        <f>IFERROR(_xll.qlIndexFixing(ONIndex3M,I1521,TRUE,_xll.ohTrigger(RecalcTrigger,Trigger3M)),NA())</f>
        <v>#N/A</v>
      </c>
      <c r="P1521" s="44">
        <f>IFERROR(_xll.qlIndexFixing(ONIndex6M,I1521,TRUE,_xll.ohTrigger(RecalcTrigger,Trigger6M)),NA())</f>
        <v>1.7884501655123231E-2</v>
      </c>
      <c r="Q1521" s="183">
        <f>IFERROR(_xll.qlIndexFixing(ONIndex1Y,I1521,TRUE,_xll.ohTrigger(RecalcTrigger,Trigger1Y)),NA())</f>
        <v>1.7980280306746366E-2</v>
      </c>
    </row>
    <row r="1522" spans="2:17" x14ac:dyDescent="0.2">
      <c r="B1522" s="39" t="s">
        <v>42</v>
      </c>
      <c r="D1522" s="42">
        <f>_xll.qlCalendarAdvance(Calendar,$D1521,B1522,"f",FALSE)</f>
        <v>50122</v>
      </c>
      <c r="E1522" s="177">
        <f>_xll.qlInterestRateIndexValueDate(IndexON,D1522)</f>
        <v>50122</v>
      </c>
      <c r="F1522" s="193">
        <f>IFERROR(_xll.qlIndexFixing(IndexON,D1522,TRUE,_xll.ohTrigger(RecalcTrigger,TriggerON)),NA())</f>
        <v>1.7476693496787377E-2</v>
      </c>
      <c r="H1522" s="42">
        <f>_xll.qlCalendarAdvance(Calendar,$H1521,B1522,"f",FALSE)</f>
        <v>50122</v>
      </c>
      <c r="I1522" s="177">
        <f>_xll.qlInterestRateIndexValueDate(Index1M,$H1522)</f>
        <v>50124</v>
      </c>
      <c r="J1522" s="182">
        <f>IFERROR(_xll.qlIndexFixing(Index1M,$H1522,TRUE,_xll.ohTrigger(RecalcTrigger,Trigger1M)),NA())</f>
        <v>1.7485355558248213E-2</v>
      </c>
      <c r="K1522" s="44" t="e">
        <f>IFERROR(_xll.qlIndexFixing(Index3M,H1522,TRUE,_xll.ohTrigger(RecalcTrigger,Trigger3M)),NA())</f>
        <v>#N/A</v>
      </c>
      <c r="L1522" s="44">
        <f>IFERROR(_xll.qlIndexFixing(Index6M,$H1522,TRUE,_xll.ohTrigger(RecalcTrigger,Trigger6M)),NA())</f>
        <v>1.7747049742735714E-2</v>
      </c>
      <c r="M1522" s="183">
        <f>IFERROR(_xll.qlIndexFixing(Index1Y,$H1522,TRUE,_xll.ohTrigger(RecalcTrigger,Trigger1Y)),NA())</f>
        <v>1.7842432246838492E-2</v>
      </c>
      <c r="N1522" s="182">
        <f>IFERROR(_xll.qlIndexFixing(ONIndex1M,I1522,TRUE,_xll.ohTrigger(RecalcTrigger,Trigger1M)),NA())</f>
        <v>1.7502944741112358E-2</v>
      </c>
      <c r="O1522" s="44" t="e">
        <f>IFERROR(_xll.qlIndexFixing(ONIndex3M,I1522,TRUE,_xll.ohTrigger(RecalcTrigger,Trigger3M)),NA())</f>
        <v>#N/A</v>
      </c>
      <c r="P1522" s="44">
        <f>IFERROR(_xll.qlIndexFixing(ONIndex6M,I1522,TRUE,_xll.ohTrigger(RecalcTrigger,Trigger6M)),NA())</f>
        <v>1.7868233388815824E-2</v>
      </c>
      <c r="Q1522" s="183">
        <f>IFERROR(_xll.qlIndexFixing(ONIndex1Y,I1522,TRUE,_xll.ohTrigger(RecalcTrigger,Trigger1Y)),NA())</f>
        <v>1.7968489065882665E-2</v>
      </c>
    </row>
    <row r="1523" spans="2:17" x14ac:dyDescent="0.2">
      <c r="B1523" s="39" t="s">
        <v>42</v>
      </c>
      <c r="D1523" s="42">
        <f>_xll.qlCalendarAdvance(Calendar,$D1522,B1523,"f",FALSE)</f>
        <v>50129</v>
      </c>
      <c r="E1523" s="177">
        <f>_xll.qlInterestRateIndexValueDate(IndexON,D1523)</f>
        <v>50129</v>
      </c>
      <c r="F1523" s="193">
        <f>IFERROR(_xll.qlIndexFixing(IndexON,D1523,TRUE,_xll.ohTrigger(RecalcTrigger,TriggerON)),NA())</f>
        <v>1.746058726835642E-2</v>
      </c>
      <c r="H1523" s="42">
        <f>_xll.qlCalendarAdvance(Calendar,$H1522,B1523,"f",FALSE)</f>
        <v>50129</v>
      </c>
      <c r="I1523" s="177">
        <f>_xll.qlInterestRateIndexValueDate(Index1M,$H1523)</f>
        <v>50131</v>
      </c>
      <c r="J1523" s="182">
        <f>IFERROR(_xll.qlIndexFixing(Index1M,$H1523,TRUE,_xll.ohTrigger(RecalcTrigger,Trigger1M)),NA())</f>
        <v>1.7469041394831662E-2</v>
      </c>
      <c r="K1523" s="44" t="e">
        <f>IFERROR(_xll.qlIndexFixing(Index3M,H1523,TRUE,_xll.ohTrigger(RecalcTrigger,Trigger3M)),NA())</f>
        <v>#N/A</v>
      </c>
      <c r="L1523" s="44">
        <f>IFERROR(_xll.qlIndexFixing(Index6M,$H1523,TRUE,_xll.ohTrigger(RecalcTrigger,Trigger6M)),NA())</f>
        <v>1.7732009114752409E-2</v>
      </c>
      <c r="M1523" s="183">
        <f>IFERROR(_xll.qlIndexFixing(Index1Y,$H1523,TRUE,_xll.ohTrigger(RecalcTrigger,Trigger1Y)),NA())</f>
        <v>1.7831494657104631E-2</v>
      </c>
      <c r="N1523" s="182">
        <f>IFERROR(_xll.qlIndexFixing(ONIndex1M,I1523,TRUE,_xll.ohTrigger(RecalcTrigger,Trigger1M)),NA())</f>
        <v>1.7478740727892017E-2</v>
      </c>
      <c r="O1523" s="44" t="e">
        <f>IFERROR(_xll.qlIndexFixing(ONIndex3M,I1523,TRUE,_xll.ohTrigger(RecalcTrigger,Trigger3M)),NA())</f>
        <v>#N/A</v>
      </c>
      <c r="P1523" s="44">
        <f>IFERROR(_xll.qlIndexFixing(ONIndex6M,I1523,TRUE,_xll.ohTrigger(RecalcTrigger,Trigger6M)),NA())</f>
        <v>1.7844191720000069E-2</v>
      </c>
      <c r="Q1523" s="183">
        <f>IFERROR(_xll.qlIndexFixing(ONIndex1Y,I1523,TRUE,_xll.ohTrigger(RecalcTrigger,Trigger1Y)),NA())</f>
        <v>1.7950809645448373E-2</v>
      </c>
    </row>
    <row r="1524" spans="2:17" x14ac:dyDescent="0.2">
      <c r="B1524" s="39" t="s">
        <v>42</v>
      </c>
      <c r="D1524" s="42">
        <f>_xll.qlCalendarAdvance(Calendar,$D1523,B1524,"f",FALSE)</f>
        <v>50137</v>
      </c>
      <c r="E1524" s="177">
        <f>_xll.qlInterestRateIndexValueDate(IndexON,D1524)</f>
        <v>50137</v>
      </c>
      <c r="F1524" s="193">
        <f>IFERROR(_xll.qlIndexFixing(IndexON,D1524,TRUE,_xll.ohTrigger(RecalcTrigger,TriggerON)),NA())</f>
        <v>1.7442218802008469E-2</v>
      </c>
      <c r="H1524" s="42">
        <f>_xll.qlCalendarAdvance(Calendar,$H1523,B1524,"f",FALSE)</f>
        <v>50137</v>
      </c>
      <c r="I1524" s="177">
        <f>_xll.qlInterestRateIndexValueDate(Index1M,$H1524)</f>
        <v>50139</v>
      </c>
      <c r="J1524" s="182">
        <f>IFERROR(_xll.qlIndexFixing(Index1M,$H1524,TRUE,_xll.ohTrigger(RecalcTrigger,Trigger1M)),NA())</f>
        <v>1.7451176839909932E-2</v>
      </c>
      <c r="K1524" s="44" t="e">
        <f>IFERROR(_xll.qlIndexFixing(Index3M,H1524,TRUE,_xll.ohTrigger(RecalcTrigger,Trigger3M)),NA())</f>
        <v>#N/A</v>
      </c>
      <c r="L1524" s="44">
        <f>IFERROR(_xll.qlIndexFixing(Index6M,$H1524,TRUE,_xll.ohTrigger(RecalcTrigger,Trigger6M)),NA())</f>
        <v>1.7714118302417849E-2</v>
      </c>
      <c r="M1524" s="183">
        <f>IFERROR(_xll.qlIndexFixing(Index1Y,$H1524,TRUE,_xll.ohTrigger(RecalcTrigger,Trigger1Y)),NA())</f>
        <v>1.7819046938233631E-2</v>
      </c>
      <c r="N1524" s="182">
        <f>IFERROR(_xll.qlIndexFixing(ONIndex1M,I1524,TRUE,_xll.ohTrigger(RecalcTrigger,Trigger1M)),NA())</f>
        <v>1.7464763405632411E-2</v>
      </c>
      <c r="O1524" s="44" t="e">
        <f>IFERROR(_xll.qlIndexFixing(ONIndex3M,I1524,TRUE,_xll.ohTrigger(RecalcTrigger,Trigger3M)),NA())</f>
        <v>#N/A</v>
      </c>
      <c r="P1524" s="44">
        <f>IFERROR(_xll.qlIndexFixing(ONIndex6M,I1524,TRUE,_xll.ohTrigger(RecalcTrigger,Trigger6M)),NA())</f>
        <v>1.7830346557063947E-2</v>
      </c>
      <c r="Q1524" s="183">
        <f>IFERROR(_xll.qlIndexFixing(ONIndex1Y,I1524,TRUE,_xll.ohTrigger(RecalcTrigger,Trigger1Y)),NA())</f>
        <v>1.7940774675233584E-2</v>
      </c>
    </row>
    <row r="1525" spans="2:17" x14ac:dyDescent="0.2">
      <c r="B1525" s="39" t="s">
        <v>42</v>
      </c>
      <c r="D1525" s="42">
        <f>_xll.qlCalendarAdvance(Calendar,$D1524,B1525,"f",FALSE)</f>
        <v>50144</v>
      </c>
      <c r="E1525" s="177">
        <f>_xll.qlInterestRateIndexValueDate(IndexON,D1525)</f>
        <v>50144</v>
      </c>
      <c r="F1525" s="193">
        <f>IFERROR(_xll.qlIndexFixing(IndexON,D1525,TRUE,_xll.ohTrigger(RecalcTrigger,TriggerON)),NA())</f>
        <v>1.7426180574862116E-2</v>
      </c>
      <c r="H1525" s="42">
        <f>_xll.qlCalendarAdvance(Calendar,$H1524,B1525,"f",FALSE)</f>
        <v>50144</v>
      </c>
      <c r="I1525" s="177">
        <f>_xll.qlInterestRateIndexValueDate(Index1M,$H1525)</f>
        <v>50146</v>
      </c>
      <c r="J1525" s="182">
        <f>IFERROR(_xll.qlIndexFixing(Index1M,$H1525,TRUE,_xll.ohTrigger(RecalcTrigger,Trigger1M)),NA())</f>
        <v>1.7434937842173426E-2</v>
      </c>
      <c r="K1525" s="44" t="e">
        <f>IFERROR(_xll.qlIndexFixing(Index3M,H1525,TRUE,_xll.ohTrigger(RecalcTrigger,Trigger3M)),NA())</f>
        <v>#N/A</v>
      </c>
      <c r="L1525" s="44">
        <f>IFERROR(_xll.qlIndexFixing(Index6M,$H1525,TRUE,_xll.ohTrigger(RecalcTrigger,Trigger6M)),NA())</f>
        <v>1.7698521759136498E-2</v>
      </c>
      <c r="M1525" s="183">
        <f>IFERROR(_xll.qlIndexFixing(Index1Y,$H1525,TRUE,_xll.ohTrigger(RecalcTrigger,Trigger1Y)),NA())</f>
        <v>1.7808201320673209E-2</v>
      </c>
      <c r="N1525" s="182">
        <f>IFERROR(_xll.qlIndexFixing(ONIndex1M,I1525,TRUE,_xll.ohTrigger(RecalcTrigger,Trigger1M)),NA())</f>
        <v>1.7448489476707962E-2</v>
      </c>
      <c r="O1525" s="44" t="e">
        <f>IFERROR(_xll.qlIndexFixing(ONIndex3M,I1525,TRUE,_xll.ohTrigger(RecalcTrigger,Trigger3M)),NA())</f>
        <v>#N/A</v>
      </c>
      <c r="P1525" s="44">
        <f>IFERROR(_xll.qlIndexFixing(ONIndex6M,I1525,TRUE,_xll.ohTrigger(RecalcTrigger,Trigger6M)),NA())</f>
        <v>1.7814239324076553E-2</v>
      </c>
      <c r="Q1525" s="183">
        <f>IFERROR(_xll.qlIndexFixing(ONIndex1Y,I1525,TRUE,_xll.ohTrigger(RecalcTrigger,Trigger1Y)),NA())</f>
        <v>1.7929100157161315E-2</v>
      </c>
    </row>
    <row r="1526" spans="2:17" x14ac:dyDescent="0.2">
      <c r="B1526" s="39" t="s">
        <v>42</v>
      </c>
      <c r="D1526" s="42">
        <f>_xll.qlCalendarAdvance(Calendar,$D1525,B1526,"f",FALSE)</f>
        <v>50151</v>
      </c>
      <c r="E1526" s="177">
        <f>_xll.qlInterestRateIndexValueDate(IndexON,D1526)</f>
        <v>50151</v>
      </c>
      <c r="F1526" s="193">
        <f>IFERROR(_xll.qlIndexFixing(IndexON,D1526,TRUE,_xll.ohTrigger(RecalcTrigger,TriggerON)),NA())</f>
        <v>1.7410174586327543E-2</v>
      </c>
      <c r="H1526" s="42">
        <f>_xll.qlCalendarAdvance(Calendar,$H1525,B1526,"f",FALSE)</f>
        <v>50151</v>
      </c>
      <c r="I1526" s="177">
        <f>_xll.qlInterestRateIndexValueDate(Index1M,$H1526)</f>
        <v>50153</v>
      </c>
      <c r="J1526" s="182">
        <f>IFERROR(_xll.qlIndexFixing(Index1M,$H1526,TRUE,_xll.ohTrigger(RecalcTrigger,Trigger1M)),NA())</f>
        <v>1.7418735274460917E-2</v>
      </c>
      <c r="K1526" s="44" t="e">
        <f>IFERROR(_xll.qlIndexFixing(Index3M,H1526,TRUE,_xll.ohTrigger(RecalcTrigger,Trigger3M)),NA())</f>
        <v>#N/A</v>
      </c>
      <c r="L1526" s="44">
        <f>IFERROR(_xll.qlIndexFixing(Index6M,$H1526,TRUE,_xll.ohTrigger(RecalcTrigger,Trigger6M)),NA())</f>
        <v>1.7682979656661105E-2</v>
      </c>
      <c r="M1526" s="183">
        <f>IFERROR(_xll.qlIndexFixing(Index1Y,$H1526,TRUE,_xll.ohTrigger(RecalcTrigger,Trigger1Y)),NA())</f>
        <v>1.7796178206025876E-2</v>
      </c>
      <c r="N1526" s="182">
        <f>IFERROR(_xll.qlIndexFixing(ONIndex1M,I1526,TRUE,_xll.ohTrigger(RecalcTrigger,Trigger1M)),NA())</f>
        <v>1.7432251349065453E-2</v>
      </c>
      <c r="O1526" s="44" t="e">
        <f>IFERROR(_xll.qlIndexFixing(ONIndex3M,I1526,TRUE,_xll.ohTrigger(RecalcTrigger,Trigger3M)),NA())</f>
        <v>#N/A</v>
      </c>
      <c r="P1526" s="44">
        <f>IFERROR(_xll.qlIndexFixing(ONIndex6M,I1526,TRUE,_xll.ohTrigger(RecalcTrigger,Trigger6M)),NA())</f>
        <v>1.7798181392292278E-2</v>
      </c>
      <c r="Q1526" s="183">
        <f>IFERROR(_xll.qlIndexFixing(ONIndex1Y,I1526,TRUE,_xll.ohTrigger(RecalcTrigger,Trigger1Y)),NA())</f>
        <v>1.7917461372505272E-2</v>
      </c>
    </row>
    <row r="1527" spans="2:17" x14ac:dyDescent="0.2">
      <c r="B1527" s="39" t="s">
        <v>42</v>
      </c>
      <c r="D1527" s="42">
        <f>_xll.qlCalendarAdvance(Calendar,$D1526,B1527,"f",FALSE)</f>
        <v>50158</v>
      </c>
      <c r="E1527" s="177">
        <f>_xll.qlInterestRateIndexValueDate(IndexON,D1527)</f>
        <v>50158</v>
      </c>
      <c r="F1527" s="193">
        <f>IFERROR(_xll.qlIndexFixing(IndexON,D1527,TRUE,_xll.ohTrigger(RecalcTrigger,TriggerON)),NA())</f>
        <v>1.7394201158067446E-2</v>
      </c>
      <c r="H1527" s="42">
        <f>_xll.qlCalendarAdvance(Calendar,$H1526,B1527,"f",FALSE)</f>
        <v>50158</v>
      </c>
      <c r="I1527" s="177">
        <f>_xll.qlInterestRateIndexValueDate(Index1M,$H1527)</f>
        <v>50160</v>
      </c>
      <c r="J1527" s="182">
        <f>IFERROR(_xll.qlIndexFixing(Index1M,$H1527,TRUE,_xll.ohTrigger(RecalcTrigger,Trigger1M)),NA())</f>
        <v>1.7404763040299701E-2</v>
      </c>
      <c r="K1527" s="44" t="e">
        <f>IFERROR(_xll.qlIndexFixing(Index3M,H1527,TRUE,_xll.ohTrigger(RecalcTrigger,Trigger3M)),NA())</f>
        <v>#N/A</v>
      </c>
      <c r="L1527" s="44">
        <f>IFERROR(_xll.qlIndexFixing(Index6M,$H1527,TRUE,_xll.ohTrigger(RecalcTrigger,Trigger6M)),NA())</f>
        <v>1.766749236197113E-2</v>
      </c>
      <c r="M1527" s="183">
        <f>IFERROR(_xll.qlIndexFixing(Index1Y,$H1527,TRUE,_xll.ohTrigger(RecalcTrigger,Trigger1Y)),NA())</f>
        <v>1.7786640377552891E-2</v>
      </c>
      <c r="N1527" s="182">
        <f>IFERROR(_xll.qlIndexFixing(ONIndex1M,I1527,TRUE,_xll.ohTrigger(RecalcTrigger,Trigger1M)),NA())</f>
        <v>1.7413737757765446E-2</v>
      </c>
      <c r="O1527" s="44" t="e">
        <f>IFERROR(_xll.qlIndexFixing(ONIndex3M,I1527,TRUE,_xll.ohTrigger(RecalcTrigger,Trigger3M)),NA())</f>
        <v>#N/A</v>
      </c>
      <c r="P1527" s="44">
        <f>IFERROR(_xll.qlIndexFixing(ONIndex6M,I1527,TRUE,_xll.ohTrigger(RecalcTrigger,Trigger6M)),NA())</f>
        <v>1.7779890307565438E-2</v>
      </c>
      <c r="Q1527" s="183">
        <f>IFERROR(_xll.qlIndexFixing(ONIndex1Y,I1527,TRUE,_xll.ohTrigger(RecalcTrigger,Trigger1Y)),NA())</f>
        <v>1.790420399898629E-2</v>
      </c>
    </row>
    <row r="1528" spans="2:17" x14ac:dyDescent="0.2">
      <c r="B1528" s="39" t="s">
        <v>42</v>
      </c>
      <c r="D1528" s="42">
        <f>_xll.qlCalendarAdvance(Calendar,$D1527,B1528,"f",FALSE)</f>
        <v>50165</v>
      </c>
      <c r="E1528" s="177">
        <f>_xll.qlInterestRateIndexValueDate(IndexON,D1528)</f>
        <v>50165</v>
      </c>
      <c r="F1528" s="193">
        <f>IFERROR(_xll.qlIndexFixing(IndexON,D1528,TRUE,_xll.ohTrigger(RecalcTrigger,TriggerON)),NA())</f>
        <v>1.7378260610865226E-2</v>
      </c>
      <c r="H1528" s="42">
        <f>_xll.qlCalendarAdvance(Calendar,$H1527,B1528,"f",FALSE)</f>
        <v>50165</v>
      </c>
      <c r="I1528" s="177">
        <f>_xll.qlInterestRateIndexValueDate(Index1M,$H1528)</f>
        <v>50167</v>
      </c>
      <c r="J1528" s="182">
        <f>IFERROR(_xll.qlIndexFixing(Index1M,$H1528,TRUE,_xll.ohTrigger(RecalcTrigger,Trigger1M)),NA())</f>
        <v>1.7386440773637379E-2</v>
      </c>
      <c r="K1528" s="44" t="e">
        <f>IFERROR(_xll.qlIndexFixing(Index3M,H1528,TRUE,_xll.ohTrigger(RecalcTrigger,Trigger3M)),NA())</f>
        <v>#N/A</v>
      </c>
      <c r="L1528" s="44">
        <f>IFERROR(_xll.qlIndexFixing(Index6M,$H1528,TRUE,_xll.ohTrigger(RecalcTrigger,Trigger6M)),NA())</f>
        <v>1.7650106852499556E-2</v>
      </c>
      <c r="M1528" s="183">
        <f>IFERROR(_xll.qlIndexFixing(Index1Y,$H1528,TRUE,_xll.ohTrigger(RecalcTrigger,Trigger1Y)),NA())</f>
        <v>1.7775925587807898E-2</v>
      </c>
      <c r="N1528" s="182">
        <f>IFERROR(_xll.qlIndexFixing(ONIndex1M,I1528,TRUE,_xll.ohTrigger(RecalcTrigger,Trigger1M)),NA())</f>
        <v>1.7399883840312214E-2</v>
      </c>
      <c r="O1528" s="44" t="e">
        <f>IFERROR(_xll.qlIndexFixing(ONIndex3M,I1528,TRUE,_xll.ohTrigger(RecalcTrigger,Trigger3M)),NA())</f>
        <v>#N/A</v>
      </c>
      <c r="P1528" s="44">
        <f>IFERROR(_xll.qlIndexFixing(ONIndex6M,I1528,TRUE,_xll.ohTrigger(RecalcTrigger,Trigger6M)),NA())</f>
        <v>1.7766214892924737E-2</v>
      </c>
      <c r="Q1528" s="183">
        <f>IFERROR(_xll.qlIndexFixing(ONIndex1Y,I1528,TRUE,_xll.ohTrigger(RecalcTrigger,Trigger1Y)),NA())</f>
        <v>1.7894292061875205E-2</v>
      </c>
    </row>
    <row r="1529" spans="2:17" x14ac:dyDescent="0.2">
      <c r="B1529" s="39" t="s">
        <v>42</v>
      </c>
      <c r="D1529" s="42">
        <f>_xll.qlCalendarAdvance(Calendar,$D1528,B1529,"f",FALSE)</f>
        <v>50172</v>
      </c>
      <c r="E1529" s="177">
        <f>_xll.qlInterestRateIndexValueDate(IndexON,D1529)</f>
        <v>50172</v>
      </c>
      <c r="F1529" s="193">
        <f>IFERROR(_xll.qlIndexFixing(IndexON,D1529,TRUE,_xll.ohTrigger(RecalcTrigger,TriggerON)),NA())</f>
        <v>1.7362353266463515E-2</v>
      </c>
      <c r="H1529" s="42">
        <f>_xll.qlCalendarAdvance(Calendar,$H1528,B1529,"f",FALSE)</f>
        <v>50172</v>
      </c>
      <c r="I1529" s="177">
        <f>_xll.qlInterestRateIndexValueDate(Index1M,$H1529)</f>
        <v>50174</v>
      </c>
      <c r="J1529" s="182">
        <f>IFERROR(_xll.qlIndexFixing(Index1M,$H1529,TRUE,_xll.ohTrigger(RecalcTrigger,Trigger1M)),NA())</f>
        <v>1.7370349512791095E-2</v>
      </c>
      <c r="K1529" s="44" t="e">
        <f>IFERROR(_xll.qlIndexFixing(Index3M,H1529,TRUE,_xll.ohTrigger(RecalcTrigger,Trigger3M)),NA())</f>
        <v>#N/A</v>
      </c>
      <c r="L1529" s="44">
        <f>IFERROR(_xll.qlIndexFixing(Index6M,$H1529,TRUE,_xll.ohTrigger(RecalcTrigger,Trigger6M)),NA())</f>
        <v>1.763474032127961E-2</v>
      </c>
      <c r="M1529" s="183">
        <f>IFERROR(_xll.qlIndexFixing(Index1Y,$H1529,TRUE,_xll.ohTrigger(RecalcTrigger,Trigger1Y)),NA())</f>
        <v>1.7765254943140636E-2</v>
      </c>
      <c r="N1529" s="182">
        <f>IFERROR(_xll.qlIndexFixing(ONIndex1M,I1529,TRUE,_xll.ohTrigger(RecalcTrigger,Trigger1M)),NA())</f>
        <v>1.7383755130744305E-2</v>
      </c>
      <c r="O1529" s="44" t="e">
        <f>IFERROR(_xll.qlIndexFixing(ONIndex3M,I1529,TRUE,_xll.ohTrigger(RecalcTrigger,Trigger3M)),NA())</f>
        <v>#N/A</v>
      </c>
      <c r="P1529" s="44">
        <f>IFERROR(_xll.qlIndexFixing(ONIndex6M,I1529,TRUE,_xll.ohTrigger(RecalcTrigger,Trigger6M)),NA())</f>
        <v>1.7750307055157677E-2</v>
      </c>
      <c r="Q1529" s="183">
        <f>IFERROR(_xll.qlIndexFixing(ONIndex1Y,I1529,TRUE,_xll.ohTrigger(RecalcTrigger,Trigger1Y)),NA())</f>
        <v>1.7882762064918012E-2</v>
      </c>
    </row>
    <row r="1530" spans="2:17" x14ac:dyDescent="0.2">
      <c r="B1530" s="39" t="s">
        <v>42</v>
      </c>
      <c r="D1530" s="42">
        <f>_xll.qlCalendarAdvance(Calendar,$D1529,B1530,"f",FALSE)</f>
        <v>50179</v>
      </c>
      <c r="E1530" s="177">
        <f>_xll.qlInterestRateIndexValueDate(IndexON,D1530)</f>
        <v>50179</v>
      </c>
      <c r="F1530" s="193">
        <f>IFERROR(_xll.qlIndexFixing(IndexON,D1530,TRUE,_xll.ohTrigger(RecalcTrigger,TriggerON)),NA())</f>
        <v>1.7346479445885521E-2</v>
      </c>
      <c r="H1530" s="42">
        <f>_xll.qlCalendarAdvance(Calendar,$H1529,B1530,"f",FALSE)</f>
        <v>50179</v>
      </c>
      <c r="I1530" s="177">
        <f>_xll.qlInterestRateIndexValueDate(Index1M,$H1530)</f>
        <v>50181</v>
      </c>
      <c r="J1530" s="182">
        <f>IFERROR(_xll.qlIndexFixing(Index1M,$H1530,TRUE,_xll.ohTrigger(RecalcTrigger,Trigger1M)),NA())</f>
        <v>1.7354296026493299E-2</v>
      </c>
      <c r="K1530" s="44" t="e">
        <f>IFERROR(_xll.qlIndexFixing(Index3M,H1530,TRUE,_xll.ohTrigger(RecalcTrigger,Trigger3M)),NA())</f>
        <v>#N/A</v>
      </c>
      <c r="L1530" s="44">
        <f>IFERROR(_xll.qlIndexFixing(Index6M,$H1530,TRUE,_xll.ohTrigger(RecalcTrigger,Trigger6M)),NA())</f>
        <v>1.7619429787505914E-2</v>
      </c>
      <c r="M1530" s="183">
        <f>IFERROR(_xll.qlIndexFixing(Index1Y,$H1530,TRUE,_xll.ohTrigger(RecalcTrigger,Trigger1Y)),NA())</f>
        <v>1.775462871144377E-2</v>
      </c>
      <c r="N1530" s="182">
        <f>IFERROR(_xll.qlIndexFixing(ONIndex1M,I1530,TRUE,_xll.ohTrigger(RecalcTrigger,Trigger1M)),NA())</f>
        <v>1.7367663565623914E-2</v>
      </c>
      <c r="O1530" s="44" t="e">
        <f>IFERROR(_xll.qlIndexFixing(ONIndex3M,I1530,TRUE,_xll.ohTrigger(RecalcTrigger,Trigger3M)),NA())</f>
        <v>#N/A</v>
      </c>
      <c r="P1530" s="44">
        <f>IFERROR(_xll.qlIndexFixing(ONIndex6M,I1530,TRUE,_xll.ohTrigger(RecalcTrigger,Trigger6M)),NA())</f>
        <v>1.7734449978785705E-2</v>
      </c>
      <c r="Q1530" s="183">
        <f>IFERROR(_xll.qlIndexFixing(ONIndex1Y,I1530,TRUE,_xll.ohTrigger(RecalcTrigger,Trigger1Y)),NA())</f>
        <v>1.7871268859570577E-2</v>
      </c>
    </row>
    <row r="1531" spans="2:17" x14ac:dyDescent="0.2">
      <c r="B1531" s="39" t="s">
        <v>42</v>
      </c>
      <c r="D1531" s="42">
        <f>_xll.qlCalendarAdvance(Calendar,$D1530,B1531,"f",FALSE)</f>
        <v>50186</v>
      </c>
      <c r="E1531" s="177">
        <f>_xll.qlInterestRateIndexValueDate(IndexON,D1531)</f>
        <v>50186</v>
      </c>
      <c r="F1531" s="193">
        <f>IFERROR(_xll.qlIndexFixing(IndexON,D1531,TRUE,_xll.ohTrigger(RecalcTrigger,TriggerON)),NA())</f>
        <v>1.7330639470474196E-2</v>
      </c>
      <c r="H1531" s="42">
        <f>_xll.qlCalendarAdvance(Calendar,$H1530,B1531,"f",FALSE)</f>
        <v>50186</v>
      </c>
      <c r="I1531" s="177">
        <f>_xll.qlInterestRateIndexValueDate(Index1M,$H1531)</f>
        <v>50188</v>
      </c>
      <c r="J1531" s="182">
        <f>IFERROR(_xll.qlIndexFixing(Index1M,$H1531,TRUE,_xll.ohTrigger(RecalcTrigger,Trigger1M)),NA())</f>
        <v>1.7338280650877613E-2</v>
      </c>
      <c r="K1531" s="44" t="e">
        <f>IFERROR(_xll.qlIndexFixing(Index3M,H1531,TRUE,_xll.ohTrigger(RecalcTrigger,Trigger3M)),NA())</f>
        <v>#N/A</v>
      </c>
      <c r="L1531" s="44">
        <f>IFERROR(_xll.qlIndexFixing(Index6M,$H1531,TRUE,_xll.ohTrigger(RecalcTrigger,Trigger6M)),NA())</f>
        <v>1.760417561816147E-2</v>
      </c>
      <c r="M1531" s="183">
        <f>IFERROR(_xll.qlIndexFixing(Index1Y,$H1531,TRUE,_xll.ohTrigger(RecalcTrigger,Trigger1Y)),NA())</f>
        <v>1.7744047160605372E-2</v>
      </c>
      <c r="N1531" s="182">
        <f>IFERROR(_xll.qlIndexFixing(ONIndex1M,I1531,TRUE,_xll.ohTrigger(RecalcTrigger,Trigger1M)),NA())</f>
        <v>1.7351609480602548E-2</v>
      </c>
      <c r="O1531" s="44" t="e">
        <f>IFERROR(_xll.qlIndexFixing(ONIndex3M,I1531,TRUE,_xll.ohTrigger(RecalcTrigger,Trigger3M)),NA())</f>
        <v>#N/A</v>
      </c>
      <c r="P1531" s="44">
        <f>IFERROR(_xll.qlIndexFixing(ONIndex6M,I1531,TRUE,_xll.ohTrigger(RecalcTrigger,Trigger6M)),NA())</f>
        <v>1.7718644028636987E-2</v>
      </c>
      <c r="Q1531" s="183">
        <f>IFERROR(_xll.qlIndexFixing(ONIndex1Y,I1531,TRUE,_xll.ohTrigger(RecalcTrigger,Trigger1Y)),NA())</f>
        <v>1.7859812710421252E-2</v>
      </c>
    </row>
    <row r="1532" spans="2:17" x14ac:dyDescent="0.2">
      <c r="B1532" s="39" t="s">
        <v>42</v>
      </c>
      <c r="D1532" s="42">
        <f>_xll.qlCalendarAdvance(Calendar,$D1531,B1532,"f",FALSE)</f>
        <v>50193</v>
      </c>
      <c r="E1532" s="177">
        <f>_xll.qlInterestRateIndexValueDate(IndexON,D1532)</f>
        <v>50193</v>
      </c>
      <c r="F1532" s="193">
        <f>IFERROR(_xll.qlIndexFixing(IndexON,D1532,TRUE,_xll.ohTrigger(RecalcTrigger,TriggerON)),NA())</f>
        <v>1.7314833661572493E-2</v>
      </c>
      <c r="H1532" s="42">
        <f>_xll.qlCalendarAdvance(Calendar,$H1531,B1532,"f",FALSE)</f>
        <v>50193</v>
      </c>
      <c r="I1532" s="177">
        <f>_xll.qlInterestRateIndexValueDate(Index1M,$H1532)</f>
        <v>50195</v>
      </c>
      <c r="J1532" s="182">
        <f>IFERROR(_xll.qlIndexFixing(Index1M,$H1532,TRUE,_xll.ohTrigger(RecalcTrigger,Trigger1M)),NA())</f>
        <v>1.7322303722060173E-2</v>
      </c>
      <c r="K1532" s="44" t="e">
        <f>IFERROR(_xll.qlIndexFixing(Index3M,H1532,TRUE,_xll.ohTrigger(RecalcTrigger,Trigger3M)),NA())</f>
        <v>#N/A</v>
      </c>
      <c r="L1532" s="44">
        <f>IFERROR(_xll.qlIndexFixing(Index6M,$H1532,TRUE,_xll.ohTrigger(RecalcTrigger,Trigger6M)),NA())</f>
        <v>1.759089084910935E-2</v>
      </c>
      <c r="M1532" s="183">
        <f>IFERROR(_xll.qlIndexFixing(Index1Y,$H1532,TRUE,_xll.ohTrigger(RecalcTrigger,Trigger1Y)),NA())</f>
        <v>1.7733510558508248E-2</v>
      </c>
      <c r="N1532" s="182">
        <f>IFERROR(_xll.qlIndexFixing(ONIndex1M,I1532,TRUE,_xll.ohTrigger(RecalcTrigger,Trigger1M)),NA())</f>
        <v>1.7335593211331712E-2</v>
      </c>
      <c r="O1532" s="44" t="e">
        <f>IFERROR(_xll.qlIndexFixing(ONIndex3M,I1532,TRUE,_xll.ohTrigger(RecalcTrigger,Trigger3M)),NA())</f>
        <v>#N/A</v>
      </c>
      <c r="P1532" s="44">
        <f>IFERROR(_xll.qlIndexFixing(ONIndex6M,I1532,TRUE,_xll.ohTrigger(RecalcTrigger,Trigger6M)),NA())</f>
        <v>1.7702889569699565E-2</v>
      </c>
      <c r="Q1532" s="183">
        <f>IFERROR(_xll.qlIndexFixing(ONIndex1Y,I1532,TRUE,_xll.ohTrigger(RecalcTrigger,Trigger1Y)),NA())</f>
        <v>1.7848393881978453E-2</v>
      </c>
    </row>
    <row r="1533" spans="2:17" x14ac:dyDescent="0.2">
      <c r="B1533" s="39" t="s">
        <v>42</v>
      </c>
      <c r="D1533" s="42">
        <f>_xll.qlCalendarAdvance(Calendar,$D1532,B1533,"f",FALSE)</f>
        <v>50200</v>
      </c>
      <c r="E1533" s="177">
        <f>_xll.qlInterestRateIndexValueDate(IndexON,D1533)</f>
        <v>50200</v>
      </c>
      <c r="F1533" s="193">
        <f>IFERROR(_xll.qlIndexFixing(IndexON,D1533,TRUE,_xll.ohTrigger(RecalcTrigger,TriggerON)),NA())</f>
        <v>1.7299062340363491E-2</v>
      </c>
      <c r="H1533" s="42">
        <f>_xll.qlCalendarAdvance(Calendar,$H1532,B1533,"f",FALSE)</f>
        <v>50200</v>
      </c>
      <c r="I1533" s="177">
        <f>_xll.qlInterestRateIndexValueDate(Index1M,$H1533)</f>
        <v>50202</v>
      </c>
      <c r="J1533" s="182">
        <f>IFERROR(_xll.qlIndexFixing(Index1M,$H1533,TRUE,_xll.ohTrigger(RecalcTrigger,Trigger1M)),NA())</f>
        <v>1.7306365576174598E-2</v>
      </c>
      <c r="K1533" s="44" t="e">
        <f>IFERROR(_xll.qlIndexFixing(Index3M,H1533,TRUE,_xll.ohTrigger(RecalcTrigger,Trigger3M)),NA())</f>
        <v>#N/A</v>
      </c>
      <c r="L1533" s="44">
        <f>IFERROR(_xll.qlIndexFixing(Index6M,$H1533,TRUE,_xll.ohTrigger(RecalcTrigger,Trigger6M)),NA())</f>
        <v>1.7575740107320333E-2</v>
      </c>
      <c r="M1533" s="183">
        <f>IFERROR(_xll.qlIndexFixing(Index1Y,$H1533,TRUE,_xll.ohTrigger(RecalcTrigger,Trigger1Y)),NA())</f>
        <v>1.7723019173028643E-2</v>
      </c>
      <c r="N1533" s="182">
        <f>IFERROR(_xll.qlIndexFixing(ONIndex1M,I1533,TRUE,_xll.ohTrigger(RecalcTrigger,Trigger1M)),NA())</f>
        <v>1.7319615093782659E-2</v>
      </c>
      <c r="O1533" s="44" t="e">
        <f>IFERROR(_xll.qlIndexFixing(ONIndex3M,I1533,TRUE,_xll.ohTrigger(RecalcTrigger,Trigger3M)),NA())</f>
        <v>#N/A</v>
      </c>
      <c r="P1533" s="44">
        <f>IFERROR(_xll.qlIndexFixing(ONIndex6M,I1533,TRUE,_xll.ohTrigger(RecalcTrigger,Trigger6M)),NA())</f>
        <v>1.7687186967201285E-2</v>
      </c>
      <c r="Q1533" s="183">
        <f>IFERROR(_xll.qlIndexFixing(ONIndex1Y,I1533,TRUE,_xll.ohTrigger(RecalcTrigger,Trigger1Y)),NA())</f>
        <v>1.7837012638910466E-2</v>
      </c>
    </row>
    <row r="1534" spans="2:17" x14ac:dyDescent="0.2">
      <c r="B1534" s="39" t="s">
        <v>42</v>
      </c>
      <c r="D1534" s="42">
        <f>_xll.qlCalendarAdvance(Calendar,$D1533,B1534,"f",FALSE)</f>
        <v>50207</v>
      </c>
      <c r="E1534" s="177">
        <f>_xll.qlInterestRateIndexValueDate(IndexON,D1534)</f>
        <v>50207</v>
      </c>
      <c r="F1534" s="193">
        <f>IFERROR(_xll.qlIndexFixing(IndexON,D1534,TRUE,_xll.ohTrigger(RecalcTrigger,TriggerON)),NA())</f>
        <v>1.7283325828030272E-2</v>
      </c>
      <c r="H1534" s="42">
        <f>_xll.qlCalendarAdvance(Calendar,$H1533,B1534,"f",FALSE)</f>
        <v>50207</v>
      </c>
      <c r="I1534" s="177">
        <f>_xll.qlInterestRateIndexValueDate(Index1M,$H1534)</f>
        <v>50209</v>
      </c>
      <c r="J1534" s="182">
        <f>IFERROR(_xll.qlIndexFixing(Index1M,$H1534,TRUE,_xll.ohTrigger(RecalcTrigger,Trigger1M)),NA())</f>
        <v>1.7290466549337025E-2</v>
      </c>
      <c r="K1534" s="44" t="e">
        <f>IFERROR(_xll.qlIndexFixing(Index3M,H1534,TRUE,_xll.ohTrigger(RecalcTrigger,Trigger3M)),NA())</f>
        <v>#N/A</v>
      </c>
      <c r="L1534" s="44">
        <f>IFERROR(_xll.qlIndexFixing(Index6M,$H1534,TRUE,_xll.ohTrigger(RecalcTrigger,Trigger6M)),NA())</f>
        <v>1.7560646741985066E-2</v>
      </c>
      <c r="M1534" s="183">
        <f>IFERROR(_xll.qlIndexFixing(Index1Y,$H1534,TRUE,_xll.ohTrigger(RecalcTrigger,Trigger1Y)),NA())</f>
        <v>1.7712573272039074E-2</v>
      </c>
      <c r="N1534" s="182">
        <f>IFERROR(_xll.qlIndexFixing(ONIndex1M,I1534,TRUE,_xll.ohTrigger(RecalcTrigger,Trigger1M)),NA())</f>
        <v>1.730367546368683E-2</v>
      </c>
      <c r="O1534" s="44" t="e">
        <f>IFERROR(_xll.qlIndexFixing(ONIndex3M,I1534,TRUE,_xll.ohTrigger(RecalcTrigger,Trigger3M)),NA())</f>
        <v>#N/A</v>
      </c>
      <c r="P1534" s="44">
        <f>IFERROR(_xll.qlIndexFixing(ONIndex6M,I1534,TRUE,_xll.ohTrigger(RecalcTrigger,Trigger6M)),NA())</f>
        <v>1.7671536585810443E-2</v>
      </c>
      <c r="Q1534" s="183">
        <f>IFERROR(_xll.qlIndexFixing(ONIndex1Y,I1534,TRUE,_xll.ohTrigger(RecalcTrigger,Trigger1Y)),NA())</f>
        <v>1.7825669245565834E-2</v>
      </c>
    </row>
    <row r="1535" spans="2:17" x14ac:dyDescent="0.2">
      <c r="B1535" s="39" t="s">
        <v>42</v>
      </c>
      <c r="D1535" s="42">
        <f>_xll.qlCalendarAdvance(Calendar,$D1534,B1535,"f",FALSE)</f>
        <v>50214</v>
      </c>
      <c r="E1535" s="177">
        <f>_xll.qlInterestRateIndexValueDate(IndexON,D1535)</f>
        <v>50214</v>
      </c>
      <c r="F1535" s="193">
        <f>IFERROR(_xll.qlIndexFixing(IndexON,D1535,TRUE,_xll.ohTrigger(RecalcTrigger,TriggerON)),NA())</f>
        <v>1.7267624446075658E-2</v>
      </c>
      <c r="H1535" s="42">
        <f>_xll.qlCalendarAdvance(Calendar,$H1534,B1535,"f",FALSE)</f>
        <v>50214</v>
      </c>
      <c r="I1535" s="177">
        <f>_xll.qlInterestRateIndexValueDate(Index1M,$H1535)</f>
        <v>50216</v>
      </c>
      <c r="J1535" s="182">
        <f>IFERROR(_xll.qlIndexFixing(Index1M,$H1535,TRUE,_xll.ohTrigger(RecalcTrigger,Trigger1M)),NA())</f>
        <v>1.7274606977673579E-2</v>
      </c>
      <c r="K1535" s="44" t="e">
        <f>IFERROR(_xll.qlIndexFixing(Index3M,H1535,TRUE,_xll.ohTrigger(RecalcTrigger,Trigger3M)),NA())</f>
        <v>#N/A</v>
      </c>
      <c r="L1535" s="44">
        <f>IFERROR(_xll.qlIndexFixing(Index6M,$H1535,TRUE,_xll.ohTrigger(RecalcTrigger,Trigger6M)),NA())</f>
        <v>1.7543729924514959E-2</v>
      </c>
      <c r="M1535" s="183">
        <f>IFERROR(_xll.qlIndexFixing(Index1Y,$H1535,TRUE,_xll.ohTrigger(RecalcTrigger,Trigger1Y)),NA())</f>
        <v>1.7702173123406151E-2</v>
      </c>
      <c r="N1535" s="182">
        <f>IFERROR(_xll.qlIndexFixing(ONIndex1M,I1535,TRUE,_xll.ohTrigger(RecalcTrigger,Trigger1M)),NA())</f>
        <v>1.7287774656855603E-2</v>
      </c>
      <c r="O1535" s="44" t="e">
        <f>IFERROR(_xll.qlIndexFixing(ONIndex3M,I1535,TRUE,_xll.ohTrigger(RecalcTrigger,Trigger3M)),NA())</f>
        <v>#N/A</v>
      </c>
      <c r="P1535" s="44">
        <f>IFERROR(_xll.qlIndexFixing(ONIndex6M,I1535,TRUE,_xll.ohTrigger(RecalcTrigger,Trigger6M)),NA())</f>
        <v>1.7655938790754888E-2</v>
      </c>
      <c r="Q1535" s="183">
        <f>IFERROR(_xll.qlIndexFixing(ONIndex1Y,I1535,TRUE,_xll.ohTrigger(RecalcTrigger,Trigger1Y)),NA())</f>
        <v>1.7814363966612845E-2</v>
      </c>
    </row>
    <row r="1536" spans="2:17" x14ac:dyDescent="0.2">
      <c r="B1536" s="39" t="s">
        <v>42</v>
      </c>
      <c r="D1536" s="42">
        <f>_xll.qlCalendarAdvance(Calendar,$D1535,B1536,"f",FALSE)</f>
        <v>50221</v>
      </c>
      <c r="E1536" s="177">
        <f>_xll.qlInterestRateIndexValueDate(IndexON,D1536)</f>
        <v>50221</v>
      </c>
      <c r="F1536" s="193">
        <f>IFERROR(_xll.qlIndexFixing(IndexON,D1536,TRUE,_xll.ohTrigger(RecalcTrigger,TriggerON)),NA())</f>
        <v>1.725195851568273E-2</v>
      </c>
      <c r="H1536" s="42">
        <f>_xll.qlCalendarAdvance(Calendar,$H1535,B1536,"f",FALSE)</f>
        <v>50221</v>
      </c>
      <c r="I1536" s="177">
        <f>_xll.qlInterestRateIndexValueDate(Index1M,$H1536)</f>
        <v>50223</v>
      </c>
      <c r="J1536" s="182">
        <f>IFERROR(_xll.qlIndexFixing(Index1M,$H1536,TRUE,_xll.ohTrigger(RecalcTrigger,Trigger1M)),NA())</f>
        <v>1.7258787197302894E-2</v>
      </c>
      <c r="K1536" s="44" t="e">
        <f>IFERROR(_xll.qlIndexFixing(Index3M,H1536,TRUE,_xll.ohTrigger(RecalcTrigger,Trigger3M)),NA())</f>
        <v>#N/A</v>
      </c>
      <c r="L1536" s="44">
        <f>IFERROR(_xll.qlIndexFixing(Index6M,$H1536,TRUE,_xll.ohTrigger(RecalcTrigger,Trigger6M)),NA())</f>
        <v>1.7528763081838348E-2</v>
      </c>
      <c r="M1536" s="183">
        <f>IFERROR(_xll.qlIndexFixing(Index1Y,$H1536,TRUE,_xll.ohTrigger(RecalcTrigger,Trigger1Y)),NA())</f>
        <v>1.7691818994991875E-2</v>
      </c>
      <c r="N1536" s="182">
        <f>IFERROR(_xll.qlIndexFixing(ONIndex1M,I1536,TRUE,_xll.ohTrigger(RecalcTrigger,Trigger1M)),NA())</f>
        <v>1.7271913008940487E-2</v>
      </c>
      <c r="O1536" s="44" t="e">
        <f>IFERROR(_xll.qlIndexFixing(ONIndex3M,I1536,TRUE,_xll.ohTrigger(RecalcTrigger,Trigger3M)),NA())</f>
        <v>#N/A</v>
      </c>
      <c r="P1536" s="44">
        <f>IFERROR(_xll.qlIndexFixing(ONIndex6M,I1536,TRUE,_xll.ohTrigger(RecalcTrigger,Trigger6M)),NA())</f>
        <v>1.7640393947022659E-2</v>
      </c>
      <c r="Q1536" s="183">
        <f>IFERROR(_xll.qlIndexFixing(ONIndex1Y,I1536,TRUE,_xll.ohTrigger(RecalcTrigger,Trigger1Y)),NA())</f>
        <v>1.780309706663985E-2</v>
      </c>
    </row>
    <row r="1537" spans="2:17" x14ac:dyDescent="0.2">
      <c r="B1537" s="39" t="s">
        <v>42</v>
      </c>
      <c r="D1537" s="42">
        <f>_xll.qlCalendarAdvance(Calendar,$D1536,B1537,"f",FALSE)</f>
        <v>50228</v>
      </c>
      <c r="E1537" s="177">
        <f>_xll.qlInterestRateIndexValueDate(IndexON,D1537)</f>
        <v>50228</v>
      </c>
      <c r="F1537" s="193">
        <f>IFERROR(_xll.qlIndexFixing(IndexON,D1537,TRUE,_xll.ohTrigger(RecalcTrigger,TriggerON)),NA())</f>
        <v>1.7236328358114505E-2</v>
      </c>
      <c r="H1537" s="42">
        <f>_xll.qlCalendarAdvance(Calendar,$H1536,B1537,"f",FALSE)</f>
        <v>50228</v>
      </c>
      <c r="I1537" s="177">
        <f>_xll.qlInterestRateIndexValueDate(Index1M,$H1537)</f>
        <v>50230</v>
      </c>
      <c r="J1537" s="182">
        <f>IFERROR(_xll.qlIndexFixing(Index1M,$H1537,TRUE,_xll.ohTrigger(RecalcTrigger,Trigger1M)),NA())</f>
        <v>1.7243007544346101E-2</v>
      </c>
      <c r="K1537" s="44" t="e">
        <f>IFERROR(_xll.qlIndexFixing(Index3M,H1537,TRUE,_xll.ohTrigger(RecalcTrigger,Trigger3M)),NA())</f>
        <v>#N/A</v>
      </c>
      <c r="L1537" s="44">
        <f>IFERROR(_xll.qlIndexFixing(Index6M,$H1537,TRUE,_xll.ohTrigger(RecalcTrigger,Trigger6M)),NA())</f>
        <v>1.7513854805355354E-2</v>
      </c>
      <c r="M1537" s="183">
        <f>IFERROR(_xll.qlIndexFixing(Index1Y,$H1537,TRUE,_xll.ohTrigger(RecalcTrigger,Trigger1Y)),NA())</f>
        <v>1.7681511154653221E-2</v>
      </c>
      <c r="N1537" s="182">
        <f>IFERROR(_xll.qlIndexFixing(ONIndex1M,I1537,TRUE,_xll.ohTrigger(RecalcTrigger,Trigger1M)),NA())</f>
        <v>1.7256090855912731E-2</v>
      </c>
      <c r="O1537" s="44" t="e">
        <f>IFERROR(_xll.qlIndexFixing(ONIndex3M,I1537,TRUE,_xll.ohTrigger(RecalcTrigger,Trigger3M)),NA())</f>
        <v>#N/A</v>
      </c>
      <c r="P1537" s="44">
        <f>IFERROR(_xll.qlIndexFixing(ONIndex6M,I1537,TRUE,_xll.ohTrigger(RecalcTrigger,Trigger6M)),NA())</f>
        <v>1.7624902419361987E-2</v>
      </c>
      <c r="Q1537" s="183">
        <f>IFERROR(_xll.qlIndexFixing(ONIndex1Y,I1537,TRUE,_xll.ohTrigger(RecalcTrigger,Trigger1Y)),NA())</f>
        <v>1.7791868810075329E-2</v>
      </c>
    </row>
    <row r="1538" spans="2:17" x14ac:dyDescent="0.2">
      <c r="B1538" s="39" t="s">
        <v>42</v>
      </c>
      <c r="D1538" s="42">
        <f>_xll.qlCalendarAdvance(Calendar,$D1537,B1538,"f",FALSE)</f>
        <v>50235</v>
      </c>
      <c r="E1538" s="177">
        <f>_xll.qlInterestRateIndexValueDate(IndexON,D1538)</f>
        <v>50235</v>
      </c>
      <c r="F1538" s="193">
        <f>IFERROR(_xll.qlIndexFixing(IndexON,D1538,TRUE,_xll.ohTrigger(RecalcTrigger,TriggerON)),NA())</f>
        <v>1.7220734294633999E-2</v>
      </c>
      <c r="H1538" s="42">
        <f>_xll.qlCalendarAdvance(Calendar,$H1537,B1538,"f",FALSE)</f>
        <v>50235</v>
      </c>
      <c r="I1538" s="177">
        <f>_xll.qlInterestRateIndexValueDate(Index1M,$H1538)</f>
        <v>50237</v>
      </c>
      <c r="J1538" s="182">
        <f>IFERROR(_xll.qlIndexFixing(Index1M,$H1538,TRUE,_xll.ohTrigger(RecalcTrigger,Trigger1M)),NA())</f>
        <v>1.7227268354919334E-2</v>
      </c>
      <c r="K1538" s="44" t="e">
        <f>IFERROR(_xll.qlIndexFixing(Index3M,H1538,TRUE,_xll.ohTrigger(RecalcTrigger,Trigger3M)),NA())</f>
        <v>#N/A</v>
      </c>
      <c r="L1538" s="44">
        <f>IFERROR(_xll.qlIndexFixing(Index6M,$H1538,TRUE,_xll.ohTrigger(RecalcTrigger,Trigger6M)),NA())</f>
        <v>1.7499005462004284E-2</v>
      </c>
      <c r="M1538" s="183">
        <f>IFERROR(_xll.qlIndexFixing(Index1Y,$H1538,TRUE,_xll.ohTrigger(RecalcTrigger,Trigger1Y)),NA())</f>
        <v>1.7671249870242774E-2</v>
      </c>
      <c r="N1538" s="182">
        <f>IFERROR(_xll.qlIndexFixing(ONIndex1M,I1538,TRUE,_xll.ohTrigger(RecalcTrigger,Trigger1M)),NA())</f>
        <v>1.7240308533423843E-2</v>
      </c>
      <c r="O1538" s="44" t="e">
        <f>IFERROR(_xll.qlIndexFixing(ONIndex3M,I1538,TRUE,_xll.ohTrigger(RecalcTrigger,Trigger3M)),NA())</f>
        <v>#N/A</v>
      </c>
      <c r="P1538" s="44">
        <f>IFERROR(_xll.qlIndexFixing(ONIndex6M,I1538,TRUE,_xll.ohTrigger(RecalcTrigger,Trigger6M)),NA())</f>
        <v>1.7609464573080658E-2</v>
      </c>
      <c r="Q1538" s="183">
        <f>IFERROR(_xll.qlIndexFixing(ONIndex1Y,I1538,TRUE,_xll.ohTrigger(RecalcTrigger,Trigger1Y)),NA())</f>
        <v>1.7780679461507631E-2</v>
      </c>
    </row>
    <row r="1539" spans="2:17" x14ac:dyDescent="0.2">
      <c r="B1539" s="39" t="s">
        <v>42</v>
      </c>
      <c r="D1539" s="42">
        <f>_xll.qlCalendarAdvance(Calendar,$D1538,B1539,"f",FALSE)</f>
        <v>50242</v>
      </c>
      <c r="E1539" s="177">
        <f>_xll.qlInterestRateIndexValueDate(IndexON,D1539)</f>
        <v>50242</v>
      </c>
      <c r="F1539" s="193">
        <f>IFERROR(_xll.qlIndexFixing(IndexON,D1539,TRUE,_xll.ohTrigger(RecalcTrigger,TriggerON)),NA())</f>
        <v>1.7205176646504228E-2</v>
      </c>
      <c r="H1539" s="42">
        <f>_xll.qlCalendarAdvance(Calendar,$H1538,B1539,"f",FALSE)</f>
        <v>50242</v>
      </c>
      <c r="I1539" s="177">
        <f>_xll.qlInterestRateIndexValueDate(Index1M,$H1539)</f>
        <v>50244</v>
      </c>
      <c r="J1539" s="182">
        <f>IFERROR(_xll.qlIndexFixing(Index1M,$H1539,TRUE,_xll.ohTrigger(RecalcTrigger,Trigger1M)),NA())</f>
        <v>1.7211569965133733E-2</v>
      </c>
      <c r="K1539" s="44" t="e">
        <f>IFERROR(_xll.qlIndexFixing(Index3M,H1539,TRUE,_xll.ohTrigger(RecalcTrigger,Trigger3M)),NA())</f>
        <v>#N/A</v>
      </c>
      <c r="L1539" s="44">
        <f>IFERROR(_xll.qlIndexFixing(Index6M,$H1539,TRUE,_xll.ohTrigger(RecalcTrigger,Trigger6M)),NA())</f>
        <v>1.7484215418718717E-2</v>
      </c>
      <c r="M1539" s="183">
        <f>IFERROR(_xll.qlIndexFixing(Index1Y,$H1539,TRUE,_xll.ohTrigger(RecalcTrigger,Trigger1Y)),NA())</f>
        <v>1.7661035409608086E-2</v>
      </c>
      <c r="N1539" s="182">
        <f>IFERROR(_xll.qlIndexFixing(ONIndex1M,I1539,TRUE,_xll.ohTrigger(RecalcTrigger,Trigger1M)),NA())</f>
        <v>1.72245663772852E-2</v>
      </c>
      <c r="O1539" s="44" t="e">
        <f>IFERROR(_xll.qlIndexFixing(ONIndex3M,I1539,TRUE,_xll.ohTrigger(RecalcTrigger,Trigger3M)),NA())</f>
        <v>#N/A</v>
      </c>
      <c r="P1539" s="44">
        <f>IFERROR(_xll.qlIndexFixing(ONIndex6M,I1539,TRUE,_xll.ohTrigger(RecalcTrigger,Trigger6M)),NA())</f>
        <v>1.7594080772846965E-2</v>
      </c>
      <c r="Q1539" s="183">
        <f>IFERROR(_xll.qlIndexFixing(ONIndex1Y,I1539,TRUE,_xll.ohTrigger(RecalcTrigger,Trigger1Y)),NA())</f>
        <v>1.776952928552511E-2</v>
      </c>
    </row>
    <row r="1540" spans="2:17" x14ac:dyDescent="0.2">
      <c r="B1540" s="39" t="s">
        <v>42</v>
      </c>
      <c r="D1540" s="42">
        <f>_xll.qlCalendarAdvance(Calendar,$D1539,B1540,"f",FALSE)</f>
        <v>50249</v>
      </c>
      <c r="E1540" s="177">
        <f>_xll.qlInterestRateIndexValueDate(IndexON,D1540)</f>
        <v>50249</v>
      </c>
      <c r="F1540" s="193">
        <f>IFERROR(_xll.qlIndexFixing(IndexON,D1540,TRUE,_xll.ohTrigger(RecalcTrigger,TriggerON)),NA())</f>
        <v>1.7189655735148079E-2</v>
      </c>
      <c r="H1540" s="42">
        <f>_xll.qlCalendarAdvance(Calendar,$H1539,B1540,"f",FALSE)</f>
        <v>50249</v>
      </c>
      <c r="I1540" s="177">
        <f>_xll.qlInterestRateIndexValueDate(Index1M,$H1540)</f>
        <v>50251</v>
      </c>
      <c r="J1540" s="182">
        <f>IFERROR(_xll.qlIndexFixing(Index1M,$H1540,TRUE,_xll.ohTrigger(RecalcTrigger,Trigger1M)),NA())</f>
        <v>1.719591271110793E-2</v>
      </c>
      <c r="K1540" s="44" t="e">
        <f>IFERROR(_xll.qlIndexFixing(Index3M,H1540,TRUE,_xll.ohTrigger(RecalcTrigger,Trigger3M)),NA())</f>
        <v>#N/A</v>
      </c>
      <c r="L1540" s="44">
        <f>IFERROR(_xll.qlIndexFixing(Index6M,$H1540,TRUE,_xll.ohTrigger(RecalcTrigger,Trigger6M)),NA())</f>
        <v>1.7471312002958893E-2</v>
      </c>
      <c r="M1540" s="183">
        <f>IFERROR(_xll.qlIndexFixing(Index1Y,$H1540,TRUE,_xll.ohTrigger(RecalcTrigger,Trigger1Y)),NA())</f>
        <v>1.7650868040592991E-2</v>
      </c>
      <c r="N1540" s="182">
        <f>IFERROR(_xll.qlIndexFixing(ONIndex1M,I1540,TRUE,_xll.ohTrigger(RecalcTrigger,Trigger1M)),NA())</f>
        <v>1.7208864723308182E-2</v>
      </c>
      <c r="O1540" s="44" t="e">
        <f>IFERROR(_xll.qlIndexFixing(ONIndex3M,I1540,TRUE,_xll.ohTrigger(RecalcTrigger,Trigger3M)),NA())</f>
        <v>#N/A</v>
      </c>
      <c r="P1540" s="44">
        <f>IFERROR(_xll.qlIndexFixing(ONIndex6M,I1540,TRUE,_xll.ohTrigger(RecalcTrigger,Trigger6M)),NA())</f>
        <v>1.7578751383888758E-2</v>
      </c>
      <c r="Q1540" s="183">
        <f>IFERROR(_xll.qlIndexFixing(ONIndex1Y,I1540,TRUE,_xll.ohTrigger(RecalcTrigger,Trigger1Y)),NA())</f>
        <v>1.7758418546636179E-2</v>
      </c>
    </row>
    <row r="1541" spans="2:17" x14ac:dyDescent="0.2">
      <c r="B1541" s="39" t="s">
        <v>42</v>
      </c>
      <c r="D1541" s="42">
        <f>_xll.qlCalendarAdvance(Calendar,$D1540,B1541,"f",FALSE)</f>
        <v>50256</v>
      </c>
      <c r="E1541" s="177">
        <f>_xll.qlInterestRateIndexValueDate(IndexON,D1541)</f>
        <v>50256</v>
      </c>
      <c r="F1541" s="193">
        <f>IFERROR(_xll.qlIndexFixing(IndexON,D1541,TRUE,_xll.ohTrigger(RecalcTrigger,TriggerON)),NA())</f>
        <v>1.7174171881748634E-2</v>
      </c>
      <c r="H1541" s="42">
        <f>_xll.qlCalendarAdvance(Calendar,$H1540,B1541,"f",FALSE)</f>
        <v>50256</v>
      </c>
      <c r="I1541" s="177">
        <f>_xll.qlInterestRateIndexValueDate(Index1M,$H1541)</f>
        <v>50258</v>
      </c>
      <c r="J1541" s="182">
        <f>IFERROR(_xll.qlIndexFixing(Index1M,$H1541,TRUE,_xll.ohTrigger(RecalcTrigger,Trigger1M)),NA())</f>
        <v>1.7180296928955563E-2</v>
      </c>
      <c r="K1541" s="44" t="e">
        <f>IFERROR(_xll.qlIndexFixing(Index3M,H1541,TRUE,_xll.ohTrigger(RecalcTrigger,Trigger3M)),NA())</f>
        <v>#N/A</v>
      </c>
      <c r="L1541" s="44">
        <f>IFERROR(_xll.qlIndexFixing(Index6M,$H1541,TRUE,_xll.ohTrigger(RecalcTrigger,Trigger6M)),NA())</f>
        <v>1.7454814700047467E-2</v>
      </c>
      <c r="M1541" s="183">
        <f>IFERROR(_xll.qlIndexFixing(Index1Y,$H1541,TRUE,_xll.ohTrigger(RecalcTrigger,Trigger1Y)),NA())</f>
        <v>1.7640748031036494E-2</v>
      </c>
      <c r="N1541" s="182">
        <f>IFERROR(_xll.qlIndexFixing(ONIndex1M,I1541,TRUE,_xll.ohTrigger(RecalcTrigger,Trigger1M)),NA())</f>
        <v>1.7193203907304166E-2</v>
      </c>
      <c r="O1541" s="44" t="e">
        <f>IFERROR(_xll.qlIndexFixing(ONIndex3M,I1541,TRUE,_xll.ohTrigger(RecalcTrigger,Trigger3M)),NA())</f>
        <v>#N/A</v>
      </c>
      <c r="P1541" s="44">
        <f>IFERROR(_xll.qlIndexFixing(ONIndex6M,I1541,TRUE,_xll.ohTrigger(RecalcTrigger,Trigger6M)),NA())</f>
        <v>1.7563476771114139E-2</v>
      </c>
      <c r="Q1541" s="183">
        <f>IFERROR(_xll.qlIndexFixing(ONIndex1Y,I1541,TRUE,_xll.ohTrigger(RecalcTrigger,Trigger1Y)),NA())</f>
        <v>1.7747347509349254E-2</v>
      </c>
    </row>
    <row r="1542" spans="2:17" x14ac:dyDescent="0.2">
      <c r="B1542" s="39" t="s">
        <v>42</v>
      </c>
      <c r="D1542" s="42">
        <f>_xll.qlCalendarAdvance(Calendar,$D1541,B1542,"f",FALSE)</f>
        <v>50263</v>
      </c>
      <c r="E1542" s="177">
        <f>_xll.qlInterestRateIndexValueDate(IndexON,D1542)</f>
        <v>50263</v>
      </c>
      <c r="F1542" s="193">
        <f>IFERROR(_xll.qlIndexFixing(IndexON,D1542,TRUE,_xll.ohTrigger(RecalcTrigger,TriggerON)),NA())</f>
        <v>1.7158725407568909E-2</v>
      </c>
      <c r="H1542" s="42">
        <f>_xll.qlCalendarAdvance(Calendar,$H1541,B1542,"f",FALSE)</f>
        <v>50263</v>
      </c>
      <c r="I1542" s="177">
        <f>_xll.qlInterestRateIndexValueDate(Index1M,$H1542)</f>
        <v>50265</v>
      </c>
      <c r="J1542" s="182">
        <f>IFERROR(_xll.qlIndexFixing(Index1M,$H1542,TRUE,_xll.ohTrigger(RecalcTrigger,Trigger1M)),NA())</f>
        <v>1.7164722954785272E-2</v>
      </c>
      <c r="K1542" s="44" t="e">
        <f>IFERROR(_xll.qlIndexFixing(Index3M,H1542,TRUE,_xll.ohTrigger(RecalcTrigger,Trigger3M)),NA())</f>
        <v>#N/A</v>
      </c>
      <c r="L1542" s="44">
        <f>IFERROR(_xll.qlIndexFixing(Index6M,$H1542,TRUE,_xll.ohTrigger(RecalcTrigger,Trigger6M)),NA())</f>
        <v>1.7440204758500152E-2</v>
      </c>
      <c r="M1542" s="183">
        <f>IFERROR(_xll.qlIndexFixing(Index1Y,$H1542,TRUE,_xll.ohTrigger(RecalcTrigger,Trigger1Y)),NA())</f>
        <v>1.7630675648773891E-2</v>
      </c>
      <c r="N1542" s="182">
        <f>IFERROR(_xll.qlIndexFixing(ONIndex1M,I1542,TRUE,_xll.ohTrigger(RecalcTrigger,Trigger1M)),NA())</f>
        <v>1.7177584264844725E-2</v>
      </c>
      <c r="O1542" s="44" t="e">
        <f>IFERROR(_xll.qlIndexFixing(ONIndex3M,I1542,TRUE,_xll.ohTrigger(RecalcTrigger,Trigger3M)),NA())</f>
        <v>#N/A</v>
      </c>
      <c r="P1542" s="44">
        <f>IFERROR(_xll.qlIndexFixing(ONIndex6M,I1542,TRUE,_xll.ohTrigger(RecalcTrigger,Trigger6M)),NA())</f>
        <v>1.754825729951115E-2</v>
      </c>
      <c r="Q1542" s="183">
        <f>IFERROR(_xll.qlIndexFixing(ONIndex1Y,I1542,TRUE,_xll.ohTrigger(RecalcTrigger,Trigger1Y)),NA())</f>
        <v>1.7736316438252686E-2</v>
      </c>
    </row>
    <row r="1543" spans="2:17" x14ac:dyDescent="0.2">
      <c r="B1543" s="39" t="s">
        <v>42</v>
      </c>
      <c r="D1543" s="42">
        <f>_xll.qlCalendarAdvance(Calendar,$D1542,B1543,"f",FALSE)</f>
        <v>50270</v>
      </c>
      <c r="E1543" s="177">
        <f>_xll.qlInterestRateIndexValueDate(IndexON,D1543)</f>
        <v>50270</v>
      </c>
      <c r="F1543" s="193">
        <f>IFERROR(_xll.qlIndexFixing(IndexON,D1543,TRUE,_xll.ohTrigger(RecalcTrigger,TriggerON)),NA())</f>
        <v>1.7143316633871919E-2</v>
      </c>
      <c r="H1543" s="42">
        <f>_xll.qlCalendarAdvance(Calendar,$H1542,B1543,"f",FALSE)</f>
        <v>50270</v>
      </c>
      <c r="I1543" s="177">
        <f>_xll.qlInterestRateIndexValueDate(Index1M,$H1543)</f>
        <v>50272</v>
      </c>
      <c r="J1543" s="182">
        <f>IFERROR(_xll.qlIndexFixing(Index1M,$H1543,TRUE,_xll.ohTrigger(RecalcTrigger,Trigger1M)),NA())</f>
        <v>1.7149191124708196E-2</v>
      </c>
      <c r="K1543" s="44" t="e">
        <f>IFERROR(_xll.qlIndexFixing(Index3M,H1543,TRUE,_xll.ohTrigger(RecalcTrigger,Trigger3M)),NA())</f>
        <v>#N/A</v>
      </c>
      <c r="L1543" s="44">
        <f>IFERROR(_xll.qlIndexFixing(Index6M,$H1543,TRUE,_xll.ohTrigger(RecalcTrigger,Trigger6M)),NA())</f>
        <v>1.7425655584693358E-2</v>
      </c>
      <c r="M1543" s="183">
        <f>IFERROR(_xll.qlIndexFixing(Index1Y,$H1543,TRUE,_xll.ohTrigger(RecalcTrigger,Trigger1Y)),NA())</f>
        <v>1.7620651161635425E-2</v>
      </c>
      <c r="N1543" s="182">
        <f>IFERROR(_xll.qlIndexFixing(ONIndex1M,I1543,TRUE,_xll.ohTrigger(RecalcTrigger,Trigger1M)),NA())</f>
        <v>1.7162006131981045E-2</v>
      </c>
      <c r="O1543" s="44" t="e">
        <f>IFERROR(_xll.qlIndexFixing(ONIndex3M,I1543,TRUE,_xll.ohTrigger(RecalcTrigger,Trigger3M)),NA())</f>
        <v>#N/A</v>
      </c>
      <c r="P1543" s="44">
        <f>IFERROR(_xll.qlIndexFixing(ONIndex6M,I1543,TRUE,_xll.ohTrigger(RecalcTrigger,Trigger6M)),NA())</f>
        <v>1.7533093334067829E-2</v>
      </c>
      <c r="Q1543" s="183">
        <f>IFERROR(_xll.qlIndexFixing(ONIndex1Y,I1543,TRUE,_xll.ohTrigger(RecalcTrigger,Trigger1Y)),NA())</f>
        <v>1.7725325597934827E-2</v>
      </c>
    </row>
    <row r="1544" spans="2:17" x14ac:dyDescent="0.2">
      <c r="B1544" s="39" t="s">
        <v>42</v>
      </c>
      <c r="D1544" s="42">
        <f>_xll.qlCalendarAdvance(Calendar,$D1543,B1544,"f",FALSE)</f>
        <v>50277</v>
      </c>
      <c r="E1544" s="177">
        <f>_xll.qlInterestRateIndexValueDate(IndexON,D1544)</f>
        <v>50277</v>
      </c>
      <c r="F1544" s="193">
        <f>IFERROR(_xll.qlIndexFixing(IndexON,D1544,TRUE,_xll.ohTrigger(RecalcTrigger,TriggerON)),NA())</f>
        <v>1.7127945882000617E-2</v>
      </c>
      <c r="H1544" s="42">
        <f>_xll.qlCalendarAdvance(Calendar,$H1543,B1544,"f",FALSE)</f>
        <v>50277</v>
      </c>
      <c r="I1544" s="177">
        <f>_xll.qlInterestRateIndexValueDate(Index1M,$H1544)</f>
        <v>50279</v>
      </c>
      <c r="J1544" s="182">
        <f>IFERROR(_xll.qlIndexFixing(Index1M,$H1544,TRUE,_xll.ohTrigger(RecalcTrigger,Trigger1M)),NA())</f>
        <v>1.7133701774835475E-2</v>
      </c>
      <c r="K1544" s="44" t="e">
        <f>IFERROR(_xll.qlIndexFixing(Index3M,H1544,TRUE,_xll.ohTrigger(RecalcTrigger,Trigger3M)),NA())</f>
        <v>#N/A</v>
      </c>
      <c r="L1544" s="44">
        <f>IFERROR(_xll.qlIndexFixing(Index6M,$H1544,TRUE,_xll.ohTrigger(RecalcTrigger,Trigger6M)),NA())</f>
        <v>1.7412949514468364E-2</v>
      </c>
      <c r="M1544" s="183">
        <f>IFERROR(_xll.qlIndexFixing(Index1Y,$H1544,TRUE,_xll.ohTrigger(RecalcTrigger,Trigger1Y)),NA())</f>
        <v>1.7610674837448506E-2</v>
      </c>
      <c r="N1544" s="182">
        <f>IFERROR(_xll.qlIndexFixing(ONIndex1M,I1544,TRUE,_xll.ohTrigger(RecalcTrigger,Trigger1M)),NA())</f>
        <v>1.7146469844364631E-2</v>
      </c>
      <c r="O1544" s="44" t="e">
        <f>IFERROR(_xll.qlIndexFixing(ONIndex3M,I1544,TRUE,_xll.ohTrigger(RecalcTrigger,Trigger3M)),NA())</f>
        <v>#N/A</v>
      </c>
      <c r="P1544" s="44">
        <f>IFERROR(_xll.qlIndexFixing(ONIndex6M,I1544,TRUE,_xll.ohTrigger(RecalcTrigger,Trigger6M)),NA())</f>
        <v>1.7517985239852152E-2</v>
      </c>
      <c r="Q1544" s="183">
        <f>IFERROR(_xll.qlIndexFixing(ONIndex1Y,I1544,TRUE,_xll.ohTrigger(RecalcTrigger,Trigger1Y)),NA())</f>
        <v>1.7714375252904091E-2</v>
      </c>
    </row>
    <row r="1545" spans="2:17" x14ac:dyDescent="0.2">
      <c r="B1545" s="39" t="s">
        <v>42</v>
      </c>
      <c r="D1545" s="42">
        <f>_xll.qlCalendarAdvance(Calendar,$D1544,B1545,"f",FALSE)</f>
        <v>50284</v>
      </c>
      <c r="E1545" s="177">
        <f>_xll.qlInterestRateIndexValueDate(IndexON,D1545)</f>
        <v>50284</v>
      </c>
      <c r="F1545" s="193">
        <f>IFERROR(_xll.qlIndexFixing(IndexON,D1545,TRUE,_xll.ohTrigger(RecalcTrigger,TriggerON)),NA())</f>
        <v>1.7112613473218019E-2</v>
      </c>
      <c r="H1545" s="42">
        <f>_xll.qlCalendarAdvance(Calendar,$H1544,B1545,"f",FALSE)</f>
        <v>50284</v>
      </c>
      <c r="I1545" s="177">
        <f>_xll.qlInterestRateIndexValueDate(Index1M,$H1545)</f>
        <v>50286</v>
      </c>
      <c r="J1545" s="182">
        <f>IFERROR(_xll.qlIndexFixing(Index1M,$H1545,TRUE,_xll.ohTrigger(RecalcTrigger,Trigger1M)),NA())</f>
        <v>1.711825524127325E-2</v>
      </c>
      <c r="K1545" s="44" t="e">
        <f>IFERROR(_xll.qlIndexFixing(Index3M,H1545,TRUE,_xll.ohTrigger(RecalcTrigger,Trigger3M)),NA())</f>
        <v>#N/A</v>
      </c>
      <c r="L1545" s="44">
        <f>IFERROR(_xll.qlIndexFixing(Index6M,$H1545,TRUE,_xll.ohTrigger(RecalcTrigger,Trigger6M)),NA())</f>
        <v>1.7399693602131647E-2</v>
      </c>
      <c r="M1545" s="183">
        <f>IFERROR(_xll.qlIndexFixing(Index1Y,$H1545,TRUE,_xll.ohTrigger(RecalcTrigger,Trigger1Y)),NA())</f>
        <v>1.7600746944036155E-2</v>
      </c>
      <c r="N1545" s="182">
        <f>IFERROR(_xll.qlIndexFixing(ONIndex1M,I1545,TRUE,_xll.ohTrigger(RecalcTrigger,Trigger1M)),NA())</f>
        <v>1.7130975737806864E-2</v>
      </c>
      <c r="O1545" s="44" t="e">
        <f>IFERROR(_xll.qlIndexFixing(ONIndex3M,I1545,TRUE,_xll.ohTrigger(RecalcTrigger,Trigger3M)),NA())</f>
        <v>#N/A</v>
      </c>
      <c r="P1545" s="44">
        <f>IFERROR(_xll.qlIndexFixing(ONIndex6M,I1545,TRUE,_xll.ohTrigger(RecalcTrigger,Trigger6M)),NA())</f>
        <v>1.7502933381692287E-2</v>
      </c>
      <c r="Q1545" s="183">
        <f>IFERROR(_xll.qlIndexFixing(ONIndex1Y,I1545,TRUE,_xll.ohTrigger(RecalcTrigger,Trigger1Y)),NA())</f>
        <v>1.770346566774883E-2</v>
      </c>
    </row>
    <row r="1546" spans="2:17" x14ac:dyDescent="0.2">
      <c r="B1546" s="39" t="s">
        <v>42</v>
      </c>
      <c r="D1546" s="42">
        <f>_xll.qlCalendarAdvance(Calendar,$D1545,B1546,"f",FALSE)</f>
        <v>50291</v>
      </c>
      <c r="E1546" s="177">
        <f>_xll.qlInterestRateIndexValueDate(IndexON,D1546)</f>
        <v>50291</v>
      </c>
      <c r="F1546" s="193">
        <f>IFERROR(_xll.qlIndexFixing(IndexON,D1546,TRUE,_xll.ohTrigger(RecalcTrigger,TriggerON)),NA())</f>
        <v>1.7097319728787141E-2</v>
      </c>
      <c r="H1546" s="42">
        <f>_xll.qlCalendarAdvance(Calendar,$H1545,B1546,"f",FALSE)</f>
        <v>50291</v>
      </c>
      <c r="I1546" s="177">
        <f>_xll.qlInterestRateIndexValueDate(Index1M,$H1546)</f>
        <v>50293</v>
      </c>
      <c r="J1546" s="182">
        <f>IFERROR(_xll.qlIndexFixing(Index1M,$H1546,TRUE,_xll.ohTrigger(RecalcTrigger,Trigger1M)),NA())</f>
        <v>1.7102851860127666E-2</v>
      </c>
      <c r="K1546" s="44" t="e">
        <f>IFERROR(_xll.qlIndexFixing(Index3M,H1546,TRUE,_xll.ohTrigger(RecalcTrigger,Trigger3M)),NA())</f>
        <v>#N/A</v>
      </c>
      <c r="L1546" s="44">
        <f>IFERROR(_xll.qlIndexFixing(Index6M,$H1546,TRUE,_xll.ohTrigger(RecalcTrigger,Trigger6M)),NA())</f>
        <v>1.7385309680988417E-2</v>
      </c>
      <c r="M1546" s="183">
        <f>IFERROR(_xll.qlIndexFixing(Index1Y,$H1546,TRUE,_xll.ohTrigger(RecalcTrigger,Trigger1Y)),NA())</f>
        <v>1.7590867749217892E-2</v>
      </c>
      <c r="N1546" s="182">
        <f>IFERROR(_xll.qlIndexFixing(ONIndex1M,I1546,TRUE,_xll.ohTrigger(RecalcTrigger,Trigger1M)),NA())</f>
        <v>1.7115524148039185E-2</v>
      </c>
      <c r="O1546" s="44" t="e">
        <f>IFERROR(_xll.qlIndexFixing(ONIndex3M,I1546,TRUE,_xll.ohTrigger(RecalcTrigger,Trigger3M)),NA())</f>
        <v>#N/A</v>
      </c>
      <c r="P1546" s="44">
        <f>IFERROR(_xll.qlIndexFixing(ONIndex6M,I1546,TRUE,_xll.ohTrigger(RecalcTrigger,Trigger6M)),NA())</f>
        <v>1.7487938124736147E-2</v>
      </c>
      <c r="Q1546" s="183">
        <f>IFERROR(_xll.qlIndexFixing(ONIndex1Y,I1546,TRUE,_xll.ohTrigger(RecalcTrigger,Trigger1Y)),NA())</f>
        <v>1.7692597106817587E-2</v>
      </c>
    </row>
    <row r="1547" spans="2:17" x14ac:dyDescent="0.2">
      <c r="B1547" s="39" t="s">
        <v>42</v>
      </c>
      <c r="D1547" s="42">
        <f>_xll.qlCalendarAdvance(Calendar,$D1546,B1547,"f",FALSE)</f>
        <v>50298</v>
      </c>
      <c r="E1547" s="177">
        <f>_xll.qlInterestRateIndexValueDate(IndexON,D1547)</f>
        <v>50298</v>
      </c>
      <c r="F1547" s="193">
        <f>IFERROR(_xll.qlIndexFixing(IndexON,D1547,TRUE,_xll.ohTrigger(RecalcTrigger,TriggerON)),NA())</f>
        <v>1.7082064969971E-2</v>
      </c>
      <c r="H1547" s="42">
        <f>_xll.qlCalendarAdvance(Calendar,$H1546,B1547,"f",FALSE)</f>
        <v>50298</v>
      </c>
      <c r="I1547" s="177">
        <f>_xll.qlInterestRateIndexValueDate(Index1M,$H1547)</f>
        <v>50300</v>
      </c>
      <c r="J1547" s="182">
        <f>IFERROR(_xll.qlIndexFixing(Index1M,$H1547,TRUE,_xll.ohTrigger(RecalcTrigger,Trigger1M)),NA())</f>
        <v>1.7087491967499868E-2</v>
      </c>
      <c r="K1547" s="44" t="e">
        <f>IFERROR(_xll.qlIndexFixing(Index3M,H1547,TRUE,_xll.ohTrigger(RecalcTrigger,Trigger3M)),NA())</f>
        <v>#N/A</v>
      </c>
      <c r="L1547" s="44">
        <f>IFERROR(_xll.qlIndexFixing(Index6M,$H1547,TRUE,_xll.ohTrigger(RecalcTrigger,Trigger6M)),NA())</f>
        <v>1.7370987846385296E-2</v>
      </c>
      <c r="M1547" s="183">
        <f>IFERROR(_xll.qlIndexFixing(Index1Y,$H1547,TRUE,_xll.ohTrigger(RecalcTrigger,Trigger1Y)),NA())</f>
        <v>1.7581037520809733E-2</v>
      </c>
      <c r="N1547" s="182">
        <f>IFERROR(_xll.qlIndexFixing(ONIndex1M,I1547,TRUE,_xll.ohTrigger(RecalcTrigger,Trigger1M)),NA())</f>
        <v>1.710011541095291E-2</v>
      </c>
      <c r="O1547" s="44" t="e">
        <f>IFERROR(_xll.qlIndexFixing(ONIndex3M,I1547,TRUE,_xll.ohTrigger(RecalcTrigger,Trigger3M)),NA())</f>
        <v>#N/A</v>
      </c>
      <c r="P1547" s="44">
        <f>IFERROR(_xll.qlIndexFixing(ONIndex6M,I1547,TRUE,_xll.ohTrigger(RecalcTrigger,Trigger6M)),NA())</f>
        <v>1.7472999833891834E-2</v>
      </c>
      <c r="Q1547" s="183">
        <f>IFERROR(_xll.qlIndexFixing(ONIndex1Y,I1547,TRUE,_xll.ohTrigger(RecalcTrigger,Trigger1Y)),NA())</f>
        <v>1.7681769834938521E-2</v>
      </c>
    </row>
    <row r="1548" spans="2:17" x14ac:dyDescent="0.2">
      <c r="B1548" s="39" t="s">
        <v>42</v>
      </c>
      <c r="D1548" s="42">
        <f>_xll.qlCalendarAdvance(Calendar,$D1547,B1548,"f",FALSE)</f>
        <v>50305</v>
      </c>
      <c r="E1548" s="177">
        <f>_xll.qlInterestRateIndexValueDate(IndexON,D1548)</f>
        <v>50305</v>
      </c>
      <c r="F1548" s="193">
        <f>IFERROR(_xll.qlIndexFixing(IndexON,D1548,TRUE,_xll.ohTrigger(RecalcTrigger,TriggerON)),NA())</f>
        <v>1.7066849518112548E-2</v>
      </c>
      <c r="H1548" s="42">
        <f>_xll.qlCalendarAdvance(Calendar,$H1547,B1548,"f",FALSE)</f>
        <v>50305</v>
      </c>
      <c r="I1548" s="177">
        <f>_xll.qlInterestRateIndexValueDate(Index1M,$H1548)</f>
        <v>50307</v>
      </c>
      <c r="J1548" s="182">
        <f>IFERROR(_xll.qlIndexFixing(Index1M,$H1548,TRUE,_xll.ohTrigger(RecalcTrigger,Trigger1M)),NA())</f>
        <v>1.7072175899500996E-2</v>
      </c>
      <c r="K1548" s="44" t="e">
        <f>IFERROR(_xll.qlIndexFixing(Index3M,H1548,TRUE,_xll.ohTrigger(RecalcTrigger,Trigger3M)),NA())</f>
        <v>#N/A</v>
      </c>
      <c r="L1548" s="44">
        <f>IFERROR(_xll.qlIndexFixing(Index6M,$H1548,TRUE,_xll.ohTrigger(RecalcTrigger,Trigger6M)),NA())</f>
        <v>1.7356728465158566E-2</v>
      </c>
      <c r="M1548" s="183">
        <f>IFERROR(_xll.qlIndexFixing(Index1Y,$H1548,TRUE,_xll.ohTrigger(RecalcTrigger,Trigger1Y)),NA())</f>
        <v>1.7571256526624411E-2</v>
      </c>
      <c r="N1548" s="182">
        <f>IFERROR(_xll.qlIndexFixing(ONIndex1M,I1548,TRUE,_xll.ohTrigger(RecalcTrigger,Trigger1M)),NA())</f>
        <v>1.7084749862199544E-2</v>
      </c>
      <c r="O1548" s="44" t="e">
        <f>IFERROR(_xll.qlIndexFixing(ONIndex3M,I1548,TRUE,_xll.ohTrigger(RecalcTrigger,Trigger3M)),NA())</f>
        <v>#N/A</v>
      </c>
      <c r="P1548" s="44">
        <f>IFERROR(_xll.qlIndexFixing(ONIndex6M,I1548,TRUE,_xll.ohTrigger(RecalcTrigger,Trigger6M)),NA())</f>
        <v>1.7458118874147388E-2</v>
      </c>
      <c r="Q1548" s="183">
        <f>IFERROR(_xll.qlIndexFixing(ONIndex1Y,I1548,TRUE,_xll.ohTrigger(RecalcTrigger,Trigger1Y)),NA())</f>
        <v>1.7670984116460176E-2</v>
      </c>
    </row>
    <row r="1549" spans="2:17" x14ac:dyDescent="0.2">
      <c r="B1549" s="39" t="s">
        <v>42</v>
      </c>
      <c r="D1549" s="42">
        <f>_xll.qlCalendarAdvance(Calendar,$D1548,B1549,"f",FALSE)</f>
        <v>50312</v>
      </c>
      <c r="E1549" s="177">
        <f>_xll.qlInterestRateIndexValueDate(IndexON,D1549)</f>
        <v>50312</v>
      </c>
      <c r="F1549" s="193">
        <f>IFERROR(_xll.qlIndexFixing(IndexON,D1549,TRUE,_xll.ohTrigger(RecalcTrigger,TriggerON)),NA())</f>
        <v>1.7051673694314928E-2</v>
      </c>
      <c r="H1549" s="42">
        <f>_xll.qlCalendarAdvance(Calendar,$H1548,B1549,"f",FALSE)</f>
        <v>50312</v>
      </c>
      <c r="I1549" s="177">
        <f>_xll.qlInterestRateIndexValueDate(Index1M,$H1549)</f>
        <v>50314</v>
      </c>
      <c r="J1549" s="182">
        <f>IFERROR(_xll.qlIndexFixing(Index1M,$H1549,TRUE,_xll.ohTrigger(RecalcTrigger,Trigger1M)),NA())</f>
        <v>1.7056903992222205E-2</v>
      </c>
      <c r="K1549" s="44" t="e">
        <f>IFERROR(_xll.qlIndexFixing(Index3M,H1549,TRUE,_xll.ohTrigger(RecalcTrigger,Trigger3M)),NA())</f>
        <v>#N/A</v>
      </c>
      <c r="L1549" s="44">
        <f>IFERROR(_xll.qlIndexFixing(Index6M,$H1549,TRUE,_xll.ohTrigger(RecalcTrigger,Trigger6M)),NA())</f>
        <v>1.7341956236178954E-2</v>
      </c>
      <c r="M1549" s="183">
        <f>IFERROR(_xll.qlIndexFixing(Index1Y,$H1549,TRUE,_xll.ohTrigger(RecalcTrigger,Trigger1Y)),NA())</f>
        <v>1.7561525034471153E-2</v>
      </c>
      <c r="N1549" s="182">
        <f>IFERROR(_xll.qlIndexFixing(ONIndex1M,I1549,TRUE,_xll.ohTrigger(RecalcTrigger,Trigger1M)),NA())</f>
        <v>1.7069427837670403E-2</v>
      </c>
      <c r="O1549" s="44" t="e">
        <f>IFERROR(_xll.qlIndexFixing(ONIndex3M,I1549,TRUE,_xll.ohTrigger(RecalcTrigger,Trigger3M)),NA())</f>
        <v>#N/A</v>
      </c>
      <c r="P1549" s="44">
        <f>IFERROR(_xll.qlIndexFixing(ONIndex6M,I1549,TRUE,_xll.ohTrigger(RecalcTrigger,Trigger6M)),NA())</f>
        <v>1.744329561049085E-2</v>
      </c>
      <c r="Q1549" s="183">
        <f>IFERROR(_xll.qlIndexFixing(ONIndex1Y,I1549,TRUE,_xll.ohTrigger(RecalcTrigger,Trigger1Y)),NA())</f>
        <v>1.7660240215970902E-2</v>
      </c>
    </row>
    <row r="1550" spans="2:17" x14ac:dyDescent="0.2">
      <c r="B1550" s="39" t="s">
        <v>42</v>
      </c>
      <c r="D1550" s="42">
        <f>_xll.qlCalendarAdvance(Calendar,$D1549,B1550,"f",FALSE)</f>
        <v>50319</v>
      </c>
      <c r="E1550" s="177">
        <f>_xll.qlInterestRateIndexValueDate(IndexON,D1550)</f>
        <v>50319</v>
      </c>
      <c r="F1550" s="193">
        <f>IFERROR(_xll.qlIndexFixing(IndexON,D1550,TRUE,_xll.ohTrigger(RecalcTrigger,TriggerON)),NA())</f>
        <v>1.7036537820080966E-2</v>
      </c>
      <c r="H1550" s="42">
        <f>_xll.qlCalendarAdvance(Calendar,$H1549,B1550,"f",FALSE)</f>
        <v>50319</v>
      </c>
      <c r="I1550" s="177">
        <f>_xll.qlInterestRateIndexValueDate(Index1M,$H1550)</f>
        <v>50321</v>
      </c>
      <c r="J1550" s="182">
        <f>IFERROR(_xll.qlIndexFixing(Index1M,$H1550,TRUE,_xll.ohTrigger(RecalcTrigger,Trigger1M)),NA())</f>
        <v>1.7041676581774634E-2</v>
      </c>
      <c r="K1550" s="44" t="e">
        <f>IFERROR(_xll.qlIndexFixing(Index3M,H1550,TRUE,_xll.ohTrigger(RecalcTrigger,Trigger3M)),NA())</f>
        <v>#N/A</v>
      </c>
      <c r="L1550" s="44">
        <f>IFERROR(_xll.qlIndexFixing(Index6M,$H1550,TRUE,_xll.ohTrigger(RecalcTrigger,Trigger6M)),NA())</f>
        <v>1.7327826825706116E-2</v>
      </c>
      <c r="M1550" s="183">
        <f>IFERROR(_xll.qlIndexFixing(Index1Y,$H1550,TRUE,_xll.ohTrigger(RecalcTrigger,Trigger1Y)),NA())</f>
        <v>1.7551843312155677E-2</v>
      </c>
      <c r="N1550" s="182">
        <f>IFERROR(_xll.qlIndexFixing(ONIndex1M,I1550,TRUE,_xll.ohTrigger(RecalcTrigger,Trigger1M)),NA())</f>
        <v>1.705414967309693E-2</v>
      </c>
      <c r="O1550" s="44" t="e">
        <f>IFERROR(_xll.qlIndexFixing(ONIndex3M,I1550,TRUE,_xll.ohTrigger(RecalcTrigger,Trigger3M)),NA())</f>
        <v>#N/A</v>
      </c>
      <c r="P1550" s="44">
        <f>IFERROR(_xll.qlIndexFixing(ONIndex6M,I1550,TRUE,_xll.ohTrigger(RecalcTrigger,Trigger6M)),NA())</f>
        <v>1.7428530407990195E-2</v>
      </c>
      <c r="Q1550" s="183">
        <f>IFERROR(_xll.qlIndexFixing(ONIndex1Y,I1550,TRUE,_xll.ohTrigger(RecalcTrigger,Trigger1Y)),NA())</f>
        <v>1.7649538398138986E-2</v>
      </c>
    </row>
    <row r="1551" spans="2:17" x14ac:dyDescent="0.2">
      <c r="B1551" s="39" t="s">
        <v>42</v>
      </c>
      <c r="D1551" s="42">
        <f>_xll.qlCalendarAdvance(Calendar,$D1550,B1551,"f",FALSE)</f>
        <v>50326</v>
      </c>
      <c r="E1551" s="177">
        <f>_xll.qlInterestRateIndexValueDate(IndexON,D1551)</f>
        <v>50326</v>
      </c>
      <c r="F1551" s="193">
        <f>IFERROR(_xll.qlIndexFixing(IndexON,D1551,TRUE,_xll.ohTrigger(RecalcTrigger,TriggerON)),NA())</f>
        <v>1.7021442216593741E-2</v>
      </c>
      <c r="H1551" s="42">
        <f>_xll.qlCalendarAdvance(Calendar,$H1550,B1551,"f",FALSE)</f>
        <v>50326</v>
      </c>
      <c r="I1551" s="177">
        <f>_xll.qlInterestRateIndexValueDate(Index1M,$H1551)</f>
        <v>50328</v>
      </c>
      <c r="J1551" s="182">
        <f>IFERROR(_xll.qlIndexFixing(Index1M,$H1551,TRUE,_xll.ohTrigger(RecalcTrigger,Trigger1M)),NA())</f>
        <v>1.7026494004249437E-2</v>
      </c>
      <c r="K1551" s="44" t="e">
        <f>IFERROR(_xll.qlIndexFixing(Index3M,H1551,TRUE,_xll.ohTrigger(RecalcTrigger,Trigger3M)),NA())</f>
        <v>#N/A</v>
      </c>
      <c r="L1551" s="44">
        <f>IFERROR(_xll.qlIndexFixing(Index6M,$H1551,TRUE,_xll.ohTrigger(RecalcTrigger,Trigger6M)),NA())</f>
        <v>1.7313760998882832E-2</v>
      </c>
      <c r="M1551" s="183">
        <f>IFERROR(_xll.qlIndexFixing(Index1Y,$H1551,TRUE,_xll.ohTrigger(RecalcTrigger,Trigger1Y)),NA())</f>
        <v>1.7542211627481524E-2</v>
      </c>
      <c r="N1551" s="182">
        <f>IFERROR(_xll.qlIndexFixing(ONIndex1M,I1551,TRUE,_xll.ohTrigger(RecalcTrigger,Trigger1M)),NA())</f>
        <v>1.7038915704290503E-2</v>
      </c>
      <c r="O1551" s="44" t="e">
        <f>IFERROR(_xll.qlIndexFixing(ONIndex3M,I1551,TRUE,_xll.ohTrigger(RecalcTrigger,Trigger3M)),NA())</f>
        <v>#N/A</v>
      </c>
      <c r="P1551" s="44">
        <f>IFERROR(_xll.qlIndexFixing(ONIndex6M,I1551,TRUE,_xll.ohTrigger(RecalcTrigger,Trigger6M)),NA())</f>
        <v>1.7413823631473591E-2</v>
      </c>
      <c r="Q1551" s="183">
        <f>IFERROR(_xll.qlIndexFixing(ONIndex1Y,I1551,TRUE,_xll.ohTrigger(RecalcTrigger,Trigger1Y)),NA())</f>
        <v>1.7638878927312973E-2</v>
      </c>
    </row>
    <row r="1552" spans="2:17" x14ac:dyDescent="0.2">
      <c r="B1552" s="39" t="s">
        <v>42</v>
      </c>
      <c r="D1552" s="42">
        <f>_xll.qlCalendarAdvance(Calendar,$D1551,B1552,"f",FALSE)</f>
        <v>50333</v>
      </c>
      <c r="E1552" s="177">
        <f>_xll.qlInterestRateIndexValueDate(IndexON,D1552)</f>
        <v>50333</v>
      </c>
      <c r="F1552" s="193">
        <f>IFERROR(_xll.qlIndexFixing(IndexON,D1552,TRUE,_xll.ohTrigger(RecalcTrigger,TriggerON)),NA())</f>
        <v>1.7006387205196205E-2</v>
      </c>
      <c r="H1552" s="42">
        <f>_xll.qlCalendarAdvance(Calendar,$H1551,B1552,"f",FALSE)</f>
        <v>50333</v>
      </c>
      <c r="I1552" s="177">
        <f>_xll.qlInterestRateIndexValueDate(Index1M,$H1552)</f>
        <v>50335</v>
      </c>
      <c r="J1552" s="182">
        <f>IFERROR(_xll.qlIndexFixing(Index1M,$H1552,TRUE,_xll.ohTrigger(RecalcTrigger,Trigger1M)),NA())</f>
        <v>1.701135659575026E-2</v>
      </c>
      <c r="K1552" s="44" t="e">
        <f>IFERROR(_xll.qlIndexFixing(Index3M,H1552,TRUE,_xll.ohTrigger(RecalcTrigger,Trigger3M)),NA())</f>
        <v>#N/A</v>
      </c>
      <c r="L1552" s="44">
        <f>IFERROR(_xll.qlIndexFixing(Index6M,$H1552,TRUE,_xll.ohTrigger(RecalcTrigger,Trigger6M)),NA())</f>
        <v>1.7299759122537429E-2</v>
      </c>
      <c r="M1552" s="183">
        <f>IFERROR(_xll.qlIndexFixing(Index1Y,$H1552,TRUE,_xll.ohTrigger(RecalcTrigger,Trigger1Y)),NA())</f>
        <v>1.7532630248249151E-2</v>
      </c>
      <c r="N1552" s="182">
        <f>IFERROR(_xll.qlIndexFixing(ONIndex1M,I1552,TRUE,_xll.ohTrigger(RecalcTrigger,Trigger1M)),NA())</f>
        <v>1.7023726266902628E-2</v>
      </c>
      <c r="O1552" s="44" t="e">
        <f>IFERROR(_xll.qlIndexFixing(ONIndex3M,I1552,TRUE,_xll.ohTrigger(RecalcTrigger,Trigger3M)),NA())</f>
        <v>#N/A</v>
      </c>
      <c r="P1552" s="44">
        <f>IFERROR(_xll.qlIndexFixing(ONIndex6M,I1552,TRUE,_xll.ohTrigger(RecalcTrigger,Trigger6M)),NA())</f>
        <v>1.7399175646168885E-2</v>
      </c>
      <c r="Q1552" s="183">
        <f>IFERROR(_xll.qlIndexFixing(ONIndex1Y,I1552,TRUE,_xll.ohTrigger(RecalcTrigger,Trigger1Y)),NA())</f>
        <v>1.7628262068161149E-2</v>
      </c>
    </row>
    <row r="1553" spans="2:17" x14ac:dyDescent="0.2">
      <c r="B1553" s="39" t="s">
        <v>42</v>
      </c>
      <c r="D1553" s="42">
        <f>_xll.qlCalendarAdvance(Calendar,$D1552,B1553,"f",FALSE)</f>
        <v>50340</v>
      </c>
      <c r="E1553" s="177">
        <f>_xll.qlInterestRateIndexValueDate(IndexON,D1553)</f>
        <v>50340</v>
      </c>
      <c r="F1553" s="193">
        <f>IFERROR(_xll.qlIndexFixing(IndexON,D1553,TRUE,_xll.ohTrigger(RecalcTrigger,TriggerON)),NA())</f>
        <v>1.6991373106991503E-2</v>
      </c>
      <c r="H1553" s="42">
        <f>_xll.qlCalendarAdvance(Calendar,$H1552,B1553,"f",FALSE)</f>
        <v>50340</v>
      </c>
      <c r="I1553" s="177">
        <f>_xll.qlInterestRateIndexValueDate(Index1M,$H1553)</f>
        <v>50342</v>
      </c>
      <c r="J1553" s="182">
        <f>IFERROR(_xll.qlIndexFixing(Index1M,$H1553,TRUE,_xll.ohTrigger(RecalcTrigger,Trigger1M)),NA())</f>
        <v>1.6996264692373253E-2</v>
      </c>
      <c r="K1553" s="44" t="e">
        <f>IFERROR(_xll.qlIndexFixing(Index3M,H1553,TRUE,_xll.ohTrigger(RecalcTrigger,Trigger3M)),NA())</f>
        <v>#N/A</v>
      </c>
      <c r="L1553" s="44">
        <f>IFERROR(_xll.qlIndexFixing(Index6M,$H1553,TRUE,_xll.ohTrigger(RecalcTrigger,Trigger6M)),NA())</f>
        <v>1.7285821563491642E-2</v>
      </c>
      <c r="M1553" s="183">
        <f>IFERROR(_xll.qlIndexFixing(Index1Y,$H1553,TRUE,_xll.ohTrigger(RecalcTrigger,Trigger1Y)),NA())</f>
        <v>1.7523099442255528E-2</v>
      </c>
      <c r="N1553" s="182">
        <f>IFERROR(_xll.qlIndexFixing(ONIndex1M,I1553,TRUE,_xll.ohTrigger(RecalcTrigger,Trigger1M)),NA())</f>
        <v>1.7008581696904557E-2</v>
      </c>
      <c r="O1553" s="44" t="e">
        <f>IFERROR(_xll.qlIndexFixing(ONIndex3M,I1553,TRUE,_xll.ohTrigger(RecalcTrigger,Trigger3M)),NA())</f>
        <v>#N/A</v>
      </c>
      <c r="P1553" s="44">
        <f>IFERROR(_xll.qlIndexFixing(ONIndex6M,I1553,TRUE,_xll.ohTrigger(RecalcTrigger,Trigger6M)),NA())</f>
        <v>1.738458681682431E-2</v>
      </c>
      <c r="Q1553" s="183">
        <f>IFERROR(_xll.qlIndexFixing(ONIndex1Y,I1553,TRUE,_xll.ohTrigger(RecalcTrigger,Trigger1Y)),NA())</f>
        <v>1.7617688085111993E-2</v>
      </c>
    </row>
    <row r="1554" spans="2:17" x14ac:dyDescent="0.2">
      <c r="B1554" s="39" t="s">
        <v>42</v>
      </c>
      <c r="D1554" s="42">
        <f>_xll.qlCalendarAdvance(Calendar,$D1553,B1554,"f",FALSE)</f>
        <v>50347</v>
      </c>
      <c r="E1554" s="177">
        <f>_xll.qlInterestRateIndexValueDate(IndexON,D1554)</f>
        <v>50347</v>
      </c>
      <c r="F1554" s="193">
        <f>IFERROR(_xll.qlIndexFixing(IndexON,D1554,TRUE,_xll.ohTrigger(RecalcTrigger,TriggerON)),NA())</f>
        <v>1.6976400243322587E-2</v>
      </c>
      <c r="H1554" s="42">
        <f>_xll.qlCalendarAdvance(Calendar,$H1553,B1554,"f",FALSE)</f>
        <v>50347</v>
      </c>
      <c r="I1554" s="177">
        <f>_xll.qlInterestRateIndexValueDate(Index1M,$H1554)</f>
        <v>50349</v>
      </c>
      <c r="J1554" s="182">
        <f>IFERROR(_xll.qlIndexFixing(Index1M,$H1554,TRUE,_xll.ohTrigger(RecalcTrigger,Trigger1M)),NA())</f>
        <v>1.6981218630214567E-2</v>
      </c>
      <c r="K1554" s="44" t="e">
        <f>IFERROR(_xll.qlIndexFixing(Index3M,H1554,TRUE,_xll.ohTrigger(RecalcTrigger,Trigger3M)),NA())</f>
        <v>#N/A</v>
      </c>
      <c r="L1554" s="44">
        <f>IFERROR(_xll.qlIndexFixing(Index6M,$H1554,TRUE,_xll.ohTrigger(RecalcTrigger,Trigger6M)),NA())</f>
        <v>1.7272504240910831E-2</v>
      </c>
      <c r="M1554" s="183">
        <f>IFERROR(_xll.qlIndexFixing(Index1Y,$H1554,TRUE,_xll.ohTrigger(RecalcTrigger,Trigger1Y)),NA())</f>
        <v>1.7513619477296082E-2</v>
      </c>
      <c r="N1554" s="182">
        <f>IFERROR(_xll.qlIndexFixing(ONIndex1M,I1554,TRUE,_xll.ohTrigger(RecalcTrigger,Trigger1M)),NA())</f>
        <v>1.6993482329947796E-2</v>
      </c>
      <c r="O1554" s="44" t="e">
        <f>IFERROR(_xll.qlIndexFixing(ONIndex3M,I1554,TRUE,_xll.ohTrigger(RecalcTrigger,Trigger3M)),NA())</f>
        <v>#N/A</v>
      </c>
      <c r="P1554" s="44">
        <f>IFERROR(_xll.qlIndexFixing(ONIndex6M,I1554,TRUE,_xll.ohTrigger(RecalcTrigger,Trigger6M)),NA())</f>
        <v>1.7370057508507841E-2</v>
      </c>
      <c r="Q1554" s="183">
        <f>IFERROR(_xll.qlIndexFixing(ONIndex1Y,I1554,TRUE,_xll.ohTrigger(RecalcTrigger,Trigger1Y)),NA())</f>
        <v>1.7607157242993665E-2</v>
      </c>
    </row>
    <row r="1555" spans="2:17" x14ac:dyDescent="0.2">
      <c r="B1555" s="39" t="s">
        <v>42</v>
      </c>
      <c r="D1555" s="42">
        <f>_xll.qlCalendarAdvance(Calendar,$D1554,B1555,"f",FALSE)</f>
        <v>50354</v>
      </c>
      <c r="E1555" s="177">
        <f>_xll.qlInterestRateIndexValueDate(IndexON,D1555)</f>
        <v>50354</v>
      </c>
      <c r="F1555" s="193">
        <f>IFERROR(_xll.qlIndexFixing(IndexON,D1555,TRUE,_xll.ohTrigger(RecalcTrigger,TriggerON)),NA())</f>
        <v>1.6961468935612345E-2</v>
      </c>
      <c r="H1555" s="42">
        <f>_xll.qlCalendarAdvance(Calendar,$H1554,B1555,"f",FALSE)</f>
        <v>50354</v>
      </c>
      <c r="I1555" s="177">
        <f>_xll.qlInterestRateIndexValueDate(Index1M,$H1555)</f>
        <v>50356</v>
      </c>
      <c r="J1555" s="182">
        <f>IFERROR(_xll.qlIndexFixing(Index1M,$H1555,TRUE,_xll.ohTrigger(RecalcTrigger,Trigger1M)),NA())</f>
        <v>1.696621874536286E-2</v>
      </c>
      <c r="K1555" s="44" t="e">
        <f>IFERROR(_xll.qlIndexFixing(Index3M,H1555,TRUE,_xll.ohTrigger(RecalcTrigger,Trigger3M)),NA())</f>
        <v>#N/A</v>
      </c>
      <c r="L1555" s="44">
        <f>IFERROR(_xll.qlIndexFixing(Index6M,$H1555,TRUE,_xll.ohTrigger(RecalcTrigger,Trigger6M)),NA())</f>
        <v>1.7258692304334272E-2</v>
      </c>
      <c r="M1555" s="183">
        <f>IFERROR(_xll.qlIndexFixing(Index1Y,$H1555,TRUE,_xll.ohTrigger(RecalcTrigger,Trigger1Y)),NA())</f>
        <v>1.7504190621162957E-2</v>
      </c>
      <c r="N1555" s="182">
        <f>IFERROR(_xll.qlIndexFixing(ONIndex1M,I1555,TRUE,_xll.ohTrigger(RecalcTrigger,Trigger1M)),NA())</f>
        <v>1.6978428501923659E-2</v>
      </c>
      <c r="O1555" s="44" t="e">
        <f>IFERROR(_xll.qlIndexFixing(ONIndex3M,I1555,TRUE,_xll.ohTrigger(RecalcTrigger,Trigger3M)),NA())</f>
        <v>#N/A</v>
      </c>
      <c r="P1555" s="44">
        <f>IFERROR(_xll.qlIndexFixing(ONIndex6M,I1555,TRUE,_xll.ohTrigger(RecalcTrigger,Trigger6M)),NA())</f>
        <v>1.7355588086207518E-2</v>
      </c>
      <c r="Q1555" s="183">
        <f>IFERROR(_xll.qlIndexFixing(ONIndex1Y,I1555,TRUE,_xll.ohTrigger(RecalcTrigger,Trigger1Y)),NA())</f>
        <v>1.7596669806074772E-2</v>
      </c>
    </row>
    <row r="1556" spans="2:17" x14ac:dyDescent="0.2">
      <c r="B1556" s="39" t="s">
        <v>42</v>
      </c>
      <c r="D1556" s="42">
        <f>_xll.qlCalendarAdvance(Calendar,$D1555,B1556,"f",FALSE)</f>
        <v>50361</v>
      </c>
      <c r="E1556" s="177">
        <f>_xll.qlInterestRateIndexValueDate(IndexON,D1556)</f>
        <v>50361</v>
      </c>
      <c r="F1556" s="193">
        <f>IFERROR(_xll.qlIndexFixing(IndexON,D1556,TRUE,_xll.ohTrigger(RecalcTrigger,TriggerON)),NA())</f>
        <v>1.6946579505043857E-2</v>
      </c>
      <c r="H1556" s="42">
        <f>_xll.qlCalendarAdvance(Calendar,$H1555,B1556,"f",FALSE)</f>
        <v>50361</v>
      </c>
      <c r="I1556" s="177">
        <f>_xll.qlInterestRateIndexValueDate(Index1M,$H1556)</f>
        <v>50363</v>
      </c>
      <c r="J1556" s="182">
        <f>IFERROR(_xll.qlIndexFixing(Index1M,$H1556,TRUE,_xll.ohTrigger(RecalcTrigger,Trigger1M)),NA())</f>
        <v>1.695126537391678E-2</v>
      </c>
      <c r="K1556" s="44" t="e">
        <f>IFERROR(_xll.qlIndexFixing(Index3M,H1556,TRUE,_xll.ohTrigger(RecalcTrigger,Trigger3M)),NA())</f>
        <v>#N/A</v>
      </c>
      <c r="L1556" s="44">
        <f>IFERROR(_xll.qlIndexFixing(Index6M,$H1556,TRUE,_xll.ohTrigger(RecalcTrigger,Trigger6M)),NA())</f>
        <v>1.7244945755660102E-2</v>
      </c>
      <c r="M1556" s="183">
        <f>IFERROR(_xll.qlIndexFixing(Index1Y,$H1556,TRUE,_xll.ohTrigger(RecalcTrigger,Trigger1Y)),NA())</f>
        <v>1.7494813141646106E-2</v>
      </c>
      <c r="N1556" s="182">
        <f>IFERROR(_xll.qlIndexFixing(ONIndex1M,I1556,TRUE,_xll.ohTrigger(RecalcTrigger,Trigger1M)),NA())</f>
        <v>1.696342054856359E-2</v>
      </c>
      <c r="O1556" s="44" t="e">
        <f>IFERROR(_xll.qlIndexFixing(ONIndex3M,I1556,TRUE,_xll.ohTrigger(RecalcTrigger,Trigger3M)),NA())</f>
        <v>#N/A</v>
      </c>
      <c r="P1556" s="44">
        <f>IFERROR(_xll.qlIndexFixing(ONIndex6M,I1556,TRUE,_xll.ohTrigger(RecalcTrigger,Trigger6M)),NA())</f>
        <v>1.734117891515119E-2</v>
      </c>
      <c r="Q1556" s="183">
        <f>IFERROR(_xll.qlIndexFixing(ONIndex1Y,I1556,TRUE,_xll.ohTrigger(RecalcTrigger,Trigger1Y)),NA())</f>
        <v>1.7586226038943664E-2</v>
      </c>
    </row>
    <row r="1557" spans="2:17" x14ac:dyDescent="0.2">
      <c r="B1557" s="39" t="s">
        <v>42</v>
      </c>
      <c r="D1557" s="42">
        <f>_xll.qlCalendarAdvance(Calendar,$D1556,B1557,"f",FALSE)</f>
        <v>50368</v>
      </c>
      <c r="E1557" s="177">
        <f>_xll.qlInterestRateIndexValueDate(IndexON,D1557)</f>
        <v>50368</v>
      </c>
      <c r="F1557" s="193">
        <f>IFERROR(_xll.qlIndexFixing(IndexON,D1557,TRUE,_xll.ohTrigger(RecalcTrigger,TriggerON)),NA())</f>
        <v>1.6931732272960076E-2</v>
      </c>
      <c r="H1557" s="42">
        <f>_xll.qlCalendarAdvance(Calendar,$H1556,B1557,"f",FALSE)</f>
        <v>50368</v>
      </c>
      <c r="I1557" s="177">
        <f>_xll.qlInterestRateIndexValueDate(Index1M,$H1557)</f>
        <v>50370</v>
      </c>
      <c r="J1557" s="182">
        <f>IFERROR(_xll.qlIndexFixing(Index1M,$H1557,TRUE,_xll.ohTrigger(RecalcTrigger,Trigger1M)),NA())</f>
        <v>1.6936358851969979E-2</v>
      </c>
      <c r="K1557" s="44" t="e">
        <f>IFERROR(_xll.qlIndexFixing(Index3M,H1557,TRUE,_xll.ohTrigger(RecalcTrigger,Trigger3M)),NA())</f>
        <v>#N/A</v>
      </c>
      <c r="L1557" s="44">
        <f>IFERROR(_xll.qlIndexFixing(Index6M,$H1557,TRUE,_xll.ohTrigger(RecalcTrigger,Trigger6M)),NA())</f>
        <v>1.7231264961685738E-2</v>
      </c>
      <c r="M1557" s="183">
        <f>IFERROR(_xll.qlIndexFixing(Index1Y,$H1557,TRUE,_xll.ohTrigger(RecalcTrigger,Trigger1Y)),NA())</f>
        <v>1.7485487306533955E-2</v>
      </c>
      <c r="N1557" s="182">
        <f>IFERROR(_xll.qlIndexFixing(ONIndex1M,I1557,TRUE,_xll.ohTrigger(RecalcTrigger,Trigger1M)),NA())</f>
        <v>1.6948458805519095E-2</v>
      </c>
      <c r="O1557" s="44" t="e">
        <f>IFERROR(_xll.qlIndexFixing(ONIndex3M,I1557,TRUE,_xll.ohTrigger(RecalcTrigger,Trigger3M)),NA())</f>
        <v>#N/A</v>
      </c>
      <c r="P1557" s="44">
        <f>IFERROR(_xll.qlIndexFixing(ONIndex6M,I1557,TRUE,_xll.ohTrigger(RecalcTrigger,Trigger6M)),NA())</f>
        <v>1.7326830359847278E-2</v>
      </c>
      <c r="Q1557" s="183">
        <f>IFERROR(_xll.qlIndexFixing(ONIndex1Y,I1557,TRUE,_xll.ohTrigger(RecalcTrigger,Trigger1Y)),NA())</f>
        <v>1.757582620626863E-2</v>
      </c>
    </row>
    <row r="1558" spans="2:17" x14ac:dyDescent="0.2">
      <c r="B1558" s="39" t="s">
        <v>42</v>
      </c>
      <c r="D1558" s="42">
        <f>_xll.qlCalendarAdvance(Calendar,$D1557,B1558,"f",FALSE)</f>
        <v>50375</v>
      </c>
      <c r="E1558" s="177">
        <f>_xll.qlInterestRateIndexValueDate(IndexON,D1558)</f>
        <v>50375</v>
      </c>
      <c r="F1558" s="193">
        <f>IFERROR(_xll.qlIndexFixing(IndexON,D1558,TRUE,_xll.ohTrigger(RecalcTrigger,TriggerON)),NA())</f>
        <v>1.6916927560464146E-2</v>
      </c>
      <c r="H1558" s="42">
        <f>_xll.qlCalendarAdvance(Calendar,$H1557,B1558,"f",FALSE)</f>
        <v>50375</v>
      </c>
      <c r="I1558" s="177">
        <f>_xll.qlInterestRateIndexValueDate(Index1M,$H1558)</f>
        <v>50377</v>
      </c>
      <c r="J1558" s="182">
        <f>IFERROR(_xll.qlIndexFixing(Index1M,$H1558,TRUE,_xll.ohTrigger(RecalcTrigger,Trigger1M)),NA())</f>
        <v>1.692149951560612E-2</v>
      </c>
      <c r="K1558" s="44" t="e">
        <f>IFERROR(_xll.qlIndexFixing(Index3M,H1558,TRUE,_xll.ohTrigger(RecalcTrigger,Trigger3M)),NA())</f>
        <v>#N/A</v>
      </c>
      <c r="L1558" s="44">
        <f>IFERROR(_xll.qlIndexFixing(Index6M,$H1558,TRUE,_xll.ohTrigger(RecalcTrigger,Trigger6M)),NA())</f>
        <v>1.7217111366309185E-2</v>
      </c>
      <c r="M1558" s="183">
        <f>IFERROR(_xll.qlIndexFixing(Index1Y,$H1558,TRUE,_xll.ohTrigger(RecalcTrigger,Trigger1Y)),NA())</f>
        <v>1.747621338361164E-2</v>
      </c>
      <c r="N1558" s="182">
        <f>IFERROR(_xll.qlIndexFixing(ONIndex1M,I1558,TRUE,_xll.ohTrigger(RecalcTrigger,Trigger1M)),NA())</f>
        <v>1.6933543608761426E-2</v>
      </c>
      <c r="O1558" s="44" t="e">
        <f>IFERROR(_xll.qlIndexFixing(ONIndex3M,I1558,TRUE,_xll.ohTrigger(RecalcTrigger,Trigger3M)),NA())</f>
        <v>#N/A</v>
      </c>
      <c r="P1558" s="44">
        <f>IFERROR(_xll.qlIndexFixing(ONIndex6M,I1558,TRUE,_xll.ohTrigger(RecalcTrigger,Trigger6M)),NA())</f>
        <v>1.7312542785683505E-2</v>
      </c>
      <c r="Q1558" s="183">
        <f>IFERROR(_xll.qlIndexFixing(ONIndex1Y,I1558,TRUE,_xll.ohTrigger(RecalcTrigger,Trigger1Y)),NA())</f>
        <v>1.7565470572398212E-2</v>
      </c>
    </row>
    <row r="1559" spans="2:17" x14ac:dyDescent="0.2">
      <c r="B1559" s="39" t="s">
        <v>42</v>
      </c>
      <c r="D1559" s="42">
        <f>_xll.qlCalendarAdvance(Calendar,$D1558,B1559,"f",FALSE)</f>
        <v>50382</v>
      </c>
      <c r="E1559" s="177">
        <f>_xll.qlInterestRateIndexValueDate(IndexON,D1559)</f>
        <v>50382</v>
      </c>
      <c r="F1559" s="193">
        <f>IFERROR(_xll.qlIndexFixing(IndexON,D1559,TRUE,_xll.ohTrigger(RecalcTrigger,TriggerON)),NA())</f>
        <v>1.6902165688978954E-2</v>
      </c>
      <c r="H1559" s="42">
        <f>_xll.qlCalendarAdvance(Calendar,$H1558,B1559,"f",FALSE)</f>
        <v>50382</v>
      </c>
      <c r="I1559" s="177">
        <f>_xll.qlInterestRateIndexValueDate(Index1M,$H1559)</f>
        <v>50384</v>
      </c>
      <c r="J1559" s="182">
        <f>IFERROR(_xll.qlIndexFixing(Index1M,$H1559,TRUE,_xll.ohTrigger(RecalcTrigger,Trigger1M)),NA())</f>
        <v>1.690668770092385E-2</v>
      </c>
      <c r="K1559" s="44" t="e">
        <f>IFERROR(_xll.qlIndexFixing(Index3M,H1559,TRUE,_xll.ohTrigger(RecalcTrigger,Trigger3M)),NA())</f>
        <v>#N/A</v>
      </c>
      <c r="L1559" s="44">
        <f>IFERROR(_xll.qlIndexFixing(Index6M,$H1559,TRUE,_xll.ohTrigger(RecalcTrigger,Trigger6M)),NA())</f>
        <v>1.720356741413577E-2</v>
      </c>
      <c r="M1559" s="183">
        <f>IFERROR(_xll.qlIndexFixing(Index1Y,$H1559,TRUE,_xll.ohTrigger(RecalcTrigger,Trigger1Y)),NA())</f>
        <v>1.7466991640664079E-2</v>
      </c>
      <c r="N1559" s="182">
        <f>IFERROR(_xll.qlIndexFixing(ONIndex1M,I1559,TRUE,_xll.ohTrigger(RecalcTrigger,Trigger1M)),NA())</f>
        <v>1.6918675294101959E-2</v>
      </c>
      <c r="O1559" s="44" t="e">
        <f>IFERROR(_xll.qlIndexFixing(ONIndex3M,I1559,TRUE,_xll.ohTrigger(RecalcTrigger,Trigger3M)),NA())</f>
        <v>#N/A</v>
      </c>
      <c r="P1559" s="44">
        <f>IFERROR(_xll.qlIndexFixing(ONIndex6M,I1559,TRUE,_xll.ohTrigger(RecalcTrigger,Trigger6M)),NA())</f>
        <v>1.7298316557567972E-2</v>
      </c>
      <c r="Q1559" s="183">
        <f>IFERROR(_xll.qlIndexFixing(ONIndex1Y,I1559,TRUE,_xll.ohTrigger(RecalcTrigger,Trigger1Y)),NA())</f>
        <v>1.7555159402080633E-2</v>
      </c>
    </row>
    <row r="1560" spans="2:17" x14ac:dyDescent="0.2">
      <c r="B1560" s="39" t="s">
        <v>42</v>
      </c>
      <c r="D1560" s="42">
        <f>_xll.qlCalendarAdvance(Calendar,$D1559,B1560,"f",FALSE)</f>
        <v>50389</v>
      </c>
      <c r="E1560" s="177">
        <f>_xll.qlInterestRateIndexValueDate(IndexON,D1560)</f>
        <v>50389</v>
      </c>
      <c r="F1560" s="193">
        <f>IFERROR(_xll.qlIndexFixing(IndexON,D1560,TRUE,_xll.ohTrigger(RecalcTrigger,TriggerON)),NA())</f>
        <v>1.6887446979767518E-2</v>
      </c>
      <c r="H1560" s="42">
        <f>_xll.qlCalendarAdvance(Calendar,$H1559,B1560,"f",FALSE)</f>
        <v>50389</v>
      </c>
      <c r="I1560" s="177">
        <f>_xll.qlInterestRateIndexValueDate(Index1M,$H1560)</f>
        <v>50391</v>
      </c>
      <c r="J1560" s="182">
        <f>IFERROR(_xll.qlIndexFixing(Index1M,$H1560,TRUE,_xll.ohTrigger(RecalcTrigger,Trigger1M)),NA())</f>
        <v>1.6891923744001835E-2</v>
      </c>
      <c r="K1560" s="44" t="e">
        <f>IFERROR(_xll.qlIndexFixing(Index3M,H1560,TRUE,_xll.ohTrigger(RecalcTrigger,Trigger3M)),NA())</f>
        <v>#N/A</v>
      </c>
      <c r="L1560" s="44">
        <f>IFERROR(_xll.qlIndexFixing(Index6M,$H1560,TRUE,_xll.ohTrigger(RecalcTrigger,Trigger6M)),NA())</f>
        <v>1.719009034691707E-2</v>
      </c>
      <c r="M1560" s="183">
        <f>IFERROR(_xll.qlIndexFixing(Index1Y,$H1560,TRUE,_xll.ohTrigger(RecalcTrigger,Trigger1Y)),NA())</f>
        <v>1.7457822345472461E-2</v>
      </c>
      <c r="N1560" s="182">
        <f>IFERROR(_xll.qlIndexFixing(ONIndex1M,I1560,TRUE,_xll.ohTrigger(RecalcTrigger,Trigger1M)),NA())</f>
        <v>1.6903854197032331E-2</v>
      </c>
      <c r="O1560" s="44" t="e">
        <f>IFERROR(_xll.qlIndexFixing(ONIndex3M,I1560,TRUE,_xll.ohTrigger(RecalcTrigger,Trigger3M)),NA())</f>
        <v>#N/A</v>
      </c>
      <c r="P1560" s="44">
        <f>IFERROR(_xll.qlIndexFixing(ONIndex6M,I1560,TRUE,_xll.ohTrigger(RecalcTrigger,Trigger6M)),NA())</f>
        <v>1.7284152040248912E-2</v>
      </c>
      <c r="Q1560" s="183">
        <f>IFERROR(_xll.qlIndexFixing(ONIndex1Y,I1560,TRUE,_xll.ohTrigger(RecalcTrigger,Trigger1Y)),NA())</f>
        <v>1.7544892959744374E-2</v>
      </c>
    </row>
    <row r="1561" spans="2:17" x14ac:dyDescent="0.2">
      <c r="B1561" s="39" t="s">
        <v>42</v>
      </c>
      <c r="D1561" s="42">
        <f>_xll.qlCalendarAdvance(Calendar,$D1560,B1561,"f",FALSE)</f>
        <v>50396</v>
      </c>
      <c r="E1561" s="177">
        <f>_xll.qlInterestRateIndexValueDate(IndexON,D1561)</f>
        <v>50396</v>
      </c>
      <c r="F1561" s="193">
        <f>IFERROR(_xll.qlIndexFixing(IndexON,D1561,TRUE,_xll.ohTrigger(RecalcTrigger,TriggerON)),NA())</f>
        <v>1.6872771754012916E-2</v>
      </c>
      <c r="H1561" s="42">
        <f>_xll.qlCalendarAdvance(Calendar,$H1560,B1561,"f",FALSE)</f>
        <v>50396</v>
      </c>
      <c r="I1561" s="177">
        <f>_xll.qlInterestRateIndexValueDate(Index1M,$H1561)</f>
        <v>50398</v>
      </c>
      <c r="J1561" s="182">
        <f>IFERROR(_xll.qlIndexFixing(Index1M,$H1561,TRUE,_xll.ohTrigger(RecalcTrigger,Trigger1M)),NA())</f>
        <v>1.6877207980936226E-2</v>
      </c>
      <c r="K1561" s="44" t="e">
        <f>IFERROR(_xll.qlIndexFixing(Index3M,H1561,TRUE,_xll.ohTrigger(RecalcTrigger,Trigger3M)),NA())</f>
        <v>#N/A</v>
      </c>
      <c r="L1561" s="44">
        <f>IFERROR(_xll.qlIndexFixing(Index6M,$H1561,TRUE,_xll.ohTrigger(RecalcTrigger,Trigger6M)),NA())</f>
        <v>1.7176680531448475E-2</v>
      </c>
      <c r="M1561" s="183">
        <f>IFERROR(_xll.qlIndexFixing(Index1Y,$H1561,TRUE,_xll.ohTrigger(RecalcTrigger,Trigger1Y)),NA())</f>
        <v>1.7448705765817543E-2</v>
      </c>
      <c r="N1561" s="182">
        <f>IFERROR(_xll.qlIndexFixing(ONIndex1M,I1561,TRUE,_xll.ohTrigger(RecalcTrigger,Trigger1M)),NA())</f>
        <v>1.6886974048953007E-2</v>
      </c>
      <c r="O1561" s="44" t="e">
        <f>IFERROR(_xll.qlIndexFixing(ONIndex3M,I1561,TRUE,_xll.ohTrigger(RecalcTrigger,Trigger3M)),NA())</f>
        <v>#N/A</v>
      </c>
      <c r="P1561" s="44">
        <f>IFERROR(_xll.qlIndexFixing(ONIndex6M,I1561,TRUE,_xll.ohTrigger(RecalcTrigger,Trigger6M)),NA())</f>
        <v>1.726804005330429E-2</v>
      </c>
      <c r="Q1561" s="183">
        <f>IFERROR(_xll.qlIndexFixing(ONIndex1Y,I1561,TRUE,_xll.ohTrigger(RecalcTrigger,Trigger1Y)),NA())</f>
        <v>1.7533214991072299E-2</v>
      </c>
    </row>
    <row r="1562" spans="2:17" x14ac:dyDescent="0.2">
      <c r="B1562" s="39" t="s">
        <v>42</v>
      </c>
      <c r="D1562" s="42">
        <f>_xll.qlCalendarAdvance(Calendar,$D1561,B1562,"f",FALSE)</f>
        <v>50403</v>
      </c>
      <c r="E1562" s="177">
        <f>_xll.qlInterestRateIndexValueDate(IndexON,D1562)</f>
        <v>50403</v>
      </c>
      <c r="F1562" s="193">
        <f>IFERROR(_xll.qlIndexFixing(IndexON,D1562,TRUE,_xll.ohTrigger(RecalcTrigger,TriggerON)),NA())</f>
        <v>1.6858140333138039E-2</v>
      </c>
      <c r="H1562" s="42">
        <f>_xll.qlCalendarAdvance(Calendar,$H1561,B1562,"f",FALSE)</f>
        <v>50403</v>
      </c>
      <c r="I1562" s="177">
        <f>_xll.qlInterestRateIndexValueDate(Index1M,$H1562)</f>
        <v>50405</v>
      </c>
      <c r="J1562" s="182">
        <f>IFERROR(_xll.qlIndexFixing(Index1M,$H1562,TRUE,_xll.ohTrigger(RecalcTrigger,Trigger1M)),NA())</f>
        <v>1.6864487469325708E-2</v>
      </c>
      <c r="K1562" s="44" t="e">
        <f>IFERROR(_xll.qlIndexFixing(Index3M,H1562,TRUE,_xll.ohTrigger(RecalcTrigger,Trigger3M)),NA())</f>
        <v>#N/A</v>
      </c>
      <c r="L1562" s="44">
        <f>IFERROR(_xll.qlIndexFixing(Index6M,$H1562,TRUE,_xll.ohTrigger(RecalcTrigger,Trigger6M)),NA())</f>
        <v>1.71638601499964E-2</v>
      </c>
      <c r="M1562" s="183">
        <f>IFERROR(_xll.qlIndexFixing(Index1Y,$H1562,TRUE,_xll.ohTrigger(RecalcTrigger,Trigger1Y)),NA())</f>
        <v>1.7439642169478336E-2</v>
      </c>
      <c r="N1562" s="182">
        <f>IFERROR(_xll.qlIndexFixing(ONIndex1M,I1562,TRUE,_xll.ohTrigger(RecalcTrigger,Trigger1M)),NA())</f>
        <v>1.6872255263562508E-2</v>
      </c>
      <c r="O1562" s="44" t="e">
        <f>IFERROR(_xll.qlIndexFixing(ONIndex3M,I1562,TRUE,_xll.ohTrigger(RecalcTrigger,Trigger3M)),NA())</f>
        <v>#N/A</v>
      </c>
      <c r="P1562" s="44">
        <f>IFERROR(_xll.qlIndexFixing(ONIndex6M,I1562,TRUE,_xll.ohTrigger(RecalcTrigger,Trigger6M)),NA())</f>
        <v>1.7254009002902748E-2</v>
      </c>
      <c r="Q1562" s="183">
        <f>IFERROR(_xll.qlIndexFixing(ONIndex1Y,I1562,TRUE,_xll.ohTrigger(RecalcTrigger,Trigger1Y)),NA())</f>
        <v>1.7523045285354755E-2</v>
      </c>
    </row>
    <row r="1563" spans="2:17" x14ac:dyDescent="0.2">
      <c r="B1563" s="39" t="s">
        <v>42</v>
      </c>
      <c r="D1563" s="42">
        <f>_xll.qlCalendarAdvance(Calendar,$D1562,B1563,"f",FALSE)</f>
        <v>50410</v>
      </c>
      <c r="E1563" s="177">
        <f>_xll.qlInterestRateIndexValueDate(IndexON,D1563)</f>
        <v>50410</v>
      </c>
      <c r="F1563" s="193">
        <f>IFERROR(_xll.qlIndexFixing(IndexON,D1563,TRUE,_xll.ohTrigger(RecalcTrigger,TriggerON)),NA())</f>
        <v>1.6843553038325965E-2</v>
      </c>
      <c r="H1563" s="42">
        <f>_xll.qlCalendarAdvance(Calendar,$H1562,B1563,"f",FALSE)</f>
        <v>50410</v>
      </c>
      <c r="I1563" s="177">
        <f>_xll.qlInterestRateIndexValueDate(Index1M,$H1563)</f>
        <v>50412</v>
      </c>
      <c r="J1563" s="182">
        <f>IFERROR(_xll.qlIndexFixing(Index1M,$H1563,TRUE,_xll.ohTrigger(RecalcTrigger,Trigger1M)),NA())</f>
        <v>1.6847922380698876E-2</v>
      </c>
      <c r="K1563" s="44" t="e">
        <f>IFERROR(_xll.qlIndexFixing(Index3M,H1563,TRUE,_xll.ohTrigger(RecalcTrigger,Trigger3M)),NA())</f>
        <v>#N/A</v>
      </c>
      <c r="L1563" s="44">
        <f>IFERROR(_xll.qlIndexFixing(Index6M,$H1563,TRUE,_xll.ohTrigger(RecalcTrigger,Trigger6M)),NA())</f>
        <v>1.7150581586784324E-2</v>
      </c>
      <c r="M1563" s="183">
        <f>IFERROR(_xll.qlIndexFixing(Index1Y,$H1563,TRUE,_xll.ohTrigger(RecalcTrigger,Trigger1Y)),NA())</f>
        <v>1.7430631824232309E-2</v>
      </c>
      <c r="N1563" s="182">
        <f>IFERROR(_xll.qlIndexFixing(ONIndex1M,I1563,TRUE,_xll.ohTrigger(RecalcTrigger,Trigger1M)),NA())</f>
        <v>1.6859677570595366E-2</v>
      </c>
      <c r="O1563" s="44" t="e">
        <f>IFERROR(_xll.qlIndexFixing(ONIndex3M,I1563,TRUE,_xll.ohTrigger(RecalcTrigger,Trigger3M)),NA())</f>
        <v>#N/A</v>
      </c>
      <c r="P1563" s="44">
        <f>IFERROR(_xll.qlIndexFixing(ONIndex6M,I1563,TRUE,_xll.ohTrigger(RecalcTrigger,Trigger6M)),NA())</f>
        <v>1.7242032404469754E-2</v>
      </c>
      <c r="Q1563" s="183">
        <f>IFERROR(_xll.qlIndexFixing(ONIndex1Y,I1563,TRUE,_xll.ohTrigger(RecalcTrigger,Trigger1Y)),NA())</f>
        <v>1.7514364646187275E-2</v>
      </c>
    </row>
    <row r="1564" spans="2:17" x14ac:dyDescent="0.2">
      <c r="B1564" s="39" t="s">
        <v>42</v>
      </c>
      <c r="D1564" s="42">
        <f>_xll.qlCalendarAdvance(Calendar,$D1563,B1564,"f",FALSE)</f>
        <v>50417</v>
      </c>
      <c r="E1564" s="177">
        <f>_xll.qlInterestRateIndexValueDate(IndexON,D1564)</f>
        <v>50417</v>
      </c>
      <c r="F1564" s="193">
        <f>IFERROR(_xll.qlIndexFixing(IndexON,D1564,TRUE,_xll.ohTrigger(RecalcTrigger,TriggerON)),NA())</f>
        <v>1.6829010190999583E-2</v>
      </c>
      <c r="H1564" s="42">
        <f>_xll.qlCalendarAdvance(Calendar,$H1563,B1564,"f",FALSE)</f>
        <v>50417</v>
      </c>
      <c r="I1564" s="177">
        <f>_xll.qlInterestRateIndexValueDate(Index1M,$H1564)</f>
        <v>50419</v>
      </c>
      <c r="J1564" s="182">
        <f>IFERROR(_xll.qlIndexFixing(Index1M,$H1564,TRUE,_xll.ohTrigger(RecalcTrigger,Trigger1M)),NA())</f>
        <v>1.6833353215701952E-2</v>
      </c>
      <c r="K1564" s="44" t="e">
        <f>IFERROR(_xll.qlIndexFixing(Index3M,H1564,TRUE,_xll.ohTrigger(RecalcTrigger,Trigger3M)),NA())</f>
        <v>#N/A</v>
      </c>
      <c r="L1564" s="44">
        <f>IFERROR(_xll.qlIndexFixing(Index6M,$H1564,TRUE,_xll.ohTrigger(RecalcTrigger,Trigger6M)),NA())</f>
        <v>1.7137371345763024E-2</v>
      </c>
      <c r="M1564" s="183">
        <f>IFERROR(_xll.qlIndexFixing(Index1Y,$H1564,TRUE,_xll.ohTrigger(RecalcTrigger,Trigger1Y)),NA())</f>
        <v>1.7421674997856712E-2</v>
      </c>
      <c r="N1564" s="182">
        <f>IFERROR(_xll.qlIndexFixing(ONIndex1M,I1564,TRUE,_xll.ohTrigger(RecalcTrigger,Trigger1M)),NA())</f>
        <v>1.6845048702558429E-2</v>
      </c>
      <c r="O1564" s="44" t="e">
        <f>IFERROR(_xll.qlIndexFixing(ONIndex3M,I1564,TRUE,_xll.ohTrigger(RecalcTrigger,Trigger3M)),NA())</f>
        <v>#N/A</v>
      </c>
      <c r="P1564" s="44">
        <f>IFERROR(_xll.qlIndexFixing(ONIndex6M,I1564,TRUE,_xll.ohTrigger(RecalcTrigger,Trigger6M)),NA())</f>
        <v>1.7228118381016344E-2</v>
      </c>
      <c r="Q1564" s="183">
        <f>IFERROR(_xll.qlIndexFixing(ONIndex1Y,I1564,TRUE,_xll.ohTrigger(RecalcTrigger,Trigger1Y)),NA())</f>
        <v>1.7504279761419994E-2</v>
      </c>
    </row>
    <row r="1565" spans="2:17" x14ac:dyDescent="0.2">
      <c r="B1565" s="39" t="s">
        <v>42</v>
      </c>
      <c r="D1565" s="42">
        <f>_xll.qlCalendarAdvance(Calendar,$D1564,B1565,"f",FALSE)</f>
        <v>50424</v>
      </c>
      <c r="E1565" s="177">
        <f>_xll.qlInterestRateIndexValueDate(IndexON,D1565)</f>
        <v>50424</v>
      </c>
      <c r="F1565" s="193">
        <f>IFERROR(_xll.qlIndexFixing(IndexON,D1565,TRUE,_xll.ohTrigger(RecalcTrigger,TriggerON)),NA())</f>
        <v>1.6814512112182101E-2</v>
      </c>
      <c r="H1565" s="42">
        <f>_xll.qlCalendarAdvance(Calendar,$H1564,B1565,"f",FALSE)</f>
        <v>50424</v>
      </c>
      <c r="I1565" s="177">
        <f>_xll.qlInterestRateIndexValueDate(Index1M,$H1565)</f>
        <v>50426</v>
      </c>
      <c r="J1565" s="182">
        <f>IFERROR(_xll.qlIndexFixing(Index1M,$H1565,TRUE,_xll.ohTrigger(RecalcTrigger,Trigger1M)),NA())</f>
        <v>1.6818833588893578E-2</v>
      </c>
      <c r="K1565" s="44" t="e">
        <f>IFERROR(_xll.qlIndexFixing(Index3M,H1565,TRUE,_xll.ohTrigger(RecalcTrigger,Trigger3M)),NA())</f>
        <v>#N/A</v>
      </c>
      <c r="L1565" s="44">
        <f>IFERROR(_xll.qlIndexFixing(Index6M,$H1565,TRUE,_xll.ohTrigger(RecalcTrigger,Trigger6M)),NA())</f>
        <v>1.7124229793704752E-2</v>
      </c>
      <c r="M1565" s="183">
        <f>IFERROR(_xll.qlIndexFixing(Index1Y,$H1565,TRUE,_xll.ohTrigger(RecalcTrigger,Trigger1Y)),NA())</f>
        <v>1.7412771958125513E-2</v>
      </c>
      <c r="N1565" s="182">
        <f>IFERROR(_xll.qlIndexFixing(ONIndex1M,I1565,TRUE,_xll.ohTrigger(RecalcTrigger,Trigger1M)),NA())</f>
        <v>1.6830468731088288E-2</v>
      </c>
      <c r="O1565" s="44" t="e">
        <f>IFERROR(_xll.qlIndexFixing(ONIndex3M,I1565,TRUE,_xll.ohTrigger(RecalcTrigger,Trigger3M)),NA())</f>
        <v>#N/A</v>
      </c>
      <c r="P1565" s="44">
        <f>IFERROR(_xll.qlIndexFixing(ONIndex6M,I1565,TRUE,_xll.ohTrigger(RecalcTrigger,Trigger6M)),NA())</f>
        <v>1.7214267893539414E-2</v>
      </c>
      <c r="Q1565" s="183">
        <f>IFERROR(_xll.qlIndexFixing(ONIndex1Y,I1565,TRUE,_xll.ohTrigger(RecalcTrigger,Trigger1Y)),NA())</f>
        <v>1.7494240927256044E-2</v>
      </c>
    </row>
    <row r="1566" spans="2:17" x14ac:dyDescent="0.2">
      <c r="B1566" s="39" t="s">
        <v>42</v>
      </c>
      <c r="D1566" s="42">
        <f>_xll.qlCalendarAdvance(Calendar,$D1565,B1566,"f",FALSE)</f>
        <v>50431</v>
      </c>
      <c r="E1566" s="177">
        <f>_xll.qlInterestRateIndexValueDate(IndexON,D1566)</f>
        <v>50431</v>
      </c>
      <c r="F1566" s="193">
        <f>IFERROR(_xll.qlIndexFixing(IndexON,D1566,TRUE,_xll.ohTrigger(RecalcTrigger,TriggerON)),NA())</f>
        <v>1.6800059123376343E-2</v>
      </c>
      <c r="H1566" s="42">
        <f>_xll.qlCalendarAdvance(Calendar,$H1565,B1566,"f",FALSE)</f>
        <v>50431</v>
      </c>
      <c r="I1566" s="177">
        <f>_xll.qlInterestRateIndexValueDate(Index1M,$H1566)</f>
        <v>50433</v>
      </c>
      <c r="J1566" s="182">
        <f>IFERROR(_xll.qlIndexFixing(Index1M,$H1566,TRUE,_xll.ohTrigger(RecalcTrigger,Trigger1M)),NA())</f>
        <v>1.6806276079961741E-2</v>
      </c>
      <c r="K1566" s="44" t="e">
        <f>IFERROR(_xll.qlIndexFixing(Index3M,H1566,TRUE,_xll.ohTrigger(RecalcTrigger,Trigger3M)),NA())</f>
        <v>#N/A</v>
      </c>
      <c r="L1566" s="44">
        <f>IFERROR(_xll.qlIndexFixing(Index6M,$H1566,TRUE,_xll.ohTrigger(RecalcTrigger,Trigger6M)),NA())</f>
        <v>1.7111157297379987E-2</v>
      </c>
      <c r="M1566" s="183">
        <f>IFERROR(_xll.qlIndexFixing(Index1Y,$H1566,TRUE,_xll.ohTrigger(RecalcTrigger,Trigger1Y)),NA())</f>
        <v>1.7403922972814213E-2</v>
      </c>
      <c r="N1566" s="182">
        <f>IFERROR(_xll.qlIndexFixing(ONIndex1M,I1566,TRUE,_xll.ohTrigger(RecalcTrigger,Trigger1M)),NA())</f>
        <v>1.681593799223613E-2</v>
      </c>
      <c r="O1566" s="44" t="e">
        <f>IFERROR(_xll.qlIndexFixing(ONIndex3M,I1566,TRUE,_xll.ohTrigger(RecalcTrigger,Trigger3M)),NA())</f>
        <v>#N/A</v>
      </c>
      <c r="P1566" s="44">
        <f>IFERROR(_xll.qlIndexFixing(ONIndex6M,I1566,TRUE,_xll.ohTrigger(RecalcTrigger,Trigger6M)),NA())</f>
        <v>1.7200481307027005E-2</v>
      </c>
      <c r="Q1566" s="183">
        <f>IFERROR(_xll.qlIndexFixing(ONIndex1Y,I1566,TRUE,_xll.ohTrigger(RecalcTrigger,Trigger1Y)),NA())</f>
        <v>1.7484248408443648E-2</v>
      </c>
    </row>
    <row r="1567" spans="2:17" x14ac:dyDescent="0.2">
      <c r="B1567" s="39" t="s">
        <v>42</v>
      </c>
      <c r="D1567" s="42">
        <f>_xll.qlCalendarAdvance(Calendar,$D1566,B1567,"f",FALSE)</f>
        <v>50438</v>
      </c>
      <c r="E1567" s="177">
        <f>_xll.qlInterestRateIndexValueDate(IndexON,D1567)</f>
        <v>50438</v>
      </c>
      <c r="F1567" s="193">
        <f>IFERROR(_xll.qlIndexFixing(IndexON,D1567,TRUE,_xll.ohTrigger(RecalcTrigger,TriggerON)),NA())</f>
        <v>1.6785651545685454E-2</v>
      </c>
      <c r="H1567" s="42">
        <f>_xll.qlCalendarAdvance(Calendar,$H1566,B1567,"f",FALSE)</f>
        <v>50438</v>
      </c>
      <c r="I1567" s="177">
        <f>_xll.qlInterestRateIndexValueDate(Index1M,$H1567)</f>
        <v>50440</v>
      </c>
      <c r="J1567" s="182">
        <f>IFERROR(_xll.qlIndexFixing(Index1M,$H1567,TRUE,_xll.ohTrigger(RecalcTrigger,Trigger1M)),NA())</f>
        <v>1.679248271518409E-2</v>
      </c>
      <c r="K1567" s="44" t="e">
        <f>IFERROR(_xll.qlIndexFixing(Index3M,H1567,TRUE,_xll.ohTrigger(RecalcTrigger,Trigger3M)),NA())</f>
        <v>#N/A</v>
      </c>
      <c r="L1567" s="44">
        <f>IFERROR(_xll.qlIndexFixing(Index6M,$H1567,TRUE,_xll.ohTrigger(RecalcTrigger,Trigger6M)),NA())</f>
        <v>1.7098154223555234E-2</v>
      </c>
      <c r="M1567" s="183">
        <f>IFERROR(_xll.qlIndexFixing(Index1Y,$H1567,TRUE,_xll.ohTrigger(RecalcTrigger,Trigger1Y)),NA())</f>
        <v>1.7395128309695904E-2</v>
      </c>
      <c r="N1567" s="182">
        <f>IFERROR(_xll.qlIndexFixing(ONIndex1M,I1567,TRUE,_xll.ohTrigger(RecalcTrigger,Trigger1M)),NA())</f>
        <v>1.6801456821573524E-2</v>
      </c>
      <c r="O1567" s="44" t="e">
        <f>IFERROR(_xll.qlIndexFixing(ONIndex3M,I1567,TRUE,_xll.ohTrigger(RecalcTrigger,Trigger3M)),NA())</f>
        <v>#N/A</v>
      </c>
      <c r="P1567" s="44">
        <f>IFERROR(_xll.qlIndexFixing(ONIndex6M,I1567,TRUE,_xll.ohTrigger(RecalcTrigger,Trigger6M)),NA())</f>
        <v>1.7186758986467154E-2</v>
      </c>
      <c r="Q1567" s="183">
        <f>IFERROR(_xll.qlIndexFixing(ONIndex1Y,I1567,TRUE,_xll.ohTrigger(RecalcTrigger,Trigger1Y)),NA())</f>
        <v>1.7474302469411285E-2</v>
      </c>
    </row>
    <row r="1568" spans="2:17" x14ac:dyDescent="0.2">
      <c r="B1568" s="39" t="s">
        <v>42</v>
      </c>
      <c r="D1568" s="42">
        <f>_xll.qlCalendarAdvance(Calendar,$D1567,B1568,"f",FALSE)</f>
        <v>50445</v>
      </c>
      <c r="E1568" s="177">
        <f>_xll.qlInterestRateIndexValueDate(IndexON,D1568)</f>
        <v>50445</v>
      </c>
      <c r="F1568" s="193">
        <f>IFERROR(_xll.qlIndexFixing(IndexON,D1568,TRUE,_xll.ohTrigger(RecalcTrigger,TriggerON)),NA())</f>
        <v>1.6771289700532321E-2</v>
      </c>
      <c r="H1568" s="42">
        <f>_xll.qlCalendarAdvance(Calendar,$H1567,B1568,"f",FALSE)</f>
        <v>50445</v>
      </c>
      <c r="I1568" s="177">
        <f>_xll.qlInterestRateIndexValueDate(Index1M,$H1568)</f>
        <v>50447</v>
      </c>
      <c r="J1568" s="182">
        <f>IFERROR(_xll.qlIndexFixing(Index1M,$H1568,TRUE,_xll.ohTrigger(RecalcTrigger,Trigger1M)),NA())</f>
        <v>1.6778101855261199E-2</v>
      </c>
      <c r="K1568" s="44" t="e">
        <f>IFERROR(_xll.qlIndexFixing(Index3M,H1568,TRUE,_xll.ohTrigger(RecalcTrigger,Trigger3M)),NA())</f>
        <v>#N/A</v>
      </c>
      <c r="L1568" s="44">
        <f>IFERROR(_xll.qlIndexFixing(Index6M,$H1568,TRUE,_xll.ohTrigger(RecalcTrigger,Trigger6M)),NA())</f>
        <v>1.7085220938995678E-2</v>
      </c>
      <c r="M1568" s="183">
        <f>IFERROR(_xll.qlIndexFixing(Index1Y,$H1568,TRUE,_xll.ohTrigger(RecalcTrigger,Trigger1Y)),NA())</f>
        <v>1.7386388236543458E-2</v>
      </c>
      <c r="N1568" s="182">
        <f>IFERROR(_xll.qlIndexFixing(ONIndex1M,I1568,TRUE,_xll.ohTrigger(RecalcTrigger,Trigger1M)),NA())</f>
        <v>1.6787025554991786E-2</v>
      </c>
      <c r="O1568" s="44" t="e">
        <f>IFERROR(_xll.qlIndexFixing(ONIndex3M,I1568,TRUE,_xll.ohTrigger(RecalcTrigger,Trigger3M)),NA())</f>
        <v>#N/A</v>
      </c>
      <c r="P1568" s="44">
        <f>IFERROR(_xll.qlIndexFixing(ONIndex6M,I1568,TRUE,_xll.ohTrigger(RecalcTrigger,Trigger6M)),NA())</f>
        <v>1.7173101296688031E-2</v>
      </c>
      <c r="Q1568" s="183">
        <f>IFERROR(_xll.qlIndexFixing(ONIndex1Y,I1568,TRUE,_xll.ohTrigger(RecalcTrigger,Trigger1Y)),NA())</f>
        <v>1.7464403374827242E-2</v>
      </c>
    </row>
    <row r="1569" spans="2:17" x14ac:dyDescent="0.2">
      <c r="B1569" s="39" t="s">
        <v>42</v>
      </c>
      <c r="D1569" s="42">
        <f>_xll.qlCalendarAdvance(Calendar,$D1568,B1569,"f",FALSE)</f>
        <v>50452</v>
      </c>
      <c r="E1569" s="177">
        <f>_xll.qlInterestRateIndexValueDate(IndexON,D1569)</f>
        <v>50452</v>
      </c>
      <c r="F1569" s="193">
        <f>IFERROR(_xll.qlIndexFixing(IndexON,D1569,TRUE,_xll.ohTrigger(RecalcTrigger,TriggerON)),NA())</f>
        <v>1.6756973909259898E-2</v>
      </c>
      <c r="H1569" s="42">
        <f>_xll.qlCalendarAdvance(Calendar,$H1568,B1569,"f",FALSE)</f>
        <v>50452</v>
      </c>
      <c r="I1569" s="177">
        <f>_xll.qlInterestRateIndexValueDate(Index1M,$H1569)</f>
        <v>50454</v>
      </c>
      <c r="J1569" s="182">
        <f>IFERROR(_xll.qlIndexFixing(Index1M,$H1569,TRUE,_xll.ohTrigger(RecalcTrigger,Trigger1M)),NA())</f>
        <v>1.6763771770082717E-2</v>
      </c>
      <c r="K1569" s="44" t="e">
        <f>IFERROR(_xll.qlIndexFixing(Index3M,H1569,TRUE,_xll.ohTrigger(RecalcTrigger,Trigger3M)),NA())</f>
        <v>#N/A</v>
      </c>
      <c r="L1569" s="44">
        <f>IFERROR(_xll.qlIndexFixing(Index6M,$H1569,TRUE,_xll.ohTrigger(RecalcTrigger,Trigger6M)),NA())</f>
        <v>1.7072357810465174E-2</v>
      </c>
      <c r="M1569" s="183">
        <f>IFERROR(_xll.qlIndexFixing(Index1Y,$H1569,TRUE,_xll.ohTrigger(RecalcTrigger,Trigger1Y)),NA())</f>
        <v>1.7377703021129749E-2</v>
      </c>
      <c r="N1569" s="182">
        <f>IFERROR(_xll.qlIndexFixing(ONIndex1M,I1569,TRUE,_xll.ohTrigger(RecalcTrigger,Trigger1M)),NA())</f>
        <v>1.6772644528142422E-2</v>
      </c>
      <c r="O1569" s="44" t="e">
        <f>IFERROR(_xll.qlIndexFixing(ONIndex3M,I1569,TRUE,_xll.ohTrigger(RecalcTrigger,Trigger3M)),NA())</f>
        <v>#N/A</v>
      </c>
      <c r="P1569" s="44">
        <f>IFERROR(_xll.qlIndexFixing(ONIndex6M,I1569,TRUE,_xll.ohTrigger(RecalcTrigger,Trigger6M)),NA())</f>
        <v>1.7159508602837548E-2</v>
      </c>
      <c r="Q1569" s="183">
        <f>IFERROR(_xll.qlIndexFixing(ONIndex1Y,I1569,TRUE,_xll.ohTrigger(RecalcTrigger,Trigger1Y)),NA())</f>
        <v>1.7454551389119999E-2</v>
      </c>
    </row>
    <row r="1570" spans="2:17" x14ac:dyDescent="0.2">
      <c r="B1570" s="39" t="s">
        <v>42</v>
      </c>
      <c r="D1570" s="42">
        <f>_xll.qlCalendarAdvance(Calendar,$D1569,B1570,"f",FALSE)</f>
        <v>50459</v>
      </c>
      <c r="E1570" s="177">
        <f>_xll.qlInterestRateIndexValueDate(IndexON,D1570)</f>
        <v>50459</v>
      </c>
      <c r="F1570" s="193">
        <f>IFERROR(_xll.qlIndexFixing(IndexON,D1570,TRUE,_xll.ohTrigger(RecalcTrigger,TriggerON)),NA())</f>
        <v>1.6742704492731519E-2</v>
      </c>
      <c r="H1570" s="42">
        <f>_xll.qlCalendarAdvance(Calendar,$H1569,B1570,"f",FALSE)</f>
        <v>50459</v>
      </c>
      <c r="I1570" s="177">
        <f>_xll.qlInterestRateIndexValueDate(Index1M,$H1570)</f>
        <v>50461</v>
      </c>
      <c r="J1570" s="182">
        <f>IFERROR(_xll.qlIndexFixing(Index1M,$H1570,TRUE,_xll.ohTrigger(RecalcTrigger,Trigger1M)),NA())</f>
        <v>1.6749492795685557E-2</v>
      </c>
      <c r="K1570" s="44" t="e">
        <f>IFERROR(_xll.qlIndexFixing(Index3M,H1570,TRUE,_xll.ohTrigger(RecalcTrigger,Trigger3M)),NA())</f>
        <v>#N/A</v>
      </c>
      <c r="L1570" s="44">
        <f>IFERROR(_xll.qlIndexFixing(Index6M,$H1570,TRUE,_xll.ohTrigger(RecalcTrigger,Trigger6M)),NA())</f>
        <v>1.7059565204722283E-2</v>
      </c>
      <c r="M1570" s="183">
        <f>IFERROR(_xll.qlIndexFixing(Index1Y,$H1570,TRUE,_xll.ohTrigger(RecalcTrigger,Trigger1Y)),NA())</f>
        <v>1.736907293122655E-2</v>
      </c>
      <c r="N1570" s="182">
        <f>IFERROR(_xll.qlIndexFixing(ONIndex1M,I1570,TRUE,_xll.ohTrigger(RecalcTrigger,Trigger1M)),NA())</f>
        <v>1.6758314076916747E-2</v>
      </c>
      <c r="O1570" s="44" t="e">
        <f>IFERROR(_xll.qlIndexFixing(ONIndex3M,I1570,TRUE,_xll.ohTrigger(RecalcTrigger,Trigger3M)),NA())</f>
        <v>#N/A</v>
      </c>
      <c r="P1570" s="44">
        <f>IFERROR(_xll.qlIndexFixing(ONIndex6M,I1570,TRUE,_xll.ohTrigger(RecalcTrigger,Trigger6M)),NA())</f>
        <v>1.7145981269823807E-2</v>
      </c>
      <c r="Q1570" s="183">
        <f>IFERROR(_xll.qlIndexFixing(ONIndex1Y,I1570,TRUE,_xll.ohTrigger(RecalcTrigger,Trigger1Y)),NA())</f>
        <v>1.7444746776877906E-2</v>
      </c>
    </row>
    <row r="1571" spans="2:17" x14ac:dyDescent="0.2">
      <c r="B1571" s="39" t="s">
        <v>42</v>
      </c>
      <c r="D1571" s="42">
        <f>_xll.qlCalendarAdvance(Calendar,$D1570,B1571,"f",FALSE)</f>
        <v>50466</v>
      </c>
      <c r="E1571" s="177">
        <f>_xll.qlInterestRateIndexValueDate(IndexON,D1571)</f>
        <v>50466</v>
      </c>
      <c r="F1571" s="193">
        <f>IFERROR(_xll.qlIndexFixing(IndexON,D1571,TRUE,_xll.ohTrigger(RecalcTrigger,TriggerON)),NA())</f>
        <v>1.672848177284969E-2</v>
      </c>
      <c r="H1571" s="42">
        <f>_xll.qlCalendarAdvance(Calendar,$H1570,B1571,"f",FALSE)</f>
        <v>50466</v>
      </c>
      <c r="I1571" s="177">
        <f>_xll.qlInterestRateIndexValueDate(Index1M,$H1571)</f>
        <v>50468</v>
      </c>
      <c r="J1571" s="182">
        <f>IFERROR(_xll.qlIndexFixing(Index1M,$H1571,TRUE,_xll.ohTrigger(RecalcTrigger,Trigger1M)),NA())</f>
        <v>1.6732774950533047E-2</v>
      </c>
      <c r="K1571" s="44" t="e">
        <f>IFERROR(_xll.qlIndexFixing(Index3M,H1571,TRUE,_xll.ohTrigger(RecalcTrigger,Trigger3M)),NA())</f>
        <v>#N/A</v>
      </c>
      <c r="L1571" s="44">
        <f>IFERROR(_xll.qlIndexFixing(Index6M,$H1571,TRUE,_xll.ohTrigger(RecalcTrigger,Trigger6M)),NA())</f>
        <v>1.7044439930984652E-2</v>
      </c>
      <c r="M1571" s="183">
        <f>IFERROR(_xll.qlIndexFixing(Index1Y,$H1571,TRUE,_xll.ohTrigger(RecalcTrigger,Trigger1Y)),NA())</f>
        <v>1.7360498234605858E-2</v>
      </c>
      <c r="N1571" s="182">
        <f>IFERROR(_xll.qlIndexFixing(ONIndex1M,I1571,TRUE,_xll.ohTrigger(RecalcTrigger,Trigger1M)),NA())</f>
        <v>1.6744034537046204E-2</v>
      </c>
      <c r="O1571" s="44" t="e">
        <f>IFERROR(_xll.qlIndexFixing(ONIndex3M,I1571,TRUE,_xll.ohTrigger(RecalcTrigger,Trigger3M)),NA())</f>
        <v>#N/A</v>
      </c>
      <c r="P1571" s="44">
        <f>IFERROR(_xll.qlIndexFixing(ONIndex6M,I1571,TRUE,_xll.ohTrigger(RecalcTrigger,Trigger6M)),NA())</f>
        <v>1.7132519662634849E-2</v>
      </c>
      <c r="Q1571" s="183">
        <f>IFERROR(_xll.qlIndexFixing(ONIndex1Y,I1571,TRUE,_xll.ohTrigger(RecalcTrigger,Trigger1Y)),NA())</f>
        <v>1.743498980260938E-2</v>
      </c>
    </row>
    <row r="1572" spans="2:17" x14ac:dyDescent="0.2">
      <c r="B1572" s="39" t="s">
        <v>42</v>
      </c>
      <c r="D1572" s="42">
        <f>_xll.qlCalendarAdvance(Calendar,$D1571,B1572,"f",FALSE)</f>
        <v>50473</v>
      </c>
      <c r="E1572" s="177">
        <f>_xll.qlInterestRateIndexValueDate(IndexON,D1572)</f>
        <v>50473</v>
      </c>
      <c r="F1572" s="193">
        <f>IFERROR(_xll.qlIndexFixing(IndexON,D1572,TRUE,_xll.ohTrigger(RecalcTrigger,TriggerON)),NA())</f>
        <v>1.6714306070397811E-2</v>
      </c>
      <c r="H1572" s="42">
        <f>_xll.qlCalendarAdvance(Calendar,$H1571,B1572,"f",FALSE)</f>
        <v>50473</v>
      </c>
      <c r="I1572" s="177">
        <f>_xll.qlInterestRateIndexValueDate(Index1M,$H1572)</f>
        <v>50475</v>
      </c>
      <c r="J1572" s="182">
        <f>IFERROR(_xll.qlIndexFixing(Index1M,$H1572,TRUE,_xll.ohTrigger(RecalcTrigger,Trigger1M)),NA())</f>
        <v>1.6718611501284619E-2</v>
      </c>
      <c r="K1572" s="44" t="e">
        <f>IFERROR(_xll.qlIndexFixing(Index3M,H1572,TRUE,_xll.ohTrigger(RecalcTrigger,Trigger3M)),NA())</f>
        <v>#N/A</v>
      </c>
      <c r="L1572" s="44">
        <f>IFERROR(_xll.qlIndexFixing(Index6M,$H1572,TRUE,_xll.ohTrigger(RecalcTrigger,Trigger6M)),NA())</f>
        <v>1.7031812607623951E-2</v>
      </c>
      <c r="M1572" s="183">
        <f>IFERROR(_xll.qlIndexFixing(Index1Y,$H1572,TRUE,_xll.ohTrigger(RecalcTrigger,Trigger1Y)),NA())</f>
        <v>1.7351979199039674E-2</v>
      </c>
      <c r="N1572" s="182">
        <f>IFERROR(_xll.qlIndexFixing(ONIndex1M,I1572,TRUE,_xll.ohTrigger(RecalcTrigger,Trigger1M)),NA())</f>
        <v>1.6729806244342171E-2</v>
      </c>
      <c r="O1572" s="44" t="e">
        <f>IFERROR(_xll.qlIndexFixing(ONIndex3M,I1572,TRUE,_xll.ohTrigger(RecalcTrigger,Trigger3M)),NA())</f>
        <v>#N/A</v>
      </c>
      <c r="P1572" s="44">
        <f>IFERROR(_xll.qlIndexFixing(ONIndex6M,I1572,TRUE,_xll.ohTrigger(RecalcTrigger,Trigger6M)),NA())</f>
        <v>1.7119124146418585E-2</v>
      </c>
      <c r="Q1572" s="183">
        <f>IFERROR(_xll.qlIndexFixing(ONIndex1Y,I1572,TRUE,_xll.ohTrigger(RecalcTrigger,Trigger1Y)),NA())</f>
        <v>1.742528073090277E-2</v>
      </c>
    </row>
    <row r="1573" spans="2:17" x14ac:dyDescent="0.2">
      <c r="B1573" s="39" t="s">
        <v>42</v>
      </c>
      <c r="D1573" s="42">
        <f>_xll.qlCalendarAdvance(Calendar,$D1572,B1573,"f",FALSE)</f>
        <v>50480</v>
      </c>
      <c r="E1573" s="177">
        <f>_xll.qlInterestRateIndexValueDate(IndexON,D1573)</f>
        <v>50480</v>
      </c>
      <c r="F1573" s="193">
        <f>IFERROR(_xll.qlIndexFixing(IndexON,D1573,TRUE,_xll.ohTrigger(RecalcTrigger,TriggerON)),NA())</f>
        <v>1.6700177706878705E-2</v>
      </c>
      <c r="H1573" s="42">
        <f>_xll.qlCalendarAdvance(Calendar,$H1572,B1573,"f",FALSE)</f>
        <v>50480</v>
      </c>
      <c r="I1573" s="177">
        <f>_xll.qlInterestRateIndexValueDate(Index1M,$H1573)</f>
        <v>50482</v>
      </c>
      <c r="J1573" s="182">
        <f>IFERROR(_xll.qlIndexFixing(Index1M,$H1573,TRUE,_xll.ohTrigger(RecalcTrigger,Trigger1M)),NA())</f>
        <v>1.6704500278846568E-2</v>
      </c>
      <c r="K1573" s="44" t="e">
        <f>IFERROR(_xll.qlIndexFixing(Index3M,H1573,TRUE,_xll.ohTrigger(RecalcTrigger,Trigger3M)),NA())</f>
        <v>#N/A</v>
      </c>
      <c r="L1573" s="44">
        <f>IFERROR(_xll.qlIndexFixing(Index6M,$H1573,TRUE,_xll.ohTrigger(RecalcTrigger,Trigger6M)),NA())</f>
        <v>1.7019257057385322E-2</v>
      </c>
      <c r="M1573" s="183">
        <f>IFERROR(_xll.qlIndexFixing(Index1Y,$H1573,TRUE,_xll.ohTrigger(RecalcTrigger,Trigger1Y)),NA())</f>
        <v>1.7343516092299553E-2</v>
      </c>
      <c r="N1573" s="182">
        <f>IFERROR(_xll.qlIndexFixing(ONIndex1M,I1573,TRUE,_xll.ohTrigger(RecalcTrigger,Trigger1M)),NA())</f>
        <v>1.6715629534536092E-2</v>
      </c>
      <c r="O1573" s="44" t="e">
        <f>IFERROR(_xll.qlIndexFixing(ONIndex3M,I1573,TRUE,_xll.ohTrigger(RecalcTrigger,Trigger3M)),NA())</f>
        <v>#N/A</v>
      </c>
      <c r="P1573" s="44">
        <f>IFERROR(_xll.qlIndexFixing(ONIndex6M,I1573,TRUE,_xll.ohTrigger(RecalcTrigger,Trigger6M)),NA())</f>
        <v>1.7105795085923248E-2</v>
      </c>
      <c r="Q1573" s="183">
        <f>IFERROR(_xll.qlIndexFixing(ONIndex1Y,I1573,TRUE,_xll.ohTrigger(RecalcTrigger,Trigger1Y)),NA())</f>
        <v>1.7415619826346429E-2</v>
      </c>
    </row>
    <row r="1574" spans="2:17" x14ac:dyDescent="0.2">
      <c r="B1574" s="39" t="s">
        <v>42</v>
      </c>
      <c r="D1574" s="42">
        <f>_xll.qlCalendarAdvance(Calendar,$D1573,B1574,"f",FALSE)</f>
        <v>50487</v>
      </c>
      <c r="E1574" s="177">
        <f>_xll.qlInterestRateIndexValueDate(IndexON,D1574)</f>
        <v>50487</v>
      </c>
      <c r="F1574" s="193">
        <f>IFERROR(_xll.qlIndexFixing(IndexON,D1574,TRUE,_xll.ohTrigger(RecalcTrigger,TriggerON)),NA())</f>
        <v>1.6686097003395517E-2</v>
      </c>
      <c r="H1574" s="42">
        <f>_xll.qlCalendarAdvance(Calendar,$H1573,B1574,"f",FALSE)</f>
        <v>50487</v>
      </c>
      <c r="I1574" s="177">
        <f>_xll.qlInterestRateIndexValueDate(Index1M,$H1574)</f>
        <v>50489</v>
      </c>
      <c r="J1574" s="182">
        <f>IFERROR(_xll.qlIndexFixing(Index1M,$H1574,TRUE,_xll.ohTrigger(RecalcTrigger,Trigger1M)),NA())</f>
        <v>1.6689829046176996E-2</v>
      </c>
      <c r="K1574" s="44" t="e">
        <f>IFERROR(_xll.qlIndexFixing(Index3M,H1574,TRUE,_xll.ohTrigger(RecalcTrigger,Trigger3M)),NA())</f>
        <v>#N/A</v>
      </c>
      <c r="L1574" s="44">
        <f>IFERROR(_xll.qlIndexFixing(Index6M,$H1574,TRUE,_xll.ohTrigger(RecalcTrigger,Trigger6M)),NA())</f>
        <v>1.7006773647072981E-2</v>
      </c>
      <c r="M1574" s="183">
        <f>IFERROR(_xll.qlIndexFixing(Index1Y,$H1574,TRUE,_xll.ohTrigger(RecalcTrigger,Trigger1Y)),NA())</f>
        <v>1.7335109182158151E-2</v>
      </c>
      <c r="N1574" s="182">
        <f>IFERROR(_xll.qlIndexFixing(ONIndex1M,I1574,TRUE,_xll.ohTrigger(RecalcTrigger,Trigger1M)),NA())</f>
        <v>1.670150474351928E-2</v>
      </c>
      <c r="O1574" s="44" t="e">
        <f>IFERROR(_xll.qlIndexFixing(ONIndex3M,I1574,TRUE,_xll.ohTrigger(RecalcTrigger,Trigger3M)),NA())</f>
        <v>#N/A</v>
      </c>
      <c r="P1574" s="44">
        <f>IFERROR(_xll.qlIndexFixing(ONIndex6M,I1574,TRUE,_xll.ohTrigger(RecalcTrigger,Trigger6M)),NA())</f>
        <v>1.7092532846376685E-2</v>
      </c>
      <c r="Q1574" s="183">
        <f>IFERROR(_xll.qlIndexFixing(ONIndex1Y,I1574,TRUE,_xll.ohTrigger(RecalcTrigger,Trigger1Y)),NA())</f>
        <v>1.7406007353368835E-2</v>
      </c>
    </row>
    <row r="1575" spans="2:17" x14ac:dyDescent="0.2">
      <c r="B1575" s="39" t="s">
        <v>42</v>
      </c>
      <c r="D1575" s="42">
        <f>_xll.qlCalendarAdvance(Calendar,$D1574,B1575,"f",FALSE)</f>
        <v>50494</v>
      </c>
      <c r="E1575" s="177">
        <f>_xll.qlInterestRateIndexValueDate(IndexON,D1575)</f>
        <v>50494</v>
      </c>
      <c r="F1575" s="193">
        <f>IFERROR(_xll.qlIndexFixing(IndexON,D1575,TRUE,_xll.ohTrigger(RecalcTrigger,TriggerON)),NA())</f>
        <v>1.6672064281451071E-2</v>
      </c>
      <c r="H1575" s="42">
        <f>_xll.qlCalendarAdvance(Calendar,$H1574,B1575,"f",FALSE)</f>
        <v>50494</v>
      </c>
      <c r="I1575" s="177">
        <f>_xll.qlInterestRateIndexValueDate(Index1M,$H1575)</f>
        <v>50496</v>
      </c>
      <c r="J1575" s="182">
        <f>IFERROR(_xll.qlIndexFixing(Index1M,$H1575,TRUE,_xll.ohTrigger(RecalcTrigger,Trigger1M)),NA())</f>
        <v>1.6676435858713756E-2</v>
      </c>
      <c r="K1575" s="44" t="e">
        <f>IFERROR(_xll.qlIndexFixing(Index3M,H1575,TRUE,_xll.ohTrigger(RecalcTrigger,Trigger3M)),NA())</f>
        <v>#N/A</v>
      </c>
      <c r="L1575" s="44">
        <f>IFERROR(_xll.qlIndexFixing(Index6M,$H1575,TRUE,_xll.ohTrigger(RecalcTrigger,Trigger6M)),NA())</f>
        <v>1.6995747481195572E-2</v>
      </c>
      <c r="M1575" s="183">
        <f>IFERROR(_xll.qlIndexFixing(Index1Y,$H1575,TRUE,_xll.ohTrigger(RecalcTrigger,Trigger1Y)),NA())</f>
        <v>1.7326758736387678E-2</v>
      </c>
      <c r="N1575" s="182">
        <f>IFERROR(_xll.qlIndexFixing(ONIndex1M,I1575,TRUE,_xll.ohTrigger(RecalcTrigger,Trigger1M)),NA())</f>
        <v>1.6687432207023178E-2</v>
      </c>
      <c r="O1575" s="44" t="e">
        <f>IFERROR(_xll.qlIndexFixing(ONIndex3M,I1575,TRUE,_xll.ohTrigger(RecalcTrigger,Trigger3M)),NA())</f>
        <v>#N/A</v>
      </c>
      <c r="P1575" s="44">
        <f>IFERROR(_xll.qlIndexFixing(ONIndex6M,I1575,TRUE,_xll.ohTrigger(RecalcTrigger,Trigger6M)),NA())</f>
        <v>1.7079337792527127E-2</v>
      </c>
      <c r="Q1575" s="183">
        <f>IFERROR(_xll.qlIndexFixing(ONIndex1Y,I1575,TRUE,_xll.ohTrigger(RecalcTrigger,Trigger1Y)),NA())</f>
        <v>1.7396443576638276E-2</v>
      </c>
    </row>
    <row r="1576" spans="2:17" x14ac:dyDescent="0.2">
      <c r="B1576" s="39" t="s">
        <v>42</v>
      </c>
      <c r="D1576" s="42">
        <f>_xll.qlCalendarAdvance(Calendar,$D1575,B1576,"f",FALSE)</f>
        <v>50501</v>
      </c>
      <c r="E1576" s="177">
        <f>_xll.qlInterestRateIndexValueDate(IndexON,D1576)</f>
        <v>50501</v>
      </c>
      <c r="F1576" s="193">
        <f>IFERROR(_xll.qlIndexFixing(IndexON,D1576,TRUE,_xll.ohTrigger(RecalcTrigger,TriggerON)),NA())</f>
        <v>1.6658079862148512E-2</v>
      </c>
      <c r="H1576" s="42">
        <f>_xll.qlCalendarAdvance(Calendar,$H1575,B1576,"f",FALSE)</f>
        <v>50501</v>
      </c>
      <c r="I1576" s="177">
        <f>_xll.qlInterestRateIndexValueDate(Index1M,$H1576)</f>
        <v>50503</v>
      </c>
      <c r="J1576" s="182">
        <f>IFERROR(_xll.qlIndexFixing(Index1M,$H1576,TRUE,_xll.ohTrigger(RecalcTrigger,Trigger1M)),NA())</f>
        <v>1.666248333315884E-2</v>
      </c>
      <c r="K1576" s="44" t="e">
        <f>IFERROR(_xll.qlIndexFixing(Index3M,H1576,TRUE,_xll.ohTrigger(RecalcTrigger,Trigger3M)),NA())</f>
        <v>#N/A</v>
      </c>
      <c r="L1576" s="44">
        <f>IFERROR(_xll.qlIndexFixing(Index6M,$H1576,TRUE,_xll.ohTrigger(RecalcTrigger,Trigger6M)),NA())</f>
        <v>1.6983395199803297E-2</v>
      </c>
      <c r="M1576" s="183">
        <f>IFERROR(_xll.qlIndexFixing(Index1Y,$H1576,TRUE,_xll.ohTrigger(RecalcTrigger,Trigger1Y)),NA())</f>
        <v>1.7317904463762586E-2</v>
      </c>
      <c r="N1576" s="182">
        <f>IFERROR(_xll.qlIndexFixing(ONIndex1M,I1576,TRUE,_xll.ohTrigger(RecalcTrigger,Trigger1M)),NA())</f>
        <v>1.6673412260699294E-2</v>
      </c>
      <c r="O1576" s="44" t="e">
        <f>IFERROR(_xll.qlIndexFixing(ONIndex3M,I1576,TRUE,_xll.ohTrigger(RecalcTrigger,Trigger3M)),NA())</f>
        <v>#N/A</v>
      </c>
      <c r="P1576" s="44">
        <f>IFERROR(_xll.qlIndexFixing(ONIndex6M,I1576,TRUE,_xll.ohTrigger(RecalcTrigger,Trigger6M)),NA())</f>
        <v>1.7066210289602424E-2</v>
      </c>
      <c r="Q1576" s="183">
        <f>IFERROR(_xll.qlIndexFixing(ONIndex1Y,I1576,TRUE,_xll.ohTrigger(RecalcTrigger,Trigger1Y)),NA())</f>
        <v>1.7386928760743103E-2</v>
      </c>
    </row>
    <row r="1577" spans="2:17" x14ac:dyDescent="0.2">
      <c r="B1577" s="39" t="s">
        <v>42</v>
      </c>
      <c r="D1577" s="42">
        <f>_xll.qlCalendarAdvance(Calendar,$D1576,B1577,"f",FALSE)</f>
        <v>50508</v>
      </c>
      <c r="E1577" s="177">
        <f>_xll.qlInterestRateIndexValueDate(IndexON,D1577)</f>
        <v>50508</v>
      </c>
      <c r="F1577" s="193">
        <f>IFERROR(_xll.qlIndexFixing(IndexON,D1577,TRUE,_xll.ohTrigger(RecalcTrigger,TriggerON)),NA())</f>
        <v>1.6644144066910727E-2</v>
      </c>
      <c r="H1577" s="42">
        <f>_xll.qlCalendarAdvance(Calendar,$H1576,B1577,"f",FALSE)</f>
        <v>50508</v>
      </c>
      <c r="I1577" s="177">
        <f>_xll.qlInterestRateIndexValueDate(Index1M,$H1577)</f>
        <v>50510</v>
      </c>
      <c r="J1577" s="182">
        <f>IFERROR(_xll.qlIndexFixing(Index1M,$H1577,TRUE,_xll.ohTrigger(RecalcTrigger,Trigger1M)),NA())</f>
        <v>1.6648584378708975E-2</v>
      </c>
      <c r="K1577" s="44" t="e">
        <f>IFERROR(_xll.qlIndexFixing(Index3M,H1577,TRUE,_xll.ohTrigger(RecalcTrigger,Trigger3M)),NA())</f>
        <v>#N/A</v>
      </c>
      <c r="L1577" s="44">
        <f>IFERROR(_xll.qlIndexFixing(Index6M,$H1577,TRUE,_xll.ohTrigger(RecalcTrigger,Trigger6M)),NA())</f>
        <v>1.697111606857455E-2</v>
      </c>
      <c r="M1577" s="183">
        <f>IFERROR(_xll.qlIndexFixing(Index1Y,$H1577,TRUE,_xll.ohTrigger(RecalcTrigger,Trigger1Y)),NA())</f>
        <v>1.7310228309052773E-2</v>
      </c>
      <c r="N1577" s="182">
        <f>IFERROR(_xll.qlIndexFixing(ONIndex1M,I1577,TRUE,_xll.ohTrigger(RecalcTrigger,Trigger1M)),NA())</f>
        <v>1.6659445240598814E-2</v>
      </c>
      <c r="O1577" s="44" t="e">
        <f>IFERROR(_xll.qlIndexFixing(ONIndex3M,I1577,TRUE,_xll.ohTrigger(RecalcTrigger,Trigger3M)),NA())</f>
        <v>#N/A</v>
      </c>
      <c r="P1577" s="44">
        <f>IFERROR(_xll.qlIndexFixing(ONIndex6M,I1577,TRUE,_xll.ohTrigger(RecalcTrigger,Trigger6M)),NA())</f>
        <v>1.7053150702350806E-2</v>
      </c>
      <c r="Q1577" s="183">
        <f>IFERROR(_xll.qlIndexFixing(ONIndex1Y,I1577,TRUE,_xll.ohTrigger(RecalcTrigger,Trigger1Y)),NA())</f>
        <v>1.7377463169951923E-2</v>
      </c>
    </row>
    <row r="1578" spans="2:17" x14ac:dyDescent="0.2">
      <c r="B1578" s="39" t="s">
        <v>42</v>
      </c>
      <c r="D1578" s="42">
        <f>_xll.qlCalendarAdvance(Calendar,$D1577,B1578,"f",FALSE)</f>
        <v>50515</v>
      </c>
      <c r="E1578" s="177">
        <f>_xll.qlInterestRateIndexValueDate(IndexON,D1578)</f>
        <v>50515</v>
      </c>
      <c r="F1578" s="193">
        <f>IFERROR(_xll.qlIndexFixing(IndexON,D1578,TRUE,_xll.ohTrigger(RecalcTrigger,TriggerON)),NA())</f>
        <v>1.6630257216920796E-2</v>
      </c>
      <c r="H1578" s="42">
        <f>_xll.qlCalendarAdvance(Calendar,$H1577,B1578,"f",FALSE)</f>
        <v>50515</v>
      </c>
      <c r="I1578" s="177">
        <f>_xll.qlInterestRateIndexValueDate(Index1M,$H1578)</f>
        <v>50517</v>
      </c>
      <c r="J1578" s="182">
        <f>IFERROR(_xll.qlIndexFixing(Index1M,$H1578,TRUE,_xll.ohTrigger(RecalcTrigger,Trigger1M)),NA())</f>
        <v>1.6634739331430337E-2</v>
      </c>
      <c r="K1578" s="44" t="e">
        <f>IFERROR(_xll.qlIndexFixing(Index3M,H1578,TRUE,_xll.ohTrigger(RecalcTrigger,Trigger3M)),NA())</f>
        <v>#N/A</v>
      </c>
      <c r="L1578" s="44">
        <f>IFERROR(_xll.qlIndexFixing(Index6M,$H1578,TRUE,_xll.ohTrigger(RecalcTrigger,Trigger6M)),NA())</f>
        <v>1.6958910454277359E-2</v>
      </c>
      <c r="M1578" s="183">
        <f>IFERROR(_xll.qlIndexFixing(Index1Y,$H1578,TRUE,_xll.ohTrigger(RecalcTrigger,Trigger1Y)),NA())</f>
        <v>1.7302048863037149E-2</v>
      </c>
      <c r="N1578" s="182">
        <f>IFERROR(_xll.qlIndexFixing(ONIndex1M,I1578,TRUE,_xll.ohTrigger(RecalcTrigger,Trigger1M)),NA())</f>
        <v>1.6641565952388859E-2</v>
      </c>
      <c r="O1578" s="44" t="e">
        <f>IFERROR(_xll.qlIndexFixing(ONIndex3M,I1578,TRUE,_xll.ohTrigger(RecalcTrigger,Trigger3M)),NA())</f>
        <v>#N/A</v>
      </c>
      <c r="P1578" s="44">
        <f>IFERROR(_xll.qlIndexFixing(ONIndex6M,I1578,TRUE,_xll.ohTrigger(RecalcTrigger,Trigger6M)),NA())</f>
        <v>1.7036460186501401E-2</v>
      </c>
      <c r="Q1578" s="183">
        <f>IFERROR(_xll.qlIndexFixing(ONIndex1Y,I1578,TRUE,_xll.ohTrigger(RecalcTrigger,Trigger1Y)),NA())</f>
        <v>1.7365365881500949E-2</v>
      </c>
    </row>
    <row r="1579" spans="2:17" x14ac:dyDescent="0.2">
      <c r="B1579" s="39" t="s">
        <v>42</v>
      </c>
      <c r="D1579" s="42">
        <f>_xll.qlCalendarAdvance(Calendar,$D1578,B1579,"f",FALSE)</f>
        <v>50522</v>
      </c>
      <c r="E1579" s="177">
        <f>_xll.qlInterestRateIndexValueDate(IndexON,D1579)</f>
        <v>50522</v>
      </c>
      <c r="F1579" s="193">
        <f>IFERROR(_xll.qlIndexFixing(IndexON,D1579,TRUE,_xll.ohTrigger(RecalcTrigger,TriggerON)),NA())</f>
        <v>1.6616419633361801E-2</v>
      </c>
      <c r="H1579" s="42">
        <f>_xll.qlCalendarAdvance(Calendar,$H1578,B1579,"f",FALSE)</f>
        <v>50522</v>
      </c>
      <c r="I1579" s="177">
        <f>_xll.qlInterestRateIndexValueDate(Index1M,$H1579)</f>
        <v>50524</v>
      </c>
      <c r="J1579" s="182">
        <f>IFERROR(_xll.qlIndexFixing(Index1M,$H1579,TRUE,_xll.ohTrigger(RecalcTrigger,Trigger1M)),NA())</f>
        <v>1.6620948527391599E-2</v>
      </c>
      <c r="K1579" s="44" t="e">
        <f>IFERROR(_xll.qlIndexFixing(Index3M,H1579,TRUE,_xll.ohTrigger(RecalcTrigger,Trigger3M)),NA())</f>
        <v>#N/A</v>
      </c>
      <c r="L1579" s="44">
        <f>IFERROR(_xll.qlIndexFixing(Index6M,$H1579,TRUE,_xll.ohTrigger(RecalcTrigger,Trigger6M)),NA())</f>
        <v>1.6946778723679327E-2</v>
      </c>
      <c r="M1579" s="183">
        <f>IFERROR(_xll.qlIndexFixing(Index1Y,$H1579,TRUE,_xll.ohTrigger(RecalcTrigger,Trigger1Y)),NA())</f>
        <v>1.7293926952489425E-2</v>
      </c>
      <c r="N1579" s="182">
        <f>IFERROR(_xll.qlIndexFixing(ONIndex1M,I1579,TRUE,_xll.ohTrigger(RecalcTrigger,Trigger1M)),NA())</f>
        <v>1.6631671321354347E-2</v>
      </c>
      <c r="O1579" s="44" t="e">
        <f>IFERROR(_xll.qlIndexFixing(ONIndex3M,I1579,TRUE,_xll.ohTrigger(RecalcTrigger,Trigger3M)),NA())</f>
        <v>#N/A</v>
      </c>
      <c r="P1579" s="44">
        <f>IFERROR(_xll.qlIndexFixing(ONIndex6M,I1579,TRUE,_xll.ohTrigger(RecalcTrigger,Trigger6M)),NA())</f>
        <v>1.7027236735218665E-2</v>
      </c>
      <c r="Q1579" s="183">
        <f>IFERROR(_xll.qlIndexFixing(ONIndex1Y,I1579,TRUE,_xll.ohTrigger(RecalcTrigger,Trigger1Y)),NA())</f>
        <v>1.7358680722514563E-2</v>
      </c>
    </row>
    <row r="1580" spans="2:17" x14ac:dyDescent="0.2">
      <c r="B1580" s="39" t="s">
        <v>42</v>
      </c>
      <c r="D1580" s="42">
        <f>_xll.qlCalendarAdvance(Calendar,$D1579,B1580,"f",FALSE)</f>
        <v>50529</v>
      </c>
      <c r="E1580" s="177">
        <f>_xll.qlInterestRateIndexValueDate(IndexON,D1580)</f>
        <v>50529</v>
      </c>
      <c r="F1580" s="193">
        <f>IFERROR(_xll.qlIndexFixing(IndexON,D1580,TRUE,_xll.ohTrigger(RecalcTrigger,TriggerON)),NA())</f>
        <v>1.6602631637736565E-2</v>
      </c>
      <c r="H1580" s="42">
        <f>_xll.qlCalendarAdvance(Calendar,$H1579,B1580,"f",FALSE)</f>
        <v>50529</v>
      </c>
      <c r="I1580" s="177">
        <f>_xll.qlInterestRateIndexValueDate(Index1M,$H1580)</f>
        <v>50531</v>
      </c>
      <c r="J1580" s="182">
        <f>IFERROR(_xll.qlIndexFixing(Index1M,$H1580,TRUE,_xll.ohTrigger(RecalcTrigger,Trigger1M)),NA())</f>
        <v>1.660721230266643E-2</v>
      </c>
      <c r="K1580" s="44" t="e">
        <f>IFERROR(_xll.qlIndexFixing(Index3M,H1580,TRUE,_xll.ohTrigger(RecalcTrigger,Trigger3M)),NA())</f>
        <v>#N/A</v>
      </c>
      <c r="L1580" s="44">
        <f>IFERROR(_xll.qlIndexFixing(Index6M,$H1580,TRUE,_xll.ohTrigger(RecalcTrigger,Trigger6M)),NA())</f>
        <v>1.6933408664394346E-2</v>
      </c>
      <c r="M1580" s="183">
        <f>IFERROR(_xll.qlIndexFixing(Index1Y,$H1580,TRUE,_xll.ohTrigger(RecalcTrigger,Trigger1Y)),NA())</f>
        <v>1.7285862845187065E-2</v>
      </c>
      <c r="N1580" s="182">
        <f>IFERROR(_xll.qlIndexFixing(ONIndex1M,I1580,TRUE,_xll.ohTrigger(RecalcTrigger,Trigger1M)),NA())</f>
        <v>1.6617865094072926E-2</v>
      </c>
      <c r="O1580" s="44" t="e">
        <f>IFERROR(_xll.qlIndexFixing(ONIndex3M,I1580,TRUE,_xll.ohTrigger(RecalcTrigger,Trigger3M)),NA())</f>
        <v>#N/A</v>
      </c>
      <c r="P1580" s="44">
        <f>IFERROR(_xll.qlIndexFixing(ONIndex6M,I1580,TRUE,_xll.ohTrigger(RecalcTrigger,Trigger6M)),NA())</f>
        <v>1.7014383085314222E-2</v>
      </c>
      <c r="Q1580" s="183">
        <f>IFERROR(_xll.qlIndexFixing(ONIndex1Y,I1580,TRUE,_xll.ohTrigger(RecalcTrigger,Trigger1Y)),NA())</f>
        <v>1.7349364394885214E-2</v>
      </c>
    </row>
    <row r="1581" spans="2:17" x14ac:dyDescent="0.2">
      <c r="B1581" s="39" t="s">
        <v>42</v>
      </c>
      <c r="D1581" s="42">
        <f>_xll.qlCalendarAdvance(Calendar,$D1580,B1581,"f",FALSE)</f>
        <v>50536</v>
      </c>
      <c r="E1581" s="177">
        <f>_xll.qlInterestRateIndexValueDate(IndexON,D1581)</f>
        <v>50536</v>
      </c>
      <c r="F1581" s="193">
        <f>IFERROR(_xll.qlIndexFixing(IndexON,D1581,TRUE,_xll.ohTrigger(RecalcTrigger,TriggerON)),NA())</f>
        <v>1.6588893551148232E-2</v>
      </c>
      <c r="H1581" s="42">
        <f>_xll.qlCalendarAdvance(Calendar,$H1580,B1581,"f",FALSE)</f>
        <v>50536</v>
      </c>
      <c r="I1581" s="177">
        <f>_xll.qlInterestRateIndexValueDate(Index1M,$H1581)</f>
        <v>50538</v>
      </c>
      <c r="J1581" s="182">
        <f>IFERROR(_xll.qlIndexFixing(Index1M,$H1581,TRUE,_xll.ohTrigger(RecalcTrigger,Trigger1M)),NA())</f>
        <v>1.6593530993316008E-2</v>
      </c>
      <c r="K1581" s="44" t="e">
        <f>IFERROR(_xll.qlIndexFixing(Index3M,H1581,TRUE,_xll.ohTrigger(RecalcTrigger,Trigger3M)),NA())</f>
        <v>#N/A</v>
      </c>
      <c r="L1581" s="44">
        <f>IFERROR(_xll.qlIndexFixing(Index6M,$H1581,TRUE,_xll.ohTrigger(RecalcTrigger,Trigger6M)),NA())</f>
        <v>1.692144050391706E-2</v>
      </c>
      <c r="M1581" s="183">
        <f>IFERROR(_xll.qlIndexFixing(Index1Y,$H1581,TRUE,_xll.ohTrigger(RecalcTrigger,Trigger1Y)),NA())</f>
        <v>1.727785680890755E-2</v>
      </c>
      <c r="N1581" s="182">
        <f>IFERROR(_xll.qlIndexFixing(ONIndex1M,I1581,TRUE,_xll.ohTrigger(RecalcTrigger,Trigger1M)),NA())</f>
        <v>1.6604113135860743E-2</v>
      </c>
      <c r="O1581" s="44" t="e">
        <f>IFERROR(_xll.qlIndexFixing(ONIndex3M,I1581,TRUE,_xll.ohTrigger(RecalcTrigger,Trigger3M)),NA())</f>
        <v>#N/A</v>
      </c>
      <c r="P1581" s="44">
        <f>IFERROR(_xll.qlIndexFixing(ONIndex6M,I1581,TRUE,_xll.ohTrigger(RecalcTrigger,Trigger6M)),NA())</f>
        <v>1.700159881111496E-2</v>
      </c>
      <c r="Q1581" s="183">
        <f>IFERROR(_xll.qlIndexFixing(ONIndex1Y,I1581,TRUE,_xll.ohTrigger(RecalcTrigger,Trigger1Y)),NA())</f>
        <v>1.7340098350713262E-2</v>
      </c>
    </row>
    <row r="1582" spans="2:17" x14ac:dyDescent="0.2">
      <c r="B1582" s="39" t="s">
        <v>42</v>
      </c>
      <c r="D1582" s="42">
        <f>_xll.qlCalendarAdvance(Calendar,$D1581,B1582,"f",FALSE)</f>
        <v>50543</v>
      </c>
      <c r="E1582" s="177">
        <f>_xll.qlInterestRateIndexValueDate(IndexON,D1582)</f>
        <v>50543</v>
      </c>
      <c r="F1582" s="193">
        <f>IFERROR(_xll.qlIndexFixing(IndexON,D1582,TRUE,_xll.ohTrigger(RecalcTrigger,TriggerON)),NA())</f>
        <v>1.6575205695099626E-2</v>
      </c>
      <c r="H1582" s="42">
        <f>_xll.qlCalendarAdvance(Calendar,$H1581,B1582,"f",FALSE)</f>
        <v>50543</v>
      </c>
      <c r="I1582" s="177">
        <f>_xll.qlInterestRateIndexValueDate(Index1M,$H1582)</f>
        <v>50545</v>
      </c>
      <c r="J1582" s="182">
        <f>IFERROR(_xll.qlIndexFixing(Index1M,$H1582,TRUE,_xll.ohTrigger(RecalcTrigger,Trigger1M)),NA())</f>
        <v>1.6579904935411505E-2</v>
      </c>
      <c r="K1582" s="44" t="e">
        <f>IFERROR(_xll.qlIndexFixing(Index3M,H1582,TRUE,_xll.ohTrigger(RecalcTrigger,Trigger3M)),NA())</f>
        <v>#N/A</v>
      </c>
      <c r="L1582" s="44">
        <f>IFERROR(_xll.qlIndexFixing(Index6M,$H1582,TRUE,_xll.ohTrigger(RecalcTrigger,Trigger6M)),NA())</f>
        <v>1.6909547417742251E-2</v>
      </c>
      <c r="M1582" s="183">
        <f>IFERROR(_xll.qlIndexFixing(Index1Y,$H1582,TRUE,_xll.ohTrigger(RecalcTrigger,Trigger1Y)),NA())</f>
        <v>1.7269909111430972E-2</v>
      </c>
      <c r="N1582" s="182">
        <f>IFERROR(_xll.qlIndexFixing(ONIndex1M,I1582,TRUE,_xll.ohTrigger(RecalcTrigger,Trigger1M)),NA())</f>
        <v>1.6590415782609114E-2</v>
      </c>
      <c r="O1582" s="44" t="e">
        <f>IFERROR(_xll.qlIndexFixing(ONIndex3M,I1582,TRUE,_xll.ohTrigger(RecalcTrigger,Trigger3M)),NA())</f>
        <v>#N/A</v>
      </c>
      <c r="P1582" s="44">
        <f>IFERROR(_xll.qlIndexFixing(ONIndex6M,I1582,TRUE,_xll.ohTrigger(RecalcTrigger,Trigger6M)),NA())</f>
        <v>1.6988884277688854E-2</v>
      </c>
      <c r="Q1582" s="183">
        <f>IFERROR(_xll.qlIndexFixing(ONIndex1Y,I1582,TRUE,_xll.ohTrigger(RecalcTrigger,Trigger1Y)),NA())</f>
        <v>1.733088285458706E-2</v>
      </c>
    </row>
    <row r="1583" spans="2:17" x14ac:dyDescent="0.2">
      <c r="B1583" s="39" t="s">
        <v>42</v>
      </c>
      <c r="D1583" s="42">
        <f>_xll.qlCalendarAdvance(Calendar,$D1582,B1583,"f",FALSE)</f>
        <v>50550</v>
      </c>
      <c r="E1583" s="177">
        <f>_xll.qlInterestRateIndexValueDate(IndexON,D1583)</f>
        <v>50550</v>
      </c>
      <c r="F1583" s="193">
        <f>IFERROR(_xll.qlIndexFixing(IndexON,D1583,TRUE,_xll.ohTrigger(RecalcTrigger,TriggerON)),NA())</f>
        <v>1.6561568390534021E-2</v>
      </c>
      <c r="H1583" s="42">
        <f>_xll.qlCalendarAdvance(Calendar,$H1582,B1583,"f",FALSE)</f>
        <v>50550</v>
      </c>
      <c r="I1583" s="177">
        <f>_xll.qlInterestRateIndexValueDate(Index1M,$H1583)</f>
        <v>50552</v>
      </c>
      <c r="J1583" s="182">
        <f>IFERROR(_xll.qlIndexFixing(Index1M,$H1583,TRUE,_xll.ohTrigger(RecalcTrigger,Trigger1M)),NA())</f>
        <v>1.6566334465014099E-2</v>
      </c>
      <c r="K1583" s="44" t="e">
        <f>IFERROR(_xll.qlIndexFixing(Index3M,H1583,TRUE,_xll.ohTrigger(RecalcTrigger,Trigger3M)),NA())</f>
        <v>#N/A</v>
      </c>
      <c r="L1583" s="44">
        <f>IFERROR(_xll.qlIndexFixing(Index6M,$H1583,TRUE,_xll.ohTrigger(RecalcTrigger,Trigger6M)),NA())</f>
        <v>1.6897729772662101E-2</v>
      </c>
      <c r="M1583" s="183">
        <f>IFERROR(_xll.qlIndexFixing(Index1Y,$H1583,TRUE,_xll.ohTrigger(RecalcTrigger,Trigger1Y)),NA())</f>
        <v>1.7262020020537869E-2</v>
      </c>
      <c r="N1583" s="182">
        <f>IFERROR(_xll.qlIndexFixing(ONIndex1M,I1583,TRUE,_xll.ohTrigger(RecalcTrigger,Trigger1M)),NA())</f>
        <v>1.6576773370129416E-2</v>
      </c>
      <c r="O1583" s="44" t="e">
        <f>IFERROR(_xll.qlIndexFixing(ONIndex3M,I1583,TRUE,_xll.ohTrigger(RecalcTrigger,Trigger3M)),NA())</f>
        <v>#N/A</v>
      </c>
      <c r="P1583" s="44">
        <f>IFERROR(_xll.qlIndexFixing(ONIndex6M,I1583,TRUE,_xll.ohTrigger(RecalcTrigger,Trigger6M)),NA())</f>
        <v>1.6976239850023944E-2</v>
      </c>
      <c r="Q1583" s="183">
        <f>IFERROR(_xll.qlIndexFixing(ONIndex1Y,I1583,TRUE,_xll.ohTrigger(RecalcTrigger,Trigger1Y)),NA())</f>
        <v>1.7321718171015021E-2</v>
      </c>
    </row>
    <row r="1584" spans="2:17" x14ac:dyDescent="0.2">
      <c r="B1584" s="39" t="s">
        <v>42</v>
      </c>
      <c r="D1584" s="42">
        <f>_xll.qlCalendarAdvance(Calendar,$D1583,B1584,"f",FALSE)</f>
        <v>50557</v>
      </c>
      <c r="E1584" s="177">
        <f>_xll.qlInterestRateIndexValueDate(IndexON,D1584)</f>
        <v>50557</v>
      </c>
      <c r="F1584" s="193">
        <f>IFERROR(_xll.qlIndexFixing(IndexON,D1584,TRUE,_xll.ohTrigger(RecalcTrigger,TriggerON)),NA())</f>
        <v>1.6547981958954239E-2</v>
      </c>
      <c r="H1584" s="42">
        <f>_xll.qlCalendarAdvance(Calendar,$H1583,B1584,"f",FALSE)</f>
        <v>50557</v>
      </c>
      <c r="I1584" s="177">
        <f>_xll.qlInterestRateIndexValueDate(Index1M,$H1584)</f>
        <v>50559</v>
      </c>
      <c r="J1584" s="182">
        <f>IFERROR(_xll.qlIndexFixing(Index1M,$H1584,TRUE,_xll.ohTrigger(RecalcTrigger,Trigger1M)),NA())</f>
        <v>1.6552819918192463E-2</v>
      </c>
      <c r="K1584" s="44" t="e">
        <f>IFERROR(_xll.qlIndexFixing(Index3M,H1584,TRUE,_xll.ohTrigger(RecalcTrigger,Trigger3M)),NA())</f>
        <v>#N/A</v>
      </c>
      <c r="L1584" s="44">
        <f>IFERROR(_xll.qlIndexFixing(Index6M,$H1584,TRUE,_xll.ohTrigger(RecalcTrigger,Trigger6M)),NA())</f>
        <v>1.6887241162966103E-2</v>
      </c>
      <c r="M1584" s="183">
        <f>IFERROR(_xll.qlIndexFixing(Index1Y,$H1584,TRUE,_xll.ohTrigger(RecalcTrigger,Trigger1Y)),NA())</f>
        <v>1.7254189804011846E-2</v>
      </c>
      <c r="N1584" s="182">
        <f>IFERROR(_xll.qlIndexFixing(ONIndex1M,I1584,TRUE,_xll.ohTrigger(RecalcTrigger,Trigger1M)),NA())</f>
        <v>1.6563186234233029E-2</v>
      </c>
      <c r="O1584" s="44" t="e">
        <f>IFERROR(_xll.qlIndexFixing(ONIndex3M,I1584,TRUE,_xll.ohTrigger(RecalcTrigger,Trigger3M)),NA())</f>
        <v>#N/A</v>
      </c>
      <c r="P1584" s="44">
        <f>IFERROR(_xll.qlIndexFixing(ONIndex6M,I1584,TRUE,_xll.ohTrigger(RecalcTrigger,Trigger6M)),NA())</f>
        <v>1.6963665893028335E-2</v>
      </c>
      <c r="Q1584" s="183">
        <f>IFERROR(_xll.qlIndexFixing(ONIndex1Y,I1584,TRUE,_xll.ohTrigger(RecalcTrigger,Trigger1Y)),NA())</f>
        <v>1.7312604564425627E-2</v>
      </c>
    </row>
    <row r="1585" spans="2:17" x14ac:dyDescent="0.2">
      <c r="B1585" s="39" t="s">
        <v>42</v>
      </c>
      <c r="D1585" s="42">
        <f>_xll.qlCalendarAdvance(Calendar,$D1584,B1585,"f",FALSE)</f>
        <v>50564</v>
      </c>
      <c r="E1585" s="177">
        <f>_xll.qlInterestRateIndexValueDate(IndexON,D1585)</f>
        <v>50564</v>
      </c>
      <c r="F1585" s="193">
        <f>IFERROR(_xll.qlIndexFixing(IndexON,D1585,TRUE,_xll.ohTrigger(RecalcTrigger,TriggerON)),NA())</f>
        <v>1.6534446721543361E-2</v>
      </c>
      <c r="H1585" s="42">
        <f>_xll.qlCalendarAdvance(Calendar,$H1584,B1585,"f",FALSE)</f>
        <v>50564</v>
      </c>
      <c r="I1585" s="177">
        <f>_xll.qlInterestRateIndexValueDate(Index1M,$H1585)</f>
        <v>50566</v>
      </c>
      <c r="J1585" s="182">
        <f>IFERROR(_xll.qlIndexFixing(Index1M,$H1585,TRUE,_xll.ohTrigger(RecalcTrigger,Trigger1M)),NA())</f>
        <v>1.6539361631010274E-2</v>
      </c>
      <c r="K1585" s="44" t="e">
        <f>IFERROR(_xll.qlIndexFixing(Index3M,H1585,TRUE,_xll.ohTrigger(RecalcTrigger,Trigger3M)),NA())</f>
        <v>#N/A</v>
      </c>
      <c r="L1585" s="44">
        <f>IFERROR(_xll.qlIndexFixing(Index6M,$H1585,TRUE,_xll.ohTrigger(RecalcTrigger,Trigger6M)),NA())</f>
        <v>1.6875560436633262E-2</v>
      </c>
      <c r="M1585" s="183">
        <f>IFERROR(_xll.qlIndexFixing(Index1Y,$H1585,TRUE,_xll.ohTrigger(RecalcTrigger,Trigger1Y)),NA())</f>
        <v>1.7246418729637385E-2</v>
      </c>
      <c r="N1585" s="182">
        <f>IFERROR(_xll.qlIndexFixing(ONIndex1M,I1585,TRUE,_xll.ohTrigger(RecalcTrigger,Trigger1M)),NA())</f>
        <v>1.6549654710651396E-2</v>
      </c>
      <c r="O1585" s="44" t="e">
        <f>IFERROR(_xll.qlIndexFixing(ONIndex3M,I1585,TRUE,_xll.ohTrigger(RecalcTrigger,Trigger3M)),NA())</f>
        <v>#N/A</v>
      </c>
      <c r="P1585" s="44">
        <f>IFERROR(_xll.qlIndexFixing(ONIndex6M,I1585,TRUE,_xll.ohTrigger(RecalcTrigger,Trigger6M)),NA())</f>
        <v>1.6951162771770001E-2</v>
      </c>
      <c r="Q1585" s="183">
        <f>IFERROR(_xll.qlIndexFixing(ONIndex1Y,I1585,TRUE,_xll.ohTrigger(RecalcTrigger,Trigger1Y)),NA())</f>
        <v>1.7303542299647034E-2</v>
      </c>
    </row>
    <row r="1586" spans="2:17" x14ac:dyDescent="0.2">
      <c r="B1586" s="39" t="s">
        <v>42</v>
      </c>
      <c r="D1586" s="42">
        <f>_xll.qlCalendarAdvance(Calendar,$D1585,B1586,"f",FALSE)</f>
        <v>50571</v>
      </c>
      <c r="E1586" s="177">
        <f>_xll.qlInterestRateIndexValueDate(IndexON,D1586)</f>
        <v>50571</v>
      </c>
      <c r="F1586" s="193">
        <f>IFERROR(_xll.qlIndexFixing(IndexON,D1586,TRUE,_xll.ohTrigger(RecalcTrigger,TriggerON)),NA())</f>
        <v>1.652096299964434E-2</v>
      </c>
      <c r="H1586" s="42">
        <f>_xll.qlCalendarAdvance(Calendar,$H1585,B1586,"f",FALSE)</f>
        <v>50571</v>
      </c>
      <c r="I1586" s="177">
        <f>_xll.qlInterestRateIndexValueDate(Index1M,$H1586)</f>
        <v>50573</v>
      </c>
      <c r="J1586" s="182">
        <f>IFERROR(_xll.qlIndexFixing(Index1M,$H1586,TRUE,_xll.ohTrigger(RecalcTrigger,Trigger1M)),NA())</f>
        <v>1.6525959939528712E-2</v>
      </c>
      <c r="K1586" s="44" t="e">
        <f>IFERROR(_xll.qlIndexFixing(Index3M,H1586,TRUE,_xll.ohTrigger(RecalcTrigger,Trigger3M)),NA())</f>
        <v>#N/A</v>
      </c>
      <c r="L1586" s="44">
        <f>IFERROR(_xll.qlIndexFixing(Index6M,$H1586,TRUE,_xll.ohTrigger(RecalcTrigger,Trigger6M)),NA())</f>
        <v>1.6863956161354433E-2</v>
      </c>
      <c r="M1586" s="183">
        <f>IFERROR(_xll.qlIndexFixing(Index1Y,$H1586,TRUE,_xll.ohTrigger(RecalcTrigger,Trigger1Y)),NA())</f>
        <v>1.7238707065201808E-2</v>
      </c>
      <c r="N1586" s="182">
        <f>IFERROR(_xll.qlIndexFixing(ONIndex1M,I1586,TRUE,_xll.ohTrigger(RecalcTrigger,Trigger1M)),NA())</f>
        <v>1.6536179135036022E-2</v>
      </c>
      <c r="O1586" s="44" t="e">
        <f>IFERROR(_xll.qlIndexFixing(ONIndex3M,I1586,TRUE,_xll.ohTrigger(RecalcTrigger,Trigger3M)),NA())</f>
        <v>#N/A</v>
      </c>
      <c r="P1586" s="44">
        <f>IFERROR(_xll.qlIndexFixing(ONIndex6M,I1586,TRUE,_xll.ohTrigger(RecalcTrigger,Trigger6M)),NA())</f>
        <v>1.6938730851077111E-2</v>
      </c>
      <c r="Q1586" s="183">
        <f>IFERROR(_xll.qlIndexFixing(ONIndex1Y,I1586,TRUE,_xll.ohTrigger(RecalcTrigger,Trigger1Y)),NA())</f>
        <v>1.7294531640947852E-2</v>
      </c>
    </row>
    <row r="1587" spans="2:17" x14ac:dyDescent="0.2">
      <c r="B1587" s="39" t="s">
        <v>42</v>
      </c>
      <c r="D1587" s="42">
        <f>_xll.qlCalendarAdvance(Calendar,$D1586,B1587,"f",FALSE)</f>
        <v>50578</v>
      </c>
      <c r="E1587" s="177">
        <f>_xll.qlInterestRateIndexValueDate(IndexON,D1587)</f>
        <v>50578</v>
      </c>
      <c r="F1587" s="193">
        <f>IFERROR(_xll.qlIndexFixing(IndexON,D1587,TRUE,_xll.ohTrigger(RecalcTrigger,TriggerON)),NA())</f>
        <v>1.6507531114520191E-2</v>
      </c>
      <c r="H1587" s="42">
        <f>_xll.qlCalendarAdvance(Calendar,$H1586,B1587,"f",FALSE)</f>
        <v>50578</v>
      </c>
      <c r="I1587" s="177">
        <f>_xll.qlInterestRateIndexValueDate(Index1M,$H1587)</f>
        <v>50580</v>
      </c>
      <c r="J1587" s="182">
        <f>IFERROR(_xll.qlIndexFixing(Index1M,$H1587,TRUE,_xll.ohTrigger(RecalcTrigger,Trigger1M)),NA())</f>
        <v>1.6512615179808954E-2</v>
      </c>
      <c r="K1587" s="44" t="e">
        <f>IFERROR(_xll.qlIndexFixing(Index3M,H1587,TRUE,_xll.ohTrigger(RecalcTrigger,Trigger3M)),NA())</f>
        <v>#N/A</v>
      </c>
      <c r="L1587" s="44">
        <f>IFERROR(_xll.qlIndexFixing(Index6M,$H1587,TRUE,_xll.ohTrigger(RecalcTrigger,Trigger6M)),NA())</f>
        <v>1.6852428703893283E-2</v>
      </c>
      <c r="M1587" s="183">
        <f>IFERROR(_xll.qlIndexFixing(Index1Y,$H1587,TRUE,_xll.ohTrigger(RecalcTrigger,Trigger1Y)),NA())</f>
        <v>1.7231055078493759E-2</v>
      </c>
      <c r="N1587" s="182">
        <f>IFERROR(_xll.qlIndexFixing(ONIndex1M,I1587,TRUE,_xll.ohTrigger(RecalcTrigger,Trigger1M)),NA())</f>
        <v>1.6522759843358159E-2</v>
      </c>
      <c r="O1587" s="44" t="e">
        <f>IFERROR(_xll.qlIndexFixing(ONIndex3M,I1587,TRUE,_xll.ohTrigger(RecalcTrigger,Trigger3M)),NA())</f>
        <v>#N/A</v>
      </c>
      <c r="P1587" s="44">
        <f>IFERROR(_xll.qlIndexFixing(ONIndex6M,I1587,TRUE,_xll.ohTrigger(RecalcTrigger,Trigger6M)),NA())</f>
        <v>1.6926370496177512E-2</v>
      </c>
      <c r="Q1587" s="183">
        <f>IFERROR(_xll.qlIndexFixing(ONIndex1Y,I1587,TRUE,_xll.ohTrigger(RecalcTrigger,Trigger1Y)),NA())</f>
        <v>1.7285572852996367E-2</v>
      </c>
    </row>
    <row r="1588" spans="2:17" x14ac:dyDescent="0.2">
      <c r="B1588" s="39" t="s">
        <v>42</v>
      </c>
      <c r="D1588" s="42">
        <f>_xll.qlCalendarAdvance(Calendar,$D1587,B1588,"f",FALSE)</f>
        <v>50585</v>
      </c>
      <c r="E1588" s="177">
        <f>_xll.qlInterestRateIndexValueDate(IndexON,D1588)</f>
        <v>50585</v>
      </c>
      <c r="F1588" s="193">
        <f>IFERROR(_xll.qlIndexFixing(IndexON,D1588,TRUE,_xll.ohTrigger(RecalcTrigger,TriggerON)),NA())</f>
        <v>1.6494151387433931E-2</v>
      </c>
      <c r="H1588" s="42">
        <f>_xll.qlCalendarAdvance(Calendar,$H1587,B1588,"f",FALSE)</f>
        <v>50585</v>
      </c>
      <c r="I1588" s="177">
        <f>_xll.qlInterestRateIndexValueDate(Index1M,$H1588)</f>
        <v>50587</v>
      </c>
      <c r="J1588" s="182">
        <f>IFERROR(_xll.qlIndexFixing(Index1M,$H1588,TRUE,_xll.ohTrigger(RecalcTrigger,Trigger1M)),NA())</f>
        <v>1.6499327687917176E-2</v>
      </c>
      <c r="K1588" s="44" t="e">
        <f>IFERROR(_xll.qlIndexFixing(Index3M,H1588,TRUE,_xll.ohTrigger(RecalcTrigger,Trigger3M)),NA())</f>
        <v>#N/A</v>
      </c>
      <c r="L1588" s="44">
        <f>IFERROR(_xll.qlIndexFixing(Index6M,$H1588,TRUE,_xll.ohTrigger(RecalcTrigger,Trigger6M)),NA())</f>
        <v>1.6839786001489949E-2</v>
      </c>
      <c r="M1588" s="183">
        <f>IFERROR(_xll.qlIndexFixing(Index1Y,$H1588,TRUE,_xll.ohTrigger(RecalcTrigger,Trigger1Y)),NA())</f>
        <v>1.7223463037305382E-2</v>
      </c>
      <c r="N1588" s="182">
        <f>IFERROR(_xll.qlIndexFixing(ONIndex1M,I1588,TRUE,_xll.ohTrigger(RecalcTrigger,Trigger1M)),NA())</f>
        <v>1.6509397171429185E-2</v>
      </c>
      <c r="O1588" s="44" t="e">
        <f>IFERROR(_xll.qlIndexFixing(ONIndex3M,I1588,TRUE,_xll.ohTrigger(RecalcTrigger,Trigger3M)),NA())</f>
        <v>#N/A</v>
      </c>
      <c r="P1588" s="44">
        <f>IFERROR(_xll.qlIndexFixing(ONIndex6M,I1588,TRUE,_xll.ohTrigger(RecalcTrigger,Trigger6M)),NA())</f>
        <v>1.6914082071979308E-2</v>
      </c>
      <c r="Q1588" s="183">
        <f>IFERROR(_xll.qlIndexFixing(ONIndex1Y,I1588,TRUE,_xll.ohTrigger(RecalcTrigger,Trigger1Y)),NA())</f>
        <v>1.727666620038093E-2</v>
      </c>
    </row>
    <row r="1589" spans="2:17" x14ac:dyDescent="0.2">
      <c r="B1589" s="39" t="s">
        <v>42</v>
      </c>
      <c r="D1589" s="42">
        <f>_xll.qlCalendarAdvance(Calendar,$D1588,B1589,"f",FALSE)</f>
        <v>50592</v>
      </c>
      <c r="E1589" s="177">
        <f>_xll.qlInterestRateIndexValueDate(IndexON,D1589)</f>
        <v>50592</v>
      </c>
      <c r="F1589" s="193">
        <f>IFERROR(_xll.qlIndexFixing(IndexON,D1589,TRUE,_xll.ohTrigger(RecalcTrigger,TriggerON)),NA())</f>
        <v>1.6480824139648576E-2</v>
      </c>
      <c r="H1589" s="42">
        <f>_xll.qlCalendarAdvance(Calendar,$H1588,B1589,"f",FALSE)</f>
        <v>50592</v>
      </c>
      <c r="I1589" s="177">
        <f>_xll.qlInterestRateIndexValueDate(Index1M,$H1589)</f>
        <v>50594</v>
      </c>
      <c r="J1589" s="182">
        <f>IFERROR(_xll.qlIndexFixing(Index1M,$H1589,TRUE,_xll.ohTrigger(RecalcTrigger,Trigger1M)),NA())</f>
        <v>1.6486097799912058E-2</v>
      </c>
      <c r="K1589" s="44" t="e">
        <f>IFERROR(_xll.qlIndexFixing(Index3M,H1589,TRUE,_xll.ohTrigger(RecalcTrigger,Trigger3M)),NA())</f>
        <v>#N/A</v>
      </c>
      <c r="L1589" s="44">
        <f>IFERROR(_xll.qlIndexFixing(Index6M,$H1589,TRUE,_xll.ohTrigger(RecalcTrigger,Trigger6M)),NA())</f>
        <v>1.6828428705659274E-2</v>
      </c>
      <c r="M1589" s="183">
        <f>IFERROR(_xll.qlIndexFixing(Index1Y,$H1589,TRUE,_xll.ohTrigger(RecalcTrigger,Trigger1Y)),NA())</f>
        <v>1.7215931209430574E-2</v>
      </c>
      <c r="N1589" s="182">
        <f>IFERROR(_xll.qlIndexFixing(ONIndex1M,I1589,TRUE,_xll.ohTrigger(RecalcTrigger,Trigger1M)),NA())</f>
        <v>1.6496091454740736E-2</v>
      </c>
      <c r="O1589" s="44" t="e">
        <f>IFERROR(_xll.qlIndexFixing(ONIndex3M,I1589,TRUE,_xll.ohTrigger(RecalcTrigger,Trigger3M)),NA())</f>
        <v>#N/A</v>
      </c>
      <c r="P1589" s="44">
        <f>IFERROR(_xll.qlIndexFixing(ONIndex6M,I1589,TRUE,_xll.ohTrigger(RecalcTrigger,Trigger6M)),NA())</f>
        <v>1.6901865943230732E-2</v>
      </c>
      <c r="Q1589" s="183">
        <f>IFERROR(_xll.qlIndexFixing(ONIndex1Y,I1589,TRUE,_xll.ohTrigger(RecalcTrigger,Trigger1Y)),NA())</f>
        <v>1.7267811947450085E-2</v>
      </c>
    </row>
    <row r="1590" spans="2:17" x14ac:dyDescent="0.2">
      <c r="B1590" s="39" t="s">
        <v>42</v>
      </c>
      <c r="D1590" s="42">
        <f>_xll.qlCalendarAdvance(Calendar,$D1589,B1590,"f",FALSE)</f>
        <v>50599</v>
      </c>
      <c r="E1590" s="177">
        <f>_xll.qlInterestRateIndexValueDate(IndexON,D1590)</f>
        <v>50599</v>
      </c>
      <c r="F1590" s="193">
        <f>IFERROR(_xll.qlIndexFixing(IndexON,D1590,TRUE,_xll.ohTrigger(RecalcTrigger,TriggerON)),NA())</f>
        <v>1.6467549692507077E-2</v>
      </c>
      <c r="H1590" s="42">
        <f>_xll.qlCalendarAdvance(Calendar,$H1589,B1590,"f",FALSE)</f>
        <v>50599</v>
      </c>
      <c r="I1590" s="177">
        <f>_xll.qlInterestRateIndexValueDate(Index1M,$H1590)</f>
        <v>50601</v>
      </c>
      <c r="J1590" s="182">
        <f>IFERROR(_xll.qlIndexFixing(Index1M,$H1590,TRUE,_xll.ohTrigger(RecalcTrigger,Trigger1M)),NA())</f>
        <v>1.6472925851854781E-2</v>
      </c>
      <c r="K1590" s="44" t="e">
        <f>IFERROR(_xll.qlIndexFixing(Index3M,H1590,TRUE,_xll.ohTrigger(RecalcTrigger,Trigger3M)),NA())</f>
        <v>#N/A</v>
      </c>
      <c r="L1590" s="44">
        <f>IFERROR(_xll.qlIndexFixing(Index6M,$H1590,TRUE,_xll.ohTrigger(RecalcTrigger,Trigger6M)),NA())</f>
        <v>1.6817149418485337E-2</v>
      </c>
      <c r="M1590" s="183">
        <f>IFERROR(_xll.qlIndexFixing(Index1Y,$H1590,TRUE,_xll.ohTrigger(RecalcTrigger,Trigger1Y)),NA())</f>
        <v>1.7208459862666513E-2</v>
      </c>
      <c r="N1590" s="182">
        <f>IFERROR(_xll.qlIndexFixing(ONIndex1M,I1590,TRUE,_xll.ohTrigger(RecalcTrigger,Trigger1M)),NA())</f>
        <v>1.6482843029343996E-2</v>
      </c>
      <c r="O1590" s="44" t="e">
        <f>IFERROR(_xll.qlIndexFixing(ONIndex3M,I1590,TRUE,_xll.ohTrigger(RecalcTrigger,Trigger3M)),NA())</f>
        <v>#N/A</v>
      </c>
      <c r="P1590" s="44">
        <f>IFERROR(_xll.qlIndexFixing(ONIndex6M,I1590,TRUE,_xll.ohTrigger(RecalcTrigger,Trigger6M)),NA())</f>
        <v>1.6889722475319502E-2</v>
      </c>
      <c r="Q1590" s="183">
        <f>IFERROR(_xll.qlIndexFixing(ONIndex1Y,I1590,TRUE,_xll.ohTrigger(RecalcTrigger,Trigger1Y)),NA())</f>
        <v>1.725901035903199E-2</v>
      </c>
    </row>
    <row r="1591" spans="2:17" x14ac:dyDescent="0.2">
      <c r="B1591" s="39" t="s">
        <v>42</v>
      </c>
      <c r="D1591" s="42">
        <f>_xll.qlCalendarAdvance(Calendar,$D1590,B1591,"f",FALSE)</f>
        <v>50606</v>
      </c>
      <c r="E1591" s="177">
        <f>_xll.qlInterestRateIndexValueDate(IndexON,D1591)</f>
        <v>50606</v>
      </c>
      <c r="F1591" s="193">
        <f>IFERROR(_xll.qlIndexFixing(IndexON,D1591,TRUE,_xll.ohTrigger(RecalcTrigger,TriggerON)),NA())</f>
        <v>1.6454328367272453E-2</v>
      </c>
      <c r="H1591" s="42">
        <f>_xll.qlCalendarAdvance(Calendar,$H1590,B1591,"f",FALSE)</f>
        <v>50606</v>
      </c>
      <c r="I1591" s="177">
        <f>_xll.qlInterestRateIndexValueDate(Index1M,$H1591)</f>
        <v>50608</v>
      </c>
      <c r="J1591" s="182">
        <f>IFERROR(_xll.qlIndexFixing(Index1M,$H1591,TRUE,_xll.ohTrigger(RecalcTrigger,Trigger1M)),NA())</f>
        <v>1.6459812179804023E-2</v>
      </c>
      <c r="K1591" s="44" t="e">
        <f>IFERROR(_xll.qlIndexFixing(Index3M,H1591,TRUE,_xll.ohTrigger(RecalcTrigger,Trigger3M)),NA())</f>
        <v>#N/A</v>
      </c>
      <c r="L1591" s="44">
        <f>IFERROR(_xll.qlIndexFixing(Index6M,$H1591,TRUE,_xll.ohTrigger(RecalcTrigger,Trigger6M)),NA())</f>
        <v>1.6805948506765051E-2</v>
      </c>
      <c r="M1591" s="183">
        <f>IFERROR(_xll.qlIndexFixing(Index1Y,$H1591,TRUE,_xll.ohTrigger(RecalcTrigger,Trigger1Y)),NA())</f>
        <v>1.7201049264812574E-2</v>
      </c>
      <c r="N1591" s="182">
        <f>IFERROR(_xll.qlIndexFixing(ONIndex1M,I1591,TRUE,_xll.ohTrigger(RecalcTrigger,Trigger1M)),NA())</f>
        <v>1.6469652230970411E-2</v>
      </c>
      <c r="O1591" s="44" t="e">
        <f>IFERROR(_xll.qlIndexFixing(ONIndex3M,I1591,TRUE,_xll.ohTrigger(RecalcTrigger,Trigger3M)),NA())</f>
        <v>#N/A</v>
      </c>
      <c r="P1591" s="44">
        <f>IFERROR(_xll.qlIndexFixing(ONIndex6M,I1591,TRUE,_xll.ohTrigger(RecalcTrigger,Trigger6M)),NA())</f>
        <v>1.6877652032913915E-2</v>
      </c>
      <c r="Q1591" s="183">
        <f>IFERROR(_xll.qlIndexFixing(ONIndex1Y,I1591,TRUE,_xll.ohTrigger(RecalcTrigger,Trigger1Y)),NA())</f>
        <v>1.7250261699395253E-2</v>
      </c>
    </row>
    <row r="1592" spans="2:17" x14ac:dyDescent="0.2">
      <c r="B1592" s="39" t="s">
        <v>42</v>
      </c>
      <c r="D1592" s="42">
        <f>_xll.qlCalendarAdvance(Calendar,$D1591,B1592,"f",FALSE)</f>
        <v>50613</v>
      </c>
      <c r="E1592" s="177">
        <f>_xll.qlInterestRateIndexValueDate(IndexON,D1592)</f>
        <v>50613</v>
      </c>
      <c r="F1592" s="193">
        <f>IFERROR(_xll.qlIndexFixing(IndexON,D1592,TRUE,_xll.ohTrigger(RecalcTrigger,TriggerON)),NA())</f>
        <v>1.6441160485047845E-2</v>
      </c>
      <c r="H1592" s="42">
        <f>_xll.qlCalendarAdvance(Calendar,$H1591,B1592,"f",FALSE)</f>
        <v>50613</v>
      </c>
      <c r="I1592" s="177">
        <f>_xll.qlInterestRateIndexValueDate(Index1M,$H1592)</f>
        <v>50615</v>
      </c>
      <c r="J1592" s="182">
        <f>IFERROR(_xll.qlIndexFixing(Index1M,$H1592,TRUE,_xll.ohTrigger(RecalcTrigger,Trigger1M)),NA())</f>
        <v>1.6446757119818467E-2</v>
      </c>
      <c r="K1592" s="44" t="e">
        <f>IFERROR(_xll.qlIndexFixing(Index3M,H1592,TRUE,_xll.ohTrigger(RecalcTrigger,Trigger3M)),NA())</f>
        <v>#N/A</v>
      </c>
      <c r="L1592" s="44">
        <f>IFERROR(_xll.qlIndexFixing(Index6M,$H1592,TRUE,_xll.ohTrigger(RecalcTrigger,Trigger6M)),NA())</f>
        <v>1.6794826337294479E-2</v>
      </c>
      <c r="M1592" s="183">
        <f>IFERROR(_xll.qlIndexFixing(Index1Y,$H1592,TRUE,_xll.ohTrigger(RecalcTrigger,Trigger1Y)),NA())</f>
        <v>1.719369968367207E-2</v>
      </c>
      <c r="N1592" s="182">
        <f>IFERROR(_xll.qlIndexFixing(ONIndex1M,I1592,TRUE,_xll.ohTrigger(RecalcTrigger,Trigger1M)),NA())</f>
        <v>1.6456519395351421E-2</v>
      </c>
      <c r="O1592" s="44" t="e">
        <f>IFERROR(_xll.qlIndexFixing(ONIndex3M,I1592,TRUE,_xll.ohTrigger(RecalcTrigger,Trigger3M)),NA())</f>
        <v>#N/A</v>
      </c>
      <c r="P1592" s="44">
        <f>IFERROR(_xll.qlIndexFixing(ONIndex6M,I1592,TRUE,_xll.ohTrigger(RecalcTrigger,Trigger6M)),NA())</f>
        <v>1.6865654981321754E-2</v>
      </c>
      <c r="Q1592" s="183">
        <f>IFERROR(_xll.qlIndexFixing(ONIndex1Y,I1592,TRUE,_xll.ohTrigger(RecalcTrigger,Trigger1Y)),NA())</f>
        <v>1.7241566233288097E-2</v>
      </c>
    </row>
    <row r="1593" spans="2:17" x14ac:dyDescent="0.2">
      <c r="B1593" s="39" t="s">
        <v>42</v>
      </c>
      <c r="D1593" s="42">
        <f>_xll.qlCalendarAdvance(Calendar,$D1592,B1593,"f",FALSE)</f>
        <v>50620</v>
      </c>
      <c r="E1593" s="177">
        <f>_xll.qlInterestRateIndexValueDate(IndexON,D1593)</f>
        <v>50620</v>
      </c>
      <c r="F1593" s="193">
        <f>IFERROR(_xll.qlIndexFixing(IndexON,D1593,TRUE,_xll.ohTrigger(RecalcTrigger,TriggerON)),NA())</f>
        <v>1.6428046367416016E-2</v>
      </c>
      <c r="H1593" s="42">
        <f>_xll.qlCalendarAdvance(Calendar,$H1592,B1593,"f",FALSE)</f>
        <v>50620</v>
      </c>
      <c r="I1593" s="177">
        <f>_xll.qlInterestRateIndexValueDate(Index1M,$H1593)</f>
        <v>50622</v>
      </c>
      <c r="J1593" s="182">
        <f>IFERROR(_xll.qlIndexFixing(Index1M,$H1593,TRUE,_xll.ohTrigger(RecalcTrigger,Trigger1M)),NA())</f>
        <v>1.6433761007959291E-2</v>
      </c>
      <c r="K1593" s="44" t="e">
        <f>IFERROR(_xll.qlIndexFixing(Index3M,H1593,TRUE,_xll.ohTrigger(RecalcTrigger,Trigger3M)),NA())</f>
        <v>#N/A</v>
      </c>
      <c r="L1593" s="44">
        <f>IFERROR(_xll.qlIndexFixing(Index6M,$H1593,TRUE,_xll.ohTrigger(RecalcTrigger,Trigger6M)),NA())</f>
        <v>1.6783783276873538E-2</v>
      </c>
      <c r="M1593" s="183">
        <f>IFERROR(_xll.qlIndexFixing(Index1Y,$H1593,TRUE,_xll.ohTrigger(RecalcTrigger,Trigger1Y)),NA())</f>
        <v>1.7186411387050508E-2</v>
      </c>
      <c r="N1593" s="182">
        <f>IFERROR(_xll.qlIndexFixing(ONIndex1M,I1593,TRUE,_xll.ohTrigger(RecalcTrigger,Trigger1M)),NA())</f>
        <v>1.644344485821847E-2</v>
      </c>
      <c r="O1593" s="44" t="e">
        <f>IFERROR(_xll.qlIndexFixing(ONIndex3M,I1593,TRUE,_xll.ohTrigger(RecalcTrigger,Trigger3M)),NA())</f>
        <v>#N/A</v>
      </c>
      <c r="P1593" s="44">
        <f>IFERROR(_xll.qlIndexFixing(ONIndex6M,I1593,TRUE,_xll.ohTrigger(RecalcTrigger,Trigger6M)),NA())</f>
        <v>1.6853731685131379E-2</v>
      </c>
      <c r="Q1593" s="183">
        <f>IFERROR(_xll.qlIndexFixing(ONIndex1Y,I1593,TRUE,_xll.ohTrigger(RecalcTrigger,Trigger1Y)),NA())</f>
        <v>1.7232924225218937E-2</v>
      </c>
    </row>
    <row r="1594" spans="2:17" x14ac:dyDescent="0.2">
      <c r="B1594" s="39" t="s">
        <v>42</v>
      </c>
      <c r="D1594" s="42">
        <f>_xll.qlCalendarAdvance(Calendar,$D1593,B1594,"f",FALSE)</f>
        <v>50627</v>
      </c>
      <c r="E1594" s="177">
        <f>_xll.qlInterestRateIndexValueDate(IndexON,D1594)</f>
        <v>50627</v>
      </c>
      <c r="F1594" s="193">
        <f>IFERROR(_xll.qlIndexFixing(IndexON,D1594,TRUE,_xll.ohTrigger(RecalcTrigger,TriggerON)),NA())</f>
        <v>1.6414986335320236E-2</v>
      </c>
      <c r="H1594" s="42">
        <f>_xll.qlCalendarAdvance(Calendar,$H1593,B1594,"f",FALSE)</f>
        <v>50627</v>
      </c>
      <c r="I1594" s="177">
        <f>_xll.qlInterestRateIndexValueDate(Index1M,$H1594)</f>
        <v>50629</v>
      </c>
      <c r="J1594" s="182">
        <f>IFERROR(_xll.qlIndexFixing(Index1M,$H1594,TRUE,_xll.ohTrigger(RecalcTrigger,Trigger1M)),NA())</f>
        <v>1.6420824180277682E-2</v>
      </c>
      <c r="K1594" s="44" t="e">
        <f>IFERROR(_xll.qlIndexFixing(Index3M,H1594,TRUE,_xll.ohTrigger(RecalcTrigger,Trigger3M)),NA())</f>
        <v>#N/A</v>
      </c>
      <c r="L1594" s="44">
        <f>IFERROR(_xll.qlIndexFixing(Index6M,$H1594,TRUE,_xll.ohTrigger(RecalcTrigger,Trigger6M)),NA())</f>
        <v>1.6772819692301297E-2</v>
      </c>
      <c r="M1594" s="183">
        <f>IFERROR(_xll.qlIndexFixing(Index1Y,$H1594,TRUE,_xll.ohTrigger(RecalcTrigger,Trigger1Y)),NA())</f>
        <v>1.7179184642757767E-2</v>
      </c>
      <c r="N1594" s="182">
        <f>IFERROR(_xll.qlIndexFixing(ONIndex1M,I1594,TRUE,_xll.ohTrigger(RecalcTrigger,Trigger1M)),NA())</f>
        <v>1.6430428955462872E-2</v>
      </c>
      <c r="O1594" s="44" t="e">
        <f>IFERROR(_xll.qlIndexFixing(ONIndex3M,I1594,TRUE,_xll.ohTrigger(RecalcTrigger,Trigger3M)),NA())</f>
        <v>#N/A</v>
      </c>
      <c r="P1594" s="44">
        <f>IFERROR(_xll.qlIndexFixing(ONIndex6M,I1594,TRUE,_xll.ohTrigger(RecalcTrigger,Trigger6M)),NA())</f>
        <v>1.6841882509570638E-2</v>
      </c>
      <c r="Q1594" s="183">
        <f>IFERROR(_xll.qlIndexFixing(ONIndex1Y,I1594,TRUE,_xll.ohTrigger(RecalcTrigger,Trigger1Y)),NA())</f>
        <v>1.7224335939696189E-2</v>
      </c>
    </row>
    <row r="1595" spans="2:17" x14ac:dyDescent="0.2">
      <c r="B1595" s="39" t="s">
        <v>42</v>
      </c>
      <c r="D1595" s="42">
        <f>_xll.qlCalendarAdvance(Calendar,$D1594,B1595,"f",FALSE)</f>
        <v>50634</v>
      </c>
      <c r="E1595" s="177">
        <f>_xll.qlInterestRateIndexValueDate(IndexON,D1595)</f>
        <v>50634</v>
      </c>
      <c r="F1595" s="193">
        <f>IFERROR(_xll.qlIndexFixing(IndexON,D1595,TRUE,_xll.ohTrigger(RecalcTrigger,TriggerON)),NA())</f>
        <v>1.6401980710343267E-2</v>
      </c>
      <c r="H1595" s="42">
        <f>_xll.qlCalendarAdvance(Calendar,$H1594,B1595,"f",FALSE)</f>
        <v>50634</v>
      </c>
      <c r="I1595" s="177">
        <f>_xll.qlInterestRateIndexValueDate(Index1M,$H1595)</f>
        <v>50636</v>
      </c>
      <c r="J1595" s="182">
        <f>IFERROR(_xll.qlIndexFixing(Index1M,$H1595,TRUE,_xll.ohTrigger(RecalcTrigger,Trigger1M)),NA())</f>
        <v>1.6407946972839815E-2</v>
      </c>
      <c r="K1595" s="44" t="e">
        <f>IFERROR(_xll.qlIndexFixing(Index3M,H1595,TRUE,_xll.ohTrigger(RecalcTrigger,Trigger3M)),NA())</f>
        <v>#N/A</v>
      </c>
      <c r="L1595" s="44">
        <f>IFERROR(_xll.qlIndexFixing(Index6M,$H1595,TRUE,_xll.ohTrigger(RecalcTrigger,Trigger6M)),NA())</f>
        <v>1.6761935950378965E-2</v>
      </c>
      <c r="M1595" s="183">
        <f>IFERROR(_xll.qlIndexFixing(Index1Y,$H1595,TRUE,_xll.ohTrigger(RecalcTrigger,Trigger1Y)),NA())</f>
        <v>1.7172019718607018E-2</v>
      </c>
      <c r="N1595" s="182">
        <f>IFERROR(_xll.qlIndexFixing(ONIndex1M,I1595,TRUE,_xll.ohTrigger(RecalcTrigger,Trigger1M)),NA())</f>
        <v>1.6417472022896007E-2</v>
      </c>
      <c r="O1595" s="44" t="e">
        <f>IFERROR(_xll.qlIndexFixing(ONIndex3M,I1595,TRUE,_xll.ohTrigger(RecalcTrigger,Trigger3M)),NA())</f>
        <v>#N/A</v>
      </c>
      <c r="P1595" s="44">
        <f>IFERROR(_xll.qlIndexFixing(ONIndex6M,I1595,TRUE,_xll.ohTrigger(RecalcTrigger,Trigger6M)),NA())</f>
        <v>1.6830107819707507E-2</v>
      </c>
      <c r="Q1595" s="183">
        <f>IFERROR(_xll.qlIndexFixing(ONIndex1Y,I1595,TRUE,_xll.ohTrigger(RecalcTrigger,Trigger1Y)),NA())</f>
        <v>1.7215801641228268E-2</v>
      </c>
    </row>
    <row r="1596" spans="2:17" x14ac:dyDescent="0.2">
      <c r="B1596" s="39" t="s">
        <v>42</v>
      </c>
      <c r="D1596" s="42">
        <f>_xll.qlCalendarAdvance(Calendar,$D1595,B1596,"f",FALSE)</f>
        <v>50641</v>
      </c>
      <c r="E1596" s="177">
        <f>_xll.qlInterestRateIndexValueDate(IndexON,D1596)</f>
        <v>50641</v>
      </c>
      <c r="F1596" s="193">
        <f>IFERROR(_xll.qlIndexFixing(IndexON,D1596,TRUE,_xll.ohTrigger(RecalcTrigger,TriggerON)),NA())</f>
        <v>1.6389029813668188E-2</v>
      </c>
      <c r="H1596" s="42">
        <f>_xll.qlCalendarAdvance(Calendar,$H1595,B1596,"f",FALSE)</f>
        <v>50641</v>
      </c>
      <c r="I1596" s="177">
        <f>_xll.qlInterestRateIndexValueDate(Index1M,$H1596)</f>
        <v>50643</v>
      </c>
      <c r="J1596" s="182">
        <f>IFERROR(_xll.qlIndexFixing(Index1M,$H1596,TRUE,_xll.ohTrigger(RecalcTrigger,Trigger1M)),NA())</f>
        <v>1.6395129721694379E-2</v>
      </c>
      <c r="K1596" s="44" t="e">
        <f>IFERROR(_xll.qlIndexFixing(Index3M,H1596,TRUE,_xll.ohTrigger(RecalcTrigger,Trigger3M)),NA())</f>
        <v>#N/A</v>
      </c>
      <c r="L1596" s="44">
        <f>IFERROR(_xll.qlIndexFixing(Index6M,$H1596,TRUE,_xll.ohTrigger(RecalcTrigger,Trigger6M)),NA())</f>
        <v>1.6751132417909476E-2</v>
      </c>
      <c r="M1596" s="183">
        <f>IFERROR(_xll.qlIndexFixing(Index1Y,$H1596,TRUE,_xll.ohTrigger(RecalcTrigger,Trigger1Y)),NA())</f>
        <v>1.7164916882414276E-2</v>
      </c>
      <c r="N1596" s="182">
        <f>IFERROR(_xll.qlIndexFixing(ONIndex1M,I1596,TRUE,_xll.ohTrigger(RecalcTrigger,Trigger1M)),NA())</f>
        <v>1.6404574396089444E-2</v>
      </c>
      <c r="O1596" s="44" t="e">
        <f>IFERROR(_xll.qlIndexFixing(ONIndex3M,I1596,TRUE,_xll.ohTrigger(RecalcTrigger,Trigger3M)),NA())</f>
        <v>#N/A</v>
      </c>
      <c r="P1596" s="44">
        <f>IFERROR(_xll.qlIndexFixing(ONIndex6M,I1596,TRUE,_xll.ohTrigger(RecalcTrigger,Trigger6M)),NA())</f>
        <v>1.6818407980290218E-2</v>
      </c>
      <c r="Q1596" s="183">
        <f>IFERROR(_xll.qlIndexFixing(ONIndex1Y,I1596,TRUE,_xll.ohTrigger(RecalcTrigger,Trigger1Y)),NA())</f>
        <v>1.7207321594323588E-2</v>
      </c>
    </row>
    <row r="1597" spans="2:17" x14ac:dyDescent="0.2">
      <c r="B1597" s="39" t="s">
        <v>42</v>
      </c>
      <c r="D1597" s="42">
        <f>_xll.qlCalendarAdvance(Calendar,$D1596,B1597,"f",FALSE)</f>
        <v>50648</v>
      </c>
      <c r="E1597" s="177">
        <f>_xll.qlInterestRateIndexValueDate(IndexON,D1597)</f>
        <v>50648</v>
      </c>
      <c r="F1597" s="193">
        <f>IFERROR(_xll.qlIndexFixing(IndexON,D1597,TRUE,_xll.ohTrigger(RecalcTrigger,TriggerON)),NA())</f>
        <v>1.6376133966398143E-2</v>
      </c>
      <c r="H1597" s="42">
        <f>_xll.qlCalendarAdvance(Calendar,$H1596,B1597,"f",FALSE)</f>
        <v>50648</v>
      </c>
      <c r="I1597" s="177">
        <f>_xll.qlInterestRateIndexValueDate(Index1M,$H1597)</f>
        <v>50650</v>
      </c>
      <c r="J1597" s="182">
        <f>IFERROR(_xll.qlIndexFixing(Index1M,$H1597,TRUE,_xll.ohTrigger(RecalcTrigger,Trigger1M)),NA())</f>
        <v>1.6382372762905051E-2</v>
      </c>
      <c r="K1597" s="44" t="e">
        <f>IFERROR(_xll.qlIndexFixing(Index3M,H1597,TRUE,_xll.ohTrigger(RecalcTrigger,Trigger3M)),NA())</f>
        <v>#N/A</v>
      </c>
      <c r="L1597" s="44">
        <f>IFERROR(_xll.qlIndexFixing(Index6M,$H1597,TRUE,_xll.ohTrigger(RecalcTrigger,Trigger6M)),NA())</f>
        <v>1.6742162571739459E-2</v>
      </c>
      <c r="M1597" s="183">
        <f>IFERROR(_xll.qlIndexFixing(Index1Y,$H1597,TRUE,_xll.ohTrigger(RecalcTrigger,Trigger1Y)),NA())</f>
        <v>1.7157876402000595E-2</v>
      </c>
      <c r="N1597" s="182">
        <f>IFERROR(_xll.qlIndexFixing(ONIndex1M,I1597,TRUE,_xll.ohTrigger(RecalcTrigger,Trigger1M)),NA())</f>
        <v>1.6391736411014435E-2</v>
      </c>
      <c r="O1597" s="44" t="e">
        <f>IFERROR(_xll.qlIndexFixing(ONIndex3M,I1597,TRUE,_xll.ohTrigger(RecalcTrigger,Trigger3M)),NA())</f>
        <v>#N/A</v>
      </c>
      <c r="P1597" s="44">
        <f>IFERROR(_xll.qlIndexFixing(ONIndex6M,I1597,TRUE,_xll.ohTrigger(RecalcTrigger,Trigger6M)),NA())</f>
        <v>1.6806783356466681E-2</v>
      </c>
      <c r="Q1597" s="183">
        <f>IFERROR(_xll.qlIndexFixing(ONIndex1Y,I1597,TRUE,_xll.ohTrigger(RecalcTrigger,Trigger1Y)),NA())</f>
        <v>1.7198896063810309E-2</v>
      </c>
    </row>
    <row r="1598" spans="2:17" x14ac:dyDescent="0.2">
      <c r="B1598" s="39" t="s">
        <v>42</v>
      </c>
      <c r="D1598" s="42">
        <f>_xll.qlCalendarAdvance(Calendar,$D1597,B1598,"f",FALSE)</f>
        <v>50655</v>
      </c>
      <c r="E1598" s="177">
        <f>_xll.qlInterestRateIndexValueDate(IndexON,D1598)</f>
        <v>50655</v>
      </c>
      <c r="F1598" s="193">
        <f>IFERROR(_xll.qlIndexFixing(IndexON,D1598,TRUE,_xll.ohTrigger(RecalcTrigger,TriggerON)),NA())</f>
        <v>1.6363293489956021E-2</v>
      </c>
      <c r="H1598" s="42">
        <f>_xll.qlCalendarAdvance(Calendar,$H1597,B1598,"f",FALSE)</f>
        <v>50655</v>
      </c>
      <c r="I1598" s="177">
        <f>_xll.qlInterestRateIndexValueDate(Index1M,$H1598)</f>
        <v>50657</v>
      </c>
      <c r="J1598" s="182">
        <f>IFERROR(_xll.qlIndexFixing(Index1M,$H1598,TRUE,_xll.ohTrigger(RecalcTrigger,Trigger1M)),NA())</f>
        <v>1.6369676432520519E-2</v>
      </c>
      <c r="K1598" s="44" t="e">
        <f>IFERROR(_xll.qlIndexFixing(Index3M,H1598,TRUE,_xll.ohTrigger(RecalcTrigger,Trigger3M)),NA())</f>
        <v>#N/A</v>
      </c>
      <c r="L1598" s="44">
        <f>IFERROR(_xll.qlIndexFixing(Index6M,$H1598,TRUE,_xll.ohTrigger(RecalcTrigger,Trigger6M)),NA())</f>
        <v>1.6731493504504917E-2</v>
      </c>
      <c r="M1598" s="183">
        <f>IFERROR(_xll.qlIndexFixing(Index1Y,$H1598,TRUE,_xll.ohTrigger(RecalcTrigger,Trigger1Y)),NA())</f>
        <v>1.7150898545190096E-2</v>
      </c>
      <c r="N1598" s="182">
        <f>IFERROR(_xll.qlIndexFixing(ONIndex1M,I1598,TRUE,_xll.ohTrigger(RecalcTrigger,Trigger1M)),NA())</f>
        <v>1.6378958403482358E-2</v>
      </c>
      <c r="O1598" s="44" t="e">
        <f>IFERROR(_xll.qlIndexFixing(ONIndex3M,I1598,TRUE,_xll.ohTrigger(RecalcTrigger,Trigger3M)),NA())</f>
        <v>#N/A</v>
      </c>
      <c r="P1598" s="44">
        <f>IFERROR(_xll.qlIndexFixing(ONIndex6M,I1598,TRUE,_xll.ohTrigger(RecalcTrigger,Trigger6M)),NA())</f>
        <v>1.6795234313145002E-2</v>
      </c>
      <c r="Q1598" s="183">
        <f>IFERROR(_xll.qlIndexFixing(ONIndex1Y,I1598,TRUE,_xll.ohTrigger(RecalcTrigger,Trigger1Y)),NA())</f>
        <v>1.7190525313797167E-2</v>
      </c>
    </row>
    <row r="1599" spans="2:17" x14ac:dyDescent="0.2">
      <c r="B1599" s="39" t="s">
        <v>42</v>
      </c>
      <c r="D1599" s="42">
        <f>_xll.qlCalendarAdvance(Calendar,$D1598,B1599,"f",FALSE)</f>
        <v>50662</v>
      </c>
      <c r="E1599" s="177">
        <f>_xll.qlInterestRateIndexValueDate(IndexON,D1599)</f>
        <v>50662</v>
      </c>
      <c r="F1599" s="193">
        <f>IFERROR(_xll.qlIndexFixing(IndexON,D1599,TRUE,_xll.ohTrigger(RecalcTrigger,TriggerON)),NA())</f>
        <v>1.635050870576471E-2</v>
      </c>
      <c r="H1599" s="42">
        <f>_xll.qlCalendarAdvance(Calendar,$H1598,B1599,"f",FALSE)</f>
        <v>50662</v>
      </c>
      <c r="I1599" s="177">
        <f>_xll.qlInterestRateIndexValueDate(Index1M,$H1599)</f>
        <v>50664</v>
      </c>
      <c r="J1599" s="182">
        <f>IFERROR(_xll.qlIndexFixing(Index1M,$H1599,TRUE,_xll.ohTrigger(RecalcTrigger,Trigger1M)),NA())</f>
        <v>1.6357041066596967E-2</v>
      </c>
      <c r="K1599" s="44" t="e">
        <f>IFERROR(_xll.qlIndexFixing(Index3M,H1599,TRUE,_xll.ohTrigger(RecalcTrigger,Trigger3M)),NA())</f>
        <v>#N/A</v>
      </c>
      <c r="L1599" s="44">
        <f>IFERROR(_xll.qlIndexFixing(Index6M,$H1599,TRUE,_xll.ohTrigger(RecalcTrigger,Trigger6M)),NA())</f>
        <v>1.6720905595801319E-2</v>
      </c>
      <c r="M1599" s="183">
        <f>IFERROR(_xll.qlIndexFixing(Index1Y,$H1599,TRUE,_xll.ohTrigger(RecalcTrigger,Trigger1Y)),NA())</f>
        <v>1.7143983579812148E-2</v>
      </c>
      <c r="N1599" s="182">
        <f>IFERROR(_xll.qlIndexFixing(ONIndex1M,I1599,TRUE,_xll.ohTrigger(RecalcTrigger,Trigger1M)),NA())</f>
        <v>1.6366240709064783E-2</v>
      </c>
      <c r="O1599" s="44" t="e">
        <f>IFERROR(_xll.qlIndexFixing(ONIndex3M,I1599,TRUE,_xll.ohTrigger(RecalcTrigger,Trigger3M)),NA())</f>
        <v>#N/A</v>
      </c>
      <c r="P1599" s="44">
        <f>IFERROR(_xll.qlIndexFixing(ONIndex6M,I1599,TRUE,_xll.ohTrigger(RecalcTrigger,Trigger6M)),NA())</f>
        <v>1.6783761215473092E-2</v>
      </c>
      <c r="Q1599" s="183">
        <f>IFERROR(_xll.qlIndexFixing(ONIndex1Y,I1599,TRUE,_xll.ohTrigger(RecalcTrigger,Trigger1Y)),NA())</f>
        <v>1.7182209609192256E-2</v>
      </c>
    </row>
    <row r="1600" spans="2:17" x14ac:dyDescent="0.2">
      <c r="B1600" s="39" t="s">
        <v>42</v>
      </c>
      <c r="D1600" s="42">
        <f>_xll.qlCalendarAdvance(Calendar,$D1599,B1600,"f",FALSE)</f>
        <v>50669</v>
      </c>
      <c r="E1600" s="177">
        <f>_xll.qlInterestRateIndexValueDate(IndexON,D1600)</f>
        <v>50669</v>
      </c>
      <c r="F1600" s="193">
        <f>IFERROR(_xll.qlIndexFixing(IndexON,D1600,TRUE,_xll.ohTrigger(RecalcTrigger,TriggerON)),NA())</f>
        <v>1.6337779934767482E-2</v>
      </c>
      <c r="H1600" s="42">
        <f>_xll.qlCalendarAdvance(Calendar,$H1599,B1600,"f",FALSE)</f>
        <v>50669</v>
      </c>
      <c r="I1600" s="177">
        <f>_xll.qlInterestRateIndexValueDate(Index1M,$H1600)</f>
        <v>50671</v>
      </c>
      <c r="J1600" s="182">
        <f>IFERROR(_xll.qlIndexFixing(Index1M,$H1600,TRUE,_xll.ohTrigger(RecalcTrigger,Trigger1M)),NA())</f>
        <v>1.6344467001190577E-2</v>
      </c>
      <c r="K1600" s="44" t="e">
        <f>IFERROR(_xll.qlIndexFixing(Index3M,H1600,TRUE,_xll.ohTrigger(RecalcTrigger,Trigger3M)),NA())</f>
        <v>#N/A</v>
      </c>
      <c r="L1600" s="44">
        <f>IFERROR(_xll.qlIndexFixing(Index6M,$H1600,TRUE,_xll.ohTrigger(RecalcTrigger,Trigger6M)),NA())</f>
        <v>1.6710399212387667E-2</v>
      </c>
      <c r="M1600" s="183">
        <f>IFERROR(_xll.qlIndexFixing(Index1Y,$H1600,TRUE,_xll.ohTrigger(RecalcTrigger,Trigger1Y)),NA())</f>
        <v>1.7137131773699417E-2</v>
      </c>
      <c r="N1600" s="182">
        <f>IFERROR(_xll.qlIndexFixing(ONIndex1M,I1600,TRUE,_xll.ohTrigger(RecalcTrigger,Trigger1M)),NA())</f>
        <v>1.6353583663653026E-2</v>
      </c>
      <c r="O1600" s="44" t="e">
        <f>IFERROR(_xll.qlIndexFixing(ONIndex3M,I1600,TRUE,_xll.ohTrigger(RecalcTrigger,Trigger3M)),NA())</f>
        <v>#N/A</v>
      </c>
      <c r="P1600" s="44">
        <f>IFERROR(_xll.qlIndexFixing(ONIndex6M,I1600,TRUE,_xll.ohTrigger(RecalcTrigger,Trigger6M)),NA())</f>
        <v>1.6772364428279118E-2</v>
      </c>
      <c r="Q1600" s="183">
        <f>IFERROR(_xll.qlIndexFixing(ONIndex1Y,I1600,TRUE,_xll.ohTrigger(RecalcTrigger,Trigger1Y)),NA())</f>
        <v>1.717394921434412E-2</v>
      </c>
    </row>
    <row r="1601" spans="2:17" x14ac:dyDescent="0.2">
      <c r="B1601" s="39" t="s">
        <v>42</v>
      </c>
      <c r="D1601" s="42">
        <f>_xll.qlCalendarAdvance(Calendar,$D1600,B1601,"f",FALSE)</f>
        <v>50676</v>
      </c>
      <c r="E1601" s="177">
        <f>_xll.qlInterestRateIndexValueDate(IndexON,D1601)</f>
        <v>50676</v>
      </c>
      <c r="F1601" s="193">
        <f>IFERROR(_xll.qlIndexFixing(IndexON,D1601,TRUE,_xll.ohTrigger(RecalcTrigger,TriggerON)),NA())</f>
        <v>1.6325107498627034E-2</v>
      </c>
      <c r="H1601" s="42">
        <f>_xll.qlCalendarAdvance(Calendar,$H1600,B1601,"f",FALSE)</f>
        <v>50676</v>
      </c>
      <c r="I1601" s="177">
        <f>_xll.qlInterestRateIndexValueDate(Index1M,$H1601)</f>
        <v>50678</v>
      </c>
      <c r="J1601" s="182">
        <f>IFERROR(_xll.qlIndexFixing(Index1M,$H1601,TRUE,_xll.ohTrigger(RecalcTrigger,Trigger1M)),NA())</f>
        <v>1.6333509809865532E-2</v>
      </c>
      <c r="K1601" s="44" t="e">
        <f>IFERROR(_xll.qlIndexFixing(Index3M,H1601,TRUE,_xll.ohTrigger(RecalcTrigger,Trigger3M)),NA())</f>
        <v>#N/A</v>
      </c>
      <c r="L1601" s="44">
        <f>IFERROR(_xll.qlIndexFixing(Index6M,$H1601,TRUE,_xll.ohTrigger(RecalcTrigger,Trigger6M)),NA())</f>
        <v>1.6699644879792957E-2</v>
      </c>
      <c r="M1601" s="183">
        <f>IFERROR(_xll.qlIndexFixing(Index1Y,$H1601,TRUE,_xll.ohTrigger(RecalcTrigger,Trigger1Y)),NA())</f>
        <v>1.7130343394690037E-2</v>
      </c>
      <c r="N1601" s="182">
        <f>IFERROR(_xll.qlIndexFixing(ONIndex1M,I1601,TRUE,_xll.ohTrigger(RecalcTrigger,Trigger1M)),NA())</f>
        <v>1.6340987603058466E-2</v>
      </c>
      <c r="O1601" s="44" t="e">
        <f>IFERROR(_xll.qlIndexFixing(ONIndex3M,I1601,TRUE,_xll.ohTrigger(RecalcTrigger,Trigger3M)),NA())</f>
        <v>#N/A</v>
      </c>
      <c r="P1601" s="44">
        <f>IFERROR(_xll.qlIndexFixing(ONIndex6M,I1601,TRUE,_xll.ohTrigger(RecalcTrigger,Trigger6M)),NA())</f>
        <v>1.6761044316631057E-2</v>
      </c>
      <c r="Q1601" s="183">
        <f>IFERROR(_xll.qlIndexFixing(ONIndex1Y,I1601,TRUE,_xll.ohTrigger(RecalcTrigger,Trigger1Y)),NA())</f>
        <v>1.7165744393921045E-2</v>
      </c>
    </row>
    <row r="1602" spans="2:17" x14ac:dyDescent="0.2">
      <c r="B1602" s="39" t="s">
        <v>42</v>
      </c>
      <c r="D1602" s="42">
        <f>_xll.qlCalendarAdvance(Calendar,$D1601,B1602,"f",FALSE)</f>
        <v>50683</v>
      </c>
      <c r="E1602" s="177">
        <f>_xll.qlInterestRateIndexValueDate(IndexON,D1602)</f>
        <v>50683</v>
      </c>
      <c r="F1602" s="193">
        <f>IFERROR(_xll.qlIndexFixing(IndexON,D1602,TRUE,_xll.ohTrigger(RecalcTrigger,TriggerON)),NA())</f>
        <v>1.6312491718286637E-2</v>
      </c>
      <c r="H1602" s="42">
        <f>_xll.qlCalendarAdvance(Calendar,$H1601,B1602,"f",FALSE)</f>
        <v>50683</v>
      </c>
      <c r="I1602" s="177">
        <f>_xll.qlInterestRateIndexValueDate(Index1M,$H1602)</f>
        <v>50685</v>
      </c>
      <c r="J1602" s="182">
        <f>IFERROR(_xll.qlIndexFixing(Index1M,$H1602,TRUE,_xll.ohTrigger(RecalcTrigger,Trigger1M)),NA())</f>
        <v>1.6319504116144024E-2</v>
      </c>
      <c r="K1602" s="44" t="e">
        <f>IFERROR(_xll.qlIndexFixing(Index3M,H1602,TRUE,_xll.ohTrigger(RecalcTrigger,Trigger3M)),NA())</f>
        <v>#N/A</v>
      </c>
      <c r="L1602" s="44">
        <f>IFERROR(_xll.qlIndexFixing(Index6M,$H1602,TRUE,_xll.ohTrigger(RecalcTrigger,Trigger6M)),NA())</f>
        <v>1.6689308173061954E-2</v>
      </c>
      <c r="M1602" s="183">
        <f>IFERROR(_xll.qlIndexFixing(Index1Y,$H1602,TRUE,_xll.ohTrigger(RecalcTrigger,Trigger1Y)),NA())</f>
        <v>1.7123618710626086E-2</v>
      </c>
      <c r="N1602" s="182">
        <f>IFERROR(_xll.qlIndexFixing(ONIndex1M,I1602,TRUE,_xll.ohTrigger(RecalcTrigger,Trigger1M)),NA())</f>
        <v>1.6328452863172416E-2</v>
      </c>
      <c r="O1602" s="44" t="e">
        <f>IFERROR(_xll.qlIndexFixing(ONIndex3M,I1602,TRUE,_xll.ohTrigger(RecalcTrigger,Trigger3M)),NA())</f>
        <v>#N/A</v>
      </c>
      <c r="P1602" s="44">
        <f>IFERROR(_xll.qlIndexFixing(ONIndex6M,I1602,TRUE,_xll.ohTrigger(RecalcTrigger,Trigger6M)),NA())</f>
        <v>1.6749801245357077E-2</v>
      </c>
      <c r="Q1602" s="183">
        <f>IFERROR(_xll.qlIndexFixing(ONIndex1Y,I1602,TRUE,_xll.ohTrigger(RecalcTrigger,Trigger1Y)),NA())</f>
        <v>1.7157595412431448E-2</v>
      </c>
    </row>
    <row r="1603" spans="2:17" x14ac:dyDescent="0.2">
      <c r="B1603" s="39" t="s">
        <v>42</v>
      </c>
      <c r="D1603" s="42">
        <f>_xll.qlCalendarAdvance(Calendar,$D1602,B1603,"f",FALSE)</f>
        <v>50690</v>
      </c>
      <c r="E1603" s="177">
        <f>_xll.qlInterestRateIndexValueDate(IndexON,D1603)</f>
        <v>50690</v>
      </c>
      <c r="F1603" s="193">
        <f>IFERROR(_xll.qlIndexFixing(IndexON,D1603,TRUE,_xll.ohTrigger(RecalcTrigger,TriggerON)),NA())</f>
        <v>1.6299932915089244E-2</v>
      </c>
      <c r="H1603" s="42">
        <f>_xll.qlCalendarAdvance(Calendar,$H1602,B1603,"f",FALSE)</f>
        <v>50690</v>
      </c>
      <c r="I1603" s="177">
        <f>_xll.qlInterestRateIndexValueDate(Index1M,$H1603)</f>
        <v>50692</v>
      </c>
      <c r="J1603" s="182">
        <f>IFERROR(_xll.qlIndexFixing(Index1M,$H1603,TRUE,_xll.ohTrigger(RecalcTrigger,Trigger1M)),NA())</f>
        <v>1.6307115968606234E-2</v>
      </c>
      <c r="K1603" s="44" t="e">
        <f>IFERROR(_xll.qlIndexFixing(Index3M,H1603,TRUE,_xll.ohTrigger(RecalcTrigger,Trigger3M)),NA())</f>
        <v>#N/A</v>
      </c>
      <c r="L1603" s="44">
        <f>IFERROR(_xll.qlIndexFixing(Index6M,$H1603,TRUE,_xll.ohTrigger(RecalcTrigger,Trigger6M)),NA())</f>
        <v>1.6679054122221874E-2</v>
      </c>
      <c r="M1603" s="183">
        <f>IFERROR(_xll.qlIndexFixing(Index1Y,$H1603,TRUE,_xll.ohTrigger(RecalcTrigger,Trigger1Y)),NA())</f>
        <v>1.711695798935511E-2</v>
      </c>
      <c r="N1603" s="182">
        <f>IFERROR(_xll.qlIndexFixing(ONIndex1M,I1603,TRUE,_xll.ohTrigger(RecalcTrigger,Trigger1M)),NA())</f>
        <v>1.6315979779486511E-2</v>
      </c>
      <c r="O1603" s="44" t="e">
        <f>IFERROR(_xll.qlIndexFixing(ONIndex3M,I1603,TRUE,_xll.ohTrigger(RecalcTrigger,Trigger3M)),NA())</f>
        <v>#N/A</v>
      </c>
      <c r="P1603" s="44">
        <f>IFERROR(_xll.qlIndexFixing(ONIndex6M,I1603,TRUE,_xll.ohTrigger(RecalcTrigger,Trigger6M)),NA())</f>
        <v>1.673863557976496E-2</v>
      </c>
      <c r="Q1603" s="183">
        <f>IFERROR(_xll.qlIndexFixing(ONIndex1Y,I1603,TRUE,_xll.ohTrigger(RecalcTrigger,Trigger1Y)),NA())</f>
        <v>1.7149502534303807E-2</v>
      </c>
    </row>
    <row r="1604" spans="2:17" x14ac:dyDescent="0.2">
      <c r="B1604" s="39" t="s">
        <v>42</v>
      </c>
      <c r="D1604" s="42">
        <f>_xll.qlCalendarAdvance(Calendar,$D1603,B1604,"f",FALSE)</f>
        <v>50697</v>
      </c>
      <c r="E1604" s="177">
        <f>_xll.qlInterestRateIndexValueDate(IndexON,D1604)</f>
        <v>50697</v>
      </c>
      <c r="F1604" s="193">
        <f>IFERROR(_xll.qlIndexFixing(IndexON,D1604,TRUE,_xll.ohTrigger(RecalcTrigger,TriggerON)),NA())</f>
        <v>1.6287431410457742E-2</v>
      </c>
      <c r="H1604" s="42">
        <f>_xll.qlCalendarAdvance(Calendar,$H1603,B1604,"f",FALSE)</f>
        <v>50697</v>
      </c>
      <c r="I1604" s="177">
        <f>_xll.qlInterestRateIndexValueDate(Index1M,$H1604)</f>
        <v>50699</v>
      </c>
      <c r="J1604" s="182">
        <f>IFERROR(_xll.qlIndexFixing(Index1M,$H1604,TRUE,_xll.ohTrigger(RecalcTrigger,Trigger1M)),NA())</f>
        <v>1.6294790465800346E-2</v>
      </c>
      <c r="K1604" s="44" t="e">
        <f>IFERROR(_xll.qlIndexFixing(Index3M,H1604,TRUE,_xll.ohTrigger(RecalcTrigger,Trigger3M)),NA())</f>
        <v>#N/A</v>
      </c>
      <c r="L1604" s="44">
        <f>IFERROR(_xll.qlIndexFixing(Index6M,$H1604,TRUE,_xll.ohTrigger(RecalcTrigger,Trigger6M)),NA())</f>
        <v>1.6668883094052293E-2</v>
      </c>
      <c r="M1604" s="183">
        <f>IFERROR(_xll.qlIndexFixing(Index1Y,$H1604,TRUE,_xll.ohTrigger(RecalcTrigger,Trigger1Y)),NA())</f>
        <v>1.7110361498729271E-2</v>
      </c>
      <c r="N1604" s="182">
        <f>IFERROR(_xll.qlIndexFixing(ONIndex1M,I1604,TRUE,_xll.ohTrigger(RecalcTrigger,Trigger1M)),NA())</f>
        <v>1.6303568688051939E-2</v>
      </c>
      <c r="O1604" s="44" t="e">
        <f>IFERROR(_xll.qlIndexFixing(ONIndex3M,I1604,TRUE,_xll.ohTrigger(RecalcTrigger,Trigger3M)),NA())</f>
        <v>#N/A</v>
      </c>
      <c r="P1604" s="44">
        <f>IFERROR(_xll.qlIndexFixing(ONIndex6M,I1604,TRUE,_xll.ohTrigger(RecalcTrigger,Trigger6M)),NA())</f>
        <v>1.6727547684523003E-2</v>
      </c>
      <c r="Q1604" s="183">
        <f>IFERROR(_xll.qlIndexFixing(ONIndex1Y,I1604,TRUE,_xll.ohTrigger(RecalcTrigger,Trigger1Y)),NA())</f>
        <v>1.7141466024206409E-2</v>
      </c>
    </row>
    <row r="1605" spans="2:17" x14ac:dyDescent="0.2">
      <c r="B1605" s="39" t="s">
        <v>42</v>
      </c>
      <c r="D1605" s="42">
        <f>_xll.qlCalendarAdvance(Calendar,$D1604,B1605,"f",FALSE)</f>
        <v>50704</v>
      </c>
      <c r="E1605" s="177">
        <f>_xll.qlInterestRateIndexValueDate(IndexON,D1605)</f>
        <v>50704</v>
      </c>
      <c r="F1605" s="193">
        <f>IFERROR(_xll.qlIndexFixing(IndexON,D1605,TRUE,_xll.ohTrigger(RecalcTrigger,TriggerON)),NA())</f>
        <v>1.6274987525575213E-2</v>
      </c>
      <c r="H1605" s="42">
        <f>_xll.qlCalendarAdvance(Calendar,$H1604,B1605,"f",FALSE)</f>
        <v>50704</v>
      </c>
      <c r="I1605" s="177">
        <f>_xll.qlInterestRateIndexValueDate(Index1M,$H1605)</f>
        <v>50706</v>
      </c>
      <c r="J1605" s="182">
        <f>IFERROR(_xll.qlIndexFixing(Index1M,$H1605,TRUE,_xll.ohTrigger(RecalcTrigger,Trigger1M)),NA())</f>
        <v>1.6282527943772551E-2</v>
      </c>
      <c r="K1605" s="44" t="e">
        <f>IFERROR(_xll.qlIndexFixing(Index3M,H1605,TRUE,_xll.ohTrigger(RecalcTrigger,Trigger3M)),NA())</f>
        <v>#N/A</v>
      </c>
      <c r="L1605" s="44">
        <f>IFERROR(_xll.qlIndexFixing(Index6M,$H1605,TRUE,_xll.ohTrigger(RecalcTrigger,Trigger6M)),NA())</f>
        <v>1.6658795455337175E-2</v>
      </c>
      <c r="M1605" s="183">
        <f>IFERROR(_xll.qlIndexFixing(Index1Y,$H1605,TRUE,_xll.ohTrigger(RecalcTrigger,Trigger1Y)),NA())</f>
        <v>1.7103829506606404E-2</v>
      </c>
      <c r="N1605" s="182">
        <f>IFERROR(_xll.qlIndexFixing(ONIndex1M,I1605,TRUE,_xll.ohTrigger(RecalcTrigger,Trigger1M)),NA())</f>
        <v>1.6291219924360334E-2</v>
      </c>
      <c r="O1605" s="44" t="e">
        <f>IFERROR(_xll.qlIndexFixing(ONIndex3M,I1605,TRUE,_xll.ohTrigger(RecalcTrigger,Trigger3M)),NA())</f>
        <v>#N/A</v>
      </c>
      <c r="P1605" s="44">
        <f>IFERROR(_xll.qlIndexFixing(ONIndex6M,I1605,TRUE,_xll.ohTrigger(RecalcTrigger,Trigger6M)),NA())</f>
        <v>1.6716537924699182E-2</v>
      </c>
      <c r="Q1605" s="183">
        <f>IFERROR(_xll.qlIndexFixing(ONIndex1Y,I1605,TRUE,_xll.ohTrigger(RecalcTrigger,Trigger1Y)),NA())</f>
        <v>1.713348614664767E-2</v>
      </c>
    </row>
    <row r="1606" spans="2:17" x14ac:dyDescent="0.2">
      <c r="B1606" s="39" t="s">
        <v>42</v>
      </c>
      <c r="D1606" s="42">
        <f>_xll.qlCalendarAdvance(Calendar,$D1605,B1606,"f",FALSE)</f>
        <v>50711</v>
      </c>
      <c r="E1606" s="177">
        <f>_xll.qlInterestRateIndexValueDate(IndexON,D1606)</f>
        <v>50711</v>
      </c>
      <c r="F1606" s="193">
        <f>IFERROR(_xll.qlIndexFixing(IndexON,D1606,TRUE,_xll.ohTrigger(RecalcTrigger,TriggerON)),NA())</f>
        <v>1.6262601581704672E-2</v>
      </c>
      <c r="H1606" s="42">
        <f>_xll.qlCalendarAdvance(Calendar,$H1605,B1606,"f",FALSE)</f>
        <v>50711</v>
      </c>
      <c r="I1606" s="177">
        <f>_xll.qlInterestRateIndexValueDate(Index1M,$H1606)</f>
        <v>50713</v>
      </c>
      <c r="J1606" s="182">
        <f>IFERROR(_xll.qlIndexFixing(Index1M,$H1606,TRUE,_xll.ohTrigger(RecalcTrigger,Trigger1M)),NA())</f>
        <v>1.6270328738579032E-2</v>
      </c>
      <c r="K1606" s="44" t="e">
        <f>IFERROR(_xll.qlIndexFixing(Index3M,H1606,TRUE,_xll.ohTrigger(RecalcTrigger,Trigger3M)),NA())</f>
        <v>#N/A</v>
      </c>
      <c r="L1606" s="44">
        <f>IFERROR(_xll.qlIndexFixing(Index6M,$H1606,TRUE,_xll.ohTrigger(RecalcTrigger,Trigger6M)),NA())</f>
        <v>1.6649093481887152E-2</v>
      </c>
      <c r="M1606" s="183">
        <f>IFERROR(_xll.qlIndexFixing(Index1Y,$H1606,TRUE,_xll.ohTrigger(RecalcTrigger,Trigger1Y)),NA())</f>
        <v>1.709736228084896E-2</v>
      </c>
      <c r="N1606" s="182">
        <f>IFERROR(_xll.qlIndexFixing(ONIndex1M,I1606,TRUE,_xll.ohTrigger(RecalcTrigger,Trigger1M)),NA())</f>
        <v>1.6278933824542818E-2</v>
      </c>
      <c r="O1606" s="44" t="e">
        <f>IFERROR(_xll.qlIndexFixing(ONIndex3M,I1606,TRUE,_xll.ohTrigger(RecalcTrigger,Trigger3M)),NA())</f>
        <v>#N/A</v>
      </c>
      <c r="P1606" s="44">
        <f>IFERROR(_xll.qlIndexFixing(ONIndex6M,I1606,TRUE,_xll.ohTrigger(RecalcTrigger,Trigger6M)),NA())</f>
        <v>1.6705606665521344E-2</v>
      </c>
      <c r="Q1606" s="183">
        <f>IFERROR(_xll.qlIndexFixing(ONIndex1Y,I1606,TRUE,_xll.ohTrigger(RecalcTrigger,Trigger1Y)),NA())</f>
        <v>1.712556316621594E-2</v>
      </c>
    </row>
    <row r="1607" spans="2:17" x14ac:dyDescent="0.2">
      <c r="B1607" s="39" t="s">
        <v>42</v>
      </c>
      <c r="D1607" s="42">
        <f>_xll.qlCalendarAdvance(Calendar,$D1606,B1607,"f",FALSE)</f>
        <v>50718</v>
      </c>
      <c r="E1607" s="177">
        <f>_xll.qlInterestRateIndexValueDate(IndexON,D1607)</f>
        <v>50718</v>
      </c>
      <c r="F1607" s="193">
        <f>IFERROR(_xll.qlIndexFixing(IndexON,D1607,TRUE,_xll.ohTrigger(RecalcTrigger,TriggerON)),NA())</f>
        <v>1.6250273900109136E-2</v>
      </c>
      <c r="H1607" s="42">
        <f>_xll.qlCalendarAdvance(Calendar,$H1606,B1607,"f",FALSE)</f>
        <v>50718</v>
      </c>
      <c r="I1607" s="177">
        <f>_xll.qlInterestRateIndexValueDate(Index1M,$H1607)</f>
        <v>50720</v>
      </c>
      <c r="J1607" s="182">
        <f>IFERROR(_xll.qlIndexFixing(Index1M,$H1607,TRUE,_xll.ohTrigger(RecalcTrigger,Trigger1M)),NA())</f>
        <v>1.6258193186268477E-2</v>
      </c>
      <c r="K1607" s="44" t="e">
        <f>IFERROR(_xll.qlIndexFixing(Index3M,H1607,TRUE,_xll.ohTrigger(RecalcTrigger,Trigger3M)),NA())</f>
        <v>#N/A</v>
      </c>
      <c r="L1607" s="44">
        <f>IFERROR(_xll.qlIndexFixing(Index6M,$H1607,TRUE,_xll.ohTrigger(RecalcTrigger,Trigger6M)),NA())</f>
        <v>1.6639168045002393E-2</v>
      </c>
      <c r="M1607" s="183">
        <f>IFERROR(_xll.qlIndexFixing(Index1Y,$H1607,TRUE,_xll.ohTrigger(RecalcTrigger,Trigger1Y)),NA())</f>
        <v>1.7090960089325737E-2</v>
      </c>
      <c r="N1607" s="182">
        <f>IFERROR(_xll.qlIndexFixing(ONIndex1M,I1607,TRUE,_xll.ohTrigger(RecalcTrigger,Trigger1M)),NA())</f>
        <v>1.6266710724091027E-2</v>
      </c>
      <c r="O1607" s="44" t="e">
        <f>IFERROR(_xll.qlIndexFixing(ONIndex3M,I1607,TRUE,_xll.ohTrigger(RecalcTrigger,Trigger3M)),NA())</f>
        <v>#N/A</v>
      </c>
      <c r="P1607" s="44">
        <f>IFERROR(_xll.qlIndexFixing(ONIndex6M,I1607,TRUE,_xll.ohTrigger(RecalcTrigger,Trigger6M)),NA())</f>
        <v>1.669475427157785E-2</v>
      </c>
      <c r="Q1607" s="183">
        <f>IFERROR(_xll.qlIndexFixing(ONIndex1Y,I1607,TRUE,_xll.ohTrigger(RecalcTrigger,Trigger1Y)),NA())</f>
        <v>1.71176973473397E-2</v>
      </c>
    </row>
    <row r="1608" spans="2:17" x14ac:dyDescent="0.2">
      <c r="B1608" s="39" t="s">
        <v>42</v>
      </c>
      <c r="D1608" s="42">
        <f>_xll.qlCalendarAdvance(Calendar,$D1607,B1608,"f",FALSE)</f>
        <v>50725</v>
      </c>
      <c r="E1608" s="177">
        <f>_xll.qlInterestRateIndexValueDate(IndexON,D1608)</f>
        <v>50725</v>
      </c>
      <c r="F1608" s="193">
        <f>IFERROR(_xll.qlIndexFixing(IndexON,D1608,TRUE,_xll.ohTrigger(RecalcTrigger,TriggerON)),NA())</f>
        <v>1.6238004802211492E-2</v>
      </c>
      <c r="H1608" s="42">
        <f>_xll.qlCalendarAdvance(Calendar,$H1607,B1608,"f",FALSE)</f>
        <v>50725</v>
      </c>
      <c r="I1608" s="177">
        <f>_xll.qlInterestRateIndexValueDate(Index1M,$H1608)</f>
        <v>50727</v>
      </c>
      <c r="J1608" s="182">
        <f>IFERROR(_xll.qlIndexFixing(Index1M,$H1608,TRUE,_xll.ohTrigger(RecalcTrigger,Trigger1M)),NA())</f>
        <v>1.6246121622894572E-2</v>
      </c>
      <c r="K1608" s="44" t="e">
        <f>IFERROR(_xll.qlIndexFixing(Index3M,H1608,TRUE,_xll.ohTrigger(RecalcTrigger,Trigger3M)),NA())</f>
        <v>#N/A</v>
      </c>
      <c r="L1608" s="44">
        <f>IFERROR(_xll.qlIndexFixing(Index6M,$H1608,TRUE,_xll.ohTrigger(RecalcTrigger,Trigger6M)),NA())</f>
        <v>1.662932706758247E-2</v>
      </c>
      <c r="M1608" s="183">
        <f>IFERROR(_xll.qlIndexFixing(Index1Y,$H1608,TRUE,_xll.ohTrigger(RecalcTrigger,Trigger1Y)),NA())</f>
        <v>1.7084623199911653E-2</v>
      </c>
      <c r="N1608" s="182">
        <f>IFERROR(_xll.qlIndexFixing(ONIndex1M,I1608,TRUE,_xll.ohTrigger(RecalcTrigger,Trigger1M)),NA())</f>
        <v>1.6254550958896274E-2</v>
      </c>
      <c r="O1608" s="44" t="e">
        <f>IFERROR(_xll.qlIndexFixing(ONIndex3M,I1608,TRUE,_xll.ohTrigger(RecalcTrigger,Trigger3M)),NA())</f>
        <v>#N/A</v>
      </c>
      <c r="P1608" s="44">
        <f>IFERROR(_xll.qlIndexFixing(ONIndex6M,I1608,TRUE,_xll.ohTrigger(RecalcTrigger,Trigger6M)),NA())</f>
        <v>1.6683981108176482E-2</v>
      </c>
      <c r="Q1608" s="183">
        <f>IFERROR(_xll.qlIndexFixing(ONIndex1Y,I1608,TRUE,_xll.ohTrigger(RecalcTrigger,Trigger1Y)),NA())</f>
        <v>1.7109888954767172E-2</v>
      </c>
    </row>
    <row r="1609" spans="2:17" x14ac:dyDescent="0.2">
      <c r="B1609" s="39" t="s">
        <v>42</v>
      </c>
      <c r="D1609" s="42">
        <f>_xll.qlCalendarAdvance(Calendar,$D1608,B1609,"f",FALSE)</f>
        <v>50732</v>
      </c>
      <c r="E1609" s="177">
        <f>_xll.qlInterestRateIndexValueDate(IndexON,D1609)</f>
        <v>50732</v>
      </c>
      <c r="F1609" s="193">
        <f>IFERROR(_xll.qlIndexFixing(IndexON,D1609,TRUE,_xll.ohTrigger(RecalcTrigger,TriggerON)),NA())</f>
        <v>1.6225794609114885E-2</v>
      </c>
      <c r="H1609" s="42">
        <f>_xll.qlCalendarAdvance(Calendar,$H1608,B1609,"f",FALSE)</f>
        <v>50732</v>
      </c>
      <c r="I1609" s="177">
        <f>_xll.qlInterestRateIndexValueDate(Index1M,$H1609)</f>
        <v>50734</v>
      </c>
      <c r="J1609" s="182">
        <f>IFERROR(_xll.qlIndexFixing(Index1M,$H1609,TRUE,_xll.ohTrigger(RecalcTrigger,Trigger1M)),NA())</f>
        <v>1.6234114384503506E-2</v>
      </c>
      <c r="K1609" s="44" t="e">
        <f>IFERROR(_xll.qlIndexFixing(Index3M,H1609,TRUE,_xll.ohTrigger(RecalcTrigger,Trigger3M)),NA())</f>
        <v>#N/A</v>
      </c>
      <c r="L1609" s="44">
        <f>IFERROR(_xll.qlIndexFixing(Index6M,$H1609,TRUE,_xll.ohTrigger(RecalcTrigger,Trigger6M)),NA())</f>
        <v>1.6619570916414205E-2</v>
      </c>
      <c r="M1609" s="183">
        <f>IFERROR(_xll.qlIndexFixing(Index1Y,$H1609,TRUE,_xll.ohTrigger(RecalcTrigger,Trigger1Y)),NA())</f>
        <v>1.7078351880486026E-2</v>
      </c>
      <c r="N1609" s="182">
        <f>IFERROR(_xll.qlIndexFixing(ONIndex1M,I1609,TRUE,_xll.ohTrigger(RecalcTrigger,Trigger1M)),NA())</f>
        <v>1.6242454864849876E-2</v>
      </c>
      <c r="O1609" s="44" t="e">
        <f>IFERROR(_xll.qlIndexFixing(ONIndex3M,I1609,TRUE,_xll.ohTrigger(RecalcTrigger,Trigger3M)),NA())</f>
        <v>#N/A</v>
      </c>
      <c r="P1609" s="44">
        <f>IFERROR(_xll.qlIndexFixing(ONIndex6M,I1609,TRUE,_xll.ohTrigger(RecalcTrigger,Trigger6M)),NA())</f>
        <v>1.6673287540225346E-2</v>
      </c>
      <c r="Q1609" s="183">
        <f>IFERROR(_xll.qlIndexFixing(ONIndex1Y,I1609,TRUE,_xll.ohTrigger(RecalcTrigger,Trigger1Y)),NA())</f>
        <v>1.7102138252846899E-2</v>
      </c>
    </row>
    <row r="1610" spans="2:17" x14ac:dyDescent="0.2">
      <c r="B1610" s="39" t="s">
        <v>42</v>
      </c>
      <c r="D1610" s="42">
        <f>_xll.qlCalendarAdvance(Calendar,$D1609,B1610,"f",FALSE)</f>
        <v>50739</v>
      </c>
      <c r="E1610" s="177">
        <f>_xll.qlInterestRateIndexValueDate(IndexON,D1610)</f>
        <v>50739</v>
      </c>
      <c r="F1610" s="193">
        <f>IFERROR(_xll.qlIndexFixing(IndexON,D1610,TRUE,_xll.ohTrigger(RecalcTrigger,TriggerON)),NA())</f>
        <v>1.6213643642242204E-2</v>
      </c>
      <c r="H1610" s="42">
        <f>_xll.qlCalendarAdvance(Calendar,$H1609,B1610,"f",FALSE)</f>
        <v>50739</v>
      </c>
      <c r="I1610" s="177">
        <f>_xll.qlInterestRateIndexValueDate(Index1M,$H1610)</f>
        <v>50741</v>
      </c>
      <c r="J1610" s="182">
        <f>IFERROR(_xll.qlIndexFixing(Index1M,$H1610,TRUE,_xll.ohTrigger(RecalcTrigger,Trigger1M)),NA())</f>
        <v>1.6222171807146468E-2</v>
      </c>
      <c r="K1610" s="44" t="e">
        <f>IFERROR(_xll.qlIndexFixing(Index3M,H1610,TRUE,_xll.ohTrigger(RecalcTrigger,Trigger3M)),NA())</f>
        <v>#N/A</v>
      </c>
      <c r="L1610" s="44">
        <f>IFERROR(_xll.qlIndexFixing(Index6M,$H1610,TRUE,_xll.ohTrigger(RecalcTrigger,Trigger6M)),NA())</f>
        <v>1.6609620941193001E-2</v>
      </c>
      <c r="M1610" s="183">
        <f>IFERROR(_xll.qlIndexFixing(Index1Y,$H1610,TRUE,_xll.ohTrigger(RecalcTrigger,Trigger1Y)),NA())</f>
        <v>1.7072146398935385E-2</v>
      </c>
      <c r="N1610" s="182">
        <f>IFERROR(_xll.qlIndexFixing(ONIndex1M,I1610,TRUE,_xll.ohTrigger(RecalcTrigger,Trigger1M)),NA())</f>
        <v>1.6230422777603337E-2</v>
      </c>
      <c r="O1610" s="44" t="e">
        <f>IFERROR(_xll.qlIndexFixing(ONIndex3M,I1610,TRUE,_xll.ohTrigger(RecalcTrigger,Trigger3M)),NA())</f>
        <v>#N/A</v>
      </c>
      <c r="P1610" s="44">
        <f>IFERROR(_xll.qlIndexFixing(ONIndex6M,I1610,TRUE,_xll.ohTrigger(RecalcTrigger,Trigger6M)),NA())</f>
        <v>1.6662673932552607E-2</v>
      </c>
      <c r="Q1610" s="183">
        <f>IFERROR(_xll.qlIndexFixing(ONIndex1Y,I1610,TRUE,_xll.ohTrigger(RecalcTrigger,Trigger1Y)),NA())</f>
        <v>1.7094445506167233E-2</v>
      </c>
    </row>
    <row r="1611" spans="2:17" x14ac:dyDescent="0.2">
      <c r="B1611" s="39" t="s">
        <v>42</v>
      </c>
      <c r="D1611" s="42">
        <f>_xll.qlCalendarAdvance(Calendar,$D1610,B1611,"f",FALSE)</f>
        <v>50746</v>
      </c>
      <c r="E1611" s="177">
        <f>_xll.qlInterestRateIndexValueDate(IndexON,D1611)</f>
        <v>50746</v>
      </c>
      <c r="F1611" s="193">
        <f>IFERROR(_xll.qlIndexFixing(IndexON,D1611,TRUE,_xll.ohTrigger(RecalcTrigger,TriggerON)),NA())</f>
        <v>1.6201552222696591E-2</v>
      </c>
      <c r="H1611" s="42">
        <f>_xll.qlCalendarAdvance(Calendar,$H1610,B1611,"f",FALSE)</f>
        <v>50746</v>
      </c>
      <c r="I1611" s="177">
        <f>_xll.qlInterestRateIndexValueDate(Index1M,$H1611)</f>
        <v>50748</v>
      </c>
      <c r="J1611" s="182">
        <f>IFERROR(_xll.qlIndexFixing(Index1M,$H1611,TRUE,_xll.ohTrigger(RecalcTrigger,Trigger1M)),NA())</f>
        <v>1.6210294226877142E-2</v>
      </c>
      <c r="K1611" s="44" t="e">
        <f>IFERROR(_xll.qlIndexFixing(Index3M,H1611,TRUE,_xll.ohTrigger(RecalcTrigger,Trigger3M)),NA())</f>
        <v>#N/A</v>
      </c>
      <c r="L1611" s="44">
        <f>IFERROR(_xll.qlIndexFixing(Index6M,$H1611,TRUE,_xll.ohTrigger(RecalcTrigger,Trigger6M)),NA())</f>
        <v>1.6600041341822979E-2</v>
      </c>
      <c r="M1611" s="183">
        <f>IFERROR(_xll.qlIndexFixing(Index1Y,$H1611,TRUE,_xll.ohTrigger(RecalcTrigger,Trigger1Y)),NA())</f>
        <v>1.7066007023152398E-2</v>
      </c>
      <c r="N1611" s="182">
        <f>IFERROR(_xll.qlIndexFixing(ONIndex1M,I1611,TRUE,_xll.ohTrigger(RecalcTrigger,Trigger1M)),NA())</f>
        <v>1.6218455032888102E-2</v>
      </c>
      <c r="O1611" s="44" t="e">
        <f>IFERROR(_xll.qlIndexFixing(ONIndex3M,I1611,TRUE,_xll.ohTrigger(RecalcTrigger,Trigger3M)),NA())</f>
        <v>#N/A</v>
      </c>
      <c r="P1611" s="44">
        <f>IFERROR(_xll.qlIndexFixing(ONIndex6M,I1611,TRUE,_xll.ohTrigger(RecalcTrigger,Trigger6M)),NA())</f>
        <v>1.665214065030618E-2</v>
      </c>
      <c r="Q1611" s="183">
        <f>IFERROR(_xll.qlIndexFixing(ONIndex1Y,I1611,TRUE,_xll.ohTrigger(RecalcTrigger,Trigger1Y)),NA())</f>
        <v>1.7086810979316525E-2</v>
      </c>
    </row>
    <row r="1612" spans="2:17" x14ac:dyDescent="0.2">
      <c r="B1612" s="39" t="s">
        <v>42</v>
      </c>
      <c r="D1612" s="42">
        <f>_xll.qlCalendarAdvance(Calendar,$D1611,B1612,"f",FALSE)</f>
        <v>50753</v>
      </c>
      <c r="E1612" s="177">
        <f>_xll.qlInterestRateIndexValueDate(IndexON,D1612)</f>
        <v>50753</v>
      </c>
      <c r="F1612" s="193">
        <f>IFERROR(_xll.qlIndexFixing(IndexON,D1612,TRUE,_xll.ohTrigger(RecalcTrigger,TriggerON)),NA())</f>
        <v>1.6189520671980873E-2</v>
      </c>
      <c r="H1612" s="42">
        <f>_xll.qlCalendarAdvance(Calendar,$H1611,B1612,"f",FALSE)</f>
        <v>50753</v>
      </c>
      <c r="I1612" s="177">
        <f>_xll.qlInterestRateIndexValueDate(Index1M,$H1612)</f>
        <v>50755</v>
      </c>
      <c r="J1612" s="182">
        <f>IFERROR(_xll.qlIndexFixing(Index1M,$H1612,TRUE,_xll.ohTrigger(RecalcTrigger,Trigger1M)),NA())</f>
        <v>1.6198481979741719E-2</v>
      </c>
      <c r="K1612" s="44" t="e">
        <f>IFERROR(_xll.qlIndexFixing(Index3M,H1612,TRUE,_xll.ohTrigger(RecalcTrigger,Trigger3M)),NA())</f>
        <v>#N/A</v>
      </c>
      <c r="L1612" s="44">
        <f>IFERROR(_xll.qlIndexFixing(Index6M,$H1612,TRUE,_xll.ohTrigger(RecalcTrigger,Trigger6M)),NA())</f>
        <v>1.659054769947951E-2</v>
      </c>
      <c r="M1612" s="183">
        <f>IFERROR(_xll.qlIndexFixing(Index1Y,$H1612,TRUE,_xll.ohTrigger(RecalcTrigger,Trigger1Y)),NA())</f>
        <v>1.7059934021035863E-2</v>
      </c>
      <c r="N1612" s="182">
        <f>IFERROR(_xll.qlIndexFixing(ONIndex1M,I1612,TRUE,_xll.ohTrigger(RecalcTrigger,Trigger1M)),NA())</f>
        <v>1.6206551966515548E-2</v>
      </c>
      <c r="O1612" s="44" t="e">
        <f>IFERROR(_xll.qlIndexFixing(ONIndex3M,I1612,TRUE,_xll.ohTrigger(RecalcTrigger,Trigger3M)),NA())</f>
        <v>#N/A</v>
      </c>
      <c r="P1612" s="44">
        <f>IFERROR(_xll.qlIndexFixing(ONIndex6M,I1612,TRUE,_xll.ohTrigger(RecalcTrigger,Trigger6M)),NA())</f>
        <v>1.6641688058633974E-2</v>
      </c>
      <c r="Q1612" s="183">
        <f>IFERROR(_xll.qlIndexFixing(ONIndex1Y,I1612,TRUE,_xll.ohTrigger(RecalcTrigger,Trigger1Y)),NA())</f>
        <v>1.7079234936883125E-2</v>
      </c>
    </row>
    <row r="1613" spans="2:17" x14ac:dyDescent="0.2">
      <c r="B1613" s="39" t="s">
        <v>42</v>
      </c>
      <c r="D1613" s="42">
        <f>_xll.qlCalendarAdvance(Calendar,$D1612,B1613,"f",FALSE)</f>
        <v>50760</v>
      </c>
      <c r="E1613" s="177">
        <f>_xll.qlInterestRateIndexValueDate(IndexON,D1613)</f>
        <v>50760</v>
      </c>
      <c r="F1613" s="193">
        <f>IFERROR(_xll.qlIndexFixing(IndexON,D1613,TRUE,_xll.ohTrigger(RecalcTrigger,TriggerON)),NA())</f>
        <v>1.6177549311198192E-2</v>
      </c>
      <c r="H1613" s="42">
        <f>_xll.qlCalendarAdvance(Calendar,$H1612,B1613,"f",FALSE)</f>
        <v>50760</v>
      </c>
      <c r="I1613" s="177">
        <f>_xll.qlInterestRateIndexValueDate(Index1M,$H1613)</f>
        <v>50762</v>
      </c>
      <c r="J1613" s="182">
        <f>IFERROR(_xll.qlIndexFixing(Index1M,$H1613,TRUE,_xll.ohTrigger(RecalcTrigger,Trigger1M)),NA())</f>
        <v>1.6186735401791386E-2</v>
      </c>
      <c r="K1613" s="44" t="e">
        <f>IFERROR(_xll.qlIndexFixing(Index3M,H1613,TRUE,_xll.ohTrigger(RecalcTrigger,Trigger3M)),NA())</f>
        <v>#N/A</v>
      </c>
      <c r="L1613" s="44">
        <f>IFERROR(_xll.qlIndexFixing(Index6M,$H1613,TRUE,_xll.ohTrigger(RecalcTrigger,Trigger6M)),NA())</f>
        <v>1.6581140380974226E-2</v>
      </c>
      <c r="M1613" s="183">
        <f>IFERROR(_xll.qlIndexFixing(Index1Y,$H1613,TRUE,_xll.ohTrigger(RecalcTrigger,Trigger1Y)),NA())</f>
        <v>1.7053927660491811E-2</v>
      </c>
      <c r="N1613" s="182">
        <f>IFERROR(_xll.qlIndexFixing(ONIndex1M,I1613,TRUE,_xll.ohTrigger(RecalcTrigger,Trigger1M)),NA())</f>
        <v>1.6194713914456926E-2</v>
      </c>
      <c r="O1613" s="44" t="e">
        <f>IFERROR(_xll.qlIndexFixing(ONIndex3M,I1613,TRUE,_xll.ohTrigger(RecalcTrigger,Trigger3M)),NA())</f>
        <v>#N/A</v>
      </c>
      <c r="P1613" s="44">
        <f>IFERROR(_xll.qlIndexFixing(ONIndex6M,I1613,TRUE,_xll.ohTrigger(RecalcTrigger,Trigger6M)),NA())</f>
        <v>1.6631316522124351E-2</v>
      </c>
      <c r="Q1613" s="183">
        <f>IFERROR(_xll.qlIndexFixing(ONIndex1Y,I1613,TRUE,_xll.ohTrigger(RecalcTrigger,Trigger1Y)),NA())</f>
        <v>1.7071717643295514E-2</v>
      </c>
    </row>
    <row r="1614" spans="2:17" x14ac:dyDescent="0.2">
      <c r="B1614" s="39" t="s">
        <v>42</v>
      </c>
      <c r="D1614" s="42">
        <f>_xll.qlCalendarAdvance(Calendar,$D1613,B1614,"f",FALSE)</f>
        <v>50767</v>
      </c>
      <c r="E1614" s="177">
        <f>_xll.qlInterestRateIndexValueDate(IndexON,D1614)</f>
        <v>50767</v>
      </c>
      <c r="F1614" s="193">
        <f>IFERROR(_xll.qlIndexFixing(IndexON,D1614,TRUE,_xll.ohTrigger(RecalcTrigger,TriggerON)),NA())</f>
        <v>1.6165638461531628E-2</v>
      </c>
      <c r="H1614" s="42">
        <f>_xll.qlCalendarAdvance(Calendar,$H1613,B1614,"f",FALSE)</f>
        <v>50767</v>
      </c>
      <c r="I1614" s="177">
        <f>_xll.qlInterestRateIndexValueDate(Index1M,$H1614)</f>
        <v>50769</v>
      </c>
      <c r="J1614" s="182">
        <f>IFERROR(_xll.qlIndexFixing(Index1M,$H1614,TRUE,_xll.ohTrigger(RecalcTrigger,Trigger1M)),NA())</f>
        <v>1.6175054829069835E-2</v>
      </c>
      <c r="K1614" s="44" t="e">
        <f>IFERROR(_xll.qlIndexFixing(Index3M,H1614,TRUE,_xll.ohTrigger(RecalcTrigger,Trigger3M)),NA())</f>
        <v>#N/A</v>
      </c>
      <c r="L1614" s="44">
        <f>IFERROR(_xll.qlIndexFixing(Index6M,$H1614,TRUE,_xll.ohTrigger(RecalcTrigger,Trigger6M)),NA())</f>
        <v>1.65718197531236E-2</v>
      </c>
      <c r="M1614" s="183">
        <f>IFERROR(_xll.qlIndexFixing(Index1Y,$H1614,TRUE,_xll.ohTrigger(RecalcTrigger,Trigger1Y)),NA())</f>
        <v>1.7047988209432173E-2</v>
      </c>
      <c r="N1614" s="182">
        <f>IFERROR(_xll.qlIndexFixing(ONIndex1M,I1614,TRUE,_xll.ohTrigger(RecalcTrigger,Trigger1M)),NA())</f>
        <v>1.6182941212123936E-2</v>
      </c>
      <c r="O1614" s="44" t="e">
        <f>IFERROR(_xll.qlIndexFixing(ONIndex3M,I1614,TRUE,_xll.ohTrigger(RecalcTrigger,Trigger3M)),NA())</f>
        <v>#N/A</v>
      </c>
      <c r="P1614" s="44">
        <f>IFERROR(_xll.qlIndexFixing(ONIndex6M,I1614,TRUE,_xll.ohTrigger(RecalcTrigger,Trigger6M)),NA())</f>
        <v>1.6621026406005157E-2</v>
      </c>
      <c r="Q1614" s="183">
        <f>IFERROR(_xll.qlIndexFixing(ONIndex1Y,I1614,TRUE,_xll.ohTrigger(RecalcTrigger,Trigger1Y)),NA())</f>
        <v>1.7064259363221979E-2</v>
      </c>
    </row>
    <row r="1615" spans="2:17" x14ac:dyDescent="0.2">
      <c r="B1615" s="39" t="s">
        <v>42</v>
      </c>
      <c r="D1615" s="42">
        <f>_xll.qlCalendarAdvance(Calendar,$D1614,B1615,"f",FALSE)</f>
        <v>50774</v>
      </c>
      <c r="E1615" s="177">
        <f>_xll.qlInterestRateIndexValueDate(IndexON,D1615)</f>
        <v>50774</v>
      </c>
      <c r="F1615" s="193">
        <f>IFERROR(_xll.qlIndexFixing(IndexON,D1615,TRUE,_xll.ohTrigger(RecalcTrigger,TriggerON)),NA())</f>
        <v>1.6153788444563943E-2</v>
      </c>
      <c r="H1615" s="42">
        <f>_xll.qlCalendarAdvance(Calendar,$H1614,B1615,"f",FALSE)</f>
        <v>50774</v>
      </c>
      <c r="I1615" s="177">
        <f>_xll.qlInterestRateIndexValueDate(Index1M,$H1615)</f>
        <v>50776</v>
      </c>
      <c r="J1615" s="182">
        <f>IFERROR(_xll.qlIndexFixing(Index1M,$H1615,TRUE,_xll.ohTrigger(RecalcTrigger,Trigger1M)),NA())</f>
        <v>1.6163440597630752E-2</v>
      </c>
      <c r="K1615" s="44" t="e">
        <f>IFERROR(_xll.qlIndexFixing(Index3M,H1615,TRUE,_xll.ohTrigger(RecalcTrigger,Trigger3M)),NA())</f>
        <v>#N/A</v>
      </c>
      <c r="L1615" s="44">
        <f>IFERROR(_xll.qlIndexFixing(Index6M,$H1615,TRUE,_xll.ohTrigger(RecalcTrigger,Trigger6M)),NA())</f>
        <v>1.6562835901132156E-2</v>
      </c>
      <c r="M1615" s="183">
        <f>IFERROR(_xll.qlIndexFixing(Index1Y,$H1615,TRUE,_xll.ohTrigger(RecalcTrigger,Trigger1Y)),NA())</f>
        <v>1.7042115935776779E-2</v>
      </c>
      <c r="N1615" s="182">
        <f>IFERROR(_xll.qlIndexFixing(ONIndex1M,I1615,TRUE,_xll.ohTrigger(RecalcTrigger,Trigger1M)),NA())</f>
        <v>1.6171234195727635E-2</v>
      </c>
      <c r="O1615" s="44" t="e">
        <f>IFERROR(_xll.qlIndexFixing(ONIndex3M,I1615,TRUE,_xll.ohTrigger(RecalcTrigger,Trigger3M)),NA())</f>
        <v>#N/A</v>
      </c>
      <c r="P1615" s="44">
        <f>IFERROR(_xll.qlIndexFixing(ONIndex6M,I1615,TRUE,_xll.ohTrigger(RecalcTrigger,Trigger6M)),NA())</f>
        <v>1.6610818075344369E-2</v>
      </c>
      <c r="Q1615" s="183">
        <f>IFERROR(_xll.qlIndexFixing(ONIndex1Y,I1615,TRUE,_xll.ohTrigger(RecalcTrigger,Trigger1Y)),NA())</f>
        <v>1.7056860361170934E-2</v>
      </c>
    </row>
    <row r="1616" spans="2:17" x14ac:dyDescent="0.2">
      <c r="B1616" s="39" t="s">
        <v>42</v>
      </c>
      <c r="D1616" s="42">
        <f>_xll.qlCalendarAdvance(Calendar,$D1615,B1616,"f",FALSE)</f>
        <v>50781</v>
      </c>
      <c r="E1616" s="177">
        <f>_xll.qlInterestRateIndexValueDate(IndexON,D1616)</f>
        <v>50781</v>
      </c>
      <c r="F1616" s="193">
        <f>IFERROR(_xll.qlIndexFixing(IndexON,D1616,TRUE,_xll.ohTrigger(RecalcTrigger,TriggerON)),NA())</f>
        <v>1.6141999581238409E-2</v>
      </c>
      <c r="H1616" s="42">
        <f>_xll.qlCalendarAdvance(Calendar,$H1615,B1616,"f",FALSE)</f>
        <v>50781</v>
      </c>
      <c r="I1616" s="177">
        <f>_xll.qlInterestRateIndexValueDate(Index1M,$H1616)</f>
        <v>50783</v>
      </c>
      <c r="J1616" s="182">
        <f>IFERROR(_xll.qlIndexFixing(Index1M,$H1616,TRUE,_xll.ohTrigger(RecalcTrigger,Trigger1M)),NA())</f>
        <v>1.6151893043525323E-2</v>
      </c>
      <c r="K1616" s="44" t="e">
        <f>IFERROR(_xll.qlIndexFixing(Index3M,H1616,TRUE,_xll.ohTrigger(RecalcTrigger,Trigger3M)),NA())</f>
        <v>#N/A</v>
      </c>
      <c r="L1616" s="44">
        <f>IFERROR(_xll.qlIndexFixing(Index6M,$H1616,TRUE,_xll.ohTrigger(RecalcTrigger,Trigger6M)),NA())</f>
        <v>1.6553683804035185E-2</v>
      </c>
      <c r="M1616" s="183">
        <f>IFERROR(_xll.qlIndexFixing(Index1Y,$H1616,TRUE,_xll.ohTrigger(RecalcTrigger,Trigger1Y)),NA())</f>
        <v>1.7036311107451584E-2</v>
      </c>
      <c r="N1616" s="182">
        <f>IFERROR(_xll.qlIndexFixing(ONIndex1M,I1616,TRUE,_xll.ohTrigger(RecalcTrigger,Trigger1M)),NA())</f>
        <v>1.6159593200679723E-2</v>
      </c>
      <c r="O1616" s="44" t="e">
        <f>IFERROR(_xll.qlIndexFixing(ONIndex3M,I1616,TRUE,_xll.ohTrigger(RecalcTrigger,Trigger3M)),NA())</f>
        <v>#N/A</v>
      </c>
      <c r="P1616" s="44">
        <f>IFERROR(_xll.qlIndexFixing(ONIndex6M,I1616,TRUE,_xll.ohTrigger(RecalcTrigger,Trigger6M)),NA())</f>
        <v>1.660069189505009E-2</v>
      </c>
      <c r="Q1616" s="183">
        <f>IFERROR(_xll.qlIndexFixing(ONIndex1Y,I1616,TRUE,_xll.ohTrigger(RecalcTrigger,Trigger1Y)),NA())</f>
        <v>1.7049520901410986E-2</v>
      </c>
    </row>
    <row r="1617" spans="2:17" x14ac:dyDescent="0.2">
      <c r="B1617" s="39" t="s">
        <v>42</v>
      </c>
      <c r="D1617" s="42">
        <f>_xll.qlCalendarAdvance(Calendar,$D1616,B1617,"f",FALSE)</f>
        <v>50788</v>
      </c>
      <c r="E1617" s="177">
        <f>_xll.qlInterestRateIndexValueDate(IndexON,D1617)</f>
        <v>50788</v>
      </c>
      <c r="F1617" s="193">
        <f>IFERROR(_xll.qlIndexFixing(IndexON,D1617,TRUE,_xll.ohTrigger(RecalcTrigger,TriggerON)),NA())</f>
        <v>1.6130272193057849E-2</v>
      </c>
      <c r="H1617" s="42">
        <f>_xll.qlCalendarAdvance(Calendar,$H1616,B1617,"f",FALSE)</f>
        <v>50788</v>
      </c>
      <c r="I1617" s="177">
        <f>_xll.qlInterestRateIndexValueDate(Index1M,$H1617)</f>
        <v>50790</v>
      </c>
      <c r="J1617" s="182">
        <f>IFERROR(_xll.qlIndexFixing(Index1M,$H1617,TRUE,_xll.ohTrigger(RecalcTrigger,Trigger1M)),NA())</f>
        <v>1.6140412502794743E-2</v>
      </c>
      <c r="K1617" s="44" t="e">
        <f>IFERROR(_xll.qlIndexFixing(Index3M,H1617,TRUE,_xll.ohTrigger(RecalcTrigger,Trigger3M)),NA())</f>
        <v>#N/A</v>
      </c>
      <c r="L1617" s="44">
        <f>IFERROR(_xll.qlIndexFixing(Index6M,$H1617,TRUE,_xll.ohTrigger(RecalcTrigger,Trigger6M)),NA())</f>
        <v>1.6544619467616498E-2</v>
      </c>
      <c r="M1617" s="183">
        <f>IFERROR(_xll.qlIndexFixing(Index1Y,$H1617,TRUE,_xll.ohTrigger(RecalcTrigger,Trigger1Y)),NA())</f>
        <v>1.7030573992391301E-2</v>
      </c>
      <c r="N1617" s="182">
        <f>IFERROR(_xll.qlIndexFixing(ONIndex1M,I1617,TRUE,_xll.ohTrigger(RecalcTrigger,Trigger1M)),NA())</f>
        <v>1.6148018562951449E-2</v>
      </c>
      <c r="O1617" s="44" t="e">
        <f>IFERROR(_xll.qlIndexFixing(ONIndex3M,I1617,TRUE,_xll.ohTrigger(RecalcTrigger,Trigger3M)),NA())</f>
        <v>#N/A</v>
      </c>
      <c r="P1617" s="44">
        <f>IFERROR(_xll.qlIndexFixing(ONIndex6M,I1617,TRUE,_xll.ohTrigger(RecalcTrigger,Trigger6M)),NA())</f>
        <v>1.6590648229870553E-2</v>
      </c>
      <c r="Q1617" s="183">
        <f>IFERROR(_xll.qlIndexFixing(ONIndex1Y,I1617,TRUE,_xll.ohTrigger(RecalcTrigger,Trigger1Y)),NA())</f>
        <v>1.7042241249010104E-2</v>
      </c>
    </row>
    <row r="1618" spans="2:17" x14ac:dyDescent="0.2">
      <c r="B1618" s="39" t="s">
        <v>42</v>
      </c>
      <c r="D1618" s="42">
        <f>_xll.qlCalendarAdvance(Calendar,$D1617,B1618,"f",FALSE)</f>
        <v>50795</v>
      </c>
      <c r="E1618" s="177">
        <f>_xll.qlInterestRateIndexValueDate(IndexON,D1618)</f>
        <v>50795</v>
      </c>
      <c r="F1618" s="193">
        <f>IFERROR(_xll.qlIndexFixing(IndexON,D1618,TRUE,_xll.ohTrigger(RecalcTrigger,TriggerON)),NA())</f>
        <v>1.6118606601285279E-2</v>
      </c>
      <c r="H1618" s="42">
        <f>_xll.qlCalendarAdvance(Calendar,$H1617,B1618,"f",FALSE)</f>
        <v>50795</v>
      </c>
      <c r="I1618" s="177">
        <f>_xll.qlInterestRateIndexValueDate(Index1M,$H1618)</f>
        <v>50797</v>
      </c>
      <c r="J1618" s="182">
        <f>IFERROR(_xll.qlIndexFixing(Index1M,$H1618,TRUE,_xll.ohTrigger(RecalcTrigger,Trigger1M)),NA())</f>
        <v>1.6128999311492698E-2</v>
      </c>
      <c r="K1618" s="44" t="e">
        <f>IFERROR(_xll.qlIndexFixing(Index3M,H1618,TRUE,_xll.ohTrigger(RecalcTrigger,Trigger3M)),NA())</f>
        <v>#N/A</v>
      </c>
      <c r="L1618" s="44">
        <f>IFERROR(_xll.qlIndexFixing(Index6M,$H1618,TRUE,_xll.ohTrigger(RecalcTrigger,Trigger6M)),NA())</f>
        <v>1.6535643258698243E-2</v>
      </c>
      <c r="M1618" s="183">
        <f>IFERROR(_xll.qlIndexFixing(Index1Y,$H1618,TRUE,_xll.ohTrigger(RecalcTrigger,Trigger1Y)),NA())</f>
        <v>1.702490485853678E-2</v>
      </c>
      <c r="N1618" s="182">
        <f>IFERROR(_xll.qlIndexFixing(ONIndex1M,I1618,TRUE,_xll.ohTrigger(RecalcTrigger,Trigger1M)),NA())</f>
        <v>1.6136510618354194E-2</v>
      </c>
      <c r="O1618" s="44" t="e">
        <f>IFERROR(_xll.qlIndexFixing(ONIndex3M,I1618,TRUE,_xll.ohTrigger(RecalcTrigger,Trigger3M)),NA())</f>
        <v>#N/A</v>
      </c>
      <c r="P1618" s="44">
        <f>IFERROR(_xll.qlIndexFixing(ONIndex6M,I1618,TRUE,_xll.ohTrigger(RecalcTrigger,Trigger6M)),NA())</f>
        <v>1.658068744511354E-2</v>
      </c>
      <c r="Q1618" s="183">
        <f>IFERROR(_xll.qlIndexFixing(ONIndex1Y,I1618,TRUE,_xll.ohTrigger(RecalcTrigger,Trigger1Y)),NA())</f>
        <v>1.7035021668077022E-2</v>
      </c>
    </row>
    <row r="1619" spans="2:17" x14ac:dyDescent="0.2">
      <c r="B1619" s="39" t="s">
        <v>42</v>
      </c>
      <c r="D1619" s="42">
        <f>_xll.qlCalendarAdvance(Calendar,$D1618,B1619,"f",FALSE)</f>
        <v>50802</v>
      </c>
      <c r="E1619" s="177">
        <f>_xll.qlInterestRateIndexValueDate(IndexON,D1619)</f>
        <v>50802</v>
      </c>
      <c r="F1619" s="193">
        <f>IFERROR(_xll.qlIndexFixing(IndexON,D1619,TRUE,_xll.ohTrigger(RecalcTrigger,TriggerON)),NA())</f>
        <v>1.6107003127183717E-2</v>
      </c>
      <c r="H1619" s="42">
        <f>_xll.qlCalendarAdvance(Calendar,$H1618,B1619,"f",FALSE)</f>
        <v>50802</v>
      </c>
      <c r="I1619" s="177">
        <f>_xll.qlInterestRateIndexValueDate(Index1M,$H1619)</f>
        <v>50804</v>
      </c>
      <c r="J1619" s="182">
        <f>IFERROR(_xll.qlIndexFixing(Index1M,$H1619,TRUE,_xll.ohTrigger(RecalcTrigger,Trigger1M)),NA())</f>
        <v>1.6119431575499936E-2</v>
      </c>
      <c r="K1619" s="44" t="e">
        <f>IFERROR(_xll.qlIndexFixing(Index3M,H1619,TRUE,_xll.ohTrigger(RecalcTrigger,Trigger3M)),NA())</f>
        <v>#N/A</v>
      </c>
      <c r="L1619" s="44">
        <f>IFERROR(_xll.qlIndexFixing(Index6M,$H1619,TRUE,_xll.ohTrigger(RecalcTrigger,Trigger6M)),NA())</f>
        <v>1.6526755544108762E-2</v>
      </c>
      <c r="M1619" s="183">
        <f>IFERROR(_xll.qlIndexFixing(Index1Y,$H1619,TRUE,_xll.ohTrigger(RecalcTrigger,Trigger1Y)),NA())</f>
        <v>1.7019303973837187E-2</v>
      </c>
      <c r="N1619" s="182">
        <f>IFERROR(_xll.qlIndexFixing(ONIndex1M,I1619,TRUE,_xll.ohTrigger(RecalcTrigger,Trigger1M)),NA())</f>
        <v>1.6125069702619399E-2</v>
      </c>
      <c r="O1619" s="44" t="e">
        <f>IFERROR(_xll.qlIndexFixing(ONIndex3M,I1619,TRUE,_xll.ohTrigger(RecalcTrigger,Trigger3M)),NA())</f>
        <v>#N/A</v>
      </c>
      <c r="P1619" s="44">
        <f>IFERROR(_xll.qlIndexFixing(ONIndex6M,I1619,TRUE,_xll.ohTrigger(RecalcTrigger,Trigger6M)),NA())</f>
        <v>1.6570809905767092E-2</v>
      </c>
      <c r="Q1619" s="183">
        <f>IFERROR(_xll.qlIndexFixing(ONIndex1Y,I1619,TRUE,_xll.ohTrigger(RecalcTrigger,Trigger1Y)),NA())</f>
        <v>1.7027862423439899E-2</v>
      </c>
    </row>
    <row r="1620" spans="2:17" x14ac:dyDescent="0.2">
      <c r="B1620" s="39" t="s">
        <v>42</v>
      </c>
      <c r="D1620" s="42">
        <f>_xll.qlCalendarAdvance(Calendar,$D1619,B1620,"f",FALSE)</f>
        <v>50809</v>
      </c>
      <c r="E1620" s="177">
        <f>_xll.qlInterestRateIndexValueDate(IndexON,D1620)</f>
        <v>50809</v>
      </c>
      <c r="F1620" s="193">
        <f>IFERROR(_xll.qlIndexFixing(IndexON,D1620,TRUE,_xll.ohTrigger(RecalcTrigger,TriggerON)),NA())</f>
        <v>1.6095462092096113E-2</v>
      </c>
      <c r="H1620" s="42">
        <f>_xll.qlCalendarAdvance(Calendar,$H1619,B1620,"f",FALSE)</f>
        <v>50809</v>
      </c>
      <c r="I1620" s="177">
        <f>_xll.qlInterestRateIndexValueDate(Index1M,$H1620)</f>
        <v>50811</v>
      </c>
      <c r="J1620" s="182">
        <f>IFERROR(_xll.qlIndexFixing(Index1M,$H1620,TRUE,_xll.ohTrigger(RecalcTrigger,Trigger1M)),NA())</f>
        <v>1.6108136574770931E-2</v>
      </c>
      <c r="K1620" s="44" t="e">
        <f>IFERROR(_xll.qlIndexFixing(Index3M,H1620,TRUE,_xll.ohTrigger(RecalcTrigger,Trigger3M)),NA())</f>
        <v>#N/A</v>
      </c>
      <c r="L1620" s="44">
        <f>IFERROR(_xll.qlIndexFixing(Index6M,$H1620,TRUE,_xll.ohTrigger(RecalcTrigger,Trigger6M)),NA())</f>
        <v>1.6517956690681686E-2</v>
      </c>
      <c r="M1620" s="183">
        <f>IFERROR(_xll.qlIndexFixing(Index1Y,$H1620,TRUE,_xll.ohTrigger(RecalcTrigger,Trigger1Y)),NA())</f>
        <v>1.7013771606249797E-2</v>
      </c>
      <c r="N1620" s="182">
        <f>IFERROR(_xll.qlIndexFixing(ONIndex1M,I1620,TRUE,_xll.ohTrigger(RecalcTrigger,Trigger1M)),NA())</f>
        <v>1.6113696151318635E-2</v>
      </c>
      <c r="O1620" s="44" t="e">
        <f>IFERROR(_xll.qlIndexFixing(ONIndex3M,I1620,TRUE,_xll.ohTrigger(RecalcTrigger,Trigger3M)),NA())</f>
        <v>#N/A</v>
      </c>
      <c r="P1620" s="44">
        <f>IFERROR(_xll.qlIndexFixing(ONIndex6M,I1620,TRUE,_xll.ohTrigger(RecalcTrigger,Trigger6M)),NA())</f>
        <v>1.6561015976579441E-2</v>
      </c>
      <c r="Q1620" s="183">
        <f>IFERROR(_xll.qlIndexFixing(ONIndex1Y,I1620,TRUE,_xll.ohTrigger(RecalcTrigger,Trigger1Y)),NA())</f>
        <v>1.7020763779527215E-2</v>
      </c>
    </row>
    <row r="1621" spans="2:17" x14ac:dyDescent="0.2">
      <c r="B1621" s="39" t="s">
        <v>42</v>
      </c>
      <c r="D1621" s="42">
        <f>_xll.qlCalendarAdvance(Calendar,$D1620,B1621,"f",FALSE)</f>
        <v>50816</v>
      </c>
      <c r="E1621" s="177">
        <f>_xll.qlInterestRateIndexValueDate(IndexON,D1621)</f>
        <v>50816</v>
      </c>
      <c r="F1621" s="193">
        <f>IFERROR(_xll.qlIndexFixing(IndexON,D1621,TRUE,_xll.ohTrigger(RecalcTrigger,TriggerON)),NA())</f>
        <v>1.6083983816965741E-2</v>
      </c>
      <c r="H1621" s="42">
        <f>_xll.qlCalendarAdvance(Calendar,$H1620,B1621,"f",FALSE)</f>
        <v>50816</v>
      </c>
      <c r="I1621" s="177">
        <f>_xll.qlInterestRateIndexValueDate(Index1M,$H1621)</f>
        <v>50818</v>
      </c>
      <c r="J1621" s="182">
        <f>IFERROR(_xll.qlIndexFixing(Index1M,$H1621,TRUE,_xll.ohTrigger(RecalcTrigger,Trigger1M)),NA())</f>
        <v>1.6096909821974949E-2</v>
      </c>
      <c r="K1621" s="44" t="e">
        <f>IFERROR(_xll.qlIndexFixing(Index3M,H1621,TRUE,_xll.ohTrigger(RecalcTrigger,Trigger3M)),NA())</f>
        <v>#N/A</v>
      </c>
      <c r="L1621" s="44">
        <f>IFERROR(_xll.qlIndexFixing(Index6M,$H1621,TRUE,_xll.ohTrigger(RecalcTrigger,Trigger6M)),NA())</f>
        <v>1.6509247065256392E-2</v>
      </c>
      <c r="M1621" s="183">
        <f>IFERROR(_xll.qlIndexFixing(Index1Y,$H1621,TRUE,_xll.ohTrigger(RecalcTrigger,Trigger1Y)),NA())</f>
        <v>1.7008308023739333E-2</v>
      </c>
      <c r="N1621" s="182">
        <f>IFERROR(_xll.qlIndexFixing(ONIndex1M,I1621,TRUE,_xll.ohTrigger(RecalcTrigger,Trigger1M)),NA())</f>
        <v>1.6102390300583025E-2</v>
      </c>
      <c r="O1621" s="44" t="e">
        <f>IFERROR(_xll.qlIndexFixing(ONIndex3M,I1621,TRUE,_xll.ohTrigger(RecalcTrigger,Trigger3M)),NA())</f>
        <v>#N/A</v>
      </c>
      <c r="P1621" s="44">
        <f>IFERROR(_xll.qlIndexFixing(ONIndex6M,I1621,TRUE,_xll.ohTrigger(RecalcTrigger,Trigger6M)),NA())</f>
        <v>1.6551306022698498E-2</v>
      </c>
      <c r="Q1621" s="183">
        <f>IFERROR(_xll.qlIndexFixing(ONIndex1Y,I1621,TRUE,_xll.ohTrigger(RecalcTrigger,Trigger1Y)),NA())</f>
        <v>1.7013726000847385E-2</v>
      </c>
    </row>
    <row r="1622" spans="2:17" x14ac:dyDescent="0.2">
      <c r="B1622" s="39" t="s">
        <v>42</v>
      </c>
      <c r="D1622" s="42">
        <f>_xll.qlCalendarAdvance(Calendar,$D1621,B1622,"f",FALSE)</f>
        <v>50823</v>
      </c>
      <c r="E1622" s="177">
        <f>_xll.qlInterestRateIndexValueDate(IndexON,D1622)</f>
        <v>50823</v>
      </c>
      <c r="F1622" s="193">
        <f>IFERROR(_xll.qlIndexFixing(IndexON,D1622,TRUE,_xll.ohTrigger(RecalcTrigger,TriggerON)),NA())</f>
        <v>1.6072568623455297E-2</v>
      </c>
      <c r="H1622" s="42">
        <f>_xll.qlCalendarAdvance(Calendar,$H1621,B1622,"f",FALSE)</f>
        <v>50823</v>
      </c>
      <c r="I1622" s="177">
        <f>_xll.qlInterestRateIndexValueDate(Index1M,$H1622)</f>
        <v>50825</v>
      </c>
      <c r="J1622" s="182">
        <f>IFERROR(_xll.qlIndexFixing(Index1M,$H1622,TRUE,_xll.ohTrigger(RecalcTrigger,Trigger1M)),NA())</f>
        <v>1.6085751653137477E-2</v>
      </c>
      <c r="K1622" s="44" t="e">
        <f>IFERROR(_xll.qlIndexFixing(Index3M,H1622,TRUE,_xll.ohTrigger(RecalcTrigger,Trigger3M)),NA())</f>
        <v>#N/A</v>
      </c>
      <c r="L1622" s="44">
        <f>IFERROR(_xll.qlIndexFixing(Index6M,$H1622,TRUE,_xll.ohTrigger(RecalcTrigger,Trigger6M)),NA())</f>
        <v>1.6500627034677112E-2</v>
      </c>
      <c r="M1622" s="183">
        <f>IFERROR(_xll.qlIndexFixing(Index1Y,$H1622,TRUE,_xll.ohTrigger(RecalcTrigger,Trigger1Y)),NA())</f>
        <v>1.7002913494279265E-2</v>
      </c>
      <c r="N1622" s="182">
        <f>IFERROR(_xll.qlIndexFixing(ONIndex1M,I1622,TRUE,_xll.ohTrigger(RecalcTrigger,Trigger1M)),NA())</f>
        <v>1.6091152486064075E-2</v>
      </c>
      <c r="O1622" s="44" t="e">
        <f>IFERROR(_xll.qlIndexFixing(ONIndex3M,I1622,TRUE,_xll.ohTrigger(RecalcTrigger,Trigger3M)),NA())</f>
        <v>#N/A</v>
      </c>
      <c r="P1622" s="44">
        <f>IFERROR(_xll.qlIndexFixing(ONIndex6M,I1622,TRUE,_xll.ohTrigger(RecalcTrigger,Trigger6M)),NA())</f>
        <v>1.6541680409192239E-2</v>
      </c>
      <c r="Q1622" s="183">
        <f>IFERROR(_xll.qlIndexFixing(ONIndex1Y,I1622,TRUE,_xll.ohTrigger(RecalcTrigger,Trigger1Y)),NA())</f>
        <v>1.7006749351988759E-2</v>
      </c>
    </row>
    <row r="1623" spans="2:17" x14ac:dyDescent="0.2">
      <c r="B1623" s="39" t="s">
        <v>42</v>
      </c>
      <c r="D1623" s="42">
        <f>_xll.qlCalendarAdvance(Calendar,$D1622,B1623,"f",FALSE)</f>
        <v>50830</v>
      </c>
      <c r="E1623" s="177">
        <f>_xll.qlInterestRateIndexValueDate(IndexON,D1623)</f>
        <v>50830</v>
      </c>
      <c r="F1623" s="193">
        <f>IFERROR(_xll.qlIndexFixing(IndexON,D1623,TRUE,_xll.ohTrigger(RecalcTrigger,TriggerON)),NA())</f>
        <v>1.6061216832667924E-2</v>
      </c>
      <c r="H1623" s="42">
        <f>_xll.qlCalendarAdvance(Calendar,$H1622,B1623,"f",FALSE)</f>
        <v>50830</v>
      </c>
      <c r="I1623" s="177">
        <f>_xll.qlInterestRateIndexValueDate(Index1M,$H1623)</f>
        <v>50832</v>
      </c>
      <c r="J1623" s="182">
        <f>IFERROR(_xll.qlIndexFixing(Index1M,$H1623,TRUE,_xll.ohTrigger(RecalcTrigger,Trigger1M)),NA())</f>
        <v>1.6072955358049645E-2</v>
      </c>
      <c r="K1623" s="44" t="e">
        <f>IFERROR(_xll.qlIndexFixing(Index3M,H1623,TRUE,_xll.ohTrigger(RecalcTrigger,Trigger3M)),NA())</f>
        <v>#N/A</v>
      </c>
      <c r="L1623" s="44">
        <f>IFERROR(_xll.qlIndexFixing(Index6M,$H1623,TRUE,_xll.ohTrigger(RecalcTrigger,Trigger6M)),NA())</f>
        <v>1.6491096580428296E-2</v>
      </c>
      <c r="M1623" s="183">
        <f>IFERROR(_xll.qlIndexFixing(Index1Y,$H1623,TRUE,_xll.ohTrigger(RecalcTrigger,Trigger1Y)),NA())</f>
        <v>1.6997783278169278E-2</v>
      </c>
      <c r="N1623" s="182">
        <f>IFERROR(_xll.qlIndexFixing(ONIndex1M,I1623,TRUE,_xll.ohTrigger(RecalcTrigger,Trigger1M)),NA())</f>
        <v>1.6079983043333357E-2</v>
      </c>
      <c r="O1623" s="44" t="e">
        <f>IFERROR(_xll.qlIndexFixing(ONIndex3M,I1623,TRUE,_xll.ohTrigger(RecalcTrigger,Trigger3M)),NA())</f>
        <v>#N/A</v>
      </c>
      <c r="P1623" s="44">
        <f>IFERROR(_xll.qlIndexFixing(ONIndex6M,I1623,TRUE,_xll.ohTrigger(RecalcTrigger,Trigger6M)),NA())</f>
        <v>1.6532139500808896E-2</v>
      </c>
      <c r="Q1623" s="183">
        <f>IFERROR(_xll.qlIndexFixing(ONIndex1Y,I1623,TRUE,_xll.ohTrigger(RecalcTrigger,Trigger1Y)),NA())</f>
        <v>1.6999834097379818E-2</v>
      </c>
    </row>
    <row r="1624" spans="2:17" x14ac:dyDescent="0.2">
      <c r="B1624" s="39" t="s">
        <v>42</v>
      </c>
      <c r="D1624" s="42">
        <f>_xll.qlCalendarAdvance(Calendar,$D1623,B1624,"f",FALSE)</f>
        <v>50837</v>
      </c>
      <c r="E1624" s="177">
        <f>_xll.qlInterestRateIndexValueDate(IndexON,D1624)</f>
        <v>50837</v>
      </c>
      <c r="F1624" s="193">
        <f>IFERROR(_xll.qlIndexFixing(IndexON,D1624,TRUE,_xll.ohTrigger(RecalcTrigger,TriggerON)),NA())</f>
        <v>1.6049928765946575E-2</v>
      </c>
      <c r="H1624" s="42">
        <f>_xll.qlCalendarAdvance(Calendar,$H1623,B1624,"f",FALSE)</f>
        <v>50837</v>
      </c>
      <c r="I1624" s="177">
        <f>_xll.qlInterestRateIndexValueDate(Index1M,$H1624)</f>
        <v>50839</v>
      </c>
      <c r="J1624" s="182">
        <f>IFERROR(_xll.qlIndexFixing(Index1M,$H1624,TRUE,_xll.ohTrigger(RecalcTrigger,Trigger1M)),NA())</f>
        <v>1.606153209149061E-2</v>
      </c>
      <c r="K1624" s="44" t="e">
        <f>IFERROR(_xll.qlIndexFixing(Index3M,H1624,TRUE,_xll.ohTrigger(RecalcTrigger,Trigger3M)),NA())</f>
        <v>#N/A</v>
      </c>
      <c r="L1624" s="44">
        <f>IFERROR(_xll.qlIndexFixing(Index6M,$H1624,TRUE,_xll.ohTrigger(RecalcTrigger,Trigger6M)),NA())</f>
        <v>1.6482687845733517E-2</v>
      </c>
      <c r="M1624" s="183">
        <f>IFERROR(_xll.qlIndexFixing(Index1Y,$H1624,TRUE,_xll.ohTrigger(RecalcTrigger,Trigger1Y)),NA())</f>
        <v>1.6992542372236349E-2</v>
      </c>
      <c r="N1624" s="182">
        <f>IFERROR(_xll.qlIndexFixing(ONIndex1M,I1624,TRUE,_xll.ohTrigger(RecalcTrigger,Trigger1M)),NA())</f>
        <v>1.6068882308442056E-2</v>
      </c>
      <c r="O1624" s="44" t="e">
        <f>IFERROR(_xll.qlIndexFixing(ONIndex3M,I1624,TRUE,_xll.ohTrigger(RecalcTrigger,Trigger3M)),NA())</f>
        <v>#N/A</v>
      </c>
      <c r="P1624" s="44">
        <f>IFERROR(_xll.qlIndexFixing(ONIndex6M,I1624,TRUE,_xll.ohTrigger(RecalcTrigger,Trigger6M)),NA())</f>
        <v>1.6522683662776316E-2</v>
      </c>
      <c r="Q1624" s="183">
        <f>IFERROR(_xll.qlIndexFixing(ONIndex1Y,I1624,TRUE,_xll.ohTrigger(RecalcTrigger,Trigger1Y)),NA())</f>
        <v>1.699298050184872E-2</v>
      </c>
    </row>
    <row r="1625" spans="2:17" x14ac:dyDescent="0.2">
      <c r="B1625" s="39" t="s">
        <v>42</v>
      </c>
      <c r="D1625" s="42">
        <f>_xll.qlCalendarAdvance(Calendar,$D1624,B1625,"f",FALSE)</f>
        <v>50844</v>
      </c>
      <c r="E1625" s="177">
        <f>_xll.qlInterestRateIndexValueDate(IndexON,D1625)</f>
        <v>50844</v>
      </c>
      <c r="F1625" s="193">
        <f>IFERROR(_xll.qlIndexFixing(IndexON,D1625,TRUE,_xll.ohTrigger(RecalcTrigger,TriggerON)),NA())</f>
        <v>1.603870474447433E-2</v>
      </c>
      <c r="H1625" s="42">
        <f>_xll.qlCalendarAdvance(Calendar,$H1624,B1625,"f",FALSE)</f>
        <v>50844</v>
      </c>
      <c r="I1625" s="177">
        <f>_xll.qlInterestRateIndexValueDate(Index1M,$H1625)</f>
        <v>50846</v>
      </c>
      <c r="J1625" s="182">
        <f>IFERROR(_xll.qlIndexFixing(Index1M,$H1625,TRUE,_xll.ohTrigger(RecalcTrigger,Trigger1M)),NA())</f>
        <v>1.6051020984329811E-2</v>
      </c>
      <c r="K1625" s="44" t="e">
        <f>IFERROR(_xll.qlIndexFixing(Index3M,H1625,TRUE,_xll.ohTrigger(RecalcTrigger,Trigger3M)),NA())</f>
        <v>#N/A</v>
      </c>
      <c r="L1625" s="44">
        <f>IFERROR(_xll.qlIndexFixing(Index6M,$H1625,TRUE,_xll.ohTrigger(RecalcTrigger,Trigger6M)),NA())</f>
        <v>1.6474369959147989E-2</v>
      </c>
      <c r="M1625" s="183">
        <f>IFERROR(_xll.qlIndexFixing(Index1Y,$H1625,TRUE,_xll.ohTrigger(RecalcTrigger,Trigger1Y)),NA())</f>
        <v>1.6987371390796788E-2</v>
      </c>
      <c r="N1625" s="182">
        <f>IFERROR(_xll.qlIndexFixing(ONIndex1M,I1625,TRUE,_xll.ohTrigger(RecalcTrigger,Trigger1M)),NA())</f>
        <v>1.605785061704168E-2</v>
      </c>
      <c r="O1625" s="44" t="e">
        <f>IFERROR(_xll.qlIndexFixing(ONIndex3M,I1625,TRUE,_xll.ohTrigger(RecalcTrigger,Trigger3M)),NA())</f>
        <v>#N/A</v>
      </c>
      <c r="P1625" s="44">
        <f>IFERROR(_xll.qlIndexFixing(ONIndex6M,I1625,TRUE,_xll.ohTrigger(RecalcTrigger,Trigger6M)),NA())</f>
        <v>1.6513313259922668E-2</v>
      </c>
      <c r="Q1625" s="183">
        <f>IFERROR(_xll.qlIndexFixing(ONIndex1Y,I1625,TRUE,_xll.ohTrigger(RecalcTrigger,Trigger1Y)),NA())</f>
        <v>1.6986188829584137E-2</v>
      </c>
    </row>
    <row r="1626" spans="2:17" x14ac:dyDescent="0.2">
      <c r="B1626" s="39" t="s">
        <v>42</v>
      </c>
      <c r="D1626" s="42">
        <f>_xll.qlCalendarAdvance(Calendar,$D1625,B1626,"f",FALSE)</f>
        <v>50851</v>
      </c>
      <c r="E1626" s="177">
        <f>_xll.qlInterestRateIndexValueDate(IndexON,D1626)</f>
        <v>50851</v>
      </c>
      <c r="F1626" s="193">
        <f>IFERROR(_xll.qlIndexFixing(IndexON,D1626,TRUE,_xll.ohTrigger(RecalcTrigger,TriggerON)),NA())</f>
        <v>1.6027545089594142E-2</v>
      </c>
      <c r="H1626" s="42">
        <f>_xll.qlCalendarAdvance(Calendar,$H1625,B1626,"f",FALSE)</f>
        <v>50851</v>
      </c>
      <c r="I1626" s="177">
        <f>_xll.qlInterestRateIndexValueDate(Index1M,$H1626)</f>
        <v>50853</v>
      </c>
      <c r="J1626" s="182">
        <f>IFERROR(_xll.qlIndexFixing(Index1M,$H1626,TRUE,_xll.ohTrigger(RecalcTrigger,Trigger1M)),NA())</f>
        <v>1.6040158686158879E-2</v>
      </c>
      <c r="K1626" s="44" t="e">
        <f>IFERROR(_xll.qlIndexFixing(Index3M,H1626,TRUE,_xll.ohTrigger(RecalcTrigger,Trigger3M)),NA())</f>
        <v>#N/A</v>
      </c>
      <c r="L1626" s="44">
        <f>IFERROR(_xll.qlIndexFixing(Index6M,$H1626,TRUE,_xll.ohTrigger(RecalcTrigger,Trigger6M)),NA())</f>
        <v>1.6466143287593688E-2</v>
      </c>
      <c r="M1626" s="183">
        <f>IFERROR(_xll.qlIndexFixing(Index1Y,$H1626,TRUE,_xll.ohTrigger(RecalcTrigger,Trigger1Y)),NA())</f>
        <v>1.6982270601888796E-2</v>
      </c>
      <c r="N1626" s="182">
        <f>IFERROR(_xll.qlIndexFixing(ONIndex1M,I1626,TRUE,_xll.ohTrigger(RecalcTrigger,Trigger1M)),NA())</f>
        <v>1.6046888305023543E-2</v>
      </c>
      <c r="O1626" s="44" t="e">
        <f>IFERROR(_xll.qlIndexFixing(ONIndex3M,I1626,TRUE,_xll.ohTrigger(RecalcTrigger,Trigger3M)),NA())</f>
        <v>#N/A</v>
      </c>
      <c r="P1626" s="44">
        <f>IFERROR(_xll.qlIndexFixing(ONIndex6M,I1626,TRUE,_xll.ohTrigger(RecalcTrigger,Trigger6M)),NA())</f>
        <v>1.6504028657395864E-2</v>
      </c>
      <c r="Q1626" s="183">
        <f>IFERROR(_xll.qlIndexFixing(ONIndex1Y,I1626,TRUE,_xll.ohTrigger(RecalcTrigger,Trigger1Y)),NA())</f>
        <v>1.6979459345494163E-2</v>
      </c>
    </row>
    <row r="1627" spans="2:17" x14ac:dyDescent="0.2">
      <c r="B1627" s="39" t="s">
        <v>42</v>
      </c>
      <c r="D1627" s="42">
        <f>_xll.qlCalendarAdvance(Calendar,$D1626,B1627,"f",FALSE)</f>
        <v>50858</v>
      </c>
      <c r="E1627" s="177">
        <f>_xll.qlInterestRateIndexValueDate(IndexON,D1627)</f>
        <v>50858</v>
      </c>
      <c r="F1627" s="193">
        <f>IFERROR(_xll.qlIndexFixing(IndexON,D1627,TRUE,_xll.ohTrigger(RecalcTrigger,TriggerON)),NA())</f>
        <v>1.601645012248909E-2</v>
      </c>
      <c r="H1627" s="42">
        <f>_xll.qlCalendarAdvance(Calendar,$H1626,B1627,"f",FALSE)</f>
        <v>50858</v>
      </c>
      <c r="I1627" s="177">
        <f>_xll.qlInterestRateIndexValueDate(Index1M,$H1627)</f>
        <v>50860</v>
      </c>
      <c r="J1627" s="182">
        <f>IFERROR(_xll.qlIndexFixing(Index1M,$H1627,TRUE,_xll.ohTrigger(RecalcTrigger,Trigger1M)),NA())</f>
        <v>1.6030592048830783E-2</v>
      </c>
      <c r="K1627" s="44" t="e">
        <f>IFERROR(_xll.qlIndexFixing(Index3M,H1627,TRUE,_xll.ohTrigger(RecalcTrigger,Trigger3M)),NA())</f>
        <v>#N/A</v>
      </c>
      <c r="L1627" s="44">
        <f>IFERROR(_xll.qlIndexFixing(Index6M,$H1627,TRUE,_xll.ohTrigger(RecalcTrigger,Trigger6M)),NA())</f>
        <v>1.6458531658204382E-2</v>
      </c>
      <c r="M1627" s="183">
        <f>IFERROR(_xll.qlIndexFixing(Index1Y,$H1627,TRUE,_xll.ohTrigger(RecalcTrigger,Trigger1Y)),NA())</f>
        <v>1.6976902247444817E-2</v>
      </c>
      <c r="N1627" s="182">
        <f>IFERROR(_xll.qlIndexFixing(ONIndex1M,I1627,TRUE,_xll.ohTrigger(RecalcTrigger,Trigger1M)),NA())</f>
        <v>1.6035995707959216E-2</v>
      </c>
      <c r="O1627" s="44" t="e">
        <f>IFERROR(_xll.qlIndexFixing(ONIndex3M,I1627,TRUE,_xll.ohTrigger(RecalcTrigger,Trigger3M)),NA())</f>
        <v>#N/A</v>
      </c>
      <c r="P1627" s="44">
        <f>IFERROR(_xll.qlIndexFixing(ONIndex6M,I1627,TRUE,_xll.ohTrigger(RecalcTrigger,Trigger6M)),NA())</f>
        <v>1.6494830219864198E-2</v>
      </c>
      <c r="Q1627" s="183">
        <f>IFERROR(_xll.qlIndexFixing(ONIndex1Y,I1627,TRUE,_xll.ohTrigger(RecalcTrigger,Trigger1Y)),NA())</f>
        <v>1.6972792313847407E-2</v>
      </c>
    </row>
    <row r="1628" spans="2:17" x14ac:dyDescent="0.2">
      <c r="B1628" s="39" t="s">
        <v>42</v>
      </c>
      <c r="D1628" s="42">
        <f>_xll.qlCalendarAdvance(Calendar,$D1627,B1628,"f",FALSE)</f>
        <v>50865</v>
      </c>
      <c r="E1628" s="177">
        <f>_xll.qlInterestRateIndexValueDate(IndexON,D1628)</f>
        <v>50865</v>
      </c>
      <c r="F1628" s="193">
        <f>IFERROR(_xll.qlIndexFixing(IndexON,D1628,TRUE,_xll.ohTrigger(RecalcTrigger,TriggerON)),NA())</f>
        <v>1.6005420164582063E-2</v>
      </c>
      <c r="H1628" s="42">
        <f>_xll.qlCalendarAdvance(Calendar,$H1627,B1628,"f",FALSE)</f>
        <v>50865</v>
      </c>
      <c r="I1628" s="177">
        <f>_xll.qlInterestRateIndexValueDate(Index1M,$H1628)</f>
        <v>50867</v>
      </c>
      <c r="J1628" s="182">
        <f>IFERROR(_xll.qlIndexFixing(Index1M,$H1628,TRUE,_xll.ohTrigger(RecalcTrigger,Trigger1M)),NA())</f>
        <v>1.6018645547425936E-2</v>
      </c>
      <c r="K1628" s="44" t="e">
        <f>IFERROR(_xll.qlIndexFixing(Index3M,H1628,TRUE,_xll.ohTrigger(RecalcTrigger,Trigger3M)),NA())</f>
        <v>#N/A</v>
      </c>
      <c r="L1628" s="44">
        <f>IFERROR(_xll.qlIndexFixing(Index6M,$H1628,TRUE,_xll.ohTrigger(RecalcTrigger,Trigger6M)),NA())</f>
        <v>1.6450469538116352E-2</v>
      </c>
      <c r="M1628" s="183">
        <f>IFERROR(_xll.qlIndexFixing(Index1Y,$H1628,TRUE,_xll.ohTrigger(RecalcTrigger,Trigger1Y)),NA())</f>
        <v>1.6972280673871586E-2</v>
      </c>
      <c r="N1628" s="182">
        <f>IFERROR(_xll.qlIndexFixing(ONIndex1M,I1628,TRUE,_xll.ohTrigger(RecalcTrigger,Trigger1M)),NA())</f>
        <v>1.6022093919279001E-2</v>
      </c>
      <c r="O1628" s="44" t="e">
        <f>IFERROR(_xll.qlIndexFixing(ONIndex3M,I1628,TRUE,_xll.ohTrigger(RecalcTrigger,Trigger3M)),NA())</f>
        <v>#N/A</v>
      </c>
      <c r="P1628" s="44">
        <f>IFERROR(_xll.qlIndexFixing(ONIndex6M,I1628,TRUE,_xll.ohTrigger(RecalcTrigger,Trigger6M)),NA())</f>
        <v>1.6483130855027284E-2</v>
      </c>
      <c r="Q1628" s="183">
        <f>IFERROR(_xll.qlIndexFixing(ONIndex1Y,I1628,TRUE,_xll.ohTrigger(RecalcTrigger,Trigger1Y)),NA())</f>
        <v>1.696431260874931E-2</v>
      </c>
    </row>
    <row r="1629" spans="2:17" x14ac:dyDescent="0.2">
      <c r="B1629" s="39" t="s">
        <v>42</v>
      </c>
      <c r="D1629" s="42">
        <f>_xll.qlCalendarAdvance(Calendar,$D1628,B1629,"f",FALSE)</f>
        <v>50872</v>
      </c>
      <c r="E1629" s="177">
        <f>_xll.qlInterestRateIndexValueDate(IndexON,D1629)</f>
        <v>50872</v>
      </c>
      <c r="F1629" s="193">
        <f>IFERROR(_xll.qlIndexFixing(IndexON,D1629,TRUE,_xll.ohTrigger(RecalcTrigger,TriggerON)),NA())</f>
        <v>1.5994455537136076E-2</v>
      </c>
      <c r="H1629" s="42">
        <f>_xll.qlCalendarAdvance(Calendar,$H1628,B1629,"f",FALSE)</f>
        <v>50872</v>
      </c>
      <c r="I1629" s="177">
        <f>_xll.qlInterestRateIndexValueDate(Index1M,$H1629)</f>
        <v>50874</v>
      </c>
      <c r="J1629" s="182">
        <f>IFERROR(_xll.qlIndexFixing(Index1M,$H1629,TRUE,_xll.ohTrigger(RecalcTrigger,Trigger1M)),NA())</f>
        <v>1.6007995378961304E-2</v>
      </c>
      <c r="K1629" s="44" t="e">
        <f>IFERROR(_xll.qlIndexFixing(Index3M,H1629,TRUE,_xll.ohTrigger(RecalcTrigger,Trigger3M)),NA())</f>
        <v>#N/A</v>
      </c>
      <c r="L1629" s="44">
        <f>IFERROR(_xll.qlIndexFixing(Index6M,$H1629,TRUE,_xll.ohTrigger(RecalcTrigger,Trigger6M)),NA())</f>
        <v>1.6442499642112866E-2</v>
      </c>
      <c r="M1629" s="183">
        <f>IFERROR(_xll.qlIndexFixing(Index1Y,$H1629,TRUE,_xll.ohTrigger(RecalcTrigger,Trigger1Y)),NA())</f>
        <v>1.6967392070887211E-2</v>
      </c>
      <c r="N1629" s="182">
        <f>IFERROR(_xll.qlIndexFixing(ONIndex1M,I1629,TRUE,_xll.ohTrigger(RecalcTrigger,Trigger1M)),NA())</f>
        <v>1.6014421002417123E-2</v>
      </c>
      <c r="O1629" s="44" t="e">
        <f>IFERROR(_xll.qlIndexFixing(ONIndex3M,I1629,TRUE,_xll.ohTrigger(RecalcTrigger,Trigger3M)),NA())</f>
        <v>#N/A</v>
      </c>
      <c r="P1629" s="44">
        <f>IFERROR(_xll.qlIndexFixing(ONIndex6M,I1629,TRUE,_xll.ohTrigger(RecalcTrigger,Trigger6M)),NA())</f>
        <v>1.6476693300777612E-2</v>
      </c>
      <c r="Q1629" s="183">
        <f>IFERROR(_xll.qlIndexFixing(ONIndex1Y,I1629,TRUE,_xll.ohTrigger(RecalcTrigger,Trigger1Y)),NA())</f>
        <v>1.6959646666316885E-2</v>
      </c>
    </row>
    <row r="1630" spans="2:17" x14ac:dyDescent="0.2">
      <c r="B1630" s="39" t="s">
        <v>42</v>
      </c>
      <c r="D1630" s="42">
        <f>_xll.qlCalendarAdvance(Calendar,$D1629,B1630,"f",FALSE)</f>
        <v>50879</v>
      </c>
      <c r="E1630" s="177">
        <f>_xll.qlInterestRateIndexValueDate(IndexON,D1630)</f>
        <v>50879</v>
      </c>
      <c r="F1630" s="193">
        <f>IFERROR(_xll.qlIndexFixing(IndexON,D1630,TRUE,_xll.ohTrigger(RecalcTrigger,TriggerON)),NA())</f>
        <v>1.5983556561414147E-2</v>
      </c>
      <c r="H1630" s="42">
        <f>_xll.qlCalendarAdvance(Calendar,$H1629,B1630,"f",FALSE)</f>
        <v>50879</v>
      </c>
      <c r="I1630" s="177">
        <f>_xll.qlInterestRateIndexValueDate(Index1M,$H1630)</f>
        <v>50881</v>
      </c>
      <c r="J1630" s="182">
        <f>IFERROR(_xll.qlIndexFixing(Index1M,$H1630,TRUE,_xll.ohTrigger(RecalcTrigger,Trigger1M)),NA())</f>
        <v>1.5997416592494484E-2</v>
      </c>
      <c r="K1630" s="44" t="e">
        <f>IFERROR(_xll.qlIndexFixing(Index3M,H1630,TRUE,_xll.ohTrigger(RecalcTrigger,Trigger3M)),NA())</f>
        <v>#N/A</v>
      </c>
      <c r="L1630" s="44">
        <f>IFERROR(_xll.qlIndexFixing(Index6M,$H1630,TRUE,_xll.ohTrigger(RecalcTrigger,Trigger6M)),NA())</f>
        <v>1.6434622337110478E-2</v>
      </c>
      <c r="M1630" s="183">
        <f>IFERROR(_xll.qlIndexFixing(Index1Y,$H1630,TRUE,_xll.ohTrigger(RecalcTrigger,Trigger1Y)),NA())</f>
        <v>1.6962574732685604E-2</v>
      </c>
      <c r="N1630" s="182">
        <f>IFERROR(_xll.qlIndexFixing(ONIndex1M,I1630,TRUE,_xll.ohTrigger(RecalcTrigger,Trigger1M)),NA())</f>
        <v>1.6003739565322306E-2</v>
      </c>
      <c r="O1630" s="44" t="e">
        <f>IFERROR(_xll.qlIndexFixing(ONIndex3M,I1630,TRUE,_xll.ohTrigger(RecalcTrigger,Trigger3M)),NA())</f>
        <v>#N/A</v>
      </c>
      <c r="P1630" s="44">
        <f>IFERROR(_xll.qlIndexFixing(ONIndex6M,I1630,TRUE,_xll.ohTrigger(RecalcTrigger,Trigger6M)),NA())</f>
        <v>1.6467755548958962E-2</v>
      </c>
      <c r="Q1630" s="183">
        <f>IFERROR(_xll.qlIndexFixing(ONIndex1Y,I1630,TRUE,_xll.ohTrigger(RecalcTrigger,Trigger1Y)),NA())</f>
        <v>1.6953168579609823E-2</v>
      </c>
    </row>
    <row r="1631" spans="2:17" x14ac:dyDescent="0.2">
      <c r="B1631" s="39" t="s">
        <v>42</v>
      </c>
      <c r="D1631" s="42">
        <f>_xll.qlCalendarAdvance(Calendar,$D1630,B1631,"f",FALSE)</f>
        <v>50886</v>
      </c>
      <c r="E1631" s="177">
        <f>_xll.qlInterestRateIndexValueDate(IndexON,D1631)</f>
        <v>50886</v>
      </c>
      <c r="F1631" s="193">
        <f>IFERROR(_xll.qlIndexFixing(IndexON,D1631,TRUE,_xll.ohTrigger(RecalcTrigger,TriggerON)),NA())</f>
        <v>1.5972723558519419E-2</v>
      </c>
      <c r="H1631" s="42">
        <f>_xll.qlCalendarAdvance(Calendar,$H1630,B1631,"f",FALSE)</f>
        <v>50886</v>
      </c>
      <c r="I1631" s="177">
        <f>_xll.qlInterestRateIndexValueDate(Index1M,$H1631)</f>
        <v>50888</v>
      </c>
      <c r="J1631" s="182">
        <f>IFERROR(_xll.qlIndexFixing(Index1M,$H1631,TRUE,_xll.ohTrigger(RecalcTrigger,Trigger1M)),NA())</f>
        <v>1.5986909524074167E-2</v>
      </c>
      <c r="K1631" s="44" t="e">
        <f>IFERROR(_xll.qlIndexFixing(Index3M,H1631,TRUE,_xll.ohTrigger(RecalcTrigger,Trigger3M)),NA())</f>
        <v>#N/A</v>
      </c>
      <c r="L1631" s="44">
        <f>IFERROR(_xll.qlIndexFixing(Index6M,$H1631,TRUE,_xll.ohTrigger(RecalcTrigger,Trigger6M)),NA())</f>
        <v>1.6426837990032726E-2</v>
      </c>
      <c r="M1631" s="183">
        <f>IFERROR(_xll.qlIndexFixing(Index1Y,$H1631,TRUE,_xll.ohTrigger(RecalcTrigger,Trigger1Y)),NA())</f>
        <v>1.6957828927353622E-2</v>
      </c>
      <c r="N1631" s="182">
        <f>IFERROR(_xll.qlIndexFixing(ONIndex1M,I1631,TRUE,_xll.ohTrigger(RecalcTrigger,Trigger1M)),NA())</f>
        <v>1.5993129186506749E-2</v>
      </c>
      <c r="O1631" s="44" t="e">
        <f>IFERROR(_xll.qlIndexFixing(ONIndex3M,I1631,TRUE,_xll.ohTrigger(RecalcTrigger,Trigger3M)),NA())</f>
        <v>#N/A</v>
      </c>
      <c r="P1631" s="44">
        <f>IFERROR(_xll.qlIndexFixing(ONIndex6M,I1631,TRUE,_xll.ohTrigger(RecalcTrigger,Trigger6M)),NA())</f>
        <v>1.6458905422247483E-2</v>
      </c>
      <c r="Q1631" s="183">
        <f>IFERROR(_xll.qlIndexFixing(ONIndex1Y,I1631,TRUE,_xll.ohTrigger(RecalcTrigger,Trigger1Y)),NA())</f>
        <v>1.694675400353951E-2</v>
      </c>
    </row>
    <row r="1632" spans="2:17" x14ac:dyDescent="0.2">
      <c r="B1632" s="39" t="s">
        <v>42</v>
      </c>
      <c r="D1632" s="42">
        <f>_xll.qlCalendarAdvance(Calendar,$D1631,B1632,"f",FALSE)</f>
        <v>50893</v>
      </c>
      <c r="E1632" s="177">
        <f>_xll.qlInterestRateIndexValueDate(IndexON,D1632)</f>
        <v>50893</v>
      </c>
      <c r="F1632" s="193">
        <f>IFERROR(_xll.qlIndexFixing(IndexON,D1632,TRUE,_xll.ohTrigger(RecalcTrigger,TriggerON)),NA())</f>
        <v>1.5961956849954717E-2</v>
      </c>
      <c r="H1632" s="42">
        <f>_xll.qlCalendarAdvance(Calendar,$H1631,B1632,"f",FALSE)</f>
        <v>50893</v>
      </c>
      <c r="I1632" s="177">
        <f>_xll.qlInterestRateIndexValueDate(Index1M,$H1632)</f>
        <v>50895</v>
      </c>
      <c r="J1632" s="182">
        <f>IFERROR(_xll.qlIndexFixing(Index1M,$H1632,TRUE,_xll.ohTrigger(RecalcTrigger,Trigger1M)),NA())</f>
        <v>1.5976474509746541E-2</v>
      </c>
      <c r="K1632" s="44" t="e">
        <f>IFERROR(_xll.qlIndexFixing(Index3M,H1632,TRUE,_xll.ohTrigger(RecalcTrigger,Trigger3M)),NA())</f>
        <v>#N/A</v>
      </c>
      <c r="L1632" s="44">
        <f>IFERROR(_xll.qlIndexFixing(Index6M,$H1632,TRUE,_xll.ohTrigger(RecalcTrigger,Trigger6M)),NA())</f>
        <v>1.6418719322438366E-2</v>
      </c>
      <c r="M1632" s="183">
        <f>IFERROR(_xll.qlIndexFixing(Index1Y,$H1632,TRUE,_xll.ohTrigger(RecalcTrigger,Trigger1Y)),NA())</f>
        <v>1.6953154922989641E-2</v>
      </c>
      <c r="N1632" s="182">
        <f>IFERROR(_xll.qlIndexFixing(ONIndex1M,I1632,TRUE,_xll.ohTrigger(RecalcTrigger,Trigger1M)),NA())</f>
        <v>1.598259020162196E-2</v>
      </c>
      <c r="O1632" s="44" t="e">
        <f>IFERROR(_xll.qlIndexFixing(ONIndex3M,I1632,TRUE,_xll.ohTrigger(RecalcTrigger,Trigger3M)),NA())</f>
        <v>#N/A</v>
      </c>
      <c r="P1632" s="44">
        <f>IFERROR(_xll.qlIndexFixing(ONIndex6M,I1632,TRUE,_xll.ohTrigger(RecalcTrigger,Trigger6M)),NA())</f>
        <v>1.6450143285791086E-2</v>
      </c>
      <c r="Q1632" s="183">
        <f>IFERROR(_xll.qlIndexFixing(ONIndex1Y,I1632,TRUE,_xll.ohTrigger(RecalcTrigger,Trigger1Y)),NA())</f>
        <v>1.6940403202774235E-2</v>
      </c>
    </row>
    <row r="1633" spans="2:17" x14ac:dyDescent="0.2">
      <c r="B1633" s="39" t="s">
        <v>42</v>
      </c>
      <c r="D1633" s="42">
        <f>_xll.qlCalendarAdvance(Calendar,$D1632,B1633,"f",FALSE)</f>
        <v>50900</v>
      </c>
      <c r="E1633" s="177">
        <f>_xll.qlInterestRateIndexValueDate(IndexON,D1633)</f>
        <v>50900</v>
      </c>
      <c r="F1633" s="193">
        <f>IFERROR(_xll.qlIndexFixing(IndexON,D1633,TRUE,_xll.ohTrigger(RecalcTrigger,TriggerON)),NA())</f>
        <v>1.5951256756983057E-2</v>
      </c>
      <c r="H1633" s="42">
        <f>_xll.qlCalendarAdvance(Calendar,$H1632,B1633,"f",FALSE)</f>
        <v>50900</v>
      </c>
      <c r="I1633" s="177">
        <f>_xll.qlInterestRateIndexValueDate(Index1M,$H1633)</f>
        <v>50902</v>
      </c>
      <c r="J1633" s="182">
        <f>IFERROR(_xll.qlIndexFixing(Index1M,$H1633,TRUE,_xll.ohTrigger(RecalcTrigger,Trigger1M)),NA())</f>
        <v>1.5966111885560297E-2</v>
      </c>
      <c r="K1633" s="44" t="e">
        <f>IFERROR(_xll.qlIndexFixing(Index3M,H1633,TRUE,_xll.ohTrigger(RecalcTrigger,Trigger3M)),NA())</f>
        <v>#N/A</v>
      </c>
      <c r="L1633" s="44">
        <f>IFERROR(_xll.qlIndexFixing(Index6M,$H1633,TRUE,_xll.ohTrigger(RecalcTrigger,Trigger6M)),NA())</f>
        <v>1.6411141430508067E-2</v>
      </c>
      <c r="M1633" s="183">
        <f>IFERROR(_xll.qlIndexFixing(Index1Y,$H1633,TRUE,_xll.ohTrigger(RecalcTrigger,Trigger1Y)),NA())</f>
        <v>1.6948552987701149E-2</v>
      </c>
      <c r="N1633" s="182">
        <f>IFERROR(_xll.qlIndexFixing(ONIndex1M,I1633,TRUE,_xll.ohTrigger(RecalcTrigger,Trigger1M)),NA())</f>
        <v>1.5972122946479317E-2</v>
      </c>
      <c r="O1633" s="44" t="e">
        <f>IFERROR(_xll.qlIndexFixing(ONIndex3M,I1633,TRUE,_xll.ohTrigger(RecalcTrigger,Trigger3M)),NA())</f>
        <v>#N/A</v>
      </c>
      <c r="P1633" s="44">
        <f>IFERROR(_xll.qlIndexFixing(ONIndex6M,I1633,TRUE,_xll.ohTrigger(RecalcTrigger,Trigger6M)),NA())</f>
        <v>1.6441469504338002E-2</v>
      </c>
      <c r="Q1633" s="183">
        <f>IFERROR(_xll.qlIndexFixing(ONIndex1Y,I1633,TRUE,_xll.ohTrigger(RecalcTrigger,Trigger1Y)),NA())</f>
        <v>1.6934116441902347E-2</v>
      </c>
    </row>
    <row r="1634" spans="2:17" x14ac:dyDescent="0.2">
      <c r="B1634" s="39" t="s">
        <v>42</v>
      </c>
      <c r="D1634" s="42">
        <f>_xll.qlCalendarAdvance(Calendar,$D1633,B1634,"f",FALSE)</f>
        <v>50907</v>
      </c>
      <c r="E1634" s="177">
        <f>_xll.qlInterestRateIndexValueDate(IndexON,D1634)</f>
        <v>50907</v>
      </c>
      <c r="F1634" s="193">
        <f>IFERROR(_xll.qlIndexFixing(IndexON,D1634,TRUE,_xll.ohTrigger(RecalcTrigger,TriggerON)),NA())</f>
        <v>1.5940623600627646E-2</v>
      </c>
      <c r="H1634" s="42">
        <f>_xll.qlCalendarAdvance(Calendar,$H1633,B1634,"f",FALSE)</f>
        <v>50907</v>
      </c>
      <c r="I1634" s="177">
        <f>_xll.qlInterestRateIndexValueDate(Index1M,$H1634)</f>
        <v>50909</v>
      </c>
      <c r="J1634" s="182">
        <f>IFERROR(_xll.qlIndexFixing(Index1M,$H1634,TRUE,_xll.ohTrigger(RecalcTrigger,Trigger1M)),NA())</f>
        <v>1.5955821987564123E-2</v>
      </c>
      <c r="K1634" s="44" t="e">
        <f>IFERROR(_xll.qlIndexFixing(Index3M,H1634,TRUE,_xll.ohTrigger(RecalcTrigger,Trigger3M)),NA())</f>
        <v>#N/A</v>
      </c>
      <c r="L1634" s="44">
        <f>IFERROR(_xll.qlIndexFixing(Index6M,$H1634,TRUE,_xll.ohTrigger(RecalcTrigger,Trigger6M)),NA())</f>
        <v>1.6403657689240517E-2</v>
      </c>
      <c r="M1634" s="183">
        <f>IFERROR(_xll.qlIndexFixing(Index1Y,$H1634,TRUE,_xll.ohTrigger(RecalcTrigger,Trigger1Y)),NA())</f>
        <v>1.6944023389606936E-2</v>
      </c>
      <c r="N1634" s="182">
        <f>IFERROR(_xll.qlIndexFixing(ONIndex1M,I1634,TRUE,_xll.ohTrigger(RecalcTrigger,Trigger1M)),NA())</f>
        <v>1.5961727756970134E-2</v>
      </c>
      <c r="O1634" s="44" t="e">
        <f>IFERROR(_xll.qlIndexFixing(ONIndex3M,I1634,TRUE,_xll.ohTrigger(RecalcTrigger,Trigger3M)),NA())</f>
        <v>#N/A</v>
      </c>
      <c r="P1634" s="44">
        <f>IFERROR(_xll.qlIndexFixing(ONIndex6M,I1634,TRUE,_xll.ohTrigger(RecalcTrigger,Trigger6M)),NA())</f>
        <v>1.6432884443196016E-2</v>
      </c>
      <c r="Q1634" s="183">
        <f>IFERROR(_xll.qlIndexFixing(ONIndex1Y,I1634,TRUE,_xll.ohTrigger(RecalcTrigger,Trigger1Y)),NA())</f>
        <v>1.6927893985272391E-2</v>
      </c>
    </row>
    <row r="1635" spans="2:17" x14ac:dyDescent="0.2">
      <c r="B1635" s="39" t="s">
        <v>42</v>
      </c>
      <c r="D1635" s="42">
        <f>_xll.qlCalendarAdvance(Calendar,$D1634,B1635,"f",FALSE)</f>
        <v>50914</v>
      </c>
      <c r="E1635" s="177">
        <f>_xll.qlInterestRateIndexValueDate(IndexON,D1635)</f>
        <v>50914</v>
      </c>
      <c r="F1635" s="193">
        <f>IFERROR(_xll.qlIndexFixing(IndexON,D1635,TRUE,_xll.ohTrigger(RecalcTrigger,TriggerON)),NA())</f>
        <v>1.5930057702471245E-2</v>
      </c>
      <c r="H1635" s="42">
        <f>_xll.qlCalendarAdvance(Calendar,$H1634,B1635,"f",FALSE)</f>
        <v>50914</v>
      </c>
      <c r="I1635" s="177">
        <f>_xll.qlInterestRateIndexValueDate(Index1M,$H1635)</f>
        <v>50916</v>
      </c>
      <c r="J1635" s="182">
        <f>IFERROR(_xll.qlIndexFixing(Index1M,$H1635,TRUE,_xll.ohTrigger(RecalcTrigger,Trigger1M)),NA())</f>
        <v>1.594560515180421E-2</v>
      </c>
      <c r="K1635" s="44" t="e">
        <f>IFERROR(_xll.qlIndexFixing(Index3M,H1635,TRUE,_xll.ohTrigger(RecalcTrigger,Trigger3M)),NA())</f>
        <v>#N/A</v>
      </c>
      <c r="L1635" s="44">
        <f>IFERROR(_xll.qlIndexFixing(Index6M,$H1635,TRUE,_xll.ohTrigger(RecalcTrigger,Trigger6M)),NA())</f>
        <v>1.6396268465623448E-2</v>
      </c>
      <c r="M1635" s="183">
        <f>IFERROR(_xll.qlIndexFixing(Index1Y,$H1635,TRUE,_xll.ohTrigger(RecalcTrigger,Trigger1Y)),NA())</f>
        <v>1.693956639683665E-2</v>
      </c>
      <c r="N1635" s="182">
        <f>IFERROR(_xll.qlIndexFixing(ONIndex1M,I1635,TRUE,_xll.ohTrigger(RecalcTrigger,Trigger1M)),NA())</f>
        <v>1.5951404968745919E-2</v>
      </c>
      <c r="O1635" s="44" t="e">
        <f>IFERROR(_xll.qlIndexFixing(ONIndex3M,I1635,TRUE,_xll.ohTrigger(RecalcTrigger,Trigger3M)),NA())</f>
        <v>#N/A</v>
      </c>
      <c r="P1635" s="44">
        <f>IFERROR(_xll.qlIndexFixing(ONIndex6M,I1635,TRUE,_xll.ohTrigger(RecalcTrigger,Trigger6M)),NA())</f>
        <v>1.6424388467033424E-2</v>
      </c>
      <c r="Q1635" s="183">
        <f>IFERROR(_xll.qlIndexFixing(ONIndex1Y,I1635,TRUE,_xll.ohTrigger(RecalcTrigger,Trigger1Y)),NA())</f>
        <v>1.6921736097632589E-2</v>
      </c>
    </row>
    <row r="1636" spans="2:17" x14ac:dyDescent="0.2">
      <c r="B1636" s="39" t="s">
        <v>42</v>
      </c>
      <c r="D1636" s="42">
        <f>_xll.qlCalendarAdvance(Calendar,$D1635,B1636,"f",FALSE)</f>
        <v>50921</v>
      </c>
      <c r="E1636" s="177">
        <f>_xll.qlInterestRateIndexValueDate(IndexON,D1636)</f>
        <v>50921</v>
      </c>
      <c r="F1636" s="193">
        <f>IFERROR(_xll.qlIndexFixing(IndexON,D1636,TRUE,_xll.ohTrigger(RecalcTrigger,TriggerON)),NA())</f>
        <v>1.5919559383696935E-2</v>
      </c>
      <c r="H1636" s="42">
        <f>_xll.qlCalendarAdvance(Calendar,$H1635,B1636,"f",FALSE)</f>
        <v>50921</v>
      </c>
      <c r="I1636" s="177">
        <f>_xll.qlInterestRateIndexValueDate(Index1M,$H1636)</f>
        <v>50923</v>
      </c>
      <c r="J1636" s="182">
        <f>IFERROR(_xll.qlIndexFixing(Index1M,$H1636,TRUE,_xll.ohTrigger(RecalcTrigger,Trigger1M)),NA())</f>
        <v>1.5935461714331745E-2</v>
      </c>
      <c r="K1636" s="44" t="e">
        <f>IFERROR(_xll.qlIndexFixing(Index3M,H1636,TRUE,_xll.ohTrigger(RecalcTrigger,Trigger3M)),NA())</f>
        <v>#N/A</v>
      </c>
      <c r="L1636" s="44">
        <f>IFERROR(_xll.qlIndexFixing(Index6M,$H1636,TRUE,_xll.ohTrigger(RecalcTrigger,Trigger6M)),NA())</f>
        <v>1.6389323466351125E-2</v>
      </c>
      <c r="M1636" s="183">
        <f>IFERROR(_xll.qlIndexFixing(Index1Y,$H1636,TRUE,_xll.ohTrigger(RecalcTrigger,Trigger1Y)),NA())</f>
        <v>1.6935182277530582E-2</v>
      </c>
      <c r="N1636" s="182">
        <f>IFERROR(_xll.qlIndexFixing(ONIndex1M,I1636,TRUE,_xll.ohTrigger(RecalcTrigger,Trigger1M)),NA())</f>
        <v>1.5941154917538114E-2</v>
      </c>
      <c r="O1636" s="44" t="e">
        <f>IFERROR(_xll.qlIndexFixing(ONIndex3M,I1636,TRUE,_xll.ohTrigger(RecalcTrigger,Trigger3M)),NA())</f>
        <v>#N/A</v>
      </c>
      <c r="P1636" s="44">
        <f>IFERROR(_xll.qlIndexFixing(ONIndex6M,I1636,TRUE,_xll.ohTrigger(RecalcTrigger,Trigger6M)),NA())</f>
        <v>1.6415981941158009E-2</v>
      </c>
      <c r="Q1636" s="183">
        <f>IFERROR(_xll.qlIndexFixing(ONIndex1Y,I1636,TRUE,_xll.ohTrigger(RecalcTrigger,Trigger1Y)),NA())</f>
        <v>1.6915643043331485E-2</v>
      </c>
    </row>
    <row r="1637" spans="2:17" x14ac:dyDescent="0.2">
      <c r="B1637" s="39" t="s">
        <v>42</v>
      </c>
      <c r="D1637" s="42">
        <f>_xll.qlCalendarAdvance(Calendar,$D1636,B1637,"f",FALSE)</f>
        <v>50928</v>
      </c>
      <c r="E1637" s="177">
        <f>_xll.qlInterestRateIndexValueDate(IndexON,D1637)</f>
        <v>50928</v>
      </c>
      <c r="F1637" s="193">
        <f>IFERROR(_xll.qlIndexFixing(IndexON,D1637,TRUE,_xll.ohTrigger(RecalcTrigger,TriggerON)),NA())</f>
        <v>1.5909128965487795E-2</v>
      </c>
      <c r="H1637" s="42">
        <f>_xll.qlCalendarAdvance(Calendar,$H1636,B1637,"f",FALSE)</f>
        <v>50928</v>
      </c>
      <c r="I1637" s="177">
        <f>_xll.qlInterestRateIndexValueDate(Index1M,$H1637)</f>
        <v>50930</v>
      </c>
      <c r="J1637" s="182">
        <f>IFERROR(_xll.qlIndexFixing(Index1M,$H1637,TRUE,_xll.ohTrigger(RecalcTrigger,Trigger1M)),NA())</f>
        <v>1.5925392011192918E-2</v>
      </c>
      <c r="K1637" s="44" t="e">
        <f>IFERROR(_xll.qlIndexFixing(Index3M,H1637,TRUE,_xll.ohTrigger(RecalcTrigger,Trigger3M)),NA())</f>
        <v>#N/A</v>
      </c>
      <c r="L1637" s="44">
        <f>IFERROR(_xll.qlIndexFixing(Index6M,$H1637,TRUE,_xll.ohTrigger(RecalcTrigger,Trigger6M)),NA())</f>
        <v>1.6382104572631825E-2</v>
      </c>
      <c r="M1637" s="183">
        <f>IFERROR(_xll.qlIndexFixing(Index1Y,$H1637,TRUE,_xll.ohTrigger(RecalcTrigger,Trigger1Y)),NA())</f>
        <v>1.6930871299840975E-2</v>
      </c>
      <c r="N1637" s="182">
        <f>IFERROR(_xll.qlIndexFixing(ONIndex1M,I1637,TRUE,_xll.ohTrigger(RecalcTrigger,Trigger1M)),NA())</f>
        <v>1.593097793931797E-2</v>
      </c>
      <c r="O1637" s="44" t="e">
        <f>IFERROR(_xll.qlIndexFixing(ONIndex3M,I1637,TRUE,_xll.ohTrigger(RecalcTrigger,Trigger3M)),NA())</f>
        <v>#N/A</v>
      </c>
      <c r="P1637" s="44">
        <f>IFERROR(_xll.qlIndexFixing(ONIndex6M,I1637,TRUE,_xll.ohTrigger(RecalcTrigger,Trigger6M)),NA())</f>
        <v>1.6407665230318003E-2</v>
      </c>
      <c r="Q1637" s="183">
        <f>IFERROR(_xll.qlIndexFixing(ONIndex1Y,I1637,TRUE,_xll.ohTrigger(RecalcTrigger,Trigger1Y)),NA())</f>
        <v>1.6909615087117302E-2</v>
      </c>
    </row>
    <row r="1638" spans="2:17" x14ac:dyDescent="0.2">
      <c r="B1638" s="39" t="s">
        <v>42</v>
      </c>
      <c r="D1638" s="42">
        <f>_xll.qlCalendarAdvance(Calendar,$D1637,B1638,"f",FALSE)</f>
        <v>50935</v>
      </c>
      <c r="E1638" s="177">
        <f>_xll.qlInterestRateIndexValueDate(IndexON,D1638)</f>
        <v>50935</v>
      </c>
      <c r="F1638" s="193">
        <f>IFERROR(_xll.qlIndexFixing(IndexON,D1638,TRUE,_xll.ohTrigger(RecalcTrigger,TriggerON)),NA())</f>
        <v>1.5898766769106842E-2</v>
      </c>
      <c r="H1638" s="42">
        <f>_xll.qlCalendarAdvance(Calendar,$H1637,B1638,"f",FALSE)</f>
        <v>50935</v>
      </c>
      <c r="I1638" s="177">
        <f>_xll.qlInterestRateIndexValueDate(Index1M,$H1638)</f>
        <v>50937</v>
      </c>
      <c r="J1638" s="182">
        <f>IFERROR(_xll.qlIndexFixing(Index1M,$H1638,TRUE,_xll.ohTrigger(RecalcTrigger,Trigger1M)),NA())</f>
        <v>1.5915396378438917E-2</v>
      </c>
      <c r="K1638" s="44" t="e">
        <f>IFERROR(_xll.qlIndexFixing(Index3M,H1638,TRUE,_xll.ohTrigger(RecalcTrigger,Trigger3M)),NA())</f>
        <v>#N/A</v>
      </c>
      <c r="L1638" s="44">
        <f>IFERROR(_xll.qlIndexFixing(Index6M,$H1638,TRUE,_xll.ohTrigger(RecalcTrigger,Trigger6M)),NA())</f>
        <v>1.6374981205515546E-2</v>
      </c>
      <c r="M1638" s="183">
        <f>IFERROR(_xll.qlIndexFixing(Index1Y,$H1638,TRUE,_xll.ohTrigger(RecalcTrigger,Trigger1Y)),NA())</f>
        <v>1.6926633731930707E-2</v>
      </c>
      <c r="N1638" s="182">
        <f>IFERROR(_xll.qlIndexFixing(ONIndex1M,I1638,TRUE,_xll.ohTrigger(RecalcTrigger,Trigger1M)),NA())</f>
        <v>1.5920874369736993E-2</v>
      </c>
      <c r="O1638" s="44" t="e">
        <f>IFERROR(_xll.qlIndexFixing(ONIndex3M,I1638,TRUE,_xll.ohTrigger(RecalcTrigger,Trigger3M)),NA())</f>
        <v>#N/A</v>
      </c>
      <c r="P1638" s="44">
        <f>IFERROR(_xll.qlIndexFixing(ONIndex6M,I1638,TRUE,_xll.ohTrigger(RecalcTrigger,Trigger6M)),NA())</f>
        <v>1.6399438699501445E-2</v>
      </c>
      <c r="Q1638" s="183">
        <f>IFERROR(_xll.qlIndexFixing(ONIndex1Y,I1638,TRUE,_xll.ohTrigger(RecalcTrigger,Trigger1Y)),NA())</f>
        <v>1.6903652493418519E-2</v>
      </c>
    </row>
    <row r="1639" spans="2:17" x14ac:dyDescent="0.2">
      <c r="B1639" s="39" t="s">
        <v>42</v>
      </c>
      <c r="D1639" s="42">
        <f>_xll.qlCalendarAdvance(Calendar,$D1638,B1639,"f",FALSE)</f>
        <v>50942</v>
      </c>
      <c r="E1639" s="177">
        <f>_xll.qlInterestRateIndexValueDate(IndexON,D1639)</f>
        <v>50942</v>
      </c>
      <c r="F1639" s="193">
        <f>IFERROR(_xll.qlIndexFixing(IndexON,D1639,TRUE,_xll.ohTrigger(RecalcTrigger,TriggerON)),NA())</f>
        <v>1.58884731160569E-2</v>
      </c>
      <c r="H1639" s="42">
        <f>_xll.qlCalendarAdvance(Calendar,$H1638,B1639,"f",FALSE)</f>
        <v>50942</v>
      </c>
      <c r="I1639" s="177">
        <f>_xll.qlInterestRateIndexValueDate(Index1M,$H1639)</f>
        <v>50944</v>
      </c>
      <c r="J1639" s="182">
        <f>IFERROR(_xll.qlIndexFixing(Index1M,$H1639,TRUE,_xll.ohTrigger(RecalcTrigger,Trigger1M)),NA())</f>
        <v>1.5905475152115933E-2</v>
      </c>
      <c r="K1639" s="44" t="e">
        <f>IFERROR(_xll.qlIndexFixing(Index3M,H1639,TRUE,_xll.ohTrigger(RecalcTrigger,Trigger3M)),NA())</f>
        <v>#N/A</v>
      </c>
      <c r="L1639" s="44">
        <f>IFERROR(_xll.qlIndexFixing(Index6M,$H1639,TRUE,_xll.ohTrigger(RecalcTrigger,Trigger6M)),NA())</f>
        <v>1.6367953731986986E-2</v>
      </c>
      <c r="M1639" s="183">
        <f>IFERROR(_xll.qlIndexFixing(Index1Y,$H1639,TRUE,_xll.ohTrigger(RecalcTrigger,Trigger1Y)),NA())</f>
        <v>1.6922469841974614E-2</v>
      </c>
      <c r="N1639" s="182">
        <f>IFERROR(_xll.qlIndexFixing(ONIndex1M,I1639,TRUE,_xll.ohTrigger(RecalcTrigger,Trigger1M)),NA())</f>
        <v>1.5910844544606562E-2</v>
      </c>
      <c r="O1639" s="44" t="e">
        <f>IFERROR(_xll.qlIndexFixing(ONIndex3M,I1639,TRUE,_xll.ohTrigger(RecalcTrigger,Trigger3M)),NA())</f>
        <v>#N/A</v>
      </c>
      <c r="P1639" s="44">
        <f>IFERROR(_xll.qlIndexFixing(ONIndex6M,I1639,TRUE,_xll.ohTrigger(RecalcTrigger,Trigger6M)),NA())</f>
        <v>1.6391302713696376E-2</v>
      </c>
      <c r="Q1639" s="183">
        <f>IFERROR(_xll.qlIndexFixing(ONIndex1Y,I1639,TRUE,_xll.ohTrigger(RecalcTrigger,Trigger1Y)),NA())</f>
        <v>1.6897755526823488E-2</v>
      </c>
    </row>
    <row r="1640" spans="2:17" x14ac:dyDescent="0.2">
      <c r="B1640" s="39" t="s">
        <v>42</v>
      </c>
      <c r="D1640" s="42">
        <f>_xll.qlCalendarAdvance(Calendar,$D1639,B1640,"f",FALSE)</f>
        <v>50949</v>
      </c>
      <c r="E1640" s="177">
        <f>_xll.qlInterestRateIndexValueDate(IndexON,D1640)</f>
        <v>50949</v>
      </c>
      <c r="F1640" s="193">
        <f>IFERROR(_xll.qlIndexFixing(IndexON,D1640,TRUE,_xll.ohTrigger(RecalcTrigger,TriggerON)),NA())</f>
        <v>1.5878248327361177E-2</v>
      </c>
      <c r="H1640" s="42">
        <f>_xll.qlCalendarAdvance(Calendar,$H1639,B1640,"f",FALSE)</f>
        <v>50949</v>
      </c>
      <c r="I1640" s="177">
        <f>_xll.qlInterestRateIndexValueDate(Index1M,$H1640)</f>
        <v>50951</v>
      </c>
      <c r="J1640" s="182">
        <f>IFERROR(_xll.qlIndexFixing(Index1M,$H1640,TRUE,_xll.ohTrigger(RecalcTrigger,Trigger1M)),NA())</f>
        <v>1.5896668118703036E-2</v>
      </c>
      <c r="K1640" s="44" t="e">
        <f>IFERROR(_xll.qlIndexFixing(Index3M,H1640,TRUE,_xll.ohTrigger(RecalcTrigger,Trigger3M)),NA())</f>
        <v>#N/A</v>
      </c>
      <c r="L1640" s="44">
        <f>IFERROR(_xll.qlIndexFixing(Index6M,$H1640,TRUE,_xll.ohTrigger(RecalcTrigger,Trigger6M)),NA())</f>
        <v>1.636102251904175E-2</v>
      </c>
      <c r="M1640" s="183">
        <f>IFERROR(_xll.qlIndexFixing(Index1Y,$H1640,TRUE,_xll.ohTrigger(RecalcTrigger,Trigger1Y)),NA())</f>
        <v>1.6917925579456306E-2</v>
      </c>
      <c r="N1640" s="182">
        <f>IFERROR(_xll.qlIndexFixing(ONIndex1M,I1640,TRUE,_xll.ohTrigger(RecalcTrigger,Trigger1M)),NA())</f>
        <v>1.5900888799738055E-2</v>
      </c>
      <c r="O1640" s="44" t="e">
        <f>IFERROR(_xll.qlIndexFixing(ONIndex3M,I1640,TRUE,_xll.ohTrigger(RecalcTrigger,Trigger3M)),NA())</f>
        <v>#N/A</v>
      </c>
      <c r="P1640" s="44">
        <f>IFERROR(_xll.qlIndexFixing(ONIndex6M,I1640,TRUE,_xll.ohTrigger(RecalcTrigger,Trigger6M)),NA())</f>
        <v>1.638325763821058E-2</v>
      </c>
      <c r="Q1640" s="183">
        <f>IFERROR(_xll.qlIndexFixing(ONIndex1Y,I1640,TRUE,_xll.ohTrigger(RecalcTrigger,Trigger1Y)),NA())</f>
        <v>1.6891924451760687E-2</v>
      </c>
    </row>
    <row r="1641" spans="2:17" x14ac:dyDescent="0.2">
      <c r="B1641" s="39" t="s">
        <v>42</v>
      </c>
      <c r="D1641" s="42">
        <f>_xll.qlCalendarAdvance(Calendar,$D1640,B1641,"f",FALSE)</f>
        <v>50956</v>
      </c>
      <c r="E1641" s="177">
        <f>_xll.qlInterestRateIndexValueDate(IndexON,D1641)</f>
        <v>50956</v>
      </c>
      <c r="F1641" s="193">
        <f>IFERROR(_xll.qlIndexFixing(IndexON,D1641,TRUE,_xll.ohTrigger(RecalcTrigger,TriggerON)),NA())</f>
        <v>1.5868092724442562E-2</v>
      </c>
      <c r="H1641" s="42">
        <f>_xll.qlCalendarAdvance(Calendar,$H1640,B1641,"f",FALSE)</f>
        <v>50956</v>
      </c>
      <c r="I1641" s="177">
        <f>_xll.qlInterestRateIndexValueDate(Index1M,$H1641)</f>
        <v>50958</v>
      </c>
      <c r="J1641" s="182">
        <f>IFERROR(_xll.qlIndexFixing(Index1M,$H1641,TRUE,_xll.ohTrigger(RecalcTrigger,Trigger1M)),NA())</f>
        <v>1.588585726297026E-2</v>
      </c>
      <c r="K1641" s="44" t="e">
        <f>IFERROR(_xll.qlIndexFixing(Index3M,H1641,TRUE,_xll.ohTrigger(RecalcTrigger,Trigger3M)),NA())</f>
        <v>#N/A</v>
      </c>
      <c r="L1641" s="44">
        <f>IFERROR(_xll.qlIndexFixing(Index6M,$H1641,TRUE,_xll.ohTrigger(RecalcTrigger,Trigger6M)),NA())</f>
        <v>1.6353938546937934E-2</v>
      </c>
      <c r="M1641" s="183">
        <f>IFERROR(_xll.qlIndexFixing(Index1Y,$H1641,TRUE,_xll.ohTrigger(RecalcTrigger,Trigger1Y)),NA())</f>
        <v>1.6914364168684002E-2</v>
      </c>
      <c r="N1641" s="182">
        <f>IFERROR(_xll.qlIndexFixing(ONIndex1M,I1641,TRUE,_xll.ohTrigger(RecalcTrigger,Trigger1M)),NA())</f>
        <v>1.5891007470862917E-2</v>
      </c>
      <c r="O1641" s="44" t="e">
        <f>IFERROR(_xll.qlIndexFixing(ONIndex3M,I1641,TRUE,_xll.ohTrigger(RecalcTrigger,Trigger3M)),NA())</f>
        <v>#N/A</v>
      </c>
      <c r="P1641" s="44">
        <f>IFERROR(_xll.qlIndexFixing(ONIndex6M,I1641,TRUE,_xll.ohTrigger(RecalcTrigger,Trigger6M)),NA())</f>
        <v>1.6375303837632416E-2</v>
      </c>
      <c r="Q1641" s="183">
        <f>IFERROR(_xll.qlIndexFixing(ONIndex1Y,I1641,TRUE,_xll.ohTrigger(RecalcTrigger,Trigger1Y)),NA())</f>
        <v>1.688615953297834E-2</v>
      </c>
    </row>
    <row r="1642" spans="2:17" x14ac:dyDescent="0.2">
      <c r="B1642" s="39" t="s">
        <v>42</v>
      </c>
      <c r="D1642" s="42">
        <f>_xll.qlCalendarAdvance(Calendar,$D1641,B1642,"f",FALSE)</f>
        <v>50963</v>
      </c>
      <c r="E1642" s="177">
        <f>_xll.qlInterestRateIndexValueDate(IndexON,D1642)</f>
        <v>50963</v>
      </c>
      <c r="F1642" s="193">
        <f>IFERROR(_xll.qlIndexFixing(IndexON,D1642,TRUE,_xll.ohTrigger(RecalcTrigger,TriggerON)),NA())</f>
        <v>1.5858006628644006E-2</v>
      </c>
      <c r="H1642" s="42">
        <f>_xll.qlCalendarAdvance(Calendar,$H1641,B1642,"f",FALSE)</f>
        <v>50963</v>
      </c>
      <c r="I1642" s="177">
        <f>_xll.qlInterestRateIndexValueDate(Index1M,$H1642)</f>
        <v>50965</v>
      </c>
      <c r="J1642" s="182">
        <f>IFERROR(_xll.qlIndexFixing(Index1M,$H1642,TRUE,_xll.ohTrigger(RecalcTrigger,Trigger1M)),NA())</f>
        <v>1.5876161272244949E-2</v>
      </c>
      <c r="K1642" s="44" t="e">
        <f>IFERROR(_xll.qlIndexFixing(Index3M,H1642,TRUE,_xll.ohTrigger(RecalcTrigger,Trigger3M)),NA())</f>
        <v>#N/A</v>
      </c>
      <c r="L1642" s="44">
        <f>IFERROR(_xll.qlIndexFixing(Index6M,$H1642,TRUE,_xll.ohTrigger(RecalcTrigger,Trigger6M)),NA())</f>
        <v>1.6347221223235925E-2</v>
      </c>
      <c r="M1642" s="183">
        <f>IFERROR(_xll.qlIndexFixing(Index1Y,$H1642,TRUE,_xll.ohTrigger(RecalcTrigger,Trigger1Y)),NA())</f>
        <v>1.6910422921758875E-2</v>
      </c>
      <c r="N1642" s="182">
        <f>IFERROR(_xll.qlIndexFixing(ONIndex1M,I1642,TRUE,_xll.ohTrigger(RecalcTrigger,Trigger1M)),NA())</f>
        <v>1.5881200893712588E-2</v>
      </c>
      <c r="O1642" s="44" t="e">
        <f>IFERROR(_xll.qlIndexFixing(ONIndex3M,I1642,TRUE,_xll.ohTrigger(RecalcTrigger,Trigger3M)),NA())</f>
        <v>#N/A</v>
      </c>
      <c r="P1642" s="44">
        <f>IFERROR(_xll.qlIndexFixing(ONIndex6M,I1642,TRUE,_xll.ohTrigger(RecalcTrigger,Trigger6M)),NA())</f>
        <v>1.6367441677029859E-2</v>
      </c>
      <c r="Q1642" s="183">
        <f>IFERROR(_xll.qlIndexFixing(ONIndex1Y,I1642,TRUE,_xll.ohTrigger(RecalcTrigger,Trigger1Y)),NA())</f>
        <v>1.6880461034904926E-2</v>
      </c>
    </row>
    <row r="1643" spans="2:17" x14ac:dyDescent="0.2">
      <c r="B1643" s="39" t="s">
        <v>42</v>
      </c>
      <c r="D1643" s="42">
        <f>_xll.qlCalendarAdvance(Calendar,$D1642,B1643,"f",FALSE)</f>
        <v>50970</v>
      </c>
      <c r="E1643" s="177">
        <f>_xll.qlInterestRateIndexValueDate(IndexON,D1643)</f>
        <v>50970</v>
      </c>
      <c r="F1643" s="193">
        <f>IFERROR(_xll.qlIndexFixing(IndexON,D1643,TRUE,_xll.ohTrigger(RecalcTrigger,TriggerON)),NA())</f>
        <v>1.5847990360988717E-2</v>
      </c>
      <c r="H1643" s="42">
        <f>_xll.qlCalendarAdvance(Calendar,$H1642,B1643,"f",FALSE)</f>
        <v>50970</v>
      </c>
      <c r="I1643" s="177">
        <f>_xll.qlInterestRateIndexValueDate(Index1M,$H1643)</f>
        <v>50972</v>
      </c>
      <c r="J1643" s="182">
        <f>IFERROR(_xll.qlIndexFixing(Index1M,$H1643,TRUE,_xll.ohTrigger(RecalcTrigger,Trigger1M)),NA())</f>
        <v>1.5866541032150405E-2</v>
      </c>
      <c r="K1643" s="44" t="e">
        <f>IFERROR(_xll.qlIndexFixing(Index3M,H1643,TRUE,_xll.ohTrigger(RecalcTrigger,Trigger3M)),NA())</f>
        <v>#N/A</v>
      </c>
      <c r="L1643" s="44">
        <f>IFERROR(_xll.qlIndexFixing(Index6M,$H1643,TRUE,_xll.ohTrigger(RecalcTrigger,Trigger6M)),NA())</f>
        <v>1.6340601353393953E-2</v>
      </c>
      <c r="M1643" s="183">
        <f>IFERROR(_xll.qlIndexFixing(Index1Y,$H1643,TRUE,_xll.ohTrigger(RecalcTrigger,Trigger1Y)),NA())</f>
        <v>1.6906556425607584E-2</v>
      </c>
      <c r="N1643" s="182">
        <f>IFERROR(_xll.qlIndexFixing(ONIndex1M,I1643,TRUE,_xll.ohTrigger(RecalcTrigger,Trigger1M)),NA())</f>
        <v>1.5871469404178384E-2</v>
      </c>
      <c r="O1643" s="44" t="e">
        <f>IFERROR(_xll.qlIndexFixing(ONIndex3M,I1643,TRUE,_xll.ohTrigger(RecalcTrigger,Trigger3M)),NA())</f>
        <v>#N/A</v>
      </c>
      <c r="P1643" s="44">
        <f>IFERROR(_xll.qlIndexFixing(ONIndex6M,I1643,TRUE,_xll.ohTrigger(RecalcTrigger,Trigger6M)),NA())</f>
        <v>1.6359671521550823E-2</v>
      </c>
      <c r="Q1643" s="183">
        <f>IFERROR(_xll.qlIndexFixing(ONIndex1Y,I1643,TRUE,_xll.ohTrigger(RecalcTrigger,Trigger1Y)),NA())</f>
        <v>1.6874829222048859E-2</v>
      </c>
    </row>
    <row r="1644" spans="2:17" x14ac:dyDescent="0.2">
      <c r="B1644" s="39" t="s">
        <v>42</v>
      </c>
      <c r="D1644" s="42">
        <f>_xll.qlCalendarAdvance(Calendar,$D1643,B1644,"f",FALSE)</f>
        <v>50977</v>
      </c>
      <c r="E1644" s="177">
        <f>_xll.qlInterestRateIndexValueDate(IndexON,D1644)</f>
        <v>50977</v>
      </c>
      <c r="F1644" s="193">
        <f>IFERROR(_xll.qlIndexFixing(IndexON,D1644,TRUE,_xll.ohTrigger(RecalcTrigger,TriggerON)),NA())</f>
        <v>1.5838044242899585E-2</v>
      </c>
      <c r="H1644" s="42">
        <f>_xll.qlCalendarAdvance(Calendar,$H1643,B1644,"f",FALSE)</f>
        <v>50977</v>
      </c>
      <c r="I1644" s="177">
        <f>_xll.qlInterestRateIndexValueDate(Index1M,$H1644)</f>
        <v>50979</v>
      </c>
      <c r="J1644" s="182">
        <f>IFERROR(_xll.qlIndexFixing(Index1M,$H1644,TRUE,_xll.ohTrigger(RecalcTrigger,Trigger1M)),NA())</f>
        <v>1.5856996878742813E-2</v>
      </c>
      <c r="K1644" s="44" t="e">
        <f>IFERROR(_xll.qlIndexFixing(Index3M,H1644,TRUE,_xll.ohTrigger(RecalcTrigger,Trigger3M)),NA())</f>
        <v>#N/A</v>
      </c>
      <c r="L1644" s="44">
        <f>IFERROR(_xll.qlIndexFixing(Index6M,$H1644,TRUE,_xll.ohTrigger(RecalcTrigger,Trigger6M)),NA())</f>
        <v>1.6334079304478395E-2</v>
      </c>
      <c r="M1644" s="183">
        <f>IFERROR(_xll.qlIndexFixing(Index1Y,$H1644,TRUE,_xll.ohTrigger(RecalcTrigger,Trigger1Y)),NA())</f>
        <v>1.6902764948465772E-2</v>
      </c>
      <c r="N1644" s="182">
        <f>IFERROR(_xll.qlIndexFixing(ONIndex1M,I1644,TRUE,_xll.ohTrigger(RecalcTrigger,Trigger1M)),NA())</f>
        <v>1.5861813338071684E-2</v>
      </c>
      <c r="O1644" s="44" t="e">
        <f>IFERROR(_xll.qlIndexFixing(ONIndex3M,I1644,TRUE,_xll.ohTrigger(RecalcTrigger,Trigger3M)),NA())</f>
        <v>#N/A</v>
      </c>
      <c r="P1644" s="44">
        <f>IFERROR(_xll.qlIndexFixing(ONIndex6M,I1644,TRUE,_xll.ohTrigger(RecalcTrigger,Trigger6M)),NA())</f>
        <v>1.635199373610341E-2</v>
      </c>
      <c r="Q1644" s="183">
        <f>IFERROR(_xll.qlIndexFixing(ONIndex1Y,I1644,TRUE,_xll.ohTrigger(RecalcTrigger,Trigger1Y)),NA())</f>
        <v>1.6869264359078429E-2</v>
      </c>
    </row>
    <row r="1645" spans="2:17" x14ac:dyDescent="0.2">
      <c r="B1645" s="39" t="s">
        <v>42</v>
      </c>
      <c r="D1645" s="42">
        <f>_xll.qlCalendarAdvance(Calendar,$D1644,B1645,"f",FALSE)</f>
        <v>50984</v>
      </c>
      <c r="E1645" s="177">
        <f>_xll.qlInterestRateIndexValueDate(IndexON,D1645)</f>
        <v>50984</v>
      </c>
      <c r="F1645" s="193">
        <f>IFERROR(_xll.qlIndexFixing(IndexON,D1645,TRUE,_xll.ohTrigger(RecalcTrigger,TriggerON)),NA())</f>
        <v>1.5828168595799497E-2</v>
      </c>
      <c r="H1645" s="42">
        <f>_xll.qlCalendarAdvance(Calendar,$H1644,B1645,"f",FALSE)</f>
        <v>50984</v>
      </c>
      <c r="I1645" s="177">
        <f>_xll.qlInterestRateIndexValueDate(Index1M,$H1645)</f>
        <v>50986</v>
      </c>
      <c r="J1645" s="182">
        <f>IFERROR(_xll.qlIndexFixing(Index1M,$H1645,TRUE,_xll.ohTrigger(RecalcTrigger,Trigger1M)),NA())</f>
        <v>1.5847529148068362E-2</v>
      </c>
      <c r="K1645" s="44" t="e">
        <f>IFERROR(_xll.qlIndexFixing(Index3M,H1645,TRUE,_xll.ohTrigger(RecalcTrigger,Trigger3M)),NA())</f>
        <v>#N/A</v>
      </c>
      <c r="L1645" s="44">
        <f>IFERROR(_xll.qlIndexFixing(Index6M,$H1645,TRUE,_xll.ohTrigger(RecalcTrigger,Trigger6M)),NA())</f>
        <v>1.6327655443568519E-2</v>
      </c>
      <c r="M1645" s="183">
        <f>IFERROR(_xll.qlIndexFixing(Index1Y,$H1645,TRUE,_xll.ohTrigger(RecalcTrigger,Trigger1Y)),NA())</f>
        <v>1.689904875858278E-2</v>
      </c>
      <c r="N1645" s="182">
        <f>IFERROR(_xll.qlIndexFixing(ONIndex1M,I1645,TRUE,_xll.ohTrigger(RecalcTrigger,Trigger1M)),NA())</f>
        <v>1.5852233030884122E-2</v>
      </c>
      <c r="O1645" s="44" t="e">
        <f>IFERROR(_xll.qlIndexFixing(ONIndex3M,I1645,TRUE,_xll.ohTrigger(RecalcTrigger,Trigger3M)),NA())</f>
        <v>#N/A</v>
      </c>
      <c r="P1645" s="44">
        <f>IFERROR(_xll.qlIndexFixing(ONIndex6M,I1645,TRUE,_xll.ohTrigger(RecalcTrigger,Trigger6M)),NA())</f>
        <v>1.634440868567566E-2</v>
      </c>
      <c r="Q1645" s="183">
        <f>IFERROR(_xll.qlIndexFixing(ONIndex1Y,I1645,TRUE,_xll.ohTrigger(RecalcTrigger,Trigger1Y)),NA())</f>
        <v>1.6863766710342176E-2</v>
      </c>
    </row>
    <row r="1646" spans="2:17" x14ac:dyDescent="0.2">
      <c r="B1646" s="39" t="s">
        <v>42</v>
      </c>
      <c r="D1646" s="42">
        <f>_xll.qlCalendarAdvance(Calendar,$D1645,B1646,"f",FALSE)</f>
        <v>50991</v>
      </c>
      <c r="E1646" s="177">
        <f>_xll.qlInterestRateIndexValueDate(IndexON,D1646)</f>
        <v>50991</v>
      </c>
      <c r="F1646" s="193">
        <f>IFERROR(_xll.qlIndexFixing(IndexON,D1646,TRUE,_xll.ohTrigger(RecalcTrigger,TriggerON)),NA())</f>
        <v>1.5818363740631725E-2</v>
      </c>
      <c r="H1646" s="42">
        <f>_xll.qlCalendarAdvance(Calendar,$H1645,B1646,"f",FALSE)</f>
        <v>50991</v>
      </c>
      <c r="I1646" s="177">
        <f>_xll.qlInterestRateIndexValueDate(Index1M,$H1646)</f>
        <v>50993</v>
      </c>
      <c r="J1646" s="182">
        <f>IFERROR(_xll.qlIndexFixing(Index1M,$H1646,TRUE,_xll.ohTrigger(RecalcTrigger,Trigger1M)),NA())</f>
        <v>1.583813817617824E-2</v>
      </c>
      <c r="K1646" s="44" t="e">
        <f>IFERROR(_xll.qlIndexFixing(Index3M,H1646,TRUE,_xll.ohTrigger(RecalcTrigger,Trigger3M)),NA())</f>
        <v>#N/A</v>
      </c>
      <c r="L1646" s="44">
        <f>IFERROR(_xll.qlIndexFixing(Index6M,$H1646,TRUE,_xll.ohTrigger(RecalcTrigger,Trigger6M)),NA())</f>
        <v>1.6321330137750039E-2</v>
      </c>
      <c r="M1646" s="183">
        <f>IFERROR(_xll.qlIndexFixing(Index1Y,$H1646,TRUE,_xll.ohTrigger(RecalcTrigger,Trigger1Y)),NA())</f>
        <v>1.689540812421967E-2</v>
      </c>
      <c r="N1646" s="182">
        <f>IFERROR(_xll.qlIndexFixing(ONIndex1M,I1646,TRUE,_xll.ohTrigger(RecalcTrigger,Trigger1M)),NA())</f>
        <v>1.5842728818746821E-2</v>
      </c>
      <c r="O1646" s="44" t="e">
        <f>IFERROR(_xll.qlIndexFixing(ONIndex3M,I1646,TRUE,_xll.ohTrigger(RecalcTrigger,Trigger3M)),NA())</f>
        <v>#N/A</v>
      </c>
      <c r="P1646" s="44">
        <f>IFERROR(_xll.qlIndexFixing(ONIndex6M,I1646,TRUE,_xll.ohTrigger(RecalcTrigger,Trigger6M)),NA())</f>
        <v>1.6336916735255613E-2</v>
      </c>
      <c r="Q1646" s="183">
        <f>IFERROR(_xll.qlIndexFixing(ONIndex1Y,I1646,TRUE,_xll.ohTrigger(RecalcTrigger,Trigger1Y)),NA())</f>
        <v>1.6858336540588326E-2</v>
      </c>
    </row>
    <row r="1647" spans="2:17" x14ac:dyDescent="0.2">
      <c r="B1647" s="39" t="s">
        <v>42</v>
      </c>
      <c r="D1647" s="42">
        <f>_xll.qlCalendarAdvance(Calendar,$D1646,B1647,"f",FALSE)</f>
        <v>50998</v>
      </c>
      <c r="E1647" s="177">
        <f>_xll.qlInterestRateIndexValueDate(IndexON,D1647)</f>
        <v>50998</v>
      </c>
      <c r="F1647" s="193">
        <f>IFERROR(_xll.qlIndexFixing(IndexON,D1647,TRUE,_xll.ohTrigger(RecalcTrigger,TriggerON)),NA())</f>
        <v>1.5808629998899093E-2</v>
      </c>
      <c r="H1647" s="42">
        <f>_xll.qlCalendarAdvance(Calendar,$H1646,B1647,"f",FALSE)</f>
        <v>50998</v>
      </c>
      <c r="I1647" s="177">
        <f>_xll.qlInterestRateIndexValueDate(Index1M,$H1647)</f>
        <v>51000</v>
      </c>
      <c r="J1647" s="182">
        <f>IFERROR(_xll.qlIndexFixing(Index1M,$H1647,TRUE,_xll.ohTrigger(RecalcTrigger,Trigger1M)),NA())</f>
        <v>1.582882429912863E-2</v>
      </c>
      <c r="K1647" s="44" t="e">
        <f>IFERROR(_xll.qlIndexFixing(Index3M,H1647,TRUE,_xll.ohTrigger(RecalcTrigger,Trigger3M)),NA())</f>
        <v>#N/A</v>
      </c>
      <c r="L1647" s="44">
        <f>IFERROR(_xll.qlIndexFixing(Index6M,$H1647,TRUE,_xll.ohTrigger(RecalcTrigger,Trigger6M)),NA())</f>
        <v>1.6315103754120285E-2</v>
      </c>
      <c r="M1647" s="183">
        <f>IFERROR(_xll.qlIndexFixing(Index1Y,$H1647,TRUE,_xll.ohTrigger(RecalcTrigger,Trigger1Y)),NA())</f>
        <v>1.6891843313652066E-2</v>
      </c>
      <c r="N1647" s="182">
        <f>IFERROR(_xll.qlIndexFixing(ONIndex1M,I1647,TRUE,_xll.ohTrigger(RecalcTrigger,Trigger1M)),NA())</f>
        <v>1.5833301037311287E-2</v>
      </c>
      <c r="O1647" s="44" t="e">
        <f>IFERROR(_xll.qlIndexFixing(ONIndex3M,I1647,TRUE,_xll.ohTrigger(RecalcTrigger,Trigger3M)),NA())</f>
        <v>#N/A</v>
      </c>
      <c r="P1647" s="44">
        <f>IFERROR(_xll.qlIndexFixing(ONIndex6M,I1647,TRUE,_xll.ohTrigger(RecalcTrigger,Trigger6M)),NA())</f>
        <v>1.632951824983131E-2</v>
      </c>
      <c r="Q1647" s="183">
        <f>IFERROR(_xll.qlIndexFixing(ONIndex1Y,I1647,TRUE,_xll.ohTrigger(RecalcTrigger,Trigger1Y)),NA())</f>
        <v>1.6852974114325292E-2</v>
      </c>
    </row>
    <row r="1648" spans="2:17" x14ac:dyDescent="0.2">
      <c r="B1648" s="39" t="s">
        <v>42</v>
      </c>
      <c r="D1648" s="42">
        <f>_xll.qlCalendarAdvance(Calendar,$D1647,B1648,"f",FALSE)</f>
        <v>51005</v>
      </c>
      <c r="E1648" s="177">
        <f>_xll.qlInterestRateIndexValueDate(IndexON,D1648)</f>
        <v>51005</v>
      </c>
      <c r="F1648" s="193">
        <f>IFERROR(_xll.qlIndexFixing(IndexON,D1648,TRUE,_xll.ohTrigger(RecalcTrigger,TriggerON)),NA())</f>
        <v>1.5798967691944554E-2</v>
      </c>
      <c r="H1648" s="42">
        <f>_xll.qlCalendarAdvance(Calendar,$H1647,B1648,"f",FALSE)</f>
        <v>51005</v>
      </c>
      <c r="I1648" s="177">
        <f>_xll.qlInterestRateIndexValueDate(Index1M,$H1648)</f>
        <v>51007</v>
      </c>
      <c r="J1648" s="182">
        <f>IFERROR(_xll.qlIndexFixing(Index1M,$H1648,TRUE,_xll.ohTrigger(RecalcTrigger,Trigger1M)),NA())</f>
        <v>1.5819587852973216E-2</v>
      </c>
      <c r="K1648" s="44" t="e">
        <f>IFERROR(_xll.qlIndexFixing(Index3M,H1648,TRUE,_xll.ohTrigger(RecalcTrigger,Trigger3M)),NA())</f>
        <v>#N/A</v>
      </c>
      <c r="L1648" s="44">
        <f>IFERROR(_xll.qlIndexFixing(Index6M,$H1648,TRUE,_xll.ohTrigger(RecalcTrigger,Trigger6M)),NA())</f>
        <v>1.630897665978602E-2</v>
      </c>
      <c r="M1648" s="183">
        <f>IFERROR(_xll.qlIndexFixing(Index1Y,$H1648,TRUE,_xll.ohTrigger(RecalcTrigger,Trigger1Y)),NA())</f>
        <v>1.6888354595167746E-2</v>
      </c>
      <c r="N1648" s="182">
        <f>IFERROR(_xll.qlIndexFixing(ONIndex1M,I1648,TRUE,_xll.ohTrigger(RecalcTrigger,Trigger1M)),NA())</f>
        <v>1.5823950022229027E-2</v>
      </c>
      <c r="O1648" s="44" t="e">
        <f>IFERROR(_xll.qlIndexFixing(ONIndex3M,I1648,TRUE,_xll.ohTrigger(RecalcTrigger,Trigger3M)),NA())</f>
        <v>#N/A</v>
      </c>
      <c r="P1648" s="44">
        <f>IFERROR(_xll.qlIndexFixing(ONIndex6M,I1648,TRUE,_xll.ohTrigger(RecalcTrigger,Trigger6M)),NA())</f>
        <v>1.6322213594390789E-2</v>
      </c>
      <c r="Q1648" s="183">
        <f>IFERROR(_xll.qlIndexFixing(ONIndex1Y,I1648,TRUE,_xll.ohTrigger(RecalcTrigger,Trigger1Y)),NA())</f>
        <v>1.6847679695981554E-2</v>
      </c>
    </row>
    <row r="1649" spans="2:17" x14ac:dyDescent="0.2">
      <c r="B1649" s="39" t="s">
        <v>42</v>
      </c>
      <c r="D1649" s="42">
        <f>_xll.qlCalendarAdvance(Calendar,$D1648,B1649,"f",FALSE)</f>
        <v>51012</v>
      </c>
      <c r="E1649" s="177">
        <f>_xll.qlInterestRateIndexValueDate(IndexON,D1649)</f>
        <v>51012</v>
      </c>
      <c r="F1649" s="193">
        <f>IFERROR(_xll.qlIndexFixing(IndexON,D1649,TRUE,_xll.ohTrigger(RecalcTrigger,TriggerON)),NA())</f>
        <v>1.5789377140951188E-2</v>
      </c>
      <c r="H1649" s="42">
        <f>_xll.qlCalendarAdvance(Calendar,$H1648,B1649,"f",FALSE)</f>
        <v>51012</v>
      </c>
      <c r="I1649" s="177">
        <f>_xll.qlInterestRateIndexValueDate(Index1M,$H1649)</f>
        <v>51014</v>
      </c>
      <c r="J1649" s="182">
        <f>IFERROR(_xll.qlIndexFixing(Index1M,$H1649,TRUE,_xll.ohTrigger(RecalcTrigger,Trigger1M)),NA())</f>
        <v>1.5810429173758189E-2</v>
      </c>
      <c r="K1649" s="44" t="e">
        <f>IFERROR(_xll.qlIndexFixing(Index3M,H1649,TRUE,_xll.ohTrigger(RecalcTrigger,Trigger3M)),NA())</f>
        <v>#N/A</v>
      </c>
      <c r="L1649" s="44">
        <f>IFERROR(_xll.qlIndexFixing(Index6M,$H1649,TRUE,_xll.ohTrigger(RecalcTrigger,Trigger6M)),NA())</f>
        <v>1.6303063452564645E-2</v>
      </c>
      <c r="M1649" s="183">
        <f>IFERROR(_xll.qlIndexFixing(Index1Y,$H1649,TRUE,_xll.ohTrigger(RecalcTrigger,Trigger1Y)),NA())</f>
        <v>1.6884942237069486E-2</v>
      </c>
      <c r="N1649" s="182">
        <f>IFERROR(_xll.qlIndexFixing(ONIndex1M,I1649,TRUE,_xll.ohTrigger(RecalcTrigger,Trigger1M)),NA())</f>
        <v>1.5814676109551229E-2</v>
      </c>
      <c r="O1649" s="44" t="e">
        <f>IFERROR(_xll.qlIndexFixing(ONIndex3M,I1649,TRUE,_xll.ohTrigger(RecalcTrigger,Trigger3M)),NA())</f>
        <v>#N/A</v>
      </c>
      <c r="P1649" s="44">
        <f>IFERROR(_xll.qlIndexFixing(ONIndex6M,I1649,TRUE,_xll.ohTrigger(RecalcTrigger,Trigger6M)),NA())</f>
        <v>1.631500313392209E-2</v>
      </c>
      <c r="Q1649" s="183">
        <f>IFERROR(_xll.qlIndexFixing(ONIndex1Y,I1649,TRUE,_xll.ohTrigger(RecalcTrigger,Trigger1Y)),NA())</f>
        <v>1.68424535502254E-2</v>
      </c>
    </row>
    <row r="1650" spans="2:17" x14ac:dyDescent="0.2">
      <c r="B1650" s="39" t="s">
        <v>42</v>
      </c>
      <c r="D1650" s="42">
        <f>_xll.qlCalendarAdvance(Calendar,$D1649,B1650,"f",FALSE)</f>
        <v>51019</v>
      </c>
      <c r="E1650" s="177">
        <f>_xll.qlInterestRateIndexValueDate(IndexON,D1650)</f>
        <v>51019</v>
      </c>
      <c r="F1650" s="193">
        <f>IFERROR(_xll.qlIndexFixing(IndexON,D1650,TRUE,_xll.ohTrigger(RecalcTrigger,TriggerON)),NA())</f>
        <v>1.5779858667102076E-2</v>
      </c>
      <c r="H1650" s="42">
        <f>_xll.qlCalendarAdvance(Calendar,$H1649,B1650,"f",FALSE)</f>
        <v>51019</v>
      </c>
      <c r="I1650" s="177">
        <f>_xll.qlInterestRateIndexValueDate(Index1M,$H1650)</f>
        <v>51021</v>
      </c>
      <c r="J1650" s="182">
        <f>IFERROR(_xll.qlIndexFixing(Index1M,$H1650,TRUE,_xll.ohTrigger(RecalcTrigger,Trigger1M)),NA())</f>
        <v>1.5801348597542231E-2</v>
      </c>
      <c r="K1650" s="44" t="e">
        <f>IFERROR(_xll.qlIndexFixing(Index3M,H1650,TRUE,_xll.ohTrigger(RecalcTrigger,Trigger3M)),NA())</f>
        <v>#N/A</v>
      </c>
      <c r="L1650" s="44">
        <f>IFERROR(_xll.qlIndexFixing(Index6M,$H1650,TRUE,_xll.ohTrigger(RecalcTrigger,Trigger6M)),NA())</f>
        <v>1.6297108036535311E-2</v>
      </c>
      <c r="M1650" s="183">
        <f>IFERROR(_xll.qlIndexFixing(Index1Y,$H1650,TRUE,_xll.ohTrigger(RecalcTrigger,Trigger1Y)),NA())</f>
        <v>1.6881606507672869E-2</v>
      </c>
      <c r="N1650" s="182">
        <f>IFERROR(_xll.qlIndexFixing(ONIndex1M,I1650,TRUE,_xll.ohTrigger(RecalcTrigger,Trigger1M)),NA())</f>
        <v>1.5805479634849462E-2</v>
      </c>
      <c r="O1650" s="44" t="e">
        <f>IFERROR(_xll.qlIndexFixing(ONIndex3M,I1650,TRUE,_xll.ohTrigger(RecalcTrigger,Trigger3M)),NA())</f>
        <v>#N/A</v>
      </c>
      <c r="P1650" s="44">
        <f>IFERROR(_xll.qlIndexFixing(ONIndex6M,I1650,TRUE,_xll.ohTrigger(RecalcTrigger,Trigger6M)),NA())</f>
        <v>1.6307887233413254E-2</v>
      </c>
      <c r="Q1650" s="183">
        <f>IFERROR(_xll.qlIndexFixing(ONIndex1Y,I1650,TRUE,_xll.ohTrigger(RecalcTrigger,Trigger1Y)),NA())</f>
        <v>1.6837295941485309E-2</v>
      </c>
    </row>
    <row r="1651" spans="2:17" x14ac:dyDescent="0.2">
      <c r="B1651" s="39" t="s">
        <v>42</v>
      </c>
      <c r="D1651" s="42">
        <f>_xll.qlCalendarAdvance(Calendar,$D1650,B1651,"f",FALSE)</f>
        <v>51026</v>
      </c>
      <c r="E1651" s="177">
        <f>_xll.qlInterestRateIndexValueDate(IndexON,D1651)</f>
        <v>51026</v>
      </c>
      <c r="F1651" s="193">
        <f>IFERROR(_xll.qlIndexFixing(IndexON,D1651,TRUE,_xll.ohTrigger(RecalcTrigger,TriggerON)),NA())</f>
        <v>1.5770412591820104E-2</v>
      </c>
      <c r="H1651" s="42">
        <f>_xll.qlCalendarAdvance(Calendar,$H1650,B1651,"f",FALSE)</f>
        <v>51026</v>
      </c>
      <c r="I1651" s="177">
        <f>_xll.qlInterestRateIndexValueDate(Index1M,$H1651)</f>
        <v>51028</v>
      </c>
      <c r="J1651" s="182">
        <f>IFERROR(_xll.qlIndexFixing(Index1M,$H1651,TRUE,_xll.ohTrigger(RecalcTrigger,Trigger1M)),NA())</f>
        <v>1.5792346460376527E-2</v>
      </c>
      <c r="K1651" s="44" t="e">
        <f>IFERROR(_xll.qlIndexFixing(Index3M,H1651,TRUE,_xll.ohTrigger(RecalcTrigger,Trigger3M)),NA())</f>
        <v>#N/A</v>
      </c>
      <c r="L1651" s="44">
        <f>IFERROR(_xll.qlIndexFixing(Index6M,$H1651,TRUE,_xll.ohTrigger(RecalcTrigger,Trigger6M)),NA())</f>
        <v>1.6291252887818672E-2</v>
      </c>
      <c r="M1651" s="183">
        <f>IFERROR(_xll.qlIndexFixing(Index1Y,$H1651,TRUE,_xll.ohTrigger(RecalcTrigger,Trigger1Y)),NA())</f>
        <v>1.6878347675308256E-2</v>
      </c>
      <c r="N1651" s="182">
        <f>IFERROR(_xll.qlIndexFixing(ONIndex1M,I1651,TRUE,_xll.ohTrigger(RecalcTrigger,Trigger1M)),NA())</f>
        <v>1.5796360933935105E-2</v>
      </c>
      <c r="O1651" s="44" t="e">
        <f>IFERROR(_xll.qlIndexFixing(ONIndex3M,I1651,TRUE,_xll.ohTrigger(RecalcTrigger,Trigger3M)),NA())</f>
        <v>#N/A</v>
      </c>
      <c r="P1651" s="44">
        <f>IFERROR(_xll.qlIndexFixing(ONIndex6M,I1651,TRUE,_xll.ohTrigger(RecalcTrigger,Trigger6M)),NA())</f>
        <v>1.630086625785232E-2</v>
      </c>
      <c r="Q1651" s="183">
        <f>IFERROR(_xll.qlIndexFixing(ONIndex1Y,I1651,TRUE,_xll.ohTrigger(RecalcTrigger,Trigger1Y)),NA())</f>
        <v>1.6832207134429567E-2</v>
      </c>
    </row>
    <row r="1652" spans="2:17" x14ac:dyDescent="0.2">
      <c r="B1652" s="39" t="s">
        <v>42</v>
      </c>
      <c r="D1652" s="42">
        <f>_xll.qlCalendarAdvance(Calendar,$D1651,B1652,"f",FALSE)</f>
        <v>51033</v>
      </c>
      <c r="E1652" s="177">
        <f>_xll.qlInterestRateIndexValueDate(IndexON,D1652)</f>
        <v>51033</v>
      </c>
      <c r="F1652" s="193">
        <f>IFERROR(_xll.qlIndexFixing(IndexON,D1652,TRUE,_xll.ohTrigger(RecalcTrigger,TriggerON)),NA())</f>
        <v>1.5761039236288354E-2</v>
      </c>
      <c r="H1652" s="42">
        <f>_xll.qlCalendarAdvance(Calendar,$H1651,B1652,"f",FALSE)</f>
        <v>51033</v>
      </c>
      <c r="I1652" s="177">
        <f>_xll.qlInterestRateIndexValueDate(Index1M,$H1652)</f>
        <v>51035</v>
      </c>
      <c r="J1652" s="182">
        <f>IFERROR(_xll.qlIndexFixing(Index1M,$H1652,TRUE,_xll.ohTrigger(RecalcTrigger,Trigger1M)),NA())</f>
        <v>1.578342309831976E-2</v>
      </c>
      <c r="K1652" s="44" t="e">
        <f>IFERROR(_xll.qlIndexFixing(Index3M,H1652,TRUE,_xll.ohTrigger(RecalcTrigger,Trigger3M)),NA())</f>
        <v>#N/A</v>
      </c>
      <c r="L1652" s="44">
        <f>IFERROR(_xll.qlIndexFixing(Index6M,$H1652,TRUE,_xll.ohTrigger(RecalcTrigger,Trigger6M)),NA())</f>
        <v>1.628549837351536E-2</v>
      </c>
      <c r="M1652" s="183">
        <f>IFERROR(_xll.qlIndexFixing(Index1Y,$H1652,TRUE,_xll.ohTrigger(RecalcTrigger,Trigger1Y)),NA())</f>
        <v>1.6875166008319471E-2</v>
      </c>
      <c r="N1652" s="182">
        <f>IFERROR(_xll.qlIndexFixing(ONIndex1M,I1652,TRUE,_xll.ohTrigger(RecalcTrigger,Trigger1M)),NA())</f>
        <v>1.5787320342539601E-2</v>
      </c>
      <c r="O1652" s="44" t="e">
        <f>IFERROR(_xll.qlIndexFixing(ONIndex3M,I1652,TRUE,_xll.ohTrigger(RecalcTrigger,Trigger3M)),NA())</f>
        <v>#N/A</v>
      </c>
      <c r="P1652" s="44">
        <f>IFERROR(_xll.qlIndexFixing(ONIndex6M,I1652,TRUE,_xll.ohTrigger(RecalcTrigger,Trigger6M)),NA())</f>
        <v>1.6293940572227328E-2</v>
      </c>
      <c r="Q1652" s="183">
        <f>IFERROR(_xll.qlIndexFixing(ONIndex1Y,I1652,TRUE,_xll.ohTrigger(RecalcTrigger,Trigger1Y)),NA())</f>
        <v>1.6827187393566589E-2</v>
      </c>
    </row>
    <row r="1653" spans="2:17" x14ac:dyDescent="0.2">
      <c r="B1653" s="39" t="s">
        <v>42</v>
      </c>
      <c r="D1653" s="42">
        <f>_xll.qlCalendarAdvance(Calendar,$D1652,B1653,"f",FALSE)</f>
        <v>51040</v>
      </c>
      <c r="E1653" s="177">
        <f>_xll.qlInterestRateIndexValueDate(IndexON,D1653)</f>
        <v>51040</v>
      </c>
      <c r="F1653" s="193">
        <f>IFERROR(_xll.qlIndexFixing(IndexON,D1653,TRUE,_xll.ohTrigger(RecalcTrigger,TriggerON)),NA())</f>
        <v>1.5751738921849778E-2</v>
      </c>
      <c r="H1653" s="42">
        <f>_xll.qlCalendarAdvance(Calendar,$H1652,B1653,"f",FALSE)</f>
        <v>51040</v>
      </c>
      <c r="I1653" s="177">
        <f>_xll.qlInterestRateIndexValueDate(Index1M,$H1653)</f>
        <v>51042</v>
      </c>
      <c r="J1653" s="182">
        <f>IFERROR(_xll.qlIndexFixing(Index1M,$H1653,TRUE,_xll.ohTrigger(RecalcTrigger,Trigger1M)),NA())</f>
        <v>1.5774578847423115E-2</v>
      </c>
      <c r="K1653" s="44" t="e">
        <f>IFERROR(_xll.qlIndexFixing(Index3M,H1653,TRUE,_xll.ohTrigger(RecalcTrigger,Trigger3M)),NA())</f>
        <v>#N/A</v>
      </c>
      <c r="L1653" s="44">
        <f>IFERROR(_xll.qlIndexFixing(Index6M,$H1653,TRUE,_xll.ohTrigger(RecalcTrigger,Trigger6M)),NA())</f>
        <v>1.6279844860736997E-2</v>
      </c>
      <c r="M1653" s="183">
        <f>IFERROR(_xll.qlIndexFixing(Index1Y,$H1653,TRUE,_xll.ohTrigger(RecalcTrigger,Trigger1Y)),NA())</f>
        <v>1.6871395899946844E-2</v>
      </c>
      <c r="N1653" s="182">
        <f>IFERROR(_xll.qlIndexFixing(ONIndex1M,I1653,TRUE,_xll.ohTrigger(RecalcTrigger,Trigger1M)),NA())</f>
        <v>1.5778358196634201E-2</v>
      </c>
      <c r="O1653" s="44" t="e">
        <f>IFERROR(_xll.qlIndexFixing(ONIndex3M,I1653,TRUE,_xll.ohTrigger(RecalcTrigger,Trigger3M)),NA())</f>
        <v>#N/A</v>
      </c>
      <c r="P1653" s="44">
        <f>IFERROR(_xll.qlIndexFixing(ONIndex6M,I1653,TRUE,_xll.ohTrigger(RecalcTrigger,Trigger6M)),NA())</f>
        <v>1.6287110541526317E-2</v>
      </c>
      <c r="Q1653" s="183">
        <f>IFERROR(_xll.qlIndexFixing(ONIndex1Y,I1653,TRUE,_xll.ohTrigger(RecalcTrigger,Trigger1Y)),NA())</f>
        <v>1.6822236983404792E-2</v>
      </c>
    </row>
    <row r="1654" spans="2:17" x14ac:dyDescent="0.2">
      <c r="B1654" s="39" t="s">
        <v>42</v>
      </c>
      <c r="D1654" s="42">
        <f>_xll.qlCalendarAdvance(Calendar,$D1653,B1654,"f",FALSE)</f>
        <v>51047</v>
      </c>
      <c r="E1654" s="177">
        <f>_xll.qlInterestRateIndexValueDate(IndexON,D1654)</f>
        <v>51047</v>
      </c>
      <c r="F1654" s="193">
        <f>IFERROR(_xll.qlIndexFixing(IndexON,D1654,TRUE,_xll.ohTrigger(RecalcTrigger,TriggerON)),NA())</f>
        <v>1.5742511969767392E-2</v>
      </c>
      <c r="H1654" s="42">
        <f>_xll.qlCalendarAdvance(Calendar,$H1653,B1654,"f",FALSE)</f>
        <v>51047</v>
      </c>
      <c r="I1654" s="177">
        <f>_xll.qlInterestRateIndexValueDate(Index1M,$H1654)</f>
        <v>51049</v>
      </c>
      <c r="J1654" s="182">
        <f>IFERROR(_xll.qlIndexFixing(Index1M,$H1654,TRUE,_xll.ohTrigger(RecalcTrigger,Trigger1M)),NA())</f>
        <v>1.5765814043742776E-2</v>
      </c>
      <c r="K1654" s="44" t="e">
        <f>IFERROR(_xll.qlIndexFixing(Index3M,H1654,TRUE,_xll.ohTrigger(RecalcTrigger,Trigger3M)),NA())</f>
        <v>#N/A</v>
      </c>
      <c r="L1654" s="44">
        <f>IFERROR(_xll.qlIndexFixing(Index6M,$H1654,TRUE,_xll.ohTrigger(RecalcTrigger,Trigger6M)),NA())</f>
        <v>1.627429843846347E-2</v>
      </c>
      <c r="M1654" s="183">
        <f>IFERROR(_xll.qlIndexFixing(Index1Y,$H1654,TRUE,_xll.ohTrigger(RecalcTrigger,Trigger1Y)),NA())</f>
        <v>1.6869035243918758E-2</v>
      </c>
      <c r="N1654" s="182">
        <f>IFERROR(_xll.qlIndexFixing(ONIndex1M,I1654,TRUE,_xll.ohTrigger(RecalcTrigger,Trigger1M)),NA())</f>
        <v>1.5769474831790475E-2</v>
      </c>
      <c r="O1654" s="44" t="e">
        <f>IFERROR(_xll.qlIndexFixing(ONIndex3M,I1654,TRUE,_xll.ohTrigger(RecalcTrigger,Trigger3M)),NA())</f>
        <v>#N/A</v>
      </c>
      <c r="P1654" s="44">
        <f>IFERROR(_xll.qlIndexFixing(ONIndex6M,I1654,TRUE,_xll.ohTrigger(RecalcTrigger,Trigger6M)),NA())</f>
        <v>1.6280376530817264E-2</v>
      </c>
      <c r="Q1654" s="183">
        <f>IFERROR(_xll.qlIndexFixing(ONIndex1Y,I1654,TRUE,_xll.ohTrigger(RecalcTrigger,Trigger1Y)),NA())</f>
        <v>1.6817356168532527E-2</v>
      </c>
    </row>
    <row r="1655" spans="2:17" x14ac:dyDescent="0.2">
      <c r="B1655" s="39" t="s">
        <v>42</v>
      </c>
      <c r="D1655" s="42">
        <f>_xll.qlCalendarAdvance(Calendar,$D1654,B1655,"f",FALSE)</f>
        <v>51054</v>
      </c>
      <c r="E1655" s="177">
        <f>_xll.qlInterestRateIndexValueDate(IndexON,D1655)</f>
        <v>51054</v>
      </c>
      <c r="F1655" s="193">
        <f>IFERROR(_xll.qlIndexFixing(IndexON,D1655,TRUE,_xll.ohTrigger(RecalcTrigger,TriggerON)),NA())</f>
        <v>1.5733358701224276E-2</v>
      </c>
      <c r="H1655" s="42">
        <f>_xll.qlCalendarAdvance(Calendar,$H1654,B1655,"f",FALSE)</f>
        <v>51054</v>
      </c>
      <c r="I1655" s="177">
        <f>_xll.qlInterestRateIndexValueDate(Index1M,$H1655)</f>
        <v>51056</v>
      </c>
      <c r="J1655" s="182">
        <f>IFERROR(_xll.qlIndexFixing(Index1M,$H1655,TRUE,_xll.ohTrigger(RecalcTrigger,Trigger1M)),NA())</f>
        <v>1.5757129023337424E-2</v>
      </c>
      <c r="K1655" s="44" t="e">
        <f>IFERROR(_xll.qlIndexFixing(Index3M,H1655,TRUE,_xll.ohTrigger(RecalcTrigger,Trigger3M)),NA())</f>
        <v>#N/A</v>
      </c>
      <c r="L1655" s="44">
        <f>IFERROR(_xll.qlIndexFixing(Index6M,$H1655,TRUE,_xll.ohTrigger(RecalcTrigger,Trigger6M)),NA())</f>
        <v>1.6268855180117989E-2</v>
      </c>
      <c r="M1655" s="183">
        <f>IFERROR(_xll.qlIndexFixing(Index1Y,$H1655,TRUE,_xll.ohTrigger(RecalcTrigger,Trigger1Y)),NA())</f>
        <v>1.6866086683268989E-2</v>
      </c>
      <c r="N1655" s="182">
        <f>IFERROR(_xll.qlIndexFixing(ONIndex1M,I1655,TRUE,_xll.ohTrigger(RecalcTrigger,Trigger1M)),NA())</f>
        <v>1.5760670583979675E-2</v>
      </c>
      <c r="O1655" s="44" t="e">
        <f>IFERROR(_xll.qlIndexFixing(ONIndex3M,I1655,TRUE,_xll.ohTrigger(RecalcTrigger,Trigger3M)),NA())</f>
        <v>#N/A</v>
      </c>
      <c r="P1655" s="44">
        <f>IFERROR(_xll.qlIndexFixing(ONIndex6M,I1655,TRUE,_xll.ohTrigger(RecalcTrigger,Trigger6M)),NA())</f>
        <v>1.6273738904928337E-2</v>
      </c>
      <c r="Q1655" s="183">
        <f>IFERROR(_xll.qlIndexFixing(ONIndex1Y,I1655,TRUE,_xll.ohTrigger(RecalcTrigger,Trigger1Y)),NA())</f>
        <v>1.6812545213458208E-2</v>
      </c>
    </row>
    <row r="1656" spans="2:17" x14ac:dyDescent="0.2">
      <c r="B1656" s="39" t="s">
        <v>42</v>
      </c>
      <c r="D1656" s="42">
        <f>_xll.qlCalendarAdvance(Calendar,$D1655,B1656,"f",FALSE)</f>
        <v>51061</v>
      </c>
      <c r="E1656" s="177">
        <f>_xll.qlInterestRateIndexValueDate(IndexON,D1656)</f>
        <v>51061</v>
      </c>
      <c r="F1656" s="193">
        <f>IFERROR(_xll.qlIndexFixing(IndexON,D1656,TRUE,_xll.ohTrigger(RecalcTrigger,TriggerON)),NA())</f>
        <v>1.5724279437563382E-2</v>
      </c>
      <c r="H1656" s="42">
        <f>_xll.qlCalendarAdvance(Calendar,$H1655,B1656,"f",FALSE)</f>
        <v>51061</v>
      </c>
      <c r="I1656" s="177">
        <f>_xll.qlInterestRateIndexValueDate(Index1M,$H1656)</f>
        <v>51063</v>
      </c>
      <c r="J1656" s="182">
        <f>IFERROR(_xll.qlIndexFixing(Index1M,$H1656,TRUE,_xll.ohTrigger(RecalcTrigger,Trigger1M)),NA())</f>
        <v>1.5748524122263241E-2</v>
      </c>
      <c r="K1656" s="44" t="e">
        <f>IFERROR(_xll.qlIndexFixing(Index3M,H1656,TRUE,_xll.ohTrigger(RecalcTrigger,Trigger3M)),NA())</f>
        <v>#N/A</v>
      </c>
      <c r="L1656" s="44">
        <f>IFERROR(_xll.qlIndexFixing(Index6M,$H1656,TRUE,_xll.ohTrigger(RecalcTrigger,Trigger6M)),NA())</f>
        <v>1.6263514055602207E-2</v>
      </c>
      <c r="M1656" s="183">
        <f>IFERROR(_xll.qlIndexFixing(Index1Y,$H1656,TRUE,_xll.ohTrigger(RecalcTrigger,Trigger1Y)),NA())</f>
        <v>1.6863216361518489E-2</v>
      </c>
      <c r="N1656" s="182">
        <f>IFERROR(_xll.qlIndexFixing(ONIndex1M,I1656,TRUE,_xll.ohTrigger(RecalcTrigger,Trigger1M)),NA())</f>
        <v>1.5751945788773369E-2</v>
      </c>
      <c r="O1656" s="44" t="e">
        <f>IFERROR(_xll.qlIndexFixing(ONIndex3M,I1656,TRUE,_xll.ohTrigger(RecalcTrigger,Trigger3M)),NA())</f>
        <v>#N/A</v>
      </c>
      <c r="P1656" s="44">
        <f>IFERROR(_xll.qlIndexFixing(ONIndex6M,I1656,TRUE,_xll.ohTrigger(RecalcTrigger,Trigger6M)),NA())</f>
        <v>1.6267198028847574E-2</v>
      </c>
      <c r="Q1656" s="183">
        <f>IFERROR(_xll.qlIndexFixing(ONIndex1Y,I1656,TRUE,_xll.ohTrigger(RecalcTrigger,Trigger1Y)),NA())</f>
        <v>1.6807804382770186E-2</v>
      </c>
    </row>
    <row r="1657" spans="2:17" x14ac:dyDescent="0.2">
      <c r="B1657" s="39" t="s">
        <v>42</v>
      </c>
      <c r="D1657" s="42">
        <f>_xll.qlCalendarAdvance(Calendar,$D1656,B1657,"f",FALSE)</f>
        <v>51068</v>
      </c>
      <c r="E1657" s="177">
        <f>_xll.qlInterestRateIndexValueDate(IndexON,D1657)</f>
        <v>51068</v>
      </c>
      <c r="F1657" s="193">
        <f>IFERROR(_xll.qlIndexFixing(IndexON,D1657,TRUE,_xll.ohTrigger(RecalcTrigger,TriggerON)),NA())</f>
        <v>1.5715274500207599E-2</v>
      </c>
      <c r="H1657" s="42">
        <f>_xll.qlCalendarAdvance(Calendar,$H1656,B1657,"f",FALSE)</f>
        <v>51068</v>
      </c>
      <c r="I1657" s="177">
        <f>_xll.qlInterestRateIndexValueDate(Index1M,$H1657)</f>
        <v>51070</v>
      </c>
      <c r="J1657" s="182">
        <f>IFERROR(_xll.qlIndexFixing(Index1M,$H1657,TRUE,_xll.ohTrigger(RecalcTrigger,Trigger1M)),NA())</f>
        <v>1.5739999676578909E-2</v>
      </c>
      <c r="K1657" s="44" t="e">
        <f>IFERROR(_xll.qlIndexFixing(Index3M,H1657,TRUE,_xll.ohTrigger(RecalcTrigger,Trigger3M)),NA())</f>
        <v>#N/A</v>
      </c>
      <c r="L1657" s="44">
        <f>IFERROR(_xll.qlIndexFixing(Index6M,$H1657,TRUE,_xll.ohTrigger(RecalcTrigger,Trigger6M)),NA())</f>
        <v>1.6258275432085589E-2</v>
      </c>
      <c r="M1657" s="183">
        <f>IFERROR(_xll.qlIndexFixing(Index1Y,$H1657,TRUE,_xll.ohTrigger(RecalcTrigger,Trigger1Y)),NA())</f>
        <v>1.686042454708668E-2</v>
      </c>
      <c r="N1657" s="182">
        <f>IFERROR(_xll.qlIndexFixing(ONIndex1M,I1657,TRUE,_xll.ohTrigger(RecalcTrigger,Trigger1M)),NA())</f>
        <v>1.5743300782142811E-2</v>
      </c>
      <c r="O1657" s="44" t="e">
        <f>IFERROR(_xll.qlIndexFixing(ONIndex3M,I1657,TRUE,_xll.ohTrigger(RecalcTrigger,Trigger3M)),NA())</f>
        <v>#N/A</v>
      </c>
      <c r="P1657" s="44">
        <f>IFERROR(_xll.qlIndexFixing(ONIndex6M,I1657,TRUE,_xll.ohTrigger(RecalcTrigger,Trigger6M)),NA())</f>
        <v>1.6260754267962696E-2</v>
      </c>
      <c r="Q1657" s="183">
        <f>IFERROR(_xll.qlIndexFixing(ONIndex1Y,I1657,TRUE,_xll.ohTrigger(RecalcTrigger,Trigger1Y)),NA())</f>
        <v>1.6803133940976878E-2</v>
      </c>
    </row>
    <row r="1658" spans="2:17" x14ac:dyDescent="0.2">
      <c r="B1658" s="39" t="s">
        <v>42</v>
      </c>
      <c r="D1658" s="42">
        <f>_xll.qlCalendarAdvance(Calendar,$D1657,B1658,"f",FALSE)</f>
        <v>51075</v>
      </c>
      <c r="E1658" s="177">
        <f>_xll.qlInterestRateIndexValueDate(IndexON,D1658)</f>
        <v>51075</v>
      </c>
      <c r="F1658" s="193">
        <f>IFERROR(_xll.qlIndexFixing(IndexON,D1658,TRUE,_xll.ohTrigger(RecalcTrigger,TriggerON)),NA())</f>
        <v>1.5706344210180134E-2</v>
      </c>
      <c r="H1658" s="42">
        <f>_xll.qlCalendarAdvance(Calendar,$H1657,B1658,"f",FALSE)</f>
        <v>51075</v>
      </c>
      <c r="I1658" s="177">
        <f>_xll.qlInterestRateIndexValueDate(Index1M,$H1658)</f>
        <v>51077</v>
      </c>
      <c r="J1658" s="182">
        <f>IFERROR(_xll.qlIndexFixing(Index1M,$H1658,TRUE,_xll.ohTrigger(RecalcTrigger,Trigger1M)),NA())</f>
        <v>1.5731556022343107E-2</v>
      </c>
      <c r="K1658" s="44" t="e">
        <f>IFERROR(_xll.qlIndexFixing(Index3M,H1658,TRUE,_xll.ohTrigger(RecalcTrigger,Trigger3M)),NA())</f>
        <v>#N/A</v>
      </c>
      <c r="L1658" s="44">
        <f>IFERROR(_xll.qlIndexFixing(Index6M,$H1658,TRUE,_xll.ohTrigger(RecalcTrigger,Trigger6M)),NA())</f>
        <v>1.6253105169407707E-2</v>
      </c>
      <c r="M1658" s="183">
        <f>IFERROR(_xll.qlIndexFixing(Index1Y,$H1658,TRUE,_xll.ohTrigger(RecalcTrigger,Trigger1Y)),NA())</f>
        <v>1.6857711508407751E-2</v>
      </c>
      <c r="N1658" s="182">
        <f>IFERROR(_xll.qlIndexFixing(ONIndex1M,I1658,TRUE,_xll.ohTrigger(RecalcTrigger,Trigger1M)),NA())</f>
        <v>1.5734735899739505E-2</v>
      </c>
      <c r="O1658" s="44" t="e">
        <f>IFERROR(_xll.qlIndexFixing(ONIndex3M,I1658,TRUE,_xll.ohTrigger(RecalcTrigger,Trigger3M)),NA())</f>
        <v>#N/A</v>
      </c>
      <c r="P1658" s="44">
        <f>IFERROR(_xll.qlIndexFixing(ONIndex6M,I1658,TRUE,_xll.ohTrigger(RecalcTrigger,Trigger6M)),NA())</f>
        <v>1.6254407986702191E-2</v>
      </c>
      <c r="Q1658" s="183">
        <f>IFERROR(_xll.qlIndexFixing(ONIndex1Y,I1658,TRUE,_xll.ohTrigger(RecalcTrigger,Trigger1Y)),NA())</f>
        <v>1.6798534152666633E-2</v>
      </c>
    </row>
    <row r="1659" spans="2:17" x14ac:dyDescent="0.2">
      <c r="B1659" s="39" t="s">
        <v>42</v>
      </c>
      <c r="D1659" s="42">
        <f>_xll.qlCalendarAdvance(Calendar,$D1658,B1659,"f",FALSE)</f>
        <v>51082</v>
      </c>
      <c r="E1659" s="177">
        <f>_xll.qlInterestRateIndexValueDate(IndexON,D1659)</f>
        <v>51082</v>
      </c>
      <c r="F1659" s="193">
        <f>IFERROR(_xll.qlIndexFixing(IndexON,D1659,TRUE,_xll.ohTrigger(RecalcTrigger,TriggerON)),NA())</f>
        <v>1.5697488888903877E-2</v>
      </c>
      <c r="H1659" s="42">
        <f>_xll.qlCalendarAdvance(Calendar,$H1658,B1659,"f",FALSE)</f>
        <v>51082</v>
      </c>
      <c r="I1659" s="177">
        <f>_xll.qlInterestRateIndexValueDate(Index1M,$H1659)</f>
        <v>51084</v>
      </c>
      <c r="J1659" s="182">
        <f>IFERROR(_xll.qlIndexFixing(Index1M,$H1659,TRUE,_xll.ohTrigger(RecalcTrigger,Trigger1M)),NA())</f>
        <v>1.5723193495609522E-2</v>
      </c>
      <c r="K1659" s="44" t="e">
        <f>IFERROR(_xll.qlIndexFixing(Index3M,H1659,TRUE,_xll.ohTrigger(RecalcTrigger,Trigger3M)),NA())</f>
        <v>#N/A</v>
      </c>
      <c r="L1659" s="44">
        <f>IFERROR(_xll.qlIndexFixing(Index6M,$H1659,TRUE,_xll.ohTrigger(RecalcTrigger,Trigger6M)),NA())</f>
        <v>1.6248065375756286E-2</v>
      </c>
      <c r="M1659" s="183">
        <f>IFERROR(_xll.qlIndexFixing(Index1Y,$H1659,TRUE,_xll.ohTrigger(RecalcTrigger,Trigger1Y)),NA())</f>
        <v>1.685507751393087E-2</v>
      </c>
      <c r="N1659" s="182">
        <f>IFERROR(_xll.qlIndexFixing(ONIndex1M,I1659,TRUE,_xll.ohTrigger(RecalcTrigger,Trigger1M)),NA())</f>
        <v>1.5726251477454767E-2</v>
      </c>
      <c r="O1659" s="44" t="e">
        <f>IFERROR(_xll.qlIndexFixing(ONIndex3M,I1659,TRUE,_xll.ohTrigger(RecalcTrigger,Trigger3M)),NA())</f>
        <v>#N/A</v>
      </c>
      <c r="P1659" s="44">
        <f>IFERROR(_xll.qlIndexFixing(ONIndex6M,I1659,TRUE,_xll.ohTrigger(RecalcTrigger,Trigger6M)),NA())</f>
        <v>1.6248159550453778E-2</v>
      </c>
      <c r="Q1659" s="183">
        <f>IFERROR(_xll.qlIndexFixing(ONIndex1Y,I1659,TRUE,_xll.ohTrigger(RecalcTrigger,Trigger1Y)),NA())</f>
        <v>1.6794005282187996E-2</v>
      </c>
    </row>
    <row r="1660" spans="2:17" x14ac:dyDescent="0.2">
      <c r="B1660" s="39" t="s">
        <v>42</v>
      </c>
      <c r="D1660" s="42">
        <f>_xll.qlCalendarAdvance(Calendar,$D1659,B1660,"f",FALSE)</f>
        <v>51089</v>
      </c>
      <c r="E1660" s="177">
        <f>_xll.qlInterestRateIndexValueDate(IndexON,D1660)</f>
        <v>51089</v>
      </c>
      <c r="F1660" s="193">
        <f>IFERROR(_xll.qlIndexFixing(IndexON,D1660,TRUE,_xll.ohTrigger(RecalcTrigger,TriggerON)),NA())</f>
        <v>1.5688708857801714E-2</v>
      </c>
      <c r="H1660" s="42">
        <f>_xll.qlCalendarAdvance(Calendar,$H1659,B1660,"f",FALSE)</f>
        <v>51089</v>
      </c>
      <c r="I1660" s="177">
        <f>_xll.qlInterestRateIndexValueDate(Index1M,$H1660)</f>
        <v>51091</v>
      </c>
      <c r="J1660" s="182">
        <f>IFERROR(_xll.qlIndexFixing(Index1M,$H1660,TRUE,_xll.ohTrigger(RecalcTrigger,Trigger1M)),NA())</f>
        <v>1.5714912432449324E-2</v>
      </c>
      <c r="K1660" s="44" t="e">
        <f>IFERROR(_xll.qlIndexFixing(Index3M,H1660,TRUE,_xll.ohTrigger(RecalcTrigger,Trigger3M)),NA())</f>
        <v>#N/A</v>
      </c>
      <c r="L1660" s="44">
        <f>IFERROR(_xll.qlIndexFixing(Index6M,$H1660,TRUE,_xll.ohTrigger(RecalcTrigger,Trigger6M)),NA())</f>
        <v>1.6243129153732189E-2</v>
      </c>
      <c r="M1660" s="183">
        <f>IFERROR(_xll.qlIndexFixing(Index1Y,$H1660,TRUE,_xll.ohTrigger(RecalcTrigger,Trigger1Y)),NA())</f>
        <v>1.6852522832122383E-2</v>
      </c>
      <c r="N1660" s="182">
        <f>IFERROR(_xll.qlIndexFixing(ONIndex1M,I1660,TRUE,_xll.ohTrigger(RecalcTrigger,Trigger1M)),NA())</f>
        <v>1.5717847850940103E-2</v>
      </c>
      <c r="O1660" s="44" t="e">
        <f>IFERROR(_xll.qlIndexFixing(ONIndex3M,I1660,TRUE,_xll.ohTrigger(RecalcTrigger,Trigger3M)),NA())</f>
        <v>#N/A</v>
      </c>
      <c r="P1660" s="44">
        <f>IFERROR(_xll.qlIndexFixing(ONIndex6M,I1660,TRUE,_xll.ohTrigger(RecalcTrigger,Trigger6M)),NA())</f>
        <v>1.6242009324045625E-2</v>
      </c>
      <c r="Q1660" s="183">
        <f>IFERROR(_xll.qlIndexFixing(ONIndex1Y,I1660,TRUE,_xll.ohTrigger(RecalcTrigger,Trigger1Y)),NA())</f>
        <v>1.6789547594528997E-2</v>
      </c>
    </row>
    <row r="1661" spans="2:17" x14ac:dyDescent="0.2">
      <c r="B1661" s="39" t="s">
        <v>42</v>
      </c>
      <c r="D1661" s="42">
        <f>_xll.qlCalendarAdvance(Calendar,$D1660,B1661,"f",FALSE)</f>
        <v>51096</v>
      </c>
      <c r="E1661" s="177">
        <f>_xll.qlInterestRateIndexValueDate(IndexON,D1661)</f>
        <v>51096</v>
      </c>
      <c r="F1661" s="193">
        <f>IFERROR(_xll.qlIndexFixing(IndexON,D1661,TRUE,_xll.ohTrigger(RecalcTrigger,TriggerON)),NA())</f>
        <v>1.5680004437736983E-2</v>
      </c>
      <c r="H1661" s="42">
        <f>_xll.qlCalendarAdvance(Calendar,$H1660,B1661,"f",FALSE)</f>
        <v>51096</v>
      </c>
      <c r="I1661" s="177">
        <f>_xll.qlInterestRateIndexValueDate(Index1M,$H1661)</f>
        <v>51098</v>
      </c>
      <c r="J1661" s="182">
        <f>IFERROR(_xll.qlIndexFixing(Index1M,$H1661,TRUE,_xll.ohTrigger(RecalcTrigger,Trigger1M)),NA())</f>
        <v>1.5706477647492244E-2</v>
      </c>
      <c r="K1661" s="44" t="e">
        <f>IFERROR(_xll.qlIndexFixing(Index3M,H1661,TRUE,_xll.ohTrigger(RecalcTrigger,Trigger3M)),NA())</f>
        <v>#N/A</v>
      </c>
      <c r="L1661" s="44">
        <f>IFERROR(_xll.qlIndexFixing(Index6M,$H1661,TRUE,_xll.ohTrigger(RecalcTrigger,Trigger6M)),NA())</f>
        <v>1.6238296870541454E-2</v>
      </c>
      <c r="M1661" s="183">
        <f>IFERROR(_xll.qlIndexFixing(Index1Y,$H1661,TRUE,_xll.ohTrigger(RecalcTrigger,Trigger1Y)),NA())</f>
        <v>1.6850047731464257E-2</v>
      </c>
      <c r="N1661" s="182">
        <f>IFERROR(_xll.qlIndexFixing(ONIndex1M,I1661,TRUE,_xll.ohTrigger(RecalcTrigger,Trigger1M)),NA())</f>
        <v>1.5709525356086829E-2</v>
      </c>
      <c r="O1661" s="44" t="e">
        <f>IFERROR(_xll.qlIndexFixing(ONIndex3M,I1661,TRUE,_xll.ohTrigger(RecalcTrigger,Trigger3M)),NA())</f>
        <v>#N/A</v>
      </c>
      <c r="P1661" s="44">
        <f>IFERROR(_xll.qlIndexFixing(ONIndex6M,I1661,TRUE,_xll.ohTrigger(RecalcTrigger,Trigger6M)),NA())</f>
        <v>1.6235957672385837E-2</v>
      </c>
      <c r="Q1661" s="183">
        <f>IFERROR(_xll.qlIndexFixing(ONIndex1Y,I1661,TRUE,_xll.ohTrigger(RecalcTrigger,Trigger1Y)),NA())</f>
        <v>1.6785161353798372E-2</v>
      </c>
    </row>
    <row r="1662" spans="2:17" x14ac:dyDescent="0.2">
      <c r="B1662" s="39" t="s">
        <v>42</v>
      </c>
      <c r="D1662" s="42">
        <f>_xll.qlCalendarAdvance(Calendar,$D1661,B1662,"f",FALSE)</f>
        <v>51103</v>
      </c>
      <c r="E1662" s="177">
        <f>_xll.qlInterestRateIndexValueDate(IndexON,D1662)</f>
        <v>51103</v>
      </c>
      <c r="F1662" s="193">
        <f>IFERROR(_xll.qlIndexFixing(IndexON,D1662,TRUE,_xll.ohTrigger(RecalcTrigger,TriggerON)),NA())</f>
        <v>1.5671375950292443E-2</v>
      </c>
      <c r="H1662" s="42">
        <f>_xll.qlCalendarAdvance(Calendar,$H1661,B1662,"f",FALSE)</f>
        <v>51103</v>
      </c>
      <c r="I1662" s="177">
        <f>_xll.qlInterestRateIndexValueDate(Index1M,$H1662)</f>
        <v>51105</v>
      </c>
      <c r="J1662" s="182">
        <f>IFERROR(_xll.qlIndexFixing(Index1M,$H1662,TRUE,_xll.ohTrigger(RecalcTrigger,Trigger1M)),NA())</f>
        <v>1.5698596041063828E-2</v>
      </c>
      <c r="K1662" s="44" t="e">
        <f>IFERROR(_xll.qlIndexFixing(Index3M,H1662,TRUE,_xll.ohTrigger(RecalcTrigger,Trigger3M)),NA())</f>
        <v>#N/A</v>
      </c>
      <c r="L1662" s="44">
        <f>IFERROR(_xll.qlIndexFixing(Index6M,$H1662,TRUE,_xll.ohTrigger(RecalcTrigger,Trigger6M)),NA())</f>
        <v>1.6233632681296566E-2</v>
      </c>
      <c r="M1662" s="183">
        <f>IFERROR(_xll.qlIndexFixing(Index1Y,$H1662,TRUE,_xll.ohTrigger(RecalcTrigger,Trigger1Y)),NA())</f>
        <v>1.6847652480455201E-2</v>
      </c>
      <c r="N1662" s="182">
        <f>IFERROR(_xll.qlIndexFixing(ONIndex1M,I1662,TRUE,_xll.ohTrigger(RecalcTrigger,Trigger1M)),NA())</f>
        <v>1.570128432854645E-2</v>
      </c>
      <c r="O1662" s="44" t="e">
        <f>IFERROR(_xll.qlIndexFixing(ONIndex3M,I1662,TRUE,_xll.ohTrigger(RecalcTrigger,Trigger3M)),NA())</f>
        <v>#N/A</v>
      </c>
      <c r="P1662" s="44">
        <f>IFERROR(_xll.qlIndexFixing(ONIndex6M,I1662,TRUE,_xll.ohTrigger(RecalcTrigger,Trigger6M)),NA())</f>
        <v>1.623000496070226E-2</v>
      </c>
      <c r="Q1662" s="183">
        <f>IFERROR(_xll.qlIndexFixing(ONIndex1Y,I1662,TRUE,_xll.ohTrigger(RecalcTrigger,Trigger1Y)),NA())</f>
        <v>1.6780846824664408E-2</v>
      </c>
    </row>
    <row r="1663" spans="2:17" x14ac:dyDescent="0.2">
      <c r="B1663" s="39" t="s">
        <v>42</v>
      </c>
      <c r="D1663" s="42">
        <f>_xll.qlCalendarAdvance(Calendar,$D1662,B1663,"f",FALSE)</f>
        <v>51110</v>
      </c>
      <c r="E1663" s="177">
        <f>_xll.qlInterestRateIndexValueDate(IndexON,D1663)</f>
        <v>51110</v>
      </c>
      <c r="F1663" s="193">
        <f>IFERROR(_xll.qlIndexFixing(IndexON,D1663,TRUE,_xll.ohTrigger(RecalcTrigger,TriggerON)),NA())</f>
        <v>1.5662823716731111E-2</v>
      </c>
      <c r="H1663" s="42">
        <f>_xll.qlCalendarAdvance(Calendar,$H1662,B1663,"f",FALSE)</f>
        <v>51110</v>
      </c>
      <c r="I1663" s="177">
        <f>_xll.qlInterestRateIndexValueDate(Index1M,$H1663)</f>
        <v>51112</v>
      </c>
      <c r="J1663" s="182">
        <f>IFERROR(_xll.qlIndexFixing(Index1M,$H1663,TRUE,_xll.ohTrigger(RecalcTrigger,Trigger1M)),NA())</f>
        <v>1.5690561384968382E-2</v>
      </c>
      <c r="K1663" s="44" t="e">
        <f>IFERROR(_xll.qlIndexFixing(Index3M,H1663,TRUE,_xll.ohTrigger(RecalcTrigger,Trigger3M)),NA())</f>
        <v>#N/A</v>
      </c>
      <c r="L1663" s="44">
        <f>IFERROR(_xll.qlIndexFixing(Index6M,$H1663,TRUE,_xll.ohTrigger(RecalcTrigger,Trigger6M)),NA())</f>
        <v>1.6229016775032138E-2</v>
      </c>
      <c r="M1663" s="183">
        <f>IFERROR(_xll.qlIndexFixing(Index1Y,$H1663,TRUE,_xll.ohTrigger(RecalcTrigger,Trigger1Y)),NA())</f>
        <v>1.6845337347609769E-2</v>
      </c>
      <c r="N1663" s="182">
        <f>IFERROR(_xll.qlIndexFixing(ONIndex1M,I1663,TRUE,_xll.ohTrigger(RecalcTrigger,Trigger1M)),NA())</f>
        <v>1.5693125104210282E-2</v>
      </c>
      <c r="O1663" s="44" t="e">
        <f>IFERROR(_xll.qlIndexFixing(ONIndex3M,I1663,TRUE,_xll.ohTrigger(RecalcTrigger,Trigger3M)),NA())</f>
        <v>#N/A</v>
      </c>
      <c r="P1663" s="44">
        <f>IFERROR(_xll.qlIndexFixing(ONIndex6M,I1663,TRUE,_xll.ohTrigger(RecalcTrigger,Trigger6M)),NA())</f>
        <v>1.6224151553743127E-2</v>
      </c>
      <c r="Q1663" s="183">
        <f>IFERROR(_xll.qlIndexFixing(ONIndex1Y,I1663,TRUE,_xll.ohTrigger(RecalcTrigger,Trigger1Y)),NA())</f>
        <v>1.6776604271795392E-2</v>
      </c>
    </row>
    <row r="1664" spans="2:17" x14ac:dyDescent="0.2">
      <c r="B1664" s="39" t="s">
        <v>42</v>
      </c>
      <c r="D1664" s="42">
        <f>_xll.qlCalendarAdvance(Calendar,$D1663,B1664,"f",FALSE)</f>
        <v>51117</v>
      </c>
      <c r="E1664" s="177">
        <f>_xll.qlInterestRateIndexValueDate(IndexON,D1664)</f>
        <v>51117</v>
      </c>
      <c r="F1664" s="193">
        <f>IFERROR(_xll.qlIndexFixing(IndexON,D1664,TRUE,_xll.ohTrigger(RecalcTrigger,TriggerON)),NA())</f>
        <v>1.5654348058236067E-2</v>
      </c>
      <c r="H1664" s="42">
        <f>_xll.qlCalendarAdvance(Calendar,$H1663,B1664,"f",FALSE)</f>
        <v>51117</v>
      </c>
      <c r="I1664" s="177">
        <f>_xll.qlInterestRateIndexValueDate(Index1M,$H1664)</f>
        <v>51119</v>
      </c>
      <c r="J1664" s="182">
        <f>IFERROR(_xll.qlIndexFixing(Index1M,$H1664,TRUE,_xll.ohTrigger(RecalcTrigger,Trigger1M)),NA())</f>
        <v>1.5682609536683545E-2</v>
      </c>
      <c r="K1664" s="44" t="e">
        <f>IFERROR(_xll.qlIndexFixing(Index3M,H1664,TRUE,_xll.ohTrigger(RecalcTrigger,Trigger3M)),NA())</f>
        <v>#N/A</v>
      </c>
      <c r="L1664" s="44">
        <f>IFERROR(_xll.qlIndexFixing(Index6M,$H1664,TRUE,_xll.ohTrigger(RecalcTrigger,Trigger6M)),NA())</f>
        <v>1.6224505940303006E-2</v>
      </c>
      <c r="M1664" s="183">
        <f>IFERROR(_xll.qlIndexFixing(Index1Y,$H1664,TRUE,_xll.ohTrigger(RecalcTrigger,Trigger1Y)),NA())</f>
        <v>1.6843102601459898E-2</v>
      </c>
      <c r="N1664" s="182">
        <f>IFERROR(_xll.qlIndexFixing(ONIndex1M,I1664,TRUE,_xll.ohTrigger(RecalcTrigger,Trigger1M)),NA())</f>
        <v>1.5685048018809766E-2</v>
      </c>
      <c r="O1664" s="44" t="e">
        <f>IFERROR(_xll.qlIndexFixing(ONIndex3M,I1664,TRUE,_xll.ohTrigger(RecalcTrigger,Trigger3M)),NA())</f>
        <v>#N/A</v>
      </c>
      <c r="P1664" s="44">
        <f>IFERROR(_xll.qlIndexFixing(ONIndex6M,I1664,TRUE,_xll.ohTrigger(RecalcTrigger,Trigger6M)),NA())</f>
        <v>1.6218397816656349E-2</v>
      </c>
      <c r="Q1664" s="183">
        <f>IFERROR(_xll.qlIndexFixing(ONIndex1Y,I1664,TRUE,_xll.ohTrigger(RecalcTrigger,Trigger1Y)),NA())</f>
        <v>1.6772433959539867E-2</v>
      </c>
    </row>
    <row r="1665" spans="2:17" x14ac:dyDescent="0.2">
      <c r="B1665" s="39" t="s">
        <v>42</v>
      </c>
      <c r="D1665" s="42">
        <f>_xll.qlCalendarAdvance(Calendar,$D1664,B1665,"f",FALSE)</f>
        <v>51124</v>
      </c>
      <c r="E1665" s="177">
        <f>_xll.qlInterestRateIndexValueDate(IndexON,D1665)</f>
        <v>51124</v>
      </c>
      <c r="F1665" s="193">
        <f>IFERROR(_xll.qlIndexFixing(IndexON,D1665,TRUE,_xll.ohTrigger(RecalcTrigger,TriggerON)),NA())</f>
        <v>1.5645949296150263E-2</v>
      </c>
      <c r="H1665" s="42">
        <f>_xll.qlCalendarAdvance(Calendar,$H1664,B1665,"f",FALSE)</f>
        <v>51124</v>
      </c>
      <c r="I1665" s="177">
        <f>_xll.qlInterestRateIndexValueDate(Index1M,$H1665)</f>
        <v>51126</v>
      </c>
      <c r="J1665" s="182">
        <f>IFERROR(_xll.qlIndexFixing(Index1M,$H1665,TRUE,_xll.ohTrigger(RecalcTrigger,Trigger1M)),NA())</f>
        <v>1.5674740832282985E-2</v>
      </c>
      <c r="K1665" s="44" t="e">
        <f>IFERROR(_xll.qlIndexFixing(Index3M,H1665,TRUE,_xll.ohTrigger(RecalcTrigger,Trigger3M)),NA())</f>
        <v>#N/A</v>
      </c>
      <c r="L1665" s="44">
        <f>IFERROR(_xll.qlIndexFixing(Index6M,$H1665,TRUE,_xll.ohTrigger(RecalcTrigger,Trigger6M)),NA())</f>
        <v>1.6220100544380413E-2</v>
      </c>
      <c r="M1665" s="183">
        <f>IFERROR(_xll.qlIndexFixing(Index1Y,$H1665,TRUE,_xll.ohTrigger(RecalcTrigger,Trigger1Y)),NA())</f>
        <v>1.6840863933049902E-2</v>
      </c>
      <c r="N1665" s="182">
        <f>IFERROR(_xll.qlIndexFixing(ONIndex1M,I1665,TRUE,_xll.ohTrigger(RecalcTrigger,Trigger1M)),NA())</f>
        <v>1.5675918073290163E-2</v>
      </c>
      <c r="O1665" s="44" t="e">
        <f>IFERROR(_xll.qlIndexFixing(ONIndex3M,I1665,TRUE,_xll.ohTrigger(RecalcTrigger,Trigger3M)),NA())</f>
        <v>#N/A</v>
      </c>
      <c r="P1665" s="44">
        <f>IFERROR(_xll.qlIndexFixing(ONIndex6M,I1665,TRUE,_xll.ohTrigger(RecalcTrigger,Trigger6M)),NA())</f>
        <v>1.6211944630031283E-2</v>
      </c>
      <c r="Q1665" s="183">
        <f>IFERROR(_xll.qlIndexFixing(ONIndex1Y,I1665,TRUE,_xll.ohTrigger(RecalcTrigger,Trigger1Y)),NA())</f>
        <v>1.6767756686011381E-2</v>
      </c>
    </row>
    <row r="1666" spans="2:17" x14ac:dyDescent="0.2">
      <c r="B1666" s="39" t="s">
        <v>42</v>
      </c>
      <c r="D1666" s="42">
        <f>_xll.qlCalendarAdvance(Calendar,$D1665,B1666,"f",FALSE)</f>
        <v>51131</v>
      </c>
      <c r="E1666" s="177">
        <f>_xll.qlInterestRateIndexValueDate(IndexON,D1666)</f>
        <v>51131</v>
      </c>
      <c r="F1666" s="193">
        <f>IFERROR(_xll.qlIndexFixing(IndexON,D1666,TRUE,_xll.ohTrigger(RecalcTrigger,TriggerON)),NA())</f>
        <v>1.5637627751816652E-2</v>
      </c>
      <c r="H1666" s="42">
        <f>_xll.qlCalendarAdvance(Calendar,$H1665,B1666,"f",FALSE)</f>
        <v>51131</v>
      </c>
      <c r="I1666" s="177">
        <f>_xll.qlInterestRateIndexValueDate(Index1M,$H1666)</f>
        <v>51133</v>
      </c>
      <c r="J1666" s="182">
        <f>IFERROR(_xll.qlIndexFixing(Index1M,$H1666,TRUE,_xll.ohTrigger(RecalcTrigger,Trigger1M)),NA())</f>
        <v>1.5666955607822886E-2</v>
      </c>
      <c r="K1666" s="44" t="e">
        <f>IFERROR(_xll.qlIndexFixing(Index3M,H1666,TRUE,_xll.ohTrigger(RecalcTrigger,Trigger3M)),NA())</f>
        <v>#N/A</v>
      </c>
      <c r="L1666" s="44">
        <f>IFERROR(_xll.qlIndexFixing(Index6M,$H1666,TRUE,_xll.ohTrigger(RecalcTrigger,Trigger6M)),NA())</f>
        <v>1.6215800954550014E-2</v>
      </c>
      <c r="M1666" s="183">
        <f>IFERROR(_xll.qlIndexFixing(Index1Y,$H1666,TRUE,_xll.ohTrigger(RecalcTrigger,Trigger1Y)),NA())</f>
        <v>1.6838477867285585E-2</v>
      </c>
      <c r="N1666" s="182">
        <f>IFERROR(_xll.qlIndexFixing(ONIndex1M,I1666,TRUE,_xll.ohTrigger(RecalcTrigger,Trigger1M)),NA())</f>
        <v>1.5669141608141146E-2</v>
      </c>
      <c r="O1666" s="44" t="e">
        <f>IFERROR(_xll.qlIndexFixing(ONIndex3M,I1666,TRUE,_xll.ohTrigger(RecalcTrigger,Trigger3M)),NA())</f>
        <v>#N/A</v>
      </c>
      <c r="P1666" s="44">
        <f>IFERROR(_xll.qlIndexFixing(ONIndex6M,I1666,TRUE,_xll.ohTrigger(RecalcTrigger,Trigger6M)),NA())</f>
        <v>1.6207190811812211E-2</v>
      </c>
      <c r="Q1666" s="183">
        <f>IFERROR(_xll.qlIndexFixing(ONIndex1Y,I1666,TRUE,_xll.ohTrigger(RecalcTrigger,Trigger1Y)),NA())</f>
        <v>1.6764311115622377E-2</v>
      </c>
    </row>
    <row r="1667" spans="2:17" x14ac:dyDescent="0.2">
      <c r="B1667" s="39" t="s">
        <v>42</v>
      </c>
      <c r="D1667" s="42">
        <f>_xll.qlCalendarAdvance(Calendar,$D1666,B1667,"f",FALSE)</f>
        <v>51138</v>
      </c>
      <c r="E1667" s="177">
        <f>_xll.qlInterestRateIndexValueDate(IndexON,D1667)</f>
        <v>51138</v>
      </c>
      <c r="F1667" s="193">
        <f>IFERROR(_xll.qlIndexFixing(IndexON,D1667,TRUE,_xll.ohTrigger(RecalcTrigger,TriggerON)),NA())</f>
        <v>1.5629383746338377E-2</v>
      </c>
      <c r="H1667" s="42">
        <f>_xll.qlCalendarAdvance(Calendar,$H1666,B1667,"f",FALSE)</f>
        <v>51138</v>
      </c>
      <c r="I1667" s="177">
        <f>_xll.qlInterestRateIndexValueDate(Index1M,$H1667)</f>
        <v>51140</v>
      </c>
      <c r="J1667" s="182">
        <f>IFERROR(_xll.qlIndexFixing(Index1M,$H1667,TRUE,_xll.ohTrigger(RecalcTrigger,Trigger1M)),NA())</f>
        <v>1.5659254199374417E-2</v>
      </c>
      <c r="K1667" s="44" t="e">
        <f>IFERROR(_xll.qlIndexFixing(Index3M,H1667,TRUE,_xll.ohTrigger(RecalcTrigger,Trigger3M)),NA())</f>
        <v>#N/A</v>
      </c>
      <c r="L1667" s="44">
        <f>IFERROR(_xll.qlIndexFixing(Index6M,$H1667,TRUE,_xll.ohTrigger(RecalcTrigger,Trigger6M)),NA())</f>
        <v>1.6211506452044201E-2</v>
      </c>
      <c r="M1667" s="183">
        <f>IFERROR(_xll.qlIndexFixing(Index1Y,$H1667,TRUE,_xll.ohTrigger(RecalcTrigger,Trigger1Y)),NA())</f>
        <v>1.6835941574361423E-2</v>
      </c>
      <c r="N1667" s="182">
        <f>IFERROR(_xll.qlIndexFixing(ONIndex1M,I1667,TRUE,_xll.ohTrigger(RecalcTrigger,Trigger1M)),NA())</f>
        <v>1.5661312954335926E-2</v>
      </c>
      <c r="O1667" s="44" t="e">
        <f>IFERROR(_xll.qlIndexFixing(ONIndex3M,I1667,TRUE,_xll.ohTrigger(RecalcTrigger,Trigger3M)),NA())</f>
        <v>#N/A</v>
      </c>
      <c r="P1667" s="44">
        <f>IFERROR(_xll.qlIndexFixing(ONIndex6M,I1667,TRUE,_xll.ohTrigger(RecalcTrigger,Trigger6M)),NA())</f>
        <v>1.6201738274190802E-2</v>
      </c>
      <c r="Q1667" s="183">
        <f>IFERROR(_xll.qlIndexFixing(ONIndex1Y,I1667,TRUE,_xll.ohTrigger(RecalcTrigger,Trigger1Y)),NA())</f>
        <v>1.6760359112897305E-2</v>
      </c>
    </row>
    <row r="1668" spans="2:17" x14ac:dyDescent="0.2">
      <c r="B1668" s="39" t="s">
        <v>42</v>
      </c>
      <c r="D1668" s="42">
        <f>_xll.qlCalendarAdvance(Calendar,$D1667,B1668,"f",FALSE)</f>
        <v>51145</v>
      </c>
      <c r="E1668" s="177">
        <f>_xll.qlInterestRateIndexValueDate(IndexON,D1668)</f>
        <v>51145</v>
      </c>
      <c r="F1668" s="193">
        <f>IFERROR(_xll.qlIndexFixing(IndexON,D1668,TRUE,_xll.ohTrigger(RecalcTrigger,TriggerON)),NA())</f>
        <v>1.562121760105839E-2</v>
      </c>
      <c r="H1668" s="42">
        <f>_xll.qlCalendarAdvance(Calendar,$H1667,B1668,"f",FALSE)</f>
        <v>51145</v>
      </c>
      <c r="I1668" s="177">
        <f>_xll.qlInterestRateIndexValueDate(Index1M,$H1668)</f>
        <v>51147</v>
      </c>
      <c r="J1668" s="182">
        <f>IFERROR(_xll.qlIndexFixing(Index1M,$H1668,TRUE,_xll.ohTrigger(RecalcTrigger,Trigger1M)),NA())</f>
        <v>1.5651636942998759E-2</v>
      </c>
      <c r="K1668" s="44" t="e">
        <f>IFERROR(_xll.qlIndexFixing(Index3M,H1668,TRUE,_xll.ohTrigger(RecalcTrigger,Trigger3M)),NA())</f>
        <v>#N/A</v>
      </c>
      <c r="L1668" s="44">
        <f>IFERROR(_xll.qlIndexFixing(Index6M,$H1668,TRUE,_xll.ohTrigger(RecalcTrigger,Trigger6M)),NA())</f>
        <v>1.6207412023538072E-2</v>
      </c>
      <c r="M1668" s="183">
        <f>IFERROR(_xll.qlIndexFixing(Index1Y,$H1668,TRUE,_xll.ohTrigger(RecalcTrigger,Trigger1Y)),NA())</f>
        <v>1.6833254570681865E-2</v>
      </c>
      <c r="N1668" s="182">
        <f>IFERROR(_xll.qlIndexFixing(ONIndex1M,I1668,TRUE,_xll.ohTrigger(RecalcTrigger,Trigger1M)),NA())</f>
        <v>1.5653567782711875E-2</v>
      </c>
      <c r="O1668" s="44" t="e">
        <f>IFERROR(_xll.qlIndexFixing(ONIndex3M,I1668,TRUE,_xll.ohTrigger(RecalcTrigger,Trigger3M)),NA())</f>
        <v>#N/A</v>
      </c>
      <c r="P1668" s="44">
        <f>IFERROR(_xll.qlIndexFixing(ONIndex6M,I1668,TRUE,_xll.ohTrigger(RecalcTrigger,Trigger6M)),NA())</f>
        <v>1.6196386866234036E-2</v>
      </c>
      <c r="Q1668" s="183">
        <f>IFERROR(_xll.qlIndexFixing(ONIndex1Y,I1668,TRUE,_xll.ohTrigger(RecalcTrigger,Trigger1Y)),NA())</f>
        <v>1.6756480409059193E-2</v>
      </c>
    </row>
    <row r="1669" spans="2:17" x14ac:dyDescent="0.2">
      <c r="B1669" s="39" t="s">
        <v>42</v>
      </c>
      <c r="D1669" s="42">
        <f>_xll.qlCalendarAdvance(Calendar,$D1668,B1669,"f",FALSE)</f>
        <v>51152</v>
      </c>
      <c r="E1669" s="177">
        <f>_xll.qlInterestRateIndexValueDate(IndexON,D1669)</f>
        <v>51152</v>
      </c>
      <c r="F1669" s="193">
        <f>IFERROR(_xll.qlIndexFixing(IndexON,D1669,TRUE,_xll.ohTrigger(RecalcTrigger,TriggerON)),NA())</f>
        <v>1.5613129637399581E-2</v>
      </c>
      <c r="H1669" s="42">
        <f>_xll.qlCalendarAdvance(Calendar,$H1668,B1669,"f",FALSE)</f>
        <v>51152</v>
      </c>
      <c r="I1669" s="177">
        <f>_xll.qlInterestRateIndexValueDate(Index1M,$H1669)</f>
        <v>51154</v>
      </c>
      <c r="J1669" s="182">
        <f>IFERROR(_xll.qlIndexFixing(Index1M,$H1669,TRUE,_xll.ohTrigger(RecalcTrigger,Trigger1M)),NA())</f>
        <v>1.5644104174772078E-2</v>
      </c>
      <c r="K1669" s="44" t="e">
        <f>IFERROR(_xll.qlIndexFixing(Index3M,H1669,TRUE,_xll.ohTrigger(RecalcTrigger,Trigger3M)),NA())</f>
        <v>#N/A</v>
      </c>
      <c r="L1669" s="44">
        <f>IFERROR(_xll.qlIndexFixing(Index6M,$H1669,TRUE,_xll.ohTrigger(RecalcTrigger,Trigger6M)),NA())</f>
        <v>1.6203424471983627E-2</v>
      </c>
      <c r="M1669" s="183">
        <f>IFERROR(_xll.qlIndexFixing(Index1Y,$H1669,TRUE,_xll.ohTrigger(RecalcTrigger,Trigger1Y)),NA())</f>
        <v>1.6830416372040975E-2</v>
      </c>
      <c r="N1669" s="182">
        <f>IFERROR(_xll.qlIndexFixing(ONIndex1M,I1669,TRUE,_xll.ohTrigger(RecalcTrigger,Trigger1M)),NA())</f>
        <v>1.5645906428760625E-2</v>
      </c>
      <c r="O1669" s="44" t="e">
        <f>IFERROR(_xll.qlIndexFixing(ONIndex3M,I1669,TRUE,_xll.ohTrigger(RecalcTrigger,Trigger3M)),NA())</f>
        <v>#N/A</v>
      </c>
      <c r="P1669" s="44">
        <f>IFERROR(_xll.qlIndexFixing(ONIndex6M,I1669,TRUE,_xll.ohTrigger(RecalcTrigger,Trigger6M)),NA())</f>
        <v>1.6191136953089824E-2</v>
      </c>
      <c r="Q1669" s="183">
        <f>IFERROR(_xll.qlIndexFixing(ONIndex1Y,I1669,TRUE,_xll.ohTrigger(RecalcTrigger,Trigger1Y)),NA())</f>
        <v>1.6752675268776329E-2</v>
      </c>
    </row>
    <row r="1670" spans="2:17" x14ac:dyDescent="0.2">
      <c r="B1670" s="39" t="s">
        <v>42</v>
      </c>
      <c r="D1670" s="42">
        <f>_xll.qlCalendarAdvance(Calendar,$D1669,B1670,"f",FALSE)</f>
        <v>51159</v>
      </c>
      <c r="E1670" s="177">
        <f>_xll.qlInterestRateIndexValueDate(IndexON,D1670)</f>
        <v>51159</v>
      </c>
      <c r="F1670" s="193">
        <f>IFERROR(_xll.qlIndexFixing(IndexON,D1670,TRUE,_xll.ohTrigger(RecalcTrigger,TriggerON)),NA())</f>
        <v>1.5605120176305221E-2</v>
      </c>
      <c r="H1670" s="42">
        <f>_xll.qlCalendarAdvance(Calendar,$H1669,B1670,"f",FALSE)</f>
        <v>51159</v>
      </c>
      <c r="I1670" s="177">
        <f>_xll.qlInterestRateIndexValueDate(Index1M,$H1670)</f>
        <v>51161</v>
      </c>
      <c r="J1670" s="182">
        <f>IFERROR(_xll.qlIndexFixing(Index1M,$H1670,TRUE,_xll.ohTrigger(RecalcTrigger,Trigger1M)),NA())</f>
        <v>1.563665623075805E-2</v>
      </c>
      <c r="K1670" s="44" t="e">
        <f>IFERROR(_xll.qlIndexFixing(Index3M,H1670,TRUE,_xll.ohTrigger(RecalcTrigger,Trigger3M)),NA())</f>
        <v>#N/A</v>
      </c>
      <c r="L1670" s="44">
        <f>IFERROR(_xll.qlIndexFixing(Index6M,$H1670,TRUE,_xll.ohTrigger(RecalcTrigger,Trigger6M)),NA())</f>
        <v>1.6199544164707692E-2</v>
      </c>
      <c r="M1670" s="183">
        <f>IFERROR(_xll.qlIndexFixing(Index1Y,$H1670,TRUE,_xll.ohTrigger(RecalcTrigger,Trigger1Y)),NA())</f>
        <v>1.6827426493620696E-2</v>
      </c>
      <c r="N1670" s="182">
        <f>IFERROR(_xll.qlIndexFixing(ONIndex1M,I1670,TRUE,_xll.ohTrigger(RecalcTrigger,Trigger1M)),NA())</f>
        <v>1.5638329228533365E-2</v>
      </c>
      <c r="O1670" s="44" t="e">
        <f>IFERROR(_xll.qlIndexFixing(ONIndex3M,I1670,TRUE,_xll.ohTrigger(RecalcTrigger,Trigger3M)),NA())</f>
        <v>#N/A</v>
      </c>
      <c r="P1670" s="44">
        <f>IFERROR(_xll.qlIndexFixing(ONIndex6M,I1670,TRUE,_xll.ohTrigger(RecalcTrigger,Trigger6M)),NA())</f>
        <v>1.6185988899746206E-2</v>
      </c>
      <c r="Q1670" s="183">
        <f>IFERROR(_xll.qlIndexFixing(ONIndex1Y,I1670,TRUE,_xll.ohTrigger(RecalcTrigger,Trigger1Y)),NA())</f>
        <v>1.6748943956477191E-2</v>
      </c>
    </row>
    <row r="1671" spans="2:17" x14ac:dyDescent="0.2">
      <c r="B1671" s="39" t="s">
        <v>42</v>
      </c>
      <c r="D1671" s="42">
        <f>_xll.qlCalendarAdvance(Calendar,$D1670,B1671,"f",FALSE)</f>
        <v>51166</v>
      </c>
      <c r="E1671" s="177">
        <f>_xll.qlInterestRateIndexValueDate(IndexON,D1671)</f>
        <v>51166</v>
      </c>
      <c r="F1671" s="193">
        <f>IFERROR(_xll.qlIndexFixing(IndexON,D1671,TRUE,_xll.ohTrigger(RecalcTrigger,TriggerON)),NA())</f>
        <v>1.559718953935807E-2</v>
      </c>
      <c r="H1671" s="42">
        <f>_xll.qlCalendarAdvance(Calendar,$H1670,B1671,"f",FALSE)</f>
        <v>51166</v>
      </c>
      <c r="I1671" s="177">
        <f>_xll.qlInterestRateIndexValueDate(Index1M,$H1671)</f>
        <v>51168</v>
      </c>
      <c r="J1671" s="182">
        <f>IFERROR(_xll.qlIndexFixing(Index1M,$H1671,TRUE,_xll.ohTrigger(RecalcTrigger,Trigger1M)),NA())</f>
        <v>1.562983320886626E-2</v>
      </c>
      <c r="K1671" s="44" t="e">
        <f>IFERROR(_xll.qlIndexFixing(Index3M,H1671,TRUE,_xll.ohTrigger(RecalcTrigger,Trigger3M)),NA())</f>
        <v>#N/A</v>
      </c>
      <c r="L1671" s="44">
        <f>IFERROR(_xll.qlIndexFixing(Index6M,$H1671,TRUE,_xll.ohTrigger(RecalcTrigger,Trigger6M)),NA())</f>
        <v>1.6195771469050716E-2</v>
      </c>
      <c r="M1671" s="183">
        <f>IFERROR(_xll.qlIndexFixing(Index1Y,$H1671,TRUE,_xll.ohTrigger(RecalcTrigger,Trigger1Y)),NA())</f>
        <v>1.6824284449995848E-2</v>
      </c>
      <c r="N1671" s="182">
        <f>IFERROR(_xll.qlIndexFixing(ONIndex1M,I1671,TRUE,_xll.ohTrigger(RecalcTrigger,Trigger1M)),NA())</f>
        <v>1.5630836517761537E-2</v>
      </c>
      <c r="O1671" s="44" t="e">
        <f>IFERROR(_xll.qlIndexFixing(ONIndex3M,I1671,TRUE,_xll.ohTrigger(RecalcTrigger,Trigger3M)),NA())</f>
        <v>#N/A</v>
      </c>
      <c r="P1671" s="44">
        <f>IFERROR(_xll.qlIndexFixing(ONIndex6M,I1671,TRUE,_xll.ohTrigger(RecalcTrigger,Trigger6M)),NA())</f>
        <v>1.6180943071191223E-2</v>
      </c>
      <c r="Q1671" s="183">
        <f>IFERROR(_xll.qlIndexFixing(ONIndex1Y,I1671,TRUE,_xll.ohTrigger(RecalcTrigger,Trigger1Y)),NA())</f>
        <v>1.6745286736670195E-2</v>
      </c>
    </row>
    <row r="1672" spans="2:17" x14ac:dyDescent="0.2">
      <c r="B1672" s="39" t="s">
        <v>42</v>
      </c>
      <c r="D1672" s="42">
        <f>_xll.qlCalendarAdvance(Calendar,$D1671,B1672,"f",FALSE)</f>
        <v>51173</v>
      </c>
      <c r="E1672" s="177">
        <f>_xll.qlInterestRateIndexValueDate(IndexON,D1672)</f>
        <v>51173</v>
      </c>
      <c r="F1672" s="193">
        <f>IFERROR(_xll.qlIndexFixing(IndexON,D1672,TRUE,_xll.ohTrigger(RecalcTrigger,TriggerON)),NA())</f>
        <v>1.5589338047821144E-2</v>
      </c>
      <c r="H1672" s="42">
        <f>_xll.qlCalendarAdvance(Calendar,$H1671,B1672,"f",FALSE)</f>
        <v>51173</v>
      </c>
      <c r="I1672" s="177">
        <f>_xll.qlInterestRateIndexValueDate(Index1M,$H1672)</f>
        <v>51175</v>
      </c>
      <c r="J1672" s="182">
        <f>IFERROR(_xll.qlIndexFixing(Index1M,$H1672,TRUE,_xll.ohTrigger(RecalcTrigger,Trigger1M)),NA())</f>
        <v>1.5622538469609476E-2</v>
      </c>
      <c r="K1672" s="44" t="e">
        <f>IFERROR(_xll.qlIndexFixing(Index3M,H1672,TRUE,_xll.ohTrigger(RecalcTrigger,Trigger3M)),NA())</f>
        <v>#N/A</v>
      </c>
      <c r="L1672" s="44">
        <f>IFERROR(_xll.qlIndexFixing(Index6M,$H1672,TRUE,_xll.ohTrigger(RecalcTrigger,Trigger6M)),NA())</f>
        <v>1.6192106752369387E-2</v>
      </c>
      <c r="M1672" s="183">
        <f>IFERROR(_xll.qlIndexFixing(Index1Y,$H1672,TRUE,_xll.ohTrigger(RecalcTrigger,Trigger1Y)),NA())</f>
        <v>1.6820989755130872E-2</v>
      </c>
      <c r="N1672" s="182">
        <f>IFERROR(_xll.qlIndexFixing(ONIndex1M,I1672,TRUE,_xll.ohTrigger(RecalcTrigger,Trigger1M)),NA())</f>
        <v>1.5623428632176584E-2</v>
      </c>
      <c r="O1672" s="44" t="e">
        <f>IFERROR(_xll.qlIndexFixing(ONIndex3M,I1672,TRUE,_xll.ohTrigger(RecalcTrigger,Trigger3M)),NA())</f>
        <v>#N/A</v>
      </c>
      <c r="P1672" s="44">
        <f>IFERROR(_xll.qlIndexFixing(ONIndex6M,I1672,TRUE,_xll.ohTrigger(RecalcTrigger,Trigger6M)),NA())</f>
        <v>1.6175999832173105E-2</v>
      </c>
      <c r="Q1672" s="183">
        <f>IFERROR(_xll.qlIndexFixing(ONIndex1Y,I1672,TRUE,_xll.ohTrigger(RecalcTrigger,Trigger1Y)),NA())</f>
        <v>1.6741703873943692E-2</v>
      </c>
    </row>
    <row r="1673" spans="2:17" x14ac:dyDescent="0.2">
      <c r="B1673" s="39" t="s">
        <v>42</v>
      </c>
      <c r="D1673" s="42">
        <f>_xll.qlCalendarAdvance(Calendar,$D1672,B1673,"f",FALSE)</f>
        <v>51180</v>
      </c>
      <c r="E1673" s="177">
        <f>_xll.qlInterestRateIndexValueDate(IndexON,D1673)</f>
        <v>51180</v>
      </c>
      <c r="F1673" s="193">
        <f>IFERROR(_xll.qlIndexFixing(IndexON,D1673,TRUE,_xll.ohTrigger(RecalcTrigger,TriggerON)),NA())</f>
        <v>1.5581566022797588E-2</v>
      </c>
      <c r="H1673" s="42">
        <f>_xll.qlCalendarAdvance(Calendar,$H1672,B1673,"f",FALSE)</f>
        <v>51180</v>
      </c>
      <c r="I1673" s="177">
        <f>_xll.qlInterestRateIndexValueDate(Index1M,$H1673)</f>
        <v>51182</v>
      </c>
      <c r="J1673" s="182">
        <f>IFERROR(_xll.qlIndexFixing(Index1M,$H1673,TRUE,_xll.ohTrigger(RecalcTrigger,Trigger1M)),NA())</f>
        <v>1.561532947916488E-2</v>
      </c>
      <c r="K1673" s="44" t="e">
        <f>IFERROR(_xll.qlIndexFixing(Index3M,H1673,TRUE,_xll.ohTrigger(RecalcTrigger,Trigger3M)),NA())</f>
        <v>#N/A</v>
      </c>
      <c r="L1673" s="44">
        <f>IFERROR(_xll.qlIndexFixing(Index6M,$H1673,TRUE,_xll.ohTrigger(RecalcTrigger,Trigger6M)),NA())</f>
        <v>1.6188550382033144E-2</v>
      </c>
      <c r="M1673" s="183">
        <f>IFERROR(_xll.qlIndexFixing(Index1Y,$H1673,TRUE,_xll.ohTrigger(RecalcTrigger,Trigger1Y)),NA())</f>
        <v>1.6817541922382873E-2</v>
      </c>
      <c r="N1673" s="182">
        <f>IFERROR(_xll.qlIndexFixing(ONIndex1M,I1673,TRUE,_xll.ohTrigger(RecalcTrigger,Trigger1M)),NA())</f>
        <v>1.5616105907589883E-2</v>
      </c>
      <c r="O1673" s="44" t="e">
        <f>IFERROR(_xll.qlIndexFixing(ONIndex3M,I1673,TRUE,_xll.ohTrigger(RecalcTrigger,Trigger3M)),NA())</f>
        <v>#N/A</v>
      </c>
      <c r="P1673" s="44">
        <f>IFERROR(_xll.qlIndexFixing(ONIndex6M,I1673,TRUE,_xll.ohTrigger(RecalcTrigger,Trigger6M)),NA())</f>
        <v>1.6171159548159508E-2</v>
      </c>
      <c r="Q1673" s="183">
        <f>IFERROR(_xll.qlIndexFixing(ONIndex1Y,I1673,TRUE,_xll.ohTrigger(RecalcTrigger,Trigger1Y)),NA())</f>
        <v>1.6738195632965969E-2</v>
      </c>
    </row>
    <row r="1674" spans="2:17" x14ac:dyDescent="0.2">
      <c r="B1674" s="39" t="s">
        <v>42</v>
      </c>
      <c r="D1674" s="42">
        <f>_xll.qlCalendarAdvance(Calendar,$D1673,B1674,"f",FALSE)</f>
        <v>51187</v>
      </c>
      <c r="E1674" s="177">
        <f>_xll.qlInterestRateIndexValueDate(IndexON,D1674)</f>
        <v>51187</v>
      </c>
      <c r="F1674" s="193">
        <f>IFERROR(_xll.qlIndexFixing(IndexON,D1674,TRUE,_xll.ohTrigger(RecalcTrigger,TriggerON)),NA())</f>
        <v>1.5573873785870163E-2</v>
      </c>
      <c r="H1674" s="42">
        <f>_xll.qlCalendarAdvance(Calendar,$H1673,B1674,"f",FALSE)</f>
        <v>51187</v>
      </c>
      <c r="I1674" s="177">
        <f>_xll.qlInterestRateIndexValueDate(Index1M,$H1674)</f>
        <v>51189</v>
      </c>
      <c r="J1674" s="182">
        <f>IFERROR(_xll.qlIndexFixing(Index1M,$H1674,TRUE,_xll.ohTrigger(RecalcTrigger,Trigger1M)),NA())</f>
        <v>1.5608206573583661E-2</v>
      </c>
      <c r="K1674" s="44" t="e">
        <f>IFERROR(_xll.qlIndexFixing(Index3M,H1674,TRUE,_xll.ohTrigger(RecalcTrigger,Trigger3M)),NA())</f>
        <v>#N/A</v>
      </c>
      <c r="L1674" s="44">
        <f>IFERROR(_xll.qlIndexFixing(Index6M,$H1674,TRUE,_xll.ohTrigger(RecalcTrigger,Trigger6M)),NA())</f>
        <v>1.6185102725428106E-2</v>
      </c>
      <c r="M1674" s="183">
        <f>IFERROR(_xll.qlIndexFixing(Index1Y,$H1674,TRUE,_xll.ohTrigger(RecalcTrigger,Trigger1Y)),NA())</f>
        <v>1.6813940464501607E-2</v>
      </c>
      <c r="N1674" s="182">
        <f>IFERROR(_xll.qlIndexFixing(ONIndex1M,I1674,TRUE,_xll.ohTrigger(RecalcTrigger,Trigger1M)),NA())</f>
        <v>1.5608868679732879E-2</v>
      </c>
      <c r="O1674" s="44" t="e">
        <f>IFERROR(_xll.qlIndexFixing(ONIndex3M,I1674,TRUE,_xll.ohTrigger(RecalcTrigger,Trigger3M)),NA())</f>
        <v>#N/A</v>
      </c>
      <c r="P1674" s="44">
        <f>IFERROR(_xll.qlIndexFixing(ONIndex6M,I1674,TRUE,_xll.ohTrigger(RecalcTrigger,Trigger6M)),NA())</f>
        <v>1.6166422583738793E-2</v>
      </c>
      <c r="Q1674" s="183">
        <f>IFERROR(_xll.qlIndexFixing(ONIndex1Y,I1674,TRUE,_xll.ohTrigger(RecalcTrigger,Trigger1Y)),NA())</f>
        <v>1.6734762278165505E-2</v>
      </c>
    </row>
    <row r="1675" spans="2:17" x14ac:dyDescent="0.2">
      <c r="B1675" s="39" t="s">
        <v>42</v>
      </c>
      <c r="D1675" s="42">
        <f>_xll.qlCalendarAdvance(Calendar,$D1674,B1675,"f",FALSE)</f>
        <v>51194</v>
      </c>
      <c r="E1675" s="177">
        <f>_xll.qlInterestRateIndexValueDate(IndexON,D1675)</f>
        <v>51194</v>
      </c>
      <c r="F1675" s="193">
        <f>IFERROR(_xll.qlIndexFixing(IndexON,D1675,TRUE,_xll.ohTrigger(RecalcTrigger,TriggerON)),NA())</f>
        <v>1.5566261657902203E-2</v>
      </c>
      <c r="H1675" s="42">
        <f>_xll.qlCalendarAdvance(Calendar,$H1674,B1675,"f",FALSE)</f>
        <v>51194</v>
      </c>
      <c r="I1675" s="177">
        <f>_xll.qlInterestRateIndexValueDate(Index1M,$H1675)</f>
        <v>51196</v>
      </c>
      <c r="J1675" s="182">
        <f>IFERROR(_xll.qlIndexFixing(Index1M,$H1675,TRUE,_xll.ohTrigger(RecalcTrigger,Trigger1M)),NA())</f>
        <v>1.5600545272491865E-2</v>
      </c>
      <c r="K1675" s="44" t="e">
        <f>IFERROR(_xll.qlIndexFixing(Index3M,H1675,TRUE,_xll.ohTrigger(RecalcTrigger,Trigger3M)),NA())</f>
        <v>#N/A</v>
      </c>
      <c r="L1675" s="44">
        <f>IFERROR(_xll.qlIndexFixing(Index6M,$H1675,TRUE,_xll.ohTrigger(RecalcTrigger,Trigger6M)),NA())</f>
        <v>1.6182418192180022E-2</v>
      </c>
      <c r="M1675" s="183">
        <f>IFERROR(_xll.qlIndexFixing(Index1Y,$H1675,TRUE,_xll.ohTrigger(RecalcTrigger,Trigger1Y)),NA())</f>
        <v>1.6810099889323464E-2</v>
      </c>
      <c r="N1675" s="182">
        <f>IFERROR(_xll.qlIndexFixing(ONIndex1M,I1675,TRUE,_xll.ohTrigger(RecalcTrigger,Trigger1M)),NA())</f>
        <v>1.5601717284416949E-2</v>
      </c>
      <c r="O1675" s="44" t="e">
        <f>IFERROR(_xll.qlIndexFixing(ONIndex3M,I1675,TRUE,_xll.ohTrigger(RecalcTrigger,Trigger3M)),NA())</f>
        <v>#N/A</v>
      </c>
      <c r="P1675" s="44">
        <f>IFERROR(_xll.qlIndexFixing(ONIndex6M,I1675,TRUE,_xll.ohTrigger(RecalcTrigger,Trigger6M)),NA())</f>
        <v>1.6161789304058871E-2</v>
      </c>
      <c r="Q1675" s="183">
        <f>IFERROR(_xll.qlIndexFixing(ONIndex1Y,I1675,TRUE,_xll.ohTrigger(RecalcTrigger,Trigger1Y)),NA())</f>
        <v>1.6731404074050715E-2</v>
      </c>
    </row>
    <row r="1676" spans="2:17" x14ac:dyDescent="0.2">
      <c r="B1676" s="39" t="s">
        <v>42</v>
      </c>
      <c r="D1676" s="42">
        <f>_xll.qlCalendarAdvance(Calendar,$D1675,B1676,"f",FALSE)</f>
        <v>51201</v>
      </c>
      <c r="E1676" s="177">
        <f>_xll.qlInterestRateIndexValueDate(IndexON,D1676)</f>
        <v>51201</v>
      </c>
      <c r="F1676" s="193">
        <f>IFERROR(_xll.qlIndexFixing(IndexON,D1676,TRUE,_xll.ohTrigger(RecalcTrigger,TriggerON)),NA())</f>
        <v>1.5558729960396533E-2</v>
      </c>
      <c r="H1676" s="42">
        <f>_xll.qlCalendarAdvance(Calendar,$H1675,B1676,"f",FALSE)</f>
        <v>51201</v>
      </c>
      <c r="I1676" s="177">
        <f>_xll.qlInterestRateIndexValueDate(Index1M,$H1676)</f>
        <v>51203</v>
      </c>
      <c r="J1676" s="182">
        <f>IFERROR(_xll.qlIndexFixing(Index1M,$H1676,TRUE,_xll.ohTrigger(RecalcTrigger,Trigger1M)),NA())</f>
        <v>1.5593768695127685E-2</v>
      </c>
      <c r="K1676" s="44" t="e">
        <f>IFERROR(_xll.qlIndexFixing(Index3M,H1676,TRUE,_xll.ohTrigger(RecalcTrigger,Trigger3M)),NA())</f>
        <v>#N/A</v>
      </c>
      <c r="L1676" s="44">
        <f>IFERROR(_xll.qlIndexFixing(Index6M,$H1676,TRUE,_xll.ohTrigger(RecalcTrigger,Trigger6M)),NA())</f>
        <v>1.6179220291615452E-2</v>
      </c>
      <c r="M1676" s="183">
        <f>IFERROR(_xll.qlIndexFixing(Index1Y,$H1676,TRUE,_xll.ohTrigger(RecalcTrigger,Trigger1Y)),NA())</f>
        <v>1.6806252962440777E-2</v>
      </c>
      <c r="N1676" s="182">
        <f>IFERROR(_xll.qlIndexFixing(ONIndex1M,I1676,TRUE,_xll.ohTrigger(RecalcTrigger,Trigger1M)),NA())</f>
        <v>1.5594652057453473E-2</v>
      </c>
      <c r="O1676" s="44" t="e">
        <f>IFERROR(_xll.qlIndexFixing(ONIndex3M,I1676,TRUE,_xll.ohTrigger(RecalcTrigger,Trigger3M)),NA())</f>
        <v>#N/A</v>
      </c>
      <c r="P1676" s="44">
        <f>IFERROR(_xll.qlIndexFixing(ONIndex6M,I1676,TRUE,_xll.ohTrigger(RecalcTrigger,Trigger6M)),NA())</f>
        <v>1.615726007394791E-2</v>
      </c>
      <c r="Q1676" s="183">
        <f>IFERROR(_xll.qlIndexFixing(ONIndex1Y,I1676,TRUE,_xll.ohTrigger(RecalcTrigger,Trigger1Y)),NA())</f>
        <v>1.6728121285209951E-2</v>
      </c>
    </row>
    <row r="1677" spans="2:17" x14ac:dyDescent="0.2">
      <c r="B1677" s="39" t="s">
        <v>42</v>
      </c>
      <c r="D1677" s="42">
        <f>_xll.qlCalendarAdvance(Calendar,$D1676,B1677,"f",FALSE)</f>
        <v>51208</v>
      </c>
      <c r="E1677" s="177">
        <f>_xll.qlInterestRateIndexValueDate(IndexON,D1677)</f>
        <v>51208</v>
      </c>
      <c r="F1677" s="193">
        <f>IFERROR(_xll.qlIndexFixing(IndexON,D1677,TRUE,_xll.ohTrigger(RecalcTrigger,TriggerON)),NA())</f>
        <v>1.5551279014536235E-2</v>
      </c>
      <c r="H1677" s="42">
        <f>_xll.qlCalendarAdvance(Calendar,$H1676,B1677,"f",FALSE)</f>
        <v>51208</v>
      </c>
      <c r="I1677" s="177">
        <f>_xll.qlInterestRateIndexValueDate(Index1M,$H1677)</f>
        <v>51210</v>
      </c>
      <c r="J1677" s="182">
        <f>IFERROR(_xll.qlIndexFixing(Index1M,$H1677,TRUE,_xll.ohTrigger(RecalcTrigger,Trigger1M)),NA())</f>
        <v>1.558692393062E-2</v>
      </c>
      <c r="K1677" s="44" t="e">
        <f>IFERROR(_xll.qlIndexFixing(Index3M,H1677,TRUE,_xll.ohTrigger(RecalcTrigger,Trigger3M)),NA())</f>
        <v>#N/A</v>
      </c>
      <c r="L1677" s="44">
        <f>IFERROR(_xll.qlIndexFixing(Index6M,$H1677,TRUE,_xll.ohTrigger(RecalcTrigger,Trigger6M)),NA())</f>
        <v>1.6176132331808452E-2</v>
      </c>
      <c r="M1677" s="183">
        <f>IFERROR(_xll.qlIndexFixing(Index1Y,$H1677,TRUE,_xll.ohTrigger(RecalcTrigger,Trigger1Y)),NA())</f>
        <v>1.6802249272571717E-2</v>
      </c>
      <c r="N1677" s="182">
        <f>IFERROR(_xll.qlIndexFixing(ONIndex1M,I1677,TRUE,_xll.ohTrigger(RecalcTrigger,Trigger1M)),NA())</f>
        <v>1.5587673334573893E-2</v>
      </c>
      <c r="O1677" s="44" t="e">
        <f>IFERROR(_xll.qlIndexFixing(ONIndex3M,I1677,TRUE,_xll.ohTrigger(RecalcTrigger,Trigger3M)),NA())</f>
        <v>#N/A</v>
      </c>
      <c r="P1677" s="44">
        <f>IFERROR(_xll.qlIndexFixing(ONIndex6M,I1677,TRUE,_xll.ohTrigger(RecalcTrigger,Trigger6M)),NA())</f>
        <v>1.615283525879363E-2</v>
      </c>
      <c r="Q1677" s="183">
        <f>IFERROR(_xll.qlIndexFixing(ONIndex1Y,I1677,TRUE,_xll.ohTrigger(RecalcTrigger,Trigger1Y)),NA())</f>
        <v>1.6724914176231565E-2</v>
      </c>
    </row>
    <row r="1678" spans="2:17" x14ac:dyDescent="0.2">
      <c r="B1678" s="39" t="s">
        <v>42</v>
      </c>
      <c r="D1678" s="42">
        <f>_xll.qlCalendarAdvance(Calendar,$D1677,B1678,"f",FALSE)</f>
        <v>51215</v>
      </c>
      <c r="E1678" s="177">
        <f>_xll.qlInterestRateIndexValueDate(IndexON,D1678)</f>
        <v>51215</v>
      </c>
      <c r="F1678" s="193">
        <f>IFERROR(_xll.qlIndexFixing(IndexON,D1678,TRUE,_xll.ohTrigger(RecalcTrigger,TriggerON)),NA())</f>
        <v>1.554390914182413E-2</v>
      </c>
      <c r="H1678" s="42">
        <f>_xll.qlCalendarAdvance(Calendar,$H1677,B1678,"f",FALSE)</f>
        <v>51215</v>
      </c>
      <c r="I1678" s="177">
        <f>_xll.qlInterestRateIndexValueDate(Index1M,$H1678)</f>
        <v>51217</v>
      </c>
      <c r="J1678" s="182">
        <f>IFERROR(_xll.qlIndexFixing(Index1M,$H1678,TRUE,_xll.ohTrigger(RecalcTrigger,Trigger1M)),NA())</f>
        <v>1.5580166678916818E-2</v>
      </c>
      <c r="K1678" s="44" t="e">
        <f>IFERROR(_xll.qlIndexFixing(Index3M,H1678,TRUE,_xll.ohTrigger(RecalcTrigger,Trigger3M)),NA())</f>
        <v>#N/A</v>
      </c>
      <c r="L1678" s="44">
        <f>IFERROR(_xll.qlIndexFixing(Index6M,$H1678,TRUE,_xll.ohTrigger(RecalcTrigger,Trigger6M)),NA())</f>
        <v>1.6173154680265912E-2</v>
      </c>
      <c r="M1678" s="183">
        <f>IFERROR(_xll.qlIndexFixing(Index1Y,$H1678,TRUE,_xll.ohTrigger(RecalcTrigger,Trigger1Y)),NA())</f>
        <v>1.6798088324133747E-2</v>
      </c>
      <c r="N1678" s="182">
        <f>IFERROR(_xll.qlIndexFixing(ONIndex1M,I1678,TRUE,_xll.ohTrigger(RecalcTrigger,Trigger1M)),NA())</f>
        <v>1.5580781451669523E-2</v>
      </c>
      <c r="O1678" s="44" t="e">
        <f>IFERROR(_xll.qlIndexFixing(ONIndex3M,I1678,TRUE,_xll.ohTrigger(RecalcTrigger,Trigger3M)),NA())</f>
        <v>#N/A</v>
      </c>
      <c r="P1678" s="44">
        <f>IFERROR(_xll.qlIndexFixing(ONIndex6M,I1678,TRUE,_xll.ohTrigger(RecalcTrigger,Trigger6M)),NA())</f>
        <v>1.614851522318439E-2</v>
      </c>
      <c r="Q1678" s="183">
        <f>IFERROR(_xll.qlIndexFixing(ONIndex1Y,I1678,TRUE,_xll.ohTrigger(RecalcTrigger,Trigger1Y)),NA())</f>
        <v>1.6721783011703906E-2</v>
      </c>
    </row>
    <row r="1679" spans="2:17" x14ac:dyDescent="0.2">
      <c r="B1679" s="39" t="s">
        <v>42</v>
      </c>
      <c r="D1679" s="42">
        <f>_xll.qlCalendarAdvance(Calendar,$D1678,B1679,"f",FALSE)</f>
        <v>51222</v>
      </c>
      <c r="E1679" s="177">
        <f>_xll.qlInterestRateIndexValueDate(IndexON,D1679)</f>
        <v>51222</v>
      </c>
      <c r="F1679" s="193">
        <f>IFERROR(_xll.qlIndexFixing(IndexON,D1679,TRUE,_xll.ohTrigger(RecalcTrigger,TriggerON)),NA())</f>
        <v>1.5536620663363365E-2</v>
      </c>
      <c r="H1679" s="42">
        <f>_xll.qlCalendarAdvance(Calendar,$H1678,B1679,"f",FALSE)</f>
        <v>51222</v>
      </c>
      <c r="I1679" s="177">
        <f>_xll.qlInterestRateIndexValueDate(Index1M,$H1679)</f>
        <v>51224</v>
      </c>
      <c r="J1679" s="182">
        <f>IFERROR(_xll.qlIndexFixing(Index1M,$H1679,TRUE,_xll.ohTrigger(RecalcTrigger,Trigger1M)),NA())</f>
        <v>1.5573497276094306E-2</v>
      </c>
      <c r="K1679" s="44" t="e">
        <f>IFERROR(_xll.qlIndexFixing(Index3M,H1679,TRUE,_xll.ohTrigger(RecalcTrigger,Trigger3M)),NA())</f>
        <v>#N/A</v>
      </c>
      <c r="L1679" s="44">
        <f>IFERROR(_xll.qlIndexFixing(Index6M,$H1679,TRUE,_xll.ohTrigger(RecalcTrigger,Trigger6M)),NA())</f>
        <v>1.6169701781378342E-2</v>
      </c>
      <c r="M1679" s="183">
        <f>IFERROR(_xll.qlIndexFixing(Index1Y,$H1679,TRUE,_xll.ohTrigger(RecalcTrigger,Trigger1Y)),NA())</f>
        <v>1.6793769620935511E-2</v>
      </c>
      <c r="N1679" s="182">
        <f>IFERROR(_xll.qlIndexFixing(ONIndex1M,I1679,TRUE,_xll.ohTrigger(RecalcTrigger,Trigger1M)),NA())</f>
        <v>1.5572048601146804E-2</v>
      </c>
      <c r="O1679" s="44" t="e">
        <f>IFERROR(_xll.qlIndexFixing(ONIndex3M,I1679,TRUE,_xll.ohTrigger(RecalcTrigger,Trigger3M)),NA())</f>
        <v>#N/A</v>
      </c>
      <c r="P1679" s="44">
        <f>IFERROR(_xll.qlIndexFixing(ONIndex6M,I1679,TRUE,_xll.ohTrigger(RecalcTrigger,Trigger6M)),NA())</f>
        <v>1.6143115441122902E-2</v>
      </c>
      <c r="Q1679" s="183">
        <f>IFERROR(_xll.qlIndexFixing(ONIndex1Y,I1679,TRUE,_xll.ohTrigger(RecalcTrigger,Trigger1Y)),NA())</f>
        <v>1.6717869246072325E-2</v>
      </c>
    </row>
    <row r="1680" spans="2:17" x14ac:dyDescent="0.2">
      <c r="B1680" s="39" t="s">
        <v>42</v>
      </c>
      <c r="D1680" s="42">
        <f>_xll.qlCalendarAdvance(Calendar,$D1679,B1680,"f",FALSE)</f>
        <v>51229</v>
      </c>
      <c r="E1680" s="177">
        <f>_xll.qlInterestRateIndexValueDate(IndexON,D1680)</f>
        <v>51229</v>
      </c>
      <c r="F1680" s="193">
        <f>IFERROR(_xll.qlIndexFixing(IndexON,D1680,TRUE,_xll.ohTrigger(RecalcTrigger,TriggerON)),NA())</f>
        <v>1.5529413900416955E-2</v>
      </c>
      <c r="H1680" s="42">
        <f>_xll.qlCalendarAdvance(Calendar,$H1679,B1680,"f",FALSE)</f>
        <v>51229</v>
      </c>
      <c r="I1680" s="177">
        <f>_xll.qlInterestRateIndexValueDate(Index1M,$H1680)</f>
        <v>51231</v>
      </c>
      <c r="J1680" s="182">
        <f>IFERROR(_xll.qlIndexFixing(Index1M,$H1680,TRUE,_xll.ohTrigger(RecalcTrigger,Trigger1M)),NA())</f>
        <v>1.5566916058231128E-2</v>
      </c>
      <c r="K1680" s="44" t="e">
        <f>IFERROR(_xll.qlIndexFixing(Index3M,H1680,TRUE,_xll.ohTrigger(RecalcTrigger,Trigger3M)),NA())</f>
        <v>#N/A</v>
      </c>
      <c r="L1680" s="44">
        <f>IFERROR(_xll.qlIndexFixing(Index6M,$H1680,TRUE,_xll.ohTrigger(RecalcTrigger,Trigger6M)),NA())</f>
        <v>1.6166922049748331E-2</v>
      </c>
      <c r="M1680" s="183">
        <f>IFERROR(_xll.qlIndexFixing(Index1Y,$H1680,TRUE,_xll.ohTrigger(RecalcTrigger,Trigger1Y)),NA())</f>
        <v>1.6789292666179446E-2</v>
      </c>
      <c r="N1680" s="182">
        <f>IFERROR(_xll.qlIndexFixing(ONIndex1M,I1680,TRUE,_xll.ohTrigger(RecalcTrigger,Trigger1M)),NA())</f>
        <v>1.5567259548472379E-2</v>
      </c>
      <c r="O1680" s="44" t="e">
        <f>IFERROR(_xll.qlIndexFixing(ONIndex3M,I1680,TRUE,_xll.ohTrigger(RecalcTrigger,Trigger3M)),NA())</f>
        <v>#N/A</v>
      </c>
      <c r="P1680" s="44">
        <f>IFERROR(_xll.qlIndexFixing(ONIndex6M,I1680,TRUE,_xll.ohTrigger(RecalcTrigger,Trigger6M)),NA())</f>
        <v>1.6140190951112743E-2</v>
      </c>
      <c r="Q1680" s="183">
        <f>IFERROR(_xll.qlIndexFixing(ONIndex1Y,I1680,TRUE,_xll.ohTrigger(RecalcTrigger,Trigger1Y)),NA())</f>
        <v>1.6715749573794625E-2</v>
      </c>
    </row>
    <row r="1681" spans="2:17" x14ac:dyDescent="0.2">
      <c r="B1681" s="39" t="s">
        <v>42</v>
      </c>
      <c r="D1681" s="42">
        <f>_xll.qlCalendarAdvance(Calendar,$D1680,B1681,"f",FALSE)</f>
        <v>51236</v>
      </c>
      <c r="E1681" s="177">
        <f>_xll.qlInterestRateIndexValueDate(IndexON,D1681)</f>
        <v>51236</v>
      </c>
      <c r="F1681" s="193">
        <f>IFERROR(_xll.qlIndexFixing(IndexON,D1681,TRUE,_xll.ohTrigger(RecalcTrigger,TriggerON)),NA())</f>
        <v>1.5522289174247916E-2</v>
      </c>
      <c r="H1681" s="42">
        <f>_xll.qlCalendarAdvance(Calendar,$H1680,B1681,"f",FALSE)</f>
        <v>51236</v>
      </c>
      <c r="I1681" s="177">
        <f>_xll.qlInterestRateIndexValueDate(Index1M,$H1681)</f>
        <v>51238</v>
      </c>
      <c r="J1681" s="182">
        <f>IFERROR(_xll.qlIndexFixing(Index1M,$H1681,TRUE,_xll.ohTrigger(RecalcTrigger,Trigger1M)),NA())</f>
        <v>1.5560423361415943E-2</v>
      </c>
      <c r="K1681" s="44" t="e">
        <f>IFERROR(_xll.qlIndexFixing(Index3M,H1681,TRUE,_xll.ohTrigger(RecalcTrigger,Trigger3M)),NA())</f>
        <v>#N/A</v>
      </c>
      <c r="L1681" s="44">
        <f>IFERROR(_xll.qlIndexFixing(Index6M,$H1681,TRUE,_xll.ohTrigger(RecalcTrigger,Trigger6M)),NA())</f>
        <v>1.6164253635234715E-2</v>
      </c>
      <c r="M1681" s="183">
        <f>IFERROR(_xll.qlIndexFixing(Index1Y,$H1681,TRUE,_xll.ohTrigger(RecalcTrigger,Trigger1Y)),NA())</f>
        <v>1.6784656962460908E-2</v>
      </c>
      <c r="N1681" s="182">
        <f>IFERROR(_xll.qlIndexFixing(ONIndex1M,I1681,TRUE,_xll.ohTrigger(RecalcTrigger,Trigger1M)),NA())</f>
        <v>1.5560630199882297E-2</v>
      </c>
      <c r="O1681" s="44" t="e">
        <f>IFERROR(_xll.qlIndexFixing(ONIndex3M,I1681,TRUE,_xll.ohTrigger(RecalcTrigger,Trigger3M)),NA())</f>
        <v>#N/A</v>
      </c>
      <c r="P1681" s="44">
        <f>IFERROR(_xll.qlIndexFixing(ONIndex6M,I1681,TRUE,_xll.ohTrigger(RecalcTrigger,Trigger6M)),NA())</f>
        <v>1.6136187444466543E-2</v>
      </c>
      <c r="Q1681" s="183">
        <f>IFERROR(_xll.qlIndexFixing(ONIndex1Y,I1681,TRUE,_xll.ohTrigger(RecalcTrigger,Trigger1Y)),NA())</f>
        <v>1.6712847829589705E-2</v>
      </c>
    </row>
    <row r="1682" spans="2:17" x14ac:dyDescent="0.2">
      <c r="B1682" s="39" t="s">
        <v>42</v>
      </c>
      <c r="D1682" s="42">
        <f>_xll.qlCalendarAdvance(Calendar,$D1681,B1682,"f",FALSE)</f>
        <v>51243</v>
      </c>
      <c r="E1682" s="177">
        <f>_xll.qlInterestRateIndexValueDate(IndexON,D1682)</f>
        <v>51243</v>
      </c>
      <c r="F1682" s="193">
        <f>IFERROR(_xll.qlIndexFixing(IndexON,D1682,TRUE,_xll.ohTrigger(RecalcTrigger,TriggerON)),NA())</f>
        <v>1.5515246806279137E-2</v>
      </c>
      <c r="H1682" s="42">
        <f>_xll.qlCalendarAdvance(Calendar,$H1681,B1682,"f",FALSE)</f>
        <v>51243</v>
      </c>
      <c r="I1682" s="177">
        <f>_xll.qlInterestRateIndexValueDate(Index1M,$H1682)</f>
        <v>51245</v>
      </c>
      <c r="J1682" s="182">
        <f>IFERROR(_xll.qlIndexFixing(Index1M,$H1682,TRUE,_xll.ohTrigger(RecalcTrigger,Trigger1M)),NA())</f>
        <v>1.5554019521724916E-2</v>
      </c>
      <c r="K1682" s="44" t="e">
        <f>IFERROR(_xll.qlIndexFixing(Index3M,H1682,TRUE,_xll.ohTrigger(RecalcTrigger,Trigger3M)),NA())</f>
        <v>#N/A</v>
      </c>
      <c r="L1682" s="44">
        <f>IFERROR(_xll.qlIndexFixing(Index6M,$H1682,TRUE,_xll.ohTrigger(RecalcTrigger,Trigger6M)),NA())</f>
        <v>1.6161696905365584E-2</v>
      </c>
      <c r="M1682" s="183">
        <f>IFERROR(_xll.qlIndexFixing(Index1Y,$H1682,TRUE,_xll.ohTrigger(RecalcTrigger,Trigger1Y)),NA())</f>
        <v>1.677942880703372E-2</v>
      </c>
      <c r="N1682" s="182">
        <f>IFERROR(_xll.qlIndexFixing(ONIndex1M,I1682,TRUE,_xll.ohTrigger(RecalcTrigger,Trigger1M)),NA())</f>
        <v>1.5554089034273133E-2</v>
      </c>
      <c r="O1682" s="44" t="e">
        <f>IFERROR(_xll.qlIndexFixing(ONIndex3M,I1682,TRUE,_xll.ohTrigger(RecalcTrigger,Trigger3M)),NA())</f>
        <v>#N/A</v>
      </c>
      <c r="P1682" s="44">
        <f>IFERROR(_xll.qlIndexFixing(ONIndex6M,I1682,TRUE,_xll.ohTrigger(RecalcTrigger,Trigger6M)),NA())</f>
        <v>1.6132290177637287E-2</v>
      </c>
      <c r="Q1682" s="183">
        <f>IFERROR(_xll.qlIndexFixing(ONIndex1Y,I1682,TRUE,_xll.ohTrigger(RecalcTrigger,Trigger1Y)),NA())</f>
        <v>1.6710023087949111E-2</v>
      </c>
    </row>
    <row r="1683" spans="2:17" x14ac:dyDescent="0.2">
      <c r="B1683" s="39" t="s">
        <v>42</v>
      </c>
      <c r="D1683" s="42">
        <f>_xll.qlCalendarAdvance(Calendar,$D1682,B1683,"f",FALSE)</f>
        <v>51250</v>
      </c>
      <c r="E1683" s="177">
        <f>_xll.qlInterestRateIndexValueDate(IndexON,D1683)</f>
        <v>51250</v>
      </c>
      <c r="F1683" s="193">
        <f>IFERROR(_xll.qlIndexFixing(IndexON,D1683,TRUE,_xll.ohTrigger(RecalcTrigger,TriggerON)),NA())</f>
        <v>1.5508287117613762E-2</v>
      </c>
      <c r="H1683" s="42">
        <f>_xll.qlCalendarAdvance(Calendar,$H1682,B1683,"f",FALSE)</f>
        <v>51250</v>
      </c>
      <c r="I1683" s="177">
        <f>_xll.qlInterestRateIndexValueDate(Index1M,$H1683)</f>
        <v>51252</v>
      </c>
      <c r="J1683" s="182">
        <f>IFERROR(_xll.qlIndexFixing(Index1M,$H1683,TRUE,_xll.ohTrigger(RecalcTrigger,Trigger1M)),NA())</f>
        <v>1.5547704875244206E-2</v>
      </c>
      <c r="K1683" s="44" t="e">
        <f>IFERROR(_xll.qlIndexFixing(Index3M,H1683,TRUE,_xll.ohTrigger(RecalcTrigger,Trigger3M)),NA())</f>
        <v>#N/A</v>
      </c>
      <c r="L1683" s="44">
        <f>IFERROR(_xll.qlIndexFixing(Index6M,$H1683,TRUE,_xll.ohTrigger(RecalcTrigger,Trigger6M)),NA())</f>
        <v>1.6159252227685623E-2</v>
      </c>
      <c r="M1683" s="183">
        <f>IFERROR(_xll.qlIndexFixing(Index1Y,$H1683,TRUE,_xll.ohTrigger(RecalcTrigger,Trigger1Y)),NA())</f>
        <v>1.6774907315490382E-2</v>
      </c>
      <c r="N1683" s="182">
        <f>IFERROR(_xll.qlIndexFixing(ONIndex1M,I1683,TRUE,_xll.ohTrigger(RecalcTrigger,Trigger1M)),NA())</f>
        <v>1.5547514821898645E-2</v>
      </c>
      <c r="O1683" s="44" t="e">
        <f>IFERROR(_xll.qlIndexFixing(ONIndex3M,I1683,TRUE,_xll.ohTrigger(RecalcTrigger,Trigger3M)),NA())</f>
        <v>#N/A</v>
      </c>
      <c r="P1683" s="44">
        <f>IFERROR(_xll.qlIndexFixing(ONIndex6M,I1683,TRUE,_xll.ohTrigger(RecalcTrigger,Trigger6M)),NA())</f>
        <v>1.6128594393238771E-2</v>
      </c>
      <c r="Q1683" s="183">
        <f>IFERROR(_xll.qlIndexFixing(ONIndex1Y,I1683,TRUE,_xll.ohTrigger(RecalcTrigger,Trigger1Y)),NA())</f>
        <v>1.6707470202645958E-2</v>
      </c>
    </row>
    <row r="1684" spans="2:17" x14ac:dyDescent="0.2">
      <c r="B1684" s="39" t="s">
        <v>42</v>
      </c>
      <c r="D1684" s="42">
        <f>_xll.qlCalendarAdvance(Calendar,$D1683,B1684,"f",FALSE)</f>
        <v>51258</v>
      </c>
      <c r="E1684" s="177">
        <f>_xll.qlInterestRateIndexValueDate(IndexON,D1684)</f>
        <v>51258</v>
      </c>
      <c r="F1684" s="193">
        <f>IFERROR(_xll.qlIndexFixing(IndexON,D1684,TRUE,_xll.ohTrigger(RecalcTrigger,TriggerON)),NA())</f>
        <v>1.5500434839985644E-2</v>
      </c>
      <c r="H1684" s="42">
        <f>_xll.qlCalendarAdvance(Calendar,$H1683,B1684,"f",FALSE)</f>
        <v>51258</v>
      </c>
      <c r="I1684" s="177">
        <f>_xll.qlInterestRateIndexValueDate(Index1M,$H1684)</f>
        <v>51260</v>
      </c>
      <c r="J1684" s="182">
        <f>IFERROR(_xll.qlIndexFixing(Index1M,$H1684,TRUE,_xll.ohTrigger(RecalcTrigger,Trigger1M)),NA())</f>
        <v>1.5540698435813394E-2</v>
      </c>
      <c r="K1684" s="44" t="e">
        <f>IFERROR(_xll.qlIndexFixing(Index3M,H1684,TRUE,_xll.ohTrigger(RecalcTrigger,Trigger3M)),NA())</f>
        <v>#N/A</v>
      </c>
      <c r="L1684" s="44">
        <f>IFERROR(_xll.qlIndexFixing(Index6M,$H1684,TRUE,_xll.ohTrigger(RecalcTrigger,Trigger6M)),NA())</f>
        <v>1.6157068083486329E-2</v>
      </c>
      <c r="M1684" s="183">
        <f>IFERROR(_xll.qlIndexFixing(Index1Y,$H1684,TRUE,_xll.ohTrigger(RecalcTrigger,Trigger1Y)),NA())</f>
        <v>1.676876304149142E-2</v>
      </c>
      <c r="N1684" s="182">
        <f>IFERROR(_xll.qlIndexFixing(ONIndex1M,I1684,TRUE,_xll.ohTrigger(RecalcTrigger,Trigger1M)),NA())</f>
        <v>1.5540370755040556E-2</v>
      </c>
      <c r="O1684" s="44" t="e">
        <f>IFERROR(_xll.qlIndexFixing(ONIndex3M,I1684,TRUE,_xll.ohTrigger(RecalcTrigger,Trigger3M)),NA())</f>
        <v>#N/A</v>
      </c>
      <c r="P1684" s="44">
        <f>IFERROR(_xll.qlIndexFixing(ONIndex6M,I1684,TRUE,_xll.ohTrigger(RecalcTrigger,Trigger6M)),NA())</f>
        <v>1.612429833445006E-2</v>
      </c>
      <c r="Q1684" s="183">
        <f>IFERROR(_xll.qlIndexFixing(ONIndex1Y,I1684,TRUE,_xll.ohTrigger(RecalcTrigger,Trigger1Y)),NA())</f>
        <v>1.6704230594664082E-2</v>
      </c>
    </row>
    <row r="1685" spans="2:17" x14ac:dyDescent="0.2">
      <c r="B1685" s="39" t="s">
        <v>42</v>
      </c>
      <c r="D1685" s="42">
        <f>_xll.qlCalendarAdvance(Calendar,$D1684,B1685,"f",FALSE)</f>
        <v>51265</v>
      </c>
      <c r="E1685" s="177">
        <f>_xll.qlInterestRateIndexValueDate(IndexON,D1685)</f>
        <v>51265</v>
      </c>
      <c r="F1685" s="193">
        <f>IFERROR(_xll.qlIndexFixing(IndexON,D1685,TRUE,_xll.ohTrigger(RecalcTrigger,TriggerON)),NA())</f>
        <v>1.549365340329345E-2</v>
      </c>
      <c r="H1685" s="42">
        <f>_xll.qlCalendarAdvance(Calendar,$H1684,B1685,"f",FALSE)</f>
        <v>51265</v>
      </c>
      <c r="I1685" s="177">
        <f>_xll.qlInterestRateIndexValueDate(Index1M,$H1685)</f>
        <v>51267</v>
      </c>
      <c r="J1685" s="182">
        <f>IFERROR(_xll.qlIndexFixing(Index1M,$H1685,TRUE,_xll.ohTrigger(RecalcTrigger,Trigger1M)),NA())</f>
        <v>1.5534569862154513E-2</v>
      </c>
      <c r="K1685" s="44" t="e">
        <f>IFERROR(_xll.qlIndexFixing(Index3M,H1685,TRUE,_xll.ohTrigger(RecalcTrigger,Trigger3M)),NA())</f>
        <v>#N/A</v>
      </c>
      <c r="L1685" s="44">
        <f>IFERROR(_xll.qlIndexFixing(Index6M,$H1685,TRUE,_xll.ohTrigger(RecalcTrigger,Trigger6M)),NA())</f>
        <v>1.6154880940087182E-2</v>
      </c>
      <c r="M1685" s="183">
        <f>IFERROR(_xll.qlIndexFixing(Index1Y,$H1685,TRUE,_xll.ohTrigger(RecalcTrigger,Trigger1Y)),NA())</f>
        <v>1.6763432424273812E-2</v>
      </c>
      <c r="N1685" s="182">
        <f>IFERROR(_xll.qlIndexFixing(ONIndex1M,I1685,TRUE,_xll.ohTrigger(RecalcTrigger,Trigger1M)),NA())</f>
        <v>1.5534108922148349E-2</v>
      </c>
      <c r="O1685" s="44" t="e">
        <f>IFERROR(_xll.qlIndexFixing(ONIndex3M,I1685,TRUE,_xll.ohTrigger(RecalcTrigger,Trigger3M)),NA())</f>
        <v>#N/A</v>
      </c>
      <c r="P1685" s="44">
        <f>IFERROR(_xll.qlIndexFixing(ONIndex6M,I1685,TRUE,_xll.ohTrigger(RecalcTrigger,Trigger6M)),NA())</f>
        <v>1.6120737339750946E-2</v>
      </c>
      <c r="Q1685" s="183">
        <f>IFERROR(_xll.qlIndexFixing(ONIndex1Y,I1685,TRUE,_xll.ohTrigger(RecalcTrigger,Trigger1Y)),NA())</f>
        <v>1.670164958349929E-2</v>
      </c>
    </row>
    <row r="1686" spans="2:17" x14ac:dyDescent="0.2">
      <c r="B1686" s="39" t="s">
        <v>42</v>
      </c>
      <c r="D1686" s="42">
        <f>_xll.qlCalendarAdvance(Calendar,$D1685,B1686,"f",FALSE)</f>
        <v>51272</v>
      </c>
      <c r="E1686" s="177">
        <f>_xll.qlInterestRateIndexValueDate(IndexON,D1686)</f>
        <v>51272</v>
      </c>
      <c r="F1686" s="193">
        <f>IFERROR(_xll.qlIndexFixing(IndexON,D1686,TRUE,_xll.ohTrigger(RecalcTrigger,TriggerON)),NA())</f>
        <v>1.5486955655736878E-2</v>
      </c>
      <c r="H1686" s="42">
        <f>_xll.qlCalendarAdvance(Calendar,$H1685,B1686,"f",FALSE)</f>
        <v>51272</v>
      </c>
      <c r="I1686" s="177">
        <f>_xll.qlInterestRateIndexValueDate(Index1M,$H1686)</f>
        <v>51274</v>
      </c>
      <c r="J1686" s="182">
        <f>IFERROR(_xll.qlIndexFixing(Index1M,$H1686,TRUE,_xll.ohTrigger(RecalcTrigger,Trigger1M)),NA())</f>
        <v>1.5528531509980108E-2</v>
      </c>
      <c r="K1686" s="44" t="e">
        <f>IFERROR(_xll.qlIndexFixing(Index3M,H1686,TRUE,_xll.ohTrigger(RecalcTrigger,Trigger3M)),NA())</f>
        <v>#N/A</v>
      </c>
      <c r="L1686" s="44">
        <f>IFERROR(_xll.qlIndexFixing(Index6M,$H1686,TRUE,_xll.ohTrigger(RecalcTrigger,Trigger6M)),NA())</f>
        <v>1.6152807066798731E-2</v>
      </c>
      <c r="M1686" s="183">
        <f>IFERROR(_xll.qlIndexFixing(Index1Y,$H1686,TRUE,_xll.ohTrigger(RecalcTrigger,Trigger1Y)),NA())</f>
        <v>1.67579416446203E-2</v>
      </c>
      <c r="N1686" s="182">
        <f>IFERROR(_xll.qlIndexFixing(ONIndex1M,I1686,TRUE,_xll.ohTrigger(RecalcTrigger,Trigger1M)),NA())</f>
        <v>1.55279366632044E-2</v>
      </c>
      <c r="O1686" s="44" t="e">
        <f>IFERROR(_xll.qlIndexFixing(ONIndex3M,I1686,TRUE,_xll.ohTrigger(RecalcTrigger,Trigger3M)),NA())</f>
        <v>#N/A</v>
      </c>
      <c r="P1686" s="44">
        <f>IFERROR(_xll.qlIndexFixing(ONIndex6M,I1686,TRUE,_xll.ohTrigger(RecalcTrigger,Trigger6M)),NA())</f>
        <v>1.6117284096859308E-2</v>
      </c>
      <c r="Q1686" s="183">
        <f>IFERROR(_xll.qlIndexFixing(ONIndex1Y,I1686,TRUE,_xll.ohTrigger(RecalcTrigger,Trigger1Y)),NA())</f>
        <v>1.6699146670582365E-2</v>
      </c>
    </row>
    <row r="1687" spans="2:17" x14ac:dyDescent="0.2">
      <c r="B1687" s="39" t="s">
        <v>42</v>
      </c>
      <c r="D1687" s="42">
        <f>_xll.qlCalendarAdvance(Calendar,$D1686,B1687,"f",FALSE)</f>
        <v>51279</v>
      </c>
      <c r="E1687" s="177">
        <f>_xll.qlInterestRateIndexValueDate(IndexON,D1687)</f>
        <v>51279</v>
      </c>
      <c r="F1687" s="193">
        <f>IFERROR(_xll.qlIndexFixing(IndexON,D1687,TRUE,_xll.ohTrigger(RecalcTrigger,TriggerON)),NA())</f>
        <v>1.5480341918578944E-2</v>
      </c>
      <c r="H1687" s="42">
        <f>_xll.qlCalendarAdvance(Calendar,$H1686,B1687,"f",FALSE)</f>
        <v>51279</v>
      </c>
      <c r="I1687" s="177">
        <f>_xll.qlInterestRateIndexValueDate(Index1M,$H1687)</f>
        <v>51281</v>
      </c>
      <c r="J1687" s="182">
        <f>IFERROR(_xll.qlIndexFixing(Index1M,$H1687,TRUE,_xll.ohTrigger(RecalcTrigger,Trigger1M)),NA())</f>
        <v>1.552258371537231E-2</v>
      </c>
      <c r="K1687" s="44" t="e">
        <f>IFERROR(_xll.qlIndexFixing(Index3M,H1687,TRUE,_xll.ohTrigger(RecalcTrigger,Trigger3M)),NA())</f>
        <v>#N/A</v>
      </c>
      <c r="L1687" s="44">
        <f>IFERROR(_xll.qlIndexFixing(Index6M,$H1687,TRUE,_xll.ohTrigger(RecalcTrigger,Trigger6M)),NA())</f>
        <v>1.6150846831268509E-2</v>
      </c>
      <c r="M1687" s="183">
        <f>IFERROR(_xll.qlIndexFixing(Index1Y,$H1687,TRUE,_xll.ohTrigger(RecalcTrigger,Trigger1Y)),NA())</f>
        <v>1.6752290205398743E-2</v>
      </c>
      <c r="N1687" s="182">
        <f>IFERROR(_xll.qlIndexFixing(ONIndex1M,I1687,TRUE,_xll.ohTrigger(RecalcTrigger,Trigger1M)),NA())</f>
        <v>1.5521854314259897E-2</v>
      </c>
      <c r="O1687" s="44" t="e">
        <f>IFERROR(_xll.qlIndexFixing(ONIndex3M,I1687,TRUE,_xll.ohTrigger(RecalcTrigger,Trigger3M)),NA())</f>
        <v>#N/A</v>
      </c>
      <c r="P1687" s="44">
        <f>IFERROR(_xll.qlIndexFixing(ONIndex6M,I1687,TRUE,_xll.ohTrigger(RecalcTrigger,Trigger6M)),NA())</f>
        <v>1.611393897068325E-2</v>
      </c>
      <c r="Q1687" s="183">
        <f>IFERROR(_xll.qlIndexFixing(ONIndex1Y,I1687,TRUE,_xll.ohTrigger(RecalcTrigger,Trigger1Y)),NA())</f>
        <v>1.6696722120981278E-2</v>
      </c>
    </row>
    <row r="1688" spans="2:17" x14ac:dyDescent="0.2">
      <c r="B1688" s="39" t="s">
        <v>42</v>
      </c>
      <c r="D1688" s="42">
        <f>_xll.qlCalendarAdvance(Calendar,$D1687,B1688,"f",FALSE)</f>
        <v>51286</v>
      </c>
      <c r="E1688" s="177">
        <f>_xll.qlInterestRateIndexValueDate(IndexON,D1688)</f>
        <v>51286</v>
      </c>
      <c r="F1688" s="193">
        <f>IFERROR(_xll.qlIndexFixing(IndexON,D1688,TRUE,_xll.ohTrigger(RecalcTrigger,TriggerON)),NA())</f>
        <v>1.5473812513242535E-2</v>
      </c>
      <c r="H1688" s="42">
        <f>_xll.qlCalendarAdvance(Calendar,$H1687,B1688,"f",FALSE)</f>
        <v>51286</v>
      </c>
      <c r="I1688" s="177">
        <f>_xll.qlInterestRateIndexValueDate(Index1M,$H1688)</f>
        <v>51288</v>
      </c>
      <c r="J1688" s="182">
        <f>IFERROR(_xll.qlIndexFixing(Index1M,$H1688,TRUE,_xll.ohTrigger(RecalcTrigger,Trigger1M)),NA())</f>
        <v>1.5516726814408091E-2</v>
      </c>
      <c r="K1688" s="44" t="e">
        <f>IFERROR(_xll.qlIndexFixing(Index3M,H1688,TRUE,_xll.ohTrigger(RecalcTrigger,Trigger3M)),NA())</f>
        <v>#N/A</v>
      </c>
      <c r="L1688" s="44">
        <f>IFERROR(_xll.qlIndexFixing(Index6M,$H1688,TRUE,_xll.ohTrigger(RecalcTrigger,Trigger6M)),NA())</f>
        <v>1.6149000601164362E-2</v>
      </c>
      <c r="M1688" s="183">
        <f>IFERROR(_xll.qlIndexFixing(Index1Y,$H1688,TRUE,_xll.ohTrigger(RecalcTrigger,Trigger1Y)),NA())</f>
        <v>1.6746477608879543E-2</v>
      </c>
      <c r="N1688" s="182">
        <f>IFERROR(_xll.qlIndexFixing(ONIndex1M,I1688,TRUE,_xll.ohTrigger(RecalcTrigger,Trigger1M)),NA())</f>
        <v>1.5515862210966347E-2</v>
      </c>
      <c r="O1688" s="44" t="e">
        <f>IFERROR(_xll.qlIndexFixing(ONIndex3M,I1688,TRUE,_xll.ohTrigger(RecalcTrigger,Trigger3M)),NA())</f>
        <v>#N/A</v>
      </c>
      <c r="P1688" s="44">
        <f>IFERROR(_xll.qlIndexFixing(ONIndex6M,I1688,TRUE,_xll.ohTrigger(RecalcTrigger,Trigger6M)),NA())</f>
        <v>1.6110702326290749E-2</v>
      </c>
      <c r="Q1688" s="183">
        <f>IFERROR(_xll.qlIndexFixing(ONIndex1Y,I1688,TRUE,_xll.ohTrigger(RecalcTrigger,Trigger1Y)),NA())</f>
        <v>1.6694376198964633E-2</v>
      </c>
    </row>
    <row r="1689" spans="2:17" x14ac:dyDescent="0.2">
      <c r="B1689" s="39" t="s">
        <v>42</v>
      </c>
      <c r="D1689" s="42">
        <f>_xll.qlCalendarAdvance(Calendar,$D1688,B1689,"f",FALSE)</f>
        <v>51293</v>
      </c>
      <c r="E1689" s="177">
        <f>_xll.qlInterestRateIndexValueDate(IndexON,D1689)</f>
        <v>51293</v>
      </c>
      <c r="F1689" s="193">
        <f>IFERROR(_xll.qlIndexFixing(IndexON,D1689,TRUE,_xll.ohTrigger(RecalcTrigger,TriggerON)),NA())</f>
        <v>1.5467367760670925E-2</v>
      </c>
      <c r="H1689" s="42">
        <f>_xll.qlCalendarAdvance(Calendar,$H1688,B1689,"f",FALSE)</f>
        <v>51293</v>
      </c>
      <c r="I1689" s="177">
        <f>_xll.qlInterestRateIndexValueDate(Index1M,$H1689)</f>
        <v>51295</v>
      </c>
      <c r="J1689" s="182">
        <f>IFERROR(_xll.qlIndexFixing(Index1M,$H1689,TRUE,_xll.ohTrigger(RecalcTrigger,Trigger1M)),NA())</f>
        <v>1.5510961143172162E-2</v>
      </c>
      <c r="K1689" s="44" t="e">
        <f>IFERROR(_xll.qlIndexFixing(Index3M,H1689,TRUE,_xll.ohTrigger(RecalcTrigger,Trigger3M)),NA())</f>
        <v>#N/A</v>
      </c>
      <c r="L1689" s="44">
        <f>IFERROR(_xll.qlIndexFixing(Index6M,$H1689,TRUE,_xll.ohTrigger(RecalcTrigger,Trigger6M)),NA())</f>
        <v>1.6147268744170981E-2</v>
      </c>
      <c r="M1689" s="183">
        <f>IFERROR(_xll.qlIndexFixing(Index1Y,$H1689,TRUE,_xll.ohTrigger(RecalcTrigger,Trigger1Y)),NA())</f>
        <v>1.6740503356736523E-2</v>
      </c>
      <c r="N1689" s="182">
        <f>IFERROR(_xll.qlIndexFixing(ONIndex1M,I1689,TRUE,_xll.ohTrigger(RecalcTrigger,Trigger1M)),NA())</f>
        <v>1.5509960689055191E-2</v>
      </c>
      <c r="O1689" s="44" t="e">
        <f>IFERROR(_xll.qlIndexFixing(ONIndex3M,I1689,TRUE,_xll.ohTrigger(RecalcTrigger,Trigger3M)),NA())</f>
        <v>#N/A</v>
      </c>
      <c r="P1689" s="44">
        <f>IFERROR(_xll.qlIndexFixing(ONIndex6M,I1689,TRUE,_xll.ohTrigger(RecalcTrigger,Trigger6M)),NA())</f>
        <v>1.6107574528669844E-2</v>
      </c>
      <c r="Q1689" s="183">
        <f>IFERROR(_xll.qlIndexFixing(ONIndex1Y,I1689,TRUE,_xll.ohTrigger(RecalcTrigger,Trigger1Y)),NA())</f>
        <v>1.669210916920072E-2</v>
      </c>
    </row>
    <row r="1690" spans="2:17" x14ac:dyDescent="0.2">
      <c r="B1690" s="39" t="s">
        <v>42</v>
      </c>
      <c r="D1690" s="42">
        <f>_xll.qlCalendarAdvance(Calendar,$D1689,B1690,"f",FALSE)</f>
        <v>51300</v>
      </c>
      <c r="E1690" s="177">
        <f>_xll.qlInterestRateIndexValueDate(IndexON,D1690)</f>
        <v>51300</v>
      </c>
      <c r="F1690" s="193">
        <f>IFERROR(_xll.qlIndexFixing(IndexON,D1690,TRUE,_xll.ohTrigger(RecalcTrigger,TriggerON)),NA())</f>
        <v>1.5461007982366937E-2</v>
      </c>
      <c r="H1690" s="42">
        <f>_xll.qlCalendarAdvance(Calendar,$H1689,B1690,"f",FALSE)</f>
        <v>51300</v>
      </c>
      <c r="I1690" s="177">
        <f>_xll.qlInterestRateIndexValueDate(Index1M,$H1690)</f>
        <v>51302</v>
      </c>
      <c r="J1690" s="182">
        <f>IFERROR(_xll.qlIndexFixing(Index1M,$H1690,TRUE,_xll.ohTrigger(RecalcTrigger,Trigger1M)),NA())</f>
        <v>1.5505287037746649E-2</v>
      </c>
      <c r="K1690" s="44" t="e">
        <f>IFERROR(_xll.qlIndexFixing(Index3M,H1690,TRUE,_xll.ohTrigger(RecalcTrigger,Trigger3M)),NA())</f>
        <v>#N/A</v>
      </c>
      <c r="L1690" s="44">
        <f>IFERROR(_xll.qlIndexFixing(Index6M,$H1690,TRUE,_xll.ohTrigger(RecalcTrigger,Trigger6M)),NA())</f>
        <v>1.6145651627993366E-2</v>
      </c>
      <c r="M1690" s="183">
        <f>IFERROR(_xll.qlIndexFixing(Index1Y,$H1690,TRUE,_xll.ohTrigger(RecalcTrigger,Trigger1Y)),NA())</f>
        <v>1.6734366950047798E-2</v>
      </c>
      <c r="N1690" s="182">
        <f>IFERROR(_xll.qlIndexFixing(ONIndex1M,I1690,TRUE,_xll.ohTrigger(RecalcTrigger,Trigger1M)),NA())</f>
        <v>1.5504150084497681E-2</v>
      </c>
      <c r="O1690" s="44" t="e">
        <f>IFERROR(_xll.qlIndexFixing(ONIndex3M,I1690,TRUE,_xll.ohTrigger(RecalcTrigger,Trigger3M)),NA())</f>
        <v>#N/A</v>
      </c>
      <c r="P1690" s="44">
        <f>IFERROR(_xll.qlIndexFixing(ONIndex6M,I1690,TRUE,_xll.ohTrigger(RecalcTrigger,Trigger6M)),NA())</f>
        <v>1.6104555942728638E-2</v>
      </c>
      <c r="Q1690" s="183">
        <f>IFERROR(_xll.qlIndexFixing(ONIndex1Y,I1690,TRUE,_xll.ohTrigger(RecalcTrigger,Trigger1Y)),NA())</f>
        <v>1.6689921295958143E-2</v>
      </c>
    </row>
    <row r="1691" spans="2:17" x14ac:dyDescent="0.2">
      <c r="B1691" s="39" t="s">
        <v>42</v>
      </c>
      <c r="D1691" s="42">
        <f>_xll.qlCalendarAdvance(Calendar,$D1690,B1691,"f",FALSE)</f>
        <v>51307</v>
      </c>
      <c r="E1691" s="177">
        <f>_xll.qlInterestRateIndexValueDate(IndexON,D1691)</f>
        <v>51307</v>
      </c>
      <c r="F1691" s="193">
        <f>IFERROR(_xll.qlIndexFixing(IndexON,D1691,TRUE,_xll.ohTrigger(RecalcTrigger,TriggerON)),NA())</f>
        <v>1.5454733499513651E-2</v>
      </c>
      <c r="H1691" s="42">
        <f>_xll.qlCalendarAdvance(Calendar,$H1690,B1691,"f",FALSE)</f>
        <v>51307</v>
      </c>
      <c r="I1691" s="177">
        <f>_xll.qlInterestRateIndexValueDate(Index1M,$H1691)</f>
        <v>51309</v>
      </c>
      <c r="J1691" s="182">
        <f>IFERROR(_xll.qlIndexFixing(Index1M,$H1691,TRUE,_xll.ohTrigger(RecalcTrigger,Trigger1M)),NA())</f>
        <v>1.5499704834218841E-2</v>
      </c>
      <c r="K1691" s="44" t="e">
        <f>IFERROR(_xll.qlIndexFixing(Index3M,H1691,TRUE,_xll.ohTrigger(RecalcTrigger,Trigger3M)),NA())</f>
        <v>#N/A</v>
      </c>
      <c r="L1691" s="44">
        <f>IFERROR(_xll.qlIndexFixing(Index6M,$H1691,TRUE,_xll.ohTrigger(RecalcTrigger,Trigger6M)),NA())</f>
        <v>1.6144044513743686E-2</v>
      </c>
      <c r="M1691" s="183">
        <f>IFERROR(_xll.qlIndexFixing(Index1Y,$H1691,TRUE,_xll.ohTrigger(RecalcTrigger,Trigger1Y)),NA())</f>
        <v>1.6728067889296431E-2</v>
      </c>
      <c r="N1691" s="182">
        <f>IFERROR(_xll.qlIndexFixing(ONIndex1M,I1691,TRUE,_xll.ohTrigger(RecalcTrigger,Trigger1M)),NA())</f>
        <v>1.5498430732865387E-2</v>
      </c>
      <c r="O1691" s="44" t="e">
        <f>IFERROR(_xll.qlIndexFixing(ONIndex3M,I1691,TRUE,_xll.ohTrigger(RecalcTrigger,Trigger3M)),NA())</f>
        <v>#N/A</v>
      </c>
      <c r="P1691" s="44">
        <f>IFERROR(_xll.qlIndexFixing(ONIndex6M,I1691,TRUE,_xll.ohTrigger(RecalcTrigger,Trigger6M)),NA())</f>
        <v>1.6101646933535108E-2</v>
      </c>
      <c r="Q1691" s="183">
        <f>IFERROR(_xll.qlIndexFixing(ONIndex1Y,I1691,TRUE,_xll.ohTrigger(RecalcTrigger,Trigger1Y)),NA())</f>
        <v>1.6687812844145E-2</v>
      </c>
    </row>
    <row r="1692" spans="2:17" x14ac:dyDescent="0.2">
      <c r="B1692" s="39" t="s">
        <v>42</v>
      </c>
      <c r="D1692" s="42">
        <f>_xll.qlCalendarAdvance(Calendar,$D1691,B1692,"f",FALSE)</f>
        <v>51314</v>
      </c>
      <c r="E1692" s="177">
        <f>_xll.qlInterestRateIndexValueDate(IndexON,D1692)</f>
        <v>51314</v>
      </c>
      <c r="F1692" s="193">
        <f>IFERROR(_xll.qlIndexFixing(IndexON,D1692,TRUE,_xll.ohTrigger(RecalcTrigger,TriggerON)),NA())</f>
        <v>1.5448544633533956E-2</v>
      </c>
      <c r="H1692" s="42">
        <f>_xll.qlCalendarAdvance(Calendar,$H1691,B1692,"f",FALSE)</f>
        <v>51314</v>
      </c>
      <c r="I1692" s="177">
        <f>_xll.qlInterestRateIndexValueDate(Index1M,$H1692)</f>
        <v>51316</v>
      </c>
      <c r="J1692" s="182">
        <f>IFERROR(_xll.qlIndexFixing(Index1M,$H1692,TRUE,_xll.ohTrigger(RecalcTrigger,Trigger1M)),NA())</f>
        <v>1.5494164498756902E-2</v>
      </c>
      <c r="K1692" s="44" t="e">
        <f>IFERROR(_xll.qlIndexFixing(Index3M,H1692,TRUE,_xll.ohTrigger(RecalcTrigger,Trigger3M)),NA())</f>
        <v>#N/A</v>
      </c>
      <c r="L1692" s="44">
        <f>IFERROR(_xll.qlIndexFixing(Index6M,$H1692,TRUE,_xll.ohTrigger(RecalcTrigger,Trigger6M)),NA())</f>
        <v>1.6142267734693311E-2</v>
      </c>
      <c r="M1692" s="183">
        <f>IFERROR(_xll.qlIndexFixing(Index1Y,$H1692,TRUE,_xll.ohTrigger(RecalcTrigger,Trigger1Y)),NA())</f>
        <v>1.6722367192650162E-2</v>
      </c>
      <c r="N1692" s="182">
        <f>IFERROR(_xll.qlIndexFixing(ONIndex1M,I1692,TRUE,_xll.ohTrigger(RecalcTrigger,Trigger1M)),NA())</f>
        <v>1.5492802970049624E-2</v>
      </c>
      <c r="O1692" s="44" t="e">
        <f>IFERROR(_xll.qlIndexFixing(ONIndex3M,I1692,TRUE,_xll.ohTrigger(RecalcTrigger,Trigger3M)),NA())</f>
        <v>#N/A</v>
      </c>
      <c r="P1692" s="44">
        <f>IFERROR(_xll.qlIndexFixing(ONIndex6M,I1692,TRUE,_xll.ohTrigger(RecalcTrigger,Trigger6M)),NA())</f>
        <v>1.6098847866077293E-2</v>
      </c>
      <c r="Q1692" s="183">
        <f>IFERROR(_xll.qlIndexFixing(ONIndex1Y,I1692,TRUE,_xll.ohTrigger(RecalcTrigger,Trigger1Y)),NA())</f>
        <v>1.6685784078189769E-2</v>
      </c>
    </row>
    <row r="1693" spans="2:17" x14ac:dyDescent="0.2">
      <c r="B1693" s="39" t="s">
        <v>42</v>
      </c>
      <c r="D1693" s="42">
        <f>_xll.qlCalendarAdvance(Calendar,$D1692,B1693,"f",FALSE)</f>
        <v>51321</v>
      </c>
      <c r="E1693" s="177">
        <f>_xll.qlInterestRateIndexValueDate(IndexON,D1693)</f>
        <v>51321</v>
      </c>
      <c r="F1693" s="193">
        <f>IFERROR(_xll.qlIndexFixing(IndexON,D1693,TRUE,_xll.ohTrigger(RecalcTrigger,TriggerON)),NA())</f>
        <v>1.5442441705610932E-2</v>
      </c>
      <c r="H1693" s="42">
        <f>_xll.qlCalendarAdvance(Calendar,$H1692,B1693,"f",FALSE)</f>
        <v>51321</v>
      </c>
      <c r="I1693" s="177">
        <f>_xll.qlInterestRateIndexValueDate(Index1M,$H1693)</f>
        <v>51323</v>
      </c>
      <c r="J1693" s="182">
        <f>IFERROR(_xll.qlIndexFixing(Index1M,$H1693,TRUE,_xll.ohTrigger(RecalcTrigger,Trigger1M)),NA())</f>
        <v>1.5488817477208067E-2</v>
      </c>
      <c r="K1693" s="44" t="e">
        <f>IFERROR(_xll.qlIndexFixing(Index3M,H1693,TRUE,_xll.ohTrigger(RecalcTrigger,Trigger3M)),NA())</f>
        <v>#N/A</v>
      </c>
      <c r="L1693" s="44">
        <f>IFERROR(_xll.qlIndexFixing(Index6M,$H1693,TRUE,_xll.ohTrigger(RecalcTrigger,Trigger6M)),NA())</f>
        <v>1.6140315374848925E-2</v>
      </c>
      <c r="M1693" s="183">
        <f>IFERROR(_xll.qlIndexFixing(Index1Y,$H1693,TRUE,_xll.ohTrigger(RecalcTrigger,Trigger1Y)),NA())</f>
        <v>1.6714979804565558E-2</v>
      </c>
      <c r="N1693" s="182">
        <f>IFERROR(_xll.qlIndexFixing(ONIndex1M,I1693,TRUE,_xll.ohTrigger(RecalcTrigger,Trigger1M)),NA())</f>
        <v>1.5487267131861771E-2</v>
      </c>
      <c r="O1693" s="44" t="e">
        <f>IFERROR(_xll.qlIndexFixing(ONIndex3M,I1693,TRUE,_xll.ohTrigger(RecalcTrigger,Trigger3M)),NA())</f>
        <v>#N/A</v>
      </c>
      <c r="P1693" s="44">
        <f>IFERROR(_xll.qlIndexFixing(ONIndex6M,I1693,TRUE,_xll.ohTrigger(RecalcTrigger,Trigger6M)),NA())</f>
        <v>1.6096159105263297E-2</v>
      </c>
      <c r="Q1693" s="183">
        <f>IFERROR(_xll.qlIndexFixing(ONIndex1Y,I1693,TRUE,_xll.ohTrigger(RecalcTrigger,Trigger1Y)),NA())</f>
        <v>1.6683835262440994E-2</v>
      </c>
    </row>
    <row r="1694" spans="2:17" x14ac:dyDescent="0.2">
      <c r="B1694" s="39" t="s">
        <v>42</v>
      </c>
      <c r="D1694" s="42">
        <f>_xll.qlCalendarAdvance(Calendar,$D1693,B1694,"f",FALSE)</f>
        <v>51328</v>
      </c>
      <c r="E1694" s="177">
        <f>_xll.qlInterestRateIndexValueDate(IndexON,D1694)</f>
        <v>51328</v>
      </c>
      <c r="F1694" s="193">
        <f>IFERROR(_xll.qlIndexFixing(IndexON,D1694,TRUE,_xll.ohTrigger(RecalcTrigger,TriggerON)),NA())</f>
        <v>1.5436425037087531E-2</v>
      </c>
      <c r="H1694" s="42">
        <f>_xll.qlCalendarAdvance(Calendar,$H1693,B1694,"f",FALSE)</f>
        <v>51328</v>
      </c>
      <c r="I1694" s="177">
        <f>_xll.qlInterestRateIndexValueDate(Index1M,$H1694)</f>
        <v>51330</v>
      </c>
      <c r="J1694" s="182">
        <f>IFERROR(_xll.qlIndexFixing(Index1M,$H1694,TRUE,_xll.ohTrigger(RecalcTrigger,Trigger1M)),NA())</f>
        <v>1.548351299590483E-2</v>
      </c>
      <c r="K1694" s="44" t="e">
        <f>IFERROR(_xll.qlIndexFixing(Index3M,H1694,TRUE,_xll.ohTrigger(RecalcTrigger,Trigger3M)),NA())</f>
        <v>#N/A</v>
      </c>
      <c r="L1694" s="44">
        <f>IFERROR(_xll.qlIndexFixing(Index6M,$H1694,TRUE,_xll.ohTrigger(RecalcTrigger,Trigger6M)),NA())</f>
        <v>1.6138184418142697E-2</v>
      </c>
      <c r="M1694" s="183">
        <f>IFERROR(_xll.qlIndexFixing(Index1Y,$H1694,TRUE,_xll.ohTrigger(RecalcTrigger,Trigger1Y)),NA())</f>
        <v>1.6708189778584303E-2</v>
      </c>
      <c r="N1694" s="182">
        <f>IFERROR(_xll.qlIndexFixing(ONIndex1M,I1694,TRUE,_xll.ohTrigger(RecalcTrigger,Trigger1M)),NA())</f>
        <v>1.5481823554033269E-2</v>
      </c>
      <c r="O1694" s="44" t="e">
        <f>IFERROR(_xll.qlIndexFixing(ONIndex3M,I1694,TRUE,_xll.ohTrigger(RecalcTrigger,Trigger3M)),NA())</f>
        <v>#N/A</v>
      </c>
      <c r="P1694" s="44">
        <f>IFERROR(_xll.qlIndexFixing(ONIndex6M,I1694,TRUE,_xll.ohTrigger(RecalcTrigger,Trigger6M)),NA())</f>
        <v>1.6093581016161096E-2</v>
      </c>
      <c r="Q1694" s="183">
        <f>IFERROR(_xll.qlIndexFixing(ONIndex1Y,I1694,TRUE,_xll.ohTrigger(RecalcTrigger,Trigger1Y)),NA())</f>
        <v>1.6681966661726833E-2</v>
      </c>
    </row>
    <row r="1695" spans="2:17" x14ac:dyDescent="0.2">
      <c r="B1695" s="39" t="s">
        <v>42</v>
      </c>
      <c r="D1695" s="42">
        <f>_xll.qlCalendarAdvance(Calendar,$D1694,B1695,"f",FALSE)</f>
        <v>51335</v>
      </c>
      <c r="E1695" s="177">
        <f>_xll.qlInterestRateIndexValueDate(IndexON,D1695)</f>
        <v>51335</v>
      </c>
      <c r="F1695" s="193">
        <f>IFERROR(_xll.qlIndexFixing(IndexON,D1695,TRUE,_xll.ohTrigger(RecalcTrigger,TriggerON)),NA())</f>
        <v>1.5430494949066897E-2</v>
      </c>
      <c r="H1695" s="42">
        <f>_xll.qlCalendarAdvance(Calendar,$H1694,B1695,"f",FALSE)</f>
        <v>51335</v>
      </c>
      <c r="I1695" s="177">
        <f>_xll.qlInterestRateIndexValueDate(Index1M,$H1695)</f>
        <v>51337</v>
      </c>
      <c r="J1695" s="182">
        <f>IFERROR(_xll.qlIndexFixing(Index1M,$H1695,TRUE,_xll.ohTrigger(RecalcTrigger,Trigger1M)),NA())</f>
        <v>1.5478301760856183E-2</v>
      </c>
      <c r="K1695" s="44" t="e">
        <f>IFERROR(_xll.qlIndexFixing(Index3M,H1695,TRUE,_xll.ohTrigger(RecalcTrigger,Trigger3M)),NA())</f>
        <v>#N/A</v>
      </c>
      <c r="L1695" s="44">
        <f>IFERROR(_xll.qlIndexFixing(Index6M,$H1695,TRUE,_xll.ohTrigger(RecalcTrigger,Trigger6M)),NA())</f>
        <v>1.6135871840264313E-2</v>
      </c>
      <c r="M1695" s="183">
        <f>IFERROR(_xll.qlIndexFixing(Index1Y,$H1695,TRUE,_xll.ohTrigger(RecalcTrigger,Trigger1Y)),NA())</f>
        <v>1.6701235094538209E-2</v>
      </c>
      <c r="N1695" s="182">
        <f>IFERROR(_xll.qlIndexFixing(ONIndex1M,I1695,TRUE,_xll.ohTrigger(RecalcTrigger,Trigger1M)),NA())</f>
        <v>1.5476472572295563E-2</v>
      </c>
      <c r="O1695" s="44" t="e">
        <f>IFERROR(_xll.qlIndexFixing(ONIndex3M,I1695,TRUE,_xll.ohTrigger(RecalcTrigger,Trigger3M)),NA())</f>
        <v>#N/A</v>
      </c>
      <c r="P1695" s="44">
        <f>IFERROR(_xll.qlIndexFixing(ONIndex6M,I1695,TRUE,_xll.ohTrigger(RecalcTrigger,Trigger6M)),NA())</f>
        <v>1.609111396375873E-2</v>
      </c>
      <c r="Q1695" s="183">
        <f>IFERROR(_xll.qlIndexFixing(ONIndex1Y,I1695,TRUE,_xll.ohTrigger(RecalcTrigger,Trigger1Y)),NA())</f>
        <v>1.6680178540555701E-2</v>
      </c>
    </row>
    <row r="1696" spans="2:17" x14ac:dyDescent="0.2">
      <c r="B1696" s="39" t="s">
        <v>42</v>
      </c>
      <c r="D1696" s="42">
        <f>_xll.qlCalendarAdvance(Calendar,$D1695,B1696,"f",FALSE)</f>
        <v>51342</v>
      </c>
      <c r="E1696" s="177">
        <f>_xll.qlInterestRateIndexValueDate(IndexON,D1696)</f>
        <v>51342</v>
      </c>
      <c r="F1696" s="193">
        <f>IFERROR(_xll.qlIndexFixing(IndexON,D1696,TRUE,_xll.ohTrigger(RecalcTrigger,TriggerON)),NA())</f>
        <v>1.5424651762891983E-2</v>
      </c>
      <c r="H1696" s="42">
        <f>_xll.qlCalendarAdvance(Calendar,$H1695,B1696,"f",FALSE)</f>
        <v>51342</v>
      </c>
      <c r="I1696" s="177">
        <f>_xll.qlInterestRateIndexValueDate(Index1M,$H1696)</f>
        <v>51344</v>
      </c>
      <c r="J1696" s="182">
        <f>IFERROR(_xll.qlIndexFixing(Index1M,$H1696,TRUE,_xll.ohTrigger(RecalcTrigger,Trigger1M)),NA())</f>
        <v>1.5473184108157149E-2</v>
      </c>
      <c r="K1696" s="44" t="e">
        <f>IFERROR(_xll.qlIndexFixing(Index3M,H1696,TRUE,_xll.ohTrigger(RecalcTrigger,Trigger3M)),NA())</f>
        <v>#N/A</v>
      </c>
      <c r="L1696" s="44">
        <f>IFERROR(_xll.qlIndexFixing(Index6M,$H1696,TRUE,_xll.ohTrigger(RecalcTrigger,Trigger6M)),NA())</f>
        <v>1.6133374608660538E-2</v>
      </c>
      <c r="M1696" s="183">
        <f>IFERROR(_xll.qlIndexFixing(Index1Y,$H1696,TRUE,_xll.ohTrigger(RecalcTrigger,Trigger1Y)),NA())</f>
        <v>1.6694115249946819E-2</v>
      </c>
      <c r="N1696" s="182">
        <f>IFERROR(_xll.qlIndexFixing(ONIndex1M,I1696,TRUE,_xll.ohTrigger(RecalcTrigger,Trigger1M)),NA())</f>
        <v>1.5471214522460031E-2</v>
      </c>
      <c r="O1696" s="44" t="e">
        <f>IFERROR(_xll.qlIndexFixing(ONIndex3M,I1696,TRUE,_xll.ohTrigger(RecalcTrigger,Trigger3M)),NA())</f>
        <v>#N/A</v>
      </c>
      <c r="P1696" s="44">
        <f>IFERROR(_xll.qlIndexFixing(ONIndex6M,I1696,TRUE,_xll.ohTrigger(RecalcTrigger,Trigger6M)),NA())</f>
        <v>1.6088758313284046E-2</v>
      </c>
      <c r="Q1696" s="183">
        <f>IFERROR(_xll.qlIndexFixing(ONIndex1Y,I1696,TRUE,_xll.ohTrigger(RecalcTrigger,Trigger1Y)),NA())</f>
        <v>1.6678471163356079E-2</v>
      </c>
    </row>
    <row r="1697" spans="2:17" x14ac:dyDescent="0.2">
      <c r="B1697" s="39" t="s">
        <v>42</v>
      </c>
      <c r="D1697" s="42">
        <f>_xll.qlCalendarAdvance(Calendar,$D1696,B1697,"f",FALSE)</f>
        <v>51349</v>
      </c>
      <c r="E1697" s="177">
        <f>_xll.qlInterestRateIndexValueDate(IndexON,D1697)</f>
        <v>51349</v>
      </c>
      <c r="F1697" s="193">
        <f>IFERROR(_xll.qlIndexFixing(IndexON,D1697,TRUE,_xll.ohTrigger(RecalcTrigger,TriggerON)),NA())</f>
        <v>1.5418895800065613E-2</v>
      </c>
      <c r="H1697" s="42">
        <f>_xll.qlCalendarAdvance(Calendar,$H1696,B1697,"f",FALSE)</f>
        <v>51349</v>
      </c>
      <c r="I1697" s="177">
        <f>_xll.qlInterestRateIndexValueDate(Index1M,$H1697)</f>
        <v>51351</v>
      </c>
      <c r="J1697" s="182">
        <f>IFERROR(_xll.qlIndexFixing(Index1M,$H1697,TRUE,_xll.ohTrigger(RecalcTrigger,Trigger1M)),NA())</f>
        <v>1.5468160373905325E-2</v>
      </c>
      <c r="K1697" s="44" t="e">
        <f>IFERROR(_xll.qlIndexFixing(Index3M,H1697,TRUE,_xll.ohTrigger(RecalcTrigger,Trigger3M)),NA())</f>
        <v>#N/A</v>
      </c>
      <c r="L1697" s="44">
        <f>IFERROR(_xll.qlIndexFixing(Index6M,$H1697,TRUE,_xll.ohTrigger(RecalcTrigger,Trigger6M)),NA())</f>
        <v>1.6130689682537377E-2</v>
      </c>
      <c r="M1697" s="183">
        <f>IFERROR(_xll.qlIndexFixing(Index1Y,$H1697,TRUE,_xll.ohTrigger(RecalcTrigger,Trigger1Y)),NA())</f>
        <v>1.668682974174094E-2</v>
      </c>
      <c r="N1697" s="182">
        <f>IFERROR(_xll.qlIndexFixing(ONIndex1M,I1697,TRUE,_xll.ohTrigger(RecalcTrigger,Trigger1M)),NA())</f>
        <v>1.5466049740417986E-2</v>
      </c>
      <c r="O1697" s="44" t="e">
        <f>IFERROR(_xll.qlIndexFixing(ONIndex3M,I1697,TRUE,_xll.ohTrigger(RecalcTrigger,Trigger3M)),NA())</f>
        <v>#N/A</v>
      </c>
      <c r="P1697" s="44">
        <f>IFERROR(_xll.qlIndexFixing(ONIndex6M,I1697,TRUE,_xll.ohTrigger(RecalcTrigger,Trigger6M)),NA())</f>
        <v>1.6086514429165533E-2</v>
      </c>
      <c r="Q1697" s="183">
        <f>IFERROR(_xll.qlIndexFixing(ONIndex1Y,I1697,TRUE,_xll.ohTrigger(RecalcTrigger,Trigger1Y)),NA())</f>
        <v>1.6676844794716317E-2</v>
      </c>
    </row>
    <row r="1698" spans="2:17" x14ac:dyDescent="0.2">
      <c r="B1698" s="39" t="s">
        <v>42</v>
      </c>
      <c r="D1698" s="42">
        <f>_xll.qlCalendarAdvance(Calendar,$D1697,B1698,"f",FALSE)</f>
        <v>51356</v>
      </c>
      <c r="E1698" s="177">
        <f>_xll.qlInterestRateIndexValueDate(IndexON,D1698)</f>
        <v>51356</v>
      </c>
      <c r="F1698" s="193">
        <f>IFERROR(_xll.qlIndexFixing(IndexON,D1698,TRUE,_xll.ohTrigger(RecalcTrigger,TriggerON)),NA())</f>
        <v>1.5413227381531058E-2</v>
      </c>
      <c r="H1698" s="42">
        <f>_xll.qlCalendarAdvance(Calendar,$H1697,B1698,"f",FALSE)</f>
        <v>51356</v>
      </c>
      <c r="I1698" s="177">
        <f>_xll.qlInterestRateIndexValueDate(Index1M,$H1698)</f>
        <v>51358</v>
      </c>
      <c r="J1698" s="182">
        <f>IFERROR(_xll.qlIndexFixing(Index1M,$H1698,TRUE,_xll.ohTrigger(RecalcTrigger,Trigger1M)),NA())</f>
        <v>1.546323089419574E-2</v>
      </c>
      <c r="K1698" s="44" t="e">
        <f>IFERROR(_xll.qlIndexFixing(Index3M,H1698,TRUE,_xll.ohTrigger(RecalcTrigger,Trigger3M)),NA())</f>
        <v>#N/A</v>
      </c>
      <c r="L1698" s="44">
        <f>IFERROR(_xll.qlIndexFixing(Index6M,$H1698,TRUE,_xll.ohTrigger(RecalcTrigger,Trigger6M)),NA())</f>
        <v>1.6127814012864828E-2</v>
      </c>
      <c r="M1698" s="183">
        <f>IFERROR(_xll.qlIndexFixing(Index1Y,$H1698,TRUE,_xll.ohTrigger(RecalcTrigger,Trigger1Y)),NA())</f>
        <v>1.6679378066261116E-2</v>
      </c>
      <c r="N1698" s="182">
        <f>IFERROR(_xll.qlIndexFixing(ONIndex1M,I1698,TRUE,_xll.ohTrigger(RecalcTrigger,Trigger1M)),NA())</f>
        <v>1.5460978561820937E-2</v>
      </c>
      <c r="O1698" s="44" t="e">
        <f>IFERROR(_xll.qlIndexFixing(ONIndex3M,I1698,TRUE,_xll.ohTrigger(RecalcTrigger,Trigger3M)),NA())</f>
        <v>#N/A</v>
      </c>
      <c r="P1698" s="44">
        <f>IFERROR(_xll.qlIndexFixing(ONIndex6M,I1698,TRUE,_xll.ohTrigger(RecalcTrigger,Trigger6M)),NA())</f>
        <v>1.6084382676790909E-2</v>
      </c>
      <c r="Q1698" s="183">
        <f>IFERROR(_xll.qlIndexFixing(ONIndex1Y,I1698,TRUE,_xll.ohTrigger(RecalcTrigger,Trigger1Y)),NA())</f>
        <v>1.667529969914483E-2</v>
      </c>
    </row>
    <row r="1699" spans="2:17" x14ac:dyDescent="0.2">
      <c r="B1699" s="39" t="s">
        <v>42</v>
      </c>
      <c r="D1699" s="42">
        <f>_xll.qlCalendarAdvance(Calendar,$D1698,B1699,"f",FALSE)</f>
        <v>51363</v>
      </c>
      <c r="E1699" s="177">
        <f>_xll.qlInterestRateIndexValueDate(IndexON,D1699)</f>
        <v>51363</v>
      </c>
      <c r="F1699" s="193">
        <f>IFERROR(_xll.qlIndexFixing(IndexON,D1699,TRUE,_xll.ohTrigger(RecalcTrigger,TriggerON)),NA())</f>
        <v>1.540764682887108E-2</v>
      </c>
      <c r="H1699" s="42">
        <f>_xll.qlCalendarAdvance(Calendar,$H1698,B1699,"f",FALSE)</f>
        <v>51363</v>
      </c>
      <c r="I1699" s="177">
        <f>_xll.qlInterestRateIndexValueDate(Index1M,$H1699)</f>
        <v>51365</v>
      </c>
      <c r="J1699" s="182">
        <f>IFERROR(_xll.qlIndexFixing(Index1M,$H1699,TRUE,_xll.ohTrigger(RecalcTrigger,Trigger1M)),NA())</f>
        <v>1.5458396005125989E-2</v>
      </c>
      <c r="K1699" s="44" t="e">
        <f>IFERROR(_xll.qlIndexFixing(Index3M,H1699,TRUE,_xll.ohTrigger(RecalcTrigger,Trigger3M)),NA())</f>
        <v>#N/A</v>
      </c>
      <c r="L1699" s="44">
        <f>IFERROR(_xll.qlIndexFixing(Index6M,$H1699,TRUE,_xll.ohTrigger(RecalcTrigger,Trigger6M)),NA())</f>
        <v>1.612474454237775E-2</v>
      </c>
      <c r="M1699" s="183">
        <f>IFERROR(_xll.qlIndexFixing(Index1Y,$H1699,TRUE,_xll.ohTrigger(RecalcTrigger,Trigger1Y)),NA())</f>
        <v>1.667175971926111E-2</v>
      </c>
      <c r="N1699" s="182">
        <f>IFERROR(_xll.qlIndexFixing(ONIndex1M,I1699,TRUE,_xll.ohTrigger(RecalcTrigger,Trigger1M)),NA())</f>
        <v>1.5456001322400326E-2</v>
      </c>
      <c r="O1699" s="44" t="e">
        <f>IFERROR(_xll.qlIndexFixing(ONIndex3M,I1699,TRUE,_xll.ohTrigger(RecalcTrigger,Trigger3M)),NA())</f>
        <v>#N/A</v>
      </c>
      <c r="P1699" s="44">
        <f>IFERROR(_xll.qlIndexFixing(ONIndex6M,I1699,TRUE,_xll.ohTrigger(RecalcTrigger,Trigger6M)),NA())</f>
        <v>1.6082363421148216E-2</v>
      </c>
      <c r="Q1699" s="183">
        <f>IFERROR(_xll.qlIndexFixing(ONIndex1Y,I1699,TRUE,_xll.ohTrigger(RecalcTrigger,Trigger1Y)),NA())</f>
        <v>1.6673836141150034E-2</v>
      </c>
    </row>
    <row r="1700" spans="2:17" x14ac:dyDescent="0.2">
      <c r="B1700" s="39" t="s">
        <v>42</v>
      </c>
      <c r="D1700" s="42">
        <f>_xll.qlCalendarAdvance(Calendar,$D1699,B1700,"f",FALSE)</f>
        <v>51370</v>
      </c>
      <c r="E1700" s="177">
        <f>_xll.qlInterestRateIndexValueDate(IndexON,D1700)</f>
        <v>51370</v>
      </c>
      <c r="F1700" s="193">
        <f>IFERROR(_xll.qlIndexFixing(IndexON,D1700,TRUE,_xll.ohTrigger(RecalcTrigger,TriggerON)),NA())</f>
        <v>1.5402154463108886E-2</v>
      </c>
      <c r="H1700" s="42">
        <f>_xll.qlCalendarAdvance(Calendar,$H1699,B1700,"f",FALSE)</f>
        <v>51370</v>
      </c>
      <c r="I1700" s="177">
        <f>_xll.qlInterestRateIndexValueDate(Index1M,$H1700)</f>
        <v>51372</v>
      </c>
      <c r="J1700" s="182">
        <f>IFERROR(_xll.qlIndexFixing(Index1M,$H1700,TRUE,_xll.ohTrigger(RecalcTrigger,Trigger1M)),NA())</f>
        <v>1.5453656042798835E-2</v>
      </c>
      <c r="K1700" s="44" t="e">
        <f>IFERROR(_xll.qlIndexFixing(Index3M,H1700,TRUE,_xll.ohTrigger(RecalcTrigger,Trigger3M)),NA())</f>
        <v>#N/A</v>
      </c>
      <c r="L1700" s="44">
        <f>IFERROR(_xll.qlIndexFixing(Index6M,$H1700,TRUE,_xll.ohTrigger(RecalcTrigger,Trigger6M)),NA())</f>
        <v>1.6121478205581036E-2</v>
      </c>
      <c r="M1700" s="183">
        <f>IFERROR(_xll.qlIndexFixing(Index1Y,$H1700,TRUE,_xll.ohTrigger(RecalcTrigger,Trigger1Y)),NA())</f>
        <v>1.666397419590529E-2</v>
      </c>
      <c r="N1700" s="182">
        <f>IFERROR(_xll.qlIndexFixing(ONIndex1M,I1700,TRUE,_xll.ohTrigger(RecalcTrigger,Trigger1M)),NA())</f>
        <v>1.5451118358207339E-2</v>
      </c>
      <c r="O1700" s="44" t="e">
        <f>IFERROR(_xll.qlIndexFixing(ONIndex3M,I1700,TRUE,_xll.ohTrigger(RecalcTrigger,Trigger3M)),NA())</f>
        <v>#N/A</v>
      </c>
      <c r="P1700" s="44">
        <f>IFERROR(_xll.qlIndexFixing(ONIndex6M,I1700,TRUE,_xll.ohTrigger(RecalcTrigger,Trigger6M)),NA())</f>
        <v>1.6080457027145556E-2</v>
      </c>
      <c r="Q1700" s="183">
        <f>IFERROR(_xll.qlIndexFixing(ONIndex1Y,I1700,TRUE,_xll.ohTrigger(RecalcTrigger,Trigger1Y)),NA())</f>
        <v>1.6672454385560087E-2</v>
      </c>
    </row>
    <row r="1701" spans="2:17" x14ac:dyDescent="0.2">
      <c r="B1701" s="39" t="s">
        <v>42</v>
      </c>
      <c r="D1701" s="42">
        <f>_xll.qlCalendarAdvance(Calendar,$D1700,B1701,"f",FALSE)</f>
        <v>51377</v>
      </c>
      <c r="E1701" s="177">
        <f>_xll.qlInterestRateIndexValueDate(IndexON,D1701)</f>
        <v>51377</v>
      </c>
      <c r="F1701" s="193">
        <f>IFERROR(_xll.qlIndexFixing(IndexON,D1701,TRUE,_xll.ohTrigger(RecalcTrigger,TriggerON)),NA())</f>
        <v>1.53967506057473E-2</v>
      </c>
      <c r="H1701" s="42">
        <f>_xll.qlCalendarAdvance(Calendar,$H1700,B1701,"f",FALSE)</f>
        <v>51377</v>
      </c>
      <c r="I1701" s="177">
        <f>_xll.qlInterestRateIndexValueDate(Index1M,$H1701)</f>
        <v>51379</v>
      </c>
      <c r="J1701" s="182">
        <f>IFERROR(_xll.qlIndexFixing(Index1M,$H1701,TRUE,_xll.ohTrigger(RecalcTrigger,Trigger1M)),NA())</f>
        <v>1.5448990113843739E-2</v>
      </c>
      <c r="K1701" s="44" t="e">
        <f>IFERROR(_xll.qlIndexFixing(Index3M,H1701,TRUE,_xll.ohTrigger(RecalcTrigger,Trigger3M)),NA())</f>
        <v>#N/A</v>
      </c>
      <c r="L1701" s="44">
        <f>IFERROR(_xll.qlIndexFixing(Index6M,$H1701,TRUE,_xll.ohTrigger(RecalcTrigger,Trigger6M)),NA())</f>
        <v>1.6117990652834584E-2</v>
      </c>
      <c r="M1701" s="183">
        <f>IFERROR(_xll.qlIndexFixing(Index1Y,$H1701,TRUE,_xll.ohTrigger(RecalcTrigger,Trigger1Y)),NA())</f>
        <v>1.6657023737418866E-2</v>
      </c>
      <c r="N1701" s="182">
        <f>IFERROR(_xll.qlIndexFixing(ONIndex1M,I1701,TRUE,_xll.ohTrigger(RecalcTrigger,Trigger1M)),NA())</f>
        <v>1.5446330004813547E-2</v>
      </c>
      <c r="O1701" s="44" t="e">
        <f>IFERROR(_xll.qlIndexFixing(ONIndex3M,I1701,TRUE,_xll.ohTrigger(RecalcTrigger,Trigger3M)),NA())</f>
        <v>#N/A</v>
      </c>
      <c r="P1701" s="44">
        <f>IFERROR(_xll.qlIndexFixing(ONIndex6M,I1701,TRUE,_xll.ohTrigger(RecalcTrigger,Trigger6M)),NA())</f>
        <v>1.6078663859850906E-2</v>
      </c>
      <c r="Q1701" s="183">
        <f>IFERROR(_xll.qlIndexFixing(ONIndex1Y,I1701,TRUE,_xll.ohTrigger(RecalcTrigger,Trigger1Y)),NA())</f>
        <v>1.6671154696563661E-2</v>
      </c>
    </row>
    <row r="1702" spans="2:17" x14ac:dyDescent="0.2">
      <c r="B1702" s="39" t="s">
        <v>42</v>
      </c>
      <c r="D1702" s="42">
        <f>_xll.qlCalendarAdvance(Calendar,$D1701,B1702,"f",FALSE)</f>
        <v>51384</v>
      </c>
      <c r="E1702" s="177">
        <f>_xll.qlInterestRateIndexValueDate(IndexON,D1702)</f>
        <v>51384</v>
      </c>
      <c r="F1702" s="193">
        <f>IFERROR(_xll.qlIndexFixing(IndexON,D1702,TRUE,_xll.ohTrigger(RecalcTrigger,TriggerON)),NA())</f>
        <v>1.5391435577889467E-2</v>
      </c>
      <c r="H1702" s="42">
        <f>_xll.qlCalendarAdvance(Calendar,$H1701,B1702,"f",FALSE)</f>
        <v>51384</v>
      </c>
      <c r="I1702" s="177">
        <f>_xll.qlInterestRateIndexValueDate(Index1M,$H1702)</f>
        <v>51386</v>
      </c>
      <c r="J1702" s="182">
        <f>IFERROR(_xll.qlIndexFixing(Index1M,$H1702,TRUE,_xll.ohTrigger(RecalcTrigger,Trigger1M)),NA())</f>
        <v>1.5444462242773032E-2</v>
      </c>
      <c r="K1702" s="44" t="e">
        <f>IFERROR(_xll.qlIndexFixing(Index3M,H1702,TRUE,_xll.ohTrigger(RecalcTrigger,Trigger3M)),NA())</f>
        <v>#N/A</v>
      </c>
      <c r="L1702" s="44">
        <f>IFERROR(_xll.qlIndexFixing(Index6M,$H1702,TRUE,_xll.ohTrigger(RecalcTrigger,Trigger6M)),NA())</f>
        <v>1.6114399642589178E-2</v>
      </c>
      <c r="M1702" s="183">
        <f>IFERROR(_xll.qlIndexFixing(Index1Y,$H1702,TRUE,_xll.ohTrigger(RecalcTrigger,Trigger1Y)),NA())</f>
        <v>1.664789959785962E-2</v>
      </c>
      <c r="N1702" s="182">
        <f>IFERROR(_xll.qlIndexFixing(ONIndex1M,I1702,TRUE,_xll.ohTrigger(RecalcTrigger,Trigger1M)),NA())</f>
        <v>1.5441636597870456E-2</v>
      </c>
      <c r="O1702" s="44" t="e">
        <f>IFERROR(_xll.qlIndexFixing(ONIndex3M,I1702,TRUE,_xll.ohTrigger(RecalcTrigger,Trigger3M)),NA())</f>
        <v>#N/A</v>
      </c>
      <c r="P1702" s="44">
        <f>IFERROR(_xll.qlIndexFixing(ONIndex6M,I1702,TRUE,_xll.ohTrigger(RecalcTrigger,Trigger6M)),NA())</f>
        <v>1.6076984284092433E-2</v>
      </c>
      <c r="Q1702" s="183">
        <f>IFERROR(_xll.qlIndexFixing(ONIndex1Y,I1702,TRUE,_xll.ohTrigger(RecalcTrigger,Trigger1Y)),NA())</f>
        <v>1.6669937338988916E-2</v>
      </c>
    </row>
    <row r="1703" spans="2:17" x14ac:dyDescent="0.2">
      <c r="B1703" s="39" t="s">
        <v>42</v>
      </c>
      <c r="D1703" s="42">
        <f>_xll.qlCalendarAdvance(Calendar,$D1702,B1703,"f",FALSE)</f>
        <v>51391</v>
      </c>
      <c r="E1703" s="177">
        <f>_xll.qlInterestRateIndexValueDate(IndexON,D1703)</f>
        <v>51391</v>
      </c>
      <c r="F1703" s="193">
        <f>IFERROR(_xll.qlIndexFixing(IndexON,D1703,TRUE,_xll.ohTrigger(RecalcTrigger,TriggerON)),NA())</f>
        <v>1.5386209700798403E-2</v>
      </c>
      <c r="H1703" s="42">
        <f>_xll.qlCalendarAdvance(Calendar,$H1702,B1703,"f",FALSE)</f>
        <v>51391</v>
      </c>
      <c r="I1703" s="177">
        <f>_xll.qlInterestRateIndexValueDate(Index1M,$H1703)</f>
        <v>51393</v>
      </c>
      <c r="J1703" s="182">
        <f>IFERROR(_xll.qlIndexFixing(Index1M,$H1703,TRUE,_xll.ohTrigger(RecalcTrigger,Trigger1M)),NA())</f>
        <v>1.5440009077287637E-2</v>
      </c>
      <c r="K1703" s="44" t="e">
        <f>IFERROR(_xll.qlIndexFixing(Index3M,H1703,TRUE,_xll.ohTrigger(RecalcTrigger,Trigger3M)),NA())</f>
        <v>#N/A</v>
      </c>
      <c r="L1703" s="44">
        <f>IFERROR(_xll.qlIndexFixing(Index6M,$H1703,TRUE,_xll.ohTrigger(RecalcTrigger,Trigger6M)),NA())</f>
        <v>1.6110597277139933E-2</v>
      </c>
      <c r="M1703" s="183">
        <f>IFERROR(_xll.qlIndexFixing(Index1Y,$H1703,TRUE,_xll.ohTrigger(RecalcTrigger,Trigger1Y)),NA())</f>
        <v>1.6639609510571154E-2</v>
      </c>
      <c r="N1703" s="182">
        <f>IFERROR(_xll.qlIndexFixing(ONIndex1M,I1703,TRUE,_xll.ohTrigger(RecalcTrigger,Trigger1M)),NA())</f>
        <v>1.5437038473589126E-2</v>
      </c>
      <c r="O1703" s="44" t="e">
        <f>IFERROR(_xll.qlIndexFixing(ONIndex3M,I1703,TRUE,_xll.ohTrigger(RecalcTrigger,Trigger3M)),NA())</f>
        <v>#N/A</v>
      </c>
      <c r="P1703" s="44">
        <f>IFERROR(_xll.qlIndexFixing(ONIndex6M,I1703,TRUE,_xll.ohTrigger(RecalcTrigger,Trigger6M)),NA())</f>
        <v>1.6075418665018049E-2</v>
      </c>
      <c r="Q1703" s="183">
        <f>IFERROR(_xll.qlIndexFixing(ONIndex1Y,I1703,TRUE,_xll.ohTrigger(RecalcTrigger,Trigger1Y)),NA())</f>
        <v>1.6668802577184394E-2</v>
      </c>
    </row>
    <row r="1704" spans="2:17" x14ac:dyDescent="0.2">
      <c r="B1704" s="39" t="s">
        <v>42</v>
      </c>
      <c r="D1704" s="42">
        <f>_xll.qlCalendarAdvance(Calendar,$D1703,B1704,"f",FALSE)</f>
        <v>51398</v>
      </c>
      <c r="E1704" s="177">
        <f>_xll.qlInterestRateIndexValueDate(IndexON,D1704)</f>
        <v>51398</v>
      </c>
      <c r="F1704" s="193">
        <f>IFERROR(_xll.qlIndexFixing(IndexON,D1704,TRUE,_xll.ohTrigger(RecalcTrigger,TriggerON)),NA())</f>
        <v>1.5381073295896996E-2</v>
      </c>
      <c r="H1704" s="42">
        <f>_xll.qlCalendarAdvance(Calendar,$H1703,B1704,"f",FALSE)</f>
        <v>51398</v>
      </c>
      <c r="I1704" s="177">
        <f>_xll.qlInterestRateIndexValueDate(Index1M,$H1704)</f>
        <v>51400</v>
      </c>
      <c r="J1704" s="182">
        <f>IFERROR(_xll.qlIndexFixing(Index1M,$H1704,TRUE,_xll.ohTrigger(RecalcTrigger,Trigger1M)),NA())</f>
        <v>1.5435652182966185E-2</v>
      </c>
      <c r="K1704" s="44" t="e">
        <f>IFERROR(_xll.qlIndexFixing(Index3M,H1704,TRUE,_xll.ohTrigger(RecalcTrigger,Trigger3M)),NA())</f>
        <v>#N/A</v>
      </c>
      <c r="L1704" s="44">
        <f>IFERROR(_xll.qlIndexFixing(Index6M,$H1704,TRUE,_xll.ohTrigger(RecalcTrigger,Trigger6M)),NA())</f>
        <v>1.6106580386862294E-2</v>
      </c>
      <c r="M1704" s="183">
        <f>IFERROR(_xll.qlIndexFixing(Index1Y,$H1704,TRUE,_xll.ohTrigger(RecalcTrigger,Trigger1Y)),NA())</f>
        <v>1.6631150221733348E-2</v>
      </c>
      <c r="N1704" s="182">
        <f>IFERROR(_xll.qlIndexFixing(ONIndex1M,I1704,TRUE,_xll.ohTrigger(RecalcTrigger,Trigger1M)),NA())</f>
        <v>1.543253596730132E-2</v>
      </c>
      <c r="O1704" s="44" t="e">
        <f>IFERROR(_xll.qlIndexFixing(ONIndex3M,I1704,TRUE,_xll.ohTrigger(RecalcTrigger,Trigger3M)),NA())</f>
        <v>#N/A</v>
      </c>
      <c r="P1704" s="44">
        <f>IFERROR(_xll.qlIndexFixing(ONIndex6M,I1704,TRUE,_xll.ohTrigger(RecalcTrigger,Trigger6M)),NA())</f>
        <v>1.6073967367615793E-2</v>
      </c>
      <c r="Q1704" s="183">
        <f>IFERROR(_xll.qlIndexFixing(ONIndex1Y,I1704,TRUE,_xll.ohTrigger(RecalcTrigger,Trigger1Y)),NA())</f>
        <v>1.6667750675818382E-2</v>
      </c>
    </row>
    <row r="1705" spans="2:17" x14ac:dyDescent="0.2">
      <c r="B1705" s="39" t="s">
        <v>42</v>
      </c>
      <c r="D1705" s="42">
        <f>_xll.qlCalendarAdvance(Calendar,$D1704,B1705,"f",FALSE)</f>
        <v>51405</v>
      </c>
      <c r="E1705" s="177">
        <f>_xll.qlInterestRateIndexValueDate(IndexON,D1705)</f>
        <v>51405</v>
      </c>
      <c r="F1705" s="193">
        <f>IFERROR(_xll.qlIndexFixing(IndexON,D1705,TRUE,_xll.ohTrigger(RecalcTrigger,TriggerON)),NA())</f>
        <v>1.5376026684448263E-2</v>
      </c>
      <c r="H1705" s="42">
        <f>_xll.qlCalendarAdvance(Calendar,$H1704,B1705,"f",FALSE)</f>
        <v>51405</v>
      </c>
      <c r="I1705" s="177">
        <f>_xll.qlInterestRateIndexValueDate(Index1M,$H1705)</f>
        <v>51407</v>
      </c>
      <c r="J1705" s="182">
        <f>IFERROR(_xll.qlIndexFixing(Index1M,$H1705,TRUE,_xll.ohTrigger(RecalcTrigger,Trigger1M)),NA())</f>
        <v>1.5431462887896593E-2</v>
      </c>
      <c r="K1705" s="44" t="e">
        <f>IFERROR(_xll.qlIndexFixing(Index3M,H1705,TRUE,_xll.ohTrigger(RecalcTrigger,Trigger3M)),NA())</f>
        <v>#N/A</v>
      </c>
      <c r="L1705" s="44">
        <f>IFERROR(_xll.qlIndexFixing(Index6M,$H1705,TRUE,_xll.ohTrigger(RecalcTrigger,Trigger6M)),NA())</f>
        <v>1.6102282131040251E-2</v>
      </c>
      <c r="M1705" s="183">
        <f>IFERROR(_xll.qlIndexFixing(Index1Y,$H1705,TRUE,_xll.ohTrigger(RecalcTrigger,Trigger1Y)),NA())</f>
        <v>1.6622521223588007E-2</v>
      </c>
      <c r="N1705" s="182">
        <f>IFERROR(_xll.qlIndexFixing(ONIndex1M,I1705,TRUE,_xll.ohTrigger(RecalcTrigger,Trigger1M)),NA())</f>
        <v>1.5428129415058223E-2</v>
      </c>
      <c r="O1705" s="44" t="e">
        <f>IFERROR(_xll.qlIndexFixing(ONIndex3M,I1705,TRUE,_xll.ohTrigger(RecalcTrigger,Trigger3M)),NA())</f>
        <v>#N/A</v>
      </c>
      <c r="P1705" s="44">
        <f>IFERROR(_xll.qlIndexFixing(ONIndex6M,I1705,TRUE,_xll.ohTrigger(RecalcTrigger,Trigger6M)),NA())</f>
        <v>1.6072630756793771E-2</v>
      </c>
      <c r="Q1705" s="183">
        <f>IFERROR(_xll.qlIndexFixing(ONIndex1Y,I1705,TRUE,_xll.ohTrigger(RecalcTrigger,Trigger1Y)),NA())</f>
        <v>1.6666781899319361E-2</v>
      </c>
    </row>
    <row r="1706" spans="2:17" x14ac:dyDescent="0.2">
      <c r="B1706" s="39" t="s">
        <v>42</v>
      </c>
      <c r="D1706" s="42">
        <f>_xll.qlCalendarAdvance(Calendar,$D1705,B1706,"f",FALSE)</f>
        <v>51412</v>
      </c>
      <c r="E1706" s="177">
        <f>_xll.qlInterestRateIndexValueDate(IndexON,D1706)</f>
        <v>51412</v>
      </c>
      <c r="F1706" s="193">
        <f>IFERROR(_xll.qlIndexFixing(IndexON,D1706,TRUE,_xll.ohTrigger(RecalcTrigger,TriggerON)),NA())</f>
        <v>1.5371070187635283E-2</v>
      </c>
      <c r="H1706" s="42">
        <f>_xll.qlCalendarAdvance(Calendar,$H1705,B1706,"f",FALSE)</f>
        <v>51412</v>
      </c>
      <c r="I1706" s="177">
        <f>_xll.qlInterestRateIndexValueDate(Index1M,$H1706)</f>
        <v>51414</v>
      </c>
      <c r="J1706" s="182">
        <f>IFERROR(_xll.qlIndexFixing(Index1M,$H1706,TRUE,_xll.ohTrigger(RecalcTrigger,Trigger1M)),NA())</f>
        <v>1.542722855224162E-2</v>
      </c>
      <c r="K1706" s="44" t="e">
        <f>IFERROR(_xll.qlIndexFixing(Index3M,H1706,TRUE,_xll.ohTrigger(RecalcTrigger,Trigger3M)),NA())</f>
        <v>#N/A</v>
      </c>
      <c r="L1706" s="44">
        <f>IFERROR(_xll.qlIndexFixing(Index6M,$H1706,TRUE,_xll.ohTrigger(RecalcTrigger,Trigger6M)),NA())</f>
        <v>1.609781215809462E-2</v>
      </c>
      <c r="M1706" s="183">
        <f>IFERROR(_xll.qlIndexFixing(Index1Y,$H1706,TRUE,_xll.ohTrigger(RecalcTrigger,Trigger1Y)),NA())</f>
        <v>1.6613722007795168E-2</v>
      </c>
      <c r="N1706" s="182">
        <f>IFERROR(_xll.qlIndexFixing(ONIndex1M,I1706,TRUE,_xll.ohTrigger(RecalcTrigger,Trigger1M)),NA())</f>
        <v>1.5423819152511342E-2</v>
      </c>
      <c r="O1706" s="44" t="e">
        <f>IFERROR(_xll.qlIndexFixing(ONIndex3M,I1706,TRUE,_xll.ohTrigger(RecalcTrigger,Trigger3M)),NA())</f>
        <v>#N/A</v>
      </c>
      <c r="P1706" s="44">
        <f>IFERROR(_xll.qlIndexFixing(ONIndex6M,I1706,TRUE,_xll.ohTrigger(RecalcTrigger,Trigger6M)),NA())</f>
        <v>1.6071409197619957E-2</v>
      </c>
      <c r="Q1706" s="183">
        <f>IFERROR(_xll.qlIndexFixing(ONIndex1Y,I1706,TRUE,_xll.ohTrigger(RecalcTrigger,Trigger1Y)),NA())</f>
        <v>1.6665896512435552E-2</v>
      </c>
    </row>
    <row r="1707" spans="2:17" x14ac:dyDescent="0.2">
      <c r="B1707" s="39" t="s">
        <v>42</v>
      </c>
      <c r="D1707" s="42">
        <f>_xll.qlCalendarAdvance(Calendar,$D1706,B1707,"f",FALSE)</f>
        <v>51419</v>
      </c>
      <c r="E1707" s="177">
        <f>_xll.qlInterestRateIndexValueDate(IndexON,D1707)</f>
        <v>51419</v>
      </c>
      <c r="F1707" s="193">
        <f>IFERROR(_xll.qlIndexFixing(IndexON,D1707,TRUE,_xll.ohTrigger(RecalcTrigger,TriggerON)),NA())</f>
        <v>1.5366204126801009E-2</v>
      </c>
      <c r="H1707" s="42">
        <f>_xll.qlCalendarAdvance(Calendar,$H1706,B1707,"f",FALSE)</f>
        <v>51419</v>
      </c>
      <c r="I1707" s="177">
        <f>_xll.qlInterestRateIndexValueDate(Index1M,$H1707)</f>
        <v>51421</v>
      </c>
      <c r="J1707" s="182">
        <f>IFERROR(_xll.qlIndexFixing(Index1M,$H1707,TRUE,_xll.ohTrigger(RecalcTrigger,Trigger1M)),NA())</f>
        <v>1.5423162488064652E-2</v>
      </c>
      <c r="K1707" s="44" t="e">
        <f>IFERROR(_xll.qlIndexFixing(Index3M,H1707,TRUE,_xll.ohTrigger(RecalcTrigger,Trigger3M)),NA())</f>
        <v>#N/A</v>
      </c>
      <c r="L1707" s="44">
        <f>IFERROR(_xll.qlIndexFixing(Index6M,$H1707,TRUE,_xll.ohTrigger(RecalcTrigger,Trigger6M)),NA())</f>
        <v>1.6093119505944241E-2</v>
      </c>
      <c r="M1707" s="183">
        <f>IFERROR(_xll.qlIndexFixing(Index1Y,$H1707,TRUE,_xll.ohTrigger(RecalcTrigger,Trigger1Y)),NA())</f>
        <v>1.6604752065433319E-2</v>
      </c>
      <c r="N1707" s="182">
        <f>IFERROR(_xll.qlIndexFixing(ONIndex1M,I1707,TRUE,_xll.ohTrigger(RecalcTrigger,Trigger1M)),NA())</f>
        <v>1.5419605515551993E-2</v>
      </c>
      <c r="O1707" s="44" t="e">
        <f>IFERROR(_xll.qlIndexFixing(ONIndex3M,I1707,TRUE,_xll.ohTrigger(RecalcTrigger,Trigger3M)),NA())</f>
        <v>#N/A</v>
      </c>
      <c r="P1707" s="44">
        <f>IFERROR(_xll.qlIndexFixing(ONIndex6M,I1707,TRUE,_xll.ohTrigger(RecalcTrigger,Trigger6M)),NA())</f>
        <v>1.6070303055082391E-2</v>
      </c>
      <c r="Q1707" s="183">
        <f>IFERROR(_xll.qlIndexFixing(ONIndex1Y,I1707,TRUE,_xll.ohTrigger(RecalcTrigger,Trigger1Y)),NA())</f>
        <v>1.6665094779435563E-2</v>
      </c>
    </row>
    <row r="1708" spans="2:17" x14ac:dyDescent="0.2">
      <c r="B1708" s="39" t="s">
        <v>42</v>
      </c>
      <c r="D1708" s="42">
        <f>_xll.qlCalendarAdvance(Calendar,$D1707,B1708,"f",FALSE)</f>
        <v>51426</v>
      </c>
      <c r="E1708" s="177">
        <f>_xll.qlInterestRateIndexValueDate(IndexON,D1708)</f>
        <v>51426</v>
      </c>
      <c r="F1708" s="193">
        <f>IFERROR(_xll.qlIndexFixing(IndexON,D1708,TRUE,_xll.ohTrigger(RecalcTrigger,TriggerON)),NA())</f>
        <v>1.536142882312852E-2</v>
      </c>
      <c r="H1708" s="42">
        <f>_xll.qlCalendarAdvance(Calendar,$H1707,B1708,"f",FALSE)</f>
        <v>51426</v>
      </c>
      <c r="I1708" s="177">
        <f>_xll.qlInterestRateIndexValueDate(Index1M,$H1708)</f>
        <v>51428</v>
      </c>
      <c r="J1708" s="182">
        <f>IFERROR(_xll.qlIndexFixing(Index1M,$H1708,TRUE,_xll.ohTrigger(RecalcTrigger,Trigger1M)),NA())</f>
        <v>1.5419194039501342E-2</v>
      </c>
      <c r="K1708" s="44" t="e">
        <f>IFERROR(_xll.qlIndexFixing(Index3M,H1708,TRUE,_xll.ohTrigger(RecalcTrigger,Trigger3M)),NA())</f>
        <v>#N/A</v>
      </c>
      <c r="L1708" s="44">
        <f>IFERROR(_xll.qlIndexFixing(Index6M,$H1708,TRUE,_xll.ohTrigger(RecalcTrigger,Trigger6M)),NA())</f>
        <v>1.6087785193162788E-2</v>
      </c>
      <c r="M1708" s="183">
        <f>IFERROR(_xll.qlIndexFixing(Index1Y,$H1708,TRUE,_xll.ohTrigger(RecalcTrigger,Trigger1Y)),NA())</f>
        <v>1.6595610887000695E-2</v>
      </c>
      <c r="N1708" s="182">
        <f>IFERROR(_xll.qlIndexFixing(ONIndex1M,I1708,TRUE,_xll.ohTrigger(RecalcTrigger,Trigger1M)),NA())</f>
        <v>1.5415488839831681E-2</v>
      </c>
      <c r="O1708" s="44" t="e">
        <f>IFERROR(_xll.qlIndexFixing(ONIndex3M,I1708,TRUE,_xll.ohTrigger(RecalcTrigger,Trigger3M)),NA())</f>
        <v>#N/A</v>
      </c>
      <c r="P1708" s="44">
        <f>IFERROR(_xll.qlIndexFixing(ONIndex6M,I1708,TRUE,_xll.ohTrigger(RecalcTrigger,Trigger6M)),NA())</f>
        <v>1.6069312694089177E-2</v>
      </c>
      <c r="Q1708" s="183">
        <f>IFERROR(_xll.qlIndexFixing(ONIndex1Y,I1708,TRUE,_xll.ohTrigger(RecalcTrigger,Trigger1Y)),NA())</f>
        <v>1.666437696522749E-2</v>
      </c>
    </row>
    <row r="1709" spans="2:17" x14ac:dyDescent="0.2">
      <c r="B1709" s="39" t="s">
        <v>42</v>
      </c>
      <c r="D1709" s="42">
        <f>_xll.qlCalendarAdvance(Calendar,$D1708,B1709,"f",FALSE)</f>
        <v>51433</v>
      </c>
      <c r="E1709" s="177">
        <f>_xll.qlInterestRateIndexValueDate(IndexON,D1709)</f>
        <v>51433</v>
      </c>
      <c r="F1709" s="193">
        <f>IFERROR(_xll.qlIndexFixing(IndexON,D1709,TRUE,_xll.ohTrigger(RecalcTrigger,TriggerON)),NA())</f>
        <v>1.5356744598040706E-2</v>
      </c>
      <c r="H1709" s="42">
        <f>_xll.qlCalendarAdvance(Calendar,$H1708,B1709,"f",FALSE)</f>
        <v>51433</v>
      </c>
      <c r="I1709" s="177">
        <f>_xll.qlInterestRateIndexValueDate(Index1M,$H1709)</f>
        <v>51435</v>
      </c>
      <c r="J1709" s="182">
        <f>IFERROR(_xll.qlIndexFixing(Index1M,$H1709,TRUE,_xll.ohTrigger(RecalcTrigger,Trigger1M)),NA())</f>
        <v>1.541532354266476E-2</v>
      </c>
      <c r="K1709" s="44" t="e">
        <f>IFERROR(_xll.qlIndexFixing(Index3M,H1709,TRUE,_xll.ohTrigger(RecalcTrigger,Trigger3M)),NA())</f>
        <v>#N/A</v>
      </c>
      <c r="L1709" s="44">
        <f>IFERROR(_xll.qlIndexFixing(Index6M,$H1709,TRUE,_xll.ohTrigger(RecalcTrigger,Trigger6M)),NA())</f>
        <v>1.6083053416103017E-2</v>
      </c>
      <c r="M1709" s="183">
        <f>IFERROR(_xll.qlIndexFixing(Index1Y,$H1709,TRUE,_xll.ohTrigger(RecalcTrigger,Trigger1Y)),NA())</f>
        <v>1.6586297962415949E-2</v>
      </c>
      <c r="N1709" s="182">
        <f>IFERROR(_xll.qlIndexFixing(ONIndex1M,I1709,TRUE,_xll.ohTrigger(RecalcTrigger,Trigger1M)),NA())</f>
        <v>1.5411469461241722E-2</v>
      </c>
      <c r="O1709" s="44" t="e">
        <f>IFERROR(_xll.qlIndexFixing(ONIndex3M,I1709,TRUE,_xll.ohTrigger(RecalcTrigger,Trigger3M)),NA())</f>
        <v>#N/A</v>
      </c>
      <c r="P1709" s="44">
        <f>IFERROR(_xll.qlIndexFixing(ONIndex6M,I1709,TRUE,_xll.ohTrigger(RecalcTrigger,Trigger6M)),NA())</f>
        <v>1.6068438479788227E-2</v>
      </c>
      <c r="Q1709" s="183">
        <f>IFERROR(_xll.qlIndexFixing(ONIndex1Y,I1709,TRUE,_xll.ohTrigger(RecalcTrigger,Trigger1Y)),NA())</f>
        <v>1.6663743334079939E-2</v>
      </c>
    </row>
    <row r="1710" spans="2:17" x14ac:dyDescent="0.2">
      <c r="B1710" s="39" t="s">
        <v>42</v>
      </c>
      <c r="D1710" s="42">
        <f>_xll.qlCalendarAdvance(Calendar,$D1709,B1710,"f",FALSE)</f>
        <v>51440</v>
      </c>
      <c r="E1710" s="177">
        <f>_xll.qlInterestRateIndexValueDate(IndexON,D1710)</f>
        <v>51440</v>
      </c>
      <c r="F1710" s="193">
        <f>IFERROR(_xll.qlIndexFixing(IndexON,D1710,TRUE,_xll.ohTrigger(RecalcTrigger,TriggerON)),NA())</f>
        <v>1.5352151772800582E-2</v>
      </c>
      <c r="H1710" s="42">
        <f>_xll.qlCalendarAdvance(Calendar,$H1709,B1710,"f",FALSE)</f>
        <v>51440</v>
      </c>
      <c r="I1710" s="177">
        <f>_xll.qlInterestRateIndexValueDate(Index1M,$H1710)</f>
        <v>51442</v>
      </c>
      <c r="J1710" s="182">
        <f>IFERROR(_xll.qlIndexFixing(Index1M,$H1710,TRUE,_xll.ohTrigger(RecalcTrigger,Trigger1M)),NA())</f>
        <v>1.5411551333675716E-2</v>
      </c>
      <c r="K1710" s="44" t="e">
        <f>IFERROR(_xll.qlIndexFixing(Index3M,H1710,TRUE,_xll.ohTrigger(RecalcTrigger,Trigger3M)),NA())</f>
        <v>#N/A</v>
      </c>
      <c r="L1710" s="44">
        <f>IFERROR(_xll.qlIndexFixing(Index6M,$H1710,TRUE,_xll.ohTrigger(RecalcTrigger,Trigger6M)),NA())</f>
        <v>1.6077795467483832E-2</v>
      </c>
      <c r="M1710" s="183">
        <f>IFERROR(_xll.qlIndexFixing(Index1Y,$H1710,TRUE,_xll.ohTrigger(RecalcTrigger,Trigger1Y)),NA())</f>
        <v>1.6576812781020318E-2</v>
      </c>
      <c r="N1710" s="182">
        <f>IFERROR(_xll.qlIndexFixing(ONIndex1M,I1710,TRUE,_xll.ohTrigger(RecalcTrigger,Trigger1M)),NA())</f>
        <v>1.5407547715593495E-2</v>
      </c>
      <c r="O1710" s="44" t="e">
        <f>IFERROR(_xll.qlIndexFixing(ONIndex3M,I1710,TRUE,_xll.ohTrigger(RecalcTrigger,Trigger3M)),NA())</f>
        <v>#N/A</v>
      </c>
      <c r="P1710" s="44">
        <f>IFERROR(_xll.qlIndexFixing(ONIndex6M,I1710,TRUE,_xll.ohTrigger(RecalcTrigger,Trigger6M)),NA())</f>
        <v>1.6067680776927773E-2</v>
      </c>
      <c r="Q1710" s="183">
        <f>IFERROR(_xll.qlIndexFixing(ONIndex1Y,I1710,TRUE,_xll.ohTrigger(RecalcTrigger,Trigger1Y)),NA())</f>
        <v>1.6663194150501326E-2</v>
      </c>
    </row>
    <row r="1711" spans="2:17" x14ac:dyDescent="0.2">
      <c r="B1711" s="39" t="s">
        <v>42</v>
      </c>
      <c r="D1711" s="42">
        <f>_xll.qlCalendarAdvance(Calendar,$D1710,B1711,"f",FALSE)</f>
        <v>51447</v>
      </c>
      <c r="E1711" s="177">
        <f>_xll.qlInterestRateIndexValueDate(IndexON,D1711)</f>
        <v>51447</v>
      </c>
      <c r="F1711" s="193">
        <f>IFERROR(_xll.qlIndexFixing(IndexON,D1711,TRUE,_xll.ohTrigger(RecalcTrigger,TriggerON)),NA())</f>
        <v>1.5347650668591228E-2</v>
      </c>
      <c r="H1711" s="42">
        <f>_xll.qlCalendarAdvance(Calendar,$H1710,B1711,"f",FALSE)</f>
        <v>51447</v>
      </c>
      <c r="I1711" s="177">
        <f>_xll.qlInterestRateIndexValueDate(Index1M,$H1711)</f>
        <v>51449</v>
      </c>
      <c r="J1711" s="182">
        <f>IFERROR(_xll.qlIndexFixing(Index1M,$H1711,TRUE,_xll.ohTrigger(RecalcTrigger,Trigger1M)),NA())</f>
        <v>1.540787774865502E-2</v>
      </c>
      <c r="K1711" s="44" t="e">
        <f>IFERROR(_xll.qlIndexFixing(Index3M,H1711,TRUE,_xll.ohTrigger(RecalcTrigger,Trigger3M)),NA())</f>
        <v>#N/A</v>
      </c>
      <c r="L1711" s="44">
        <f>IFERROR(_xll.qlIndexFixing(Index6M,$H1711,TRUE,_xll.ohTrigger(RecalcTrigger,Trigger6M)),NA())</f>
        <v>1.6072187449174206E-2</v>
      </c>
      <c r="M1711" s="183">
        <f>IFERROR(_xll.qlIndexFixing(Index1Y,$H1711,TRUE,_xll.ohTrigger(RecalcTrigger,Trigger1Y)),NA())</f>
        <v>1.6567154831576315E-2</v>
      </c>
      <c r="N1711" s="182">
        <f>IFERROR(_xll.qlIndexFixing(ONIndex1M,I1711,TRUE,_xll.ohTrigger(RecalcTrigger,Trigger1M)),NA())</f>
        <v>1.5403723938458569E-2</v>
      </c>
      <c r="O1711" s="44" t="e">
        <f>IFERROR(_xll.qlIndexFixing(ONIndex3M,I1711,TRUE,_xll.ohTrigger(RecalcTrigger,Trigger3M)),NA())</f>
        <v>#N/A</v>
      </c>
      <c r="P1711" s="44">
        <f>IFERROR(_xll.qlIndexFixing(ONIndex6M,I1711,TRUE,_xll.ohTrigger(RecalcTrigger,Trigger6M)),NA())</f>
        <v>1.6067039950735662E-2</v>
      </c>
      <c r="Q1711" s="183">
        <f>IFERROR(_xll.qlIndexFixing(ONIndex1Y,I1711,TRUE,_xll.ohTrigger(RecalcTrigger,Trigger1Y)),NA())</f>
        <v>1.6662729679239874E-2</v>
      </c>
    </row>
    <row r="1712" spans="2:17" x14ac:dyDescent="0.2">
      <c r="B1712" s="39" t="s">
        <v>42</v>
      </c>
      <c r="D1712" s="42">
        <f>_xll.qlCalendarAdvance(Calendar,$D1711,B1712,"f",FALSE)</f>
        <v>51454</v>
      </c>
      <c r="E1712" s="177">
        <f>_xll.qlInterestRateIndexValueDate(IndexON,D1712)</f>
        <v>51454</v>
      </c>
      <c r="F1712" s="193">
        <f>IFERROR(_xll.qlIndexFixing(IndexON,D1712,TRUE,_xll.ohTrigger(RecalcTrigger,TriggerON)),NA())</f>
        <v>1.5343241606595726E-2</v>
      </c>
      <c r="H1712" s="42">
        <f>_xll.qlCalendarAdvance(Calendar,$H1711,B1712,"f",FALSE)</f>
        <v>51454</v>
      </c>
      <c r="I1712" s="177">
        <f>_xll.qlInterestRateIndexValueDate(Index1M,$H1712)</f>
        <v>51456</v>
      </c>
      <c r="J1712" s="182">
        <f>IFERROR(_xll.qlIndexFixing(Index1M,$H1712,TRUE,_xll.ohTrigger(RecalcTrigger,Trigger1M)),NA())</f>
        <v>1.5404303123726057E-2</v>
      </c>
      <c r="K1712" s="44" t="e">
        <f>IFERROR(_xll.qlIndexFixing(Index3M,H1712,TRUE,_xll.ohTrigger(RecalcTrigger,Trigger3M)),NA())</f>
        <v>#N/A</v>
      </c>
      <c r="L1712" s="44">
        <f>IFERROR(_xll.qlIndexFixing(Index6M,$H1712,TRUE,_xll.ohTrigger(RecalcTrigger,Trigger6M)),NA())</f>
        <v>1.6066339247114571E-2</v>
      </c>
      <c r="M1712" s="183">
        <f>IFERROR(_xll.qlIndexFixing(Index1Y,$H1712,TRUE,_xll.ohTrigger(RecalcTrigger,Trigger1Y)),NA())</f>
        <v>1.6557323602270791E-2</v>
      </c>
      <c r="N1712" s="182">
        <f>IFERROR(_xll.qlIndexFixing(ONIndex1M,I1712,TRUE,_xll.ohTrigger(RecalcTrigger,Trigger1M)),NA())</f>
        <v>1.5399998465888132E-2</v>
      </c>
      <c r="O1712" s="44" t="e">
        <f>IFERROR(_xll.qlIndexFixing(ONIndex3M,I1712,TRUE,_xll.ohTrigger(RecalcTrigger,Trigger3M)),NA())</f>
        <v>#N/A</v>
      </c>
      <c r="P1712" s="44">
        <f>IFERROR(_xll.qlIndexFixing(ONIndex6M,I1712,TRUE,_xll.ohTrigger(RecalcTrigger,Trigger6M)),NA())</f>
        <v>1.6066516366040062E-2</v>
      </c>
      <c r="Q1712" s="183">
        <f>IFERROR(_xll.qlIndexFixing(ONIndex1Y,I1712,TRUE,_xll.ohTrigger(RecalcTrigger,Trigger1Y)),NA())</f>
        <v>1.6662350184803998E-2</v>
      </c>
    </row>
    <row r="1713" spans="2:17" x14ac:dyDescent="0.2">
      <c r="B1713" s="39" t="s">
        <v>42</v>
      </c>
      <c r="D1713" s="42">
        <f>_xll.qlCalendarAdvance(Calendar,$D1712,B1713,"f",FALSE)</f>
        <v>51461</v>
      </c>
      <c r="E1713" s="177">
        <f>_xll.qlInterestRateIndexValueDate(IndexON,D1713)</f>
        <v>51461</v>
      </c>
      <c r="F1713" s="193">
        <f>IFERROR(_xll.qlIndexFixing(IndexON,D1713,TRUE,_xll.ohTrigger(RecalcTrigger,TriggerON)),NA())</f>
        <v>1.533892490847677E-2</v>
      </c>
      <c r="H1713" s="42">
        <f>_xll.qlCalendarAdvance(Calendar,$H1712,B1713,"f",FALSE)</f>
        <v>51461</v>
      </c>
      <c r="I1713" s="177">
        <f>_xll.qlInterestRateIndexValueDate(Index1M,$H1713)</f>
        <v>51463</v>
      </c>
      <c r="J1713" s="182">
        <f>IFERROR(_xll.qlIndexFixing(Index1M,$H1713,TRUE,_xll.ohTrigger(RecalcTrigger,Trigger1M)),NA())</f>
        <v>1.5400825764535784E-2</v>
      </c>
      <c r="K1713" s="44" t="e">
        <f>IFERROR(_xll.qlIndexFixing(Index3M,H1713,TRUE,_xll.ohTrigger(RecalcTrigger,Trigger3M)),NA())</f>
        <v>#N/A</v>
      </c>
      <c r="L1713" s="44">
        <f>IFERROR(_xll.qlIndexFixing(Index6M,$H1713,TRUE,_xll.ohTrigger(RecalcTrigger,Trigger6M)),NA())</f>
        <v>1.6060247616255602E-2</v>
      </c>
      <c r="M1713" s="183">
        <f>IFERROR(_xll.qlIndexFixing(Index1Y,$H1713,TRUE,_xll.ohTrigger(RecalcTrigger,Trigger1Y)),NA())</f>
        <v>1.6547318580714052E-2</v>
      </c>
      <c r="N1713" s="182">
        <f>IFERROR(_xll.qlIndexFixing(ONIndex1M,I1713,TRUE,_xll.ohTrigger(RecalcTrigger,Trigger1M)),NA())</f>
        <v>1.539637163353369E-2</v>
      </c>
      <c r="O1713" s="44" t="e">
        <f>IFERROR(_xll.qlIndexFixing(ONIndex3M,I1713,TRUE,_xll.ohTrigger(RecalcTrigger,Trigger3M)),NA())</f>
        <v>#N/A</v>
      </c>
      <c r="P1713" s="44">
        <f>IFERROR(_xll.qlIndexFixing(ONIndex6M,I1713,TRUE,_xll.ohTrigger(RecalcTrigger,Trigger6M)),NA())</f>
        <v>1.6066110388068822E-2</v>
      </c>
      <c r="Q1713" s="183">
        <f>IFERROR(_xll.qlIndexFixing(ONIndex1Y,I1713,TRUE,_xll.ohTrigger(RecalcTrigger,Trigger1Y)),NA())</f>
        <v>1.6662055931622177E-2</v>
      </c>
    </row>
    <row r="1714" spans="2:17" x14ac:dyDescent="0.2">
      <c r="B1714" s="39" t="s">
        <v>42</v>
      </c>
      <c r="D1714" s="42">
        <f>_xll.qlCalendarAdvance(Calendar,$D1713,B1714,"f",FALSE)</f>
        <v>51468</v>
      </c>
      <c r="E1714" s="177">
        <f>_xll.qlInterestRateIndexValueDate(IndexON,D1714)</f>
        <v>51468</v>
      </c>
      <c r="F1714" s="193">
        <f>IFERROR(_xll.qlIndexFixing(IndexON,D1714,TRUE,_xll.ohTrigger(RecalcTrigger,TriggerON)),NA())</f>
        <v>1.5334700895177633E-2</v>
      </c>
      <c r="H1714" s="42">
        <f>_xll.qlCalendarAdvance(Calendar,$H1713,B1714,"f",FALSE)</f>
        <v>51468</v>
      </c>
      <c r="I1714" s="177">
        <f>_xll.qlInterestRateIndexValueDate(Index1M,$H1714)</f>
        <v>51470</v>
      </c>
      <c r="J1714" s="182">
        <f>IFERROR(_xll.qlIndexFixing(Index1M,$H1714,TRUE,_xll.ohTrigger(RecalcTrigger,Trigger1M)),NA())</f>
        <v>1.5397431430189285E-2</v>
      </c>
      <c r="K1714" s="44" t="e">
        <f>IFERROR(_xll.qlIndexFixing(Index3M,H1714,TRUE,_xll.ohTrigger(RecalcTrigger,Trigger3M)),NA())</f>
        <v>#N/A</v>
      </c>
      <c r="L1714" s="44">
        <f>IFERROR(_xll.qlIndexFixing(Index6M,$H1714,TRUE,_xll.ohTrigger(RecalcTrigger,Trigger6M)),NA())</f>
        <v>1.6053767341990412E-2</v>
      </c>
      <c r="M1714" s="183">
        <f>IFERROR(_xll.qlIndexFixing(Index1Y,$H1714,TRUE,_xll.ohTrigger(RecalcTrigger,Trigger1Y)),NA())</f>
        <v>1.653822728348181E-2</v>
      </c>
      <c r="N1714" s="182">
        <f>IFERROR(_xll.qlIndexFixing(ONIndex1M,I1714,TRUE,_xll.ohTrigger(RecalcTrigger,Trigger1M)),NA())</f>
        <v>1.5392843777206622E-2</v>
      </c>
      <c r="O1714" s="44" t="e">
        <f>IFERROR(_xll.qlIndexFixing(ONIndex3M,I1714,TRUE,_xll.ohTrigger(RecalcTrigger,Trigger3M)),NA())</f>
        <v>#N/A</v>
      </c>
      <c r="P1714" s="44">
        <f>IFERROR(_xll.qlIndexFixing(ONIndex6M,I1714,TRUE,_xll.ohTrigger(RecalcTrigger,Trigger6M)),NA())</f>
        <v>1.6065822381650108E-2</v>
      </c>
      <c r="Q1714" s="183">
        <f>IFERROR(_xll.qlIndexFixing(ONIndex1Y,I1714,TRUE,_xll.ohTrigger(RecalcTrigger,Trigger1Y)),NA())</f>
        <v>1.6661847184362699E-2</v>
      </c>
    </row>
    <row r="1715" spans="2:17" x14ac:dyDescent="0.2">
      <c r="B1715" s="39" t="s">
        <v>42</v>
      </c>
      <c r="D1715" s="42">
        <f>_xll.qlCalendarAdvance(Calendar,$D1714,B1715,"f",FALSE)</f>
        <v>51475</v>
      </c>
      <c r="E1715" s="177">
        <f>_xll.qlInterestRateIndexValueDate(IndexON,D1715)</f>
        <v>51475</v>
      </c>
      <c r="F1715" s="193">
        <f>IFERROR(_xll.qlIndexFixing(IndexON,D1715,TRUE,_xll.ohTrigger(RecalcTrigger,TriggerON)),NA())</f>
        <v>1.5330569888121204E-2</v>
      </c>
      <c r="H1715" s="42">
        <f>_xll.qlCalendarAdvance(Calendar,$H1714,B1715,"f",FALSE)</f>
        <v>51475</v>
      </c>
      <c r="I1715" s="177">
        <f>_xll.qlInterestRateIndexValueDate(Index1M,$H1715)</f>
        <v>51477</v>
      </c>
      <c r="J1715" s="182">
        <f>IFERROR(_xll.qlIndexFixing(Index1M,$H1715,TRUE,_xll.ohTrigger(RecalcTrigger,Trigger1M)),NA())</f>
        <v>1.5394101052491794E-2</v>
      </c>
      <c r="K1715" s="44" t="e">
        <f>IFERROR(_xll.qlIndexFixing(Index3M,H1715,TRUE,_xll.ohTrigger(RecalcTrigger,Trigger3M)),NA())</f>
        <v>#N/A</v>
      </c>
      <c r="L1715" s="44">
        <f>IFERROR(_xll.qlIndexFixing(Index6M,$H1715,TRUE,_xll.ohTrigger(RecalcTrigger,Trigger6M)),NA())</f>
        <v>1.6047177900210496E-2</v>
      </c>
      <c r="M1715" s="183">
        <f>IFERROR(_xll.qlIndexFixing(Index1Y,$H1715,TRUE,_xll.ohTrigger(RecalcTrigger,Trigger1Y)),NA())</f>
        <v>1.6526785108417631E-2</v>
      </c>
      <c r="N1715" s="182">
        <f>IFERROR(_xll.qlIndexFixing(ONIndex1M,I1715,TRUE,_xll.ohTrigger(RecalcTrigger,Trigger1M)),NA())</f>
        <v>1.538941523263837E-2</v>
      </c>
      <c r="O1715" s="44" t="e">
        <f>IFERROR(_xll.qlIndexFixing(ONIndex3M,I1715,TRUE,_xll.ohTrigger(RecalcTrigger,Trigger3M)),NA())</f>
        <v>#N/A</v>
      </c>
      <c r="P1715" s="44">
        <f>IFERROR(_xll.qlIndexFixing(ONIndex6M,I1715,TRUE,_xll.ohTrigger(RecalcTrigger,Trigger6M)),NA())</f>
        <v>1.6065652711851897E-2</v>
      </c>
      <c r="Q1715" s="183">
        <f>IFERROR(_xll.qlIndexFixing(ONIndex1Y,I1715,TRUE,_xll.ohTrigger(RecalcTrigger,Trigger1Y)),NA())</f>
        <v>1.6661724207533979E-2</v>
      </c>
    </row>
    <row r="1716" spans="2:17" x14ac:dyDescent="0.2">
      <c r="B1716" s="39" t="s">
        <v>42</v>
      </c>
      <c r="D1716" s="42">
        <f>_xll.qlCalendarAdvance(Calendar,$D1715,B1716,"f",FALSE)</f>
        <v>51482</v>
      </c>
      <c r="E1716" s="177">
        <f>_xll.qlInterestRateIndexValueDate(IndexON,D1716)</f>
        <v>51482</v>
      </c>
      <c r="F1716" s="193">
        <f>IFERROR(_xll.qlIndexFixing(IndexON,D1716,TRUE,_xll.ohTrigger(RecalcTrigger,TriggerON)),NA())</f>
        <v>1.5326532208490562E-2</v>
      </c>
      <c r="H1716" s="42">
        <f>_xll.qlCalendarAdvance(Calendar,$H1715,B1716,"f",FALSE)</f>
        <v>51482</v>
      </c>
      <c r="I1716" s="177">
        <f>_xll.qlInterestRateIndexValueDate(Index1M,$H1716)</f>
        <v>51484</v>
      </c>
      <c r="J1716" s="182">
        <f>IFERROR(_xll.qlIndexFixing(Index1M,$H1716,TRUE,_xll.ohTrigger(RecalcTrigger,Trigger1M)),NA())</f>
        <v>1.5390815494596368E-2</v>
      </c>
      <c r="K1716" s="44" t="e">
        <f>IFERROR(_xll.qlIndexFixing(Index3M,H1716,TRUE,_xll.ohTrigger(RecalcTrigger,Trigger3M)),NA())</f>
        <v>#N/A</v>
      </c>
      <c r="L1716" s="44">
        <f>IFERROR(_xll.qlIndexFixing(Index6M,$H1716,TRUE,_xll.ohTrigger(RecalcTrigger,Trigger6M)),NA())</f>
        <v>1.6040336815404163E-2</v>
      </c>
      <c r="M1716" s="183">
        <f>IFERROR(_xll.qlIndexFixing(Index1Y,$H1716,TRUE,_xll.ohTrigger(RecalcTrigger,Trigger1Y)),NA())</f>
        <v>1.651625563002914E-2</v>
      </c>
      <c r="N1716" s="182">
        <f>IFERROR(_xll.qlIndexFixing(ONIndex1M,I1716,TRUE,_xll.ohTrigger(RecalcTrigger,Trigger1M)),NA())</f>
        <v>1.5386086044753E-2</v>
      </c>
      <c r="O1716" s="44" t="e">
        <f>IFERROR(_xll.qlIndexFixing(ONIndex3M,I1716,TRUE,_xll.ohTrigger(RecalcTrigger,Trigger3M)),NA())</f>
        <v>#N/A</v>
      </c>
      <c r="P1716" s="44">
        <f>IFERROR(_xll.qlIndexFixing(ONIndex6M,I1716,TRUE,_xll.ohTrigger(RecalcTrigger,Trigger6M)),NA())</f>
        <v>1.6065067533705957E-2</v>
      </c>
      <c r="Q1716" s="183">
        <f>IFERROR(_xll.qlIndexFixing(ONIndex1Y,I1716,TRUE,_xll.ohTrigger(RecalcTrigger,Trigger1Y)),NA())</f>
        <v>1.6660837949427076E-2</v>
      </c>
    </row>
    <row r="1717" spans="2:17" x14ac:dyDescent="0.2">
      <c r="B1717" s="39" t="s">
        <v>42</v>
      </c>
      <c r="D1717" s="42">
        <f>_xll.qlCalendarAdvance(Calendar,$D1716,B1717,"f",FALSE)</f>
        <v>51489</v>
      </c>
      <c r="E1717" s="177">
        <f>_xll.qlInterestRateIndexValueDate(IndexON,D1717)</f>
        <v>51489</v>
      </c>
      <c r="F1717" s="193">
        <f>IFERROR(_xll.qlIndexFixing(IndexON,D1717,TRUE,_xll.ohTrigger(RecalcTrigger,TriggerON)),NA())</f>
        <v>1.5322586369794777E-2</v>
      </c>
      <c r="H1717" s="42">
        <f>_xll.qlCalendarAdvance(Calendar,$H1716,B1717,"f",FALSE)</f>
        <v>51489</v>
      </c>
      <c r="I1717" s="177">
        <f>_xll.qlInterestRateIndexValueDate(Index1M,$H1717)</f>
        <v>51491</v>
      </c>
      <c r="J1717" s="182">
        <f>IFERROR(_xll.qlIndexFixing(Index1M,$H1717,TRUE,_xll.ohTrigger(RecalcTrigger,Trigger1M)),NA())</f>
        <v>1.5387555814127594E-2</v>
      </c>
      <c r="K1717" s="44" t="e">
        <f>IFERROR(_xll.qlIndexFixing(Index3M,H1717,TRUE,_xll.ohTrigger(RecalcTrigger,Trigger3M)),NA())</f>
        <v>#N/A</v>
      </c>
      <c r="L1717" s="44">
        <f>IFERROR(_xll.qlIndexFixing(Index6M,$H1717,TRUE,_xll.ohTrigger(RecalcTrigger,Trigger6M)),NA())</f>
        <v>1.6033267487632639E-2</v>
      </c>
      <c r="M1717" s="183">
        <f>IFERROR(_xll.qlIndexFixing(Index1Y,$H1717,TRUE,_xll.ohTrigger(RecalcTrigger,Trigger1Y)),NA())</f>
        <v>1.6505571488089368E-2</v>
      </c>
      <c r="N1717" s="182">
        <f>IFERROR(_xll.qlIndexFixing(ONIndex1M,I1717,TRUE,_xll.ohTrigger(RecalcTrigger,Trigger1M)),NA())</f>
        <v>1.5381874357274228E-2</v>
      </c>
      <c r="O1717" s="44" t="e">
        <f>IFERROR(_xll.qlIndexFixing(ONIndex3M,I1717,TRUE,_xll.ohTrigger(RecalcTrigger,Trigger3M)),NA())</f>
        <v>#N/A</v>
      </c>
      <c r="P1717" s="44">
        <f>IFERROR(_xll.qlIndexFixing(ONIndex6M,I1717,TRUE,_xll.ohTrigger(RecalcTrigger,Trigger6M)),NA())</f>
        <v>1.6055485536510261E-2</v>
      </c>
      <c r="Q1717" s="183">
        <f>IFERROR(_xll.qlIndexFixing(ONIndex1Y,I1717,TRUE,_xll.ohTrigger(RecalcTrigger,Trigger1Y)),NA())</f>
        <v>1.6645596266711138E-2</v>
      </c>
    </row>
    <row r="1718" spans="2:17" x14ac:dyDescent="0.2">
      <c r="B1718" s="39" t="s">
        <v>42</v>
      </c>
      <c r="D1718" s="42">
        <f>_xll.qlCalendarAdvance(Calendar,$D1717,B1718,"f",FALSE)</f>
        <v>51497</v>
      </c>
      <c r="E1718" s="177">
        <f>_xll.qlInterestRateIndexValueDate(IndexON,D1718)</f>
        <v>51497</v>
      </c>
      <c r="F1718" s="193">
        <f>IFERROR(_xll.qlIndexFixing(IndexON,D1718,TRUE,_xll.ohTrigger(RecalcTrigger,TriggerON)),NA())</f>
        <v>1.5318125733534416E-2</v>
      </c>
      <c r="H1718" s="42">
        <f>_xll.qlCalendarAdvance(Calendar,$H1717,B1718,"f",FALSE)</f>
        <v>51497</v>
      </c>
      <c r="I1718" s="177">
        <f>_xll.qlInterestRateIndexValueDate(Index1M,$H1718)</f>
        <v>51501</v>
      </c>
      <c r="J1718" s="182">
        <f>IFERROR(_xll.qlIndexFixing(Index1M,$H1718,TRUE,_xll.ohTrigger(RecalcTrigger,Trigger1M)),NA())</f>
        <v>1.5382925442792204E-2</v>
      </c>
      <c r="K1718" s="44" t="e">
        <f>IFERROR(_xll.qlIndexFixing(Index3M,H1718,TRUE,_xll.ohTrigger(RecalcTrigger,Trigger3M)),NA())</f>
        <v>#N/A</v>
      </c>
      <c r="L1718" s="44">
        <f>IFERROR(_xll.qlIndexFixing(Index6M,$H1718,TRUE,_xll.ohTrigger(RecalcTrigger,Trigger6M)),NA())</f>
        <v>1.60235728384257E-2</v>
      </c>
      <c r="M1718" s="183">
        <f>IFERROR(_xll.qlIndexFixing(Index1Y,$H1718,TRUE,_xll.ohTrigger(RecalcTrigger,Trigger1Y)),NA())</f>
        <v>1.6491047131396392E-2</v>
      </c>
      <c r="N1718" s="182">
        <f>IFERROR(_xll.qlIndexFixing(ONIndex1M,I1718,TRUE,_xll.ohTrigger(RecalcTrigger,Trigger1M)),NA())</f>
        <v>1.5378615221193215E-2</v>
      </c>
      <c r="O1718" s="44" t="e">
        <f>IFERROR(_xll.qlIndexFixing(ONIndex3M,I1718,TRUE,_xll.ohTrigger(RecalcTrigger,Trigger3M)),NA())</f>
        <v>#N/A</v>
      </c>
      <c r="P1718" s="44">
        <f>IFERROR(_xll.qlIndexFixing(ONIndex6M,I1718,TRUE,_xll.ohTrigger(RecalcTrigger,Trigger6M)),NA())</f>
        <v>1.6048068325265064E-2</v>
      </c>
      <c r="Q1718" s="183">
        <f>IFERROR(_xll.qlIndexFixing(ONIndex1Y,I1718,TRUE,_xll.ohTrigger(RecalcTrigger,Trigger1Y)),NA())</f>
        <v>1.6633796129923439E-2</v>
      </c>
    </row>
    <row r="1719" spans="2:17" x14ac:dyDescent="0.2">
      <c r="B1719" s="39" t="s">
        <v>42</v>
      </c>
      <c r="D1719" s="42">
        <f>_xll.qlCalendarAdvance(Calendar,$D1718,B1719,"f",FALSE)</f>
        <v>51504</v>
      </c>
      <c r="E1719" s="177">
        <f>_xll.qlInterestRateIndexValueDate(IndexON,D1719)</f>
        <v>51504</v>
      </c>
      <c r="F1719" s="193">
        <f>IFERROR(_xll.qlIndexFixing(IndexON,D1719,TRUE,_xll.ohTrigger(RecalcTrigger,TriggerON)),NA())</f>
        <v>1.5314242082453688E-2</v>
      </c>
      <c r="H1719" s="42">
        <f>_xll.qlCalendarAdvance(Calendar,$H1718,B1719,"f",FALSE)</f>
        <v>51504</v>
      </c>
      <c r="I1719" s="177">
        <f>_xll.qlInterestRateIndexValueDate(Index1M,$H1719)</f>
        <v>51508</v>
      </c>
      <c r="J1719" s="182">
        <f>IFERROR(_xll.qlIndexFixing(Index1M,$H1719,TRUE,_xll.ohTrigger(RecalcTrigger,Trigger1M)),NA())</f>
        <v>1.5379702104682232E-2</v>
      </c>
      <c r="K1719" s="44" t="e">
        <f>IFERROR(_xll.qlIndexFixing(Index3M,H1719,TRUE,_xll.ohTrigger(RecalcTrigger,Trigger3M)),NA())</f>
        <v>#N/A</v>
      </c>
      <c r="L1719" s="44">
        <f>IFERROR(_xll.qlIndexFixing(Index6M,$H1719,TRUE,_xll.ohTrigger(RecalcTrigger,Trigger6M)),NA())</f>
        <v>1.6016122577581851E-2</v>
      </c>
      <c r="M1719" s="183">
        <f>IFERROR(_xll.qlIndexFixing(Index1Y,$H1719,TRUE,_xll.ohTrigger(RecalcTrigger,Trigger1Y)),NA())</f>
        <v>1.6480451001486453E-2</v>
      </c>
      <c r="N1719" s="182">
        <f>IFERROR(_xll.qlIndexFixing(ONIndex1M,I1719,TRUE,_xll.ohTrigger(RecalcTrigger,Trigger1M)),NA())</f>
        <v>1.5375833312329945E-2</v>
      </c>
      <c r="O1719" s="44" t="e">
        <f>IFERROR(_xll.qlIndexFixing(ONIndex3M,I1719,TRUE,_xll.ohTrigger(RecalcTrigger,Trigger3M)),NA())</f>
        <v>#N/A</v>
      </c>
      <c r="P1719" s="44">
        <f>IFERROR(_xll.qlIndexFixing(ONIndex6M,I1719,TRUE,_xll.ohTrigger(RecalcTrigger,Trigger6M)),NA())</f>
        <v>1.604173552889776E-2</v>
      </c>
      <c r="Q1719" s="183">
        <f>IFERROR(_xll.qlIndexFixing(ONIndex1Y,I1719,TRUE,_xll.ohTrigger(RecalcTrigger,Trigger1Y)),NA())</f>
        <v>1.6623719877051357E-2</v>
      </c>
    </row>
    <row r="1720" spans="2:17" x14ac:dyDescent="0.2">
      <c r="B1720" s="39" t="s">
        <v>42</v>
      </c>
      <c r="D1720" s="42">
        <f>_xll.qlCalendarAdvance(Calendar,$D1719,B1720,"f",FALSE)</f>
        <v>51511</v>
      </c>
      <c r="E1720" s="177">
        <f>_xll.qlInterestRateIndexValueDate(IndexON,D1720)</f>
        <v>51511</v>
      </c>
      <c r="F1720" s="193">
        <f>IFERROR(_xll.qlIndexFixing(IndexON,D1720,TRUE,_xll.ohTrigger(RecalcTrigger,TriggerON)),NA())</f>
        <v>1.5310376636250567E-2</v>
      </c>
      <c r="H1720" s="42">
        <f>_xll.qlCalendarAdvance(Calendar,$H1719,B1720,"f",FALSE)</f>
        <v>51511</v>
      </c>
      <c r="I1720" s="177">
        <f>_xll.qlInterestRateIndexValueDate(Index1M,$H1720)</f>
        <v>51515</v>
      </c>
      <c r="J1720" s="182">
        <f>IFERROR(_xll.qlIndexFixing(Index1M,$H1720,TRUE,_xll.ohTrigger(RecalcTrigger,Trigger1M)),NA())</f>
        <v>1.5376493609929768E-2</v>
      </c>
      <c r="K1720" s="44" t="e">
        <f>IFERROR(_xll.qlIndexFixing(Index3M,H1720,TRUE,_xll.ohTrigger(RecalcTrigger,Trigger3M)),NA())</f>
        <v>#N/A</v>
      </c>
      <c r="L1720" s="44">
        <f>IFERROR(_xll.qlIndexFixing(Index6M,$H1720,TRUE,_xll.ohTrigger(RecalcTrigger,Trigger6M)),NA())</f>
        <v>1.6009120151734769E-2</v>
      </c>
      <c r="M1720" s="183">
        <f>IFERROR(_xll.qlIndexFixing(Index1Y,$H1720,TRUE,_xll.ohTrigger(RecalcTrigger,Trigger1Y)),NA())</f>
        <v>1.6469909915325799E-2</v>
      </c>
      <c r="N1720" s="182">
        <f>IFERROR(_xll.qlIndexFixing(ONIndex1M,I1720,TRUE,_xll.ohTrigger(RecalcTrigger,Trigger1M)),NA())</f>
        <v>1.5372601393037755E-2</v>
      </c>
      <c r="O1720" s="44" t="e">
        <f>IFERROR(_xll.qlIndexFixing(ONIndex3M,I1720,TRUE,_xll.ohTrigger(RecalcTrigger,Trigger3M)),NA())</f>
        <v>#N/A</v>
      </c>
      <c r="P1720" s="44">
        <f>IFERROR(_xll.qlIndexFixing(ONIndex6M,I1720,TRUE,_xll.ohTrigger(RecalcTrigger,Trigger6M)),NA())</f>
        <v>1.603437634547511E-2</v>
      </c>
      <c r="Q1720" s="183">
        <f>IFERROR(_xll.qlIndexFixing(ONIndex1Y,I1720,TRUE,_xll.ohTrigger(RecalcTrigger,Trigger1Y)),NA())</f>
        <v>1.6612008959775437E-2</v>
      </c>
    </row>
    <row r="1721" spans="2:17" x14ac:dyDescent="0.2">
      <c r="B1721" s="39" t="s">
        <v>42</v>
      </c>
      <c r="D1721" s="42">
        <f>_xll.qlCalendarAdvance(Calendar,$D1720,B1721,"f",FALSE)</f>
        <v>51518</v>
      </c>
      <c r="E1721" s="177">
        <f>_xll.qlInterestRateIndexValueDate(IndexON,D1721)</f>
        <v>51518</v>
      </c>
      <c r="F1721" s="193">
        <f>IFERROR(_xll.qlIndexFixing(IndexON,D1721,TRUE,_xll.ohTrigger(RecalcTrigger,TriggerON)),NA())</f>
        <v>1.5306529483494202E-2</v>
      </c>
      <c r="H1721" s="42">
        <f>_xll.qlCalendarAdvance(Calendar,$H1720,B1721,"f",FALSE)</f>
        <v>51518</v>
      </c>
      <c r="I1721" s="177">
        <f>_xll.qlInterestRateIndexValueDate(Index1M,$H1721)</f>
        <v>51522</v>
      </c>
      <c r="J1721" s="182">
        <f>IFERROR(_xll.qlIndexFixing(Index1M,$H1721,TRUE,_xll.ohTrigger(RecalcTrigger,Trigger1M)),NA())</f>
        <v>1.5373300032225546E-2</v>
      </c>
      <c r="K1721" s="44" t="e">
        <f>IFERROR(_xll.qlIndexFixing(Index3M,H1721,TRUE,_xll.ohTrigger(RecalcTrigger,Trigger3M)),NA())</f>
        <v>#N/A</v>
      </c>
      <c r="L1721" s="44">
        <f>IFERROR(_xll.qlIndexFixing(Index6M,$H1721,TRUE,_xll.ohTrigger(RecalcTrigger,Trigger6M)),NA())</f>
        <v>1.6002151336233842E-2</v>
      </c>
      <c r="M1721" s="183">
        <f>IFERROR(_xll.qlIndexFixing(Index1Y,$H1721,TRUE,_xll.ohTrigger(RecalcTrigger,Trigger1Y)),NA())</f>
        <v>1.6459424104162436E-2</v>
      </c>
      <c r="N1721" s="182">
        <f>IFERROR(_xll.qlIndexFixing(ONIndex1M,I1721,TRUE,_xll.ohTrigger(RecalcTrigger,Trigger1M)),NA())</f>
        <v>1.5369384234258376E-2</v>
      </c>
      <c r="O1721" s="44" t="e">
        <f>IFERROR(_xll.qlIndexFixing(ONIndex3M,I1721,TRUE,_xll.ohTrigger(RecalcTrigger,Trigger3M)),NA())</f>
        <v>#N/A</v>
      </c>
      <c r="P1721" s="44">
        <f>IFERROR(_xll.qlIndexFixing(ONIndex6M,I1721,TRUE,_xll.ohTrigger(RecalcTrigger,Trigger6M)),NA())</f>
        <v>1.6027048618409978E-2</v>
      </c>
      <c r="Q1721" s="183">
        <f>IFERROR(_xll.qlIndexFixing(ONIndex1Y,I1721,TRUE,_xll.ohTrigger(RecalcTrigger,Trigger1Y)),NA())</f>
        <v>1.6600346411328459E-2</v>
      </c>
    </row>
    <row r="1722" spans="2:17" x14ac:dyDescent="0.2">
      <c r="B1722" s="39" t="s">
        <v>42</v>
      </c>
      <c r="D1722" s="42">
        <f>_xll.qlCalendarAdvance(Calendar,$D1721,B1722,"f",FALSE)</f>
        <v>51525</v>
      </c>
      <c r="E1722" s="177">
        <f>_xll.qlInterestRateIndexValueDate(IndexON,D1722)</f>
        <v>51525</v>
      </c>
      <c r="F1722" s="193">
        <f>IFERROR(_xll.qlIndexFixing(IndexON,D1722,TRUE,_xll.ohTrigger(RecalcTrigger,TriggerON)),NA())</f>
        <v>1.5302700712753747E-2</v>
      </c>
      <c r="H1722" s="42">
        <f>_xll.qlCalendarAdvance(Calendar,$H1721,B1722,"f",FALSE)</f>
        <v>51525</v>
      </c>
      <c r="I1722" s="177">
        <f>_xll.qlInterestRateIndexValueDate(Index1M,$H1722)</f>
        <v>51529</v>
      </c>
      <c r="J1722" s="182">
        <f>IFERROR(_xll.qlIndexFixing(Index1M,$H1722,TRUE,_xll.ohTrigger(RecalcTrigger,Trigger1M)),NA())</f>
        <v>1.5370121445252563E-2</v>
      </c>
      <c r="K1722" s="44" t="e">
        <f>IFERROR(_xll.qlIndexFixing(Index3M,H1722,TRUE,_xll.ohTrigger(RecalcTrigger,Trigger3M)),NA())</f>
        <v>#N/A</v>
      </c>
      <c r="L1722" s="44">
        <f>IFERROR(_xll.qlIndexFixing(Index6M,$H1722,TRUE,_xll.ohTrigger(RecalcTrigger,Trigger6M)),NA())</f>
        <v>1.5995216279160177E-2</v>
      </c>
      <c r="M1722" s="183">
        <f>IFERROR(_xll.qlIndexFixing(Index1Y,$H1722,TRUE,_xll.ohTrigger(RecalcTrigger,Trigger1Y)),NA())</f>
        <v>1.6448993799244589E-2</v>
      </c>
      <c r="N1722" s="182">
        <f>IFERROR(_xll.qlIndexFixing(ONIndex1M,I1722,TRUE,_xll.ohTrigger(RecalcTrigger,Trigger1M)),NA())</f>
        <v>1.5366181909453047E-2</v>
      </c>
      <c r="O1722" s="44" t="e">
        <f>IFERROR(_xll.qlIndexFixing(ONIndex3M,I1722,TRUE,_xll.ohTrigger(RecalcTrigger,Trigger3M)),NA())</f>
        <v>#N/A</v>
      </c>
      <c r="P1722" s="44">
        <f>IFERROR(_xll.qlIndexFixing(ONIndex6M,I1722,TRUE,_xll.ohTrigger(RecalcTrigger,Trigger6M)),NA())</f>
        <v>1.6019752494784711E-2</v>
      </c>
      <c r="Q1722" s="183">
        <f>IFERROR(_xll.qlIndexFixing(ONIndex1Y,I1722,TRUE,_xll.ohTrigger(RecalcTrigger,Trigger1Y)),NA())</f>
        <v>1.6588732460647293E-2</v>
      </c>
    </row>
    <row r="1723" spans="2:17" x14ac:dyDescent="0.2">
      <c r="B1723" s="39" t="s">
        <v>42</v>
      </c>
      <c r="D1723" s="42">
        <f>_xll.qlCalendarAdvance(Calendar,$D1722,B1723,"f",FALSE)</f>
        <v>51532</v>
      </c>
      <c r="E1723" s="177">
        <f>_xll.qlInterestRateIndexValueDate(IndexON,D1723)</f>
        <v>51532</v>
      </c>
      <c r="F1723" s="193">
        <f>IFERROR(_xll.qlIndexFixing(IndexON,D1723,TRUE,_xll.ohTrigger(RecalcTrigger,TriggerON)),NA())</f>
        <v>1.529889041267829E-2</v>
      </c>
      <c r="H1723" s="42">
        <f>_xll.qlCalendarAdvance(Calendar,$H1722,B1723,"f",FALSE)</f>
        <v>51532</v>
      </c>
      <c r="I1723" s="177">
        <f>_xll.qlInterestRateIndexValueDate(Index1M,$H1723)</f>
        <v>51536</v>
      </c>
      <c r="J1723" s="182">
        <f>IFERROR(_xll.qlIndexFixing(Index1M,$H1723,TRUE,_xll.ohTrigger(RecalcTrigger,Trigger1M)),NA())</f>
        <v>1.5366648731137213E-2</v>
      </c>
      <c r="K1723" s="44" t="e">
        <f>IFERROR(_xll.qlIndexFixing(Index3M,H1723,TRUE,_xll.ohTrigger(RecalcTrigger,Trigger3M)),NA())</f>
        <v>#N/A</v>
      </c>
      <c r="L1723" s="44">
        <f>IFERROR(_xll.qlIndexFixing(Index6M,$H1723,TRUE,_xll.ohTrigger(RecalcTrigger,Trigger6M)),NA())</f>
        <v>1.5988315128595762E-2</v>
      </c>
      <c r="M1723" s="183">
        <f>IFERROR(_xll.qlIndexFixing(Index1Y,$H1723,TRUE,_xll.ohTrigger(RecalcTrigger,Trigger1Y)),NA())</f>
        <v>1.6438619231818954E-2</v>
      </c>
      <c r="N1723" s="182">
        <f>IFERROR(_xll.qlIndexFixing(ONIndex1M,I1723,TRUE,_xll.ohTrigger(RecalcTrigger,Trigger1M)),NA())</f>
        <v>1.5362994492242876E-2</v>
      </c>
      <c r="O1723" s="44" t="e">
        <f>IFERROR(_xll.qlIndexFixing(ONIndex3M,I1723,TRUE,_xll.ohTrigger(RecalcTrigger,Trigger3M)),NA())</f>
        <v>#N/A</v>
      </c>
      <c r="P1723" s="44">
        <f>IFERROR(_xll.qlIndexFixing(ONIndex6M,I1723,TRUE,_xll.ohTrigger(RecalcTrigger,Trigger6M)),NA())</f>
        <v>1.6012488121841528E-2</v>
      </c>
      <c r="Q1723" s="183">
        <f>IFERROR(_xll.qlIndexFixing(ONIndex1Y,I1723,TRUE,_xll.ohTrigger(RecalcTrigger,Trigger1Y)),NA())</f>
        <v>1.6577167337148424E-2</v>
      </c>
    </row>
    <row r="1724" spans="2:17" x14ac:dyDescent="0.2">
      <c r="B1724" s="39" t="s">
        <v>42</v>
      </c>
      <c r="D1724" s="42">
        <f>_xll.qlCalendarAdvance(Calendar,$D1723,B1724,"f",FALSE)</f>
        <v>51539</v>
      </c>
      <c r="E1724" s="177">
        <f>_xll.qlInterestRateIndexValueDate(IndexON,D1724)</f>
        <v>51539</v>
      </c>
      <c r="F1724" s="193">
        <f>IFERROR(_xll.qlIndexFixing(IndexON,D1724,TRUE,_xll.ohTrigger(RecalcTrigger,TriggerON)),NA())</f>
        <v>1.5295098671916918E-2</v>
      </c>
      <c r="H1724" s="42">
        <f>_xll.qlCalendarAdvance(Calendar,$H1723,B1724,"f",FALSE)</f>
        <v>51539</v>
      </c>
      <c r="I1724" s="177">
        <f>_xll.qlInterestRateIndexValueDate(Index1M,$H1724)</f>
        <v>51543</v>
      </c>
      <c r="J1724" s="182">
        <f>IFERROR(_xll.qlIndexFixing(Index1M,$H1724,TRUE,_xll.ohTrigger(RecalcTrigger,Trigger1M)),NA())</f>
        <v>1.5363497488781581E-2</v>
      </c>
      <c r="K1724" s="44" t="e">
        <f>IFERROR(_xll.qlIndexFixing(Index3M,H1724,TRUE,_xll.ohTrigger(RecalcTrigger,Trigger3M)),NA())</f>
        <v>#N/A</v>
      </c>
      <c r="L1724" s="44">
        <f>IFERROR(_xll.qlIndexFixing(Index6M,$H1724,TRUE,_xll.ohTrigger(RecalcTrigger,Trigger6M)),NA())</f>
        <v>1.5981448032620384E-2</v>
      </c>
      <c r="M1724" s="183">
        <f>IFERROR(_xll.qlIndexFixing(Index1Y,$H1724,TRUE,_xll.ohTrigger(RecalcTrigger,Trigger1Y)),NA())</f>
        <v>1.6428300633132664E-2</v>
      </c>
      <c r="N1724" s="182">
        <f>IFERROR(_xll.qlIndexFixing(ONIndex1M,I1724,TRUE,_xll.ohTrigger(RecalcTrigger,Trigger1M)),NA())</f>
        <v>1.5359822056248973E-2</v>
      </c>
      <c r="O1724" s="44" t="e">
        <f>IFERROR(_xll.qlIndexFixing(ONIndex3M,I1724,TRUE,_xll.ohTrigger(RecalcTrigger,Trigger3M)),NA())</f>
        <v>#N/A</v>
      </c>
      <c r="P1724" s="44">
        <f>IFERROR(_xll.qlIndexFixing(ONIndex6M,I1724,TRUE,_xll.ohTrigger(RecalcTrigger,Trigger6M)),NA())</f>
        <v>1.6005255646902583E-2</v>
      </c>
      <c r="Q1724" s="183">
        <f>IFERROR(_xll.qlIndexFixing(ONIndex1Y,I1724,TRUE,_xll.ohTrigger(RecalcTrigger,Trigger1Y)),NA())</f>
        <v>1.6565651269688786E-2</v>
      </c>
    </row>
    <row r="1725" spans="2:17" x14ac:dyDescent="0.2">
      <c r="B1725" s="39" t="s">
        <v>42</v>
      </c>
      <c r="D1725" s="42">
        <f>_xll.qlCalendarAdvance(Calendar,$D1724,B1725,"f",FALSE)</f>
        <v>51546</v>
      </c>
      <c r="E1725" s="177">
        <f>_xll.qlInterestRateIndexValueDate(IndexON,D1725)</f>
        <v>51546</v>
      </c>
      <c r="F1725" s="193">
        <f>IFERROR(_xll.qlIndexFixing(IndexON,D1725,TRUE,_xll.ohTrigger(RecalcTrigger,TriggerON)),NA())</f>
        <v>1.5291325578878912E-2</v>
      </c>
      <c r="H1725" s="42">
        <f>_xll.qlCalendarAdvance(Calendar,$H1724,B1725,"f",FALSE)</f>
        <v>51546</v>
      </c>
      <c r="I1725" s="177">
        <f>_xll.qlInterestRateIndexValueDate(Index1M,$H1725)</f>
        <v>51550</v>
      </c>
      <c r="J1725" s="182">
        <f>IFERROR(_xll.qlIndexFixing(Index1M,$H1725,TRUE,_xll.ohTrigger(RecalcTrigger,Trigger1M)),NA())</f>
        <v>1.5360361440394892E-2</v>
      </c>
      <c r="K1725" s="44" t="e">
        <f>IFERROR(_xll.qlIndexFixing(Index3M,H1725,TRUE,_xll.ohTrigger(RecalcTrigger,Trigger3M)),NA())</f>
        <v>#N/A</v>
      </c>
      <c r="L1725" s="44">
        <f>IFERROR(_xll.qlIndexFixing(Index6M,$H1725,TRUE,_xll.ohTrigger(RecalcTrigger,Trigger6M)),NA())</f>
        <v>1.5974615139316032E-2</v>
      </c>
      <c r="M1725" s="183">
        <f>IFERROR(_xll.qlIndexFixing(Index1Y,$H1725,TRUE,_xll.ohTrigger(RecalcTrigger,Trigger1Y)),NA())</f>
        <v>1.6418038234432403E-2</v>
      </c>
      <c r="N1725" s="182">
        <f>IFERROR(_xll.qlIndexFixing(ONIndex1M,I1725,TRUE,_xll.ohTrigger(RecalcTrigger,Trigger1M)),NA())</f>
        <v>1.5356664675092446E-2</v>
      </c>
      <c r="O1725" s="44" t="e">
        <f>IFERROR(_xll.qlIndexFixing(ONIndex3M,I1725,TRUE,_xll.ohTrigger(RecalcTrigger,Trigger3M)),NA())</f>
        <v>#N/A</v>
      </c>
      <c r="P1725" s="44">
        <f>IFERROR(_xll.qlIndexFixing(ONIndex6M,I1725,TRUE,_xll.ohTrigger(RecalcTrigger,Trigger6M)),NA())</f>
        <v>1.5998055216970286E-2</v>
      </c>
      <c r="Q1725" s="183">
        <f>IFERROR(_xll.qlIndexFixing(ONIndex1Y,I1725,TRUE,_xll.ohTrigger(RecalcTrigger,Trigger1Y)),NA())</f>
        <v>1.6554184487684864E-2</v>
      </c>
    </row>
    <row r="1726" spans="2:17" x14ac:dyDescent="0.2">
      <c r="B1726" s="39" t="s">
        <v>42</v>
      </c>
      <c r="D1726" s="42">
        <f>_xll.qlCalendarAdvance(Calendar,$D1725,B1726,"f",FALSE)</f>
        <v>51553</v>
      </c>
      <c r="E1726" s="177">
        <f>_xll.qlInterestRateIndexValueDate(IndexON,D1726)</f>
        <v>51553</v>
      </c>
      <c r="F1726" s="193">
        <f>IFERROR(_xll.qlIndexFixing(IndexON,D1726,TRUE,_xll.ohTrigger(RecalcTrigger,TriggerON)),NA())</f>
        <v>1.5287571222293295E-2</v>
      </c>
      <c r="H1726" s="42">
        <f>_xll.qlCalendarAdvance(Calendar,$H1725,B1726,"f",FALSE)</f>
        <v>51553</v>
      </c>
      <c r="I1726" s="177">
        <f>_xll.qlInterestRateIndexValueDate(Index1M,$H1726)</f>
        <v>51557</v>
      </c>
      <c r="J1726" s="182">
        <f>IFERROR(_xll.qlIndexFixing(Index1M,$H1726,TRUE,_xll.ohTrigger(RecalcTrigger,Trigger1M)),NA())</f>
        <v>1.5357240659652494E-2</v>
      </c>
      <c r="K1726" s="44" t="e">
        <f>IFERROR(_xll.qlIndexFixing(Index3M,H1726,TRUE,_xll.ohTrigger(RecalcTrigger,Trigger3M)),NA())</f>
        <v>#N/A</v>
      </c>
      <c r="L1726" s="44">
        <f>IFERROR(_xll.qlIndexFixing(Index6M,$H1726,TRUE,_xll.ohTrigger(RecalcTrigger,Trigger6M)),NA())</f>
        <v>1.5967816596762496E-2</v>
      </c>
      <c r="M1726" s="183">
        <f>IFERROR(_xll.qlIndexFixing(Index1Y,$H1726,TRUE,_xll.ohTrigger(RecalcTrigger,Trigger1Y)),NA())</f>
        <v>1.6407832266964656E-2</v>
      </c>
      <c r="N1726" s="182">
        <f>IFERROR(_xll.qlIndexFixing(ONIndex1M,I1726,TRUE,_xll.ohTrigger(RecalcTrigger,Trigger1M)),NA())</f>
        <v>1.5353522422394406E-2</v>
      </c>
      <c r="O1726" s="44" t="e">
        <f>IFERROR(_xll.qlIndexFixing(ONIndex3M,I1726,TRUE,_xll.ohTrigger(RecalcTrigger,Trigger3M)),NA())</f>
        <v>#N/A</v>
      </c>
      <c r="P1726" s="44">
        <f>IFERROR(_xll.qlIndexFixing(ONIndex6M,I1726,TRUE,_xll.ohTrigger(RecalcTrigger,Trigger6M)),NA())</f>
        <v>1.59908869796066E-2</v>
      </c>
      <c r="Q1726" s="183">
        <f>IFERROR(_xll.qlIndexFixing(ONIndex1Y,I1726,TRUE,_xll.ohTrigger(RecalcTrigger,Trigger1Y)),NA())</f>
        <v>1.6542767220153465E-2</v>
      </c>
    </row>
    <row r="1727" spans="2:17" x14ac:dyDescent="0.2">
      <c r="B1727" s="39" t="s">
        <v>42</v>
      </c>
      <c r="D1727" s="42">
        <f>_xll.qlCalendarAdvance(Calendar,$D1726,B1727,"f",FALSE)</f>
        <v>51560</v>
      </c>
      <c r="E1727" s="177">
        <f>_xll.qlInterestRateIndexValueDate(IndexON,D1727)</f>
        <v>51560</v>
      </c>
      <c r="F1727" s="193">
        <f>IFERROR(_xll.qlIndexFixing(IndexON,D1727,TRUE,_xll.ohTrigger(RecalcTrigger,TriggerON)),NA())</f>
        <v>1.5283835690729219E-2</v>
      </c>
      <c r="H1727" s="42">
        <f>_xll.qlCalendarAdvance(Calendar,$H1726,B1727,"f",FALSE)</f>
        <v>51560</v>
      </c>
      <c r="I1727" s="177">
        <f>_xll.qlInterestRateIndexValueDate(Index1M,$H1727)</f>
        <v>51564</v>
      </c>
      <c r="J1727" s="182">
        <f>IFERROR(_xll.qlIndexFixing(Index1M,$H1727,TRUE,_xll.ohTrigger(RecalcTrigger,Trigger1M)),NA())</f>
        <v>1.5354455950294549E-2</v>
      </c>
      <c r="K1727" s="44" t="e">
        <f>IFERROR(_xll.qlIndexFixing(Index3M,H1727,TRUE,_xll.ohTrigger(RecalcTrigger,Trigger3M)),NA())</f>
        <v>#N/A</v>
      </c>
      <c r="L1727" s="44">
        <f>IFERROR(_xll.qlIndexFixing(Index6M,$H1727,TRUE,_xll.ohTrigger(RecalcTrigger,Trigger6M)),NA())</f>
        <v>1.5960816346035585E-2</v>
      </c>
      <c r="M1727" s="183">
        <f>IFERROR(_xll.qlIndexFixing(Index1Y,$H1727,TRUE,_xll.ohTrigger(RecalcTrigger,Trigger1Y)),NA())</f>
        <v>1.6397682961975888E-2</v>
      </c>
      <c r="N1727" s="182">
        <f>IFERROR(_xll.qlIndexFixing(ONIndex1M,I1727,TRUE,_xll.ohTrigger(RecalcTrigger,Trigger1M)),NA())</f>
        <v>1.5350395371696024E-2</v>
      </c>
      <c r="O1727" s="44" t="e">
        <f>IFERROR(_xll.qlIndexFixing(ONIndex3M,I1727,TRUE,_xll.ohTrigger(RecalcTrigger,Trigger3M)),NA())</f>
        <v>#N/A</v>
      </c>
      <c r="P1727" s="44">
        <f>IFERROR(_xll.qlIndexFixing(ONIndex6M,I1727,TRUE,_xll.ohTrigger(RecalcTrigger,Trigger6M)),NA())</f>
        <v>1.5983751081973807E-2</v>
      </c>
      <c r="Q1727" s="183">
        <f>IFERROR(_xll.qlIndexFixing(ONIndex1Y,I1727,TRUE,_xll.ohTrigger(RecalcTrigger,Trigger1Y)),NA())</f>
        <v>1.6531399696271265E-2</v>
      </c>
    </row>
    <row r="1728" spans="2:17" x14ac:dyDescent="0.2">
      <c r="B1728" s="39" t="s">
        <v>42</v>
      </c>
      <c r="D1728" s="42">
        <f>_xll.qlCalendarAdvance(Calendar,$D1727,B1728,"f",FALSE)</f>
        <v>51567</v>
      </c>
      <c r="E1728" s="177">
        <f>_xll.qlInterestRateIndexValueDate(IndexON,D1728)</f>
        <v>51567</v>
      </c>
      <c r="F1728" s="193">
        <f>IFERROR(_xll.qlIndexFixing(IndexON,D1728,TRUE,_xll.ohTrigger(RecalcTrigger,TriggerON)),NA())</f>
        <v>1.5280119072755838E-2</v>
      </c>
      <c r="H1728" s="42">
        <f>_xll.qlCalendarAdvance(Calendar,$H1727,B1728,"f",FALSE)</f>
        <v>51567</v>
      </c>
      <c r="I1728" s="177">
        <f>_xll.qlInterestRateIndexValueDate(Index1M,$H1728)</f>
        <v>51571</v>
      </c>
      <c r="J1728" s="182">
        <f>IFERROR(_xll.qlIndexFixing(Index1M,$H1728,TRUE,_xll.ohTrigger(RecalcTrigger,Trigger1M)),NA())</f>
        <v>1.5351368855077671E-2</v>
      </c>
      <c r="K1728" s="44" t="e">
        <f>IFERROR(_xll.qlIndexFixing(Index3M,H1728,TRUE,_xll.ohTrigger(RecalcTrigger,Trigger3M)),NA())</f>
        <v>#N/A</v>
      </c>
      <c r="L1728" s="44">
        <f>IFERROR(_xll.qlIndexFixing(Index6M,$H1728,TRUE,_xll.ohTrigger(RecalcTrigger,Trigger6M)),NA())</f>
        <v>1.5954091409450595E-2</v>
      </c>
      <c r="M1728" s="183">
        <f>IFERROR(_xll.qlIndexFixing(Index1Y,$H1728,TRUE,_xll.ohTrigger(RecalcTrigger,Trigger1Y)),NA())</f>
        <v>1.6387590550712799E-2</v>
      </c>
      <c r="N1728" s="182">
        <f>IFERROR(_xll.qlIndexFixing(ONIndex1M,I1728,TRUE,_xll.ohTrigger(RecalcTrigger,Trigger1M)),NA())</f>
        <v>1.5347283596538475E-2</v>
      </c>
      <c r="O1728" s="44" t="e">
        <f>IFERROR(_xll.qlIndexFixing(ONIndex3M,I1728,TRUE,_xll.ohTrigger(RecalcTrigger,Trigger3M)),NA())</f>
        <v>#N/A</v>
      </c>
      <c r="P1728" s="44">
        <f>IFERROR(_xll.qlIndexFixing(ONIndex6M,I1728,TRUE,_xll.ohTrigger(RecalcTrigger,Trigger6M)),NA())</f>
        <v>1.5976647671154254E-2</v>
      </c>
      <c r="Q1728" s="183">
        <f>IFERROR(_xll.qlIndexFixing(ONIndex1Y,I1728,TRUE,_xll.ohTrigger(RecalcTrigger,Trigger1Y)),NA())</f>
        <v>1.6520082145454751E-2</v>
      </c>
    </row>
    <row r="1729" spans="2:17" x14ac:dyDescent="0.2">
      <c r="B1729" s="39" t="s">
        <v>42</v>
      </c>
      <c r="D1729" s="42">
        <f>_xll.qlCalendarAdvance(Calendar,$D1728,B1729,"f",FALSE)</f>
        <v>51574</v>
      </c>
      <c r="E1729" s="177">
        <f>_xll.qlInterestRateIndexValueDate(IndexON,D1729)</f>
        <v>51574</v>
      </c>
      <c r="F1729" s="193">
        <f>IFERROR(_xll.qlIndexFixing(IndexON,D1729,TRUE,_xll.ohTrigger(RecalcTrigger,TriggerON)),NA())</f>
        <v>1.5276421457022238E-2</v>
      </c>
      <c r="H1729" s="42">
        <f>_xll.qlCalendarAdvance(Calendar,$H1728,B1729,"f",FALSE)</f>
        <v>51574</v>
      </c>
      <c r="I1729" s="177">
        <f>_xll.qlInterestRateIndexValueDate(Index1M,$H1729)</f>
        <v>51578</v>
      </c>
      <c r="J1729" s="182">
        <f>IFERROR(_xll.qlIndexFixing(Index1M,$H1729,TRUE,_xll.ohTrigger(RecalcTrigger,Trigger1M)),NA())</f>
        <v>1.5348297266388469E-2</v>
      </c>
      <c r="K1729" s="44" t="e">
        <f>IFERROR(_xll.qlIndexFixing(Index3M,H1729,TRUE,_xll.ohTrigger(RecalcTrigger,Trigger3M)),NA())</f>
        <v>#N/A</v>
      </c>
      <c r="L1729" s="44">
        <f>IFERROR(_xll.qlIndexFixing(Index6M,$H1729,TRUE,_xll.ohTrigger(RecalcTrigger,Trigger6M)),NA())</f>
        <v>1.5947401292331173E-2</v>
      </c>
      <c r="M1729" s="183">
        <f>IFERROR(_xll.qlIndexFixing(Index1Y,$H1729,TRUE,_xll.ohTrigger(RecalcTrigger,Trigger1Y)),NA())</f>
        <v>1.6377555264422076E-2</v>
      </c>
      <c r="N1729" s="182">
        <f>IFERROR(_xll.qlIndexFixing(ONIndex1M,I1729,TRUE,_xll.ohTrigger(RecalcTrigger,Trigger1M)),NA())</f>
        <v>1.5344187170782675E-2</v>
      </c>
      <c r="O1729" s="44" t="e">
        <f>IFERROR(_xll.qlIndexFixing(ONIndex3M,I1729,TRUE,_xll.ohTrigger(RecalcTrigger,Trigger3M)),NA())</f>
        <v>#N/A</v>
      </c>
      <c r="P1729" s="44">
        <f>IFERROR(_xll.qlIndexFixing(ONIndex6M,I1729,TRUE,_xll.ohTrigger(RecalcTrigger,Trigger6M)),NA())</f>
        <v>1.5969576894709903E-2</v>
      </c>
      <c r="Q1729" s="183">
        <f>IFERROR(_xll.qlIndexFixing(ONIndex1Y,I1729,TRUE,_xll.ohTrigger(RecalcTrigger,Trigger1Y)),NA())</f>
        <v>1.6508814796400983E-2</v>
      </c>
    </row>
    <row r="1730" spans="2:17" x14ac:dyDescent="0.2">
      <c r="B1730" s="39" t="s">
        <v>42</v>
      </c>
      <c r="D1730" s="42">
        <f>_xll.qlCalendarAdvance(Calendar,$D1729,B1730,"f",FALSE)</f>
        <v>51581</v>
      </c>
      <c r="E1730" s="177">
        <f>_xll.qlInterestRateIndexValueDate(IndexON,D1730)</f>
        <v>51581</v>
      </c>
      <c r="F1730" s="193">
        <f>IFERROR(_xll.qlIndexFixing(IndexON,D1730,TRUE,_xll.ohTrigger(RecalcTrigger,TriggerON)),NA())</f>
        <v>1.5272742932097572E-2</v>
      </c>
      <c r="H1730" s="42">
        <f>_xll.qlCalendarAdvance(Calendar,$H1729,B1730,"f",FALSE)</f>
        <v>51581</v>
      </c>
      <c r="I1730" s="177">
        <f>_xll.qlInterestRateIndexValueDate(Index1M,$H1730)</f>
        <v>51585</v>
      </c>
      <c r="J1730" s="182">
        <f>IFERROR(_xll.qlIndexFixing(Index1M,$H1730,TRUE,_xll.ohTrigger(RecalcTrigger,Trigger1M)),NA())</f>
        <v>1.5345241257904778E-2</v>
      </c>
      <c r="K1730" s="44" t="e">
        <f>IFERROR(_xll.qlIndexFixing(Index3M,H1730,TRUE,_xll.ohTrigger(RecalcTrigger,Trigger3M)),NA())</f>
        <v>#N/A</v>
      </c>
      <c r="L1730" s="44">
        <f>IFERROR(_xll.qlIndexFixing(Index6M,$H1730,TRUE,_xll.ohTrigger(RecalcTrigger,Trigger6M)),NA())</f>
        <v>1.5940746142766256E-2</v>
      </c>
      <c r="M1730" s="183">
        <f>IFERROR(_xll.qlIndexFixing(Index1Y,$H1730,TRUE,_xll.ohTrigger(RecalcTrigger,Trigger1Y)),NA())</f>
        <v>1.6367577334351291E-2</v>
      </c>
      <c r="N1730" s="182">
        <f>IFERROR(_xll.qlIndexFixing(ONIndex1M,I1730,TRUE,_xll.ohTrigger(RecalcTrigger,Trigger1M)),NA())</f>
        <v>1.534110616772999E-2</v>
      </c>
      <c r="O1730" s="44" t="e">
        <f>IFERROR(_xll.qlIndexFixing(ONIndex3M,I1730,TRUE,_xll.ohTrigger(RecalcTrigger,Trigger3M)),NA())</f>
        <v>#N/A</v>
      </c>
      <c r="P1730" s="44">
        <f>IFERROR(_xll.qlIndexFixing(ONIndex6M,I1730,TRUE,_xll.ohTrigger(RecalcTrigger,Trigger6M)),NA())</f>
        <v>1.5962538899563228E-2</v>
      </c>
      <c r="Q1730" s="183">
        <f>IFERROR(_xll.qlIndexFixing(ONIndex1Y,I1730,TRUE,_xll.ohTrigger(RecalcTrigger,Trigger1Y)),NA())</f>
        <v>1.6497597878686321E-2</v>
      </c>
    </row>
    <row r="1731" spans="2:17" x14ac:dyDescent="0.2">
      <c r="B1731" s="39" t="s">
        <v>42</v>
      </c>
      <c r="D1731" s="42">
        <f>_xll.qlCalendarAdvance(Calendar,$D1730,B1731,"f",FALSE)</f>
        <v>51588</v>
      </c>
      <c r="E1731" s="177">
        <f>_xll.qlInterestRateIndexValueDate(IndexON,D1731)</f>
        <v>51588</v>
      </c>
      <c r="F1731" s="193">
        <f>IFERROR(_xll.qlIndexFixing(IndexON,D1731,TRUE,_xll.ohTrigger(RecalcTrigger,TriggerON)),NA())</f>
        <v>1.5269083586471055E-2</v>
      </c>
      <c r="H1731" s="42">
        <f>_xll.qlCalendarAdvance(Calendar,$H1730,B1731,"f",FALSE)</f>
        <v>51588</v>
      </c>
      <c r="I1731" s="177">
        <f>_xll.qlInterestRateIndexValueDate(Index1M,$H1731)</f>
        <v>51592</v>
      </c>
      <c r="J1731" s="182">
        <f>IFERROR(_xll.qlIndexFixing(Index1M,$H1731,TRUE,_xll.ohTrigger(RecalcTrigger,Trigger1M)),NA())</f>
        <v>1.5342200903317333E-2</v>
      </c>
      <c r="K1731" s="44" t="e">
        <f>IFERROR(_xll.qlIndexFixing(Index3M,H1731,TRUE,_xll.ohTrigger(RecalcTrigger,Trigger3M)),NA())</f>
        <v>#N/A</v>
      </c>
      <c r="L1731" s="44">
        <f>IFERROR(_xll.qlIndexFixing(Index6M,$H1731,TRUE,_xll.ohTrigger(RecalcTrigger,Trigger6M)),NA())</f>
        <v>1.5934235110409502E-2</v>
      </c>
      <c r="M1731" s="183">
        <f>IFERROR(_xll.qlIndexFixing(Index1Y,$H1731,TRUE,_xll.ohTrigger(RecalcTrigger,Trigger1Y)),NA())</f>
        <v>1.6357656991748234E-2</v>
      </c>
      <c r="N1731" s="182">
        <f>IFERROR(_xll.qlIndexFixing(ONIndex1M,I1731,TRUE,_xll.ohTrigger(RecalcTrigger,Trigger1M)),NA())</f>
        <v>1.5338040661161401E-2</v>
      </c>
      <c r="O1731" s="44" t="e">
        <f>IFERROR(_xll.qlIndexFixing(ONIndex3M,I1731,TRUE,_xll.ohTrigger(RecalcTrigger,Trigger3M)),NA())</f>
        <v>#N/A</v>
      </c>
      <c r="P1731" s="44">
        <f>IFERROR(_xll.qlIndexFixing(ONIndex6M,I1731,TRUE,_xll.ohTrigger(RecalcTrigger,Trigger6M)),NA())</f>
        <v>1.5955533833196256E-2</v>
      </c>
      <c r="Q1731" s="183">
        <f>IFERROR(_xll.qlIndexFixing(ONIndex1Y,I1731,TRUE,_xll.ohTrigger(RecalcTrigger,Trigger1Y)),NA())</f>
        <v>1.6486431621247633E-2</v>
      </c>
    </row>
    <row r="1732" spans="2:17" x14ac:dyDescent="0.2">
      <c r="B1732" s="39" t="s">
        <v>42</v>
      </c>
      <c r="D1732" s="42">
        <f>_xll.qlCalendarAdvance(Calendar,$D1731,B1732,"f",FALSE)</f>
        <v>51595</v>
      </c>
      <c r="E1732" s="177">
        <f>_xll.qlInterestRateIndexValueDate(IndexON,D1732)</f>
        <v>51595</v>
      </c>
      <c r="F1732" s="193">
        <f>IFERROR(_xll.qlIndexFixing(IndexON,D1732,TRUE,_xll.ohTrigger(RecalcTrigger,TriggerON)),NA())</f>
        <v>1.5265443509031584E-2</v>
      </c>
      <c r="H1732" s="42">
        <f>_xll.qlCalendarAdvance(Calendar,$H1731,B1732,"f",FALSE)</f>
        <v>51595</v>
      </c>
      <c r="I1732" s="177">
        <f>_xll.qlInterestRateIndexValueDate(Index1M,$H1732)</f>
        <v>51599</v>
      </c>
      <c r="J1732" s="182">
        <f>IFERROR(_xll.qlIndexFixing(Index1M,$H1732,TRUE,_xll.ohTrigger(RecalcTrigger,Trigger1M)),NA())</f>
        <v>1.5339064325791796E-2</v>
      </c>
      <c r="K1732" s="44" t="e">
        <f>IFERROR(_xll.qlIndexFixing(Index3M,H1732,TRUE,_xll.ohTrigger(RecalcTrigger,Trigger3M)),NA())</f>
        <v>#N/A</v>
      </c>
      <c r="L1732" s="44">
        <f>IFERROR(_xll.qlIndexFixing(Index6M,$H1732,TRUE,_xll.ohTrigger(RecalcTrigger,Trigger6M)),NA())</f>
        <v>1.5927648060509433E-2</v>
      </c>
      <c r="M1732" s="183">
        <f>IFERROR(_xll.qlIndexFixing(Index1Y,$H1732,TRUE,_xll.ohTrigger(RecalcTrigger,Trigger1Y)),NA())</f>
        <v>1.6347794467861564E-2</v>
      </c>
      <c r="N1732" s="182">
        <f>IFERROR(_xll.qlIndexFixing(ONIndex1M,I1732,TRUE,_xll.ohTrigger(RecalcTrigger,Trigger1M)),NA())</f>
        <v>1.5334990724698017E-2</v>
      </c>
      <c r="O1732" s="44" t="e">
        <f>IFERROR(_xll.qlIndexFixing(ONIndex3M,I1732,TRUE,_xll.ohTrigger(RecalcTrigger,Trigger3M)),NA())</f>
        <v>#N/A</v>
      </c>
      <c r="P1732" s="44">
        <f>IFERROR(_xll.qlIndexFixing(ONIndex6M,I1732,TRUE,_xll.ohTrigger(RecalcTrigger,Trigger6M)),NA())</f>
        <v>1.5948561842611397E-2</v>
      </c>
      <c r="Q1732" s="183">
        <f>IFERROR(_xll.qlIndexFixing(ONIndex1Y,I1732,TRUE,_xll.ohTrigger(RecalcTrigger,Trigger1Y)),NA())</f>
        <v>1.6475316253341532E-2</v>
      </c>
    </row>
    <row r="1733" spans="2:17" x14ac:dyDescent="0.2">
      <c r="B1733" s="39" t="s">
        <v>42</v>
      </c>
      <c r="D1733" s="42">
        <f>_xll.qlCalendarAdvance(Calendar,$D1732,B1733,"f",FALSE)</f>
        <v>51602</v>
      </c>
      <c r="E1733" s="177">
        <f>_xll.qlInterestRateIndexValueDate(IndexON,D1733)</f>
        <v>51602</v>
      </c>
      <c r="F1733" s="193">
        <f>IFERROR(_xll.qlIndexFixing(IndexON,D1733,TRUE,_xll.ohTrigger(RecalcTrigger,TriggerON)),NA())</f>
        <v>1.5261822788188439E-2</v>
      </c>
      <c r="H1733" s="42">
        <f>_xll.qlCalendarAdvance(Calendar,$H1732,B1733,"f",FALSE)</f>
        <v>51602</v>
      </c>
      <c r="I1733" s="177">
        <f>_xll.qlInterestRateIndexValueDate(Index1M,$H1733)</f>
        <v>51606</v>
      </c>
      <c r="J1733" s="182">
        <f>IFERROR(_xll.qlIndexFixing(Index1M,$H1733,TRUE,_xll.ohTrigger(RecalcTrigger,Trigger1M)),NA())</f>
        <v>1.5336054493264584E-2</v>
      </c>
      <c r="K1733" s="44" t="e">
        <f>IFERROR(_xll.qlIndexFixing(Index3M,H1733,TRUE,_xll.ohTrigger(RecalcTrigger,Trigger3M)),NA())</f>
        <v>#N/A</v>
      </c>
      <c r="L1733" s="44">
        <f>IFERROR(_xll.qlIndexFixing(Index6M,$H1733,TRUE,_xll.ohTrigger(RecalcTrigger,Trigger6M)),NA())</f>
        <v>1.5921096410171993E-2</v>
      </c>
      <c r="M1733" s="183">
        <f>IFERROR(_xll.qlIndexFixing(Index1Y,$H1733,TRUE,_xll.ohTrigger(RecalcTrigger,Trigger1Y)),NA())</f>
        <v>1.6337989993940826E-2</v>
      </c>
      <c r="N1733" s="182">
        <f>IFERROR(_xll.qlIndexFixing(ONIndex1M,I1733,TRUE,_xll.ohTrigger(RecalcTrigger,Trigger1M)),NA())</f>
        <v>1.5331956431801075E-2</v>
      </c>
      <c r="O1733" s="44" t="e">
        <f>IFERROR(_xll.qlIndexFixing(ONIndex3M,I1733,TRUE,_xll.ohTrigger(RecalcTrigger,Trigger3M)),NA())</f>
        <v>#N/A</v>
      </c>
      <c r="P1733" s="44">
        <f>IFERROR(_xll.qlIndexFixing(ONIndex6M,I1733,TRUE,_xll.ohTrigger(RecalcTrigger,Trigger6M)),NA())</f>
        <v>1.5941623075370615E-2</v>
      </c>
      <c r="Q1733" s="183">
        <f>IFERROR(_xll.qlIndexFixing(ONIndex1Y,I1733,TRUE,_xll.ohTrigger(RecalcTrigger,Trigger1Y)),NA())</f>
        <v>1.6464252003984825E-2</v>
      </c>
    </row>
    <row r="1734" spans="2:17" x14ac:dyDescent="0.2">
      <c r="B1734" s="39" t="s">
        <v>42</v>
      </c>
      <c r="D1734" s="42">
        <f>_xll.qlCalendarAdvance(Calendar,$D1733,B1734,"f",FALSE)</f>
        <v>51609</v>
      </c>
      <c r="E1734" s="177">
        <f>_xll.qlInterestRateIndexValueDate(IndexON,D1734)</f>
        <v>51609</v>
      </c>
      <c r="F1734" s="193">
        <f>IFERROR(_xll.qlIndexFixing(IndexON,D1734,TRUE,_xll.ohTrigger(RecalcTrigger,TriggerON)),NA())</f>
        <v>1.5258489848072543E-2</v>
      </c>
      <c r="H1734" s="42">
        <f>_xll.qlCalendarAdvance(Calendar,$H1733,B1734,"f",FALSE)</f>
        <v>51609</v>
      </c>
      <c r="I1734" s="177">
        <f>_xll.qlInterestRateIndexValueDate(Index1M,$H1734)</f>
        <v>51615</v>
      </c>
      <c r="J1734" s="182">
        <f>IFERROR(_xll.qlIndexFixing(Index1M,$H1734,TRUE,_xll.ohTrigger(RecalcTrigger,Trigger1M)),NA())</f>
        <v>1.5332208036588746E-2</v>
      </c>
      <c r="K1734" s="44" t="e">
        <f>IFERROR(_xll.qlIndexFixing(Index3M,H1734,TRUE,_xll.ohTrigger(RecalcTrigger,Trigger3M)),NA())</f>
        <v>#N/A</v>
      </c>
      <c r="L1734" s="44">
        <f>IFERROR(_xll.qlIndexFixing(Index6M,$H1734,TRUE,_xll.ohTrigger(RecalcTrigger,Trigger6M)),NA())</f>
        <v>1.5912725113738674E-2</v>
      </c>
      <c r="M1734" s="183">
        <f>IFERROR(_xll.qlIndexFixing(Index1Y,$H1734,TRUE,_xll.ohTrigger(RecalcTrigger,Trigger1Y)),NA())</f>
        <v>1.6325469911823692E-2</v>
      </c>
      <c r="N1734" s="182">
        <f>IFERROR(_xll.qlIndexFixing(ONIndex1M,I1734,TRUE,_xll.ohTrigger(RecalcTrigger,Trigger1M)),NA())</f>
        <v>1.5328301729713445E-2</v>
      </c>
      <c r="O1734" s="44" t="e">
        <f>IFERROR(_xll.qlIndexFixing(ONIndex3M,I1734,TRUE,_xll.ohTrigger(RecalcTrigger,Trigger3M)),NA())</f>
        <v>#N/A</v>
      </c>
      <c r="P1734" s="44">
        <f>IFERROR(_xll.qlIndexFixing(ONIndex6M,I1734,TRUE,_xll.ohTrigger(RecalcTrigger,Trigger6M)),NA())</f>
        <v>1.5932473772402034E-2</v>
      </c>
      <c r="Q1734" s="183">
        <f>IFERROR(_xll.qlIndexFixing(ONIndex1Y,I1734,TRUE,_xll.ohTrigger(RecalcTrigger,Trigger1Y)),NA())</f>
        <v>1.644928696602932E-2</v>
      </c>
    </row>
    <row r="1735" spans="2:17" x14ac:dyDescent="0.2">
      <c r="B1735" s="39" t="s">
        <v>42</v>
      </c>
      <c r="D1735" s="42">
        <f>_xll.qlCalendarAdvance(Calendar,$D1734,B1735,"f",FALSE)</f>
        <v>51616</v>
      </c>
      <c r="E1735" s="177">
        <f>_xll.qlInterestRateIndexValueDate(IndexON,D1735)</f>
        <v>51616</v>
      </c>
      <c r="F1735" s="193">
        <f>IFERROR(_xll.qlIndexFixing(IndexON,D1735,TRUE,_xll.ohTrigger(RecalcTrigger,TriggerON)),NA())</f>
        <v>1.5254639770647671E-2</v>
      </c>
      <c r="H1735" s="42">
        <f>_xll.qlCalendarAdvance(Calendar,$H1734,B1735,"f",FALSE)</f>
        <v>51616</v>
      </c>
      <c r="I1735" s="177">
        <f>_xll.qlInterestRateIndexValueDate(Index1M,$H1735)</f>
        <v>51620</v>
      </c>
      <c r="J1735" s="182">
        <f>IFERROR(_xll.qlIndexFixing(Index1M,$H1735,TRUE,_xll.ohTrigger(RecalcTrigger,Trigger1M)),NA())</f>
        <v>1.5330082508845599E-2</v>
      </c>
      <c r="K1735" s="44" t="e">
        <f>IFERROR(_xll.qlIndexFixing(Index3M,H1735,TRUE,_xll.ohTrigger(RecalcTrigger,Trigger3M)),NA())</f>
        <v>#N/A</v>
      </c>
      <c r="L1735" s="44">
        <f>IFERROR(_xll.qlIndexFixing(Index6M,$H1735,TRUE,_xll.ohTrigger(RecalcTrigger,Trigger6M)),NA())</f>
        <v>1.5908099900522096E-2</v>
      </c>
      <c r="M1735" s="183">
        <f>IFERROR(_xll.qlIndexFixing(Index1Y,$H1735,TRUE,_xll.ohTrigger(RecalcTrigger,Trigger1Y)),NA())</f>
        <v>1.6318556120998584E-2</v>
      </c>
      <c r="N1735" s="182">
        <f>IFERROR(_xll.qlIndexFixing(ONIndex1M,I1735,TRUE,_xll.ohTrigger(RecalcTrigger,Trigger1M)),NA())</f>
        <v>1.5325507395376192E-2</v>
      </c>
      <c r="O1735" s="44" t="e">
        <f>IFERROR(_xll.qlIndexFixing(ONIndex3M,I1735,TRUE,_xll.ohTrigger(RecalcTrigger,Trigger3M)),NA())</f>
        <v>#N/A</v>
      </c>
      <c r="P1735" s="44">
        <f>IFERROR(_xll.qlIndexFixing(ONIndex6M,I1735,TRUE,_xll.ohTrigger(RecalcTrigger,Trigger6M)),NA())</f>
        <v>1.5926866846891485E-2</v>
      </c>
      <c r="Q1735" s="183">
        <f>IFERROR(_xll.qlIndexFixing(ONIndex1Y,I1735,TRUE,_xll.ohTrigger(RecalcTrigger,Trigger1Y)),NA())</f>
        <v>1.6440716098440333E-2</v>
      </c>
    </row>
    <row r="1736" spans="2:17" x14ac:dyDescent="0.2">
      <c r="B1736" s="39" t="s">
        <v>42</v>
      </c>
      <c r="D1736" s="42">
        <f>_xll.qlCalendarAdvance(Calendar,$D1735,B1736,"f",FALSE)</f>
        <v>51623</v>
      </c>
      <c r="E1736" s="177">
        <f>_xll.qlInterestRateIndexValueDate(IndexON,D1736)</f>
        <v>51623</v>
      </c>
      <c r="F1736" s="193">
        <f>IFERROR(_xll.qlIndexFixing(IndexON,D1736,TRUE,_xll.ohTrigger(RecalcTrigger,TriggerON)),NA())</f>
        <v>1.5251077651088352E-2</v>
      </c>
      <c r="H1736" s="42">
        <f>_xll.qlCalendarAdvance(Calendar,$H1735,B1736,"f",FALSE)</f>
        <v>51623</v>
      </c>
      <c r="I1736" s="177">
        <f>_xll.qlInterestRateIndexValueDate(Index1M,$H1736)</f>
        <v>51627</v>
      </c>
      <c r="J1736" s="182">
        <f>IFERROR(_xll.qlIndexFixing(Index1M,$H1736,TRUE,_xll.ohTrigger(RecalcTrigger,Trigger1M)),NA())</f>
        <v>1.5327236517718276E-2</v>
      </c>
      <c r="K1736" s="44" t="e">
        <f>IFERROR(_xll.qlIndexFixing(Index3M,H1736,TRUE,_xll.ohTrigger(RecalcTrigger,Trigger3M)),NA())</f>
        <v>#N/A</v>
      </c>
      <c r="L1736" s="44">
        <f>IFERROR(_xll.qlIndexFixing(Index6M,$H1736,TRUE,_xll.ohTrigger(RecalcTrigger,Trigger6M)),NA())</f>
        <v>1.5901557856976799E-2</v>
      </c>
      <c r="M1736" s="183">
        <f>IFERROR(_xll.qlIndexFixing(Index1Y,$H1736,TRUE,_xll.ohTrigger(RecalcTrigger,Trigger1Y)),NA())</f>
        <v>1.6308927184481421E-2</v>
      </c>
      <c r="N1736" s="182">
        <f>IFERROR(_xll.qlIndexFixing(ONIndex1M,I1736,TRUE,_xll.ohTrigger(RecalcTrigger,Trigger1M)),NA())</f>
        <v>1.5322948151039739E-2</v>
      </c>
      <c r="O1736" s="44" t="e">
        <f>IFERROR(_xll.qlIndexFixing(ONIndex3M,I1736,TRUE,_xll.ohTrigger(RecalcTrigger,Trigger3M)),NA())</f>
        <v>#N/A</v>
      </c>
      <c r="P1736" s="44">
        <f>IFERROR(_xll.qlIndexFixing(ONIndex6M,I1736,TRUE,_xll.ohTrigger(RecalcTrigger,Trigger6M)),NA())</f>
        <v>1.5921007584935865E-2</v>
      </c>
      <c r="Q1736" s="183">
        <f>IFERROR(_xll.qlIndexFixing(ONIndex1Y,I1736,TRUE,_xll.ohTrigger(RecalcTrigger,Trigger1Y)),NA())</f>
        <v>1.6431368259937074E-2</v>
      </c>
    </row>
    <row r="1737" spans="2:17" x14ac:dyDescent="0.2">
      <c r="B1737" s="39" t="s">
        <v>42</v>
      </c>
      <c r="D1737" s="42">
        <f>_xll.qlCalendarAdvance(Calendar,$D1736,B1737,"f",FALSE)</f>
        <v>51630</v>
      </c>
      <c r="E1737" s="177">
        <f>_xll.qlInterestRateIndexValueDate(IndexON,D1737)</f>
        <v>51630</v>
      </c>
      <c r="F1737" s="193">
        <f>IFERROR(_xll.qlIndexFixing(IndexON,D1737,TRUE,_xll.ohTrigger(RecalcTrigger,TriggerON)),NA())</f>
        <v>1.5247535242641774E-2</v>
      </c>
      <c r="H1737" s="42">
        <f>_xll.qlCalendarAdvance(Calendar,$H1736,B1737,"f",FALSE)</f>
        <v>51630</v>
      </c>
      <c r="I1737" s="177">
        <f>_xll.qlInterestRateIndexValueDate(Index1M,$H1737)</f>
        <v>51634</v>
      </c>
      <c r="J1737" s="182">
        <f>IFERROR(_xll.qlIndexFixing(Index1M,$H1737,TRUE,_xll.ohTrigger(RecalcTrigger,Trigger1M)),NA())</f>
        <v>1.5324291633864083E-2</v>
      </c>
      <c r="K1737" s="44" t="e">
        <f>IFERROR(_xll.qlIndexFixing(Index3M,H1737,TRUE,_xll.ohTrigger(RecalcTrigger,Trigger3M)),NA())</f>
        <v>#N/A</v>
      </c>
      <c r="L1737" s="44">
        <f>IFERROR(_xll.qlIndexFixing(Index6M,$H1737,TRUE,_xll.ohTrigger(RecalcTrigger,Trigger6M)),NA())</f>
        <v>1.5895151626768748E-2</v>
      </c>
      <c r="M1737" s="183">
        <f>IFERROR(_xll.qlIndexFixing(Index1Y,$H1737,TRUE,_xll.ohTrigger(RecalcTrigger,Trigger1Y)),NA())</f>
        <v>1.6299357222937978E-2</v>
      </c>
      <c r="N1737" s="182">
        <f>IFERROR(_xll.qlIndexFixing(ONIndex1M,I1737,TRUE,_xll.ohTrigger(RecalcTrigger,Trigger1M)),NA())</f>
        <v>1.5319977168779531E-2</v>
      </c>
      <c r="O1737" s="44" t="e">
        <f>IFERROR(_xll.qlIndexFixing(ONIndex3M,I1737,TRUE,_xll.ohTrigger(RecalcTrigger,Trigger3M)),NA())</f>
        <v>#N/A</v>
      </c>
      <c r="P1737" s="44">
        <f>IFERROR(_xll.qlIndexFixing(ONIndex6M,I1737,TRUE,_xll.ohTrigger(RecalcTrigger,Trigger6M)),NA())</f>
        <v>1.5914203182774145E-2</v>
      </c>
      <c r="Q1737" s="183">
        <f>IFERROR(_xll.qlIndexFixing(ONIndex1Y,I1737,TRUE,_xll.ohTrigger(RecalcTrigger,Trigger1Y)),NA())</f>
        <v>1.6420510777024333E-2</v>
      </c>
    </row>
    <row r="1738" spans="2:17" x14ac:dyDescent="0.2">
      <c r="B1738" s="39" t="s">
        <v>42</v>
      </c>
      <c r="D1738" s="42">
        <f>_xll.qlCalendarAdvance(Calendar,$D1737,B1738,"f",FALSE)</f>
        <v>51637</v>
      </c>
      <c r="E1738" s="177">
        <f>_xll.qlInterestRateIndexValueDate(IndexON,D1738)</f>
        <v>51637</v>
      </c>
      <c r="F1738" s="193">
        <f>IFERROR(_xll.qlIndexFixing(IndexON,D1738,TRUE,_xll.ohTrigger(RecalcTrigger,TriggerON)),NA())</f>
        <v>1.5244012633637283E-2</v>
      </c>
      <c r="H1738" s="42">
        <f>_xll.qlCalendarAdvance(Calendar,$H1737,B1738,"f",FALSE)</f>
        <v>51637</v>
      </c>
      <c r="I1738" s="177">
        <f>_xll.qlInterestRateIndexValueDate(Index1M,$H1738)</f>
        <v>51641</v>
      </c>
      <c r="J1738" s="182">
        <f>IFERROR(_xll.qlIndexFixing(Index1M,$H1738,TRUE,_xll.ohTrigger(RecalcTrigger,Trigger1M)),NA())</f>
        <v>1.532136291969226E-2</v>
      </c>
      <c r="K1738" s="44" t="e">
        <f>IFERROR(_xll.qlIndexFixing(Index3M,H1738,TRUE,_xll.ohTrigger(RecalcTrigger,Trigger3M)),NA())</f>
        <v>#N/A</v>
      </c>
      <c r="L1738" s="44">
        <f>IFERROR(_xll.qlIndexFixing(Index6M,$H1738,TRUE,_xll.ohTrigger(RecalcTrigger,Trigger6M)),NA())</f>
        <v>1.5888781548822315E-2</v>
      </c>
      <c r="M1738" s="183">
        <f>IFERROR(_xll.qlIndexFixing(Index1Y,$H1738,TRUE,_xll.ohTrigger(RecalcTrigger,Trigger1Y)),NA())</f>
        <v>1.6289846467624377E-2</v>
      </c>
      <c r="N1738" s="182">
        <f>IFERROR(_xll.qlIndexFixing(ONIndex1M,I1738,TRUE,_xll.ohTrigger(RecalcTrigger,Trigger1M)),NA())</f>
        <v>1.531702219819131E-2</v>
      </c>
      <c r="O1738" s="44" t="e">
        <f>IFERROR(_xll.qlIndexFixing(ONIndex3M,I1738,TRUE,_xll.ohTrigger(RecalcTrigger,Trigger3M)),NA())</f>
        <v>#N/A</v>
      </c>
      <c r="P1738" s="44">
        <f>IFERROR(_xll.qlIndexFixing(ONIndex6M,I1738,TRUE,_xll.ohTrigger(RecalcTrigger,Trigger6M)),NA())</f>
        <v>1.5907432740007721E-2</v>
      </c>
      <c r="Q1738" s="183">
        <f>IFERROR(_xll.qlIndexFixing(ONIndex1Y,I1738,TRUE,_xll.ohTrigger(RecalcTrigger,Trigger1Y)),NA())</f>
        <v>1.6409705558544374E-2</v>
      </c>
    </row>
    <row r="1739" spans="2:17" x14ac:dyDescent="0.2">
      <c r="B1739" s="39" t="s">
        <v>42</v>
      </c>
      <c r="D1739" s="42">
        <f>_xll.qlCalendarAdvance(Calendar,$D1738,B1739,"f",FALSE)</f>
        <v>51644</v>
      </c>
      <c r="E1739" s="177">
        <f>_xll.qlInterestRateIndexValueDate(IndexON,D1739)</f>
        <v>51644</v>
      </c>
      <c r="F1739" s="193">
        <f>IFERROR(_xll.qlIndexFixing(IndexON,D1739,TRUE,_xll.ohTrigger(RecalcTrigger,TriggerON)),NA())</f>
        <v>1.5240509912883837E-2</v>
      </c>
      <c r="H1739" s="42">
        <f>_xll.qlCalendarAdvance(Calendar,$H1738,B1739,"f",FALSE)</f>
        <v>51644</v>
      </c>
      <c r="I1739" s="177">
        <f>_xll.qlInterestRateIndexValueDate(Index1M,$H1739)</f>
        <v>51648</v>
      </c>
      <c r="J1739" s="182">
        <f>IFERROR(_xll.qlIndexFixing(Index1M,$H1739,TRUE,_xll.ohTrigger(RecalcTrigger,Trigger1M)),NA())</f>
        <v>1.5318450448890955E-2</v>
      </c>
      <c r="K1739" s="44" t="e">
        <f>IFERROR(_xll.qlIndexFixing(Index3M,H1739,TRUE,_xll.ohTrigger(RecalcTrigger,Trigger3M)),NA())</f>
        <v>#N/A</v>
      </c>
      <c r="L1739" s="44">
        <f>IFERROR(_xll.qlIndexFixing(Index6M,$H1739,TRUE,_xll.ohTrigger(RecalcTrigger,Trigger6M)),NA())</f>
        <v>1.5882447771225133E-2</v>
      </c>
      <c r="M1739" s="183">
        <f>IFERROR(_xll.qlIndexFixing(Index1Y,$H1739,TRUE,_xll.ohTrigger(RecalcTrigger,Trigger1Y)),NA())</f>
        <v>1.6280395149797157E-2</v>
      </c>
      <c r="N1739" s="182">
        <f>IFERROR(_xll.qlIndexFixing(ONIndex1M,I1739,TRUE,_xll.ohTrigger(RecalcTrigger,Trigger1M)),NA())</f>
        <v>1.5314083312736315E-2</v>
      </c>
      <c r="O1739" s="44" t="e">
        <f>IFERROR(_xll.qlIndexFixing(ONIndex3M,I1739,TRUE,_xll.ohTrigger(RecalcTrigger,Trigger3M)),NA())</f>
        <v>#N/A</v>
      </c>
      <c r="P1739" s="44">
        <f>IFERROR(_xll.qlIndexFixing(ONIndex6M,I1739,TRUE,_xll.ohTrigger(RecalcTrigger,Trigger6M)),NA())</f>
        <v>1.5900696404038683E-2</v>
      </c>
      <c r="Q1739" s="183">
        <f>IFERROR(_xll.qlIndexFixing(ONIndex1Y,I1739,TRUE,_xll.ohTrigger(RecalcTrigger,Trigger1Y)),NA())</f>
        <v>1.6398952833673874E-2</v>
      </c>
    </row>
    <row r="1740" spans="2:17" x14ac:dyDescent="0.2">
      <c r="B1740" s="39" t="s">
        <v>42</v>
      </c>
      <c r="D1740" s="42">
        <f>_xll.qlCalendarAdvance(Calendar,$D1739,B1740,"f",FALSE)</f>
        <v>51651</v>
      </c>
      <c r="E1740" s="177">
        <f>_xll.qlInterestRateIndexValueDate(IndexON,D1740)</f>
        <v>51651</v>
      </c>
      <c r="F1740" s="193">
        <f>IFERROR(_xll.qlIndexFixing(IndexON,D1740,TRUE,_xll.ohTrigger(RecalcTrigger,TriggerON)),NA())</f>
        <v>1.523702716895059E-2</v>
      </c>
      <c r="H1740" s="42">
        <f>_xll.qlCalendarAdvance(Calendar,$H1739,B1740,"f",FALSE)</f>
        <v>51651</v>
      </c>
      <c r="I1740" s="177">
        <f>_xll.qlInterestRateIndexValueDate(Index1M,$H1740)</f>
        <v>51655</v>
      </c>
      <c r="J1740" s="182">
        <f>IFERROR(_xll.qlIndexFixing(Index1M,$H1740,TRUE,_xll.ohTrigger(RecalcTrigger,Trigger1M)),NA())</f>
        <v>1.5315434123290395E-2</v>
      </c>
      <c r="K1740" s="44" t="e">
        <f>IFERROR(_xll.qlIndexFixing(Index3M,H1740,TRUE,_xll.ohTrigger(RecalcTrigger,Trigger3M)),NA())</f>
        <v>#N/A</v>
      </c>
      <c r="L1740" s="44">
        <f>IFERROR(_xll.qlIndexFixing(Index6M,$H1740,TRUE,_xll.ohTrigger(RecalcTrigger,Trigger6M)),NA())</f>
        <v>1.5876238484614304E-2</v>
      </c>
      <c r="M1740" s="183">
        <f>IFERROR(_xll.qlIndexFixing(Index1Y,$H1740,TRUE,_xll.ohTrigger(RecalcTrigger,Trigger1Y)),NA())</f>
        <v>1.6271003500715499E-2</v>
      </c>
      <c r="N1740" s="182">
        <f>IFERROR(_xll.qlIndexFixing(ONIndex1M,I1740,TRUE,_xll.ohTrigger(RecalcTrigger,Trigger1M)),NA())</f>
        <v>1.5311160586275463E-2</v>
      </c>
      <c r="O1740" s="44" t="e">
        <f>IFERROR(_xll.qlIndexFixing(ONIndex3M,I1740,TRUE,_xll.ohTrigger(RecalcTrigger,Trigger3M)),NA())</f>
        <v>#N/A</v>
      </c>
      <c r="P1740" s="44">
        <f>IFERROR(_xll.qlIndexFixing(ONIndex6M,I1740,TRUE,_xll.ohTrigger(RecalcTrigger,Trigger6M)),NA())</f>
        <v>1.5893994321869442E-2</v>
      </c>
      <c r="Q1740" s="183">
        <f>IFERROR(_xll.qlIndexFixing(ONIndex1Y,I1740,TRUE,_xll.ohTrigger(RecalcTrigger,Trigger1Y)),NA())</f>
        <v>1.6388252831749384E-2</v>
      </c>
    </row>
    <row r="1741" spans="2:17" x14ac:dyDescent="0.2">
      <c r="B1741" s="39" t="s">
        <v>42</v>
      </c>
      <c r="D1741" s="42">
        <f>_xll.qlCalendarAdvance(Calendar,$D1740,B1741,"f",FALSE)</f>
        <v>51658</v>
      </c>
      <c r="E1741" s="177">
        <f>_xll.qlInterestRateIndexValueDate(IndexON,D1741)</f>
        <v>51658</v>
      </c>
      <c r="F1741" s="193">
        <f>IFERROR(_xll.qlIndexFixing(IndexON,D1741,TRUE,_xll.ohTrigger(RecalcTrigger,TriggerON)),NA())</f>
        <v>1.5233564490326756E-2</v>
      </c>
      <c r="H1741" s="42">
        <f>_xll.qlCalendarAdvance(Calendar,$H1740,B1741,"f",FALSE)</f>
        <v>51658</v>
      </c>
      <c r="I1741" s="177">
        <f>_xll.qlInterestRateIndexValueDate(Index1M,$H1741)</f>
        <v>51662</v>
      </c>
      <c r="J1741" s="182">
        <f>IFERROR(_xll.qlIndexFixing(Index1M,$H1741,TRUE,_xll.ohTrigger(RecalcTrigger,Trigger1M)),NA())</f>
        <v>1.5312553305724563E-2</v>
      </c>
      <c r="K1741" s="44" t="e">
        <f>IFERROR(_xll.qlIndexFixing(Index3M,H1741,TRUE,_xll.ohTrigger(RecalcTrigger,Trigger3M)),NA())</f>
        <v>#N/A</v>
      </c>
      <c r="L1741" s="44">
        <f>IFERROR(_xll.qlIndexFixing(Index6M,$H1741,TRUE,_xll.ohTrigger(RecalcTrigger,Trigger6M)),NA())</f>
        <v>1.586997536179699E-2</v>
      </c>
      <c r="M1741" s="183">
        <f>IFERROR(_xll.qlIndexFixing(Index1Y,$H1741,TRUE,_xll.ohTrigger(RecalcTrigger,Trigger1Y)),NA())</f>
        <v>1.6261671751639672E-2</v>
      </c>
      <c r="N1741" s="182">
        <f>IFERROR(_xll.qlIndexFixing(ONIndex1M,I1741,TRUE,_xll.ohTrigger(RecalcTrigger,Trigger1M)),NA())</f>
        <v>1.5308254092190055E-2</v>
      </c>
      <c r="O1741" s="44" t="e">
        <f>IFERROR(_xll.qlIndexFixing(ONIndex3M,I1741,TRUE,_xll.ohTrigger(RecalcTrigger,Trigger3M)),NA())</f>
        <v>#N/A</v>
      </c>
      <c r="P1741" s="44">
        <f>IFERROR(_xll.qlIndexFixing(ONIndex6M,I1741,TRUE,_xll.ohTrigger(RecalcTrigger,Trigger6M)),NA())</f>
        <v>1.5887326640902089E-2</v>
      </c>
      <c r="Q1741" s="183">
        <f>IFERROR(_xll.qlIndexFixing(ONIndex1Y,I1741,TRUE,_xll.ohTrigger(RecalcTrigger,Trigger1Y)),NA())</f>
        <v>1.6377605781707771E-2</v>
      </c>
    </row>
    <row r="1742" spans="2:17" x14ac:dyDescent="0.2">
      <c r="B1742" s="39" t="s">
        <v>42</v>
      </c>
      <c r="D1742" s="42">
        <f>_xll.qlCalendarAdvance(Calendar,$D1741,B1742,"f",FALSE)</f>
        <v>51665</v>
      </c>
      <c r="E1742" s="177">
        <f>_xll.qlInterestRateIndexValueDate(IndexON,D1742)</f>
        <v>51665</v>
      </c>
      <c r="F1742" s="193">
        <f>IFERROR(_xll.qlIndexFixing(IndexON,D1742,TRUE,_xll.ohTrigger(RecalcTrigger,TriggerON)),NA())</f>
        <v>1.5230121965821297E-2</v>
      </c>
      <c r="H1742" s="42">
        <f>_xll.qlCalendarAdvance(Calendar,$H1741,B1742,"f",FALSE)</f>
        <v>51665</v>
      </c>
      <c r="I1742" s="177">
        <f>_xll.qlInterestRateIndexValueDate(Index1M,$H1742)</f>
        <v>51669</v>
      </c>
      <c r="J1742" s="182">
        <f>IFERROR(_xll.qlIndexFixing(Index1M,$H1742,TRUE,_xll.ohTrigger(RecalcTrigger,Trigger1M)),NA())</f>
        <v>1.5309688946588018E-2</v>
      </c>
      <c r="K1742" s="44" t="e">
        <f>IFERROR(_xll.qlIndexFixing(Index3M,H1742,TRUE,_xll.ohTrigger(RecalcTrigger,Trigger3M)),NA())</f>
        <v>#N/A</v>
      </c>
      <c r="L1742" s="44">
        <f>IFERROR(_xll.qlIndexFixing(Index6M,$H1742,TRUE,_xll.ohTrigger(RecalcTrigger,Trigger6M)),NA())</f>
        <v>1.5863748971296537E-2</v>
      </c>
      <c r="M1742" s="183">
        <f>IFERROR(_xll.qlIndexFixing(Index1Y,$H1742,TRUE,_xll.ohTrigger(RecalcTrigger,Trigger1Y)),NA())</f>
        <v>1.6252400133832799E-2</v>
      </c>
      <c r="N1742" s="182">
        <f>IFERROR(_xll.qlIndexFixing(ONIndex1M,I1742,TRUE,_xll.ohTrigger(RecalcTrigger,Trigger1M)),NA())</f>
        <v>1.5305363904261071E-2</v>
      </c>
      <c r="O1742" s="44" t="e">
        <f>IFERROR(_xll.qlIndexFixing(ONIndex3M,I1742,TRUE,_xll.ohTrigger(RecalcTrigger,Trigger3M)),NA())</f>
        <v>#N/A</v>
      </c>
      <c r="P1742" s="44">
        <f>IFERROR(_xll.qlIndexFixing(ONIndex6M,I1742,TRUE,_xll.ohTrigger(RecalcTrigger,Trigger6M)),NA())</f>
        <v>1.588069350837884E-2</v>
      </c>
      <c r="Q1742" s="183">
        <f>IFERROR(_xll.qlIndexFixing(ONIndex1Y,I1742,TRUE,_xll.ohTrigger(RecalcTrigger,Trigger1Y)),NA())</f>
        <v>1.6367011912805651E-2</v>
      </c>
    </row>
    <row r="1743" spans="2:17" x14ac:dyDescent="0.2">
      <c r="B1743" s="39" t="s">
        <v>42</v>
      </c>
      <c r="D1743" s="42">
        <f>_xll.qlCalendarAdvance(Calendar,$D1742,B1743,"f",FALSE)</f>
        <v>51672</v>
      </c>
      <c r="E1743" s="177">
        <f>_xll.qlInterestRateIndexValueDate(IndexON,D1743)</f>
        <v>51672</v>
      </c>
      <c r="F1743" s="193">
        <f>IFERROR(_xll.qlIndexFixing(IndexON,D1743,TRUE,_xll.ohTrigger(RecalcTrigger,TriggerON)),NA())</f>
        <v>1.5226699683843492E-2</v>
      </c>
      <c r="H1743" s="42">
        <f>_xll.qlCalendarAdvance(Calendar,$H1742,B1743,"f",FALSE)</f>
        <v>51672</v>
      </c>
      <c r="I1743" s="177">
        <f>_xll.qlInterestRateIndexValueDate(Index1M,$H1743)</f>
        <v>51676</v>
      </c>
      <c r="J1743" s="182">
        <f>IFERROR(_xll.qlIndexFixing(Index1M,$H1743,TRUE,_xll.ohTrigger(RecalcTrigger,Trigger1M)),NA())</f>
        <v>1.5306841119576475E-2</v>
      </c>
      <c r="K1743" s="44" t="e">
        <f>IFERROR(_xll.qlIndexFixing(Index3M,H1743,TRUE,_xll.ohTrigger(RecalcTrigger,Trigger3M)),NA())</f>
        <v>#N/A</v>
      </c>
      <c r="L1743" s="44">
        <f>IFERROR(_xll.qlIndexFixing(Index6M,$H1743,TRUE,_xll.ohTrigger(RecalcTrigger,Trigger6M)),NA())</f>
        <v>1.5857559461197764E-2</v>
      </c>
      <c r="M1743" s="183">
        <f>IFERROR(_xll.qlIndexFixing(Index1Y,$H1743,TRUE,_xll.ohTrigger(RecalcTrigger,Trigger1Y)),NA())</f>
        <v>1.6243188878559963E-2</v>
      </c>
      <c r="N1743" s="182">
        <f>IFERROR(_xll.qlIndexFixing(ONIndex1M,I1743,TRUE,_xll.ohTrigger(RecalcTrigger,Trigger1M)),NA())</f>
        <v>1.5302490095869814E-2</v>
      </c>
      <c r="O1743" s="44" t="e">
        <f>IFERROR(_xll.qlIndexFixing(ONIndex3M,I1743,TRUE,_xll.ohTrigger(RecalcTrigger,Trigger3M)),NA())</f>
        <v>#N/A</v>
      </c>
      <c r="P1743" s="44">
        <f>IFERROR(_xll.qlIndexFixing(ONIndex6M,I1743,TRUE,_xll.ohTrigger(RecalcTrigger,Trigger6M)),NA())</f>
        <v>1.587409507146198E-2</v>
      </c>
      <c r="Q1743" s="183">
        <f>IFERROR(_xll.qlIndexFixing(ONIndex1Y,I1743,TRUE,_xll.ohTrigger(RecalcTrigger,Trigger1Y)),NA())</f>
        <v>1.6356471454219701E-2</v>
      </c>
    </row>
    <row r="1744" spans="2:17" x14ac:dyDescent="0.2">
      <c r="B1744" s="39" t="s">
        <v>42</v>
      </c>
      <c r="D1744" s="42">
        <f>_xll.qlCalendarAdvance(Calendar,$D1743,B1744,"f",FALSE)</f>
        <v>51679</v>
      </c>
      <c r="E1744" s="177">
        <f>_xll.qlInterestRateIndexValueDate(IndexON,D1744)</f>
        <v>51679</v>
      </c>
      <c r="F1744" s="193">
        <f>IFERROR(_xll.qlIndexFixing(IndexON,D1744,TRUE,_xll.ohTrigger(RecalcTrigger,TriggerON)),NA())</f>
        <v>1.5223297732882557E-2</v>
      </c>
      <c r="H1744" s="42">
        <f>_xll.qlCalendarAdvance(Calendar,$H1743,B1744,"f",FALSE)</f>
        <v>51679</v>
      </c>
      <c r="I1744" s="177">
        <f>_xll.qlInterestRateIndexValueDate(Index1M,$H1744)</f>
        <v>51683</v>
      </c>
      <c r="J1744" s="182">
        <f>IFERROR(_xll.qlIndexFixing(Index1M,$H1744,TRUE,_xll.ohTrigger(RecalcTrigger,Trigger1M)),NA())</f>
        <v>1.5304134324388314E-2</v>
      </c>
      <c r="K1744" s="44" t="e">
        <f>IFERROR(_xll.qlIndexFixing(Index3M,H1744,TRUE,_xll.ohTrigger(RecalcTrigger,Trigger3M)),NA())</f>
        <v>#N/A</v>
      </c>
      <c r="L1744" s="44">
        <f>IFERROR(_xll.qlIndexFixing(Index6M,$H1744,TRUE,_xll.ohTrigger(RecalcTrigger,Trigger6M)),NA())</f>
        <v>1.585125039595027E-2</v>
      </c>
      <c r="M1744" s="183">
        <f>IFERROR(_xll.qlIndexFixing(Index1Y,$H1744,TRUE,_xll.ohTrigger(RecalcTrigger,Trigger1Y)),NA())</f>
        <v>1.623403821708801E-2</v>
      </c>
      <c r="N1744" s="182">
        <f>IFERROR(_xll.qlIndexFixing(ONIndex1M,I1744,TRUE,_xll.ohTrigger(RecalcTrigger,Trigger1M)),NA())</f>
        <v>1.52996327408772E-2</v>
      </c>
      <c r="O1744" s="44" t="e">
        <f>IFERROR(_xll.qlIndexFixing(ONIndex3M,I1744,TRUE,_xll.ohTrigger(RecalcTrigger,Trigger3M)),NA())</f>
        <v>#N/A</v>
      </c>
      <c r="P1744" s="44">
        <f>IFERROR(_xll.qlIndexFixing(ONIndex6M,I1744,TRUE,_xll.ohTrigger(RecalcTrigger,Trigger6M)),NA())</f>
        <v>1.5867531477393726E-2</v>
      </c>
      <c r="Q1744" s="183">
        <f>IFERROR(_xll.qlIndexFixing(ONIndex1Y,I1744,TRUE,_xll.ohTrigger(RecalcTrigger,Trigger1Y)),NA())</f>
        <v>1.6345984635126598E-2</v>
      </c>
    </row>
    <row r="1745" spans="2:17" x14ac:dyDescent="0.2">
      <c r="B1745" s="39" t="s">
        <v>42</v>
      </c>
      <c r="D1745" s="42">
        <f>_xll.qlCalendarAdvance(Calendar,$D1744,B1745,"f",FALSE)</f>
        <v>51686</v>
      </c>
      <c r="E1745" s="177">
        <f>_xll.qlInterestRateIndexValueDate(IndexON,D1745)</f>
        <v>51686</v>
      </c>
      <c r="F1745" s="193">
        <f>IFERROR(_xll.qlIndexFixing(IndexON,D1745,TRUE,_xll.ohTrigger(RecalcTrigger,TriggerON)),NA())</f>
        <v>1.5219916201827388E-2</v>
      </c>
      <c r="H1745" s="42">
        <f>_xll.qlCalendarAdvance(Calendar,$H1744,B1745,"f",FALSE)</f>
        <v>51686</v>
      </c>
      <c r="I1745" s="177">
        <f>_xll.qlInterestRateIndexValueDate(Index1M,$H1745)</f>
        <v>51690</v>
      </c>
      <c r="J1745" s="182">
        <f>IFERROR(_xll.qlIndexFixing(Index1M,$H1745,TRUE,_xll.ohTrigger(RecalcTrigger,Trigger1M)),NA())</f>
        <v>1.530132086118139E-2</v>
      </c>
      <c r="K1745" s="44" t="e">
        <f>IFERROR(_xll.qlIndexFixing(Index3M,H1745,TRUE,_xll.ohTrigger(RecalcTrigger,Trigger3M)),NA())</f>
        <v>#N/A</v>
      </c>
      <c r="L1745" s="44">
        <f>IFERROR(_xll.qlIndexFixing(Index6M,$H1745,TRUE,_xll.ohTrigger(RecalcTrigger,Trigger6M)),NA())</f>
        <v>1.5845215705942127E-2</v>
      </c>
      <c r="M1745" s="183">
        <f>IFERROR(_xll.qlIndexFixing(Index1Y,$H1745,TRUE,_xll.ohTrigger(RecalcTrigger,Trigger1Y)),NA())</f>
        <v>1.6224948380686843E-2</v>
      </c>
      <c r="N1745" s="182">
        <f>IFERROR(_xll.qlIndexFixing(ONIndex1M,I1745,TRUE,_xll.ohTrigger(RecalcTrigger,Trigger1M)),NA())</f>
        <v>1.5296791912744467E-2</v>
      </c>
      <c r="O1745" s="44" t="e">
        <f>IFERROR(_xll.qlIndexFixing(ONIndex3M,I1745,TRUE,_xll.ohTrigger(RecalcTrigger,Trigger3M)),NA())</f>
        <v>#N/A</v>
      </c>
      <c r="P1745" s="44">
        <f>IFERROR(_xll.qlIndexFixing(ONIndex6M,I1745,TRUE,_xll.ohTrigger(RecalcTrigger,Trigger6M)),NA())</f>
        <v>1.5861002873576169E-2</v>
      </c>
      <c r="Q1745" s="183">
        <f>IFERROR(_xll.qlIndexFixing(ONIndex1Y,I1745,TRUE,_xll.ohTrigger(RecalcTrigger,Trigger1Y)),NA())</f>
        <v>1.6335551684623084E-2</v>
      </c>
    </row>
    <row r="1746" spans="2:17" x14ac:dyDescent="0.2">
      <c r="B1746" s="39" t="s">
        <v>42</v>
      </c>
      <c r="D1746" s="42">
        <f>_xll.qlCalendarAdvance(Calendar,$D1745,B1746,"f",FALSE)</f>
        <v>51693</v>
      </c>
      <c r="E1746" s="177">
        <f>_xll.qlInterestRateIndexValueDate(IndexON,D1746)</f>
        <v>51693</v>
      </c>
      <c r="F1746" s="193">
        <f>IFERROR(_xll.qlIndexFixing(IndexON,D1746,TRUE,_xll.ohTrigger(RecalcTrigger,TriggerON)),NA())</f>
        <v>1.5216555179087266E-2</v>
      </c>
      <c r="H1746" s="42">
        <f>_xll.qlCalendarAdvance(Calendar,$H1745,B1746,"f",FALSE)</f>
        <v>51693</v>
      </c>
      <c r="I1746" s="177">
        <f>_xll.qlInterestRateIndexValueDate(Index1M,$H1746)</f>
        <v>51697</v>
      </c>
      <c r="J1746" s="182">
        <f>IFERROR(_xll.qlIndexFixing(Index1M,$H1746,TRUE,_xll.ohTrigger(RecalcTrigger,Trigger1M)),NA())</f>
        <v>1.5298524157133687E-2</v>
      </c>
      <c r="K1746" s="44" t="e">
        <f>IFERROR(_xll.qlIndexFixing(Index3M,H1746,TRUE,_xll.ohTrigger(RecalcTrigger,Trigger3M)),NA())</f>
        <v>#N/A</v>
      </c>
      <c r="L1746" s="44">
        <f>IFERROR(_xll.qlIndexFixing(Index6M,$H1746,TRUE,_xll.ohTrigger(RecalcTrigger,Trigger6M)),NA())</f>
        <v>1.5839140177275446E-2</v>
      </c>
      <c r="M1746" s="183">
        <f>IFERROR(_xll.qlIndexFixing(Index1Y,$H1746,TRUE,_xll.ohTrigger(RecalcTrigger,Trigger1Y)),NA())</f>
        <v>1.6215919600629E-2</v>
      </c>
      <c r="N1746" s="182">
        <f>IFERROR(_xll.qlIndexFixing(ONIndex1M,I1746,TRUE,_xll.ohTrigger(RecalcTrigger,Trigger1M)),NA())</f>
        <v>1.5293967685092724E-2</v>
      </c>
      <c r="O1746" s="44" t="e">
        <f>IFERROR(_xll.qlIndexFixing(ONIndex3M,I1746,TRUE,_xll.ohTrigger(RecalcTrigger,Trigger3M)),NA())</f>
        <v>#N/A</v>
      </c>
      <c r="P1746" s="44">
        <f>IFERROR(_xll.qlIndexFixing(ONIndex6M,I1746,TRUE,_xll.ohTrigger(RecalcTrigger,Trigger6M)),NA())</f>
        <v>1.5854509407091655E-2</v>
      </c>
      <c r="Q1746" s="183">
        <f>IFERROR(_xll.qlIndexFixing(ONIndex1Y,I1746,TRUE,_xll.ohTrigger(RecalcTrigger,Trigger1Y)),NA())</f>
        <v>1.6325172832045709E-2</v>
      </c>
    </row>
    <row r="1747" spans="2:17" x14ac:dyDescent="0.2">
      <c r="B1747" s="39" t="s">
        <v>42</v>
      </c>
      <c r="D1747" s="42">
        <f>_xll.qlCalendarAdvance(Calendar,$D1746,B1747,"f",FALSE)</f>
        <v>51700</v>
      </c>
      <c r="E1747" s="177">
        <f>_xll.qlInterestRateIndexValueDate(IndexON,D1747)</f>
        <v>51700</v>
      </c>
      <c r="F1747" s="193">
        <f>IFERROR(_xll.qlIndexFixing(IndexON,D1747,TRUE,_xll.ohTrigger(RecalcTrigger,TriggerON)),NA())</f>
        <v>1.5213214753391213E-2</v>
      </c>
      <c r="H1747" s="42">
        <f>_xll.qlCalendarAdvance(Calendar,$H1746,B1747,"f",FALSE)</f>
        <v>51700</v>
      </c>
      <c r="I1747" s="177">
        <f>_xll.qlInterestRateIndexValueDate(Index1M,$H1747)</f>
        <v>51704</v>
      </c>
      <c r="J1747" s="182">
        <f>IFERROR(_xll.qlIndexFixing(Index1M,$H1747,TRUE,_xll.ohTrigger(RecalcTrigger,Trigger1M)),NA())</f>
        <v>1.5295744285935938E-2</v>
      </c>
      <c r="K1747" s="44" t="e">
        <f>IFERROR(_xll.qlIndexFixing(Index3M,H1747,TRUE,_xll.ohTrigger(RecalcTrigger,Trigger3M)),NA())</f>
        <v>#N/A</v>
      </c>
      <c r="L1747" s="44">
        <f>IFERROR(_xll.qlIndexFixing(Index6M,$H1747,TRUE,_xll.ohTrigger(RecalcTrigger,Trigger6M)),NA())</f>
        <v>1.5833102133670774E-2</v>
      </c>
      <c r="M1747" s="183">
        <f>IFERROR(_xll.qlIndexFixing(Index1Y,$H1747,TRUE,_xll.ohTrigger(RecalcTrigger,Trigger1Y)),NA())</f>
        <v>1.6206952108188989E-2</v>
      </c>
      <c r="N1747" s="182">
        <f>IFERROR(_xll.qlIndexFixing(ONIndex1M,I1747,TRUE,_xll.ohTrigger(RecalcTrigger,Trigger1M)),NA())</f>
        <v>1.5291160131463144E-2</v>
      </c>
      <c r="O1747" s="44" t="e">
        <f>IFERROR(_xll.qlIndexFixing(ONIndex3M,I1747,TRUE,_xll.ohTrigger(RecalcTrigger,Trigger3M)),NA())</f>
        <v>#N/A</v>
      </c>
      <c r="P1747" s="44">
        <f>IFERROR(_xll.qlIndexFixing(ONIndex6M,I1747,TRUE,_xll.ohTrigger(RecalcTrigger,Trigger6M)),NA())</f>
        <v>1.5848051225342275E-2</v>
      </c>
      <c r="Q1747" s="183">
        <f>IFERROR(_xll.qlIndexFixing(ONIndex1Y,I1747,TRUE,_xll.ohTrigger(RecalcTrigger,Trigger1Y)),NA())</f>
        <v>1.6314848306331342E-2</v>
      </c>
    </row>
    <row r="1748" spans="2:17" x14ac:dyDescent="0.2">
      <c r="B1748" s="39" t="s">
        <v>42</v>
      </c>
      <c r="D1748" s="42">
        <f>_xll.qlCalendarAdvance(Calendar,$D1747,B1748,"f",FALSE)</f>
        <v>51707</v>
      </c>
      <c r="E1748" s="177">
        <f>_xll.qlInterestRateIndexValueDate(IndexON,D1748)</f>
        <v>51707</v>
      </c>
      <c r="F1748" s="193">
        <f>IFERROR(_xll.qlIndexFixing(IndexON,D1748,TRUE,_xll.ohTrigger(RecalcTrigger,TriggerON)),NA())</f>
        <v>1.5209895013148511E-2</v>
      </c>
      <c r="H1748" s="42">
        <f>_xll.qlCalendarAdvance(Calendar,$H1747,B1748,"f",FALSE)</f>
        <v>51707</v>
      </c>
      <c r="I1748" s="177">
        <f>_xll.qlInterestRateIndexValueDate(Index1M,$H1748)</f>
        <v>51711</v>
      </c>
      <c r="J1748" s="182">
        <f>IFERROR(_xll.qlIndexFixing(Index1M,$H1748,TRUE,_xll.ohTrigger(RecalcTrigger,Trigger1M)),NA())</f>
        <v>1.529298132126598E-2</v>
      </c>
      <c r="K1748" s="44" t="e">
        <f>IFERROR(_xll.qlIndexFixing(Index3M,H1748,TRUE,_xll.ohTrigger(RecalcTrigger,Trigger3M)),NA())</f>
        <v>#N/A</v>
      </c>
      <c r="L1748" s="44">
        <f>IFERROR(_xll.qlIndexFixing(Index6M,$H1748,TRUE,_xll.ohTrigger(RecalcTrigger,Trigger6M)),NA())</f>
        <v>1.5827101723217479E-2</v>
      </c>
      <c r="M1748" s="183">
        <f>IFERROR(_xll.qlIndexFixing(Index1Y,$H1748,TRUE,_xll.ohTrigger(RecalcTrigger,Trigger1Y)),NA())</f>
        <v>1.6198046134645035E-2</v>
      </c>
      <c r="N1748" s="182">
        <f>IFERROR(_xll.qlIndexFixing(ONIndex1M,I1748,TRUE,_xll.ohTrigger(RecalcTrigger,Trigger1M)),NA())</f>
        <v>1.5288369325476836E-2</v>
      </c>
      <c r="O1748" s="44" t="e">
        <f>IFERROR(_xll.qlIndexFixing(ONIndex3M,I1748,TRUE,_xll.ohTrigger(RecalcTrigger,Trigger3M)),NA())</f>
        <v>#N/A</v>
      </c>
      <c r="P1748" s="44">
        <f>IFERROR(_xll.qlIndexFixing(ONIndex6M,I1748,TRUE,_xll.ohTrigger(RecalcTrigger,Trigger6M)),NA())</f>
        <v>1.5841628475330438E-2</v>
      </c>
      <c r="Q1748" s="183">
        <f>IFERROR(_xll.qlIndexFixing(ONIndex1Y,I1748,TRUE,_xll.ohTrigger(RecalcTrigger,Trigger1Y)),NA())</f>
        <v>1.6304578336656661E-2</v>
      </c>
    </row>
    <row r="1749" spans="2:17" x14ac:dyDescent="0.2">
      <c r="B1749" s="39" t="s">
        <v>42</v>
      </c>
      <c r="D1749" s="42">
        <f>_xll.qlCalendarAdvance(Calendar,$D1748,B1749,"f",FALSE)</f>
        <v>51714</v>
      </c>
      <c r="E1749" s="177">
        <f>_xll.qlInterestRateIndexValueDate(IndexON,D1749)</f>
        <v>51714</v>
      </c>
      <c r="F1749" s="193">
        <f>IFERROR(_xll.qlIndexFixing(IndexON,D1749,TRUE,_xll.ohTrigger(RecalcTrigger,TriggerON)),NA())</f>
        <v>1.5206596047088183E-2</v>
      </c>
      <c r="H1749" s="42">
        <f>_xll.qlCalendarAdvance(Calendar,$H1748,B1749,"f",FALSE)</f>
        <v>51714</v>
      </c>
      <c r="I1749" s="177">
        <f>_xll.qlInterestRateIndexValueDate(Index1M,$H1749)</f>
        <v>51718</v>
      </c>
      <c r="J1749" s="182">
        <f>IFERROR(_xll.qlIndexFixing(Index1M,$H1749,TRUE,_xll.ohTrigger(RecalcTrigger,Trigger1M)),NA())</f>
        <v>1.5290235336814543E-2</v>
      </c>
      <c r="K1749" s="44" t="e">
        <f>IFERROR(_xll.qlIndexFixing(Index3M,H1749,TRUE,_xll.ohTrigger(RecalcTrigger,Trigger3M)),NA())</f>
        <v>#N/A</v>
      </c>
      <c r="L1749" s="44">
        <f>IFERROR(_xll.qlIndexFixing(Index6M,$H1749,TRUE,_xll.ohTrigger(RecalcTrigger,Trigger6M)),NA())</f>
        <v>1.5821139094006668E-2</v>
      </c>
      <c r="M1749" s="183">
        <f>IFERROR(_xll.qlIndexFixing(Index1Y,$H1749,TRUE,_xll.ohTrigger(RecalcTrigger,Trigger1Y)),NA())</f>
        <v>1.6189201911278438E-2</v>
      </c>
      <c r="N1749" s="182">
        <f>IFERROR(_xll.qlIndexFixing(ONIndex1M,I1749,TRUE,_xll.ohTrigger(RecalcTrigger,Trigger1M)),NA())</f>
        <v>1.5285595340834846E-2</v>
      </c>
      <c r="O1749" s="44" t="e">
        <f>IFERROR(_xll.qlIndexFixing(ONIndex3M,I1749,TRUE,_xll.ohTrigger(RecalcTrigger,Trigger3M)),NA())</f>
        <v>#N/A</v>
      </c>
      <c r="P1749" s="44">
        <f>IFERROR(_xll.qlIndexFixing(ONIndex6M,I1749,TRUE,_xll.ohTrigger(RecalcTrigger,Trigger6M)),NA())</f>
        <v>1.5835241304618108E-2</v>
      </c>
      <c r="Q1749" s="183">
        <f>IFERROR(_xll.qlIndexFixing(ONIndex1Y,I1749,TRUE,_xll.ohTrigger(RecalcTrigger,Trigger1Y)),NA())</f>
        <v>1.6294363152278279E-2</v>
      </c>
    </row>
    <row r="1750" spans="2:17" x14ac:dyDescent="0.2">
      <c r="B1750" s="39" t="s">
        <v>42</v>
      </c>
      <c r="D1750" s="42">
        <f>_xll.qlCalendarAdvance(Calendar,$D1749,B1750,"f",FALSE)</f>
        <v>51721</v>
      </c>
      <c r="E1750" s="177">
        <f>_xll.qlInterestRateIndexValueDate(IndexON,D1750)</f>
        <v>51721</v>
      </c>
      <c r="F1750" s="193">
        <f>IFERROR(_xll.qlIndexFixing(IndexON,D1750,TRUE,_xll.ohTrigger(RecalcTrigger,TriggerON)),NA())</f>
        <v>1.5203317943779382E-2</v>
      </c>
      <c r="H1750" s="42">
        <f>_xll.qlCalendarAdvance(Calendar,$H1749,B1750,"f",FALSE)</f>
        <v>51721</v>
      </c>
      <c r="I1750" s="177">
        <f>_xll.qlInterestRateIndexValueDate(Index1M,$H1750)</f>
        <v>51725</v>
      </c>
      <c r="J1750" s="182">
        <f>IFERROR(_xll.qlIndexFixing(Index1M,$H1750,TRUE,_xll.ohTrigger(RecalcTrigger,Trigger1M)),NA())</f>
        <v>1.5287506406262042E-2</v>
      </c>
      <c r="K1750" s="44" t="e">
        <f>IFERROR(_xll.qlIndexFixing(Index3M,H1750,TRUE,_xll.ohTrigger(RecalcTrigger,Trigger3M)),NA())</f>
        <v>#N/A</v>
      </c>
      <c r="L1750" s="44">
        <f>IFERROR(_xll.qlIndexFixing(Index6M,$H1750,TRUE,_xll.ohTrigger(RecalcTrigger,Trigger6M)),NA())</f>
        <v>1.5815214394129012E-2</v>
      </c>
      <c r="M1750" s="183">
        <f>IFERROR(_xll.qlIndexFixing(Index1Y,$H1750,TRUE,_xll.ohTrigger(RecalcTrigger,Trigger1Y)),NA())</f>
        <v>1.6180419669372899E-2</v>
      </c>
      <c r="N1750" s="182">
        <f>IFERROR(_xll.qlIndexFixing(ONIndex1M,I1750,TRUE,_xll.ohTrigger(RecalcTrigger,Trigger1M)),NA())</f>
        <v>1.5282838251078346E-2</v>
      </c>
      <c r="O1750" s="44" t="e">
        <f>IFERROR(_xll.qlIndexFixing(ONIndex3M,I1750,TRUE,_xll.ohTrigger(RecalcTrigger,Trigger3M)),NA())</f>
        <v>#N/A</v>
      </c>
      <c r="P1750" s="44">
        <f>IFERROR(_xll.qlIndexFixing(ONIndex6M,I1750,TRUE,_xll.ohTrigger(RecalcTrigger,Trigger6M)),NA())</f>
        <v>1.5828889860127759E-2</v>
      </c>
      <c r="Q1750" s="183">
        <f>IFERROR(_xll.qlIndexFixing(ONIndex1Y,I1750,TRUE,_xll.ohTrigger(RecalcTrigger,Trigger1Y)),NA())</f>
        <v>1.6284202982372875E-2</v>
      </c>
    </row>
    <row r="1751" spans="2:17" x14ac:dyDescent="0.2">
      <c r="B1751" s="39" t="s">
        <v>42</v>
      </c>
      <c r="D1751" s="42">
        <f>_xll.qlCalendarAdvance(Calendar,$D1750,B1751,"f",FALSE)</f>
        <v>51728</v>
      </c>
      <c r="E1751" s="177">
        <f>_xll.qlInterestRateIndexValueDate(IndexON,D1751)</f>
        <v>51728</v>
      </c>
      <c r="F1751" s="193">
        <f>IFERROR(_xll.qlIndexFixing(IndexON,D1751,TRUE,_xll.ohTrigger(RecalcTrigger,TriggerON)),NA())</f>
        <v>1.5200060791871195E-2</v>
      </c>
      <c r="H1751" s="42">
        <f>_xll.qlCalendarAdvance(Calendar,$H1750,B1751,"f",FALSE)</f>
        <v>51728</v>
      </c>
      <c r="I1751" s="177">
        <f>_xll.qlInterestRateIndexValueDate(Index1M,$H1751)</f>
        <v>51732</v>
      </c>
      <c r="J1751" s="182">
        <f>IFERROR(_xll.qlIndexFixing(Index1M,$H1751,TRUE,_xll.ohTrigger(RecalcTrigger,Trigger1M)),NA())</f>
        <v>1.5284794603294056E-2</v>
      </c>
      <c r="K1751" s="44" t="e">
        <f>IFERROR(_xll.qlIndexFixing(Index3M,H1751,TRUE,_xll.ohTrigger(RecalcTrigger,Trigger3M)),NA())</f>
        <v>#N/A</v>
      </c>
      <c r="L1751" s="44">
        <f>IFERROR(_xll.qlIndexFixing(Index6M,$H1751,TRUE,_xll.ohTrigger(RecalcTrigger,Trigger6M)),NA())</f>
        <v>1.580932777167561E-2</v>
      </c>
      <c r="M1751" s="183">
        <f>IFERROR(_xll.qlIndexFixing(Index1Y,$H1751,TRUE,_xll.ohTrigger(RecalcTrigger,Trigger1Y)),NA())</f>
        <v>1.617169964021541E-2</v>
      </c>
      <c r="N1751" s="182">
        <f>IFERROR(_xll.qlIndexFixing(ONIndex1M,I1751,TRUE,_xll.ohTrigger(RecalcTrigger,Trigger1M)),NA())</f>
        <v>1.5280098129748509E-2</v>
      </c>
      <c r="O1751" s="44" t="e">
        <f>IFERROR(_xll.qlIndexFixing(ONIndex3M,I1751,TRUE,_xll.ohTrigger(RecalcTrigger,Trigger3M)),NA())</f>
        <v>#N/A</v>
      </c>
      <c r="P1751" s="44">
        <f>IFERROR(_xll.qlIndexFixing(ONIndex6M,I1751,TRUE,_xll.ohTrigger(RecalcTrigger,Trigger6M)),NA())</f>
        <v>1.5822574289421354E-2</v>
      </c>
      <c r="Q1751" s="183">
        <f>IFERROR(_xll.qlIndexFixing(ONIndex1Y,I1751,TRUE,_xll.ohTrigger(RecalcTrigger,Trigger1Y)),NA())</f>
        <v>1.6274098056197062E-2</v>
      </c>
    </row>
    <row r="1752" spans="2:17" x14ac:dyDescent="0.2">
      <c r="B1752" s="39" t="s">
        <v>42</v>
      </c>
      <c r="D1752" s="42">
        <f>_xll.qlCalendarAdvance(Calendar,$D1751,B1752,"f",FALSE)</f>
        <v>51735</v>
      </c>
      <c r="E1752" s="177">
        <f>_xll.qlInterestRateIndexValueDate(IndexON,D1752)</f>
        <v>51735</v>
      </c>
      <c r="F1752" s="193">
        <f>IFERROR(_xll.qlIndexFixing(IndexON,D1752,TRUE,_xll.ohTrigger(RecalcTrigger,TriggerON)),NA())</f>
        <v>1.5196824679852838E-2</v>
      </c>
      <c r="H1752" s="42">
        <f>_xll.qlCalendarAdvance(Calendar,$H1751,B1752,"f",FALSE)</f>
        <v>51735</v>
      </c>
      <c r="I1752" s="177">
        <f>_xll.qlInterestRateIndexValueDate(Index1M,$H1752)</f>
        <v>51739</v>
      </c>
      <c r="J1752" s="182">
        <f>IFERROR(_xll.qlIndexFixing(Index1M,$H1752,TRUE,_xll.ohTrigger(RecalcTrigger,Trigger1M)),NA())</f>
        <v>1.5282100001593576E-2</v>
      </c>
      <c r="K1752" s="44" t="e">
        <f>IFERROR(_xll.qlIndexFixing(Index3M,H1752,TRUE,_xll.ohTrigger(RecalcTrigger,Trigger3M)),NA())</f>
        <v>#N/A</v>
      </c>
      <c r="L1752" s="44">
        <f>IFERROR(_xll.qlIndexFixing(Index6M,$H1752,TRUE,_xll.ohTrigger(RecalcTrigger,Trigger6M)),NA())</f>
        <v>1.580347937473844E-2</v>
      </c>
      <c r="M1752" s="183">
        <f>IFERROR(_xll.qlIndexFixing(Index1Y,$H1752,TRUE,_xll.ohTrigger(RecalcTrigger,Trigger1Y)),NA())</f>
        <v>1.6163042055097776E-2</v>
      </c>
      <c r="N1752" s="182">
        <f>IFERROR(_xll.qlIndexFixing(ONIndex1M,I1752,TRUE,_xll.ohTrigger(RecalcTrigger,Trigger1M)),NA())</f>
        <v>1.5277375050546382E-2</v>
      </c>
      <c r="O1752" s="44" t="e">
        <f>IFERROR(_xll.qlIndexFixing(ONIndex3M,I1752,TRUE,_xll.ohTrigger(RecalcTrigger,Trigger3M)),NA())</f>
        <v>#N/A</v>
      </c>
      <c r="P1752" s="44">
        <f>IFERROR(_xll.qlIndexFixing(ONIndex6M,I1752,TRUE,_xll.ohTrigger(RecalcTrigger,Trigger6M)),NA())</f>
        <v>1.5816294739661174E-2</v>
      </c>
      <c r="Q1752" s="183">
        <f>IFERROR(_xll.qlIndexFixing(ONIndex1Y,I1752,TRUE,_xll.ohTrigger(RecalcTrigger,Trigger1Y)),NA())</f>
        <v>1.6264048602687708E-2</v>
      </c>
    </row>
    <row r="1753" spans="2:17" x14ac:dyDescent="0.2">
      <c r="B1753" s="39" t="s">
        <v>42</v>
      </c>
      <c r="D1753" s="42">
        <f>_xll.qlCalendarAdvance(Calendar,$D1752,B1753,"f",FALSE)</f>
        <v>51742</v>
      </c>
      <c r="E1753" s="177">
        <f>_xll.qlInterestRateIndexValueDate(IndexON,D1753)</f>
        <v>51742</v>
      </c>
      <c r="F1753" s="193">
        <f>IFERROR(_xll.qlIndexFixing(IndexON,D1753,TRUE,_xll.ohTrigger(RecalcTrigger,TriggerON)),NA())</f>
        <v>1.5193609696453336E-2</v>
      </c>
      <c r="H1753" s="42">
        <f>_xll.qlCalendarAdvance(Calendar,$H1752,B1753,"f",FALSE)</f>
        <v>51742</v>
      </c>
      <c r="I1753" s="177">
        <f>_xll.qlInterestRateIndexValueDate(Index1M,$H1753)</f>
        <v>51746</v>
      </c>
      <c r="J1753" s="182">
        <f>IFERROR(_xll.qlIndexFixing(Index1M,$H1753,TRUE,_xll.ohTrigger(RecalcTrigger,Trigger1M)),NA())</f>
        <v>1.5279288326023099E-2</v>
      </c>
      <c r="K1753" s="44" t="e">
        <f>IFERROR(_xll.qlIndexFixing(Index3M,H1753,TRUE,_xll.ohTrigger(RecalcTrigger,Trigger3M)),NA())</f>
        <v>#N/A</v>
      </c>
      <c r="L1753" s="44">
        <f>IFERROR(_xll.qlIndexFixing(Index6M,$H1753,TRUE,_xll.ohTrigger(RecalcTrigger,Trigger6M)),NA())</f>
        <v>1.5797781614056344E-2</v>
      </c>
      <c r="M1753" s="183">
        <f>IFERROR(_xll.qlIndexFixing(Index1Y,$H1753,TRUE,_xll.ohTrigger(RecalcTrigger,Trigger1Y)),NA())</f>
        <v>1.6154447145313562E-2</v>
      </c>
      <c r="N1753" s="182">
        <f>IFERROR(_xll.qlIndexFixing(ONIndex1M,I1753,TRUE,_xll.ohTrigger(RecalcTrigger,Trigger1M)),NA())</f>
        <v>1.5274669087093073E-2</v>
      </c>
      <c r="O1753" s="44" t="e">
        <f>IFERROR(_xll.qlIndexFixing(ONIndex3M,I1753,TRUE,_xll.ohTrigger(RecalcTrigger,Trigger3M)),NA())</f>
        <v>#N/A</v>
      </c>
      <c r="P1753" s="44">
        <f>IFERROR(_xll.qlIndexFixing(ONIndex6M,I1753,TRUE,_xll.ohTrigger(RecalcTrigger,Trigger6M)),NA())</f>
        <v>1.581005135784963E-2</v>
      </c>
      <c r="Q1753" s="183">
        <f>IFERROR(_xll.qlIndexFixing(ONIndex1Y,I1753,TRUE,_xll.ohTrigger(RecalcTrigger,Trigger1Y)),NA())</f>
        <v>1.6254054851101429E-2</v>
      </c>
    </row>
    <row r="1754" spans="2:17" x14ac:dyDescent="0.2">
      <c r="B1754" s="39" t="s">
        <v>42</v>
      </c>
      <c r="D1754" s="42">
        <f>_xll.qlCalendarAdvance(Calendar,$D1753,B1754,"f",FALSE)</f>
        <v>51749</v>
      </c>
      <c r="E1754" s="177">
        <f>_xll.qlInterestRateIndexValueDate(IndexON,D1754)</f>
        <v>51749</v>
      </c>
      <c r="F1754" s="193">
        <f>IFERROR(_xll.qlIndexFixing(IndexON,D1754,TRUE,_xll.ohTrigger(RecalcTrigger,TriggerON)),NA())</f>
        <v>1.5190415930081969E-2</v>
      </c>
      <c r="H1754" s="42">
        <f>_xll.qlCalendarAdvance(Calendar,$H1753,B1754,"f",FALSE)</f>
        <v>51749</v>
      </c>
      <c r="I1754" s="177">
        <f>_xll.qlInterestRateIndexValueDate(Index1M,$H1754)</f>
        <v>51753</v>
      </c>
      <c r="J1754" s="182">
        <f>IFERROR(_xll.qlIndexFixing(Index1M,$H1754,TRUE,_xll.ohTrigger(RecalcTrigger,Trigger1M)),NA())</f>
        <v>1.5276627215325966E-2</v>
      </c>
      <c r="K1754" s="44" t="e">
        <f>IFERROR(_xll.qlIndexFixing(Index3M,H1754,TRUE,_xll.ohTrigger(RecalcTrigger,Trigger3M)),NA())</f>
        <v>#N/A</v>
      </c>
      <c r="L1754" s="44">
        <f>IFERROR(_xll.qlIndexFixing(Index6M,$H1754,TRUE,_xll.ohTrigger(RecalcTrigger,Trigger6M)),NA())</f>
        <v>1.5792005012843148E-2</v>
      </c>
      <c r="M1754" s="183">
        <f>IFERROR(_xll.qlIndexFixing(Index1Y,$H1754,TRUE,_xll.ohTrigger(RecalcTrigger,Trigger1Y)),NA())</f>
        <v>1.6145915142161578E-2</v>
      </c>
      <c r="N1754" s="182">
        <f>IFERROR(_xll.qlIndexFixing(ONIndex1M,I1754,TRUE,_xll.ohTrigger(RecalcTrigger,Trigger1M)),NA())</f>
        <v>1.527198031284982E-2</v>
      </c>
      <c r="O1754" s="44" t="e">
        <f>IFERROR(_xll.qlIndexFixing(ONIndex3M,I1754,TRUE,_xll.ohTrigger(RecalcTrigger,Trigger3M)),NA())</f>
        <v>#N/A</v>
      </c>
      <c r="P1754" s="44">
        <f>IFERROR(_xll.qlIndexFixing(ONIndex6M,I1754,TRUE,_xll.ohTrigger(RecalcTrigger,Trigger6M)),NA())</f>
        <v>1.5803844291548685E-2</v>
      </c>
      <c r="Q1754" s="183">
        <f>IFERROR(_xll.qlIndexFixing(ONIndex1Y,I1754,TRUE,_xll.ohTrigger(RecalcTrigger,Trigger1Y)),NA())</f>
        <v>1.6244117030614902E-2</v>
      </c>
    </row>
    <row r="1755" spans="2:17" x14ac:dyDescent="0.2">
      <c r="B1755" s="39" t="s">
        <v>42</v>
      </c>
      <c r="D1755" s="42">
        <f>_xll.qlCalendarAdvance(Calendar,$D1754,B1755,"f",FALSE)</f>
        <v>51756</v>
      </c>
      <c r="E1755" s="177">
        <f>_xll.qlInterestRateIndexValueDate(IndexON,D1755)</f>
        <v>51756</v>
      </c>
      <c r="F1755" s="193">
        <f>IFERROR(_xll.qlIndexFixing(IndexON,D1755,TRUE,_xll.ohTrigger(RecalcTrigger,TriggerON)),NA())</f>
        <v>1.5187243469467759E-2</v>
      </c>
      <c r="H1755" s="42">
        <f>_xll.qlCalendarAdvance(Calendar,$H1754,B1755,"f",FALSE)</f>
        <v>51756</v>
      </c>
      <c r="I1755" s="177">
        <f>_xll.qlInterestRateIndexValueDate(Index1M,$H1755)</f>
        <v>51760</v>
      </c>
      <c r="J1755" s="182">
        <f>IFERROR(_xll.qlIndexFixing(Index1M,$H1755,TRUE,_xll.ohTrigger(RecalcTrigger,Trigger1M)),NA())</f>
        <v>1.52739835209319E-2</v>
      </c>
      <c r="K1755" s="44" t="e">
        <f>IFERROR(_xll.qlIndexFixing(Index3M,H1755,TRUE,_xll.ohTrigger(RecalcTrigger,Trigger3M)),NA())</f>
        <v>#N/A</v>
      </c>
      <c r="L1755" s="44">
        <f>IFERROR(_xll.qlIndexFixing(Index6M,$H1755,TRUE,_xll.ohTrigger(RecalcTrigger,Trigger6M)),NA())</f>
        <v>1.5786267056706983E-2</v>
      </c>
      <c r="M1755" s="183">
        <f>IFERROR(_xll.qlIndexFixing(Index1Y,$H1755,TRUE,_xll.ohTrigger(RecalcTrigger,Trigger1Y)),NA())</f>
        <v>1.6137446276943485E-2</v>
      </c>
      <c r="N1755" s="182">
        <f>IFERROR(_xll.qlIndexFixing(ONIndex1M,I1755,TRUE,_xll.ohTrigger(RecalcTrigger,Trigger1M)),NA())</f>
        <v>1.5269308801597603E-2</v>
      </c>
      <c r="O1755" s="44" t="e">
        <f>IFERROR(_xll.qlIndexFixing(ONIndex3M,I1755,TRUE,_xll.ohTrigger(RecalcTrigger,Trigger3M)),NA())</f>
        <v>#N/A</v>
      </c>
      <c r="P1755" s="44">
        <f>IFERROR(_xll.qlIndexFixing(ONIndex6M,I1755,TRUE,_xll.ohTrigger(RecalcTrigger,Trigger6M)),NA())</f>
        <v>1.5797673687840685E-2</v>
      </c>
      <c r="Q1755" s="183">
        <f>IFERROR(_xll.qlIndexFixing(ONIndex1Y,I1755,TRUE,_xll.ohTrigger(RecalcTrigger,Trigger1Y)),NA())</f>
        <v>1.623423537048474E-2</v>
      </c>
    </row>
    <row r="1756" spans="2:17" x14ac:dyDescent="0.2">
      <c r="B1756" s="39" t="s">
        <v>42</v>
      </c>
      <c r="D1756" s="42">
        <f>_xll.qlCalendarAdvance(Calendar,$D1755,B1756,"f",FALSE)</f>
        <v>51763</v>
      </c>
      <c r="E1756" s="177">
        <f>_xll.qlInterestRateIndexValueDate(IndexON,D1756)</f>
        <v>51763</v>
      </c>
      <c r="F1756" s="193">
        <f>IFERROR(_xll.qlIndexFixing(IndexON,D1756,TRUE,_xll.ohTrigger(RecalcTrigger,TriggerON)),NA())</f>
        <v>1.5184092403179861E-2</v>
      </c>
      <c r="H1756" s="42">
        <f>_xll.qlCalendarAdvance(Calendar,$H1755,B1756,"f",FALSE)</f>
        <v>51763</v>
      </c>
      <c r="I1756" s="177">
        <f>_xll.qlInterestRateIndexValueDate(Index1M,$H1756)</f>
        <v>51767</v>
      </c>
      <c r="J1756" s="182">
        <f>IFERROR(_xll.qlIndexFixing(Index1M,$H1756,TRUE,_xll.ohTrigger(RecalcTrigger,Trigger1M)),NA())</f>
        <v>1.5271357316517964E-2</v>
      </c>
      <c r="K1756" s="44" t="e">
        <f>IFERROR(_xll.qlIndexFixing(Index3M,H1756,TRUE,_xll.ohTrigger(RecalcTrigger,Trigger3M)),NA())</f>
        <v>#N/A</v>
      </c>
      <c r="L1756" s="44">
        <f>IFERROR(_xll.qlIndexFixing(Index6M,$H1756,TRUE,_xll.ohTrigger(RecalcTrigger,Trigger6M)),NA())</f>
        <v>1.5780567893733784E-2</v>
      </c>
      <c r="M1756" s="183">
        <f>IFERROR(_xll.qlIndexFixing(Index1Y,$H1756,TRUE,_xll.ohTrigger(RecalcTrigger,Trigger1Y)),NA())</f>
        <v>1.6129040780965553E-2</v>
      </c>
      <c r="N1756" s="182">
        <f>IFERROR(_xll.qlIndexFixing(ONIndex1M,I1756,TRUE,_xll.ohTrigger(RecalcTrigger,Trigger1M)),NA())</f>
        <v>1.526665462679766E-2</v>
      </c>
      <c r="O1756" s="44" t="e">
        <f>IFERROR(_xll.qlIndexFixing(ONIndex3M,I1756,TRUE,_xll.ohTrigger(RecalcTrigger,Trigger3M)),NA())</f>
        <v>#N/A</v>
      </c>
      <c r="P1756" s="44">
        <f>IFERROR(_xll.qlIndexFixing(ONIndex6M,I1756,TRUE,_xll.ohTrigger(RecalcTrigger,Trigger6M)),NA())</f>
        <v>1.5791539694047785E-2</v>
      </c>
      <c r="Q1756" s="183">
        <f>IFERROR(_xll.qlIndexFixing(ONIndex1Y,I1756,TRUE,_xll.ohTrigger(RecalcTrigger,Trigger1Y)),NA())</f>
        <v>1.6224410099647812E-2</v>
      </c>
    </row>
    <row r="1757" spans="2:17" x14ac:dyDescent="0.2">
      <c r="B1757" s="39" t="s">
        <v>42</v>
      </c>
      <c r="D1757" s="42">
        <f>_xll.qlCalendarAdvance(Calendar,$D1756,B1757,"f",FALSE)</f>
        <v>51770</v>
      </c>
      <c r="E1757" s="177">
        <f>_xll.qlInterestRateIndexValueDate(IndexON,D1757)</f>
        <v>51770</v>
      </c>
      <c r="F1757" s="193">
        <f>IFERROR(_xll.qlIndexFixing(IndexON,D1757,TRUE,_xll.ohTrigger(RecalcTrigger,TriggerON)),NA())</f>
        <v>1.5180962819947297E-2</v>
      </c>
      <c r="H1757" s="42">
        <f>_xll.qlCalendarAdvance(Calendar,$H1756,B1757,"f",FALSE)</f>
        <v>51770</v>
      </c>
      <c r="I1757" s="177">
        <f>_xll.qlInterestRateIndexValueDate(Index1M,$H1757)</f>
        <v>51774</v>
      </c>
      <c r="J1757" s="182">
        <f>IFERROR(_xll.qlIndexFixing(Index1M,$H1757,TRUE,_xll.ohTrigger(RecalcTrigger,Trigger1M)),NA())</f>
        <v>1.5268887591093709E-2</v>
      </c>
      <c r="K1757" s="44" t="e">
        <f>IFERROR(_xll.qlIndexFixing(Index3M,H1757,TRUE,_xll.ohTrigger(RecalcTrigger,Trigger3M)),NA())</f>
        <v>#N/A</v>
      </c>
      <c r="L1757" s="44">
        <f>IFERROR(_xll.qlIndexFixing(Index6M,$H1757,TRUE,_xll.ohTrigger(RecalcTrigger,Trigger6M)),NA())</f>
        <v>1.5774907672007298E-2</v>
      </c>
      <c r="M1757" s="183">
        <f>IFERROR(_xll.qlIndexFixing(Index1Y,$H1757,TRUE,_xll.ohTrigger(RecalcTrigger,Trigger1Y)),NA())</f>
        <v>1.612069888553842E-2</v>
      </c>
      <c r="N1757" s="182">
        <f>IFERROR(_xll.qlIndexFixing(ONIndex1M,I1757,TRUE,_xll.ohTrigger(RecalcTrigger,Trigger1M)),NA())</f>
        <v>1.52640178620711E-2</v>
      </c>
      <c r="O1757" s="44" t="e">
        <f>IFERROR(_xll.qlIndexFixing(ONIndex3M,I1757,TRUE,_xll.ohTrigger(RecalcTrigger,Trigger3M)),NA())</f>
        <v>#N/A</v>
      </c>
      <c r="P1757" s="44">
        <f>IFERROR(_xll.qlIndexFixing(ONIndex6M,I1757,TRUE,_xll.ohTrigger(RecalcTrigger,Trigger6M)),NA())</f>
        <v>1.5785442457412202E-2</v>
      </c>
      <c r="Q1757" s="183">
        <f>IFERROR(_xll.qlIndexFixing(ONIndex1Y,I1757,TRUE,_xll.ohTrigger(RecalcTrigger,Trigger1Y)),NA())</f>
        <v>1.6214641447520606E-2</v>
      </c>
    </row>
    <row r="1758" spans="2:17" x14ac:dyDescent="0.2">
      <c r="B1758" s="39" t="s">
        <v>42</v>
      </c>
      <c r="D1758" s="42">
        <f>_xll.qlCalendarAdvance(Calendar,$D1757,B1758,"f",FALSE)</f>
        <v>51777</v>
      </c>
      <c r="E1758" s="177">
        <f>_xll.qlInterestRateIndexValueDate(IndexON,D1758)</f>
        <v>51777</v>
      </c>
      <c r="F1758" s="193">
        <f>IFERROR(_xll.qlIndexFixing(IndexON,D1758,TRUE,_xll.ohTrigger(RecalcTrigger,TriggerON)),NA())</f>
        <v>1.5177854808099411E-2</v>
      </c>
      <c r="H1758" s="42">
        <f>_xll.qlCalendarAdvance(Calendar,$H1757,B1758,"f",FALSE)</f>
        <v>51777</v>
      </c>
      <c r="I1758" s="177">
        <f>_xll.qlInterestRateIndexValueDate(Index1M,$H1758)</f>
        <v>51781</v>
      </c>
      <c r="J1758" s="182">
        <f>IFERROR(_xll.qlIndexFixing(Index1M,$H1758,TRUE,_xll.ohTrigger(RecalcTrigger,Trigger1M)),NA())</f>
        <v>1.5266297744387584E-2</v>
      </c>
      <c r="K1758" s="44" t="e">
        <f>IFERROR(_xll.qlIndexFixing(Index3M,H1758,TRUE,_xll.ohTrigger(RecalcTrigger,Trigger3M)),NA())</f>
        <v>#N/A</v>
      </c>
      <c r="L1758" s="44">
        <f>IFERROR(_xll.qlIndexFixing(Index6M,$H1758,TRUE,_xll.ohTrigger(RecalcTrigger,Trigger6M)),NA())</f>
        <v>1.5769243155998047E-2</v>
      </c>
      <c r="M1758" s="183">
        <f>IFERROR(_xll.qlIndexFixing(Index1Y,$H1758,TRUE,_xll.ohTrigger(RecalcTrigger,Trigger1Y)),NA())</f>
        <v>1.6112420821976229E-2</v>
      </c>
      <c r="N1758" s="182">
        <f>IFERROR(_xll.qlIndexFixing(ONIndex1M,I1758,TRUE,_xll.ohTrigger(RecalcTrigger,Trigger1M)),NA())</f>
        <v>1.5261398581039032E-2</v>
      </c>
      <c r="O1758" s="44" t="e">
        <f>IFERROR(_xll.qlIndexFixing(ONIndex3M,I1758,TRUE,_xll.ohTrigger(RecalcTrigger,Trigger3M)),NA())</f>
        <v>#N/A</v>
      </c>
      <c r="P1758" s="44">
        <f>IFERROR(_xll.qlIndexFixing(ONIndex6M,I1758,TRUE,_xll.ohTrigger(RecalcTrigger,Trigger6M)),NA())</f>
        <v>1.5779382124936348E-2</v>
      </c>
      <c r="Q1758" s="183">
        <f>IFERROR(_xll.qlIndexFixing(ONIndex1Y,I1758,TRUE,_xll.ohTrigger(RecalcTrigger,Trigger1Y)),NA())</f>
        <v>1.6204929643039989E-2</v>
      </c>
    </row>
    <row r="1759" spans="2:17" x14ac:dyDescent="0.2">
      <c r="B1759" s="39" t="s">
        <v>42</v>
      </c>
      <c r="D1759" s="42">
        <f>_xll.qlCalendarAdvance(Calendar,$D1758,B1759,"f",FALSE)</f>
        <v>51784</v>
      </c>
      <c r="E1759" s="177">
        <f>_xll.qlInterestRateIndexValueDate(IndexON,D1759)</f>
        <v>51784</v>
      </c>
      <c r="F1759" s="193">
        <f>IFERROR(_xll.qlIndexFixing(IndexON,D1759,TRUE,_xll.ohTrigger(RecalcTrigger,TriggerON)),NA())</f>
        <v>1.5174768456445165E-2</v>
      </c>
      <c r="H1759" s="42">
        <f>_xll.qlCalendarAdvance(Calendar,$H1758,B1759,"f",FALSE)</f>
        <v>51784</v>
      </c>
      <c r="I1759" s="177">
        <f>_xll.qlInterestRateIndexValueDate(Index1M,$H1759)</f>
        <v>51788</v>
      </c>
      <c r="J1759" s="182">
        <f>IFERROR(_xll.qlIndexFixing(Index1M,$H1759,TRUE,_xll.ohTrigger(RecalcTrigger,Trigger1M)),NA())</f>
        <v>1.5263725614740249E-2</v>
      </c>
      <c r="K1759" s="44" t="e">
        <f>IFERROR(_xll.qlIndexFixing(Index3M,H1759,TRUE,_xll.ohTrigger(RecalcTrigger,Trigger3M)),NA())</f>
        <v>#N/A</v>
      </c>
      <c r="L1759" s="44">
        <f>IFERROR(_xll.qlIndexFixing(Index6M,$H1759,TRUE,_xll.ohTrigger(RecalcTrigger,Trigger6M)),NA())</f>
        <v>1.5763704644639529E-2</v>
      </c>
      <c r="M1759" s="183">
        <f>IFERROR(_xll.qlIndexFixing(Index1Y,$H1759,TRUE,_xll.ohTrigger(RecalcTrigger,Trigger1Y)),NA())</f>
        <v>1.610420682159773E-2</v>
      </c>
      <c r="N1759" s="182">
        <f>IFERROR(_xll.qlIndexFixing(ONIndex1M,I1759,TRUE,_xll.ohTrigger(RecalcTrigger,Trigger1M)),NA())</f>
        <v>1.5258796857322565E-2</v>
      </c>
      <c r="O1759" s="44" t="e">
        <f>IFERROR(_xll.qlIndexFixing(ONIndex3M,I1759,TRUE,_xll.ohTrigger(RecalcTrigger,Trigger3M)),NA())</f>
        <v>#N/A</v>
      </c>
      <c r="P1759" s="44">
        <f>IFERROR(_xll.qlIndexFixing(ONIndex6M,I1759,TRUE,_xll.ohTrigger(RecalcTrigger,Trigger6M)),NA())</f>
        <v>1.577335884426212E-2</v>
      </c>
      <c r="Q1759" s="183">
        <f>IFERROR(_xll.qlIndexFixing(ONIndex1Y,I1759,TRUE,_xll.ohTrigger(RecalcTrigger,Trigger1Y)),NA())</f>
        <v>1.6195274915542512E-2</v>
      </c>
    </row>
    <row r="1760" spans="2:17" x14ac:dyDescent="0.2">
      <c r="B1760" s="39" t="s">
        <v>42</v>
      </c>
      <c r="D1760" s="42">
        <f>_xll.qlCalendarAdvance(Calendar,$D1759,B1760,"f",FALSE)</f>
        <v>51791</v>
      </c>
      <c r="E1760" s="177">
        <f>_xll.qlInterestRateIndexValueDate(IndexON,D1760)</f>
        <v>51791</v>
      </c>
      <c r="F1760" s="193">
        <f>IFERROR(_xll.qlIndexFixing(IndexON,D1760,TRUE,_xll.ohTrigger(RecalcTrigger,TriggerON)),NA())</f>
        <v>1.5171703853473772E-2</v>
      </c>
      <c r="H1760" s="42">
        <f>_xll.qlCalendarAdvance(Calendar,$H1759,B1760,"f",FALSE)</f>
        <v>51791</v>
      </c>
      <c r="I1760" s="177">
        <f>_xll.qlInterestRateIndexValueDate(Index1M,$H1760)</f>
        <v>51795</v>
      </c>
      <c r="J1760" s="182">
        <f>IFERROR(_xll.qlIndexFixing(Index1M,$H1760,TRUE,_xll.ohTrigger(RecalcTrigger,Trigger1M)),NA())</f>
        <v>1.5261171275839853E-2</v>
      </c>
      <c r="K1760" s="44" t="e">
        <f>IFERROR(_xll.qlIndexFixing(Index3M,H1760,TRUE,_xll.ohTrigger(RecalcTrigger,Trigger3M)),NA())</f>
        <v>#N/A</v>
      </c>
      <c r="L1760" s="44">
        <f>IFERROR(_xll.qlIndexFixing(Index6M,$H1760,TRUE,_xll.ohTrigger(RecalcTrigger,Trigger6M)),NA())</f>
        <v>1.5758162135170568E-2</v>
      </c>
      <c r="M1760" s="183">
        <f>IFERROR(_xll.qlIndexFixing(Index1Y,$H1760,TRUE,_xll.ohTrigger(RecalcTrigger,Trigger1Y)),NA())</f>
        <v>1.6096057115727359E-2</v>
      </c>
      <c r="N1760" s="182">
        <f>IFERROR(_xll.qlIndexFixing(ONIndex1M,I1760,TRUE,_xll.ohTrigger(RecalcTrigger,Trigger1M)),NA())</f>
        <v>1.5256212764622745E-2</v>
      </c>
      <c r="O1760" s="44" t="e">
        <f>IFERROR(_xll.qlIndexFixing(ONIndex3M,I1760,TRUE,_xll.ohTrigger(RecalcTrigger,Trigger3M)),NA())</f>
        <v>#N/A</v>
      </c>
      <c r="P1760" s="44">
        <f>IFERROR(_xll.qlIndexFixing(ONIndex6M,I1760,TRUE,_xll.ohTrigger(RecalcTrigger,Trigger6M)),NA())</f>
        <v>1.5767372762311993E-2</v>
      </c>
      <c r="Q1760" s="183">
        <f>IFERROR(_xll.qlIndexFixing(ONIndex1Y,I1760,TRUE,_xll.ohTrigger(RecalcTrigger,Trigger1Y)),NA())</f>
        <v>1.6185677494124917E-2</v>
      </c>
    </row>
    <row r="1761" spans="2:17" x14ac:dyDescent="0.2">
      <c r="B1761" s="39" t="s">
        <v>42</v>
      </c>
      <c r="D1761" s="42">
        <f>_xll.qlCalendarAdvance(Calendar,$D1760,B1761,"f",FALSE)</f>
        <v>51798</v>
      </c>
      <c r="E1761" s="177">
        <f>_xll.qlInterestRateIndexValueDate(IndexON,D1761)</f>
        <v>51798</v>
      </c>
      <c r="F1761" s="193">
        <f>IFERROR(_xll.qlIndexFixing(IndexON,D1761,TRUE,_xll.ohTrigger(RecalcTrigger,TriggerON)),NA())</f>
        <v>1.5168661087834323E-2</v>
      </c>
      <c r="H1761" s="42">
        <f>_xll.qlCalendarAdvance(Calendar,$H1760,B1761,"f",FALSE)</f>
        <v>51798</v>
      </c>
      <c r="I1761" s="177">
        <f>_xll.qlInterestRateIndexValueDate(Index1M,$H1761)</f>
        <v>51802</v>
      </c>
      <c r="J1761" s="182">
        <f>IFERROR(_xll.qlIndexFixing(Index1M,$H1761,TRUE,_xll.ohTrigger(RecalcTrigger,Trigger1M)),NA())</f>
        <v>1.5258634801371971E-2</v>
      </c>
      <c r="K1761" s="44" t="e">
        <f>IFERROR(_xll.qlIndexFixing(Index3M,H1761,TRUE,_xll.ohTrigger(RecalcTrigger,Trigger3M)),NA())</f>
        <v>#N/A</v>
      </c>
      <c r="L1761" s="44">
        <f>IFERROR(_xll.qlIndexFixing(Index6M,$H1761,TRUE,_xll.ohTrigger(RecalcTrigger,Trigger6M)),NA())</f>
        <v>1.5752659159294267E-2</v>
      </c>
      <c r="M1761" s="183">
        <f>IFERROR(_xll.qlIndexFixing(Index1Y,$H1761,TRUE,_xll.ohTrigger(RecalcTrigger,Trigger1Y)),NA())</f>
        <v>1.6087971935693276E-2</v>
      </c>
      <c r="N1761" s="182">
        <f>IFERROR(_xll.qlIndexFixing(ONIndex1M,I1761,TRUE,_xll.ohTrigger(RecalcTrigger,Trigger1M)),NA())</f>
        <v>1.5253646376400809E-2</v>
      </c>
      <c r="O1761" s="44" t="e">
        <f>IFERROR(_xll.qlIndexFixing(ONIndex3M,I1761,TRUE,_xll.ohTrigger(RecalcTrigger,Trigger3M)),NA())</f>
        <v>#N/A</v>
      </c>
      <c r="P1761" s="44">
        <f>IFERROR(_xll.qlIndexFixing(ONIndex6M,I1761,TRUE,_xll.ohTrigger(RecalcTrigger,Trigger6M)),NA())</f>
        <v>1.576142402664793E-2</v>
      </c>
      <c r="Q1761" s="183">
        <f>IFERROR(_xll.qlIndexFixing(ONIndex1Y,I1761,TRUE,_xll.ohTrigger(RecalcTrigger,Trigger1Y)),NA())</f>
        <v>1.6176137607963881E-2</v>
      </c>
    </row>
    <row r="1762" spans="2:17" x14ac:dyDescent="0.2">
      <c r="B1762" s="39" t="s">
        <v>42</v>
      </c>
      <c r="D1762" s="42">
        <f>_xll.qlCalendarAdvance(Calendar,$D1761,B1762,"f",FALSE)</f>
        <v>51805</v>
      </c>
      <c r="E1762" s="177">
        <f>_xll.qlInterestRateIndexValueDate(IndexON,D1762)</f>
        <v>51805</v>
      </c>
      <c r="F1762" s="193">
        <f>IFERROR(_xll.qlIndexFixing(IndexON,D1762,TRUE,_xll.ohTrigger(RecalcTrigger,TriggerON)),NA())</f>
        <v>1.5165640248095968E-2</v>
      </c>
      <c r="H1762" s="42">
        <f>_xll.qlCalendarAdvance(Calendar,$H1761,B1762,"f",FALSE)</f>
        <v>51805</v>
      </c>
      <c r="I1762" s="177">
        <f>_xll.qlInterestRateIndexValueDate(Index1M,$H1762)</f>
        <v>51809</v>
      </c>
      <c r="J1762" s="182">
        <f>IFERROR(_xll.qlIndexFixing(Index1M,$H1762,TRUE,_xll.ohTrigger(RecalcTrigger,Trigger1M)),NA())</f>
        <v>1.5255971505889754E-2</v>
      </c>
      <c r="K1762" s="44" t="e">
        <f>IFERROR(_xll.qlIndexFixing(Index3M,H1762,TRUE,_xll.ohTrigger(RecalcTrigger,Trigger3M)),NA())</f>
        <v>#N/A</v>
      </c>
      <c r="L1762" s="44">
        <f>IFERROR(_xll.qlIndexFixing(Index6M,$H1762,TRUE,_xll.ohTrigger(RecalcTrigger,Trigger6M)),NA())</f>
        <v>1.5747195865099643E-2</v>
      </c>
      <c r="M1762" s="183">
        <f>IFERROR(_xll.qlIndexFixing(Index1Y,$H1762,TRUE,_xll.ohTrigger(RecalcTrigger,Trigger1Y)),NA())</f>
        <v>1.6079951512828903E-2</v>
      </c>
      <c r="N1762" s="182">
        <f>IFERROR(_xll.qlIndexFixing(ONIndex1M,I1762,TRUE,_xll.ohTrigger(RecalcTrigger,Trigger1M)),NA())</f>
        <v>1.525109776619793E-2</v>
      </c>
      <c r="O1762" s="44" t="e">
        <f>IFERROR(_xll.qlIndexFixing(ONIndex3M,I1762,TRUE,_xll.ohTrigger(RecalcTrigger,Trigger3M)),NA())</f>
        <v>#N/A</v>
      </c>
      <c r="P1762" s="44">
        <f>IFERROR(_xll.qlIndexFixing(ONIndex6M,I1762,TRUE,_xll.ohTrigger(RecalcTrigger,Trigger6M)),NA())</f>
        <v>1.5755512784272341E-2</v>
      </c>
      <c r="Q1762" s="183">
        <f>IFERROR(_xll.qlIndexFixing(ONIndex1Y,I1762,TRUE,_xll.ohTrigger(RecalcTrigger,Trigger1Y)),NA())</f>
        <v>1.6166655486156145E-2</v>
      </c>
    </row>
    <row r="1763" spans="2:17" x14ac:dyDescent="0.2">
      <c r="B1763" s="39" t="s">
        <v>42</v>
      </c>
      <c r="D1763" s="42">
        <f>_xll.qlCalendarAdvance(Calendar,$D1762,B1763,"f",FALSE)</f>
        <v>51812</v>
      </c>
      <c r="E1763" s="177">
        <f>_xll.qlInterestRateIndexValueDate(IndexON,D1763)</f>
        <v>51812</v>
      </c>
      <c r="F1763" s="193">
        <f>IFERROR(_xll.qlIndexFixing(IndexON,D1763,TRUE,_xll.ohTrigger(RecalcTrigger,TriggerON)),NA())</f>
        <v>1.5162641422747924E-2</v>
      </c>
      <c r="H1763" s="42">
        <f>_xll.qlCalendarAdvance(Calendar,$H1762,B1763,"f",FALSE)</f>
        <v>51812</v>
      </c>
      <c r="I1763" s="177">
        <f>_xll.qlInterestRateIndexValueDate(Index1M,$H1763)</f>
        <v>51816</v>
      </c>
      <c r="J1763" s="182">
        <f>IFERROR(_xll.qlIndexFixing(Index1M,$H1763,TRUE,_xll.ohTrigger(RecalcTrigger,Trigger1M)),NA())</f>
        <v>1.5253469794457075E-2</v>
      </c>
      <c r="K1763" s="44" t="e">
        <f>IFERROR(_xll.qlIndexFixing(Index3M,H1763,TRUE,_xll.ohTrigger(RecalcTrigger,Trigger3M)),NA())</f>
        <v>#N/A</v>
      </c>
      <c r="L1763" s="44">
        <f>IFERROR(_xll.qlIndexFixing(Index6M,$H1763,TRUE,_xll.ohTrigger(RecalcTrigger,Trigger6M)),NA())</f>
        <v>1.5741772400674831E-2</v>
      </c>
      <c r="M1763" s="183">
        <f>IFERROR(_xll.qlIndexFixing(Index1Y,$H1763,TRUE,_xll.ohTrigger(RecalcTrigger,Trigger1Y)),NA())</f>
        <v>1.6071996078472695E-2</v>
      </c>
      <c r="N1763" s="182">
        <f>IFERROR(_xll.qlIndexFixing(ONIndex1M,I1763,TRUE,_xll.ohTrigger(RecalcTrigger,Trigger1M)),NA())</f>
        <v>1.5248567007715152E-2</v>
      </c>
      <c r="O1763" s="44" t="e">
        <f>IFERROR(_xll.qlIndexFixing(ONIndex3M,I1763,TRUE,_xll.ohTrigger(RecalcTrigger,Trigger3M)),NA())</f>
        <v>#N/A</v>
      </c>
      <c r="P1763" s="44">
        <f>IFERROR(_xll.qlIndexFixing(ONIndex6M,I1763,TRUE,_xll.ohTrigger(RecalcTrigger,Trigger6M)),NA())</f>
        <v>1.5749639182427444E-2</v>
      </c>
      <c r="Q1763" s="183">
        <f>IFERROR(_xll.qlIndexFixing(ONIndex1Y,I1763,TRUE,_xll.ohTrigger(RecalcTrigger,Trigger1Y)),NA())</f>
        <v>1.6157231357958324E-2</v>
      </c>
    </row>
    <row r="1764" spans="2:17" x14ac:dyDescent="0.2">
      <c r="B1764" s="39" t="s">
        <v>42</v>
      </c>
      <c r="D1764" s="42">
        <f>_xll.qlCalendarAdvance(Calendar,$D1763,B1764,"f",FALSE)</f>
        <v>51819</v>
      </c>
      <c r="E1764" s="177">
        <f>_xll.qlInterestRateIndexValueDate(IndexON,D1764)</f>
        <v>51819</v>
      </c>
      <c r="F1764" s="193">
        <f>IFERROR(_xll.qlIndexFixing(IndexON,D1764,TRUE,_xll.ohTrigger(RecalcTrigger,TriggerON)),NA())</f>
        <v>1.5159664700759024E-2</v>
      </c>
      <c r="H1764" s="42">
        <f>_xll.qlCalendarAdvance(Calendar,$H1763,B1764,"f",FALSE)</f>
        <v>51819</v>
      </c>
      <c r="I1764" s="177">
        <f>_xll.qlInterestRateIndexValueDate(Index1M,$H1764)</f>
        <v>51823</v>
      </c>
      <c r="J1764" s="182">
        <f>IFERROR(_xll.qlIndexFixing(Index1M,$H1764,TRUE,_xll.ohTrigger(RecalcTrigger,Trigger1M)),NA())</f>
        <v>1.5250986162463676E-2</v>
      </c>
      <c r="K1764" s="44" t="e">
        <f>IFERROR(_xll.qlIndexFixing(Index3M,H1764,TRUE,_xll.ohTrigger(RecalcTrigger,Trigger3M)),NA())</f>
        <v>#N/A</v>
      </c>
      <c r="L1764" s="44">
        <f>IFERROR(_xll.qlIndexFixing(Index6M,$H1764,TRUE,_xll.ohTrigger(RecalcTrigger,Trigger6M)),NA())</f>
        <v>1.5736388914109285E-2</v>
      </c>
      <c r="M1764" s="183">
        <f>IFERROR(_xll.qlIndexFixing(Index1Y,$H1764,TRUE,_xll.ohTrigger(RecalcTrigger,Trigger1Y)),NA())</f>
        <v>1.6064105863968142E-2</v>
      </c>
      <c r="N1764" s="182">
        <f>IFERROR(_xll.qlIndexFixing(ONIndex1M,I1764,TRUE,_xll.ohTrigger(RecalcTrigger,Trigger1M)),NA())</f>
        <v>1.5246054174653523E-2</v>
      </c>
      <c r="O1764" s="44" t="e">
        <f>IFERROR(_xll.qlIndexFixing(ONIndex3M,I1764,TRUE,_xll.ohTrigger(RecalcTrigger,Trigger3M)),NA())</f>
        <v>#N/A</v>
      </c>
      <c r="P1764" s="44">
        <f>IFERROR(_xll.qlIndexFixing(ONIndex6M,I1764,TRUE,_xll.ohTrigger(RecalcTrigger,Trigger6M)),NA())</f>
        <v>1.5743803368595266E-2</v>
      </c>
      <c r="Q1764" s="183">
        <f>IFERROR(_xll.qlIndexFixing(ONIndex1Y,I1764,TRUE,_xll.ohTrigger(RecalcTrigger,Trigger1Y)),NA())</f>
        <v>1.6147865452467158E-2</v>
      </c>
    </row>
    <row r="1765" spans="2:17" x14ac:dyDescent="0.2">
      <c r="B1765" s="39" t="s">
        <v>42</v>
      </c>
      <c r="D1765" s="42">
        <f>_xll.qlCalendarAdvance(Calendar,$D1764,B1765,"f",FALSE)</f>
        <v>51826</v>
      </c>
      <c r="E1765" s="177">
        <f>_xll.qlInterestRateIndexValueDate(IndexON,D1765)</f>
        <v>51826</v>
      </c>
      <c r="F1765" s="193">
        <f>IFERROR(_xll.qlIndexFixing(IndexON,D1765,TRUE,_xll.ohTrigger(RecalcTrigger,TriggerON)),NA())</f>
        <v>1.5156710170298737E-2</v>
      </c>
      <c r="H1765" s="42">
        <f>_xll.qlCalendarAdvance(Calendar,$H1764,B1765,"f",FALSE)</f>
        <v>51826</v>
      </c>
      <c r="I1765" s="177">
        <f>_xll.qlInterestRateIndexValueDate(Index1M,$H1765)</f>
        <v>51830</v>
      </c>
      <c r="J1765" s="182">
        <f>IFERROR(_xll.qlIndexFixing(Index1M,$H1765,TRUE,_xll.ohTrigger(RecalcTrigger,Trigger1M)),NA())</f>
        <v>1.5248817478346888E-2</v>
      </c>
      <c r="K1765" s="44" t="e">
        <f>IFERROR(_xll.qlIndexFixing(Index3M,H1765,TRUE,_xll.ohTrigger(RecalcTrigger,Trigger3M)),NA())</f>
        <v>#N/A</v>
      </c>
      <c r="L1765" s="44">
        <f>IFERROR(_xll.qlIndexFixing(Index6M,$H1765,TRUE,_xll.ohTrigger(RecalcTrigger,Trigger6M)),NA())</f>
        <v>1.5731045553493774E-2</v>
      </c>
      <c r="M1765" s="183">
        <f>IFERROR(_xll.qlIndexFixing(Index1Y,$H1765,TRUE,_xll.ohTrigger(RecalcTrigger,Trigger1Y)),NA())</f>
        <v>1.6056281100664215E-2</v>
      </c>
      <c r="N1765" s="182">
        <f>IFERROR(_xll.qlIndexFixing(ONIndex1M,I1765,TRUE,_xll.ohTrigger(RecalcTrigger,Trigger1M)),NA())</f>
        <v>1.5243559340474278E-2</v>
      </c>
      <c r="O1765" s="44" t="e">
        <f>IFERROR(_xll.qlIndexFixing(ONIndex3M,I1765,TRUE,_xll.ohTrigger(RecalcTrigger,Trigger3M)),NA())</f>
        <v>#N/A</v>
      </c>
      <c r="P1765" s="44">
        <f>IFERROR(_xll.qlIndexFixing(ONIndex6M,I1765,TRUE,_xll.ohTrigger(RecalcTrigger,Trigger6M)),NA())</f>
        <v>1.5738005489858153E-2</v>
      </c>
      <c r="Q1765" s="183">
        <f>IFERROR(_xll.qlIndexFixing(ONIndex1Y,I1765,TRUE,_xll.ohTrigger(RecalcTrigger,Trigger1Y)),NA())</f>
        <v>1.6138557998859326E-2</v>
      </c>
    </row>
    <row r="1766" spans="2:17" x14ac:dyDescent="0.2">
      <c r="B1766" s="39" t="s">
        <v>42</v>
      </c>
      <c r="D1766" s="42">
        <f>_xll.qlCalendarAdvance(Calendar,$D1765,B1766,"f",FALSE)</f>
        <v>51833</v>
      </c>
      <c r="E1766" s="177">
        <f>_xll.qlInterestRateIndexValueDate(IndexON,D1766)</f>
        <v>51833</v>
      </c>
      <c r="F1766" s="193">
        <f>IFERROR(_xll.qlIndexFixing(IndexON,D1766,TRUE,_xll.ohTrigger(RecalcTrigger,TriggerON)),NA())</f>
        <v>1.5153777920255962E-2</v>
      </c>
      <c r="H1766" s="42">
        <f>_xll.qlCalendarAdvance(Calendar,$H1765,B1766,"f",FALSE)</f>
        <v>51833</v>
      </c>
      <c r="I1766" s="177">
        <f>_xll.qlInterestRateIndexValueDate(Index1M,$H1766)</f>
        <v>51837</v>
      </c>
      <c r="J1766" s="182">
        <f>IFERROR(_xll.qlIndexFixing(Index1M,$H1766,TRUE,_xll.ohTrigger(RecalcTrigger,Trigger1M)),NA())</f>
        <v>1.5246222974456046E-2</v>
      </c>
      <c r="K1766" s="44" t="e">
        <f>IFERROR(_xll.qlIndexFixing(Index3M,H1766,TRUE,_xll.ohTrigger(RecalcTrigger,Trigger3M)),NA())</f>
        <v>#N/A</v>
      </c>
      <c r="L1766" s="44">
        <f>IFERROR(_xll.qlIndexFixing(Index6M,$H1766,TRUE,_xll.ohTrigger(RecalcTrigger,Trigger6M)),NA())</f>
        <v>1.5725742466919948E-2</v>
      </c>
      <c r="M1766" s="183">
        <f>IFERROR(_xll.qlIndexFixing(Index1Y,$H1766,TRUE,_xll.ohTrigger(RecalcTrigger,Trigger1Y)),NA())</f>
        <v>1.604852201991579E-2</v>
      </c>
      <c r="N1766" s="182">
        <f>IFERROR(_xll.qlIndexFixing(ONIndex1M,I1766,TRUE,_xll.ohTrigger(RecalcTrigger,Trigger1M)),NA())</f>
        <v>1.5241082578798526E-2</v>
      </c>
      <c r="O1766" s="44" t="e">
        <f>IFERROR(_xll.qlIndexFixing(ONIndex3M,I1766,TRUE,_xll.ohTrigger(RecalcTrigger,Trigger3M)),NA())</f>
        <v>#N/A</v>
      </c>
      <c r="P1766" s="44">
        <f>IFERROR(_xll.qlIndexFixing(ONIndex6M,I1766,TRUE,_xll.ohTrigger(RecalcTrigger,Trigger6M)),NA())</f>
        <v>1.5732245693378388E-2</v>
      </c>
      <c r="Q1766" s="183">
        <f>IFERROR(_xll.qlIndexFixing(ONIndex1Y,I1766,TRUE,_xll.ohTrigger(RecalcTrigger,Trigger1Y)),NA())</f>
        <v>1.6129309226391442E-2</v>
      </c>
    </row>
    <row r="1767" spans="2:17" x14ac:dyDescent="0.2">
      <c r="B1767" s="39" t="s">
        <v>42</v>
      </c>
      <c r="D1767" s="42">
        <f>_xll.qlCalendarAdvance(Calendar,$D1766,B1767,"f",FALSE)</f>
        <v>51840</v>
      </c>
      <c r="E1767" s="177">
        <f>_xll.qlInterestRateIndexValueDate(IndexON,D1767)</f>
        <v>51840</v>
      </c>
      <c r="F1767" s="193">
        <f>IFERROR(_xll.qlIndexFixing(IndexON,D1767,TRUE,_xll.ohTrigger(RecalcTrigger,TriggerON)),NA())</f>
        <v>1.5150868038960041E-2</v>
      </c>
      <c r="H1767" s="42">
        <f>_xll.qlCalendarAdvance(Calendar,$H1766,B1767,"f",FALSE)</f>
        <v>51840</v>
      </c>
      <c r="I1767" s="177">
        <f>_xll.qlInterestRateIndexValueDate(Index1M,$H1767)</f>
        <v>51844</v>
      </c>
      <c r="J1767" s="182">
        <f>IFERROR(_xll.qlIndexFixing(Index1M,$H1767,TRUE,_xll.ohTrigger(RecalcTrigger,Trigger1M)),NA())</f>
        <v>1.5243795233954511E-2</v>
      </c>
      <c r="K1767" s="44" t="e">
        <f>IFERROR(_xll.qlIndexFixing(Index3M,H1767,TRUE,_xll.ohTrigger(RecalcTrigger,Trigger3M)),NA())</f>
        <v>#N/A</v>
      </c>
      <c r="L1767" s="44">
        <f>IFERROR(_xll.qlIndexFixing(Index6M,$H1767,TRUE,_xll.ohTrigger(RecalcTrigger,Trigger6M)),NA())</f>
        <v>1.5720479802479891E-2</v>
      </c>
      <c r="M1767" s="183">
        <f>IFERROR(_xll.qlIndexFixing(Index1Y,$H1767,TRUE,_xll.ohTrigger(RecalcTrigger,Trigger1Y)),NA())</f>
        <v>1.6040828853082785E-2</v>
      </c>
      <c r="N1767" s="182">
        <f>IFERROR(_xll.qlIndexFixing(ONIndex1M,I1767,TRUE,_xll.ohTrigger(RecalcTrigger,Trigger1M)),NA())</f>
        <v>1.5238623963247377E-2</v>
      </c>
      <c r="O1767" s="44" t="e">
        <f>IFERROR(_xll.qlIndexFixing(ONIndex3M,I1767,TRUE,_xll.ohTrigger(RecalcTrigger,Trigger3M)),NA())</f>
        <v>#N/A</v>
      </c>
      <c r="P1767" s="44">
        <f>IFERROR(_xll.qlIndexFixing(ONIndex6M,I1767,TRUE,_xll.ohTrigger(RecalcTrigger,Trigger6M)),NA())</f>
        <v>1.5726524126478125E-2</v>
      </c>
      <c r="Q1767" s="183">
        <f>IFERROR(_xll.qlIndexFixing(ONIndex1Y,I1767,TRUE,_xll.ohTrigger(RecalcTrigger,Trigger1Y)),NA())</f>
        <v>1.612011936408031E-2</v>
      </c>
    </row>
    <row r="1768" spans="2:17" x14ac:dyDescent="0.2">
      <c r="B1768" s="39" t="s">
        <v>42</v>
      </c>
      <c r="D1768" s="42">
        <f>_xll.qlCalendarAdvance(Calendar,$D1767,B1768,"f",FALSE)</f>
        <v>51847</v>
      </c>
      <c r="E1768" s="177">
        <f>_xll.qlInterestRateIndexValueDate(IndexON,D1768)</f>
        <v>51847</v>
      </c>
      <c r="F1768" s="193">
        <f>IFERROR(_xll.qlIndexFixing(IndexON,D1768,TRUE,_xll.ohTrigger(RecalcTrigger,TriggerON)),NA())</f>
        <v>1.5147980615219936E-2</v>
      </c>
      <c r="H1768" s="42">
        <f>_xll.qlCalendarAdvance(Calendar,$H1767,B1768,"f",FALSE)</f>
        <v>51847</v>
      </c>
      <c r="I1768" s="177">
        <f>_xll.qlInterestRateIndexValueDate(Index1M,$H1768)</f>
        <v>51851</v>
      </c>
      <c r="J1768" s="182">
        <f>IFERROR(_xll.qlIndexFixing(Index1M,$H1768,TRUE,_xll.ohTrigger(RecalcTrigger,Trigger1M)),NA())</f>
        <v>1.5241385873676771E-2</v>
      </c>
      <c r="K1768" s="44" t="e">
        <f>IFERROR(_xll.qlIndexFixing(Index3M,H1768,TRUE,_xll.ohTrigger(RecalcTrigger,Trigger3M)),NA())</f>
        <v>#N/A</v>
      </c>
      <c r="L1768" s="44">
        <f>IFERROR(_xll.qlIndexFixing(Index6M,$H1768,TRUE,_xll.ohTrigger(RecalcTrigger,Trigger6M)),NA())</f>
        <v>1.5715257708266137E-2</v>
      </c>
      <c r="M1768" s="183">
        <f>IFERROR(_xll.qlIndexFixing(Index1Y,$H1768,TRUE,_xll.ohTrigger(RecalcTrigger,Trigger1Y)),NA())</f>
        <v>1.6033201831531473E-2</v>
      </c>
      <c r="N1768" s="182">
        <f>IFERROR(_xll.qlIndexFixing(ONIndex1M,I1768,TRUE,_xll.ohTrigger(RecalcTrigger,Trigger1M)),NA())</f>
        <v>1.5236183567441941E-2</v>
      </c>
      <c r="O1768" s="44" t="e">
        <f>IFERROR(_xll.qlIndexFixing(ONIndex3M,I1768,TRUE,_xll.ohTrigger(RecalcTrigger,Trigger3M)),NA())</f>
        <v>#N/A</v>
      </c>
      <c r="P1768" s="44">
        <f>IFERROR(_xll.qlIndexFixing(ONIndex6M,I1768,TRUE,_xll.ohTrigger(RecalcTrigger,Trigger6M)),NA())</f>
        <v>1.5720840936559455E-2</v>
      </c>
      <c r="Q1768" s="183">
        <f>IFERROR(_xll.qlIndexFixing(ONIndex1Y,I1768,TRUE,_xll.ohTrigger(RecalcTrigger,Trigger1Y)),NA())</f>
        <v>1.6110988641182544E-2</v>
      </c>
    </row>
    <row r="1769" spans="2:17" x14ac:dyDescent="0.2">
      <c r="B1769" s="39" t="s">
        <v>42</v>
      </c>
      <c r="D1769" s="42">
        <f>_xll.qlCalendarAdvance(Calendar,$D1768,B1769,"f",FALSE)</f>
        <v>51854</v>
      </c>
      <c r="E1769" s="177">
        <f>_xll.qlInterestRateIndexValueDate(IndexON,D1769)</f>
        <v>51854</v>
      </c>
      <c r="F1769" s="193">
        <f>IFERROR(_xll.qlIndexFixing(IndexON,D1769,TRUE,_xll.ohTrigger(RecalcTrigger,TriggerON)),NA())</f>
        <v>1.5145115737684733E-2</v>
      </c>
      <c r="H1769" s="42">
        <f>_xll.qlCalendarAdvance(Calendar,$H1768,B1769,"f",FALSE)</f>
        <v>51854</v>
      </c>
      <c r="I1769" s="177">
        <f>_xll.qlInterestRateIndexValueDate(Index1M,$H1769)</f>
        <v>51858</v>
      </c>
      <c r="J1769" s="182">
        <f>IFERROR(_xll.qlIndexFixing(Index1M,$H1769,TRUE,_xll.ohTrigger(RecalcTrigger,Trigger1M)),NA())</f>
        <v>1.5238994967305819E-2</v>
      </c>
      <c r="K1769" s="44" t="e">
        <f>IFERROR(_xll.qlIndexFixing(Index3M,H1769,TRUE,_xll.ohTrigger(RecalcTrigger,Trigger3M)),NA())</f>
        <v>#N/A</v>
      </c>
      <c r="L1769" s="44">
        <f>IFERROR(_xll.qlIndexFixing(Index6M,$H1769,TRUE,_xll.ohTrigger(RecalcTrigger,Trigger6M)),NA())</f>
        <v>1.5710076332372085E-2</v>
      </c>
      <c r="M1769" s="183">
        <f>IFERROR(_xll.qlIndexFixing(Index1Y,$H1769,TRUE,_xll.ohTrigger(RecalcTrigger,Trigger1Y)),NA())</f>
        <v>1.6025641186634035E-2</v>
      </c>
      <c r="N1769" s="182">
        <f>IFERROR(_xll.qlIndexFixing(ONIndex1M,I1769,TRUE,_xll.ohTrigger(RecalcTrigger,Trigger1M)),NA())</f>
        <v>1.5233373718075427E-2</v>
      </c>
      <c r="O1769" s="44" t="e">
        <f>IFERROR(_xll.qlIndexFixing(ONIndex3M,I1769,TRUE,_xll.ohTrigger(RecalcTrigger,Trigger3M)),NA())</f>
        <v>#N/A</v>
      </c>
      <c r="P1769" s="44">
        <f>IFERROR(_xll.qlIndexFixing(ONIndex6M,I1769,TRUE,_xll.ohTrigger(RecalcTrigger,Trigger6M)),NA())</f>
        <v>1.5713475041572167E-2</v>
      </c>
      <c r="Q1769" s="183">
        <f>IFERROR(_xll.qlIndexFixing(ONIndex1Y,I1769,TRUE,_xll.ohTrigger(RecalcTrigger,Trigger1Y)),NA())</f>
        <v>1.6098768064365387E-2</v>
      </c>
    </row>
    <row r="1770" spans="2:17" x14ac:dyDescent="0.2">
      <c r="B1770" s="39" t="s">
        <v>42</v>
      </c>
      <c r="D1770" s="42">
        <f>_xll.qlCalendarAdvance(Calendar,$D1769,B1770,"f",FALSE)</f>
        <v>51862</v>
      </c>
      <c r="E1770" s="177">
        <f>_xll.qlInterestRateIndexValueDate(IndexON,D1770)</f>
        <v>51862</v>
      </c>
      <c r="F1770" s="193">
        <f>IFERROR(_xll.qlIndexFixing(IndexON,D1770,TRUE,_xll.ohTrigger(RecalcTrigger,TriggerON)),NA())</f>
        <v>1.5142102603169505E-2</v>
      </c>
      <c r="H1770" s="42">
        <f>_xll.qlCalendarAdvance(Calendar,$H1769,B1770,"f",FALSE)</f>
        <v>51862</v>
      </c>
      <c r="I1770" s="177">
        <f>_xll.qlInterestRateIndexValueDate(Index1M,$H1770)</f>
        <v>51866</v>
      </c>
      <c r="J1770" s="182">
        <f>IFERROR(_xll.qlIndexFixing(Index1M,$H1770,TRUE,_xll.ohTrigger(RecalcTrigger,Trigger1M)),NA())</f>
        <v>1.5236285194030376E-2</v>
      </c>
      <c r="K1770" s="44" t="e">
        <f>IFERROR(_xll.qlIndexFixing(Index3M,H1770,TRUE,_xll.ohTrigger(RecalcTrigger,Trigger3M)),NA())</f>
        <v>#N/A</v>
      </c>
      <c r="L1770" s="44">
        <f>IFERROR(_xll.qlIndexFixing(Index6M,$H1770,TRUE,_xll.ohTrigger(RecalcTrigger,Trigger6M)),NA())</f>
        <v>1.5704215913931945E-2</v>
      </c>
      <c r="M1770" s="183">
        <f>IFERROR(_xll.qlIndexFixing(Index1Y,$H1770,TRUE,_xll.ohTrigger(RecalcTrigger,Trigger1Y)),NA())</f>
        <v>1.6017082023955038E-2</v>
      </c>
      <c r="N1770" s="182">
        <f>IFERROR(_xll.qlIndexFixing(ONIndex1M,I1770,TRUE,_xll.ohTrigger(RecalcTrigger,Trigger1M)),NA())</f>
        <v>1.5230977674338675E-2</v>
      </c>
      <c r="O1770" s="44" t="e">
        <f>IFERROR(_xll.qlIndexFixing(ONIndex3M,I1770,TRUE,_xll.ohTrigger(RecalcTrigger,Trigger3M)),NA())</f>
        <v>#N/A</v>
      </c>
      <c r="P1770" s="44">
        <f>IFERROR(_xll.qlIndexFixing(ONIndex6M,I1770,TRUE,_xll.ohTrigger(RecalcTrigger,Trigger6M)),NA())</f>
        <v>1.5707885178679604E-2</v>
      </c>
      <c r="Q1770" s="183">
        <f>IFERROR(_xll.qlIndexFixing(ONIndex1Y,I1770,TRUE,_xll.ohTrigger(RecalcTrigger,Trigger1Y)),NA())</f>
        <v>1.6089781117845092E-2</v>
      </c>
    </row>
    <row r="1771" spans="2:17" x14ac:dyDescent="0.2">
      <c r="B1771" s="39" t="s">
        <v>42</v>
      </c>
      <c r="D1771" s="42">
        <f>_xll.qlCalendarAdvance(Calendar,$D1770,B1771,"f",FALSE)</f>
        <v>51869</v>
      </c>
      <c r="E1771" s="177">
        <f>_xll.qlInterestRateIndexValueDate(IndexON,D1771)</f>
        <v>51869</v>
      </c>
      <c r="F1771" s="193">
        <f>IFERROR(_xll.qlIndexFixing(IndexON,D1771,TRUE,_xll.ohTrigger(RecalcTrigger,TriggerON)),NA())</f>
        <v>1.5139289356147501E-2</v>
      </c>
      <c r="H1771" s="42">
        <f>_xll.qlCalendarAdvance(Calendar,$H1770,B1771,"f",FALSE)</f>
        <v>51869</v>
      </c>
      <c r="I1771" s="177">
        <f>_xll.qlInterestRateIndexValueDate(Index1M,$H1771)</f>
        <v>51873</v>
      </c>
      <c r="J1771" s="182">
        <f>IFERROR(_xll.qlIndexFixing(Index1M,$H1771,TRUE,_xll.ohTrigger(RecalcTrigger,Trigger1M)),NA())</f>
        <v>1.5233934079875399E-2</v>
      </c>
      <c r="K1771" s="44" t="e">
        <f>IFERROR(_xll.qlIndexFixing(Index3M,H1771,TRUE,_xll.ohTrigger(RecalcTrigger,Trigger3M)),NA())</f>
        <v>#N/A</v>
      </c>
      <c r="L1771" s="44">
        <f>IFERROR(_xll.qlIndexFixing(Index6M,$H1771,TRUE,_xll.ohTrigger(RecalcTrigger,Trigger6M)),NA())</f>
        <v>1.5699119529875519E-2</v>
      </c>
      <c r="M1771" s="183">
        <f>IFERROR(_xll.qlIndexFixing(Index1Y,$H1771,TRUE,_xll.ohTrigger(RecalcTrigger,Trigger1Y)),NA())</f>
        <v>1.6009664393882347E-2</v>
      </c>
      <c r="N1771" s="182">
        <f>IFERROR(_xll.qlIndexFixing(ONIndex1M,I1771,TRUE,_xll.ohTrigger(RecalcTrigger,Trigger1M)),NA())</f>
        <v>1.5228633187600593E-2</v>
      </c>
      <c r="O1771" s="44" t="e">
        <f>IFERROR(_xll.qlIndexFixing(ONIndex3M,I1771,TRUE,_xll.ohTrigger(RecalcTrigger,Trigger3M)),NA())</f>
        <v>#N/A</v>
      </c>
      <c r="P1771" s="44">
        <f>IFERROR(_xll.qlIndexFixing(ONIndex6M,I1771,TRUE,_xll.ohTrigger(RecalcTrigger,Trigger6M)),NA())</f>
        <v>1.570323096667714E-2</v>
      </c>
      <c r="Q1771" s="183">
        <f>IFERROR(_xll.qlIndexFixing(ONIndex1Y,I1771,TRUE,_xll.ohTrigger(RecalcTrigger,Trigger1Y)),NA())</f>
        <v>1.6082679650510912E-2</v>
      </c>
    </row>
    <row r="1772" spans="2:17" x14ac:dyDescent="0.2">
      <c r="B1772" s="39" t="s">
        <v>42</v>
      </c>
      <c r="D1772" s="42">
        <f>_xll.qlCalendarAdvance(Calendar,$D1771,B1772,"f",FALSE)</f>
        <v>51876</v>
      </c>
      <c r="E1772" s="177">
        <f>_xll.qlInterestRateIndexValueDate(IndexON,D1772)</f>
        <v>51876</v>
      </c>
      <c r="F1772" s="193">
        <f>IFERROR(_xll.qlIndexFixing(IndexON,D1772,TRUE,_xll.ohTrigger(RecalcTrigger,TriggerON)),NA())</f>
        <v>1.5136498948269406E-2</v>
      </c>
      <c r="H1772" s="42">
        <f>_xll.qlCalendarAdvance(Calendar,$H1771,B1772,"f",FALSE)</f>
        <v>51876</v>
      </c>
      <c r="I1772" s="177">
        <f>_xll.qlInterestRateIndexValueDate(Index1M,$H1772)</f>
        <v>51880</v>
      </c>
      <c r="J1772" s="182">
        <f>IFERROR(_xll.qlIndexFixing(Index1M,$H1772,TRUE,_xll.ohTrigger(RecalcTrigger,Trigger1M)),NA())</f>
        <v>1.5231601651207129E-2</v>
      </c>
      <c r="K1772" s="44" t="e">
        <f>IFERROR(_xll.qlIndexFixing(Index3M,H1772,TRUE,_xll.ohTrigger(RecalcTrigger,Trigger3M)),NA())</f>
        <v>#N/A</v>
      </c>
      <c r="L1772" s="44">
        <f>IFERROR(_xll.qlIndexFixing(Index6M,$H1772,TRUE,_xll.ohTrigger(RecalcTrigger,Trigger6M)),NA())</f>
        <v>1.5694064317146213E-2</v>
      </c>
      <c r="M1772" s="183">
        <f>IFERROR(_xll.qlIndexFixing(Index1Y,$H1772,TRUE,_xll.ohTrigger(RecalcTrigger,Trigger1Y)),NA())</f>
        <v>1.6002313867672945E-2</v>
      </c>
      <c r="N1772" s="182">
        <f>IFERROR(_xll.qlIndexFixing(ONIndex1M,I1772,TRUE,_xll.ohTrigger(RecalcTrigger,Trigger1M)),NA())</f>
        <v>1.5226269057588837E-2</v>
      </c>
      <c r="O1772" s="44" t="e">
        <f>IFERROR(_xll.qlIndexFixing(ONIndex3M,I1772,TRUE,_xll.ohTrigger(RecalcTrigger,Trigger3M)),NA())</f>
        <v>#N/A</v>
      </c>
      <c r="P1772" s="44">
        <f>IFERROR(_xll.qlIndexFixing(ONIndex6M,I1772,TRUE,_xll.ohTrigger(RecalcTrigger,Trigger6M)),NA())</f>
        <v>1.5697708335205007E-2</v>
      </c>
      <c r="Q1772" s="183">
        <f>IFERROR(_xll.qlIndexFixing(ONIndex1Y,I1772,TRUE,_xll.ohTrigger(RecalcTrigger,Trigger1Y)),NA())</f>
        <v>1.6073796374875826E-2</v>
      </c>
    </row>
    <row r="1773" spans="2:17" x14ac:dyDescent="0.2">
      <c r="B1773" s="39" t="s">
        <v>42</v>
      </c>
      <c r="D1773" s="42">
        <f>_xll.qlCalendarAdvance(Calendar,$D1772,B1773,"f",FALSE)</f>
        <v>51883</v>
      </c>
      <c r="E1773" s="177">
        <f>_xll.qlInterestRateIndexValueDate(IndexON,D1773)</f>
        <v>51883</v>
      </c>
      <c r="F1773" s="193">
        <f>IFERROR(_xll.qlIndexFixing(IndexON,D1773,TRUE,_xll.ohTrigger(RecalcTrigger,TriggerON)),NA())</f>
        <v>1.5133731468184308E-2</v>
      </c>
      <c r="H1773" s="42">
        <f>_xll.qlCalendarAdvance(Calendar,$H1772,B1773,"f",FALSE)</f>
        <v>51883</v>
      </c>
      <c r="I1773" s="177">
        <f>_xll.qlInterestRateIndexValueDate(Index1M,$H1773)</f>
        <v>51887</v>
      </c>
      <c r="J1773" s="182">
        <f>IFERROR(_xll.qlIndexFixing(Index1M,$H1773,TRUE,_xll.ohTrigger(RecalcTrigger,Trigger1M)),NA())</f>
        <v>1.5229287981718874E-2</v>
      </c>
      <c r="K1773" s="44" t="e">
        <f>IFERROR(_xll.qlIndexFixing(Index3M,H1773,TRUE,_xll.ohTrigger(RecalcTrigger,Trigger3M)),NA())</f>
        <v>#N/A</v>
      </c>
      <c r="L1773" s="44">
        <f>IFERROR(_xll.qlIndexFixing(Index6M,$H1773,TRUE,_xll.ohTrigger(RecalcTrigger,Trigger6M)),NA())</f>
        <v>1.568905042383684E-2</v>
      </c>
      <c r="M1773" s="183">
        <f>IFERROR(_xll.qlIndexFixing(Index1Y,$H1773,TRUE,_xll.ohTrigger(RecalcTrigger,Trigger1Y)),NA())</f>
        <v>1.5995030676725291E-2</v>
      </c>
      <c r="N1773" s="182">
        <f>IFERROR(_xll.qlIndexFixing(ONIndex1M,I1773,TRUE,_xll.ohTrigger(RecalcTrigger,Trigger1M)),NA())</f>
        <v>1.5223923525899963E-2</v>
      </c>
      <c r="O1773" s="44" t="e">
        <f>IFERROR(_xll.qlIndexFixing(ONIndex3M,I1773,TRUE,_xll.ohTrigger(RecalcTrigger,Trigger3M)),NA())</f>
        <v>#N/A</v>
      </c>
      <c r="P1773" s="44">
        <f>IFERROR(_xll.qlIndexFixing(ONIndex6M,I1773,TRUE,_xll.ohTrigger(RecalcTrigger,Trigger6M)),NA())</f>
        <v>1.5692224837708935E-2</v>
      </c>
      <c r="Q1773" s="183">
        <f>IFERROR(_xll.qlIndexFixing(ONIndex1Y,I1773,TRUE,_xll.ohTrigger(RecalcTrigger,Trigger1Y)),NA())</f>
        <v>1.6064973417231343E-2</v>
      </c>
    </row>
    <row r="1774" spans="2:17" x14ac:dyDescent="0.2">
      <c r="B1774" s="39" t="s">
        <v>42</v>
      </c>
      <c r="D1774" s="42">
        <f>_xll.qlCalendarAdvance(Calendar,$D1773,B1774,"f",FALSE)</f>
        <v>51890</v>
      </c>
      <c r="E1774" s="177">
        <f>_xll.qlInterestRateIndexValueDate(IndexON,D1774)</f>
        <v>51890</v>
      </c>
      <c r="F1774" s="193">
        <f>IFERROR(_xll.qlIndexFixing(IndexON,D1774,TRUE,_xll.ohTrigger(RecalcTrigger,TriggerON)),NA())</f>
        <v>1.5130987004434715E-2</v>
      </c>
      <c r="H1774" s="42">
        <f>_xll.qlCalendarAdvance(Calendar,$H1773,B1774,"f",FALSE)</f>
        <v>51890</v>
      </c>
      <c r="I1774" s="177">
        <f>_xll.qlInterestRateIndexValueDate(Index1M,$H1774)</f>
        <v>51894</v>
      </c>
      <c r="J1774" s="182">
        <f>IFERROR(_xll.qlIndexFixing(Index1M,$H1774,TRUE,_xll.ohTrigger(RecalcTrigger,Trigger1M)),NA())</f>
        <v>1.5226993145091053E-2</v>
      </c>
      <c r="K1774" s="44" t="e">
        <f>IFERROR(_xll.qlIndexFixing(Index3M,H1774,TRUE,_xll.ohTrigger(RecalcTrigger,Trigger3M)),NA())</f>
        <v>#N/A</v>
      </c>
      <c r="L1774" s="44">
        <f>IFERROR(_xll.qlIndexFixing(Index6M,$H1774,TRUE,_xll.ohTrigger(RecalcTrigger,Trigger6M)),NA())</f>
        <v>1.568407799804241E-2</v>
      </c>
      <c r="M1774" s="183">
        <f>IFERROR(_xll.qlIndexFixing(Index1Y,$H1774,TRUE,_xll.ohTrigger(RecalcTrigger,Trigger1Y)),NA())</f>
        <v>1.5987815052444638E-2</v>
      </c>
      <c r="N1774" s="182">
        <f>IFERROR(_xll.qlIndexFixing(ONIndex1M,I1774,TRUE,_xll.ohTrigger(RecalcTrigger,Trigger1M)),NA())</f>
        <v>1.5221596665995207E-2</v>
      </c>
      <c r="O1774" s="44" t="e">
        <f>IFERROR(_xll.qlIndexFixing(ONIndex3M,I1774,TRUE,_xll.ohTrigger(RecalcTrigger,Trigger3M)),NA())</f>
        <v>#N/A</v>
      </c>
      <c r="P1774" s="44">
        <f>IFERROR(_xll.qlIndexFixing(ONIndex6M,I1774,TRUE,_xll.ohTrigger(RecalcTrigger,Trigger6M)),NA())</f>
        <v>1.5686780621750884E-2</v>
      </c>
      <c r="Q1774" s="183">
        <f>IFERROR(_xll.qlIndexFixing(ONIndex1Y,I1774,TRUE,_xll.ohTrigger(RecalcTrigger,Trigger1Y)),NA())</f>
        <v>1.6056211006674204E-2</v>
      </c>
    </row>
    <row r="1775" spans="2:17" x14ac:dyDescent="0.2">
      <c r="B1775" s="39" t="s">
        <v>42</v>
      </c>
      <c r="D1775" s="42">
        <f>_xll.qlCalendarAdvance(Calendar,$D1774,B1775,"f",FALSE)</f>
        <v>51897</v>
      </c>
      <c r="E1775" s="177">
        <f>_xll.qlInterestRateIndexValueDate(IndexON,D1775)</f>
        <v>51897</v>
      </c>
      <c r="F1775" s="193">
        <f>IFERROR(_xll.qlIndexFixing(IndexON,D1775,TRUE,_xll.ohTrigger(RecalcTrigger,TriggerON)),NA())</f>
        <v>1.5128265645669714E-2</v>
      </c>
      <c r="H1775" s="42">
        <f>_xll.qlCalendarAdvance(Calendar,$H1774,B1775,"f",FALSE)</f>
        <v>51897</v>
      </c>
      <c r="I1775" s="177">
        <f>_xll.qlInterestRateIndexValueDate(Index1M,$H1775)</f>
        <v>51901</v>
      </c>
      <c r="J1775" s="182">
        <f>IFERROR(_xll.qlIndexFixing(Index1M,$H1775,TRUE,_xll.ohTrigger(RecalcTrigger,Trigger1M)),NA())</f>
        <v>1.5224235065982266E-2</v>
      </c>
      <c r="K1775" s="44" t="e">
        <f>IFERROR(_xll.qlIndexFixing(Index3M,H1775,TRUE,_xll.ohTrigger(RecalcTrigger,Trigger3M)),NA())</f>
        <v>#N/A</v>
      </c>
      <c r="L1775" s="44">
        <f>IFERROR(_xll.qlIndexFixing(Index6M,$H1775,TRUE,_xll.ohTrigger(RecalcTrigger,Trigger6M)),NA())</f>
        <v>1.5679147187857061E-2</v>
      </c>
      <c r="M1775" s="183">
        <f>IFERROR(_xll.qlIndexFixing(Index1Y,$H1775,TRUE,_xll.ohTrigger(RecalcTrigger,Trigger1Y)),NA())</f>
        <v>1.5980667226243687E-2</v>
      </c>
      <c r="N1775" s="182">
        <f>IFERROR(_xll.qlIndexFixing(ONIndex1M,I1775,TRUE,_xll.ohTrigger(RecalcTrigger,Trigger1M)),NA())</f>
        <v>1.5219288551655552E-2</v>
      </c>
      <c r="O1775" s="44" t="e">
        <f>IFERROR(_xll.qlIndexFixing(ONIndex3M,I1775,TRUE,_xll.ohTrigger(RecalcTrigger,Trigger3M)),NA())</f>
        <v>#N/A</v>
      </c>
      <c r="P1775" s="44">
        <f>IFERROR(_xll.qlIndexFixing(ONIndex6M,I1775,TRUE,_xll.ohTrigger(RecalcTrigger,Trigger6M)),NA())</f>
        <v>1.5681375834333267E-2</v>
      </c>
      <c r="Q1775" s="183">
        <f>IFERROR(_xll.qlIndexFixing(ONIndex1Y,I1775,TRUE,_xll.ohTrigger(RecalcTrigger,Trigger1Y)),NA())</f>
        <v>1.6047509372381086E-2</v>
      </c>
    </row>
    <row r="1776" spans="2:17" x14ac:dyDescent="0.2">
      <c r="B1776" s="39" t="s">
        <v>42</v>
      </c>
      <c r="D1776" s="42">
        <f>_xll.qlCalendarAdvance(Calendar,$D1775,B1776,"f",FALSE)</f>
        <v>51904</v>
      </c>
      <c r="E1776" s="177">
        <f>_xll.qlInterestRateIndexValueDate(IndexON,D1776)</f>
        <v>51904</v>
      </c>
      <c r="F1776" s="193">
        <f>IFERROR(_xll.qlIndexFixing(IndexON,D1776,TRUE,_xll.ohTrigger(RecalcTrigger,TriggerON)),NA())</f>
        <v>1.5125567480485103E-2</v>
      </c>
      <c r="H1776" s="42">
        <f>_xll.qlCalendarAdvance(Calendar,$H1775,B1776,"f",FALSE)</f>
        <v>51904</v>
      </c>
      <c r="I1776" s="177">
        <f>_xll.qlInterestRateIndexValueDate(Index1M,$H1776)</f>
        <v>51908</v>
      </c>
      <c r="J1776" s="182">
        <f>IFERROR(_xll.qlIndexFixing(Index1M,$H1776,TRUE,_xll.ohTrigger(RecalcTrigger,Trigger1M)),NA())</f>
        <v>1.5221974318287503E-2</v>
      </c>
      <c r="K1776" s="44" t="e">
        <f>IFERROR(_xll.qlIndexFixing(Index3M,H1776,TRUE,_xll.ohTrigger(RecalcTrigger,Trigger3M)),NA())</f>
        <v>#N/A</v>
      </c>
      <c r="L1776" s="44">
        <f>IFERROR(_xll.qlIndexFixing(Index6M,$H1776,TRUE,_xll.ohTrigger(RecalcTrigger,Trigger6M)),NA())</f>
        <v>1.5674258141378461E-2</v>
      </c>
      <c r="M1776" s="183">
        <f>IFERROR(_xll.qlIndexFixing(Index1Y,$H1776,TRUE,_xll.ohTrigger(RecalcTrigger,Trigger1Y)),NA())</f>
        <v>1.5973587429540602E-2</v>
      </c>
      <c r="N1776" s="182">
        <f>IFERROR(_xll.qlIndexFixing(ONIndex1M,I1776,TRUE,_xll.ohTrigger(RecalcTrigger,Trigger1M)),NA())</f>
        <v>1.5216999256182362E-2</v>
      </c>
      <c r="O1776" s="44" t="e">
        <f>IFERROR(_xll.qlIndexFixing(ONIndex3M,I1776,TRUE,_xll.ohTrigger(RecalcTrigger,Trigger3M)),NA())</f>
        <v>#N/A</v>
      </c>
      <c r="P1776" s="44">
        <f>IFERROR(_xll.qlIndexFixing(ONIndex6M,I1776,TRUE,_xll.ohTrigger(RecalcTrigger,Trigger6M)),NA())</f>
        <v>1.5676010622778236E-2</v>
      </c>
      <c r="Q1776" s="183">
        <f>IFERROR(_xll.qlIndexFixing(ONIndex1Y,I1776,TRUE,_xll.ohTrigger(RecalcTrigger,Trigger1Y)),NA())</f>
        <v>1.6038868743528667E-2</v>
      </c>
    </row>
    <row r="1777" spans="2:17" x14ac:dyDescent="0.2">
      <c r="B1777" s="39" t="s">
        <v>42</v>
      </c>
      <c r="D1777" s="42">
        <f>_xll.qlCalendarAdvance(Calendar,$D1776,B1777,"f",FALSE)</f>
        <v>51911</v>
      </c>
      <c r="E1777" s="177">
        <f>_xll.qlInterestRateIndexValueDate(IndexON,D1777)</f>
        <v>51911</v>
      </c>
      <c r="F1777" s="193">
        <f>IFERROR(_xll.qlIndexFixing(IndexON,D1777,TRUE,_xll.ohTrigger(RecalcTrigger,TriggerON)),NA())</f>
        <v>1.5122892597450033E-2</v>
      </c>
      <c r="H1777" s="42">
        <f>_xll.qlCalendarAdvance(Calendar,$H1776,B1777,"f",FALSE)</f>
        <v>51911</v>
      </c>
      <c r="I1777" s="177">
        <f>_xll.qlInterestRateIndexValueDate(Index1M,$H1777)</f>
        <v>51915</v>
      </c>
      <c r="J1777" s="182">
        <f>IFERROR(_xll.qlIndexFixing(Index1M,$H1777,TRUE,_xll.ohTrigger(RecalcTrigger,Trigger1M)),NA())</f>
        <v>1.5219732606262922E-2</v>
      </c>
      <c r="K1777" s="44" t="e">
        <f>IFERROR(_xll.qlIndexFixing(Index3M,H1777,TRUE,_xll.ohTrigger(RecalcTrigger,Trigger3M)),NA())</f>
        <v>#N/A</v>
      </c>
      <c r="L1777" s="44">
        <f>IFERROR(_xll.qlIndexFixing(Index6M,$H1777,TRUE,_xll.ohTrigger(RecalcTrigger,Trigger6M)),NA())</f>
        <v>1.5669411006704274E-2</v>
      </c>
      <c r="M1777" s="183">
        <f>IFERROR(_xll.qlIndexFixing(Index1Y,$H1777,TRUE,_xll.ohTrigger(RecalcTrigger,Trigger1Y)),NA())</f>
        <v>1.5966575893762325E-2</v>
      </c>
      <c r="N1777" s="182">
        <f>IFERROR(_xll.qlIndexFixing(ONIndex1M,I1777,TRUE,_xll.ohTrigger(RecalcTrigger,Trigger1M)),NA())</f>
        <v>1.521472885351649E-2</v>
      </c>
      <c r="O1777" s="44" t="e">
        <f>IFERROR(_xll.qlIndexFixing(ONIndex3M,I1777,TRUE,_xll.ohTrigger(RecalcTrigger,Trigger3M)),NA())</f>
        <v>#N/A</v>
      </c>
      <c r="P1777" s="44">
        <f>IFERROR(_xll.qlIndexFixing(ONIndex6M,I1777,TRUE,_xll.ohTrigger(RecalcTrigger,Trigger6M)),NA())</f>
        <v>1.5670685134328011E-2</v>
      </c>
      <c r="Q1777" s="183">
        <f>IFERROR(_xll.qlIndexFixing(ONIndex1Y,I1777,TRUE,_xll.ohTrigger(RecalcTrigger,Trigger1Y)),NA())</f>
        <v>1.6030289349373561E-2</v>
      </c>
    </row>
    <row r="1778" spans="2:17" x14ac:dyDescent="0.2">
      <c r="B1778" s="39" t="s">
        <v>42</v>
      </c>
      <c r="D1778" s="42">
        <f>_xll.qlCalendarAdvance(Calendar,$D1777,B1778,"f",FALSE)</f>
        <v>51918</v>
      </c>
      <c r="E1778" s="177">
        <f>_xll.qlInterestRateIndexValueDate(IndexON,D1778)</f>
        <v>51918</v>
      </c>
      <c r="F1778" s="193">
        <f>IFERROR(_xll.qlIndexFixing(IndexON,D1778,TRUE,_xll.ohTrigger(RecalcTrigger,TriggerON)),NA())</f>
        <v>1.5120241085213593E-2</v>
      </c>
      <c r="H1778" s="42">
        <f>_xll.qlCalendarAdvance(Calendar,$H1777,B1778,"f",FALSE)</f>
        <v>51918</v>
      </c>
      <c r="I1778" s="177">
        <f>_xll.qlInterestRateIndexValueDate(Index1M,$H1778)</f>
        <v>51922</v>
      </c>
      <c r="J1778" s="182">
        <f>IFERROR(_xll.qlIndexFixing(Index1M,$H1778,TRUE,_xll.ohTrigger(RecalcTrigger,Trigger1M)),NA())</f>
        <v>1.5217510003583876E-2</v>
      </c>
      <c r="K1778" s="44" t="e">
        <f>IFERROR(_xll.qlIndexFixing(Index3M,H1778,TRUE,_xll.ohTrigger(RecalcTrigger,Trigger3M)),NA())</f>
        <v>#N/A</v>
      </c>
      <c r="L1778" s="44">
        <f>IFERROR(_xll.qlIndexFixing(Index6M,$H1778,TRUE,_xll.ohTrigger(RecalcTrigger,Trigger6M)),NA())</f>
        <v>1.566460593193305E-2</v>
      </c>
      <c r="M1778" s="183">
        <f>IFERROR(_xll.qlIndexFixing(Index1Y,$H1778,TRUE,_xll.ohTrigger(RecalcTrigger,Trigger1Y)),NA())</f>
        <v>1.5959632850343006E-2</v>
      </c>
      <c r="N1778" s="182">
        <f>IFERROR(_xll.qlIndexFixing(ONIndex1M,I1778,TRUE,_xll.ohTrigger(RecalcTrigger,Trigger1M)),NA())</f>
        <v>1.5212477417199111E-2</v>
      </c>
      <c r="O1778" s="44" t="e">
        <f>IFERROR(_xll.qlIndexFixing(ONIndex3M,I1778,TRUE,_xll.ohTrigger(RecalcTrigger,Trigger3M)),NA())</f>
        <v>#N/A</v>
      </c>
      <c r="P1778" s="44">
        <f>IFERROR(_xll.qlIndexFixing(ONIndex6M,I1778,TRUE,_xll.ohTrigger(RecalcTrigger,Trigger6M)),NA())</f>
        <v>1.5665399516304745E-2</v>
      </c>
      <c r="Q1778" s="183">
        <f>IFERROR(_xll.qlIndexFixing(ONIndex1Y,I1778,TRUE,_xll.ohTrigger(RecalcTrigger,Trigger1Y)),NA())</f>
        <v>1.6021771418932573E-2</v>
      </c>
    </row>
    <row r="1779" spans="2:17" x14ac:dyDescent="0.2">
      <c r="B1779" s="39" t="s">
        <v>42</v>
      </c>
      <c r="D1779" s="42">
        <f>_xll.qlCalendarAdvance(Calendar,$D1778,B1779,"f",FALSE)</f>
        <v>51925</v>
      </c>
      <c r="E1779" s="177">
        <f>_xll.qlInterestRateIndexValueDate(IndexON,D1779)</f>
        <v>51925</v>
      </c>
      <c r="F1779" s="193">
        <f>IFERROR(_xll.qlIndexFixing(IndexON,D1779,TRUE,_xll.ohTrigger(RecalcTrigger,TriggerON)),NA())</f>
        <v>1.511761303237158E-2</v>
      </c>
      <c r="H1779" s="42">
        <f>_xll.qlCalendarAdvance(Calendar,$H1778,B1779,"f",FALSE)</f>
        <v>51925</v>
      </c>
      <c r="I1779" s="177">
        <f>_xll.qlInterestRateIndexValueDate(Index1M,$H1779)</f>
        <v>51929</v>
      </c>
      <c r="J1779" s="182">
        <f>IFERROR(_xll.qlIndexFixing(Index1M,$H1779,TRUE,_xll.ohTrigger(RecalcTrigger,Trigger1M)),NA())</f>
        <v>1.521646908708745E-2</v>
      </c>
      <c r="K1779" s="44" t="e">
        <f>IFERROR(_xll.qlIndexFixing(Index3M,H1779,TRUE,_xll.ohTrigger(RecalcTrigger,Trigger3M)),NA())</f>
        <v>#N/A</v>
      </c>
      <c r="L1779" s="44">
        <f>IFERROR(_xll.qlIndexFixing(Index6M,$H1779,TRUE,_xll.ohTrigger(RecalcTrigger,Trigger6M)),NA())</f>
        <v>1.5659886455007703E-2</v>
      </c>
      <c r="M1779" s="183">
        <f>IFERROR(_xll.qlIndexFixing(Index1Y,$H1779,TRUE,_xll.ohTrigger(RecalcTrigger,Trigger1Y)),NA())</f>
        <v>1.5952758530723161E-2</v>
      </c>
      <c r="N1779" s="182">
        <f>IFERROR(_xll.qlIndexFixing(ONIndex1M,I1779,TRUE,_xll.ohTrigger(RecalcTrigger,Trigger1M)),NA())</f>
        <v>1.5210245020611524E-2</v>
      </c>
      <c r="O1779" s="44" t="e">
        <f>IFERROR(_xll.qlIndexFixing(ONIndex3M,I1779,TRUE,_xll.ohTrigger(RecalcTrigger,Trigger3M)),NA())</f>
        <v>#N/A</v>
      </c>
      <c r="P1779" s="44">
        <f>IFERROR(_xll.qlIndexFixing(ONIndex6M,I1779,TRUE,_xll.ohTrigger(RecalcTrigger,Trigger6M)),NA())</f>
        <v>1.5660153915790787E-2</v>
      </c>
      <c r="Q1779" s="183">
        <f>IFERROR(_xll.qlIndexFixing(ONIndex1Y,I1779,TRUE,_xll.ohTrigger(RecalcTrigger,Trigger1Y)),NA())</f>
        <v>1.6013315181302445E-2</v>
      </c>
    </row>
    <row r="1780" spans="2:17" x14ac:dyDescent="0.2">
      <c r="B1780" s="39" t="s">
        <v>42</v>
      </c>
      <c r="D1780" s="42">
        <f>_xll.qlCalendarAdvance(Calendar,$D1779,B1780,"f",FALSE)</f>
        <v>51932</v>
      </c>
      <c r="E1780" s="177">
        <f>_xll.qlInterestRateIndexValueDate(IndexON,D1780)</f>
        <v>51932</v>
      </c>
      <c r="F1780" s="193">
        <f>IFERROR(_xll.qlIndexFixing(IndexON,D1780,TRUE,_xll.ohTrigger(RecalcTrigger,TriggerON)),NA())</f>
        <v>1.5115008527493146E-2</v>
      </c>
      <c r="H1780" s="42">
        <f>_xll.qlCalendarAdvance(Calendar,$H1779,B1780,"f",FALSE)</f>
        <v>51932</v>
      </c>
      <c r="I1780" s="177">
        <f>_xll.qlInterestRateIndexValueDate(Index1M,$H1780)</f>
        <v>51936</v>
      </c>
      <c r="J1780" s="182">
        <f>IFERROR(_xll.qlIndexFixing(Index1M,$H1780,TRUE,_xll.ohTrigger(RecalcTrigger,Trigger1M)),NA())</f>
        <v>1.521362374175439E-2</v>
      </c>
      <c r="K1780" s="44" t="e">
        <f>IFERROR(_xll.qlIndexFixing(Index3M,H1780,TRUE,_xll.ohTrigger(RecalcTrigger,Trigger3M)),NA())</f>
        <v>#N/A</v>
      </c>
      <c r="L1780" s="44">
        <f>IFERROR(_xll.qlIndexFixing(Index6M,$H1780,TRUE,_xll.ohTrigger(RecalcTrigger,Trigger6M)),NA())</f>
        <v>1.5655174565689416E-2</v>
      </c>
      <c r="M1780" s="183">
        <f>IFERROR(_xll.qlIndexFixing(Index1Y,$H1780,TRUE,_xll.ohTrigger(RecalcTrigger,Trigger1Y)),NA())</f>
        <v>1.5945953166352937E-2</v>
      </c>
      <c r="N1780" s="182">
        <f>IFERROR(_xll.qlIndexFixing(ONIndex1M,I1780,TRUE,_xll.ohTrigger(RecalcTrigger,Trigger1M)),NA())</f>
        <v>1.5208031737614647E-2</v>
      </c>
      <c r="O1780" s="44" t="e">
        <f>IFERROR(_xll.qlIndexFixing(ONIndex3M,I1780,TRUE,_xll.ohTrigger(RecalcTrigger,Trigger3M)),NA())</f>
        <v>#N/A</v>
      </c>
      <c r="P1780" s="44">
        <f>IFERROR(_xll.qlIndexFixing(ONIndex6M,I1780,TRUE,_xll.ohTrigger(RecalcTrigger,Trigger6M)),NA())</f>
        <v>1.5654948480108288E-2</v>
      </c>
      <c r="Q1780" s="183">
        <f>IFERROR(_xll.qlIndexFixing(ONIndex1Y,I1780,TRUE,_xll.ohTrigger(RecalcTrigger,Trigger1Y)),NA())</f>
        <v>1.6004920865899663E-2</v>
      </c>
    </row>
    <row r="1781" spans="2:17" x14ac:dyDescent="0.2">
      <c r="B1781" s="39" t="s">
        <v>42</v>
      </c>
      <c r="D1781" s="42">
        <f>_xll.qlCalendarAdvance(Calendar,$D1780,B1781,"f",FALSE)</f>
        <v>51939</v>
      </c>
      <c r="E1781" s="177">
        <f>_xll.qlInterestRateIndexValueDate(IndexON,D1781)</f>
        <v>51939</v>
      </c>
      <c r="F1781" s="193">
        <f>IFERROR(_xll.qlIndexFixing(IndexON,D1781,TRUE,_xll.ohTrigger(RecalcTrigger,TriggerON)),NA())</f>
        <v>1.5112427659200733E-2</v>
      </c>
      <c r="H1781" s="42">
        <f>_xll.qlCalendarAdvance(Calendar,$H1780,B1781,"f",FALSE)</f>
        <v>51939</v>
      </c>
      <c r="I1781" s="177">
        <f>_xll.qlInterestRateIndexValueDate(Index1M,$H1781)</f>
        <v>51943</v>
      </c>
      <c r="J1781" s="182">
        <f>IFERROR(_xll.qlIndexFixing(Index1M,$H1781,TRUE,_xll.ohTrigger(RecalcTrigger,Trigger1M)),NA())</f>
        <v>1.5211462798332768E-2</v>
      </c>
      <c r="K1781" s="44" t="e">
        <f>IFERROR(_xll.qlIndexFixing(Index3M,H1781,TRUE,_xll.ohTrigger(RecalcTrigger,Trigger3M)),NA())</f>
        <v>#N/A</v>
      </c>
      <c r="L1781" s="44">
        <f>IFERROR(_xll.qlIndexFixing(Index6M,$H1781,TRUE,_xll.ohTrigger(RecalcTrigger,Trigger6M)),NA())</f>
        <v>1.5650505218025242E-2</v>
      </c>
      <c r="M1781" s="183">
        <f>IFERROR(_xll.qlIndexFixing(Index1Y,$H1781,TRUE,_xll.ohTrigger(RecalcTrigger,Trigger1Y)),NA())</f>
        <v>1.5939216988688613E-2</v>
      </c>
      <c r="N1781" s="182">
        <f>IFERROR(_xll.qlIndexFixing(ONIndex1M,I1781,TRUE,_xll.ohTrigger(RecalcTrigger,Trigger1M)),NA())</f>
        <v>1.5205837641589781E-2</v>
      </c>
      <c r="O1781" s="44" t="e">
        <f>IFERROR(_xll.qlIndexFixing(ONIndex3M,I1781,TRUE,_xll.ohTrigger(RecalcTrigger,Trigger3M)),NA())</f>
        <v>#N/A</v>
      </c>
      <c r="P1781" s="44">
        <f>IFERROR(_xll.qlIndexFixing(ONIndex6M,I1781,TRUE,_xll.ohTrigger(RecalcTrigger,Trigger6M)),NA())</f>
        <v>1.5649783356659341E-2</v>
      </c>
      <c r="Q1781" s="183">
        <f>IFERROR(_xll.qlIndexFixing(ONIndex1Y,I1781,TRUE,_xll.ohTrigger(RecalcTrigger,Trigger1Y)),NA())</f>
        <v>1.5996588701661096E-2</v>
      </c>
    </row>
    <row r="1782" spans="2:17" x14ac:dyDescent="0.2">
      <c r="B1782" s="39" t="s">
        <v>42</v>
      </c>
      <c r="D1782" s="42">
        <f>_xll.qlCalendarAdvance(Calendar,$D1781,B1782,"f",FALSE)</f>
        <v>51946</v>
      </c>
      <c r="E1782" s="177">
        <f>_xll.qlInterestRateIndexValueDate(IndexON,D1782)</f>
        <v>51946</v>
      </c>
      <c r="F1782" s="193">
        <f>IFERROR(_xll.qlIndexFixing(IndexON,D1782,TRUE,_xll.ohTrigger(RecalcTrigger,TriggerON)),NA())</f>
        <v>1.510987051609014E-2</v>
      </c>
      <c r="H1782" s="42">
        <f>_xll.qlCalendarAdvance(Calendar,$H1781,B1782,"f",FALSE)</f>
        <v>51946</v>
      </c>
      <c r="I1782" s="177">
        <f>_xll.qlInterestRateIndexValueDate(Index1M,$H1782)</f>
        <v>51950</v>
      </c>
      <c r="J1782" s="182">
        <f>IFERROR(_xll.qlIndexFixing(Index1M,$H1782,TRUE,_xll.ohTrigger(RecalcTrigger,Trigger1M)),NA())</f>
        <v>1.5209321277253589E-2</v>
      </c>
      <c r="K1782" s="44" t="e">
        <f>IFERROR(_xll.qlIndexFixing(Index3M,H1782,TRUE,_xll.ohTrigger(RecalcTrigger,Trigger3M)),NA())</f>
        <v>#N/A</v>
      </c>
      <c r="L1782" s="44">
        <f>IFERROR(_xll.qlIndexFixing(Index6M,$H1782,TRUE,_xll.ohTrigger(RecalcTrigger,Trigger6M)),NA())</f>
        <v>1.5645878560131481E-2</v>
      </c>
      <c r="M1782" s="183">
        <f>IFERROR(_xll.qlIndexFixing(Index1Y,$H1782,TRUE,_xll.ohTrigger(RecalcTrigger,Trigger1Y)),NA())</f>
        <v>1.5932550229195444E-2</v>
      </c>
      <c r="N1782" s="182">
        <f>IFERROR(_xll.qlIndexFixing(ONIndex1M,I1782,TRUE,_xll.ohTrigger(RecalcTrigger,Trigger1M)),NA())</f>
        <v>1.5203662806237972E-2</v>
      </c>
      <c r="O1782" s="44" t="e">
        <f>IFERROR(_xll.qlIndexFixing(ONIndex3M,I1782,TRUE,_xll.ohTrigger(RecalcTrigger,Trigger3M)),NA())</f>
        <v>#N/A</v>
      </c>
      <c r="P1782" s="44">
        <f>IFERROR(_xll.qlIndexFixing(ONIndex6M,I1782,TRUE,_xll.ohTrigger(RecalcTrigger,Trigger6M)),NA())</f>
        <v>1.5644658692526292E-2</v>
      </c>
      <c r="Q1782" s="183">
        <f>IFERROR(_xll.qlIndexFixing(ONIndex1Y,I1782,TRUE,_xll.ohTrigger(RecalcTrigger,Trigger1Y)),NA())</f>
        <v>1.5988318917763422E-2</v>
      </c>
    </row>
    <row r="1783" spans="2:17" x14ac:dyDescent="0.2">
      <c r="B1783" s="39" t="s">
        <v>42</v>
      </c>
      <c r="D1783" s="42">
        <f>_xll.qlCalendarAdvance(Calendar,$D1782,B1783,"f",FALSE)</f>
        <v>51953</v>
      </c>
      <c r="E1783" s="177">
        <f>_xll.qlInterestRateIndexValueDate(IndexON,D1783)</f>
        <v>51953</v>
      </c>
      <c r="F1783" s="193">
        <f>IFERROR(_xll.qlIndexFixing(IndexON,D1783,TRUE,_xll.ohTrigger(RecalcTrigger,TriggerON)),NA())</f>
        <v>1.51073371868371E-2</v>
      </c>
      <c r="H1783" s="42">
        <f>_xll.qlCalendarAdvance(Calendar,$H1782,B1783,"f",FALSE)</f>
        <v>51953</v>
      </c>
      <c r="I1783" s="177">
        <f>_xll.qlInterestRateIndexValueDate(Index1M,$H1783)</f>
        <v>51957</v>
      </c>
      <c r="J1783" s="182">
        <f>IFERROR(_xll.qlIndexFixing(Index1M,$H1783,TRUE,_xll.ohTrigger(RecalcTrigger,Trigger1M)),NA())</f>
        <v>1.5207199252199851E-2</v>
      </c>
      <c r="K1783" s="44" t="e">
        <f>IFERROR(_xll.qlIndexFixing(Index3M,H1783,TRUE,_xll.ohTrigger(RecalcTrigger,Trigger3M)),NA())</f>
        <v>#N/A</v>
      </c>
      <c r="L1783" s="44">
        <f>IFERROR(_xll.qlIndexFixing(Index6M,$H1783,TRUE,_xll.ohTrigger(RecalcTrigger,Trigger6M)),NA())</f>
        <v>1.5641268425226611E-2</v>
      </c>
      <c r="M1783" s="183">
        <f>IFERROR(_xll.qlIndexFixing(Index1Y,$H1783,TRUE,_xll.ohTrigger(RecalcTrigger,Trigger1Y)),NA())</f>
        <v>1.592595311934657E-2</v>
      </c>
      <c r="N1783" s="182">
        <f>IFERROR(_xll.qlIndexFixing(ONIndex1M,I1783,TRUE,_xll.ohTrigger(RecalcTrigger,Trigger1M)),NA())</f>
        <v>1.5202179166770691E-2</v>
      </c>
      <c r="O1783" s="44" t="e">
        <f>IFERROR(_xll.qlIndexFixing(ONIndex3M,I1783,TRUE,_xll.ohTrigger(RecalcTrigger,Trigger3M)),NA())</f>
        <v>#N/A</v>
      </c>
      <c r="P1783" s="44">
        <f>IFERROR(_xll.qlIndexFixing(ONIndex6M,I1783,TRUE,_xll.ohTrigger(RecalcTrigger,Trigger6M)),NA())</f>
        <v>1.5639489034992238E-2</v>
      </c>
      <c r="Q1783" s="183">
        <f>IFERROR(_xll.qlIndexFixing(ONIndex1Y,I1783,TRUE,_xll.ohTrigger(RecalcTrigger,Trigger1Y)),NA())</f>
        <v>1.5979197989846483E-2</v>
      </c>
    </row>
    <row r="1784" spans="2:17" x14ac:dyDescent="0.2">
      <c r="B1784" s="39" t="s">
        <v>42</v>
      </c>
      <c r="D1784" s="42">
        <f>_xll.qlCalendarAdvance(Calendar,$D1783,B1784,"f",FALSE)</f>
        <v>51964</v>
      </c>
      <c r="E1784" s="177">
        <f>_xll.qlInterestRateIndexValueDate(IndexON,D1784)</f>
        <v>51964</v>
      </c>
      <c r="F1784" s="193">
        <f>IFERROR(_xll.qlIndexFixing(IndexON,D1784,TRUE,_xll.ohTrigger(RecalcTrigger,TriggerON)),NA())</f>
        <v>1.5103125834610154E-2</v>
      </c>
      <c r="H1784" s="42">
        <f>_xll.qlCalendarAdvance(Calendar,$H1783,B1784,"f",FALSE)</f>
        <v>51964</v>
      </c>
      <c r="I1784" s="177">
        <f>_xll.qlInterestRateIndexValueDate(Index1M,$H1784)</f>
        <v>51966</v>
      </c>
      <c r="J1784" s="182">
        <f>IFERROR(_xll.qlIndexFixing(Index1M,$H1784,TRUE,_xll.ohTrigger(RecalcTrigger,Trigger1M)),NA())</f>
        <v>1.5204672667497587E-2</v>
      </c>
      <c r="K1784" s="44" t="e">
        <f>IFERROR(_xll.qlIndexFixing(Index3M,H1784,TRUE,_xll.ohTrigger(RecalcTrigger,Trigger3M)),NA())</f>
        <v>#N/A</v>
      </c>
      <c r="L1784" s="44">
        <f>IFERROR(_xll.qlIndexFixing(Index6M,$H1784,TRUE,_xll.ohTrigger(RecalcTrigger,Trigger6M)),NA())</f>
        <v>1.5635434363184403E-2</v>
      </c>
      <c r="M1784" s="183">
        <f>IFERROR(_xll.qlIndexFixing(Index1Y,$H1784,TRUE,_xll.ohTrigger(RecalcTrigger,Trigger1Y)),NA())</f>
        <v>1.5917573835835357E-2</v>
      </c>
      <c r="N1784" s="182">
        <f>IFERROR(_xll.qlIndexFixing(ONIndex1M,I1784,TRUE,_xll.ohTrigger(RecalcTrigger,Trigger1M)),NA())</f>
        <v>1.5198159329443683E-2</v>
      </c>
      <c r="O1784" s="44" t="e">
        <f>IFERROR(_xll.qlIndexFixing(ONIndex3M,I1784,TRUE,_xll.ohTrigger(RecalcTrigger,Trigger3M)),NA())</f>
        <v>#N/A</v>
      </c>
      <c r="P1784" s="44">
        <f>IFERROR(_xll.qlIndexFixing(ONIndex6M,I1784,TRUE,_xll.ohTrigger(RecalcTrigger,Trigger6M)),NA())</f>
        <v>1.5631667797766369E-2</v>
      </c>
      <c r="Q1784" s="183">
        <f>IFERROR(_xll.qlIndexFixing(ONIndex1Y,I1784,TRUE,_xll.ohTrigger(RecalcTrigger,Trigger1Y)),NA())</f>
        <v>1.5967341803557744E-2</v>
      </c>
    </row>
    <row r="1785" spans="2:17" x14ac:dyDescent="0.2">
      <c r="B1785" s="39" t="s">
        <v>42</v>
      </c>
      <c r="D1785" s="42">
        <f>_xll.qlCalendarAdvance(Calendar,$D1784,B1785,"f",FALSE)</f>
        <v>51971</v>
      </c>
      <c r="E1785" s="177">
        <f>_xll.qlInterestRateIndexValueDate(IndexON,D1785)</f>
        <v>51971</v>
      </c>
      <c r="F1785" s="193">
        <f>IFERROR(_xll.qlIndexFixing(IndexON,D1785,TRUE,_xll.ohTrigger(RecalcTrigger,TriggerON)),NA())</f>
        <v>1.5100650914741109E-2</v>
      </c>
      <c r="H1785" s="42">
        <f>_xll.qlCalendarAdvance(Calendar,$H1784,B1785,"f",FALSE)</f>
        <v>51971</v>
      </c>
      <c r="I1785" s="177">
        <f>_xll.qlInterestRateIndexValueDate(Index1M,$H1785)</f>
        <v>51973</v>
      </c>
      <c r="J1785" s="182">
        <f>IFERROR(_xll.qlIndexFixing(Index1M,$H1785,TRUE,_xll.ohTrigger(RecalcTrigger,Trigger1M)),NA())</f>
        <v>1.5202596805255486E-2</v>
      </c>
      <c r="K1785" s="44" t="e">
        <f>IFERROR(_xll.qlIndexFixing(Index3M,H1785,TRUE,_xll.ohTrigger(RecalcTrigger,Trigger3M)),NA())</f>
        <v>#N/A</v>
      </c>
      <c r="L1785" s="44">
        <f>IFERROR(_xll.qlIndexFixing(Index6M,$H1785,TRUE,_xll.ohTrigger(RecalcTrigger,Trigger6M)),NA())</f>
        <v>1.5630946073484284E-2</v>
      </c>
      <c r="M1785" s="183">
        <f>IFERROR(_xll.qlIndexFixing(Index1Y,$H1785,TRUE,_xll.ohTrigger(RecalcTrigger,Trigger1Y)),NA())</f>
        <v>1.5911136794424335E-2</v>
      </c>
      <c r="N1785" s="182">
        <f>IFERROR(_xll.qlIndexFixing(ONIndex1M,I1785,TRUE,_xll.ohTrigger(RecalcTrigger,Trigger1M)),NA())</f>
        <v>1.5196053883146377E-2</v>
      </c>
      <c r="O1785" s="44" t="e">
        <f>IFERROR(_xll.qlIndexFixing(ONIndex3M,I1785,TRUE,_xll.ohTrigger(RecalcTrigger,Trigger3M)),NA())</f>
        <v>#N/A</v>
      </c>
      <c r="P1785" s="44">
        <f>IFERROR(_xll.qlIndexFixing(ONIndex6M,I1785,TRUE,_xll.ohTrigger(RecalcTrigger,Trigger6M)),NA())</f>
        <v>1.5626688833245694E-2</v>
      </c>
      <c r="Q1785" s="183">
        <f>IFERROR(_xll.qlIndexFixing(ONIndex1Y,I1785,TRUE,_xll.ohTrigger(RecalcTrigger,Trigger1Y)),NA())</f>
        <v>1.5959296677712231E-2</v>
      </c>
    </row>
    <row r="1786" spans="2:17" x14ac:dyDescent="0.2">
      <c r="B1786" s="39" t="s">
        <v>42</v>
      </c>
      <c r="D1786" s="42">
        <f>_xll.qlCalendarAdvance(Calendar,$D1785,B1786,"f",FALSE)</f>
        <v>51978</v>
      </c>
      <c r="E1786" s="177">
        <f>_xll.qlInterestRateIndexValueDate(IndexON,D1786)</f>
        <v>51978</v>
      </c>
      <c r="F1786" s="193">
        <f>IFERROR(_xll.qlIndexFixing(IndexON,D1786,TRUE,_xll.ohTrigger(RecalcTrigger,TriggerON)),NA())</f>
        <v>1.5098200110381654E-2</v>
      </c>
      <c r="H1786" s="42">
        <f>_xll.qlCalendarAdvance(Calendar,$H1785,B1786,"f",FALSE)</f>
        <v>51978</v>
      </c>
      <c r="I1786" s="177">
        <f>_xll.qlInterestRateIndexValueDate(Index1M,$H1786)</f>
        <v>51980</v>
      </c>
      <c r="J1786" s="182">
        <f>IFERROR(_xll.qlIndexFixing(Index1M,$H1786,TRUE,_xll.ohTrigger(RecalcTrigger,Trigger1M)),NA())</f>
        <v>1.5200540687257125E-2</v>
      </c>
      <c r="K1786" s="44" t="e">
        <f>IFERROR(_xll.qlIndexFixing(Index3M,H1786,TRUE,_xll.ohTrigger(RecalcTrigger,Trigger3M)),NA())</f>
        <v>#N/A</v>
      </c>
      <c r="L1786" s="44">
        <f>IFERROR(_xll.qlIndexFixing(Index6M,$H1786,TRUE,_xll.ohTrigger(RecalcTrigger,Trigger6M)),NA())</f>
        <v>1.5626501095856345E-2</v>
      </c>
      <c r="M1786" s="183">
        <f>IFERROR(_xll.qlIndexFixing(Index1Y,$H1786,TRUE,_xll.ohTrigger(RecalcTrigger,Trigger1Y)),NA())</f>
        <v>1.5904770163272193E-2</v>
      </c>
      <c r="N1786" s="182">
        <f>IFERROR(_xll.qlIndexFixing(ONIndex1M,I1786,TRUE,_xll.ohTrigger(RecalcTrigger,Trigger1M)),NA())</f>
        <v>1.5193968033972993E-2</v>
      </c>
      <c r="O1786" s="44" t="e">
        <f>IFERROR(_xll.qlIndexFixing(ONIndex3M,I1786,TRUE,_xll.ohTrigger(RecalcTrigger,Trigger3M)),NA())</f>
        <v>#N/A</v>
      </c>
      <c r="P1786" s="44">
        <f>IFERROR(_xll.qlIndexFixing(ONIndex6M,I1786,TRUE,_xll.ohTrigger(RecalcTrigger,Trigger6M)),NA())</f>
        <v>1.5621751001422268E-2</v>
      </c>
      <c r="Q1786" s="183">
        <f>IFERROR(_xll.qlIndexFixing(ONIndex1Y,I1786,TRUE,_xll.ohTrigger(RecalcTrigger,Trigger1Y)),NA())</f>
        <v>1.5951314979849585E-2</v>
      </c>
    </row>
    <row r="1787" spans="2:17" x14ac:dyDescent="0.2">
      <c r="B1787" s="39" t="s">
        <v>42</v>
      </c>
      <c r="D1787" s="42">
        <f>_xll.qlCalendarAdvance(Calendar,$D1786,B1787,"f",FALSE)</f>
        <v>51985</v>
      </c>
      <c r="E1787" s="177">
        <f>_xll.qlInterestRateIndexValueDate(IndexON,D1787)</f>
        <v>51985</v>
      </c>
      <c r="F1787" s="193">
        <f>IFERROR(_xll.qlIndexFixing(IndexON,D1787,TRUE,_xll.ohTrigger(RecalcTrigger,TriggerON)),NA())</f>
        <v>1.5095773510180877E-2</v>
      </c>
      <c r="H1787" s="42">
        <f>_xll.qlCalendarAdvance(Calendar,$H1786,B1787,"f",FALSE)</f>
        <v>51985</v>
      </c>
      <c r="I1787" s="177">
        <f>_xll.qlInterestRateIndexValueDate(Index1M,$H1787)</f>
        <v>51988</v>
      </c>
      <c r="J1787" s="182">
        <f>IFERROR(_xll.qlIndexFixing(Index1M,$H1787,TRUE,_xll.ohTrigger(RecalcTrigger,Trigger1M)),NA())</f>
        <v>1.5198037960884609E-2</v>
      </c>
      <c r="K1787" s="44" t="e">
        <f>IFERROR(_xll.qlIndexFixing(Index3M,H1787,TRUE,_xll.ohTrigger(RecalcTrigger,Trigger3M)),NA())</f>
        <v>#N/A</v>
      </c>
      <c r="L1787" s="44">
        <f>IFERROR(_xll.qlIndexFixing(Index6M,$H1787,TRUE,_xll.ohTrigger(RecalcTrigger,Trigger6M)),NA())</f>
        <v>1.5621553361055062E-2</v>
      </c>
      <c r="M1787" s="183">
        <f>IFERROR(_xll.qlIndexFixing(Index1Y,$H1787,TRUE,_xll.ohTrigger(RecalcTrigger,Trigger1Y)),NA())</f>
        <v>1.5897474835680991E-2</v>
      </c>
      <c r="N1787" s="182">
        <f>IFERROR(_xll.qlIndexFixing(ONIndex1M,I1787,TRUE,_xll.ohTrigger(RecalcTrigger,Trigger1M)),NA())</f>
        <v>1.5191608297326908E-2</v>
      </c>
      <c r="O1787" s="44" t="e">
        <f>IFERROR(_xll.qlIndexFixing(ONIndex3M,I1787,TRUE,_xll.ohTrigger(RecalcTrigger,Trigger3M)),NA())</f>
        <v>#N/A</v>
      </c>
      <c r="P1787" s="44">
        <f>IFERROR(_xll.qlIndexFixing(ONIndex6M,I1787,TRUE,_xll.ohTrigger(RecalcTrigger,Trigger6M)),NA())</f>
        <v>1.5616158320064244E-2</v>
      </c>
      <c r="Q1787" s="183">
        <f>IFERROR(_xll.qlIndexFixing(ONIndex1Y,I1787,TRUE,_xll.ohTrigger(RecalcTrigger,Trigger1Y)),NA())</f>
        <v>1.5942271000364272E-2</v>
      </c>
    </row>
    <row r="1788" spans="2:17" x14ac:dyDescent="0.2">
      <c r="B1788" s="39" t="s">
        <v>42</v>
      </c>
      <c r="D1788" s="42">
        <f>_xll.qlCalendarAdvance(Calendar,$D1787,B1788,"f",FALSE)</f>
        <v>51992</v>
      </c>
      <c r="E1788" s="177">
        <f>_xll.qlInterestRateIndexValueDate(IndexON,D1788)</f>
        <v>51992</v>
      </c>
      <c r="F1788" s="193">
        <f>IFERROR(_xll.qlIndexFixing(IndexON,D1788,TRUE,_xll.ohTrigger(RecalcTrigger,TriggerON)),NA())</f>
        <v>1.5093371202627992E-2</v>
      </c>
      <c r="H1788" s="42">
        <f>_xll.qlCalendarAdvance(Calendar,$H1787,B1788,"f",FALSE)</f>
        <v>51992</v>
      </c>
      <c r="I1788" s="177">
        <f>_xll.qlInterestRateIndexValueDate(Index1M,$H1788)</f>
        <v>51994</v>
      </c>
      <c r="J1788" s="182">
        <f>IFERROR(_xll.qlIndexFixing(Index1M,$H1788,TRUE,_xll.ohTrigger(RecalcTrigger,Trigger1M)),NA())</f>
        <v>1.5196487978748341E-2</v>
      </c>
      <c r="K1788" s="44" t="e">
        <f>IFERROR(_xll.qlIndexFixing(Index3M,H1788,TRUE,_xll.ohTrigger(RecalcTrigger,Trigger3M)),NA())</f>
        <v>#N/A</v>
      </c>
      <c r="L1788" s="44">
        <f>IFERROR(_xll.qlIndexFixing(Index6M,$H1788,TRUE,_xll.ohTrigger(RecalcTrigger,Trigger6M)),NA())</f>
        <v>1.5617868287190417E-2</v>
      </c>
      <c r="M1788" s="183">
        <f>IFERROR(_xll.qlIndexFixing(Index1Y,$H1788,TRUE,_xll.ohTrigger(RecalcTrigger,Trigger1Y)),NA())</f>
        <v>1.5892249057794596E-2</v>
      </c>
      <c r="N1788" s="182">
        <f>IFERROR(_xll.qlIndexFixing(ONIndex1M,I1788,TRUE,_xll.ohTrigger(RecalcTrigger,Trigger1M)),NA())</f>
        <v>1.5189855421402498E-2</v>
      </c>
      <c r="O1788" s="44" t="e">
        <f>IFERROR(_xll.qlIndexFixing(ONIndex3M,I1788,TRUE,_xll.ohTrigger(RecalcTrigger,Trigger3M)),NA())</f>
        <v>#N/A</v>
      </c>
      <c r="P1788" s="44">
        <f>IFERROR(_xll.qlIndexFixing(ONIndex6M,I1788,TRUE,_xll.ohTrigger(RecalcTrigger,Trigger6M)),NA())</f>
        <v>1.5611999323956738E-2</v>
      </c>
      <c r="Q1788" s="183">
        <f>IFERROR(_xll.qlIndexFixing(ONIndex1Y,I1788,TRUE,_xll.ohTrigger(RecalcTrigger,Trigger1Y)),NA())</f>
        <v>1.5935542784859535E-2</v>
      </c>
    </row>
    <row r="1789" spans="2:17" x14ac:dyDescent="0.2">
      <c r="B1789" s="39" t="s">
        <v>42</v>
      </c>
      <c r="D1789" s="42">
        <f>_xll.qlCalendarAdvance(Calendar,$D1788,B1789,"f",FALSE)</f>
        <v>51999</v>
      </c>
      <c r="E1789" s="177">
        <f>_xll.qlInterestRateIndexValueDate(IndexON,D1789)</f>
        <v>51999</v>
      </c>
      <c r="F1789" s="193">
        <f>IFERROR(_xll.qlIndexFixing(IndexON,D1789,TRUE,_xll.ohTrigger(RecalcTrigger,TriggerON)),NA())</f>
        <v>1.5090993276452025E-2</v>
      </c>
      <c r="H1789" s="42">
        <f>_xll.qlCalendarAdvance(Calendar,$H1788,B1789,"f",FALSE)</f>
        <v>51999</v>
      </c>
      <c r="I1789" s="177">
        <f>_xll.qlInterestRateIndexValueDate(Index1M,$H1789)</f>
        <v>52001</v>
      </c>
      <c r="J1789" s="182">
        <f>IFERROR(_xll.qlIndexFixing(Index1M,$H1789,TRUE,_xll.ohTrigger(RecalcTrigger,Trigger1M)),NA())</f>
        <v>1.5194491535615029E-2</v>
      </c>
      <c r="K1789" s="44" t="e">
        <f>IFERROR(_xll.qlIndexFixing(Index3M,H1789,TRUE,_xll.ohTrigger(RecalcTrigger,Trigger3M)),NA())</f>
        <v>#N/A</v>
      </c>
      <c r="L1789" s="44">
        <f>IFERROR(_xll.qlIndexFixing(Index6M,$H1789,TRUE,_xll.ohTrigger(RecalcTrigger,Trigger6M)),NA())</f>
        <v>1.5613563111827114E-2</v>
      </c>
      <c r="M1789" s="183">
        <f>IFERROR(_xll.qlIndexFixing(Index1Y,$H1789,TRUE,_xll.ohTrigger(RecalcTrigger,Trigger1Y)),NA())</f>
        <v>1.5886095046516818E-2</v>
      </c>
      <c r="N1789" s="182">
        <f>IFERROR(_xll.qlIndexFixing(ONIndex1M,I1789,TRUE,_xll.ohTrigger(RecalcTrigger,Trigger1M)),NA())</f>
        <v>1.5187828805247605E-2</v>
      </c>
      <c r="O1789" s="44" t="e">
        <f>IFERROR(_xll.qlIndexFixing(ONIndex3M,I1789,TRUE,_xll.ohTrigger(RecalcTrigger,Trigger3M)),NA())</f>
        <v>#N/A</v>
      </c>
      <c r="P1789" s="44">
        <f>IFERROR(_xll.qlIndexFixing(ONIndex6M,I1789,TRUE,_xll.ohTrigger(RecalcTrigger,Trigger6M)),NA())</f>
        <v>1.5607185773038879E-2</v>
      </c>
      <c r="Q1789" s="183">
        <f>IFERROR(_xll.qlIndexFixing(ONIndex1Y,I1789,TRUE,_xll.ohTrigger(RecalcTrigger,Trigger1Y)),NA())</f>
        <v>1.5927752746005552E-2</v>
      </c>
    </row>
    <row r="1790" spans="2:17" x14ac:dyDescent="0.2">
      <c r="B1790" s="39" t="s">
        <v>42</v>
      </c>
      <c r="D1790" s="42">
        <f>_xll.qlCalendarAdvance(Calendar,$D1789,B1790,"f",FALSE)</f>
        <v>52006</v>
      </c>
      <c r="E1790" s="177">
        <f>_xll.qlInterestRateIndexValueDate(IndexON,D1790)</f>
        <v>52006</v>
      </c>
      <c r="F1790" s="193">
        <f>IFERROR(_xll.qlIndexFixing(IndexON,D1790,TRUE,_xll.ohTrigger(RecalcTrigger,TriggerON)),NA())</f>
        <v>1.5088639820222127E-2</v>
      </c>
      <c r="H1790" s="42">
        <f>_xll.qlCalendarAdvance(Calendar,$H1789,B1790,"f",FALSE)</f>
        <v>52006</v>
      </c>
      <c r="I1790" s="177">
        <f>_xll.qlInterestRateIndexValueDate(Index1M,$H1790)</f>
        <v>52008</v>
      </c>
      <c r="J1790" s="182">
        <f>IFERROR(_xll.qlIndexFixing(Index1M,$H1790,TRUE,_xll.ohTrigger(RecalcTrigger,Trigger1M)),NA())</f>
        <v>1.5192515131479678E-2</v>
      </c>
      <c r="K1790" s="44" t="e">
        <f>IFERROR(_xll.qlIndexFixing(Index3M,H1790,TRUE,_xll.ohTrigger(RecalcTrigger,Trigger3M)),NA())</f>
        <v>#N/A</v>
      </c>
      <c r="L1790" s="44">
        <f>IFERROR(_xll.qlIndexFixing(Index6M,$H1790,TRUE,_xll.ohTrigger(RecalcTrigger,Trigger6M)),NA())</f>
        <v>1.5609301878618673E-2</v>
      </c>
      <c r="M1790" s="183">
        <f>IFERROR(_xll.qlIndexFixing(Index1Y,$H1790,TRUE,_xll.ohTrigger(RecalcTrigger,Trigger1Y)),NA())</f>
        <v>1.5880012371593512E-2</v>
      </c>
      <c r="N1790" s="182">
        <f>IFERROR(_xll.qlIndexFixing(ONIndex1M,I1790,TRUE,_xll.ohTrigger(RecalcTrigger,Trigger1M)),NA())</f>
        <v>1.5185822080781008E-2</v>
      </c>
      <c r="O1790" s="44" t="e">
        <f>IFERROR(_xll.qlIndexFixing(ONIndex3M,I1790,TRUE,_xll.ohTrigger(RecalcTrigger,Trigger3M)),NA())</f>
        <v>#N/A</v>
      </c>
      <c r="P1790" s="44">
        <f>IFERROR(_xll.qlIndexFixing(ONIndex6M,I1790,TRUE,_xll.ohTrigger(RecalcTrigger,Trigger6M)),NA())</f>
        <v>1.5602413943467397E-2</v>
      </c>
      <c r="Q1790" s="183">
        <f>IFERROR(_xll.qlIndexFixing(ONIndex1Y,I1790,TRUE,_xll.ohTrigger(RecalcTrigger,Trigger1Y)),NA())</f>
        <v>1.5920027051841146E-2</v>
      </c>
    </row>
    <row r="1791" spans="2:17" x14ac:dyDescent="0.2">
      <c r="B1791" s="39" t="s">
        <v>42</v>
      </c>
      <c r="D1791" s="42">
        <f>_xll.qlCalendarAdvance(Calendar,$D1790,B1791,"f",FALSE)</f>
        <v>52013</v>
      </c>
      <c r="E1791" s="177">
        <f>_xll.qlInterestRateIndexValueDate(IndexON,D1791)</f>
        <v>52013</v>
      </c>
      <c r="F1791" s="193">
        <f>IFERROR(_xll.qlIndexFixing(IndexON,D1791,TRUE,_xll.ohTrigger(RecalcTrigger,TriggerON)),NA())</f>
        <v>1.5086310922347579E-2</v>
      </c>
      <c r="H1791" s="42">
        <f>_xll.qlCalendarAdvance(Calendar,$H1790,B1791,"f",FALSE)</f>
        <v>52013</v>
      </c>
      <c r="I1791" s="177">
        <f>_xll.qlInterestRateIndexValueDate(Index1M,$H1791)</f>
        <v>52015</v>
      </c>
      <c r="J1791" s="182">
        <f>IFERROR(_xll.qlIndexFixing(Index1M,$H1791,TRUE,_xll.ohTrigger(RecalcTrigger,Trigger1M)),NA())</f>
        <v>1.5190558840033341E-2</v>
      </c>
      <c r="K1791" s="44" t="e">
        <f>IFERROR(_xll.qlIndexFixing(Index3M,H1791,TRUE,_xll.ohTrigger(RecalcTrigger,Trigger3M)),NA())</f>
        <v>#N/A</v>
      </c>
      <c r="L1791" s="44">
        <f>IFERROR(_xll.qlIndexFixing(Index6M,$H1791,TRUE,_xll.ohTrigger(RecalcTrigger,Trigger6M)),NA())</f>
        <v>1.5604931073104364E-2</v>
      </c>
      <c r="M1791" s="183">
        <f>IFERROR(_xll.qlIndexFixing(Index1Y,$H1791,TRUE,_xll.ohTrigger(RecalcTrigger,Trigger1Y)),NA())</f>
        <v>1.5874001264572273E-2</v>
      </c>
      <c r="N1791" s="182">
        <f>IFERROR(_xll.qlIndexFixing(ONIndex1M,I1791,TRUE,_xll.ohTrigger(RecalcTrigger,Trigger1M)),NA())</f>
        <v>1.5183835321304073E-2</v>
      </c>
      <c r="O1791" s="44" t="e">
        <f>IFERROR(_xll.qlIndexFixing(ONIndex3M,I1791,TRUE,_xll.ohTrigger(RecalcTrigger,Trigger3M)),NA())</f>
        <v>#N/A</v>
      </c>
      <c r="P1791" s="44">
        <f>IFERROR(_xll.qlIndexFixing(ONIndex6M,I1791,TRUE,_xll.ohTrigger(RecalcTrigger,Trigger6M)),NA())</f>
        <v>1.5597683982804256E-2</v>
      </c>
      <c r="Q1791" s="183">
        <f>IFERROR(_xll.qlIndexFixing(ONIndex1Y,I1791,TRUE,_xll.ohTrigger(RecalcTrigger,Trigger1Y)),NA())</f>
        <v>1.5912365931542993E-2</v>
      </c>
    </row>
    <row r="1792" spans="2:17" x14ac:dyDescent="0.2">
      <c r="B1792" s="39" t="s">
        <v>42</v>
      </c>
      <c r="D1792" s="42">
        <f>_xll.qlCalendarAdvance(Calendar,$D1791,B1792,"f",FALSE)</f>
        <v>52020</v>
      </c>
      <c r="E1792" s="177">
        <f>_xll.qlInterestRateIndexValueDate(IndexON,D1792)</f>
        <v>52020</v>
      </c>
      <c r="F1792" s="193">
        <f>IFERROR(_xll.qlIndexFixing(IndexON,D1792,TRUE,_xll.ohTrigger(RecalcTrigger,TriggerON)),NA())</f>
        <v>1.508400667163734E-2</v>
      </c>
      <c r="H1792" s="42">
        <f>_xll.qlCalendarAdvance(Calendar,$H1791,B1792,"f",FALSE)</f>
        <v>52020</v>
      </c>
      <c r="I1792" s="177">
        <f>_xll.qlInterestRateIndexValueDate(Index1M,$H1792)</f>
        <v>52022</v>
      </c>
      <c r="J1792" s="182">
        <f>IFERROR(_xll.qlIndexFixing(Index1M,$H1792,TRUE,_xll.ohTrigger(RecalcTrigger,Trigger1M)),NA())</f>
        <v>1.5188622734962076E-2</v>
      </c>
      <c r="K1792" s="44" t="e">
        <f>IFERROR(_xll.qlIndexFixing(Index3M,H1792,TRUE,_xll.ohTrigger(RecalcTrigger,Trigger3M)),NA())</f>
        <v>#N/A</v>
      </c>
      <c r="L1792" s="44">
        <f>IFERROR(_xll.qlIndexFixing(Index6M,$H1792,TRUE,_xll.ohTrigger(RecalcTrigger,Trigger6M)),NA())</f>
        <v>1.5600749078512865E-2</v>
      </c>
      <c r="M1792" s="183">
        <f>IFERROR(_xll.qlIndexFixing(Index1Y,$H1792,TRUE,_xll.ohTrigger(RecalcTrigger,Trigger1Y)),NA())</f>
        <v>1.5868061957010127E-2</v>
      </c>
      <c r="N1792" s="182">
        <f>IFERROR(_xll.qlIndexFixing(ONIndex1M,I1792,TRUE,_xll.ohTrigger(RecalcTrigger,Trigger1M)),NA())</f>
        <v>1.5181868600677717E-2</v>
      </c>
      <c r="O1792" s="44" t="e">
        <f>IFERROR(_xll.qlIndexFixing(ONIndex3M,I1792,TRUE,_xll.ohTrigger(RecalcTrigger,Trigger3M)),NA())</f>
        <v>#N/A</v>
      </c>
      <c r="P1792" s="44">
        <f>IFERROR(_xll.qlIndexFixing(ONIndex6M,I1792,TRUE,_xll.ohTrigger(RecalcTrigger,Trigger6M)),NA())</f>
        <v>1.5592996037971929E-2</v>
      </c>
      <c r="Q1792" s="183">
        <f>IFERROR(_xll.qlIndexFixing(ONIndex1Y,I1792,TRUE,_xll.ohTrigger(RecalcTrigger,Trigger1Y)),NA())</f>
        <v>1.59047696141279E-2</v>
      </c>
    </row>
    <row r="1793" spans="2:17" x14ac:dyDescent="0.2">
      <c r="B1793" s="39" t="s">
        <v>42</v>
      </c>
      <c r="D1793" s="42">
        <f>_xll.qlCalendarAdvance(Calendar,$D1792,B1793,"f",FALSE)</f>
        <v>52027</v>
      </c>
      <c r="E1793" s="177">
        <f>_xll.qlInterestRateIndexValueDate(IndexON,D1793)</f>
        <v>52027</v>
      </c>
      <c r="F1793" s="193">
        <f>IFERROR(_xll.qlIndexFixing(IndexON,D1793,TRUE,_xll.ohTrigger(RecalcTrigger,TriggerON)),NA())</f>
        <v>1.5081727156740499E-2</v>
      </c>
      <c r="H1793" s="42">
        <f>_xll.qlCalendarAdvance(Calendar,$H1792,B1793,"f",FALSE)</f>
        <v>52027</v>
      </c>
      <c r="I1793" s="177">
        <f>_xll.qlInterestRateIndexValueDate(Index1M,$H1793)</f>
        <v>52029</v>
      </c>
      <c r="J1793" s="182">
        <f>IFERROR(_xll.qlIndexFixing(Index1M,$H1793,TRUE,_xll.ohTrigger(RecalcTrigger,Trigger1M)),NA())</f>
        <v>1.5186706889956936E-2</v>
      </c>
      <c r="K1793" s="44" t="e">
        <f>IFERROR(_xll.qlIndexFixing(Index3M,H1793,TRUE,_xll.ohTrigger(RecalcTrigger,Trigger3M)),NA())</f>
        <v>#N/A</v>
      </c>
      <c r="L1793" s="44">
        <f>IFERROR(_xll.qlIndexFixing(Index6M,$H1793,TRUE,_xll.ohTrigger(RecalcTrigger,Trigger6M)),NA())</f>
        <v>1.5596611432875603E-2</v>
      </c>
      <c r="M1793" s="183">
        <f>IFERROR(_xll.qlIndexFixing(Index1Y,$H1793,TRUE,_xll.ohTrigger(RecalcTrigger,Trigger1Y)),NA())</f>
        <v>1.5862194680474163E-2</v>
      </c>
      <c r="N1793" s="182">
        <f>IFERROR(_xll.qlIndexFixing(ONIndex1M,I1793,TRUE,_xll.ohTrigger(RecalcTrigger,Trigger1M)),NA())</f>
        <v>1.5179921992363177E-2</v>
      </c>
      <c r="O1793" s="44" t="e">
        <f>IFERROR(_xll.qlIndexFixing(ONIndex3M,I1793,TRUE,_xll.ohTrigger(RecalcTrigger,Trigger3M)),NA())</f>
        <v>#N/A</v>
      </c>
      <c r="P1793" s="44">
        <f>IFERROR(_xll.qlIndexFixing(ONIndex6M,I1793,TRUE,_xll.ohTrigger(RecalcTrigger,Trigger6M)),NA())</f>
        <v>1.5588350256372507E-2</v>
      </c>
      <c r="Q1793" s="183">
        <f>IFERROR(_xll.qlIndexFixing(ONIndex1Y,I1793,TRUE,_xll.ohTrigger(RecalcTrigger,Trigger1Y)),NA())</f>
        <v>1.5897238328932417E-2</v>
      </c>
    </row>
    <row r="1794" spans="2:17" x14ac:dyDescent="0.2">
      <c r="B1794" s="39" t="s">
        <v>42</v>
      </c>
      <c r="D1794" s="42">
        <f>_xll.qlCalendarAdvance(Calendar,$D1793,B1794,"f",FALSE)</f>
        <v>52034</v>
      </c>
      <c r="E1794" s="177">
        <f>_xll.qlInterestRateIndexValueDate(IndexON,D1794)</f>
        <v>52034</v>
      </c>
      <c r="F1794" s="193">
        <f>IFERROR(_xll.qlIndexFixing(IndexON,D1794,TRUE,_xll.ohTrigger(RecalcTrigger,TriggerON)),NA())</f>
        <v>1.5079472465986399E-2</v>
      </c>
      <c r="H1794" s="42">
        <f>_xll.qlCalendarAdvance(Calendar,$H1793,B1794,"f",FALSE)</f>
        <v>52034</v>
      </c>
      <c r="I1794" s="177">
        <f>_xll.qlInterestRateIndexValueDate(Index1M,$H1794)</f>
        <v>52036</v>
      </c>
      <c r="J1794" s="182">
        <f>IFERROR(_xll.qlIndexFixing(Index1M,$H1794,TRUE,_xll.ohTrigger(RecalcTrigger,Trigger1M)),NA())</f>
        <v>1.5184811378703977E-2</v>
      </c>
      <c r="K1794" s="44" t="e">
        <f>IFERROR(_xll.qlIndexFixing(Index3M,H1794,TRUE,_xll.ohTrigger(RecalcTrigger,Trigger3M)),NA())</f>
        <v>#N/A</v>
      </c>
      <c r="L1794" s="44">
        <f>IFERROR(_xll.qlIndexFixing(Index6M,$H1794,TRUE,_xll.ohTrigger(RecalcTrigger,Trigger6M)),NA())</f>
        <v>1.559251828432676E-2</v>
      </c>
      <c r="M1794" s="183">
        <f>IFERROR(_xll.qlIndexFixing(Index1Y,$H1794,TRUE,_xll.ohTrigger(RecalcTrigger,Trigger1Y)),NA())</f>
        <v>1.5856399666541333E-2</v>
      </c>
      <c r="N1794" s="182">
        <f>IFERROR(_xll.qlIndexFixing(ONIndex1M,I1794,TRUE,_xll.ohTrigger(RecalcTrigger,Trigger1M)),NA())</f>
        <v>1.5177995569981562E-2</v>
      </c>
      <c r="O1794" s="44" t="e">
        <f>IFERROR(_xll.qlIndexFixing(ONIndex3M,I1794,TRUE,_xll.ohTrigger(RecalcTrigger,Trigger3M)),NA())</f>
        <v>#N/A</v>
      </c>
      <c r="P1794" s="44">
        <f>IFERROR(_xll.qlIndexFixing(ONIndex6M,I1794,TRUE,_xll.ohTrigger(RecalcTrigger,Trigger6M)),NA())</f>
        <v>1.5583746785248209E-2</v>
      </c>
      <c r="Q1794" s="183">
        <f>IFERROR(_xll.qlIndexFixing(ONIndex1Y,I1794,TRUE,_xll.ohTrigger(RecalcTrigger,Trigger1Y)),NA())</f>
        <v>1.5889772305053285E-2</v>
      </c>
    </row>
    <row r="1795" spans="2:17" x14ac:dyDescent="0.2">
      <c r="B1795" s="39" t="s">
        <v>42</v>
      </c>
      <c r="D1795" s="42">
        <f>_xll.qlCalendarAdvance(Calendar,$D1794,B1795,"f",FALSE)</f>
        <v>52041</v>
      </c>
      <c r="E1795" s="177">
        <f>_xll.qlInterestRateIndexValueDate(IndexON,D1795)</f>
        <v>52041</v>
      </c>
      <c r="F1795" s="193">
        <f>IFERROR(_xll.qlIndexFixing(IndexON,D1795,TRUE,_xll.ohTrigger(RecalcTrigger,TriggerON)),NA())</f>
        <v>1.5077242688263937E-2</v>
      </c>
      <c r="H1795" s="42">
        <f>_xll.qlCalendarAdvance(Calendar,$H1794,B1795,"f",FALSE)</f>
        <v>52041</v>
      </c>
      <c r="I1795" s="177">
        <f>_xll.qlInterestRateIndexValueDate(Index1M,$H1795)</f>
        <v>52043</v>
      </c>
      <c r="J1795" s="182">
        <f>IFERROR(_xll.qlIndexFixing(Index1M,$H1795,TRUE,_xll.ohTrigger(RecalcTrigger,Trigger1M)),NA())</f>
        <v>1.5182936274894254E-2</v>
      </c>
      <c r="K1795" s="44" t="e">
        <f>IFERROR(_xll.qlIndexFixing(Index3M,H1795,TRUE,_xll.ohTrigger(RecalcTrigger,Trigger3M)),NA())</f>
        <v>#N/A</v>
      </c>
      <c r="L1795" s="44">
        <f>IFERROR(_xll.qlIndexFixing(Index6M,$H1795,TRUE,_xll.ohTrigger(RecalcTrigger,Trigger6M)),NA())</f>
        <v>1.5588660029941453E-2</v>
      </c>
      <c r="M1795" s="183">
        <f>IFERROR(_xll.qlIndexFixing(Index1Y,$H1795,TRUE,_xll.ohTrigger(RecalcTrigger,Trigger1Y)),NA())</f>
        <v>1.5850677146798664E-2</v>
      </c>
      <c r="N1795" s="182">
        <f>IFERROR(_xll.qlIndexFixing(ONIndex1M,I1795,TRUE,_xll.ohTrigger(RecalcTrigger,Trigger1M)),NA())</f>
        <v>1.5176089407233917E-2</v>
      </c>
      <c r="O1795" s="44" t="e">
        <f>IFERROR(_xll.qlIndexFixing(ONIndex3M,I1795,TRUE,_xll.ohTrigger(RecalcTrigger,Trigger3M)),NA())</f>
        <v>#N/A</v>
      </c>
      <c r="P1795" s="44">
        <f>IFERROR(_xll.qlIndexFixing(ONIndex6M,I1795,TRUE,_xll.ohTrigger(RecalcTrigger,Trigger6M)),NA())</f>
        <v>1.5579185771841253E-2</v>
      </c>
      <c r="Q1795" s="183">
        <f>IFERROR(_xll.qlIndexFixing(ONIndex1Y,I1795,TRUE,_xll.ohTrigger(RecalcTrigger,Trigger1Y)),NA())</f>
        <v>1.5882371771747117E-2</v>
      </c>
    </row>
    <row r="1796" spans="2:17" x14ac:dyDescent="0.2">
      <c r="B1796" s="39" t="s">
        <v>42</v>
      </c>
      <c r="D1796" s="42">
        <f>_xll.qlCalendarAdvance(Calendar,$D1795,B1796,"f",FALSE)</f>
        <v>52048</v>
      </c>
      <c r="E1796" s="177">
        <f>_xll.qlInterestRateIndexValueDate(IndexON,D1796)</f>
        <v>52048</v>
      </c>
      <c r="F1796" s="193">
        <f>IFERROR(_xll.qlIndexFixing(IndexON,D1796,TRUE,_xll.ohTrigger(RecalcTrigger,TriggerON)),NA())</f>
        <v>1.5075037911902456E-2</v>
      </c>
      <c r="H1796" s="42">
        <f>_xll.qlCalendarAdvance(Calendar,$H1795,B1796,"f",FALSE)</f>
        <v>52048</v>
      </c>
      <c r="I1796" s="177">
        <f>_xll.qlInterestRateIndexValueDate(Index1M,$H1796)</f>
        <v>52050</v>
      </c>
      <c r="J1796" s="182">
        <f>IFERROR(_xll.qlIndexFixing(Index1M,$H1796,TRUE,_xll.ohTrigger(RecalcTrigger,Trigger1M)),NA())</f>
        <v>1.5181081652211326E-2</v>
      </c>
      <c r="K1796" s="44" t="e">
        <f>IFERROR(_xll.qlIndexFixing(Index3M,H1796,TRUE,_xll.ohTrigger(RecalcTrigger,Trigger3M)),NA())</f>
        <v>#N/A</v>
      </c>
      <c r="L1796" s="44">
        <f>IFERROR(_xll.qlIndexFixing(Index6M,$H1796,TRUE,_xll.ohTrigger(RecalcTrigger,Trigger6M)),NA())</f>
        <v>1.5584665560712949E-2</v>
      </c>
      <c r="M1796" s="183">
        <f>IFERROR(_xll.qlIndexFixing(Index1Y,$H1796,TRUE,_xll.ohTrigger(RecalcTrigger,Trigger1Y)),NA())</f>
        <v>1.5845027352843467E-2</v>
      </c>
      <c r="N1796" s="182">
        <f>IFERROR(_xll.qlIndexFixing(ONIndex1M,I1796,TRUE,_xll.ohTrigger(RecalcTrigger,Trigger1M)),NA())</f>
        <v>1.5174203577661416E-2</v>
      </c>
      <c r="O1796" s="44" t="e">
        <f>IFERROR(_xll.qlIndexFixing(ONIndex3M,I1796,TRUE,_xll.ohTrigger(RecalcTrigger,Trigger3M)),NA())</f>
        <v>#N/A</v>
      </c>
      <c r="P1796" s="44">
        <f>IFERROR(_xll.qlIndexFixing(ONIndex6M,I1796,TRUE,_xll.ohTrigger(RecalcTrigger,Trigger6M)),NA())</f>
        <v>1.5574667363553729E-2</v>
      </c>
      <c r="Q1796" s="183">
        <f>IFERROR(_xll.qlIndexFixing(ONIndex1Y,I1796,TRUE,_xll.ohTrigger(RecalcTrigger,Trigger1Y)),NA())</f>
        <v>1.5875036958030719E-2</v>
      </c>
    </row>
    <row r="1797" spans="2:17" x14ac:dyDescent="0.2">
      <c r="B1797" s="39" t="s">
        <v>42</v>
      </c>
      <c r="D1797" s="42">
        <f>_xll.qlCalendarAdvance(Calendar,$D1796,B1797,"f",FALSE)</f>
        <v>52055</v>
      </c>
      <c r="E1797" s="177">
        <f>_xll.qlInterestRateIndexValueDate(IndexON,D1797)</f>
        <v>52055</v>
      </c>
      <c r="F1797" s="193">
        <f>IFERROR(_xll.qlIndexFixing(IndexON,D1797,TRUE,_xll.ohTrigger(RecalcTrigger,TriggerON)),NA())</f>
        <v>1.5072858225710917E-2</v>
      </c>
      <c r="H1797" s="42">
        <f>_xll.qlCalendarAdvance(Calendar,$H1796,B1797,"f",FALSE)</f>
        <v>52055</v>
      </c>
      <c r="I1797" s="177">
        <f>_xll.qlInterestRateIndexValueDate(Index1M,$H1797)</f>
        <v>52057</v>
      </c>
      <c r="J1797" s="182">
        <f>IFERROR(_xll.qlIndexFixing(Index1M,$H1797,TRUE,_xll.ohTrigger(RecalcTrigger,Trigger1M)),NA())</f>
        <v>1.5179247584353739E-2</v>
      </c>
      <c r="K1797" s="44" t="e">
        <f>IFERROR(_xll.qlIndexFixing(Index3M,H1797,TRUE,_xll.ohTrigger(RecalcTrigger,Trigger3M)),NA())</f>
        <v>#N/A</v>
      </c>
      <c r="L1797" s="44">
        <f>IFERROR(_xll.qlIndexFixing(Index6M,$H1797,TRUE,_xll.ohTrigger(RecalcTrigger,Trigger6M)),NA())</f>
        <v>1.5580716070672561E-2</v>
      </c>
      <c r="M1797" s="183">
        <f>IFERROR(_xll.qlIndexFixing(Index1Y,$H1797,TRUE,_xll.ohTrigger(RecalcTrigger,Trigger1Y)),NA())</f>
        <v>1.5839450516284888E-2</v>
      </c>
      <c r="N1797" s="182">
        <f>IFERROR(_xll.qlIndexFixing(ONIndex1M,I1797,TRUE,_xll.ohTrigger(RecalcTrigger,Trigger1M)),NA())</f>
        <v>1.5172338154885168E-2</v>
      </c>
      <c r="O1797" s="44" t="e">
        <f>IFERROR(_xll.qlIndexFixing(ONIndex3M,I1797,TRUE,_xll.ohTrigger(RecalcTrigger,Trigger3M)),NA())</f>
        <v>#N/A</v>
      </c>
      <c r="P1797" s="44">
        <f>IFERROR(_xll.qlIndexFixing(ONIndex6M,I1797,TRUE,_xll.ohTrigger(RecalcTrigger,Trigger6M)),NA())</f>
        <v>1.5570191707228176E-2</v>
      </c>
      <c r="Q1797" s="183">
        <f>IFERROR(_xll.qlIndexFixing(ONIndex1Y,I1797,TRUE,_xll.ohTrigger(RecalcTrigger,Trigger1Y)),NA())</f>
        <v>1.5867768093160706E-2</v>
      </c>
    </row>
    <row r="1798" spans="2:17" x14ac:dyDescent="0.2">
      <c r="B1798" s="39" t="s">
        <v>42</v>
      </c>
      <c r="D1798" s="42">
        <f>_xll.qlCalendarAdvance(Calendar,$D1797,B1798,"f",FALSE)</f>
        <v>52062</v>
      </c>
      <c r="E1798" s="177">
        <f>_xll.qlInterestRateIndexValueDate(IndexON,D1798)</f>
        <v>52062</v>
      </c>
      <c r="F1798" s="193">
        <f>IFERROR(_xll.qlIndexFixing(IndexON,D1798,TRUE,_xll.ohTrigger(RecalcTrigger,TriggerON)),NA())</f>
        <v>1.5070703718178535E-2</v>
      </c>
      <c r="H1798" s="42">
        <f>_xll.qlCalendarAdvance(Calendar,$H1797,B1798,"f",FALSE)</f>
        <v>52062</v>
      </c>
      <c r="I1798" s="177">
        <f>_xll.qlInterestRateIndexValueDate(Index1M,$H1798)</f>
        <v>52064</v>
      </c>
      <c r="J1798" s="182">
        <f>IFERROR(_xll.qlIndexFixing(Index1M,$H1798,TRUE,_xll.ohTrigger(RecalcTrigger,Trigger1M)),NA())</f>
        <v>1.5177434145000057E-2</v>
      </c>
      <c r="K1798" s="44" t="e">
        <f>IFERROR(_xll.qlIndexFixing(Index3M,H1798,TRUE,_xll.ohTrigger(RecalcTrigger,Trigger3M)),NA())</f>
        <v>#N/A</v>
      </c>
      <c r="L1798" s="44">
        <f>IFERROR(_xll.qlIndexFixing(Index6M,$H1798,TRUE,_xll.ohTrigger(RecalcTrigger,Trigger6M)),NA())</f>
        <v>1.5576811707976186E-2</v>
      </c>
      <c r="M1798" s="183">
        <f>IFERROR(_xll.qlIndexFixing(Index1Y,$H1798,TRUE,_xll.ohTrigger(RecalcTrigger,Trigger1Y)),NA())</f>
        <v>1.5833946868741268E-2</v>
      </c>
      <c r="N1798" s="182">
        <f>IFERROR(_xll.qlIndexFixing(ONIndex1M,I1798,TRUE,_xll.ohTrigger(RecalcTrigger,Trigger1M)),NA())</f>
        <v>1.5170493212446345E-2</v>
      </c>
      <c r="O1798" s="44" t="e">
        <f>IFERROR(_xll.qlIndexFixing(ONIndex3M,I1798,TRUE,_xll.ohTrigger(RecalcTrigger,Trigger3M)),NA())</f>
        <v>#N/A</v>
      </c>
      <c r="P1798" s="44">
        <f>IFERROR(_xll.qlIndexFixing(ONIndex6M,I1798,TRUE,_xll.ohTrigger(RecalcTrigger,Trigger6M)),NA())</f>
        <v>1.5565758950506492E-2</v>
      </c>
      <c r="Q1798" s="183">
        <f>IFERROR(_xll.qlIndexFixing(ONIndex1Y,I1798,TRUE,_xll.ohTrigger(RecalcTrigger,Trigger1Y)),NA())</f>
        <v>1.5860565406313754E-2</v>
      </c>
    </row>
    <row r="1799" spans="2:17" x14ac:dyDescent="0.2">
      <c r="B1799" s="39" t="s">
        <v>42</v>
      </c>
      <c r="D1799" s="42">
        <f>_xll.qlCalendarAdvance(Calendar,$D1798,B1799,"f",FALSE)</f>
        <v>52069</v>
      </c>
      <c r="E1799" s="177">
        <f>_xll.qlInterestRateIndexValueDate(IndexON,D1799)</f>
        <v>52069</v>
      </c>
      <c r="F1799" s="193">
        <f>IFERROR(_xll.qlIndexFixing(IndexON,D1799,TRUE,_xll.ohTrigger(RecalcTrigger,TriggerON)),NA())</f>
        <v>1.50685744779544E-2</v>
      </c>
      <c r="H1799" s="42">
        <f>_xll.qlCalendarAdvance(Calendar,$H1798,B1799,"f",FALSE)</f>
        <v>52069</v>
      </c>
      <c r="I1799" s="177">
        <f>_xll.qlInterestRateIndexValueDate(Index1M,$H1799)</f>
        <v>52071</v>
      </c>
      <c r="J1799" s="182">
        <f>IFERROR(_xll.qlIndexFixing(Index1M,$H1799,TRUE,_xll.ohTrigger(RecalcTrigger,Trigger1M)),NA())</f>
        <v>1.517564140784633E-2</v>
      </c>
      <c r="K1799" s="44" t="e">
        <f>IFERROR(_xll.qlIndexFixing(Index3M,H1799,TRUE,_xll.ohTrigger(RecalcTrigger,Trigger3M)),NA())</f>
        <v>#N/A</v>
      </c>
      <c r="L1799" s="44">
        <f>IFERROR(_xll.qlIndexFixing(Index6M,$H1799,TRUE,_xll.ohTrigger(RecalcTrigger,Trigger6M)),NA())</f>
        <v>1.5572952620780149E-2</v>
      </c>
      <c r="M1799" s="183">
        <f>IFERROR(_xll.qlIndexFixing(Index1Y,$H1799,TRUE,_xll.ohTrigger(RecalcTrigger,Trigger1Y)),NA())</f>
        <v>1.5828516641841896E-2</v>
      </c>
      <c r="N1799" s="182">
        <f>IFERROR(_xll.qlIndexFixing(ONIndex1M,I1799,TRUE,_xll.ohTrigger(RecalcTrigger,Trigger1M)),NA())</f>
        <v>1.5168668823966058E-2</v>
      </c>
      <c r="O1799" s="44" t="e">
        <f>IFERROR(_xll.qlIndexFixing(ONIndex3M,I1799,TRUE,_xll.ohTrigger(RecalcTrigger,Trigger3M)),NA())</f>
        <v>#N/A</v>
      </c>
      <c r="P1799" s="44">
        <f>IFERROR(_xll.qlIndexFixing(ONIndex6M,I1799,TRUE,_xll.ohTrigger(RecalcTrigger,Trigger6M)),NA())</f>
        <v>1.5561369240471024E-2</v>
      </c>
      <c r="Q1799" s="183">
        <f>IFERROR(_xll.qlIndexFixing(ONIndex1Y,I1799,TRUE,_xll.ohTrigger(RecalcTrigger,Trigger1Y)),NA())</f>
        <v>1.5853429126506668E-2</v>
      </c>
    </row>
    <row r="1800" spans="2:17" x14ac:dyDescent="0.2">
      <c r="B1800" s="39" t="s">
        <v>42</v>
      </c>
      <c r="D1800" s="42">
        <f>_xll.qlCalendarAdvance(Calendar,$D1799,B1800,"f",FALSE)</f>
        <v>52076</v>
      </c>
      <c r="E1800" s="177">
        <f>_xll.qlInterestRateIndexValueDate(IndexON,D1800)</f>
        <v>52076</v>
      </c>
      <c r="F1800" s="193">
        <f>IFERROR(_xll.qlIndexFixing(IndexON,D1800,TRUE,_xll.ohTrigger(RecalcTrigger,TriggerON)),NA())</f>
        <v>1.5066470593607661E-2</v>
      </c>
      <c r="H1800" s="42">
        <f>_xll.qlCalendarAdvance(Calendar,$H1799,B1800,"f",FALSE)</f>
        <v>52076</v>
      </c>
      <c r="I1800" s="177">
        <f>_xll.qlInterestRateIndexValueDate(Index1M,$H1800)</f>
        <v>52078</v>
      </c>
      <c r="J1800" s="182">
        <f>IFERROR(_xll.qlIndexFixing(Index1M,$H1800,TRUE,_xll.ohTrigger(RecalcTrigger,Trigger1M)),NA())</f>
        <v>1.5173285222374426E-2</v>
      </c>
      <c r="K1800" s="44" t="e">
        <f>IFERROR(_xll.qlIndexFixing(Index3M,H1800,TRUE,_xll.ohTrigger(RecalcTrigger,Trigger3M)),NA())</f>
        <v>#N/A</v>
      </c>
      <c r="L1800" s="44">
        <f>IFERROR(_xll.qlIndexFixing(Index6M,$H1800,TRUE,_xll.ohTrigger(RecalcTrigger,Trigger6M)),NA())</f>
        <v>1.556890212751871E-2</v>
      </c>
      <c r="M1800" s="183">
        <f>IFERROR(_xll.qlIndexFixing(Index1Y,$H1800,TRUE,_xll.ohTrigger(RecalcTrigger,Trigger1Y)),NA())</f>
        <v>1.5823160067228545E-2</v>
      </c>
      <c r="N1800" s="182">
        <f>IFERROR(_xll.qlIndexFixing(ONIndex1M,I1800,TRUE,_xll.ohTrigger(RecalcTrigger,Trigger1M)),NA())</f>
        <v>1.5166865063145352E-2</v>
      </c>
      <c r="O1800" s="44" t="e">
        <f>IFERROR(_xll.qlIndexFixing(ONIndex3M,I1800,TRUE,_xll.ohTrigger(RecalcTrigger,Trigger3M)),NA())</f>
        <v>#N/A</v>
      </c>
      <c r="P1800" s="44">
        <f>IFERROR(_xll.qlIndexFixing(ONIndex6M,I1800,TRUE,_xll.ohTrigger(RecalcTrigger,Trigger6M)),NA())</f>
        <v>1.5557022724443925E-2</v>
      </c>
      <c r="Q1800" s="183">
        <f>IFERROR(_xll.qlIndexFixing(ONIndex1Y,I1800,TRUE,_xll.ohTrigger(RecalcTrigger,Trigger1Y)),NA())</f>
        <v>1.5846359483155936E-2</v>
      </c>
    </row>
    <row r="1801" spans="2:17" x14ac:dyDescent="0.2">
      <c r="B1801" s="39" t="s">
        <v>42</v>
      </c>
      <c r="D1801" s="42">
        <f>_xll.qlCalendarAdvance(Calendar,$D1800,B1801,"f",FALSE)</f>
        <v>52083</v>
      </c>
      <c r="E1801" s="177">
        <f>_xll.qlInterestRateIndexValueDate(IndexON,D1801)</f>
        <v>52083</v>
      </c>
      <c r="F1801" s="193">
        <f>IFERROR(_xll.qlIndexFixing(IndexON,D1801,TRUE,_xll.ohTrigger(RecalcTrigger,TriggerON)),NA())</f>
        <v>1.5064392153707473E-2</v>
      </c>
      <c r="H1801" s="42">
        <f>_xll.qlCalendarAdvance(Calendar,$H1800,B1801,"f",FALSE)</f>
        <v>52083</v>
      </c>
      <c r="I1801" s="177">
        <f>_xll.qlInterestRateIndexValueDate(Index1M,$H1801)</f>
        <v>52085</v>
      </c>
      <c r="J1801" s="182">
        <f>IFERROR(_xll.qlIndexFixing(Index1M,$H1801,TRUE,_xll.ohTrigger(RecalcTrigger,Trigger1M)),NA())</f>
        <v>1.5172118334890461E-2</v>
      </c>
      <c r="K1801" s="44" t="e">
        <f>IFERROR(_xll.qlIndexFixing(Index3M,H1801,TRUE,_xll.ohTrigger(RecalcTrigger,Trigger3M)),NA())</f>
        <v>#N/A</v>
      </c>
      <c r="L1801" s="44">
        <f>IFERROR(_xll.qlIndexFixing(Index6M,$H1801,TRUE,_xll.ohTrigger(RecalcTrigger,Trigger6M)),NA())</f>
        <v>1.5565370865529433E-2</v>
      </c>
      <c r="M1801" s="183">
        <f>IFERROR(_xll.qlIndexFixing(Index1Y,$H1801,TRUE,_xll.ohTrigger(RecalcTrigger,Trigger1Y)),NA())</f>
        <v>1.5817877376552634E-2</v>
      </c>
      <c r="N1801" s="182">
        <f>IFERROR(_xll.qlIndexFixing(ONIndex1M,I1801,TRUE,_xll.ohTrigger(RecalcTrigger,Trigger1M)),NA())</f>
        <v>1.5165082003445463E-2</v>
      </c>
      <c r="O1801" s="44" t="e">
        <f>IFERROR(_xll.qlIndexFixing(ONIndex3M,I1801,TRUE,_xll.ohTrigger(RecalcTrigger,Trigger3M)),NA())</f>
        <v>#N/A</v>
      </c>
      <c r="P1801" s="44">
        <f>IFERROR(_xll.qlIndexFixing(ONIndex6M,I1801,TRUE,_xll.ohTrigger(RecalcTrigger,Trigger6M)),NA())</f>
        <v>1.5552719549507543E-2</v>
      </c>
      <c r="Q1801" s="183">
        <f>IFERROR(_xll.qlIndexFixing(ONIndex1Y,I1801,TRUE,_xll.ohTrigger(RecalcTrigger,Trigger1Y)),NA())</f>
        <v>1.583935670511849E-2</v>
      </c>
    </row>
    <row r="1802" spans="2:17" x14ac:dyDescent="0.2">
      <c r="B1802" s="39" t="s">
        <v>42</v>
      </c>
      <c r="D1802" s="42">
        <f>_xll.qlCalendarAdvance(Calendar,$D1801,B1802,"f",FALSE)</f>
        <v>52090</v>
      </c>
      <c r="E1802" s="177">
        <f>_xll.qlInterestRateIndexValueDate(IndexON,D1802)</f>
        <v>52090</v>
      </c>
      <c r="F1802" s="193">
        <f>IFERROR(_xll.qlIndexFixing(IndexON,D1802,TRUE,_xll.ohTrigger(RecalcTrigger,TriggerON)),NA())</f>
        <v>1.5062339246902923E-2</v>
      </c>
      <c r="H1802" s="42">
        <f>_xll.qlCalendarAdvance(Calendar,$H1801,B1802,"f",FALSE)</f>
        <v>52090</v>
      </c>
      <c r="I1802" s="177">
        <f>_xll.qlInterestRateIndexValueDate(Index1M,$H1802)</f>
        <v>52092</v>
      </c>
      <c r="J1802" s="182">
        <f>IFERROR(_xll.qlIndexFixing(Index1M,$H1802,TRUE,_xll.ohTrigger(RecalcTrigger,Trigger1M)),NA())</f>
        <v>1.517038814646543E-2</v>
      </c>
      <c r="K1802" s="44" t="e">
        <f>IFERROR(_xll.qlIndexFixing(Index3M,H1802,TRUE,_xll.ohTrigger(RecalcTrigger,Trigger3M)),NA())</f>
        <v>#N/A</v>
      </c>
      <c r="L1802" s="44">
        <f>IFERROR(_xll.qlIndexFixing(Index6M,$H1802,TRUE,_xll.ohTrigger(RecalcTrigger,Trigger6M)),NA())</f>
        <v>1.5561648493798581E-2</v>
      </c>
      <c r="M1802" s="183">
        <f>IFERROR(_xll.qlIndexFixing(Index1Y,$H1802,TRUE,_xll.ohTrigger(RecalcTrigger,Trigger1Y)),NA())</f>
        <v>1.5812668801477608E-2</v>
      </c>
      <c r="N1802" s="182">
        <f>IFERROR(_xll.qlIndexFixing(ONIndex1M,I1802,TRUE,_xll.ohTrigger(RecalcTrigger,Trigger1M)),NA())</f>
        <v>1.5163319718567436E-2</v>
      </c>
      <c r="O1802" s="44" t="e">
        <f>IFERROR(_xll.qlIndexFixing(ONIndex3M,I1802,TRUE,_xll.ohTrigger(RecalcTrigger,Trigger3M)),NA())</f>
        <v>#N/A</v>
      </c>
      <c r="P1802" s="44">
        <f>IFERROR(_xll.qlIndexFixing(ONIndex6M,I1802,TRUE,_xll.ohTrigger(RecalcTrigger,Trigger6M)),NA())</f>
        <v>1.5548459863143904E-2</v>
      </c>
      <c r="Q1802" s="183">
        <f>IFERROR(_xll.qlIndexFixing(ONIndex1Y,I1802,TRUE,_xll.ohTrigger(RecalcTrigger,Trigger1Y)),NA())</f>
        <v>1.5832421021810816E-2</v>
      </c>
    </row>
    <row r="1803" spans="2:17" x14ac:dyDescent="0.2">
      <c r="B1803" s="39" t="s">
        <v>42</v>
      </c>
      <c r="D1803" s="42">
        <f>_xll.qlCalendarAdvance(Calendar,$D1802,B1803,"f",FALSE)</f>
        <v>52097</v>
      </c>
      <c r="E1803" s="177">
        <f>_xll.qlInterestRateIndexValueDate(IndexON,D1803)</f>
        <v>52097</v>
      </c>
      <c r="F1803" s="193">
        <f>IFERROR(_xll.qlIndexFixing(IndexON,D1803,TRUE,_xll.ohTrigger(RecalcTrigger,TriggerON)),NA())</f>
        <v>1.5060311961683226E-2</v>
      </c>
      <c r="H1803" s="42">
        <f>_xll.qlCalendarAdvance(Calendar,$H1802,B1803,"f",FALSE)</f>
        <v>52097</v>
      </c>
      <c r="I1803" s="177">
        <f>_xll.qlInterestRateIndexValueDate(Index1M,$H1803)</f>
        <v>52099</v>
      </c>
      <c r="J1803" s="182">
        <f>IFERROR(_xll.qlIndexFixing(Index1M,$H1803,TRUE,_xll.ohTrigger(RecalcTrigger,Trigger1M)),NA())</f>
        <v>1.5168678954994574E-2</v>
      </c>
      <c r="K1803" s="44" t="e">
        <f>IFERROR(_xll.qlIndexFixing(Index3M,H1803,TRUE,_xll.ohTrigger(RecalcTrigger,Trigger3M)),NA())</f>
        <v>#N/A</v>
      </c>
      <c r="L1803" s="44">
        <f>IFERROR(_xll.qlIndexFixing(Index6M,$H1803,TRUE,_xll.ohTrigger(RecalcTrigger,Trigger6M)),NA())</f>
        <v>1.5557971990216147E-2</v>
      </c>
      <c r="M1803" s="183">
        <f>IFERROR(_xll.qlIndexFixing(Index1Y,$H1803,TRUE,_xll.ohTrigger(RecalcTrigger,Trigger1Y)),NA())</f>
        <v>1.5807534573678533E-2</v>
      </c>
      <c r="N1803" s="182">
        <f>IFERROR(_xll.qlIndexFixing(ONIndex1M,I1803,TRUE,_xll.ohTrigger(RecalcTrigger,Trigger1M)),NA())</f>
        <v>1.5161578282052446E-2</v>
      </c>
      <c r="O1803" s="44" t="e">
        <f>IFERROR(_xll.qlIndexFixing(ONIndex3M,I1803,TRUE,_xll.ohTrigger(RecalcTrigger,Trigger3M)),NA())</f>
        <v>#N/A</v>
      </c>
      <c r="P1803" s="44">
        <f>IFERROR(_xll.qlIndexFixing(ONIndex6M,I1803,TRUE,_xll.ohTrigger(RecalcTrigger,Trigger6M)),NA())</f>
        <v>1.5544243812355418E-2</v>
      </c>
      <c r="Q1803" s="183">
        <f>IFERROR(_xll.qlIndexFixing(ONIndex1Y,I1803,TRUE,_xll.ohTrigger(RecalcTrigger,Trigger1Y)),NA())</f>
        <v>1.582555266224972E-2</v>
      </c>
    </row>
    <row r="1804" spans="2:17" x14ac:dyDescent="0.2">
      <c r="B1804" s="39" t="s">
        <v>42</v>
      </c>
      <c r="D1804" s="42">
        <f>_xll.qlCalendarAdvance(Calendar,$D1803,B1804,"f",FALSE)</f>
        <v>52104</v>
      </c>
      <c r="E1804" s="177">
        <f>_xll.qlInterestRateIndexValueDate(IndexON,D1804)</f>
        <v>52104</v>
      </c>
      <c r="F1804" s="193">
        <f>IFERROR(_xll.qlIndexFixing(IndexON,D1804,TRUE,_xll.ohTrigger(RecalcTrigger,TriggerON)),NA())</f>
        <v>1.5058310386777407E-2</v>
      </c>
      <c r="H1804" s="42">
        <f>_xll.qlCalendarAdvance(Calendar,$H1803,B1804,"f",FALSE)</f>
        <v>52104</v>
      </c>
      <c r="I1804" s="177">
        <f>_xll.qlInterestRateIndexValueDate(Index1M,$H1804)</f>
        <v>52106</v>
      </c>
      <c r="J1804" s="182">
        <f>IFERROR(_xll.qlIndexFixing(Index1M,$H1804,TRUE,_xll.ohTrigger(RecalcTrigger,Trigger1M)),NA())</f>
        <v>1.5166990834168947E-2</v>
      </c>
      <c r="K1804" s="44" t="e">
        <f>IFERROR(_xll.qlIndexFixing(Index3M,H1804,TRUE,_xll.ohTrigger(RecalcTrigger,Trigger3M)),NA())</f>
        <v>#N/A</v>
      </c>
      <c r="L1804" s="44">
        <f>IFERROR(_xll.qlIndexFixing(Index6M,$H1804,TRUE,_xll.ohTrigger(RecalcTrigger,Trigger6M)),NA())</f>
        <v>1.5554066729123057E-2</v>
      </c>
      <c r="M1804" s="183">
        <f>IFERROR(_xll.qlIndexFixing(Index1Y,$H1804,TRUE,_xll.ohTrigger(RecalcTrigger,Trigger1Y)),NA())</f>
        <v>1.5802474924842522E-2</v>
      </c>
      <c r="N1804" s="182">
        <f>IFERROR(_xll.qlIndexFixing(ONIndex1M,I1804,TRUE,_xll.ohTrigger(RecalcTrigger,Trigger1M)),NA())</f>
        <v>1.5159857767521601E-2</v>
      </c>
      <c r="O1804" s="44" t="e">
        <f>IFERROR(_xll.qlIndexFixing(ONIndex3M,I1804,TRUE,_xll.ohTrigger(RecalcTrigger,Trigger3M)),NA())</f>
        <v>#N/A</v>
      </c>
      <c r="P1804" s="44">
        <f>IFERROR(_xll.qlIndexFixing(ONIndex6M,I1804,TRUE,_xll.ohTrigger(RecalcTrigger,Trigger6M)),NA())</f>
        <v>1.5540071544624112E-2</v>
      </c>
      <c r="Q1804" s="183">
        <f>IFERROR(_xll.qlIndexFixing(ONIndex1Y,I1804,TRUE,_xll.ohTrigger(RecalcTrigger,Trigger1Y)),NA())</f>
        <v>1.5818751855771751E-2</v>
      </c>
    </row>
    <row r="1805" spans="2:17" x14ac:dyDescent="0.2">
      <c r="B1805" s="39" t="s">
        <v>42</v>
      </c>
      <c r="D1805" s="42">
        <f>_xll.qlCalendarAdvance(Calendar,$D1804,B1805,"f",FALSE)</f>
        <v>52111</v>
      </c>
      <c r="E1805" s="177">
        <f>_xll.qlInterestRateIndexValueDate(IndexON,D1805)</f>
        <v>52111</v>
      </c>
      <c r="F1805" s="193">
        <f>IFERROR(_xll.qlIndexFixing(IndexON,D1805,TRUE,_xll.ohTrigger(RecalcTrigger,TriggerON)),NA())</f>
        <v>1.5056334610834554E-2</v>
      </c>
      <c r="H1805" s="42">
        <f>_xll.qlCalendarAdvance(Calendar,$H1804,B1805,"f",FALSE)</f>
        <v>52111</v>
      </c>
      <c r="I1805" s="177">
        <f>_xll.qlInterestRateIndexValueDate(Index1M,$H1805)</f>
        <v>52113</v>
      </c>
      <c r="J1805" s="182">
        <f>IFERROR(_xll.qlIndexFixing(Index1M,$H1805,TRUE,_xll.ohTrigger(RecalcTrigger,Trigger1M)),NA())</f>
        <v>1.5165323857677104E-2</v>
      </c>
      <c r="K1805" s="44" t="e">
        <f>IFERROR(_xll.qlIndexFixing(Index3M,H1805,TRUE,_xll.ohTrigger(RecalcTrigger,Trigger3M)),NA())</f>
        <v>#N/A</v>
      </c>
      <c r="L1805" s="44">
        <f>IFERROR(_xll.qlIndexFixing(Index6M,$H1805,TRUE,_xll.ohTrigger(RecalcTrigger,Trigger6M)),NA())</f>
        <v>1.5550284807919533E-2</v>
      </c>
      <c r="M1805" s="183">
        <f>IFERROR(_xll.qlIndexFixing(Index1Y,$H1805,TRUE,_xll.ohTrigger(RecalcTrigger,Trigger1Y)),NA())</f>
        <v>1.5797490086667407E-2</v>
      </c>
      <c r="N1805" s="182">
        <f>IFERROR(_xll.qlIndexFixing(ONIndex1M,I1805,TRUE,_xll.ohTrigger(RecalcTrigger,Trigger1M)),NA())</f>
        <v>1.515815824859601E-2</v>
      </c>
      <c r="O1805" s="44" t="e">
        <f>IFERROR(_xll.qlIndexFixing(ONIndex3M,I1805,TRUE,_xll.ohTrigger(RecalcTrigger,Trigger3M)),NA())</f>
        <v>#N/A</v>
      </c>
      <c r="P1805" s="44">
        <f>IFERROR(_xll.qlIndexFixing(ONIndex6M,I1805,TRUE,_xll.ohTrigger(RecalcTrigger,Trigger6M)),NA())</f>
        <v>1.5535943207112268E-2</v>
      </c>
      <c r="Q1805" s="183">
        <f>IFERROR(_xll.qlIndexFixing(ONIndex1Y,I1805,TRUE,_xll.ohTrigger(RecalcTrigger,Trigger1Y)),NA())</f>
        <v>1.5812018831313779E-2</v>
      </c>
    </row>
    <row r="1806" spans="2:17" x14ac:dyDescent="0.2">
      <c r="B1806" s="39" t="s">
        <v>42</v>
      </c>
      <c r="D1806" s="42">
        <f>_xll.qlCalendarAdvance(Calendar,$D1805,B1806,"f",FALSE)</f>
        <v>52118</v>
      </c>
      <c r="E1806" s="177">
        <f>_xll.qlInterestRateIndexValueDate(IndexON,D1806)</f>
        <v>52118</v>
      </c>
      <c r="F1806" s="193">
        <f>IFERROR(_xll.qlIndexFixing(IndexON,D1806,TRUE,_xll.ohTrigger(RecalcTrigger,TriggerON)),NA())</f>
        <v>1.5054384722184011E-2</v>
      </c>
      <c r="H1806" s="42">
        <f>_xll.qlCalendarAdvance(Calendar,$H1805,B1806,"f",FALSE)</f>
        <v>52118</v>
      </c>
      <c r="I1806" s="177">
        <f>_xll.qlInterestRateIndexValueDate(Index1M,$H1806)</f>
        <v>52120</v>
      </c>
      <c r="J1806" s="182">
        <f>IFERROR(_xll.qlIndexFixing(Index1M,$H1806,TRUE,_xll.ohTrigger(RecalcTrigger,Trigger1M)),NA())</f>
        <v>1.51636780992076E-2</v>
      </c>
      <c r="K1806" s="44" t="e">
        <f>IFERROR(_xll.qlIndexFixing(Index3M,H1806,TRUE,_xll.ohTrigger(RecalcTrigger,Trigger3M)),NA())</f>
        <v>#N/A</v>
      </c>
      <c r="L1806" s="44">
        <f>IFERROR(_xll.qlIndexFixing(Index6M,$H1806,TRUE,_xll.ohTrigger(RecalcTrigger,Trigger6M)),NA())</f>
        <v>1.554673077368003E-2</v>
      </c>
      <c r="M1806" s="183">
        <f>IFERROR(_xll.qlIndexFixing(Index1Y,$H1806,TRUE,_xll.ohTrigger(RecalcTrigger,Trigger1Y)),NA())</f>
        <v>1.5792580290865048E-2</v>
      </c>
      <c r="N1806" s="182">
        <f>IFERROR(_xll.qlIndexFixing(ONIndex1M,I1806,TRUE,_xll.ohTrigger(RecalcTrigger,Trigger1M)),NA())</f>
        <v>1.5156479798816846E-2</v>
      </c>
      <c r="O1806" s="44" t="e">
        <f>IFERROR(_xll.qlIndexFixing(ONIndex3M,I1806,TRUE,_xll.ohTrigger(RecalcTrigger,Trigger3M)),NA())</f>
        <v>#N/A</v>
      </c>
      <c r="P1806" s="44">
        <f>IFERROR(_xll.qlIndexFixing(ONIndex6M,I1806,TRUE,_xll.ohTrigger(RecalcTrigger,Trigger6M)),NA())</f>
        <v>1.5531858946982169E-2</v>
      </c>
      <c r="Q1806" s="183">
        <f>IFERROR(_xll.qlIndexFixing(ONIndex1Y,I1806,TRUE,_xll.ohTrigger(RecalcTrigger,Trigger1Y)),NA())</f>
        <v>1.5805353818132417E-2</v>
      </c>
    </row>
    <row r="1807" spans="2:17" x14ac:dyDescent="0.2">
      <c r="B1807" s="39" t="s">
        <v>42</v>
      </c>
      <c r="D1807" s="42">
        <f>_xll.qlCalendarAdvance(Calendar,$D1806,B1807,"f",FALSE)</f>
        <v>52125</v>
      </c>
      <c r="E1807" s="177">
        <f>_xll.qlInterestRateIndexValueDate(IndexON,D1807)</f>
        <v>52125</v>
      </c>
      <c r="F1807" s="193">
        <f>IFERROR(_xll.qlIndexFixing(IndexON,D1807,TRUE,_xll.ohTrigger(RecalcTrigger,TriggerON)),NA())</f>
        <v>1.5052460809714674E-2</v>
      </c>
      <c r="H1807" s="42">
        <f>_xll.qlCalendarAdvance(Calendar,$H1806,B1807,"f",FALSE)</f>
        <v>52125</v>
      </c>
      <c r="I1807" s="177">
        <f>_xll.qlInterestRateIndexValueDate(Index1M,$H1807)</f>
        <v>52127</v>
      </c>
      <c r="J1807" s="182">
        <f>IFERROR(_xll.qlIndexFixing(Index1M,$H1807,TRUE,_xll.ohTrigger(RecalcTrigger,Trigger1M)),NA())</f>
        <v>1.5162053632451489E-2</v>
      </c>
      <c r="K1807" s="44" t="e">
        <f>IFERROR(_xll.qlIndexFixing(Index3M,H1807,TRUE,_xll.ohTrigger(RecalcTrigger,Trigger3M)),NA())</f>
        <v>#N/A</v>
      </c>
      <c r="L1807" s="44">
        <f>IFERROR(_xll.qlIndexFixing(Index6M,$H1807,TRUE,_xll.ohTrigger(RecalcTrigger,Trigger6M)),NA())</f>
        <v>1.5543223137198208E-2</v>
      </c>
      <c r="M1807" s="183">
        <f>IFERROR(_xll.qlIndexFixing(Index1Y,$H1807,TRUE,_xll.ohTrigger(RecalcTrigger,Trigger1Y)),NA())</f>
        <v>1.5787745769157591E-2</v>
      </c>
      <c r="N1807" s="182">
        <f>IFERROR(_xll.qlIndexFixing(ONIndex1M,I1807,TRUE,_xll.ohTrigger(RecalcTrigger,Trigger1M)),NA())</f>
        <v>1.5154822491885156E-2</v>
      </c>
      <c r="O1807" s="44" t="e">
        <f>IFERROR(_xll.qlIndexFixing(ONIndex3M,I1807,TRUE,_xll.ohTrigger(RecalcTrigger,Trigger3M)),NA())</f>
        <v>#N/A</v>
      </c>
      <c r="P1807" s="44">
        <f>IFERROR(_xll.qlIndexFixing(ONIndex6M,I1807,TRUE,_xll.ohTrigger(RecalcTrigger,Trigger6M)),NA())</f>
        <v>1.5527818911555968E-2</v>
      </c>
      <c r="Q1807" s="183">
        <f>IFERROR(_xll.qlIndexFixing(ONIndex1Y,I1807,TRUE,_xll.ohTrigger(RecalcTrigger,Trigger1Y)),NA())</f>
        <v>1.579875704548428E-2</v>
      </c>
    </row>
    <row r="1808" spans="2:17" x14ac:dyDescent="0.2">
      <c r="B1808" s="39" t="s">
        <v>42</v>
      </c>
      <c r="D1808" s="42">
        <f>_xll.qlCalendarAdvance(Calendar,$D1807,B1808,"f",FALSE)</f>
        <v>52132</v>
      </c>
      <c r="E1808" s="177">
        <f>_xll.qlInterestRateIndexValueDate(IndexON,D1808)</f>
        <v>52132</v>
      </c>
      <c r="F1808" s="193">
        <f>IFERROR(_xll.qlIndexFixing(IndexON,D1808,TRUE,_xll.ohTrigger(RecalcTrigger,TriggerON)),NA())</f>
        <v>1.5050562961755887E-2</v>
      </c>
      <c r="H1808" s="42">
        <f>_xll.qlCalendarAdvance(Calendar,$H1807,B1808,"f",FALSE)</f>
        <v>52132</v>
      </c>
      <c r="I1808" s="177">
        <f>_xll.qlInterestRateIndexValueDate(Index1M,$H1808)</f>
        <v>52134</v>
      </c>
      <c r="J1808" s="182">
        <f>IFERROR(_xll.qlIndexFixing(Index1M,$H1808,TRUE,_xll.ohTrigger(RecalcTrigger,Trigger1M)),NA())</f>
        <v>1.5160450531094827E-2</v>
      </c>
      <c r="K1808" s="44" t="e">
        <f>IFERROR(_xll.qlIndexFixing(Index3M,H1808,TRUE,_xll.ohTrigger(RecalcTrigger,Trigger3M)),NA())</f>
        <v>#N/A</v>
      </c>
      <c r="L1808" s="44">
        <f>IFERROR(_xll.qlIndexFixing(Index6M,$H1808,TRUE,_xll.ohTrigger(RecalcTrigger,Trigger6M)),NA())</f>
        <v>1.5539762046624286E-2</v>
      </c>
      <c r="M1808" s="183">
        <f>IFERROR(_xll.qlIndexFixing(Index1Y,$H1808,TRUE,_xll.ohTrigger(RecalcTrigger,Trigger1Y)),NA())</f>
        <v>1.57829867532812E-2</v>
      </c>
      <c r="N1808" s="182">
        <f>IFERROR(_xll.qlIndexFixing(ONIndex1M,I1808,TRUE,_xll.ohTrigger(RecalcTrigger,Trigger1M)),NA())</f>
        <v>1.5153186401422047E-2</v>
      </c>
      <c r="O1808" s="44" t="e">
        <f>IFERROR(_xll.qlIndexFixing(ONIndex3M,I1808,TRUE,_xll.ohTrigger(RecalcTrigger,Trigger3M)),NA())</f>
        <v>#N/A</v>
      </c>
      <c r="P1808" s="44">
        <f>IFERROR(_xll.qlIndexFixing(ONIndex6M,I1808,TRUE,_xll.ohTrigger(RecalcTrigger,Trigger6M)),NA())</f>
        <v>1.5523823247995949E-2</v>
      </c>
      <c r="Q1808" s="183">
        <f>IFERROR(_xll.qlIndexFixing(ONIndex1Y,I1808,TRUE,_xll.ohTrigger(RecalcTrigger,Trigger1Y)),NA())</f>
        <v>1.5792228742386172E-2</v>
      </c>
    </row>
    <row r="1809" spans="2:17" x14ac:dyDescent="0.2">
      <c r="B1809" s="39" t="s">
        <v>42</v>
      </c>
      <c r="D1809" s="42">
        <f>_xll.qlCalendarAdvance(Calendar,$D1808,B1809,"f",FALSE)</f>
        <v>52139</v>
      </c>
      <c r="E1809" s="177">
        <f>_xll.qlInterestRateIndexValueDate(IndexON,D1809)</f>
        <v>52139</v>
      </c>
      <c r="F1809" s="193">
        <f>IFERROR(_xll.qlIndexFixing(IndexON,D1809,TRUE,_xll.ohTrigger(RecalcTrigger,TriggerON)),NA())</f>
        <v>1.5048691267276482E-2</v>
      </c>
      <c r="H1809" s="42">
        <f>_xll.qlCalendarAdvance(Calendar,$H1808,B1809,"f",FALSE)</f>
        <v>52139</v>
      </c>
      <c r="I1809" s="177">
        <f>_xll.qlInterestRateIndexValueDate(Index1M,$H1809)</f>
        <v>52141</v>
      </c>
      <c r="J1809" s="182">
        <f>IFERROR(_xll.qlIndexFixing(Index1M,$H1809,TRUE,_xll.ohTrigger(RecalcTrigger,Trigger1M)),NA())</f>
        <v>1.5158868868833664E-2</v>
      </c>
      <c r="K1809" s="44" t="e">
        <f>IFERROR(_xll.qlIndexFixing(Index3M,H1809,TRUE,_xll.ohTrigger(RecalcTrigger,Trigger3M)),NA())</f>
        <v>#N/A</v>
      </c>
      <c r="L1809" s="44">
        <f>IFERROR(_xll.qlIndexFixing(Index6M,$H1809,TRUE,_xll.ohTrigger(RecalcTrigger,Trigger6M)),NA())</f>
        <v>1.5536454388622577E-2</v>
      </c>
      <c r="M1809" s="183">
        <f>IFERROR(_xll.qlIndexFixing(Index1Y,$H1809,TRUE,_xll.ohTrigger(RecalcTrigger,Trigger1Y)),NA())</f>
        <v>1.5778303474983209E-2</v>
      </c>
      <c r="N1809" s="182">
        <f>IFERROR(_xll.qlIndexFixing(ONIndex1M,I1809,TRUE,_xll.ohTrigger(RecalcTrigger,Trigger1M)),NA())</f>
        <v>1.5151571600808822E-2</v>
      </c>
      <c r="O1809" s="44" t="e">
        <f>IFERROR(_xll.qlIndexFixing(ONIndex3M,I1809,TRUE,_xll.ohTrigger(RecalcTrigger,Trigger3M)),NA())</f>
        <v>#N/A</v>
      </c>
      <c r="P1809" s="44">
        <f>IFERROR(_xll.qlIndexFixing(ONIndex6M,I1809,TRUE,_xll.ohTrigger(RecalcTrigger,Trigger6M)),NA())</f>
        <v>1.5519872103784138E-2</v>
      </c>
      <c r="Q1809" s="183">
        <f>IFERROR(_xll.qlIndexFixing(ONIndex1Y,I1809,TRUE,_xll.ohTrigger(RecalcTrigger,Trigger1Y)),NA())</f>
        <v>1.5785769138174643E-2</v>
      </c>
    </row>
    <row r="1810" spans="2:17" x14ac:dyDescent="0.2">
      <c r="B1810" s="39" t="s">
        <v>42</v>
      </c>
      <c r="D1810" s="42">
        <f>_xll.qlCalendarAdvance(Calendar,$D1809,B1810,"f",FALSE)</f>
        <v>52146</v>
      </c>
      <c r="E1810" s="177">
        <f>_xll.qlInterestRateIndexValueDate(IndexON,D1810)</f>
        <v>52146</v>
      </c>
      <c r="F1810" s="193">
        <f>IFERROR(_xll.qlIndexFixing(IndexON,D1810,TRUE,_xll.ohTrigger(RecalcTrigger,TriggerON)),NA())</f>
        <v>1.5046845814365994E-2</v>
      </c>
      <c r="H1810" s="42">
        <f>_xll.qlCalendarAdvance(Calendar,$H1809,B1810,"f",FALSE)</f>
        <v>52146</v>
      </c>
      <c r="I1810" s="177">
        <f>_xll.qlInterestRateIndexValueDate(Index1M,$H1810)</f>
        <v>52148</v>
      </c>
      <c r="J1810" s="182">
        <f>IFERROR(_xll.qlIndexFixing(Index1M,$H1810,TRUE,_xll.ohTrigger(RecalcTrigger,Trigger1M)),NA())</f>
        <v>1.5157308719351559E-2</v>
      </c>
      <c r="K1810" s="44" t="e">
        <f>IFERROR(_xll.qlIndexFixing(Index3M,H1810,TRUE,_xll.ohTrigger(RecalcTrigger,Trigger3M)),NA())</f>
        <v>#N/A</v>
      </c>
      <c r="L1810" s="44">
        <f>IFERROR(_xll.qlIndexFixing(Index6M,$H1810,TRUE,_xll.ohTrigger(RecalcTrigger,Trigger6M)),NA())</f>
        <v>1.5533090087039762E-2</v>
      </c>
      <c r="M1810" s="183">
        <f>IFERROR(_xll.qlIndexFixing(Index1Y,$H1810,TRUE,_xll.ohTrigger(RecalcTrigger,Trigger1Y)),NA())</f>
        <v>1.5773696166024753E-2</v>
      </c>
      <c r="N1810" s="182">
        <f>IFERROR(_xll.qlIndexFixing(ONIndex1M,I1810,TRUE,_xll.ohTrigger(RecalcTrigger,Trigger1M)),NA())</f>
        <v>1.5149978163986333E-2</v>
      </c>
      <c r="O1810" s="44" t="e">
        <f>IFERROR(_xll.qlIndexFixing(ONIndex3M,I1810,TRUE,_xll.ohTrigger(RecalcTrigger,Trigger3M)),NA())</f>
        <v>#N/A</v>
      </c>
      <c r="P1810" s="44">
        <f>IFERROR(_xll.qlIndexFixing(ONIndex6M,I1810,TRUE,_xll.ohTrigger(RecalcTrigger,Trigger6M)),NA())</f>
        <v>1.5515965625922945E-2</v>
      </c>
      <c r="Q1810" s="183">
        <f>IFERROR(_xll.qlIndexFixing(ONIndex1Y,I1810,TRUE,_xll.ohTrigger(RecalcTrigger,Trigger1Y)),NA())</f>
        <v>1.5779378461786564E-2</v>
      </c>
    </row>
    <row r="1811" spans="2:17" x14ac:dyDescent="0.2">
      <c r="B1811" s="39" t="s">
        <v>42</v>
      </c>
      <c r="D1811" s="42">
        <f>_xll.qlCalendarAdvance(Calendar,$D1810,B1811,"f",FALSE)</f>
        <v>52153</v>
      </c>
      <c r="E1811" s="177">
        <f>_xll.qlInterestRateIndexValueDate(IndexON,D1811)</f>
        <v>52153</v>
      </c>
      <c r="F1811" s="193">
        <f>IFERROR(_xll.qlIndexFixing(IndexON,D1811,TRUE,_xll.ohTrigger(RecalcTrigger,TriggerON)),NA())</f>
        <v>1.5045026692153129E-2</v>
      </c>
      <c r="H1811" s="42">
        <f>_xll.qlCalendarAdvance(Calendar,$H1810,B1811,"f",FALSE)</f>
        <v>52153</v>
      </c>
      <c r="I1811" s="177">
        <f>_xll.qlInterestRateIndexValueDate(Index1M,$H1811)</f>
        <v>52155</v>
      </c>
      <c r="J1811" s="182">
        <f>IFERROR(_xll.qlIndexFixing(Index1M,$H1811,TRUE,_xll.ohTrigger(RecalcTrigger,Trigger1M)),NA())</f>
        <v>1.5155770156344561E-2</v>
      </c>
      <c r="K1811" s="44" t="e">
        <f>IFERROR(_xll.qlIndexFixing(Index3M,H1811,TRUE,_xll.ohTrigger(RecalcTrigger,Trigger3M)),NA())</f>
        <v>#N/A</v>
      </c>
      <c r="L1811" s="44">
        <f>IFERROR(_xll.qlIndexFixing(Index6M,$H1811,TRUE,_xll.ohTrigger(RecalcTrigger,Trigger6M)),NA())</f>
        <v>1.5529772788461514E-2</v>
      </c>
      <c r="M1811" s="183">
        <f>IFERROR(_xll.qlIndexFixing(Index1Y,$H1811,TRUE,_xll.ohTrigger(RecalcTrigger,Trigger1Y)),NA())</f>
        <v>1.5769165058179879E-2</v>
      </c>
      <c r="N1811" s="182">
        <f>IFERROR(_xll.qlIndexFixing(ONIndex1M,I1811,TRUE,_xll.ohTrigger(RecalcTrigger,Trigger1M)),NA())</f>
        <v>1.5148406164255945E-2</v>
      </c>
      <c r="O1811" s="44" t="e">
        <f>IFERROR(_xll.qlIndexFixing(ONIndex3M,I1811,TRUE,_xll.ohTrigger(RecalcTrigger,Trigger3M)),NA())</f>
        <v>#N/A</v>
      </c>
      <c r="P1811" s="44">
        <f>IFERROR(_xll.qlIndexFixing(ONIndex6M,I1811,TRUE,_xll.ohTrigger(RecalcTrigger,Trigger6M)),NA())</f>
        <v>1.5512103961814461E-2</v>
      </c>
      <c r="Q1811" s="183">
        <f>IFERROR(_xll.qlIndexFixing(ONIndex1Y,I1811,TRUE,_xll.ohTrigger(RecalcTrigger,Trigger1Y)),NA())</f>
        <v>1.5773056942638419E-2</v>
      </c>
    </row>
    <row r="1812" spans="2:17" x14ac:dyDescent="0.2">
      <c r="B1812" s="39" t="s">
        <v>42</v>
      </c>
      <c r="D1812" s="42">
        <f>_xll.qlCalendarAdvance(Calendar,$D1811,B1812,"f",FALSE)</f>
        <v>52160</v>
      </c>
      <c r="E1812" s="177">
        <f>_xll.qlInterestRateIndexValueDate(IndexON,D1812)</f>
        <v>52160</v>
      </c>
      <c r="F1812" s="193">
        <f>IFERROR(_xll.qlIndexFixing(IndexON,D1812,TRUE,_xll.ohTrigger(RecalcTrigger,TriggerON)),NA())</f>
        <v>1.5043233988887295E-2</v>
      </c>
      <c r="H1812" s="42">
        <f>_xll.qlCalendarAdvance(Calendar,$H1811,B1812,"f",FALSE)</f>
        <v>52160</v>
      </c>
      <c r="I1812" s="177">
        <f>_xll.qlInterestRateIndexValueDate(Index1M,$H1812)</f>
        <v>52162</v>
      </c>
      <c r="J1812" s="182">
        <f>IFERROR(_xll.qlIndexFixing(Index1M,$H1812,TRUE,_xll.ohTrigger(RecalcTrigger,Trigger1M)),NA())</f>
        <v>1.5154253253498728E-2</v>
      </c>
      <c r="K1812" s="44" t="e">
        <f>IFERROR(_xll.qlIndexFixing(Index3M,H1812,TRUE,_xll.ohTrigger(RecalcTrigger,Trigger3M)),NA())</f>
        <v>#N/A</v>
      </c>
      <c r="L1812" s="44">
        <f>IFERROR(_xll.qlIndexFixing(Index6M,$H1812,TRUE,_xll.ohTrigger(RecalcTrigger,Trigger6M)),NA())</f>
        <v>1.5526502641053704E-2</v>
      </c>
      <c r="M1812" s="183">
        <f>IFERROR(_xll.qlIndexFixing(Index1Y,$H1812,TRUE,_xll.ohTrigger(RecalcTrigger,Trigger1Y)),NA())</f>
        <v>1.5764710383234903E-2</v>
      </c>
      <c r="N1812" s="182">
        <f>IFERROR(_xll.qlIndexFixing(ONIndex1M,I1812,TRUE,_xll.ohTrigger(RecalcTrigger,Trigger1M)),NA())</f>
        <v>1.5146855675398641E-2</v>
      </c>
      <c r="O1812" s="44" t="e">
        <f>IFERROR(_xll.qlIndexFixing(ONIndex3M,I1812,TRUE,_xll.ohTrigger(RecalcTrigger,Trigger3M)),NA())</f>
        <v>#N/A</v>
      </c>
      <c r="P1812" s="44">
        <f>IFERROR(_xll.qlIndexFixing(ONIndex6M,I1812,TRUE,_xll.ohTrigger(RecalcTrigger,Trigger6M)),NA())</f>
        <v>1.5508287258541031E-2</v>
      </c>
      <c r="Q1812" s="183">
        <f>IFERROR(_xll.qlIndexFixing(ONIndex1Y,I1812,TRUE,_xll.ohTrigger(RecalcTrigger,Trigger1Y)),NA())</f>
        <v>1.5766804809667079E-2</v>
      </c>
    </row>
    <row r="1813" spans="2:17" x14ac:dyDescent="0.2">
      <c r="B1813" s="39" t="s">
        <v>42</v>
      </c>
      <c r="D1813" s="42">
        <f>_xll.qlCalendarAdvance(Calendar,$D1812,B1813,"f",FALSE)</f>
        <v>52167</v>
      </c>
      <c r="E1813" s="177">
        <f>_xll.qlInterestRateIndexValueDate(IndexON,D1813)</f>
        <v>52167</v>
      </c>
      <c r="F1813" s="193">
        <f>IFERROR(_xll.qlIndexFixing(IndexON,D1813,TRUE,_xll.ohTrigger(RecalcTrigger,TriggerON)),NA())</f>
        <v>1.5041467793297514E-2</v>
      </c>
      <c r="H1813" s="42">
        <f>_xll.qlCalendarAdvance(Calendar,$H1812,B1813,"f",FALSE)</f>
        <v>52167</v>
      </c>
      <c r="I1813" s="177">
        <f>_xll.qlInterestRateIndexValueDate(Index1M,$H1813)</f>
        <v>52169</v>
      </c>
      <c r="J1813" s="182">
        <f>IFERROR(_xll.qlIndexFixing(Index1M,$H1813,TRUE,_xll.ohTrigger(RecalcTrigger,Trigger1M)),NA())</f>
        <v>1.5152116991206492E-2</v>
      </c>
      <c r="K1813" s="44" t="e">
        <f>IFERROR(_xll.qlIndexFixing(Index3M,H1813,TRUE,_xll.ohTrigger(RecalcTrigger,Trigger3M)),NA())</f>
        <v>#N/A</v>
      </c>
      <c r="L1813" s="44">
        <f>IFERROR(_xll.qlIndexFixing(Index6M,$H1813,TRUE,_xll.ohTrigger(RecalcTrigger,Trigger6M)),NA())</f>
        <v>1.5523279792982212E-2</v>
      </c>
      <c r="M1813" s="183">
        <f>IFERROR(_xll.qlIndexFixing(Index1Y,$H1813,TRUE,_xll.ohTrigger(RecalcTrigger,Trigger1Y)),NA())</f>
        <v>1.5760332372990817E-2</v>
      </c>
      <c r="N1813" s="182">
        <f>IFERROR(_xll.qlIndexFixing(ONIndex1M,I1813,TRUE,_xll.ohTrigger(RecalcTrigger,Trigger1M)),NA())</f>
        <v>1.5145326770875656E-2</v>
      </c>
      <c r="O1813" s="44" t="e">
        <f>IFERROR(_xll.qlIndexFixing(ONIndex3M,I1813,TRUE,_xll.ohTrigger(RecalcTrigger,Trigger3M)),NA())</f>
        <v>#N/A</v>
      </c>
      <c r="P1813" s="44">
        <f>IFERROR(_xll.qlIndexFixing(ONIndex6M,I1813,TRUE,_xll.ohTrigger(RecalcTrigger,Trigger6M)),NA())</f>
        <v>1.5504515663504748E-2</v>
      </c>
      <c r="Q1813" s="183">
        <f>IFERROR(_xll.qlIndexFixing(ONIndex1Y,I1813,TRUE,_xll.ohTrigger(RecalcTrigger,Trigger1Y)),NA())</f>
        <v>1.5760622292129156E-2</v>
      </c>
    </row>
    <row r="1814" spans="2:17" x14ac:dyDescent="0.2">
      <c r="B1814" s="39" t="s">
        <v>42</v>
      </c>
      <c r="D1814" s="42">
        <f>_xll.qlCalendarAdvance(Calendar,$D1813,B1814,"f",FALSE)</f>
        <v>52174</v>
      </c>
      <c r="E1814" s="177">
        <f>_xll.qlInterestRateIndexValueDate(IndexON,D1814)</f>
        <v>52174</v>
      </c>
      <c r="F1814" s="193">
        <f>IFERROR(_xll.qlIndexFixing(IndexON,D1814,TRUE,_xll.ohTrigger(RecalcTrigger,TriggerON)),NA())</f>
        <v>1.5039728193873003E-2</v>
      </c>
      <c r="H1814" s="42">
        <f>_xll.qlCalendarAdvance(Calendar,$H1813,B1814,"f",FALSE)</f>
        <v>52174</v>
      </c>
      <c r="I1814" s="177">
        <f>_xll.qlInterestRateIndexValueDate(Index1M,$H1814)</f>
        <v>52176</v>
      </c>
      <c r="J1814" s="182">
        <f>IFERROR(_xll.qlIndexFixing(Index1M,$H1814,TRUE,_xll.ohTrigger(RecalcTrigger,Trigger1M)),NA())</f>
        <v>1.515128472305477E-2</v>
      </c>
      <c r="K1814" s="44" t="e">
        <f>IFERROR(_xll.qlIndexFixing(Index3M,H1814,TRUE,_xll.ohTrigger(RecalcTrigger,Trigger3M)),NA())</f>
        <v>#N/A</v>
      </c>
      <c r="L1814" s="44">
        <f>IFERROR(_xll.qlIndexFixing(Index6M,$H1814,TRUE,_xll.ohTrigger(RecalcTrigger,Trigger6M)),NA())</f>
        <v>1.551998126393467E-2</v>
      </c>
      <c r="M1814" s="183">
        <f>IFERROR(_xll.qlIndexFixing(Index1Y,$H1814,TRUE,_xll.ohTrigger(RecalcTrigger,Trigger1Y)),NA())</f>
        <v>1.5756031259261092E-2</v>
      </c>
      <c r="N1814" s="182">
        <f>IFERROR(_xll.qlIndexFixing(ONIndex1M,I1814,TRUE,_xll.ohTrigger(RecalcTrigger,Trigger1M)),NA())</f>
        <v>1.5143819524467972E-2</v>
      </c>
      <c r="O1814" s="44" t="e">
        <f>IFERROR(_xll.qlIndexFixing(ONIndex3M,I1814,TRUE,_xll.ohTrigger(RecalcTrigger,Trigger3M)),NA())</f>
        <v>#N/A</v>
      </c>
      <c r="P1814" s="44">
        <f>IFERROR(_xll.qlIndexFixing(ONIndex6M,I1814,TRUE,_xll.ohTrigger(RecalcTrigger,Trigger6M)),NA())</f>
        <v>1.5500789323867892E-2</v>
      </c>
      <c r="Q1814" s="183">
        <f>IFERROR(_xll.qlIndexFixing(ONIndex1Y,I1814,TRUE,_xll.ohTrigger(RecalcTrigger,Trigger1Y)),NA())</f>
        <v>1.5754509619281265E-2</v>
      </c>
    </row>
    <row r="1815" spans="2:17" x14ac:dyDescent="0.2">
      <c r="B1815" s="39" t="s">
        <v>42</v>
      </c>
      <c r="D1815" s="42">
        <f>_xll.qlCalendarAdvance(Calendar,$D1814,B1815,"f",FALSE)</f>
        <v>52181</v>
      </c>
      <c r="E1815" s="177">
        <f>_xll.qlInterestRateIndexValueDate(IndexON,D1815)</f>
        <v>52181</v>
      </c>
      <c r="F1815" s="193">
        <f>IFERROR(_xll.qlIndexFixing(IndexON,D1815,TRUE,_xll.ohTrigger(RecalcTrigger,TriggerON)),NA())</f>
        <v>1.5038015279262851E-2</v>
      </c>
      <c r="H1815" s="42">
        <f>_xll.qlCalendarAdvance(Calendar,$H1814,B1815,"f",FALSE)</f>
        <v>52181</v>
      </c>
      <c r="I1815" s="177">
        <f>_xll.qlInterestRateIndexValueDate(Index1M,$H1815)</f>
        <v>52183</v>
      </c>
      <c r="J1815" s="182">
        <f>IFERROR(_xll.qlIndexFixing(Index1M,$H1815,TRUE,_xll.ohTrigger(RecalcTrigger,Trigger1M)),NA())</f>
        <v>1.5149833242833755E-2</v>
      </c>
      <c r="K1815" s="44" t="e">
        <f>IFERROR(_xll.qlIndexFixing(Index3M,H1815,TRUE,_xll.ohTrigger(RecalcTrigger,Trigger3M)),NA())</f>
        <v>#N/A</v>
      </c>
      <c r="L1815" s="44">
        <f>IFERROR(_xll.qlIndexFixing(Index6M,$H1815,TRUE,_xll.ohTrigger(RecalcTrigger,Trigger6M)),NA())</f>
        <v>1.5516850143108628E-2</v>
      </c>
      <c r="M1815" s="183">
        <f>IFERROR(_xll.qlIndexFixing(Index1Y,$H1815,TRUE,_xll.ohTrigger(RecalcTrigger,Trigger1Y)),NA())</f>
        <v>1.5751807273873E-2</v>
      </c>
      <c r="N1815" s="182">
        <f>IFERROR(_xll.qlIndexFixing(ONIndex1M,I1815,TRUE,_xll.ohTrigger(RecalcTrigger,Trigger1M)),NA())</f>
        <v>1.514233400955689E-2</v>
      </c>
      <c r="O1815" s="44" t="e">
        <f>IFERROR(_xll.qlIndexFixing(ONIndex3M,I1815,TRUE,_xll.ohTrigger(RecalcTrigger,Trigger3M)),NA())</f>
        <v>#N/A</v>
      </c>
      <c r="P1815" s="44">
        <f>IFERROR(_xll.qlIndexFixing(ONIndex6M,I1815,TRUE,_xll.ohTrigger(RecalcTrigger,Trigger6M)),NA())</f>
        <v>1.5497108387032554E-2</v>
      </c>
      <c r="Q1815" s="183">
        <f>IFERROR(_xll.qlIndexFixing(ONIndex1Y,I1815,TRUE,_xll.ohTrigger(RecalcTrigger,Trigger1Y)),NA())</f>
        <v>1.5748467020140211E-2</v>
      </c>
    </row>
    <row r="1816" spans="2:17" x14ac:dyDescent="0.2">
      <c r="B1816" s="39" t="s">
        <v>42</v>
      </c>
      <c r="D1816" s="42">
        <f>_xll.qlCalendarAdvance(Calendar,$D1815,B1816,"f",FALSE)</f>
        <v>52188</v>
      </c>
      <c r="E1816" s="177">
        <f>_xll.qlInterestRateIndexValueDate(IndexON,D1816)</f>
        <v>52188</v>
      </c>
      <c r="F1816" s="193">
        <f>IFERROR(_xll.qlIndexFixing(IndexON,D1816,TRUE,_xll.ohTrigger(RecalcTrigger,TriggerON)),NA())</f>
        <v>1.5036329138196081E-2</v>
      </c>
      <c r="H1816" s="42">
        <f>_xll.qlCalendarAdvance(Calendar,$H1815,B1816,"f",FALSE)</f>
        <v>52188</v>
      </c>
      <c r="I1816" s="177">
        <f>_xll.qlInterestRateIndexValueDate(Index1M,$H1816)</f>
        <v>52190</v>
      </c>
      <c r="J1816" s="182">
        <f>IFERROR(_xll.qlIndexFixing(Index1M,$H1816,TRUE,_xll.ohTrigger(RecalcTrigger,Trigger1M)),NA())</f>
        <v>1.5148403717535619E-2</v>
      </c>
      <c r="K1816" s="44" t="e">
        <f>IFERROR(_xll.qlIndexFixing(Index3M,H1816,TRUE,_xll.ohTrigger(RecalcTrigger,Trigger3M)),NA())</f>
        <v>#N/A</v>
      </c>
      <c r="L1816" s="44">
        <f>IFERROR(_xll.qlIndexFixing(Index6M,$H1816,TRUE,_xll.ohTrigger(RecalcTrigger,Trigger6M)),NA())</f>
        <v>1.551376675347352E-2</v>
      </c>
      <c r="M1816" s="183">
        <f>IFERROR(_xll.qlIndexFixing(Index1Y,$H1816,TRUE,_xll.ohTrigger(RecalcTrigger,Trigger1Y)),NA())</f>
        <v>1.5747660648667821E-2</v>
      </c>
      <c r="N1816" s="182">
        <f>IFERROR(_xll.qlIndexFixing(ONIndex1M,I1816,TRUE,_xll.ohTrigger(RecalcTrigger,Trigger1M)),NA())</f>
        <v>1.5140870300003328E-2</v>
      </c>
      <c r="O1816" s="44" t="e">
        <f>IFERROR(_xll.qlIndexFixing(ONIndex3M,I1816,TRUE,_xll.ohTrigger(RecalcTrigger,Trigger3M)),NA())</f>
        <v>#N/A</v>
      </c>
      <c r="P1816" s="44">
        <f>IFERROR(_xll.qlIndexFixing(ONIndex6M,I1816,TRUE,_xll.ohTrigger(RecalcTrigger,Trigger6M)),NA())</f>
        <v>1.5493473000081082E-2</v>
      </c>
      <c r="Q1816" s="183">
        <f>IFERROR(_xll.qlIndexFixing(ONIndex1Y,I1816,TRUE,_xll.ohTrigger(RecalcTrigger,Trigger1Y)),NA())</f>
        <v>1.5742494723962608E-2</v>
      </c>
    </row>
    <row r="1817" spans="2:17" x14ac:dyDescent="0.2">
      <c r="B1817" s="39" t="s">
        <v>42</v>
      </c>
      <c r="D1817" s="42">
        <f>_xll.qlCalendarAdvance(Calendar,$D1816,B1817,"f",FALSE)</f>
        <v>52195</v>
      </c>
      <c r="E1817" s="177">
        <f>_xll.qlInterestRateIndexValueDate(IndexON,D1817)</f>
        <v>52195</v>
      </c>
      <c r="F1817" s="193">
        <f>IFERROR(_xll.qlIndexFixing(IndexON,D1817,TRUE,_xll.ohTrigger(RecalcTrigger,TriggerON)),NA())</f>
        <v>1.5034669859002037E-2</v>
      </c>
      <c r="H1817" s="42">
        <f>_xll.qlCalendarAdvance(Calendar,$H1816,B1817,"f",FALSE)</f>
        <v>52195</v>
      </c>
      <c r="I1817" s="177">
        <f>_xll.qlInterestRateIndexValueDate(Index1M,$H1817)</f>
        <v>52197</v>
      </c>
      <c r="J1817" s="182">
        <f>IFERROR(_xll.qlIndexFixing(Index1M,$H1817,TRUE,_xll.ohTrigger(RecalcTrigger,Trigger1M)),NA())</f>
        <v>1.5146996220853914E-2</v>
      </c>
      <c r="K1817" s="44" t="e">
        <f>IFERROR(_xll.qlIndexFixing(Index3M,H1817,TRUE,_xll.ohTrigger(RecalcTrigger,Trigger3M)),NA())</f>
        <v>#N/A</v>
      </c>
      <c r="L1817" s="44">
        <f>IFERROR(_xll.qlIndexFixing(Index6M,$H1817,TRUE,_xll.ohTrigger(RecalcTrigger,Trigger6M)),NA())</f>
        <v>1.551073124319944E-2</v>
      </c>
      <c r="M1817" s="183">
        <f>IFERROR(_xll.qlIndexFixing(Index1Y,$H1817,TRUE,_xll.ohTrigger(RecalcTrigger,Trigger1Y)),NA())</f>
        <v>1.5743591615501085E-2</v>
      </c>
      <c r="N1817" s="182">
        <f>IFERROR(_xll.qlIndexFixing(ONIndex1M,I1817,TRUE,_xll.ohTrigger(RecalcTrigger,Trigger1M)),NA())</f>
        <v>1.5139428469188587E-2</v>
      </c>
      <c r="O1817" s="44" t="e">
        <f>IFERROR(_xll.qlIndexFixing(ONIndex3M,I1817,TRUE,_xll.ohTrigger(RecalcTrigger,Trigger3M)),NA())</f>
        <v>#N/A</v>
      </c>
      <c r="P1817" s="44">
        <f>IFERROR(_xll.qlIndexFixing(ONIndex6M,I1817,TRUE,_xll.ohTrigger(RecalcTrigger,Trigger6M)),NA())</f>
        <v>1.5489883310175756E-2</v>
      </c>
      <c r="Q1817" s="183">
        <f>IFERROR(_xll.qlIndexFixing(ONIndex1Y,I1817,TRUE,_xll.ohTrigger(RecalcTrigger,Trigger1Y)),NA())</f>
        <v>1.5736592959845197E-2</v>
      </c>
    </row>
    <row r="1818" spans="2:17" x14ac:dyDescent="0.2">
      <c r="B1818" s="39" t="s">
        <v>42</v>
      </c>
      <c r="D1818" s="42">
        <f>_xll.qlCalendarAdvance(Calendar,$D1817,B1818,"f",FALSE)</f>
        <v>52202</v>
      </c>
      <c r="E1818" s="177">
        <f>_xll.qlInterestRateIndexValueDate(IndexON,D1818)</f>
        <v>52202</v>
      </c>
      <c r="F1818" s="193">
        <f>IFERROR(_xll.qlIndexFixing(IndexON,D1818,TRUE,_xll.ohTrigger(RecalcTrigger,TriggerON)),NA())</f>
        <v>1.5033037530569615E-2</v>
      </c>
      <c r="H1818" s="42">
        <f>_xll.qlCalendarAdvance(Calendar,$H1817,B1818,"f",FALSE)</f>
        <v>52202</v>
      </c>
      <c r="I1818" s="177">
        <f>_xll.qlInterestRateIndexValueDate(Index1M,$H1818)</f>
        <v>52204</v>
      </c>
      <c r="J1818" s="182">
        <f>IFERROR(_xll.qlIndexFixing(Index1M,$H1818,TRUE,_xll.ohTrigger(RecalcTrigger,Trigger1M)),NA())</f>
        <v>1.5145610826477196E-2</v>
      </c>
      <c r="K1818" s="44" t="e">
        <f>IFERROR(_xll.qlIndexFixing(Index3M,H1818,TRUE,_xll.ohTrigger(RecalcTrigger,Trigger3M)),NA())</f>
        <v>#N/A</v>
      </c>
      <c r="L1818" s="44">
        <f>IFERROR(_xll.qlIndexFixing(Index6M,$H1818,TRUE,_xll.ohTrigger(RecalcTrigger,Trigger6M)),NA())</f>
        <v>1.5507880228674078E-2</v>
      </c>
      <c r="M1818" s="183">
        <f>IFERROR(_xll.qlIndexFixing(Index1Y,$H1818,TRUE,_xll.ohTrigger(RecalcTrigger,Trigger1Y)),NA())</f>
        <v>1.573960040624232E-2</v>
      </c>
      <c r="N1818" s="182">
        <f>IFERROR(_xll.qlIndexFixing(ONIndex1M,I1818,TRUE,_xll.ohTrigger(RecalcTrigger,Trigger1M)),NA())</f>
        <v>1.5138008590893648E-2</v>
      </c>
      <c r="O1818" s="44" t="e">
        <f>IFERROR(_xll.qlIndexFixing(ONIndex3M,I1818,TRUE,_xll.ohTrigger(RecalcTrigger,Trigger3M)),NA())</f>
        <v>#N/A</v>
      </c>
      <c r="P1818" s="44">
        <f>IFERROR(_xll.qlIndexFixing(ONIndex6M,I1818,TRUE,_xll.ohTrigger(RecalcTrigger,Trigger6M)),NA())</f>
        <v>1.5486339464798604E-2</v>
      </c>
      <c r="Q1818" s="183">
        <f>IFERROR(_xll.qlIndexFixing(ONIndex1Y,I1818,TRUE,_xll.ohTrigger(RecalcTrigger,Trigger1Y)),NA())</f>
        <v>1.5730761957044592E-2</v>
      </c>
    </row>
    <row r="1819" spans="2:17" x14ac:dyDescent="0.2">
      <c r="B1819" s="39" t="s">
        <v>42</v>
      </c>
      <c r="D1819" s="42">
        <f>_xll.qlCalendarAdvance(Calendar,$D1818,B1819,"f",FALSE)</f>
        <v>52209</v>
      </c>
      <c r="E1819" s="177">
        <f>_xll.qlInterestRateIndexValueDate(IndexON,D1819)</f>
        <v>52209</v>
      </c>
      <c r="F1819" s="193">
        <f>IFERROR(_xll.qlIndexFixing(IndexON,D1819,TRUE,_xll.ohTrigger(RecalcTrigger,TriggerON)),NA())</f>
        <v>1.5031432241308096E-2</v>
      </c>
      <c r="H1819" s="42">
        <f>_xll.qlCalendarAdvance(Calendar,$H1818,B1819,"f",FALSE)</f>
        <v>52209</v>
      </c>
      <c r="I1819" s="177">
        <f>_xll.qlInterestRateIndexValueDate(Index1M,$H1819)</f>
        <v>52211</v>
      </c>
      <c r="J1819" s="182">
        <f>IFERROR(_xll.qlIndexFixing(Index1M,$H1819,TRUE,_xll.ohTrigger(RecalcTrigger,Trigger1M)),NA())</f>
        <v>1.5144247608091521E-2</v>
      </c>
      <c r="K1819" s="44" t="e">
        <f>IFERROR(_xll.qlIndexFixing(Index3M,H1819,TRUE,_xll.ohTrigger(RecalcTrigger,Trigger3M)),NA())</f>
        <v>#N/A</v>
      </c>
      <c r="L1819" s="44">
        <f>IFERROR(_xll.qlIndexFixing(Index6M,$H1819,TRUE,_xll.ohTrigger(RecalcTrigger,Trigger6M)),NA())</f>
        <v>1.5504944288258899E-2</v>
      </c>
      <c r="M1819" s="183">
        <f>IFERROR(_xll.qlIndexFixing(Index1Y,$H1819,TRUE,_xll.ohTrigger(RecalcTrigger,Trigger1Y)),NA())</f>
        <v>1.5735687252775087E-2</v>
      </c>
      <c r="N1819" s="182">
        <f>IFERROR(_xll.qlIndexFixing(ONIndex1M,I1819,TRUE,_xll.ohTrigger(RecalcTrigger,Trigger1M)),NA())</f>
        <v>1.5136610738579748E-2</v>
      </c>
      <c r="O1819" s="44" t="e">
        <f>IFERROR(_xll.qlIndexFixing(ONIndex3M,I1819,TRUE,_xll.ohTrigger(RecalcTrigger,Trigger3M)),NA())</f>
        <v>#N/A</v>
      </c>
      <c r="P1819" s="44">
        <f>IFERROR(_xll.qlIndexFixing(ONIndex6M,I1819,TRUE,_xll.ohTrigger(RecalcTrigger,Trigger6M)),NA())</f>
        <v>1.5482841611191844E-2</v>
      </c>
      <c r="Q1819" s="183">
        <f>IFERROR(_xll.qlIndexFixing(ONIndex1Y,I1819,TRUE,_xll.ohTrigger(RecalcTrigger,Trigger1Y)),NA())</f>
        <v>1.5725001944577599E-2</v>
      </c>
    </row>
    <row r="1820" spans="2:17" x14ac:dyDescent="0.2">
      <c r="B1820" s="39" t="s">
        <v>42</v>
      </c>
      <c r="D1820" s="42">
        <f>_xll.qlCalendarAdvance(Calendar,$D1819,B1820,"f",FALSE)</f>
        <v>52216</v>
      </c>
      <c r="E1820" s="177">
        <f>_xll.qlInterestRateIndexValueDate(IndexON,D1820)</f>
        <v>52216</v>
      </c>
      <c r="F1820" s="193">
        <f>IFERROR(_xll.qlIndexFixing(IndexON,D1820,TRUE,_xll.ohTrigger(RecalcTrigger,TriggerON)),NA())</f>
        <v>1.5029854079866567E-2</v>
      </c>
      <c r="H1820" s="42">
        <f>_xll.qlCalendarAdvance(Calendar,$H1819,B1820,"f",FALSE)</f>
        <v>52216</v>
      </c>
      <c r="I1820" s="177">
        <f>_xll.qlInterestRateIndexValueDate(Index1M,$H1820)</f>
        <v>52218</v>
      </c>
      <c r="J1820" s="182">
        <f>IFERROR(_xll.qlIndexFixing(Index1M,$H1820,TRUE,_xll.ohTrigger(RecalcTrigger,Trigger1M)),NA())</f>
        <v>1.5142906639392939E-2</v>
      </c>
      <c r="K1820" s="44" t="e">
        <f>IFERROR(_xll.qlIndexFixing(Index3M,H1820,TRUE,_xll.ohTrigger(RecalcTrigger,Trigger3M)),NA())</f>
        <v>#N/A</v>
      </c>
      <c r="L1820" s="44">
        <f>IFERROR(_xll.qlIndexFixing(Index6M,$H1820,TRUE,_xll.ohTrigger(RecalcTrigger,Trigger6M)),NA())</f>
        <v>1.5502056684415389E-2</v>
      </c>
      <c r="M1820" s="183">
        <f>IFERROR(_xll.qlIndexFixing(Index1Y,$H1820,TRUE,_xll.ohTrigger(RecalcTrigger,Trigger1Y)),NA())</f>
        <v>1.5731852386998268E-2</v>
      </c>
      <c r="N1820" s="182">
        <f>IFERROR(_xll.qlIndexFixing(ONIndex1M,I1820,TRUE,_xll.ohTrigger(RecalcTrigger,Trigger1M)),NA())</f>
        <v>1.5135234985867996E-2</v>
      </c>
      <c r="O1820" s="44" t="e">
        <f>IFERROR(_xll.qlIndexFixing(ONIndex3M,I1820,TRUE,_xll.ohTrigger(RecalcTrigger,Trigger3M)),NA())</f>
        <v>#N/A</v>
      </c>
      <c r="P1820" s="44">
        <f>IFERROR(_xll.qlIndexFixing(ONIndex6M,I1820,TRUE,_xll.ohTrigger(RecalcTrigger,Trigger6M)),NA())</f>
        <v>1.5479389896277951E-2</v>
      </c>
      <c r="Q1820" s="183">
        <f>IFERROR(_xll.qlIndexFixing(ONIndex1Y,I1820,TRUE,_xll.ohTrigger(RecalcTrigger,Trigger1Y)),NA())</f>
        <v>1.5719313151780767E-2</v>
      </c>
    </row>
    <row r="1821" spans="2:17" x14ac:dyDescent="0.2">
      <c r="B1821" s="39" t="s">
        <v>42</v>
      </c>
      <c r="D1821" s="42">
        <f>_xll.qlCalendarAdvance(Calendar,$D1820,B1821,"f",FALSE)</f>
        <v>52223</v>
      </c>
      <c r="E1821" s="177">
        <f>_xll.qlInterestRateIndexValueDate(IndexON,D1821)</f>
        <v>52223</v>
      </c>
      <c r="F1821" s="193">
        <f>IFERROR(_xll.qlIndexFixing(IndexON,D1821,TRUE,_xll.ohTrigger(RecalcTrigger,TriggerON)),NA())</f>
        <v>1.502830313481418E-2</v>
      </c>
      <c r="H1821" s="42">
        <f>_xll.qlCalendarAdvance(Calendar,$H1820,B1821,"f",FALSE)</f>
        <v>52223</v>
      </c>
      <c r="I1821" s="177">
        <f>_xll.qlInterestRateIndexValueDate(Index1M,$H1821)</f>
        <v>52229</v>
      </c>
      <c r="J1821" s="182">
        <f>IFERROR(_xll.qlIndexFixing(Index1M,$H1821,TRUE,_xll.ohTrigger(RecalcTrigger,Trigger1M)),NA())</f>
        <v>1.5140617611181203E-2</v>
      </c>
      <c r="K1821" s="44" t="e">
        <f>IFERROR(_xll.qlIndexFixing(Index3M,H1821,TRUE,_xll.ohTrigger(RecalcTrigger,Trigger3M)),NA())</f>
        <v>#N/A</v>
      </c>
      <c r="L1821" s="44">
        <f>IFERROR(_xll.qlIndexFixing(Index6M,$H1821,TRUE,_xll.ohTrigger(RecalcTrigger,Trigger6M)),NA())</f>
        <v>1.5497617037266575E-2</v>
      </c>
      <c r="M1821" s="183">
        <f>IFERROR(_xll.qlIndexFixing(Index1Y,$H1821,TRUE,_xll.ohTrigger(RecalcTrigger,Trigger1Y)),NA())</f>
        <v>1.5725984900250841E-2</v>
      </c>
      <c r="N1821" s="182">
        <f>IFERROR(_xll.qlIndexFixing(ONIndex1M,I1821,TRUE,_xll.ohTrigger(RecalcTrigger,Trigger1M)),NA())</f>
        <v>1.5133721512761156E-2</v>
      </c>
      <c r="O1821" s="44" t="e">
        <f>IFERROR(_xll.qlIndexFixing(ONIndex3M,I1821,TRUE,_xll.ohTrigger(RecalcTrigger,Trigger3M)),NA())</f>
        <v>#N/A</v>
      </c>
      <c r="P1821" s="44">
        <f>IFERROR(_xll.qlIndexFixing(ONIndex6M,I1821,TRUE,_xll.ohTrigger(RecalcTrigger,Trigger6M)),NA())</f>
        <v>1.5475112202598673E-2</v>
      </c>
      <c r="Q1821" s="183">
        <f>IFERROR(_xll.qlIndexFixing(ONIndex1Y,I1821,TRUE,_xll.ohTrigger(RecalcTrigger,Trigger1Y)),NA())</f>
        <v>1.5712050013489964E-2</v>
      </c>
    </row>
    <row r="1822" spans="2:17" x14ac:dyDescent="0.2">
      <c r="B1822" s="39" t="s">
        <v>42</v>
      </c>
      <c r="D1822" s="42">
        <f>_xll.qlCalendarAdvance(Calendar,$D1821,B1822,"f",FALSE)</f>
        <v>52230</v>
      </c>
      <c r="E1822" s="177">
        <f>_xll.qlInterestRateIndexValueDate(IndexON,D1822)</f>
        <v>52230</v>
      </c>
      <c r="F1822" s="193">
        <f>IFERROR(_xll.qlIndexFixing(IndexON,D1822,TRUE,_xll.ohTrigger(RecalcTrigger,TriggerON)),NA())</f>
        <v>1.5026779494800024E-2</v>
      </c>
      <c r="H1822" s="42">
        <f>_xll.qlCalendarAdvance(Calendar,$H1821,B1822,"f",FALSE)</f>
        <v>52230</v>
      </c>
      <c r="I1822" s="177">
        <f>_xll.qlInterestRateIndexValueDate(Index1M,$H1822)</f>
        <v>52233</v>
      </c>
      <c r="J1822" s="182">
        <f>IFERROR(_xll.qlIndexFixing(Index1M,$H1822,TRUE,_xll.ohTrigger(RecalcTrigger,Trigger1M)),NA())</f>
        <v>1.5139880589828868E-2</v>
      </c>
      <c r="K1822" s="44" t="e">
        <f>IFERROR(_xll.qlIndexFixing(Index3M,H1822,TRUE,_xll.ohTrigger(RecalcTrigger,Trigger3M)),NA())</f>
        <v>#N/A</v>
      </c>
      <c r="L1822" s="44">
        <f>IFERROR(_xll.qlIndexFixing(Index6M,$H1822,TRUE,_xll.ohTrigger(RecalcTrigger,Trigger6M)),NA())</f>
        <v>1.5495881918818052E-2</v>
      </c>
      <c r="M1822" s="183">
        <f>IFERROR(_xll.qlIndexFixing(Index1Y,$H1822,TRUE,_xll.ohTrigger(RecalcTrigger,Trigger1Y)),NA())</f>
        <v>1.5724163737765522E-2</v>
      </c>
      <c r="N1822" s="182">
        <f>IFERROR(_xll.qlIndexFixing(ONIndex1M,I1822,TRUE,_xll.ohTrigger(RecalcTrigger,Trigger1M)),NA())</f>
        <v>1.5132361703695807E-2</v>
      </c>
      <c r="O1822" s="44" t="e">
        <f>IFERROR(_xll.qlIndexFixing(ONIndex3M,I1822,TRUE,_xll.ohTrigger(RecalcTrigger,Trigger3M)),NA())</f>
        <v>#N/A</v>
      </c>
      <c r="P1822" s="44">
        <f>IFERROR(_xll.qlIndexFixing(ONIndex6M,I1822,TRUE,_xll.ohTrigger(RecalcTrigger,Trigger6M)),NA())</f>
        <v>1.5472149415023395E-2</v>
      </c>
      <c r="Q1822" s="183">
        <f>IFERROR(_xll.qlIndexFixing(ONIndex1Y,I1822,TRUE,_xll.ohTrigger(RecalcTrigger,Trigger1Y)),NA())</f>
        <v>1.5707363768138194E-2</v>
      </c>
    </row>
    <row r="1823" spans="2:17" x14ac:dyDescent="0.2">
      <c r="B1823" s="39" t="s">
        <v>42</v>
      </c>
      <c r="D1823" s="42">
        <f>_xll.qlCalendarAdvance(Calendar,$D1822,B1823,"f",FALSE)</f>
        <v>52237</v>
      </c>
      <c r="E1823" s="177">
        <f>_xll.qlInterestRateIndexValueDate(IndexON,D1823)</f>
        <v>52237</v>
      </c>
      <c r="F1823" s="193">
        <f>IFERROR(_xll.qlIndexFixing(IndexON,D1823,TRUE,_xll.ohTrigger(RecalcTrigger,TriggerON)),NA())</f>
        <v>1.5025283248393251E-2</v>
      </c>
      <c r="H1823" s="42">
        <f>_xll.qlCalendarAdvance(Calendar,$H1822,B1823,"f",FALSE)</f>
        <v>52237</v>
      </c>
      <c r="I1823" s="177">
        <f>_xll.qlInterestRateIndexValueDate(Index1M,$H1823)</f>
        <v>52239</v>
      </c>
      <c r="J1823" s="182">
        <f>IFERROR(_xll.qlIndexFixing(Index1M,$H1823,TRUE,_xll.ohTrigger(RecalcTrigger,Trigger1M)),NA())</f>
        <v>1.5139017968315294E-2</v>
      </c>
      <c r="K1823" s="44" t="e">
        <f>IFERROR(_xll.qlIndexFixing(Index3M,H1823,TRUE,_xll.ohTrigger(RecalcTrigger,Trigger3M)),NA())</f>
        <v>#N/A</v>
      </c>
      <c r="L1823" s="44">
        <f>IFERROR(_xll.qlIndexFixing(Index6M,$H1823,TRUE,_xll.ohTrigger(RecalcTrigger,Trigger6M)),NA())</f>
        <v>1.5493531946072595E-2</v>
      </c>
      <c r="M1823" s="183">
        <f>IFERROR(_xll.qlIndexFixing(Index1Y,$H1823,TRUE,_xll.ohTrigger(RecalcTrigger,Trigger1Y)),NA())</f>
        <v>1.5720819835014836E-2</v>
      </c>
      <c r="N1823" s="182">
        <f>IFERROR(_xll.qlIndexFixing(ONIndex1M,I1823,TRUE,_xll.ohTrigger(RecalcTrigger,Trigger1M)),NA())</f>
        <v>1.5131241061476786E-2</v>
      </c>
      <c r="O1823" s="44" t="e">
        <f>IFERROR(_xll.qlIndexFixing(ONIndex3M,I1823,TRUE,_xll.ohTrigger(RecalcTrigger,Trigger3M)),NA())</f>
        <v>#N/A</v>
      </c>
      <c r="P1823" s="44">
        <f>IFERROR(_xll.qlIndexFixing(ONIndex6M,I1823,TRUE,_xll.ohTrigger(RecalcTrigger,Trigger6M)),NA())</f>
        <v>1.5469313057874245E-2</v>
      </c>
      <c r="Q1823" s="183">
        <f>IFERROR(_xll.qlIndexFixing(ONIndex1Y,I1823,TRUE,_xll.ohTrigger(RecalcTrigger,Trigger1Y)),NA())</f>
        <v>1.5702676382538527E-2</v>
      </c>
    </row>
    <row r="1824" spans="2:17" x14ac:dyDescent="0.2">
      <c r="B1824" s="39" t="s">
        <v>42</v>
      </c>
      <c r="D1824" s="42">
        <f>_xll.qlCalendarAdvance(Calendar,$D1823,B1824,"f",FALSE)</f>
        <v>52244</v>
      </c>
      <c r="E1824" s="177">
        <f>_xll.qlInterestRateIndexValueDate(IndexON,D1824)</f>
        <v>52244</v>
      </c>
      <c r="F1824" s="193">
        <f>IFERROR(_xll.qlIndexFixing(IndexON,D1824,TRUE,_xll.ohTrigger(RecalcTrigger,TriggerON)),NA())</f>
        <v>1.5023814484163012E-2</v>
      </c>
      <c r="H1824" s="42">
        <f>_xll.qlCalendarAdvance(Calendar,$H1823,B1824,"f",FALSE)</f>
        <v>52244</v>
      </c>
      <c r="I1824" s="177">
        <f>_xll.qlInterestRateIndexValueDate(Index1M,$H1824)</f>
        <v>52246</v>
      </c>
      <c r="J1824" s="182">
        <f>IFERROR(_xll.qlIndexFixing(Index1M,$H1824,TRUE,_xll.ohTrigger(RecalcTrigger,Trigger1M)),NA())</f>
        <v>1.5137766735268121E-2</v>
      </c>
      <c r="K1824" s="44" t="e">
        <f>IFERROR(_xll.qlIndexFixing(Index3M,H1824,TRUE,_xll.ohTrigger(RecalcTrigger,Trigger3M)),NA())</f>
        <v>#N/A</v>
      </c>
      <c r="L1824" s="44">
        <f>IFERROR(_xll.qlIndexFixing(Index6M,$H1824,TRUE,_xll.ohTrigger(RecalcTrigger,Trigger6M)),NA())</f>
        <v>1.5490835740343638E-2</v>
      </c>
      <c r="M1824" s="183">
        <f>IFERROR(_xll.qlIndexFixing(Index1Y,$H1824,TRUE,_xll.ohTrigger(RecalcTrigger,Trigger1Y)),NA())</f>
        <v>1.5717300439280869E-2</v>
      </c>
      <c r="N1824" s="182">
        <f>IFERROR(_xll.qlIndexFixing(ONIndex1M,I1824,TRUE,_xll.ohTrigger(RecalcTrigger,Trigger1M)),NA())</f>
        <v>1.5129954443384719E-2</v>
      </c>
      <c r="O1824" s="44" t="e">
        <f>IFERROR(_xll.qlIndexFixing(ONIndex3M,I1824,TRUE,_xll.ohTrigger(RecalcTrigger,Trigger3M)),NA())</f>
        <v>#N/A</v>
      </c>
      <c r="P1824" s="44">
        <f>IFERROR(_xll.qlIndexFixing(ONIndex6M,I1824,TRUE,_xll.ohTrigger(RecalcTrigger,Trigger6M)),NA())</f>
        <v>1.546604737119317E-2</v>
      </c>
      <c r="Q1824" s="183">
        <f>IFERROR(_xll.qlIndexFixing(ONIndex1Y,I1824,TRUE,_xll.ohTrigger(RecalcTrigger,Trigger1Y)),NA())</f>
        <v>1.5697274759709501E-2</v>
      </c>
    </row>
    <row r="1825" spans="2:17" x14ac:dyDescent="0.2">
      <c r="B1825" s="39" t="s">
        <v>42</v>
      </c>
      <c r="D1825" s="42">
        <f>_xll.qlCalendarAdvance(Calendar,$D1824,B1825,"f",FALSE)</f>
        <v>52251</v>
      </c>
      <c r="E1825" s="177">
        <f>_xll.qlInterestRateIndexValueDate(IndexON,D1825)</f>
        <v>52251</v>
      </c>
      <c r="F1825" s="193">
        <f>IFERROR(_xll.qlIndexFixing(IndexON,D1825,TRUE,_xll.ohTrigger(RecalcTrigger,TriggerON)),NA())</f>
        <v>1.5022373290838331E-2</v>
      </c>
      <c r="H1825" s="42">
        <f>_xll.qlCalendarAdvance(Calendar,$H1824,B1825,"f",FALSE)</f>
        <v>52251</v>
      </c>
      <c r="I1825" s="177">
        <f>_xll.qlInterestRateIndexValueDate(Index1M,$H1825)</f>
        <v>52253</v>
      </c>
      <c r="J1825" s="182">
        <f>IFERROR(_xll.qlIndexFixing(Index1M,$H1825,TRUE,_xll.ohTrigger(RecalcTrigger,Trigger1M)),NA())</f>
        <v>1.5136538120358312E-2</v>
      </c>
      <c r="K1825" s="44" t="e">
        <f>IFERROR(_xll.qlIndexFixing(Index3M,H1825,TRUE,_xll.ohTrigger(RecalcTrigger,Trigger3M)),NA())</f>
        <v>#N/A</v>
      </c>
      <c r="L1825" s="44">
        <f>IFERROR(_xll.qlIndexFixing(Index6M,$H1825,TRUE,_xll.ohTrigger(RecalcTrigger,Trigger6M)),NA())</f>
        <v>1.5488188599440697E-2</v>
      </c>
      <c r="M1825" s="183">
        <f>IFERROR(_xll.qlIndexFixing(Index1Y,$H1825,TRUE,_xll.ohTrigger(RecalcTrigger,Trigger1Y)),NA())</f>
        <v>1.5713860490954024E-2</v>
      </c>
      <c r="N1825" s="182">
        <f>IFERROR(_xll.qlIndexFixing(ONIndex1M,I1825,TRUE,_xll.ohTrigger(RecalcTrigger,Trigger1M)),NA())</f>
        <v>1.5128690292840474E-2</v>
      </c>
      <c r="O1825" s="44" t="e">
        <f>IFERROR(_xll.qlIndexFixing(ONIndex3M,I1825,TRUE,_xll.ohTrigger(RecalcTrigger,Trigger3M)),NA())</f>
        <v>#N/A</v>
      </c>
      <c r="P1825" s="44">
        <f>IFERROR(_xll.qlIndexFixing(ONIndex6M,I1825,TRUE,_xll.ohTrigger(RecalcTrigger,Trigger6M)),NA())</f>
        <v>1.5462828559735797E-2</v>
      </c>
      <c r="Q1825" s="183">
        <f>IFERROR(_xll.qlIndexFixing(ONIndex1Y,I1825,TRUE,_xll.ohTrigger(RecalcTrigger,Trigger1Y)),NA())</f>
        <v>1.5691945502354088E-2</v>
      </c>
    </row>
    <row r="1826" spans="2:17" x14ac:dyDescent="0.2">
      <c r="B1826" s="39" t="s">
        <v>42</v>
      </c>
      <c r="D1826" s="42">
        <f>_xll.qlCalendarAdvance(Calendar,$D1825,B1826,"f",FALSE)</f>
        <v>52258</v>
      </c>
      <c r="E1826" s="177">
        <f>_xll.qlInterestRateIndexValueDate(IndexON,D1826)</f>
        <v>52258</v>
      </c>
      <c r="F1826" s="193">
        <f>IFERROR(_xll.qlIndexFixing(IndexON,D1826,TRUE,_xll.ohTrigger(RecalcTrigger,TriggerON)),NA())</f>
        <v>1.5020959756748553E-2</v>
      </c>
      <c r="H1826" s="42">
        <f>_xll.qlCalendarAdvance(Calendar,$H1825,B1826,"f",FALSE)</f>
        <v>52258</v>
      </c>
      <c r="I1826" s="177">
        <f>_xll.qlInterestRateIndexValueDate(Index1M,$H1826)</f>
        <v>52260</v>
      </c>
      <c r="J1826" s="182">
        <f>IFERROR(_xll.qlIndexFixing(Index1M,$H1826,TRUE,_xll.ohTrigger(RecalcTrigger,Trigger1M)),NA())</f>
        <v>1.5134631098406579E-2</v>
      </c>
      <c r="K1826" s="44" t="e">
        <f>IFERROR(_xll.qlIndexFixing(Index3M,H1826,TRUE,_xll.ohTrigger(RecalcTrigger,Trigger3M)),NA())</f>
        <v>#N/A</v>
      </c>
      <c r="L1826" s="44">
        <f>IFERROR(_xll.qlIndexFixing(Index6M,$H1826,TRUE,_xll.ohTrigger(RecalcTrigger,Trigger6M)),NA())</f>
        <v>1.5485590671557711E-2</v>
      </c>
      <c r="M1826" s="183">
        <f>IFERROR(_xll.qlIndexFixing(Index1Y,$H1826,TRUE,_xll.ohTrigger(RecalcTrigger,Trigger1Y)),NA())</f>
        <v>1.5710500222024283E-2</v>
      </c>
      <c r="N1826" s="182">
        <f>IFERROR(_xll.qlIndexFixing(ONIndex1M,I1826,TRUE,_xll.ohTrigger(RecalcTrigger,Trigger1M)),NA())</f>
        <v>1.5127448683625033E-2</v>
      </c>
      <c r="O1826" s="44" t="e">
        <f>IFERROR(_xll.qlIndexFixing(ONIndex3M,I1826,TRUE,_xll.ohTrigger(RecalcTrigger,Trigger3M)),NA())</f>
        <v>#N/A</v>
      </c>
      <c r="P1826" s="44">
        <f>IFERROR(_xll.qlIndexFixing(ONIndex6M,I1826,TRUE,_xll.ohTrigger(RecalcTrigger,Trigger6M)),NA())</f>
        <v>1.5459656770664409E-2</v>
      </c>
      <c r="Q1826" s="183">
        <f>IFERROR(_xll.qlIndexFixing(ONIndex1Y,I1826,TRUE,_xll.ohTrigger(RecalcTrigger,Trigger1Y)),NA())</f>
        <v>1.5686688839489094E-2</v>
      </c>
    </row>
    <row r="1827" spans="2:17" x14ac:dyDescent="0.2">
      <c r="B1827" s="39" t="s">
        <v>42</v>
      </c>
      <c r="D1827" s="42">
        <f>_xll.qlCalendarAdvance(Calendar,$D1826,B1827,"f",FALSE)</f>
        <v>52265</v>
      </c>
      <c r="E1827" s="177">
        <f>_xll.qlInterestRateIndexValueDate(IndexON,D1827)</f>
        <v>52265</v>
      </c>
      <c r="F1827" s="193">
        <f>IFERROR(_xll.qlIndexFixing(IndexON,D1827,TRUE,_xll.ohTrigger(RecalcTrigger,TriggerON)),NA())</f>
        <v>1.5019573970782574E-2</v>
      </c>
      <c r="H1827" s="42">
        <f>_xll.qlCalendarAdvance(Calendar,$H1826,B1827,"f",FALSE)</f>
        <v>52265</v>
      </c>
      <c r="I1827" s="177">
        <f>_xll.qlInterestRateIndexValueDate(Index1M,$H1827)</f>
        <v>52267</v>
      </c>
      <c r="J1827" s="182">
        <f>IFERROR(_xll.qlIndexFixing(Index1M,$H1827,TRUE,_xll.ohTrigger(RecalcTrigger,Trigger1M)),NA())</f>
        <v>1.5133208228371877E-2</v>
      </c>
      <c r="K1827" s="44" t="e">
        <f>IFERROR(_xll.qlIndexFixing(Index3M,H1827,TRUE,_xll.ohTrigger(RecalcTrigger,Trigger3M)),NA())</f>
        <v>#N/A</v>
      </c>
      <c r="L1827" s="44">
        <f>IFERROR(_xll.qlIndexFixing(Index6M,$H1827,TRUE,_xll.ohTrigger(RecalcTrigger,Trigger6M)),NA())</f>
        <v>1.5483042104894368E-2</v>
      </c>
      <c r="M1827" s="183">
        <f>IFERROR(_xll.qlIndexFixing(Index1Y,$H1827,TRUE,_xll.ohTrigger(RecalcTrigger,Trigger1Y)),NA())</f>
        <v>1.5707219864496972E-2</v>
      </c>
      <c r="N1827" s="182">
        <f>IFERROR(_xll.qlIndexFixing(ONIndex1M,I1827,TRUE,_xll.ohTrigger(RecalcTrigger,Trigger1M)),NA())</f>
        <v>1.5126229689279569E-2</v>
      </c>
      <c r="O1827" s="44" t="e">
        <f>IFERROR(_xll.qlIndexFixing(ONIndex3M,I1827,TRUE,_xll.ohTrigger(RecalcTrigger,Trigger3M)),NA())</f>
        <v>#N/A</v>
      </c>
      <c r="P1827" s="44">
        <f>IFERROR(_xll.qlIndexFixing(ONIndex6M,I1827,TRUE,_xll.ohTrigger(RecalcTrigger,Trigger6M)),NA())</f>
        <v>1.5456532151301161E-2</v>
      </c>
      <c r="Q1827" s="183">
        <f>IFERROR(_xll.qlIndexFixing(ONIndex1Y,I1827,TRUE,_xll.ohTrigger(RecalcTrigger,Trigger1Y)),NA())</f>
        <v>1.5681505000371132E-2</v>
      </c>
    </row>
    <row r="1828" spans="2:17" x14ac:dyDescent="0.2">
      <c r="B1828" s="39" t="s">
        <v>42</v>
      </c>
      <c r="D1828" s="42">
        <f>_xll.qlCalendarAdvance(Calendar,$D1827,B1828,"f",FALSE)</f>
        <v>52272</v>
      </c>
      <c r="E1828" s="177">
        <f>_xll.qlInterestRateIndexValueDate(IndexON,D1828)</f>
        <v>52272</v>
      </c>
      <c r="F1828" s="193">
        <f>IFERROR(_xll.qlIndexFixing(IndexON,D1828,TRUE,_xll.ohTrigger(RecalcTrigger,TriggerON)),NA())</f>
        <v>1.5018216021349673E-2</v>
      </c>
      <c r="H1828" s="42">
        <f>_xll.qlCalendarAdvance(Calendar,$H1827,B1828,"f",FALSE)</f>
        <v>52272</v>
      </c>
      <c r="I1828" s="177">
        <f>_xll.qlInterestRateIndexValueDate(Index1M,$H1828)</f>
        <v>52274</v>
      </c>
      <c r="J1828" s="182">
        <f>IFERROR(_xll.qlIndexFixing(Index1M,$H1828,TRUE,_xll.ohTrigger(RecalcTrigger,Trigger1M)),NA())</f>
        <v>1.5132041558051526E-2</v>
      </c>
      <c r="K1828" s="44" t="e">
        <f>IFERROR(_xll.qlIndexFixing(Index3M,H1828,TRUE,_xll.ohTrigger(RecalcTrigger,Trigger3M)),NA())</f>
        <v>#N/A</v>
      </c>
      <c r="L1828" s="44">
        <f>IFERROR(_xll.qlIndexFixing(Index6M,$H1828,TRUE,_xll.ohTrigger(RecalcTrigger,Trigger6M)),NA())</f>
        <v>1.5480543047650354E-2</v>
      </c>
      <c r="M1828" s="183">
        <f>IFERROR(_xll.qlIndexFixing(Index1Y,$H1828,TRUE,_xll.ohTrigger(RecalcTrigger,Trigger1Y)),NA())</f>
        <v>1.5704019650394269E-2</v>
      </c>
      <c r="N1828" s="182">
        <f>IFERROR(_xll.qlIndexFixing(ONIndex1M,I1828,TRUE,_xll.ohTrigger(RecalcTrigger,Trigger1M)),NA())</f>
        <v>1.5125033383265318E-2</v>
      </c>
      <c r="O1828" s="44" t="e">
        <f>IFERROR(_xll.qlIndexFixing(ONIndex3M,I1828,TRUE,_xll.ohTrigger(RecalcTrigger,Trigger3M)),NA())</f>
        <v>#N/A</v>
      </c>
      <c r="P1828" s="44">
        <f>IFERROR(_xll.qlIndexFixing(ONIndex6M,I1828,TRUE,_xll.ohTrigger(RecalcTrigger,Trigger6M)),NA())</f>
        <v>1.5453454848728398E-2</v>
      </c>
      <c r="Q1828" s="183">
        <f>IFERROR(_xll.qlIndexFixing(ONIndex1Y,I1828,TRUE,_xll.ohTrigger(RecalcTrigger,Trigger1Y)),NA())</f>
        <v>1.5676394214176881E-2</v>
      </c>
    </row>
    <row r="1829" spans="2:17" x14ac:dyDescent="0.2">
      <c r="B1829" s="39" t="s">
        <v>42</v>
      </c>
      <c r="D1829" s="42">
        <f>_xll.qlCalendarAdvance(Calendar,$D1828,B1829,"f",FALSE)</f>
        <v>52279</v>
      </c>
      <c r="E1829" s="177">
        <f>_xll.qlInterestRateIndexValueDate(IndexON,D1829)</f>
        <v>52279</v>
      </c>
      <c r="F1829" s="193">
        <f>IFERROR(_xll.qlIndexFixing(IndexON,D1829,TRUE,_xll.ohTrigger(RecalcTrigger,TriggerON)),NA())</f>
        <v>1.5016885997098939E-2</v>
      </c>
      <c r="H1829" s="42">
        <f>_xll.qlCalendarAdvance(Calendar,$H1828,B1829,"f",FALSE)</f>
        <v>52279</v>
      </c>
      <c r="I1829" s="177">
        <f>_xll.qlInterestRateIndexValueDate(Index1M,$H1829)</f>
        <v>52281</v>
      </c>
      <c r="J1829" s="182">
        <f>IFERROR(_xll.qlIndexFixing(Index1M,$H1829,TRUE,_xll.ohTrigger(RecalcTrigger,Trigger1M)),NA())</f>
        <v>1.5130897775716967E-2</v>
      </c>
      <c r="K1829" s="44" t="e">
        <f>IFERROR(_xll.qlIndexFixing(Index3M,H1829,TRUE,_xll.ohTrigger(RecalcTrigger,Trigger3M)),NA())</f>
        <v>#N/A</v>
      </c>
      <c r="L1829" s="44">
        <f>IFERROR(_xll.qlIndexFixing(Index6M,$H1829,TRUE,_xll.ohTrigger(RecalcTrigger,Trigger6M)),NA())</f>
        <v>1.5478093648030648E-2</v>
      </c>
      <c r="M1829" s="183">
        <f>IFERROR(_xll.qlIndexFixing(Index1Y,$H1829,TRUE,_xll.ohTrigger(RecalcTrigger,Trigger1Y)),NA())</f>
        <v>1.570089981175303E-2</v>
      </c>
      <c r="N1829" s="182">
        <f>IFERROR(_xll.qlIndexFixing(ONIndex1M,I1829,TRUE,_xll.ohTrigger(RecalcTrigger,Trigger1M)),NA())</f>
        <v>1.5123859839363263E-2</v>
      </c>
      <c r="O1829" s="44" t="e">
        <f>IFERROR(_xll.qlIndexFixing(ONIndex3M,I1829,TRUE,_xll.ohTrigger(RecalcTrigger,Trigger3M)),NA())</f>
        <v>#N/A</v>
      </c>
      <c r="P1829" s="44">
        <f>IFERROR(_xll.qlIndexFixing(ONIndex6M,I1829,TRUE,_xll.ohTrigger(RecalcTrigger,Trigger6M)),NA())</f>
        <v>1.5450425010508084E-2</v>
      </c>
      <c r="Q1829" s="183">
        <f>IFERROR(_xll.qlIndexFixing(ONIndex1Y,I1829,TRUE,_xll.ohTrigger(RecalcTrigger,Trigger1Y)),NA())</f>
        <v>1.5671356710083018E-2</v>
      </c>
    </row>
    <row r="1830" spans="2:17" x14ac:dyDescent="0.2">
      <c r="B1830" s="39" t="s">
        <v>42</v>
      </c>
      <c r="D1830" s="42">
        <f>_xll.qlCalendarAdvance(Calendar,$D1829,B1830,"f",FALSE)</f>
        <v>52286</v>
      </c>
      <c r="E1830" s="177">
        <f>_xll.qlInterestRateIndexValueDate(IndexON,D1830)</f>
        <v>52286</v>
      </c>
      <c r="F1830" s="193">
        <f>IFERROR(_xll.qlIndexFixing(IndexON,D1830,TRUE,_xll.ohTrigger(RecalcTrigger,TriggerON)),NA())</f>
        <v>1.5015583986599523E-2</v>
      </c>
      <c r="H1830" s="42">
        <f>_xll.qlCalendarAdvance(Calendar,$H1829,B1830,"f",FALSE)</f>
        <v>52286</v>
      </c>
      <c r="I1830" s="177">
        <f>_xll.qlInterestRateIndexValueDate(Index1M,$H1830)</f>
        <v>52288</v>
      </c>
      <c r="J1830" s="182">
        <f>IFERROR(_xll.qlIndexFixing(Index1M,$H1830,TRUE,_xll.ohTrigger(RecalcTrigger,Trigger1M)),NA())</f>
        <v>1.512977695505497E-2</v>
      </c>
      <c r="K1830" s="44" t="e">
        <f>IFERROR(_xll.qlIndexFixing(Index3M,H1830,TRUE,_xll.ohTrigger(RecalcTrigger,Trigger3M)),NA())</f>
        <v>#N/A</v>
      </c>
      <c r="L1830" s="44">
        <f>IFERROR(_xll.qlIndexFixing(Index6M,$H1830,TRUE,_xll.ohTrigger(RecalcTrigger,Trigger6M)),NA())</f>
        <v>1.547569405424068E-2</v>
      </c>
      <c r="M1830" s="183">
        <f>IFERROR(_xll.qlIndexFixing(Index1Y,$H1830,TRUE,_xll.ohTrigger(RecalcTrigger,Trigger1Y)),NA())</f>
        <v>1.5697860580627852E-2</v>
      </c>
      <c r="N1830" s="182">
        <f>IFERROR(_xll.qlIndexFixing(ONIndex1M,I1830,TRUE,_xll.ohTrigger(RecalcTrigger,Trigger1M)),NA())</f>
        <v>1.5122709131114576E-2</v>
      </c>
      <c r="O1830" s="44" t="e">
        <f>IFERROR(_xll.qlIndexFixing(ONIndex3M,I1830,TRUE,_xll.ohTrigger(RecalcTrigger,Trigger3M)),NA())</f>
        <v>#N/A</v>
      </c>
      <c r="P1830" s="44">
        <f>IFERROR(_xll.qlIndexFixing(ONIndex6M,I1830,TRUE,_xll.ohTrigger(RecalcTrigger,Trigger6M)),NA())</f>
        <v>1.5447442783482757E-2</v>
      </c>
      <c r="Q1830" s="183">
        <f>IFERROR(_xll.qlIndexFixing(ONIndex1Y,I1830,TRUE,_xll.ohTrigger(RecalcTrigger,Trigger1Y)),NA())</f>
        <v>1.5666392717186284E-2</v>
      </c>
    </row>
    <row r="1831" spans="2:17" x14ac:dyDescent="0.2">
      <c r="B1831" s="39" t="s">
        <v>42</v>
      </c>
      <c r="D1831" s="42">
        <f>_xll.qlCalendarAdvance(Calendar,$D1830,B1831,"f",FALSE)</f>
        <v>52293</v>
      </c>
      <c r="E1831" s="177">
        <f>_xll.qlInterestRateIndexValueDate(IndexON,D1831)</f>
        <v>52293</v>
      </c>
      <c r="F1831" s="193">
        <f>IFERROR(_xll.qlIndexFixing(IndexON,D1831,TRUE,_xll.ohTrigger(RecalcTrigger,TriggerON)),NA())</f>
        <v>1.5014310078660387E-2</v>
      </c>
      <c r="H1831" s="42">
        <f>_xll.qlCalendarAdvance(Calendar,$H1830,B1831,"f",FALSE)</f>
        <v>52293</v>
      </c>
      <c r="I1831" s="177">
        <f>_xll.qlInterestRateIndexValueDate(Index1M,$H1831)</f>
        <v>52295</v>
      </c>
      <c r="J1831" s="182">
        <f>IFERROR(_xll.qlIndexFixing(Index1M,$H1831,TRUE,_xll.ohTrigger(RecalcTrigger,Trigger1M)),NA())</f>
        <v>1.5129645538580483E-2</v>
      </c>
      <c r="K1831" s="44" t="e">
        <f>IFERROR(_xll.qlIndexFixing(Index3M,H1831,TRUE,_xll.ohTrigger(RecalcTrigger,Trigger3M)),NA())</f>
        <v>#N/A</v>
      </c>
      <c r="L1831" s="44">
        <f>IFERROR(_xll.qlIndexFixing(Index6M,$H1831,TRUE,_xll.ohTrigger(RecalcTrigger,Trigger6M)),NA())</f>
        <v>1.5474253981087181E-2</v>
      </c>
      <c r="M1831" s="183">
        <f>IFERROR(_xll.qlIndexFixing(Index1Y,$H1831,TRUE,_xll.ohTrigger(RecalcTrigger,Trigger1Y)),NA())</f>
        <v>1.5695451417323297E-2</v>
      </c>
      <c r="N1831" s="182">
        <f>IFERROR(_xll.qlIndexFixing(ONIndex1M,I1831,TRUE,_xll.ohTrigger(RecalcTrigger,Trigger1M)),NA())</f>
        <v>1.5121581332220302E-2</v>
      </c>
      <c r="O1831" s="44" t="e">
        <f>IFERROR(_xll.qlIndexFixing(ONIndex3M,I1831,TRUE,_xll.ohTrigger(RecalcTrigger,Trigger3M)),NA())</f>
        <v>#N/A</v>
      </c>
      <c r="P1831" s="44">
        <f>IFERROR(_xll.qlIndexFixing(ONIndex6M,I1831,TRUE,_xll.ohTrigger(RecalcTrigger,Trigger6M)),NA())</f>
        <v>1.5444508315214378E-2</v>
      </c>
      <c r="Q1831" s="183">
        <f>IFERROR(_xll.qlIndexFixing(ONIndex1Y,I1831,TRUE,_xll.ohTrigger(RecalcTrigger,Trigger1Y)),NA())</f>
        <v>1.5661502464743293E-2</v>
      </c>
    </row>
    <row r="1832" spans="2:17" x14ac:dyDescent="0.2">
      <c r="B1832" s="39" t="s">
        <v>42</v>
      </c>
      <c r="D1832" s="42">
        <f>_xll.qlCalendarAdvance(Calendar,$D1831,B1832,"f",FALSE)</f>
        <v>52300</v>
      </c>
      <c r="E1832" s="177">
        <f>_xll.qlInterestRateIndexValueDate(IndexON,D1832)</f>
        <v>52300</v>
      </c>
      <c r="F1832" s="193">
        <f>IFERROR(_xll.qlIndexFixing(IndexON,D1832,TRUE,_xll.ohTrigger(RecalcTrigger,TriggerON)),NA())</f>
        <v>1.5013064361530937E-2</v>
      </c>
      <c r="H1832" s="42">
        <f>_xll.qlCalendarAdvance(Calendar,$H1831,B1832,"f",FALSE)</f>
        <v>52300</v>
      </c>
      <c r="I1832" s="177">
        <f>_xll.qlInterestRateIndexValueDate(Index1M,$H1832)</f>
        <v>52302</v>
      </c>
      <c r="J1832" s="182">
        <f>IFERROR(_xll.qlIndexFixing(Index1M,$H1832,TRUE,_xll.ohTrigger(RecalcTrigger,Trigger1M)),NA())</f>
        <v>1.5128577314016678E-2</v>
      </c>
      <c r="K1832" s="44" t="e">
        <f>IFERROR(_xll.qlIndexFixing(Index3M,H1832,TRUE,_xll.ohTrigger(RecalcTrigger,Trigger3M)),NA())</f>
        <v>#N/A</v>
      </c>
      <c r="L1832" s="44">
        <f>IFERROR(_xll.qlIndexFixing(Index6M,$H1832,TRUE,_xll.ohTrigger(RecalcTrigger,Trigger6M)),NA())</f>
        <v>1.5471972116244294E-2</v>
      </c>
      <c r="M1832" s="183">
        <f>IFERROR(_xll.qlIndexFixing(Index1Y,$H1832,TRUE,_xll.ohTrigger(RecalcTrigger,Trigger1Y)),NA())</f>
        <v>1.5692591564014997E-2</v>
      </c>
      <c r="N1832" s="182">
        <f>IFERROR(_xll.qlIndexFixing(ONIndex1M,I1832,TRUE,_xll.ohTrigger(RecalcTrigger,Trigger1M)),NA())</f>
        <v>1.5120476516061743E-2</v>
      </c>
      <c r="O1832" s="44" t="e">
        <f>IFERROR(_xll.qlIndexFixing(ONIndex3M,I1832,TRUE,_xll.ohTrigger(RecalcTrigger,Trigger3M)),NA())</f>
        <v>#N/A</v>
      </c>
      <c r="P1832" s="44">
        <f>IFERROR(_xll.qlIndexFixing(ONIndex6M,I1832,TRUE,_xll.ohTrigger(RecalcTrigger,Trigger6M)),NA())</f>
        <v>1.5441621752705359E-2</v>
      </c>
      <c r="Q1832" s="183">
        <f>IFERROR(_xll.qlIndexFixing(ONIndex1Y,I1832,TRUE,_xll.ohTrigger(RecalcTrigger,Trigger1Y)),NA())</f>
        <v>1.5656686181850787E-2</v>
      </c>
    </row>
    <row r="1833" spans="2:17" x14ac:dyDescent="0.2">
      <c r="B1833" s="39" t="s">
        <v>42</v>
      </c>
      <c r="D1833" s="42">
        <f>_xll.qlCalendarAdvance(Calendar,$D1832,B1833,"f",FALSE)</f>
        <v>52307</v>
      </c>
      <c r="E1833" s="177">
        <f>_xll.qlInterestRateIndexValueDate(IndexON,D1833)</f>
        <v>52307</v>
      </c>
      <c r="F1833" s="193">
        <f>IFERROR(_xll.qlIndexFixing(IndexON,D1833,TRUE,_xll.ohTrigger(RecalcTrigger,TriggerON)),NA())</f>
        <v>1.5011846924020134E-2</v>
      </c>
      <c r="H1833" s="42">
        <f>_xll.qlCalendarAdvance(Calendar,$H1832,B1833,"f",FALSE)</f>
        <v>52307</v>
      </c>
      <c r="I1833" s="177">
        <f>_xll.qlInterestRateIndexValueDate(Index1M,$H1833)</f>
        <v>52309</v>
      </c>
      <c r="J1833" s="182">
        <f>IFERROR(_xll.qlIndexFixing(Index1M,$H1833,TRUE,_xll.ohTrigger(RecalcTrigger,Trigger1M)),NA())</f>
        <v>1.5127532297131152E-2</v>
      </c>
      <c r="K1833" s="44" t="e">
        <f>IFERROR(_xll.qlIndexFixing(Index3M,H1833,TRUE,_xll.ohTrigger(RecalcTrigger,Trigger3M)),NA())</f>
        <v>#N/A</v>
      </c>
      <c r="L1833" s="44">
        <f>IFERROR(_xll.qlIndexFixing(Index6M,$H1833,TRUE,_xll.ohTrigger(RecalcTrigger,Trigger6M)),NA())</f>
        <v>1.5469740565644503E-2</v>
      </c>
      <c r="M1833" s="183">
        <f>IFERROR(_xll.qlIndexFixing(Index1Y,$H1833,TRUE,_xll.ohTrigger(RecalcTrigger,Trigger1Y)),NA())</f>
        <v>1.5689813074854293E-2</v>
      </c>
      <c r="N1833" s="182">
        <f>IFERROR(_xll.qlIndexFixing(ONIndex1M,I1833,TRUE,_xll.ohTrigger(RecalcTrigger,Trigger1M)),NA())</f>
        <v>1.5119394756419879E-2</v>
      </c>
      <c r="O1833" s="44" t="e">
        <f>IFERROR(_xll.qlIndexFixing(ONIndex3M,I1833,TRUE,_xll.ohTrigger(RecalcTrigger,Trigger3M)),NA())</f>
        <v>#N/A</v>
      </c>
      <c r="P1833" s="44">
        <f>IFERROR(_xll.qlIndexFixing(ONIndex6M,I1833,TRUE,_xll.ohTrigger(RecalcTrigger,Trigger6M)),NA())</f>
        <v>1.5438783243517662E-2</v>
      </c>
      <c r="Q1833" s="183">
        <f>IFERROR(_xll.qlIndexFixing(ONIndex1Y,I1833,TRUE,_xll.ohTrigger(RecalcTrigger,Trigger1Y)),NA())</f>
        <v>1.5651944097685444E-2</v>
      </c>
    </row>
    <row r="1834" spans="2:17" x14ac:dyDescent="0.2">
      <c r="B1834" s="39" t="s">
        <v>42</v>
      </c>
      <c r="D1834" s="42">
        <f>_xll.qlCalendarAdvance(Calendar,$D1833,B1834,"f",FALSE)</f>
        <v>52314</v>
      </c>
      <c r="E1834" s="177">
        <f>_xll.qlInterestRateIndexValueDate(IndexON,D1834)</f>
        <v>52314</v>
      </c>
      <c r="F1834" s="193">
        <f>IFERROR(_xll.qlIndexFixing(IndexON,D1834,TRUE,_xll.ohTrigger(RecalcTrigger,TriggerON)),NA())</f>
        <v>1.5010657854697129E-2</v>
      </c>
      <c r="H1834" s="42">
        <f>_xll.qlCalendarAdvance(Calendar,$H1833,B1834,"f",FALSE)</f>
        <v>52314</v>
      </c>
      <c r="I1834" s="177">
        <f>_xll.qlInterestRateIndexValueDate(Index1M,$H1834)</f>
        <v>52316</v>
      </c>
      <c r="J1834" s="182">
        <f>IFERROR(_xll.qlIndexFixing(Index1M,$H1834,TRUE,_xll.ohTrigger(RecalcTrigger,Trigger1M)),NA())</f>
        <v>1.5126510561609963E-2</v>
      </c>
      <c r="K1834" s="44" t="e">
        <f>IFERROR(_xll.qlIndexFixing(Index3M,H1834,TRUE,_xll.ohTrigger(RecalcTrigger,Trigger3M)),NA())</f>
        <v>#N/A</v>
      </c>
      <c r="L1834" s="44">
        <f>IFERROR(_xll.qlIndexFixing(Index6M,$H1834,TRUE,_xll.ohTrigger(RecalcTrigger,Trigger6M)),NA())</f>
        <v>1.5467559477535673E-2</v>
      </c>
      <c r="M1834" s="183">
        <f>IFERROR(_xll.qlIndexFixing(Index1Y,$H1834,TRUE,_xll.ohTrigger(RecalcTrigger,Trigger1Y)),NA())</f>
        <v>1.5687116181991784E-2</v>
      </c>
      <c r="N1834" s="182">
        <f>IFERROR(_xll.qlIndexFixing(ONIndex1M,I1834,TRUE,_xll.ohTrigger(RecalcTrigger,Trigger1M)),NA())</f>
        <v>1.5118037919936711E-2</v>
      </c>
      <c r="O1834" s="44" t="e">
        <f>IFERROR(_xll.qlIndexFixing(ONIndex3M,I1834,TRUE,_xll.ohTrigger(RecalcTrigger,Trigger3M)),NA())</f>
        <v>#N/A</v>
      </c>
      <c r="P1834" s="44">
        <f>IFERROR(_xll.qlIndexFixing(ONIndex6M,I1834,TRUE,_xll.ohTrigger(RecalcTrigger,Trigger6M)),NA())</f>
        <v>1.5435204577354256E-2</v>
      </c>
      <c r="Q1834" s="183">
        <f>IFERROR(_xll.qlIndexFixing(ONIndex1Y,I1834,TRUE,_xll.ohTrigger(RecalcTrigger,Trigger1Y)),NA())</f>
        <v>1.5645956527885474E-2</v>
      </c>
    </row>
    <row r="1835" spans="2:17" x14ac:dyDescent="0.2">
      <c r="B1835" s="39" t="s">
        <v>42</v>
      </c>
      <c r="D1835" s="42">
        <f>_xll.qlCalendarAdvance(Calendar,$D1834,B1835,"f",FALSE)</f>
        <v>52321</v>
      </c>
      <c r="E1835" s="177">
        <f>_xll.qlInterestRateIndexValueDate(IndexON,D1835)</f>
        <v>52321</v>
      </c>
      <c r="F1835" s="193">
        <f>IFERROR(_xll.qlIndexFixing(IndexON,D1835,TRUE,_xll.ohTrigger(RecalcTrigger,TriggerON)),NA())</f>
        <v>1.5009497242290948E-2</v>
      </c>
      <c r="H1835" s="42">
        <f>_xll.qlCalendarAdvance(Calendar,$H1834,B1835,"f",FALSE)</f>
        <v>52321</v>
      </c>
      <c r="I1835" s="177">
        <f>_xll.qlInterestRateIndexValueDate(Index1M,$H1835)</f>
        <v>52323</v>
      </c>
      <c r="J1835" s="182">
        <f>IFERROR(_xll.qlIndexFixing(Index1M,$H1835,TRUE,_xll.ohTrigger(RecalcTrigger,Trigger1M)),NA())</f>
        <v>1.5125512181146661E-2</v>
      </c>
      <c r="K1835" s="44" t="e">
        <f>IFERROR(_xll.qlIndexFixing(Index3M,H1835,TRUE,_xll.ohTrigger(RecalcTrigger,Trigger3M)),NA())</f>
        <v>#N/A</v>
      </c>
      <c r="L1835" s="44">
        <f>IFERROR(_xll.qlIndexFixing(Index6M,$H1835,TRUE,_xll.ohTrigger(RecalcTrigger,Trigger6M)),NA())</f>
        <v>1.5464839567519702E-2</v>
      </c>
      <c r="M1835" s="183">
        <f>IFERROR(_xll.qlIndexFixing(Index1Y,$H1835,TRUE,_xll.ohTrigger(RecalcTrigger,Trigger1Y)),NA())</f>
        <v>1.5684501117595236E-2</v>
      </c>
      <c r="N1835" s="182">
        <f>IFERROR(_xll.qlIndexFixing(ONIndex1M,I1835,TRUE,_xll.ohTrigger(RecalcTrigger,Trigger1M)),NA())</f>
        <v>1.5117300700930869E-2</v>
      </c>
      <c r="O1835" s="44" t="e">
        <f>IFERROR(_xll.qlIndexFixing(ONIndex3M,I1835,TRUE,_xll.ohTrigger(RecalcTrigger,Trigger3M)),NA())</f>
        <v>#N/A</v>
      </c>
      <c r="P1835" s="44">
        <f>IFERROR(_xll.qlIndexFixing(ONIndex6M,I1835,TRUE,_xll.ohTrigger(RecalcTrigger,Trigger6M)),NA())</f>
        <v>1.5433250973515555E-2</v>
      </c>
      <c r="Q1835" s="183">
        <f>IFERROR(_xll.qlIndexFixing(ONIndex1Y,I1835,TRUE,_xll.ohTrigger(RecalcTrigger,Trigger1Y)),NA())</f>
        <v>1.5642683442163019E-2</v>
      </c>
    </row>
    <row r="1836" spans="2:17" x14ac:dyDescent="0.2">
      <c r="B1836" s="39" t="s">
        <v>42</v>
      </c>
      <c r="D1836" s="42">
        <f>_xll.qlCalendarAdvance(Calendar,$D1835,B1836,"f",FALSE)</f>
        <v>52328</v>
      </c>
      <c r="E1836" s="177">
        <f>_xll.qlInterestRateIndexValueDate(IndexON,D1836)</f>
        <v>52328</v>
      </c>
      <c r="F1836" s="193">
        <f>IFERROR(_xll.qlIndexFixing(IndexON,D1836,TRUE,_xll.ohTrigger(RecalcTrigger,TriggerON)),NA())</f>
        <v>1.5008365175050997E-2</v>
      </c>
      <c r="H1836" s="42">
        <f>_xll.qlCalendarAdvance(Calendar,$H1835,B1836,"f",FALSE)</f>
        <v>52328</v>
      </c>
      <c r="I1836" s="177">
        <f>_xll.qlInterestRateIndexValueDate(Index1M,$H1836)</f>
        <v>52330</v>
      </c>
      <c r="J1836" s="182">
        <f>IFERROR(_xll.qlIndexFixing(Index1M,$H1836,TRUE,_xll.ohTrigger(RecalcTrigger,Trigger1M)),NA())</f>
        <v>1.5124537229437296E-2</v>
      </c>
      <c r="K1836" s="44" t="e">
        <f>IFERROR(_xll.qlIndexFixing(Index3M,H1836,TRUE,_xll.ohTrigger(RecalcTrigger,Trigger3M)),NA())</f>
        <v>#N/A</v>
      </c>
      <c r="L1836" s="44">
        <f>IFERROR(_xll.qlIndexFixing(Index6M,$H1836,TRUE,_xll.ohTrigger(RecalcTrigger,Trigger6M)),NA())</f>
        <v>1.5462749088432381E-2</v>
      </c>
      <c r="M1836" s="183">
        <f>IFERROR(_xll.qlIndexFixing(Index1Y,$H1836,TRUE,_xll.ohTrigger(RecalcTrigger,Trigger1Y)),NA())</f>
        <v>1.5681968113849136E-2</v>
      </c>
      <c r="N1836" s="182">
        <f>IFERROR(_xll.qlIndexFixing(ONIndex1M,I1836,TRUE,_xll.ohTrigger(RecalcTrigger,Trigger1M)),NA())</f>
        <v>1.511628855232594E-2</v>
      </c>
      <c r="O1836" s="44" t="e">
        <f>IFERROR(_xll.qlIndexFixing(ONIndex3M,I1836,TRUE,_xll.ohTrigger(RecalcTrigger,Trigger3M)),NA())</f>
        <v>#N/A</v>
      </c>
      <c r="P1836" s="44">
        <f>IFERROR(_xll.qlIndexFixing(ONIndex6M,I1836,TRUE,_xll.ohTrigger(RecalcTrigger,Trigger6M)),NA())</f>
        <v>1.5430557507185583E-2</v>
      </c>
      <c r="Q1836" s="183">
        <f>IFERROR(_xll.qlIndexFixing(ONIndex1Y,I1836,TRUE,_xll.ohTrigger(RecalcTrigger,Trigger1Y)),NA())</f>
        <v>1.5638165329079357E-2</v>
      </c>
    </row>
    <row r="1837" spans="2:17" x14ac:dyDescent="0.2">
      <c r="B1837" s="39" t="s">
        <v>42</v>
      </c>
      <c r="D1837" s="42">
        <f>_xll.qlCalendarAdvance(Calendar,$D1836,B1837,"f",FALSE)</f>
        <v>52335</v>
      </c>
      <c r="E1837" s="177">
        <f>_xll.qlInterestRateIndexValueDate(IndexON,D1837)</f>
        <v>52335</v>
      </c>
      <c r="F1837" s="193">
        <f>IFERROR(_xll.qlIndexFixing(IndexON,D1837,TRUE,_xll.ohTrigger(RecalcTrigger,TriggerON)),NA())</f>
        <v>1.5007261741866174E-2</v>
      </c>
      <c r="H1837" s="42">
        <f>_xll.qlCalendarAdvance(Calendar,$H1836,B1837,"f",FALSE)</f>
        <v>52335</v>
      </c>
      <c r="I1837" s="177">
        <f>_xll.qlInterestRateIndexValueDate(Index1M,$H1837)</f>
        <v>52337</v>
      </c>
      <c r="J1837" s="182">
        <f>IFERROR(_xll.qlIndexFixing(Index1M,$H1837,TRUE,_xll.ohTrigger(RecalcTrigger,Trigger1M)),NA())</f>
        <v>1.5123585780170423E-2</v>
      </c>
      <c r="K1837" s="44" t="e">
        <f>IFERROR(_xll.qlIndexFixing(Index3M,H1837,TRUE,_xll.ohTrigger(RecalcTrigger,Trigger3M)),NA())</f>
        <v>#N/A</v>
      </c>
      <c r="L1837" s="44">
        <f>IFERROR(_xll.qlIndexFixing(Index6M,$H1837,TRUE,_xll.ohTrigger(RecalcTrigger,Trigger6M)),NA())</f>
        <v>1.5460709478260696E-2</v>
      </c>
      <c r="M1837" s="183">
        <f>IFERROR(_xll.qlIndexFixing(Index1Y,$H1837,TRUE,_xll.ohTrigger(RecalcTrigger,Trigger1Y)),NA())</f>
        <v>1.5679736877001357E-2</v>
      </c>
      <c r="N1837" s="182">
        <f>IFERROR(_xll.qlIndexFixing(ONIndex1M,I1837,TRUE,_xll.ohTrigger(RecalcTrigger,Trigger1M)),NA())</f>
        <v>1.5115299754562272E-2</v>
      </c>
      <c r="O1837" s="44" t="e">
        <f>IFERROR(_xll.qlIndexFixing(ONIndex3M,I1837,TRUE,_xll.ohTrigger(RecalcTrigger,Trigger3M)),NA())</f>
        <v>#N/A</v>
      </c>
      <c r="P1837" s="44">
        <f>IFERROR(_xll.qlIndexFixing(ONIndex6M,I1837,TRUE,_xll.ohTrigger(RecalcTrigger,Trigger6M)),NA())</f>
        <v>1.5427912682985934E-2</v>
      </c>
      <c r="Q1837" s="183">
        <f>IFERROR(_xll.qlIndexFixing(ONIndex1Y,I1837,TRUE,_xll.ohTrigger(RecalcTrigger,Trigger1Y)),NA())</f>
        <v>1.5633722331509503E-2</v>
      </c>
    </row>
    <row r="1838" spans="2:17" x14ac:dyDescent="0.2">
      <c r="B1838" s="39" t="s">
        <v>42</v>
      </c>
      <c r="D1838" s="42">
        <f>_xll.qlCalendarAdvance(Calendar,$D1837,B1838,"f",FALSE)</f>
        <v>52342</v>
      </c>
      <c r="E1838" s="177">
        <f>_xll.qlInterestRateIndexValueDate(IndexON,D1838)</f>
        <v>52342</v>
      </c>
      <c r="F1838" s="193">
        <f>IFERROR(_xll.qlIndexFixing(IndexON,D1838,TRUE,_xll.ohTrigger(RecalcTrigger,TriggerON)),NA())</f>
        <v>1.5006187031145757E-2</v>
      </c>
      <c r="H1838" s="42">
        <f>_xll.qlCalendarAdvance(Calendar,$H1837,B1838,"f",FALSE)</f>
        <v>52342</v>
      </c>
      <c r="I1838" s="177">
        <f>_xll.qlInterestRateIndexValueDate(Index1M,$H1838)</f>
        <v>52344</v>
      </c>
      <c r="J1838" s="182">
        <f>IFERROR(_xll.qlIndexFixing(Index1M,$H1838,TRUE,_xll.ohTrigger(RecalcTrigger,Trigger1M)),NA())</f>
        <v>1.5122657907039594E-2</v>
      </c>
      <c r="K1838" s="44" t="e">
        <f>IFERROR(_xll.qlIndexFixing(Index3M,H1838,TRUE,_xll.ohTrigger(RecalcTrigger,Trigger3M)),NA())</f>
        <v>#N/A</v>
      </c>
      <c r="L1838" s="44">
        <f>IFERROR(_xll.qlIndexFixing(Index6M,$H1838,TRUE,_xll.ohTrigger(RecalcTrigger,Trigger6M)),NA())</f>
        <v>1.545872088524978E-2</v>
      </c>
      <c r="M1838" s="183">
        <f>IFERROR(_xll.qlIndexFixing(Index1Y,$H1838,TRUE,_xll.ohTrigger(RecalcTrigger,Trigger1Y)),NA())</f>
        <v>1.5677149217142028E-2</v>
      </c>
      <c r="N1838" s="182">
        <f>IFERROR(_xll.qlIndexFixing(ONIndex1M,I1838,TRUE,_xll.ohTrigger(RecalcTrigger,Trigger1M)),NA())</f>
        <v>1.511433438134091E-2</v>
      </c>
      <c r="O1838" s="44" t="e">
        <f>IFERROR(_xll.qlIndexFixing(ONIndex3M,I1838,TRUE,_xll.ohTrigger(RecalcTrigger,Trigger3M)),NA())</f>
        <v>#N/A</v>
      </c>
      <c r="P1838" s="44">
        <f>IFERROR(_xll.qlIndexFixing(ONIndex6M,I1838,TRUE,_xll.ohTrigger(RecalcTrigger,Trigger6M)),NA())</f>
        <v>1.5425316648158827E-2</v>
      </c>
      <c r="Q1838" s="183">
        <f>IFERROR(_xll.qlIndexFixing(ONIndex1Y,I1838,TRUE,_xll.ohTrigger(RecalcTrigger,Trigger1Y)),NA())</f>
        <v>1.5629354678470264E-2</v>
      </c>
    </row>
    <row r="1839" spans="2:17" x14ac:dyDescent="0.2">
      <c r="B1839" s="39" t="s">
        <v>42</v>
      </c>
      <c r="D1839" s="42">
        <f>_xll.qlCalendarAdvance(Calendar,$D1838,B1839,"f",FALSE)</f>
        <v>52349</v>
      </c>
      <c r="E1839" s="177">
        <f>_xll.qlInterestRateIndexValueDate(IndexON,D1839)</f>
        <v>52349</v>
      </c>
      <c r="F1839" s="193">
        <f>IFERROR(_xll.qlIndexFixing(IndexON,D1839,TRUE,_xll.ohTrigger(RecalcTrigger,TriggerON)),NA())</f>
        <v>1.5005141131778643E-2</v>
      </c>
      <c r="H1839" s="42">
        <f>_xll.qlCalendarAdvance(Calendar,$H1838,B1839,"f",FALSE)</f>
        <v>52349</v>
      </c>
      <c r="I1839" s="177">
        <f>_xll.qlInterestRateIndexValueDate(Index1M,$H1839)</f>
        <v>52351</v>
      </c>
      <c r="J1839" s="182">
        <f>IFERROR(_xll.qlIndexFixing(Index1M,$H1839,TRUE,_xll.ohTrigger(RecalcTrigger,Trigger1M)),NA())</f>
        <v>1.5120989423979259E-2</v>
      </c>
      <c r="K1839" s="44" t="e">
        <f>IFERROR(_xll.qlIndexFixing(Index3M,H1839,TRUE,_xll.ohTrigger(RecalcTrigger,Trigger3M)),NA())</f>
        <v>#N/A</v>
      </c>
      <c r="L1839" s="44">
        <f>IFERROR(_xll.qlIndexFixing(Index6M,$H1839,TRUE,_xll.ohTrigger(RecalcTrigger,Trigger6M)),NA())</f>
        <v>1.5456783457644766E-2</v>
      </c>
      <c r="M1839" s="183">
        <f>IFERROR(_xll.qlIndexFixing(Index1Y,$H1839,TRUE,_xll.ohTrigger(RecalcTrigger,Trigger1Y)),NA())</f>
        <v>1.5674173136032903E-2</v>
      </c>
      <c r="N1839" s="182">
        <f>IFERROR(_xll.qlIndexFixing(ONIndex1M,I1839,TRUE,_xll.ohTrigger(RecalcTrigger,Trigger1M)),NA())</f>
        <v>1.5113259874937057E-2</v>
      </c>
      <c r="O1839" s="44" t="e">
        <f>IFERROR(_xll.qlIndexFixing(ONIndex3M,I1839,TRUE,_xll.ohTrigger(RecalcTrigger,Trigger3M)),NA())</f>
        <v>#N/A</v>
      </c>
      <c r="P1839" s="44">
        <f>IFERROR(_xll.qlIndexFixing(ONIndex6M,I1839,TRUE,_xll.ohTrigger(RecalcTrigger,Trigger6M)),NA())</f>
        <v>1.5422409682290805E-2</v>
      </c>
      <c r="Q1839" s="183">
        <f>IFERROR(_xll.qlIndexFixing(ONIndex1Y,I1839,TRUE,_xll.ohTrigger(RecalcTrigger,Trigger1Y)),NA())</f>
        <v>1.5624455627545331E-2</v>
      </c>
    </row>
    <row r="1840" spans="2:17" x14ac:dyDescent="0.2">
      <c r="B1840" s="39" t="s">
        <v>42</v>
      </c>
      <c r="D1840" s="42">
        <f>_xll.qlCalendarAdvance(Calendar,$D1839,B1840,"f",FALSE)</f>
        <v>52356</v>
      </c>
      <c r="E1840" s="177">
        <f>_xll.qlInterestRateIndexValueDate(IndexON,D1840)</f>
        <v>52356</v>
      </c>
      <c r="F1840" s="193">
        <f>IFERROR(_xll.qlIndexFixing(IndexON,D1840,TRUE,_xll.ohTrigger(RecalcTrigger,TriggerON)),NA())</f>
        <v>1.500412413201424E-2</v>
      </c>
      <c r="H1840" s="42">
        <f>_xll.qlCalendarAdvance(Calendar,$H1839,B1840,"f",FALSE)</f>
        <v>52356</v>
      </c>
      <c r="I1840" s="177">
        <f>_xll.qlInterestRateIndexValueDate(Index1M,$H1840)</f>
        <v>52358</v>
      </c>
      <c r="J1840" s="182">
        <f>IFERROR(_xll.qlIndexFixing(Index1M,$H1840,TRUE,_xll.ohTrigger(RecalcTrigger,Trigger1M)),NA())</f>
        <v>1.5120873183957773E-2</v>
      </c>
      <c r="K1840" s="44" t="e">
        <f>IFERROR(_xll.qlIndexFixing(Index3M,H1840,TRUE,_xll.ohTrigger(RecalcTrigger,Trigger3M)),NA())</f>
        <v>#N/A</v>
      </c>
      <c r="L1840" s="44">
        <f>IFERROR(_xll.qlIndexFixing(Index6M,$H1840,TRUE,_xll.ohTrigger(RecalcTrigger,Trigger6M)),NA())</f>
        <v>1.5455540963444637E-2</v>
      </c>
      <c r="M1840" s="183">
        <f>IFERROR(_xll.qlIndexFixing(Index1Y,$H1840,TRUE,_xll.ohTrigger(RecalcTrigger,Trigger1Y)),NA())</f>
        <v>1.5672661349714345E-2</v>
      </c>
      <c r="N1840" s="182">
        <f>IFERROR(_xll.qlIndexFixing(ONIndex1M,I1840,TRUE,_xll.ohTrigger(RecalcTrigger,Trigger1M)),NA())</f>
        <v>1.511247420260986E-2</v>
      </c>
      <c r="O1840" s="44" t="e">
        <f>IFERROR(_xll.qlIndexFixing(ONIndex3M,I1840,TRUE,_xll.ohTrigger(RecalcTrigger,Trigger3M)),NA())</f>
        <v>#N/A</v>
      </c>
      <c r="P1840" s="44">
        <f>IFERROR(_xll.qlIndexFixing(ONIndex6M,I1840,TRUE,_xll.ohTrigger(RecalcTrigger,Trigger6M)),NA())</f>
        <v>1.5420271535750985E-2</v>
      </c>
      <c r="Q1840" s="183">
        <f>IFERROR(_xll.qlIndexFixing(ONIndex1Y,I1840,TRUE,_xll.ohTrigger(RecalcTrigger,Trigger1Y)),NA())</f>
        <v>1.5620846322530468E-2</v>
      </c>
    </row>
    <row r="1841" spans="2:17" x14ac:dyDescent="0.2">
      <c r="B1841" s="39" t="s">
        <v>42</v>
      </c>
      <c r="D1841" s="42">
        <f>_xll.qlCalendarAdvance(Calendar,$D1840,B1841,"f",FALSE)</f>
        <v>52363</v>
      </c>
      <c r="E1841" s="177">
        <f>_xll.qlInterestRateIndexValueDate(IndexON,D1841)</f>
        <v>52363</v>
      </c>
      <c r="F1841" s="193">
        <f>IFERROR(_xll.qlIndexFixing(IndexON,D1841,TRUE,_xll.ohTrigger(RecalcTrigger,TriggerON)),NA())</f>
        <v>1.5003136120581573E-2</v>
      </c>
      <c r="H1841" s="42">
        <f>_xll.qlCalendarAdvance(Calendar,$H1840,B1841,"f",FALSE)</f>
        <v>52363</v>
      </c>
      <c r="I1841" s="177">
        <f>_xll.qlInterestRateIndexValueDate(Index1M,$H1841)</f>
        <v>52365</v>
      </c>
      <c r="J1841" s="182">
        <f>IFERROR(_xll.qlIndexFixing(Index1M,$H1841,TRUE,_xll.ohTrigger(RecalcTrigger,Trigger1M)),NA())</f>
        <v>1.5120016481393883E-2</v>
      </c>
      <c r="K1841" s="44" t="e">
        <f>IFERROR(_xll.qlIndexFixing(Index3M,H1841,TRUE,_xll.ohTrigger(RecalcTrigger,Trigger3M)),NA())</f>
        <v>#N/A</v>
      </c>
      <c r="L1841" s="44">
        <f>IFERROR(_xll.qlIndexFixing(Index6M,$H1841,TRUE,_xll.ohTrigger(RecalcTrigger,Trigger6M)),NA())</f>
        <v>1.545371726397105E-2</v>
      </c>
      <c r="M1841" s="183">
        <f>IFERROR(_xll.qlIndexFixing(Index1Y,$H1841,TRUE,_xll.ohTrigger(RecalcTrigger,Trigger1Y)),NA())</f>
        <v>1.5670542132637088E-2</v>
      </c>
      <c r="N1841" s="182">
        <f>IFERROR(_xll.qlIndexFixing(ONIndex1M,I1841,TRUE,_xll.ohTrigger(RecalcTrigger,Trigger1M)),NA())</f>
        <v>1.5111579544342391E-2</v>
      </c>
      <c r="O1841" s="44" t="e">
        <f>IFERROR(_xll.qlIndexFixing(ONIndex3M,I1841,TRUE,_xll.ohTrigger(RecalcTrigger,Trigger3M)),NA())</f>
        <v>#N/A</v>
      </c>
      <c r="P1841" s="44">
        <f>IFERROR(_xll.qlIndexFixing(ONIndex6M,I1841,TRUE,_xll.ohTrigger(RecalcTrigger,Trigger6M)),NA())</f>
        <v>1.5417822752654686E-2</v>
      </c>
      <c r="Q1841" s="183">
        <f>IFERROR(_xll.qlIndexFixing(ONIndex1Y,I1841,TRUE,_xll.ohTrigger(RecalcTrigger,Trigger1Y)),NA())</f>
        <v>1.5616706078223075E-2</v>
      </c>
    </row>
    <row r="1842" spans="2:17" x14ac:dyDescent="0.2">
      <c r="B1842" s="39" t="s">
        <v>42</v>
      </c>
      <c r="D1842" s="42">
        <f>_xll.qlCalendarAdvance(Calendar,$D1841,B1842,"f",FALSE)</f>
        <v>52370</v>
      </c>
      <c r="E1842" s="177">
        <f>_xll.qlInterestRateIndexValueDate(IndexON,D1842)</f>
        <v>52370</v>
      </c>
      <c r="F1842" s="193">
        <f>IFERROR(_xll.qlIndexFixing(IndexON,D1842,TRUE,_xll.ohTrigger(RecalcTrigger,TriggerON)),NA())</f>
        <v>1.50021771862896E-2</v>
      </c>
      <c r="H1842" s="42">
        <f>_xll.qlCalendarAdvance(Calendar,$H1841,B1842,"f",FALSE)</f>
        <v>52370</v>
      </c>
      <c r="I1842" s="177">
        <f>_xll.qlInterestRateIndexValueDate(Index1M,$H1842)</f>
        <v>52372</v>
      </c>
      <c r="J1842" s="182">
        <f>IFERROR(_xll.qlIndexFixing(Index1M,$H1842,TRUE,_xll.ohTrigger(RecalcTrigger,Trigger1M)),NA())</f>
        <v>1.5119183649737744E-2</v>
      </c>
      <c r="K1842" s="44" t="e">
        <f>IFERROR(_xll.qlIndexFixing(Index3M,H1842,TRUE,_xll.ohTrigger(RecalcTrigger,Trigger3M)),NA())</f>
        <v>#N/A</v>
      </c>
      <c r="L1842" s="44">
        <f>IFERROR(_xll.qlIndexFixing(Index6M,$H1842,TRUE,_xll.ohTrigger(RecalcTrigger,Trigger6M)),NA())</f>
        <v>1.5451945213085667E-2</v>
      </c>
      <c r="M1842" s="183">
        <f>IFERROR(_xll.qlIndexFixing(Index1Y,$H1842,TRUE,_xll.ohTrigger(RecalcTrigger,Trigger1Y)),NA())</f>
        <v>1.566850636970625E-2</v>
      </c>
      <c r="N1842" s="182">
        <f>IFERROR(_xll.qlIndexFixing(ONIndex1M,I1842,TRUE,_xll.ohTrigger(RecalcTrigger,Trigger1M)),NA())</f>
        <v>1.5110708605021728E-2</v>
      </c>
      <c r="O1842" s="44" t="e">
        <f>IFERROR(_xll.qlIndexFixing(ONIndex3M,I1842,TRUE,_xll.ohTrigger(RecalcTrigger,Trigger3M)),NA())</f>
        <v>#N/A</v>
      </c>
      <c r="P1842" s="44">
        <f>IFERROR(_xll.qlIndexFixing(ONIndex6M,I1842,TRUE,_xll.ohTrigger(RecalcTrigger,Trigger6M)),NA())</f>
        <v>1.5415423347819868E-2</v>
      </c>
      <c r="Q1842" s="183">
        <f>IFERROR(_xll.qlIndexFixing(ONIndex1Y,I1842,TRUE,_xll.ohTrigger(RecalcTrigger,Trigger1Y)),NA())</f>
        <v>1.5612642094993134E-2</v>
      </c>
    </row>
    <row r="1843" spans="2:17" x14ac:dyDescent="0.2">
      <c r="B1843" s="39" t="s">
        <v>42</v>
      </c>
      <c r="D1843" s="42">
        <f>_xll.qlCalendarAdvance(Calendar,$D1842,B1843,"f",FALSE)</f>
        <v>52377</v>
      </c>
      <c r="E1843" s="177">
        <f>_xll.qlInterestRateIndexValueDate(IndexON,D1843)</f>
        <v>52377</v>
      </c>
      <c r="F1843" s="193">
        <f>IFERROR(_xll.qlIndexFixing(IndexON,D1843,TRUE,_xll.ohTrigger(RecalcTrigger,TriggerON)),NA())</f>
        <v>1.5001247417467667E-2</v>
      </c>
      <c r="H1843" s="42">
        <f>_xll.qlCalendarAdvance(Calendar,$H1842,B1843,"f",FALSE)</f>
        <v>52377</v>
      </c>
      <c r="I1843" s="177">
        <f>_xll.qlInterestRateIndexValueDate(Index1M,$H1843)</f>
        <v>52379</v>
      </c>
      <c r="J1843" s="182">
        <f>IFERROR(_xll.qlIndexFixing(Index1M,$H1843,TRUE,_xll.ohTrigger(RecalcTrigger,Trigger1M)),NA())</f>
        <v>1.5118374762685405E-2</v>
      </c>
      <c r="K1843" s="44" t="e">
        <f>IFERROR(_xll.qlIndexFixing(Index3M,H1843,TRUE,_xll.ohTrigger(RecalcTrigger,Trigger3M)),NA())</f>
        <v>#N/A</v>
      </c>
      <c r="L1843" s="44">
        <f>IFERROR(_xll.qlIndexFixing(Index6M,$H1843,TRUE,_xll.ohTrigger(RecalcTrigger,Trigger6M)),NA())</f>
        <v>1.5450224959066864E-2</v>
      </c>
      <c r="M1843" s="183">
        <f>IFERROR(_xll.qlIndexFixing(Index1Y,$H1843,TRUE,_xll.ohTrigger(RecalcTrigger,Trigger1Y)),NA())</f>
        <v>1.5666554293235782E-2</v>
      </c>
      <c r="N1843" s="182">
        <f>IFERROR(_xll.qlIndexFixing(ONIndex1M,I1843,TRUE,_xll.ohTrigger(RecalcTrigger,Trigger1M)),NA())</f>
        <v>1.5109861458189044E-2</v>
      </c>
      <c r="O1843" s="44" t="e">
        <f>IFERROR(_xll.qlIndexFixing(ONIndex3M,I1843,TRUE,_xll.ohTrigger(RecalcTrigger,Trigger3M)),NA())</f>
        <v>#N/A</v>
      </c>
      <c r="P1843" s="44">
        <f>IFERROR(_xll.qlIndexFixing(ONIndex6M,I1843,TRUE,_xll.ohTrigger(RecalcTrigger,Trigger6M)),NA())</f>
        <v>1.5413073468808491E-2</v>
      </c>
      <c r="Q1843" s="183">
        <f>IFERROR(_xll.qlIndexFixing(ONIndex1Y,I1843,TRUE,_xll.ohTrigger(RecalcTrigger,Trigger1Y)),NA())</f>
        <v>1.5608654602177197E-2</v>
      </c>
    </row>
    <row r="1844" spans="2:17" x14ac:dyDescent="0.2">
      <c r="B1844" s="39" t="s">
        <v>42</v>
      </c>
      <c r="D1844" s="42">
        <f>_xll.qlCalendarAdvance(Calendar,$D1843,B1844,"f",FALSE)</f>
        <v>52384</v>
      </c>
      <c r="E1844" s="177">
        <f>_xll.qlInterestRateIndexValueDate(IndexON,D1844)</f>
        <v>52384</v>
      </c>
      <c r="F1844" s="193">
        <f>IFERROR(_xll.qlIndexFixing(IndexON,D1844,TRUE,_xll.ohTrigger(RecalcTrigger,TriggerON)),NA())</f>
        <v>1.5000346902684925E-2</v>
      </c>
      <c r="H1844" s="42">
        <f>_xll.qlCalendarAdvance(Calendar,$H1843,B1844,"f",FALSE)</f>
        <v>52384</v>
      </c>
      <c r="I1844" s="177">
        <f>_xll.qlInterestRateIndexValueDate(Index1M,$H1844)</f>
        <v>52386</v>
      </c>
      <c r="J1844" s="182">
        <f>IFERROR(_xll.qlIndexFixing(Index1M,$H1844,TRUE,_xll.ohTrigger(RecalcTrigger,Trigger1M)),NA())</f>
        <v>1.5117589893925421E-2</v>
      </c>
      <c r="K1844" s="44" t="e">
        <f>IFERROR(_xll.qlIndexFixing(Index3M,H1844,TRUE,_xll.ohTrigger(RecalcTrigger,Trigger3M)),NA())</f>
        <v>#N/A</v>
      </c>
      <c r="L1844" s="44">
        <f>IFERROR(_xll.qlIndexFixing(Index6M,$H1844,TRUE,_xll.ohTrigger(RecalcTrigger,Trigger6M)),NA())</f>
        <v>1.5447868989586173E-2</v>
      </c>
      <c r="M1844" s="183">
        <f>IFERROR(_xll.qlIndexFixing(Index1Y,$H1844,TRUE,_xll.ohTrigger(RecalcTrigger,Trigger1Y)),NA())</f>
        <v>1.5664686135560053E-2</v>
      </c>
      <c r="N1844" s="182">
        <f>IFERROR(_xll.qlIndexFixing(ONIndex1M,I1844,TRUE,_xll.ohTrigger(RecalcTrigger,Trigger1M)),NA())</f>
        <v>1.510903817746545E-2</v>
      </c>
      <c r="O1844" s="44" t="e">
        <f>IFERROR(_xll.qlIndexFixing(ONIndex3M,I1844,TRUE,_xll.ohTrigger(RecalcTrigger,Trigger3M)),NA())</f>
        <v>#N/A</v>
      </c>
      <c r="P1844" s="44">
        <f>IFERROR(_xll.qlIndexFixing(ONIndex6M,I1844,TRUE,_xll.ohTrigger(RecalcTrigger,Trigger6M)),NA())</f>
        <v>1.5410773262543032E-2</v>
      </c>
      <c r="Q1844" s="183">
        <f>IFERROR(_xll.qlIndexFixing(ONIndex1Y,I1844,TRUE,_xll.ohTrigger(RecalcTrigger,Trigger1Y)),NA())</f>
        <v>1.5604743828872003E-2</v>
      </c>
    </row>
    <row r="1845" spans="2:17" x14ac:dyDescent="0.2">
      <c r="B1845" s="39" t="s">
        <v>42</v>
      </c>
      <c r="D1845" s="42">
        <f>_xll.qlCalendarAdvance(Calendar,$D1844,B1845,"f",FALSE)</f>
        <v>52391</v>
      </c>
      <c r="E1845" s="177">
        <f>_xll.qlInterestRateIndexValueDate(IndexON,D1845)</f>
        <v>52391</v>
      </c>
      <c r="F1845" s="193">
        <f>IFERROR(_xll.qlIndexFixing(IndexON,D1845,TRUE,_xll.ohTrigger(RecalcTrigger,TriggerON)),NA())</f>
        <v>1.499947573083027E-2</v>
      </c>
      <c r="H1845" s="42">
        <f>_xll.qlCalendarAdvance(Calendar,$H1844,B1845,"f",FALSE)</f>
        <v>52391</v>
      </c>
      <c r="I1845" s="177">
        <f>_xll.qlInterestRateIndexValueDate(Index1M,$H1845)</f>
        <v>52393</v>
      </c>
      <c r="J1845" s="182">
        <f>IFERROR(_xll.qlIndexFixing(Index1M,$H1845,TRUE,_xll.ohTrigger(RecalcTrigger,Trigger1M)),NA())</f>
        <v>1.5116829117156338E-2</v>
      </c>
      <c r="K1845" s="44" t="e">
        <f>IFERROR(_xll.qlIndexFixing(Index3M,H1845,TRUE,_xll.ohTrigger(RecalcTrigger,Trigger3M)),NA())</f>
        <v>#N/A</v>
      </c>
      <c r="L1845" s="44">
        <f>IFERROR(_xll.qlIndexFixing(Index6M,$H1845,TRUE,_xll.ohTrigger(RecalcTrigger,Trigger6M)),NA())</f>
        <v>1.5446241667790168E-2</v>
      </c>
      <c r="M1845" s="183">
        <f>IFERROR(_xll.qlIndexFixing(Index1Y,$H1845,TRUE,_xll.ohTrigger(RecalcTrigger,Trigger1Y)),NA())</f>
        <v>1.5662902129032763E-2</v>
      </c>
      <c r="N1845" s="182">
        <f>IFERROR(_xll.qlIndexFixing(ONIndex1M,I1845,TRUE,_xll.ohTrigger(RecalcTrigger,Trigger1M)),NA())</f>
        <v>1.5108238836392118E-2</v>
      </c>
      <c r="O1845" s="44" t="e">
        <f>IFERROR(_xll.qlIndexFixing(ONIndex3M,I1845,TRUE,_xll.ohTrigger(RecalcTrigger,Trigger3M)),NA())</f>
        <v>#N/A</v>
      </c>
      <c r="P1845" s="44">
        <f>IFERROR(_xll.qlIndexFixing(ONIndex6M,I1845,TRUE,_xll.ohTrigger(RecalcTrigger,Trigger6M)),NA())</f>
        <v>1.5408522876425579E-2</v>
      </c>
      <c r="Q1845" s="183">
        <f>IFERROR(_xll.qlIndexFixing(ONIndex1Y,I1845,TRUE,_xll.ohTrigger(RecalcTrigger,Trigger1Y)),NA())</f>
        <v>1.5600910004254231E-2</v>
      </c>
    </row>
    <row r="1846" spans="2:17" x14ac:dyDescent="0.2">
      <c r="B1846" s="39" t="s">
        <v>42</v>
      </c>
      <c r="D1846" s="42">
        <f>_xll.qlCalendarAdvance(Calendar,$D1845,B1846,"f",FALSE)</f>
        <v>52398</v>
      </c>
      <c r="E1846" s="177">
        <f>_xll.qlInterestRateIndexValueDate(IndexON,D1846)</f>
        <v>52398</v>
      </c>
      <c r="F1846" s="193">
        <f>IFERROR(_xll.qlIndexFixing(IndexON,D1846,TRUE,_xll.ohTrigger(RecalcTrigger,TriggerON)),NA())</f>
        <v>1.4998633990073174E-2</v>
      </c>
      <c r="H1846" s="42">
        <f>_xll.qlCalendarAdvance(Calendar,$H1845,B1846,"f",FALSE)</f>
        <v>52398</v>
      </c>
      <c r="I1846" s="177">
        <f>_xll.qlInterestRateIndexValueDate(Index1M,$H1846)</f>
        <v>52400</v>
      </c>
      <c r="J1846" s="182">
        <f>IFERROR(_xll.qlIndexFixing(Index1M,$H1846,TRUE,_xll.ohTrigger(RecalcTrigger,Trigger1M)),NA())</f>
        <v>1.511609250607171E-2</v>
      </c>
      <c r="K1846" s="44" t="e">
        <f>IFERROR(_xll.qlIndexFixing(Index3M,H1846,TRUE,_xll.ohTrigger(RecalcTrigger,Trigger3M)),NA())</f>
        <v>#N/A</v>
      </c>
      <c r="L1846" s="44">
        <f>IFERROR(_xll.qlIndexFixing(Index6M,$H1846,TRUE,_xll.ohTrigger(RecalcTrigger,Trigger6M)),NA())</f>
        <v>1.5444666549223444E-2</v>
      </c>
      <c r="M1846" s="183">
        <f>IFERROR(_xll.qlIndexFixing(Index1Y,$H1846,TRUE,_xll.ohTrigger(RecalcTrigger,Trigger1Y)),NA())</f>
        <v>1.5661202506026733E-2</v>
      </c>
      <c r="N1846" s="182">
        <f>IFERROR(_xll.qlIndexFixing(ONIndex1M,I1846,TRUE,_xll.ohTrigger(RecalcTrigger,Trigger1M)),NA())</f>
        <v>1.5107463508670094E-2</v>
      </c>
      <c r="O1846" s="44" t="e">
        <f>IFERROR(_xll.qlIndexFixing(ONIndex3M,I1846,TRUE,_xll.ohTrigger(RecalcTrigger,Trigger3M)),NA())</f>
        <v>#N/A</v>
      </c>
      <c r="P1846" s="44">
        <f>IFERROR(_xll.qlIndexFixing(ONIndex6M,I1846,TRUE,_xll.ohTrigger(RecalcTrigger,Trigger6M)),NA())</f>
        <v>1.5406322457698352E-2</v>
      </c>
      <c r="Q1846" s="183">
        <f>IFERROR(_xll.qlIndexFixing(ONIndex1Y,I1846,TRUE,_xll.ohTrigger(RecalcTrigger,Trigger1Y)),NA())</f>
        <v>1.5597153357500559E-2</v>
      </c>
    </row>
    <row r="1847" spans="2:17" x14ac:dyDescent="0.2">
      <c r="B1847" s="39" t="s">
        <v>42</v>
      </c>
      <c r="D1847" s="42">
        <f>_xll.qlCalendarAdvance(Calendar,$D1846,B1847,"f",FALSE)</f>
        <v>52405</v>
      </c>
      <c r="E1847" s="177">
        <f>_xll.qlInterestRateIndexValueDate(IndexON,D1847)</f>
        <v>52405</v>
      </c>
      <c r="F1847" s="193">
        <f>IFERROR(_xll.qlIndexFixing(IndexON,D1847,TRUE,_xll.ohTrigger(RecalcTrigger,TriggerON)),NA())</f>
        <v>1.4997821769462405E-2</v>
      </c>
      <c r="H1847" s="42">
        <f>_xll.qlCalendarAdvance(Calendar,$H1846,B1847,"f",FALSE)</f>
        <v>52405</v>
      </c>
      <c r="I1847" s="177">
        <f>_xll.qlInterestRateIndexValueDate(Index1M,$H1847)</f>
        <v>52407</v>
      </c>
      <c r="J1847" s="182">
        <f>IFERROR(_xll.qlIndexFixing(Index1M,$H1847,TRUE,_xll.ohTrigger(RecalcTrigger,Trigger1M)),NA())</f>
        <v>1.5115380134362588E-2</v>
      </c>
      <c r="K1847" s="44" t="e">
        <f>IFERROR(_xll.qlIndexFixing(Index3M,H1847,TRUE,_xll.ohTrigger(RecalcTrigger,Trigger3M)),NA())</f>
        <v>#N/A</v>
      </c>
      <c r="L1847" s="44">
        <f>IFERROR(_xll.qlIndexFixing(Index6M,$H1847,TRUE,_xll.ohTrigger(RecalcTrigger,Trigger6M)),NA())</f>
        <v>1.5443864877339782E-2</v>
      </c>
      <c r="M1847" s="183">
        <f>IFERROR(_xll.qlIndexFixing(Index1Y,$H1847,TRUE,_xll.ohTrigger(RecalcTrigger,Trigger1Y)),NA())</f>
        <v>1.5659587498935194E-2</v>
      </c>
      <c r="N1847" s="182">
        <f>IFERROR(_xll.qlIndexFixing(ONIndex1M,I1847,TRUE,_xll.ohTrigger(RecalcTrigger,Trigger1M)),NA())</f>
        <v>1.510671226784055E-2</v>
      </c>
      <c r="O1847" s="44" t="e">
        <f>IFERROR(_xll.qlIndexFixing(ONIndex3M,I1847,TRUE,_xll.ohTrigger(RecalcTrigger,Trigger3M)),NA())</f>
        <v>#N/A</v>
      </c>
      <c r="P1847" s="44">
        <f>IFERROR(_xll.qlIndexFixing(ONIndex6M,I1847,TRUE,_xll.ohTrigger(RecalcTrigger,Trigger6M)),NA())</f>
        <v>1.5404172153603568E-2</v>
      </c>
      <c r="Q1847" s="183">
        <f>IFERROR(_xll.qlIndexFixing(ONIndex1Y,I1847,TRUE,_xll.ohTrigger(RecalcTrigger,Trigger1Y)),NA())</f>
        <v>1.5593474117867601E-2</v>
      </c>
    </row>
    <row r="1848" spans="2:17" x14ac:dyDescent="0.2">
      <c r="B1848" s="39" t="s">
        <v>42</v>
      </c>
      <c r="D1848" s="42">
        <f>_xll.qlCalendarAdvance(Calendar,$D1847,B1848,"f",FALSE)</f>
        <v>52412</v>
      </c>
      <c r="E1848" s="177">
        <f>_xll.qlInterestRateIndexValueDate(IndexON,D1848)</f>
        <v>52412</v>
      </c>
      <c r="F1848" s="193">
        <f>IFERROR(_xll.qlIndexFixing(IndexON,D1848,TRUE,_xll.ohTrigger(RecalcTrigger,TriggerON)),NA())</f>
        <v>1.4997039157327308E-2</v>
      </c>
      <c r="H1848" s="42">
        <f>_xll.qlCalendarAdvance(Calendar,$H1847,B1848,"f",FALSE)</f>
        <v>52412</v>
      </c>
      <c r="I1848" s="177">
        <f>_xll.qlInterestRateIndexValueDate(Index1M,$H1848)</f>
        <v>52414</v>
      </c>
      <c r="J1848" s="182">
        <f>IFERROR(_xll.qlIndexFixing(Index1M,$H1848,TRUE,_xll.ohTrigger(RecalcTrigger,Trigger1M)),NA())</f>
        <v>1.5114692075720026E-2</v>
      </c>
      <c r="K1848" s="44" t="e">
        <f>IFERROR(_xll.qlIndexFixing(Index3M,H1848,TRUE,_xll.ohTrigger(RecalcTrigger,Trigger3M)),NA())</f>
        <v>#N/A</v>
      </c>
      <c r="L1848" s="44">
        <f>IFERROR(_xll.qlIndexFixing(Index6M,$H1848,TRUE,_xll.ohTrigger(RecalcTrigger,Trigger6M)),NA())</f>
        <v>1.5442405831947751E-2</v>
      </c>
      <c r="M1848" s="183">
        <f>IFERROR(_xll.qlIndexFixing(Index1Y,$H1848,TRUE,_xll.ohTrigger(RecalcTrigger,Trigger1Y)),NA())</f>
        <v>1.5658057340170933E-2</v>
      </c>
      <c r="N1848" s="182">
        <f>IFERROR(_xll.qlIndexFixing(ONIndex1M,I1848,TRUE,_xll.ohTrigger(RecalcTrigger,Trigger1M)),NA())</f>
        <v>1.5105985187444659E-2</v>
      </c>
      <c r="O1848" s="44" t="e">
        <f>IFERROR(_xll.qlIndexFixing(ONIndex3M,I1848,TRUE,_xll.ohTrigger(RecalcTrigger,Trigger3M)),NA())</f>
        <v>#N/A</v>
      </c>
      <c r="P1848" s="44">
        <f>IFERROR(_xll.qlIndexFixing(ONIndex6M,I1848,TRUE,_xll.ohTrigger(RecalcTrigger,Trigger6M)),NA())</f>
        <v>1.5402072111383447E-2</v>
      </c>
      <c r="Q1848" s="183">
        <f>IFERROR(_xll.qlIndexFixing(ONIndex1Y,I1848,TRUE,_xll.ohTrigger(RecalcTrigger,Trigger1Y)),NA())</f>
        <v>1.5589872514372161E-2</v>
      </c>
    </row>
    <row r="1849" spans="2:17" x14ac:dyDescent="0.2">
      <c r="B1849" s="39" t="s">
        <v>42</v>
      </c>
      <c r="D1849" s="42">
        <f>_xll.qlCalendarAdvance(Calendar,$D1848,B1849,"f",FALSE)</f>
        <v>52419</v>
      </c>
      <c r="E1849" s="177">
        <f>_xll.qlInterestRateIndexValueDate(IndexON,D1849)</f>
        <v>52419</v>
      </c>
      <c r="F1849" s="193">
        <f>IFERROR(_xll.qlIndexFixing(IndexON,D1849,TRUE,_xll.ohTrigger(RecalcTrigger,TriggerON)),NA())</f>
        <v>1.4996286242237034E-2</v>
      </c>
      <c r="H1849" s="42">
        <f>_xll.qlCalendarAdvance(Calendar,$H1848,B1849,"f",FALSE)</f>
        <v>52419</v>
      </c>
      <c r="I1849" s="177">
        <f>_xll.qlInterestRateIndexValueDate(Index1M,$H1849)</f>
        <v>52421</v>
      </c>
      <c r="J1849" s="182">
        <f>IFERROR(_xll.qlIndexFixing(Index1M,$H1849,TRUE,_xll.ohTrigger(RecalcTrigger,Trigger1M)),NA())</f>
        <v>1.511402840384507E-2</v>
      </c>
      <c r="K1849" s="44" t="e">
        <f>IFERROR(_xll.qlIndexFixing(Index3M,H1849,TRUE,_xll.ohTrigger(RecalcTrigger,Trigger3M)),NA())</f>
        <v>#N/A</v>
      </c>
      <c r="L1849" s="44">
        <f>IFERROR(_xll.qlIndexFixing(Index6M,$H1849,TRUE,_xll.ohTrigger(RecalcTrigger,Trigger6M)),NA())</f>
        <v>1.5440999473166492E-2</v>
      </c>
      <c r="M1849" s="183">
        <f>IFERROR(_xll.qlIndexFixing(Index1Y,$H1849,TRUE,_xll.ohTrigger(RecalcTrigger,Trigger1Y)),NA())</f>
        <v>1.5656612262168024E-2</v>
      </c>
      <c r="N1849" s="182">
        <f>IFERROR(_xll.qlIndexFixing(ONIndex1M,I1849,TRUE,_xll.ohTrigger(RecalcTrigger,Trigger1M)),NA())</f>
        <v>1.510528234134334E-2</v>
      </c>
      <c r="O1849" s="44" t="e">
        <f>IFERROR(_xll.qlIndexFixing(ONIndex3M,I1849,TRUE,_xll.ohTrigger(RecalcTrigger,Trigger3M)),NA())</f>
        <v>#N/A</v>
      </c>
      <c r="P1849" s="44">
        <f>IFERROR(_xll.qlIndexFixing(ONIndex6M,I1849,TRUE,_xll.ohTrigger(RecalcTrigger,Trigger6M)),NA())</f>
        <v>1.5400022478360142E-2</v>
      </c>
      <c r="Q1849" s="183">
        <f>IFERROR(_xll.qlIndexFixing(ONIndex1Y,I1849,TRUE,_xll.ohTrigger(RecalcTrigger,Trigger1Y)),NA())</f>
        <v>1.5586348776350789E-2</v>
      </c>
    </row>
    <row r="1850" spans="2:17" x14ac:dyDescent="0.2">
      <c r="B1850" s="39" t="s">
        <v>42</v>
      </c>
      <c r="D1850" s="42">
        <f>_xll.qlCalendarAdvance(Calendar,$D1849,B1850,"f",FALSE)</f>
        <v>52426</v>
      </c>
      <c r="E1850" s="177">
        <f>_xll.qlInterestRateIndexValueDate(IndexON,D1850)</f>
        <v>52426</v>
      </c>
      <c r="F1850" s="193">
        <f>IFERROR(_xll.qlIndexFixing(IndexON,D1850,TRUE,_xll.ohTrigger(RecalcTrigger,TriggerON)),NA())</f>
        <v>1.4995563112920607E-2</v>
      </c>
      <c r="H1850" s="42">
        <f>_xll.qlCalendarAdvance(Calendar,$H1849,B1850,"f",FALSE)</f>
        <v>52426</v>
      </c>
      <c r="I1850" s="177">
        <f>_xll.qlInterestRateIndexValueDate(Index1M,$H1850)</f>
        <v>52428</v>
      </c>
      <c r="J1850" s="182">
        <f>IFERROR(_xll.qlIndexFixing(Index1M,$H1850,TRUE,_xll.ohTrigger(RecalcTrigger,Trigger1M)),NA())</f>
        <v>1.5113389192428772E-2</v>
      </c>
      <c r="K1850" s="44" t="e">
        <f>IFERROR(_xll.qlIndexFixing(Index3M,H1850,TRUE,_xll.ohTrigger(RecalcTrigger,Trigger3M)),NA())</f>
        <v>#N/A</v>
      </c>
      <c r="L1850" s="44">
        <f>IFERROR(_xll.qlIndexFixing(Index6M,$H1850,TRUE,_xll.ohTrigger(RecalcTrigger,Trigger6M)),NA())</f>
        <v>1.5439645949299311E-2</v>
      </c>
      <c r="M1850" s="183">
        <f>IFERROR(_xll.qlIndexFixing(Index1Y,$H1850,TRUE,_xll.ohTrigger(RecalcTrigger,Trigger1Y)),NA())</f>
        <v>1.5655252497379646E-2</v>
      </c>
      <c r="N1850" s="182">
        <f>IFERROR(_xll.qlIndexFixing(ONIndex1M,I1850,TRUE,_xll.ohTrigger(RecalcTrigger,Trigger1M)),NA())</f>
        <v>1.5104603802758021E-2</v>
      </c>
      <c r="O1850" s="44" t="e">
        <f>IFERROR(_xll.qlIndexFixing(ONIndex3M,I1850,TRUE,_xll.ohTrigger(RecalcTrigger,Trigger3M)),NA())</f>
        <v>#N/A</v>
      </c>
      <c r="P1850" s="44">
        <f>IFERROR(_xll.qlIndexFixing(ONIndex6M,I1850,TRUE,_xll.ohTrigger(RecalcTrigger,Trigger6M)),NA())</f>
        <v>1.5398023401616001E-2</v>
      </c>
      <c r="Q1850" s="183">
        <f>IFERROR(_xll.qlIndexFixing(ONIndex1Y,I1850,TRUE,_xll.ohTrigger(RecalcTrigger,Trigger1Y)),NA())</f>
        <v>1.5582903132660419E-2</v>
      </c>
    </row>
    <row r="1851" spans="2:17" x14ac:dyDescent="0.2">
      <c r="B1851" s="39" t="s">
        <v>42</v>
      </c>
      <c r="D1851" s="42">
        <f>_xll.qlCalendarAdvance(Calendar,$D1850,B1851,"f",FALSE)</f>
        <v>52433</v>
      </c>
      <c r="E1851" s="177">
        <f>_xll.qlInterestRateIndexValueDate(IndexON,D1851)</f>
        <v>52433</v>
      </c>
      <c r="F1851" s="193">
        <f>IFERROR(_xll.qlIndexFixing(IndexON,D1851,TRUE,_xll.ohTrigger(RecalcTrigger,TriggerON)),NA())</f>
        <v>1.4994869858027116E-2</v>
      </c>
      <c r="H1851" s="42">
        <f>_xll.qlCalendarAdvance(Calendar,$H1850,B1851,"f",FALSE)</f>
        <v>52433</v>
      </c>
      <c r="I1851" s="177">
        <f>_xll.qlInterestRateIndexValueDate(Index1M,$H1851)</f>
        <v>52435</v>
      </c>
      <c r="J1851" s="182">
        <f>IFERROR(_xll.qlIndexFixing(Index1M,$H1851,TRUE,_xll.ohTrigger(RecalcTrigger,Trigger1M)),NA())</f>
        <v>1.5112774515167182E-2</v>
      </c>
      <c r="K1851" s="44" t="e">
        <f>IFERROR(_xll.qlIndexFixing(Index3M,H1851,TRUE,_xll.ohTrigger(RecalcTrigger,Trigger3M)),NA())</f>
        <v>#N/A</v>
      </c>
      <c r="L1851" s="44">
        <f>IFERROR(_xll.qlIndexFixing(Index6M,$H1851,TRUE,_xll.ohTrigger(RecalcTrigger,Trigger6M)),NA())</f>
        <v>1.5438345408654242E-2</v>
      </c>
      <c r="M1851" s="183">
        <f>IFERROR(_xll.qlIndexFixing(Index1Y,$H1851,TRUE,_xll.ohTrigger(RecalcTrigger,Trigger1Y)),NA())</f>
        <v>1.5653978278280065E-2</v>
      </c>
      <c r="N1851" s="182">
        <f>IFERROR(_xll.qlIndexFixing(ONIndex1M,I1851,TRUE,_xll.ohTrigger(RecalcTrigger,Trigger1M)),NA())</f>
        <v>1.5103949645549619E-2</v>
      </c>
      <c r="O1851" s="44" t="e">
        <f>IFERROR(_xll.qlIndexFixing(ONIndex3M,I1851,TRUE,_xll.ohTrigger(RecalcTrigger,Trigger3M)),NA())</f>
        <v>#N/A</v>
      </c>
      <c r="P1851" s="44">
        <f>IFERROR(_xll.qlIndexFixing(ONIndex6M,I1851,TRUE,_xll.ohTrigger(RecalcTrigger,Trigger6M)),NA())</f>
        <v>1.5396075028473177E-2</v>
      </c>
      <c r="Q1851" s="183">
        <f>IFERROR(_xll.qlIndexFixing(ONIndex1Y,I1851,TRUE,_xll.ohTrigger(RecalcTrigger,Trigger1Y)),NA())</f>
        <v>1.5579535812797474E-2</v>
      </c>
    </row>
    <row r="1852" spans="2:17" x14ac:dyDescent="0.2">
      <c r="B1852" s="39" t="s">
        <v>42</v>
      </c>
      <c r="D1852" s="42">
        <f>_xll.qlCalendarAdvance(Calendar,$D1851,B1852,"f",FALSE)</f>
        <v>52440</v>
      </c>
      <c r="E1852" s="177">
        <f>_xll.qlInterestRateIndexValueDate(IndexON,D1852)</f>
        <v>52440</v>
      </c>
      <c r="F1852" s="193">
        <f>IFERROR(_xll.qlIndexFixing(IndexON,D1852,TRUE,_xll.ohTrigger(RecalcTrigger,TriggerON)),NA())</f>
        <v>1.499420656596584E-2</v>
      </c>
      <c r="H1852" s="42">
        <f>_xll.qlCalendarAdvance(Calendar,$H1851,B1852,"f",FALSE)</f>
        <v>52440</v>
      </c>
      <c r="I1852" s="177">
        <f>_xll.qlInterestRateIndexValueDate(Index1M,$H1852)</f>
        <v>52442</v>
      </c>
      <c r="J1852" s="182">
        <f>IFERROR(_xll.qlIndexFixing(Index1M,$H1852,TRUE,_xll.ohTrigger(RecalcTrigger,Trigger1M)),NA())</f>
        <v>1.5112184445751353E-2</v>
      </c>
      <c r="K1852" s="44" t="e">
        <f>IFERROR(_xll.qlIndexFixing(Index3M,H1852,TRUE,_xll.ohTrigger(RecalcTrigger,Trigger3M)),NA())</f>
        <v>#N/A</v>
      </c>
      <c r="L1852" s="44">
        <f>IFERROR(_xll.qlIndexFixing(Index6M,$H1852,TRUE,_xll.ohTrigger(RecalcTrigger,Trigger6M)),NA())</f>
        <v>1.5436320409278165E-2</v>
      </c>
      <c r="M1852" s="183">
        <f>IFERROR(_xll.qlIndexFixing(Index1Y,$H1852,TRUE,_xll.ohTrigger(RecalcTrigger,Trigger1Y)),NA())</f>
        <v>1.5651861095084707E-2</v>
      </c>
      <c r="N1852" s="182">
        <f>IFERROR(_xll.qlIndexFixing(ONIndex1M,I1852,TRUE,_xll.ohTrigger(RecalcTrigger,Trigger1M)),NA())</f>
        <v>1.5103319943259308E-2</v>
      </c>
      <c r="O1852" s="44" t="e">
        <f>IFERROR(_xll.qlIndexFixing(ONIndex3M,I1852,TRUE,_xll.ohTrigger(RecalcTrigger,Trigger3M)),NA())</f>
        <v>#N/A</v>
      </c>
      <c r="P1852" s="44">
        <f>IFERROR(_xll.qlIndexFixing(ONIndex6M,I1852,TRUE,_xll.ohTrigger(RecalcTrigger,Trigger6M)),NA())</f>
        <v>1.5394177506253826E-2</v>
      </c>
      <c r="Q1852" s="183">
        <f>IFERROR(_xll.qlIndexFixing(ONIndex1Y,I1852,TRUE,_xll.ohTrigger(RecalcTrigger,Trigger1Y)),NA())</f>
        <v>1.5576247045778757E-2</v>
      </c>
    </row>
    <row r="1853" spans="2:17" x14ac:dyDescent="0.2">
      <c r="B1853" s="39" t="s">
        <v>42</v>
      </c>
      <c r="D1853" s="42">
        <f>_xll.qlCalendarAdvance(Calendar,$D1852,B1853,"f",FALSE)</f>
        <v>52447</v>
      </c>
      <c r="E1853" s="177">
        <f>_xll.qlInterestRateIndexValueDate(IndexON,D1853)</f>
        <v>52447</v>
      </c>
      <c r="F1853" s="193">
        <f>IFERROR(_xll.qlIndexFixing(IndexON,D1853,TRUE,_xll.ohTrigger(RecalcTrigger,TriggerON)),NA())</f>
        <v>1.4993573325465803E-2</v>
      </c>
      <c r="H1853" s="42">
        <f>_xll.qlCalendarAdvance(Calendar,$H1852,B1853,"f",FALSE)</f>
        <v>52447</v>
      </c>
      <c r="I1853" s="177">
        <f>_xll.qlInterestRateIndexValueDate(Index1M,$H1853)</f>
        <v>52449</v>
      </c>
      <c r="J1853" s="182">
        <f>IFERROR(_xll.qlIndexFixing(Index1M,$H1853,TRUE,_xll.ohTrigger(RecalcTrigger,Trigger1M)),NA())</f>
        <v>1.5111619057882331E-2</v>
      </c>
      <c r="K1853" s="44" t="e">
        <f>IFERROR(_xll.qlIndexFixing(Index3M,H1853,TRUE,_xll.ohTrigger(RecalcTrigger,Trigger3M)),NA())</f>
        <v>#N/A</v>
      </c>
      <c r="L1853" s="44">
        <f>IFERROR(_xll.qlIndexFixing(Index6M,$H1853,TRUE,_xll.ohTrigger(RecalcTrigger,Trigger6M)),NA())</f>
        <v>1.5435903870279755E-2</v>
      </c>
      <c r="M1853" s="183">
        <f>IFERROR(_xll.qlIndexFixing(Index1Y,$H1853,TRUE,_xll.ohTrigger(RecalcTrigger,Trigger1Y)),NA())</f>
        <v>1.56516874071514E-2</v>
      </c>
      <c r="N1853" s="182">
        <f>IFERROR(_xll.qlIndexFixing(ONIndex1M,I1853,TRUE,_xll.ohTrigger(RecalcTrigger,Trigger1M)),NA())</f>
        <v>1.5102714769508196E-2</v>
      </c>
      <c r="O1853" s="44" t="e">
        <f>IFERROR(_xll.qlIndexFixing(ONIndex3M,I1853,TRUE,_xll.ohTrigger(RecalcTrigger,Trigger3M)),NA())</f>
        <v>#N/A</v>
      </c>
      <c r="P1853" s="44">
        <f>IFERROR(_xll.qlIndexFixing(ONIndex6M,I1853,TRUE,_xll.ohTrigger(RecalcTrigger,Trigger6M)),NA())</f>
        <v>1.5392330982200164E-2</v>
      </c>
      <c r="Q1853" s="183">
        <f>IFERROR(_xll.qlIndexFixing(ONIndex1Y,I1853,TRUE,_xll.ohTrigger(RecalcTrigger,Trigger1Y)),NA())</f>
        <v>1.5573037060780948E-2</v>
      </c>
    </row>
    <row r="1854" spans="2:17" x14ac:dyDescent="0.2">
      <c r="B1854" s="39" t="s">
        <v>42</v>
      </c>
      <c r="D1854" s="42">
        <f>_xll.qlCalendarAdvance(Calendar,$D1853,B1854,"f",FALSE)</f>
        <v>52454</v>
      </c>
      <c r="E1854" s="177">
        <f>_xll.qlInterestRateIndexValueDate(IndexON,D1854)</f>
        <v>52454</v>
      </c>
      <c r="F1854" s="193">
        <f>IFERROR(_xll.qlIndexFixing(IndexON,D1854,TRUE,_xll.ohTrigger(RecalcTrigger,TriggerON)),NA())</f>
        <v>1.4992970225096158E-2</v>
      </c>
      <c r="H1854" s="42">
        <f>_xll.qlCalendarAdvance(Calendar,$H1853,B1854,"f",FALSE)</f>
        <v>52454</v>
      </c>
      <c r="I1854" s="177">
        <f>_xll.qlInterestRateIndexValueDate(Index1M,$H1854)</f>
        <v>52456</v>
      </c>
      <c r="J1854" s="182">
        <f>IFERROR(_xll.qlIndexFixing(Index1M,$H1854,TRUE,_xll.ohTrigger(RecalcTrigger,Trigger1M)),NA())</f>
        <v>1.5111078425246172E-2</v>
      </c>
      <c r="K1854" s="44" t="e">
        <f>IFERROR(_xll.qlIndexFixing(Index3M,H1854,TRUE,_xll.ohTrigger(RecalcTrigger,Trigger3M)),NA())</f>
        <v>#N/A</v>
      </c>
      <c r="L1854" s="44">
        <f>IFERROR(_xll.qlIndexFixing(Index6M,$H1854,TRUE,_xll.ohTrigger(RecalcTrigger,Trigger6M)),NA())</f>
        <v>1.5434763169185742E-2</v>
      </c>
      <c r="M1854" s="183">
        <f>IFERROR(_xll.qlIndexFixing(Index1Y,$H1854,TRUE,_xll.ohTrigger(RecalcTrigger,Trigger1Y)),NA())</f>
        <v>1.5650671220175962E-2</v>
      </c>
      <c r="N1854" s="182">
        <f>IFERROR(_xll.qlIndexFixing(ONIndex1M,I1854,TRUE,_xll.ohTrigger(RecalcTrigger,Trigger1M)),NA())</f>
        <v>1.5102134197837458E-2</v>
      </c>
      <c r="O1854" s="44" t="e">
        <f>IFERROR(_xll.qlIndexFixing(ONIndex3M,I1854,TRUE,_xll.ohTrigger(RecalcTrigger,Trigger3M)),NA())</f>
        <v>#N/A</v>
      </c>
      <c r="P1854" s="44">
        <f>IFERROR(_xll.qlIndexFixing(ONIndex6M,I1854,TRUE,_xll.ohTrigger(RecalcTrigger,Trigger6M)),NA())</f>
        <v>1.5390535603314603E-2</v>
      </c>
      <c r="Q1854" s="183">
        <f>IFERROR(_xll.qlIndexFixing(ONIndex1Y,I1854,TRUE,_xll.ohTrigger(RecalcTrigger,Trigger1Y)),NA())</f>
        <v>1.5569906086980723E-2</v>
      </c>
    </row>
    <row r="1855" spans="2:17" x14ac:dyDescent="0.2">
      <c r="B1855" s="39" t="s">
        <v>42</v>
      </c>
      <c r="D1855" s="42">
        <f>_xll.qlCalendarAdvance(Calendar,$D1854,B1855,"f",FALSE)</f>
        <v>52461</v>
      </c>
      <c r="E1855" s="177">
        <f>_xll.qlInterestRateIndexValueDate(IndexON,D1855)</f>
        <v>52461</v>
      </c>
      <c r="F1855" s="193">
        <f>IFERROR(_xll.qlIndexFixing(IndexON,D1855,TRUE,_xll.ohTrigger(RecalcTrigger,TriggerON)),NA())</f>
        <v>1.4992397353426057E-2</v>
      </c>
      <c r="H1855" s="42">
        <f>_xll.qlCalendarAdvance(Calendar,$H1854,B1855,"f",FALSE)</f>
        <v>52461</v>
      </c>
      <c r="I1855" s="177">
        <f>_xll.qlInterestRateIndexValueDate(Index1M,$H1855)</f>
        <v>52463</v>
      </c>
      <c r="J1855" s="182">
        <f>IFERROR(_xll.qlIndexFixing(Index1M,$H1855,TRUE,_xll.ohTrigger(RecalcTrigger,Trigger1M)),NA())</f>
        <v>1.5110562621543921E-2</v>
      </c>
      <c r="K1855" s="44" t="e">
        <f>IFERROR(_xll.qlIndexFixing(Index3M,H1855,TRUE,_xll.ohTrigger(RecalcTrigger,Trigger3M)),NA())</f>
        <v>#N/A</v>
      </c>
      <c r="L1855" s="44">
        <f>IFERROR(_xll.qlIndexFixing(Index6M,$H1855,TRUE,_xll.ohTrigger(RecalcTrigger,Trigger6M)),NA())</f>
        <v>1.543367604458379E-2</v>
      </c>
      <c r="M1855" s="183">
        <f>IFERROR(_xll.qlIndexFixing(Index1Y,$H1855,TRUE,_xll.ohTrigger(RecalcTrigger,Trigger1Y)),NA())</f>
        <v>1.5649741508998137E-2</v>
      </c>
      <c r="N1855" s="182">
        <f>IFERROR(_xll.qlIndexFixing(ONIndex1M,I1855,TRUE,_xll.ohTrigger(RecalcTrigger,Trigger1M)),NA())</f>
        <v>1.5101578301948138E-2</v>
      </c>
      <c r="O1855" s="44" t="e">
        <f>IFERROR(_xll.qlIndexFixing(ONIndex3M,I1855,TRUE,_xll.ohTrigger(RecalcTrigger,Trigger3M)),NA())</f>
        <v>#N/A</v>
      </c>
      <c r="P1855" s="44">
        <f>IFERROR(_xll.qlIndexFixing(ONIndex6M,I1855,TRUE,_xll.ohTrigger(RecalcTrigger,Trigger6M)),NA())</f>
        <v>1.5388791517239042E-2</v>
      </c>
      <c r="Q1855" s="183">
        <f>IFERROR(_xll.qlIndexFixing(ONIndex1Y,I1855,TRUE,_xll.ohTrigger(RecalcTrigger,Trigger1Y)),NA())</f>
        <v>1.556685435355476E-2</v>
      </c>
    </row>
    <row r="1856" spans="2:17" x14ac:dyDescent="0.2">
      <c r="B1856" s="39" t="s">
        <v>42</v>
      </c>
      <c r="D1856" s="42">
        <f>_xll.qlCalendarAdvance(Calendar,$D1855,B1856,"f",FALSE)</f>
        <v>52468</v>
      </c>
      <c r="E1856" s="177">
        <f>_xll.qlInterestRateIndexValueDate(IndexON,D1856)</f>
        <v>52468</v>
      </c>
      <c r="F1856" s="193">
        <f>IFERROR(_xll.qlIndexFixing(IndexON,D1856,TRUE,_xll.ohTrigger(RecalcTrigger,TriggerON)),NA())</f>
        <v>1.4991854799024651E-2</v>
      </c>
      <c r="H1856" s="42">
        <f>_xll.qlCalendarAdvance(Calendar,$H1855,B1856,"f",FALSE)</f>
        <v>52468</v>
      </c>
      <c r="I1856" s="177">
        <f>_xll.qlInterestRateIndexValueDate(Index1M,$H1856)</f>
        <v>52470</v>
      </c>
      <c r="J1856" s="182">
        <f>IFERROR(_xll.qlIndexFixing(Index1M,$H1856,TRUE,_xll.ohTrigger(RecalcTrigger,Trigger1M)),NA())</f>
        <v>1.5110071720471629E-2</v>
      </c>
      <c r="K1856" s="44" t="e">
        <f>IFERROR(_xll.qlIndexFixing(Index3M,H1856,TRUE,_xll.ohTrigger(RecalcTrigger,Trigger3M)),NA())</f>
        <v>#N/A</v>
      </c>
      <c r="L1856" s="44">
        <f>IFERROR(_xll.qlIndexFixing(Index6M,$H1856,TRUE,_xll.ohTrigger(RecalcTrigger,Trigger6M)),NA())</f>
        <v>1.543264264480213E-2</v>
      </c>
      <c r="M1856" s="183">
        <f>IFERROR(_xll.qlIndexFixing(Index1Y,$H1856,TRUE,_xll.ohTrigger(RecalcTrigger,Trigger1Y)),NA())</f>
        <v>1.5648898506198612E-2</v>
      </c>
      <c r="N1856" s="182">
        <f>IFERROR(_xll.qlIndexFixing(ONIndex1M,I1856,TRUE,_xll.ohTrigger(RecalcTrigger,Trigger1M)),NA())</f>
        <v>1.5101047155381409E-2</v>
      </c>
      <c r="O1856" s="44" t="e">
        <f>IFERROR(_xll.qlIndexFixing(ONIndex3M,I1856,TRUE,_xll.ohTrigger(RecalcTrigger,Trigger3M)),NA())</f>
        <v>#N/A</v>
      </c>
      <c r="P1856" s="44">
        <f>IFERROR(_xll.qlIndexFixing(ONIndex6M,I1856,TRUE,_xll.ohTrigger(RecalcTrigger,Trigger6M)),NA())</f>
        <v>1.538709887097589E-2</v>
      </c>
      <c r="Q1856" s="183">
        <f>IFERROR(_xll.qlIndexFixing(ONIndex1Y,I1856,TRUE,_xll.ohTrigger(RecalcTrigger,Trigger1Y)),NA())</f>
        <v>1.5563882089679737E-2</v>
      </c>
    </row>
    <row r="1857" spans="2:17" x14ac:dyDescent="0.2">
      <c r="B1857" s="39" t="s">
        <v>42</v>
      </c>
      <c r="D1857" s="42">
        <f>_xll.qlCalendarAdvance(Calendar,$D1856,B1857,"f",FALSE)</f>
        <v>52475</v>
      </c>
      <c r="E1857" s="177">
        <f>_xll.qlInterestRateIndexValueDate(IndexON,D1857)</f>
        <v>52475</v>
      </c>
      <c r="F1857" s="193">
        <f>IFERROR(_xll.qlIndexFixing(IndexON,D1857,TRUE,_xll.ohTrigger(RecalcTrigger,TriggerON)),NA())</f>
        <v>1.4991342650541029E-2</v>
      </c>
      <c r="H1857" s="42">
        <f>_xll.qlCalendarAdvance(Calendar,$H1856,B1857,"f",FALSE)</f>
        <v>52475</v>
      </c>
      <c r="I1857" s="177">
        <f>_xll.qlInterestRateIndexValueDate(Index1M,$H1857)</f>
        <v>52477</v>
      </c>
      <c r="J1857" s="182">
        <f>IFERROR(_xll.qlIndexFixing(Index1M,$H1857,TRUE,_xll.ohTrigger(RecalcTrigger,Trigger1M)),NA())</f>
        <v>1.5109605795720349E-2</v>
      </c>
      <c r="K1857" s="44" t="e">
        <f>IFERROR(_xll.qlIndexFixing(Index3M,H1857,TRUE,_xll.ohTrigger(RecalcTrigger,Trigger3M)),NA())</f>
        <v>#N/A</v>
      </c>
      <c r="L1857" s="44">
        <f>IFERROR(_xll.qlIndexFixing(Index6M,$H1857,TRUE,_xll.ohTrigger(RecalcTrigger,Trigger6M)),NA())</f>
        <v>1.5430550474842085E-2</v>
      </c>
      <c r="M1857" s="183">
        <f>IFERROR(_xll.qlIndexFixing(Index1Y,$H1857,TRUE,_xll.ohTrigger(RecalcTrigger,Trigger1Y)),NA())</f>
        <v>1.5648142444379811E-2</v>
      </c>
      <c r="N1857" s="182">
        <f>IFERROR(_xll.qlIndexFixing(ONIndex1M,I1857,TRUE,_xll.ohTrigger(RecalcTrigger,Trigger1M)),NA())</f>
        <v>1.5100540831678444E-2</v>
      </c>
      <c r="O1857" s="44" t="e">
        <f>IFERROR(_xll.qlIndexFixing(ONIndex3M,I1857,TRUE,_xll.ohTrigger(RecalcTrigger,Trigger3M)),NA())</f>
        <v>#N/A</v>
      </c>
      <c r="P1857" s="44">
        <f>IFERROR(_xll.qlIndexFixing(ONIndex6M,I1857,TRUE,_xll.ohTrigger(RecalcTrigger,Trigger6M)),NA())</f>
        <v>1.5385457811767367E-2</v>
      </c>
      <c r="Q1857" s="183">
        <f>IFERROR(_xll.qlIndexFixing(ONIndex1Y,I1857,TRUE,_xll.ohTrigger(RecalcTrigger,Trigger1Y)),NA())</f>
        <v>1.5560989524452395E-2</v>
      </c>
    </row>
    <row r="1858" spans="2:17" x14ac:dyDescent="0.2">
      <c r="B1858" s="39" t="s">
        <v>42</v>
      </c>
      <c r="D1858" s="42">
        <f>_xll.qlCalendarAdvance(Calendar,$D1857,B1858,"f",FALSE)</f>
        <v>52482</v>
      </c>
      <c r="E1858" s="177">
        <f>_xll.qlInterestRateIndexValueDate(IndexON,D1858)</f>
        <v>52482</v>
      </c>
      <c r="F1858" s="193">
        <f>IFERROR(_xll.qlIndexFixing(IndexON,D1858,TRUE,_xll.ohTrigger(RecalcTrigger,TriggerON)),NA())</f>
        <v>1.4990860996704214E-2</v>
      </c>
      <c r="H1858" s="42">
        <f>_xll.qlCalendarAdvance(Calendar,$H1857,B1858,"f",FALSE)</f>
        <v>52482</v>
      </c>
      <c r="I1858" s="177">
        <f>_xll.qlInterestRateIndexValueDate(Index1M,$H1858)</f>
        <v>52484</v>
      </c>
      <c r="J1858" s="182">
        <f>IFERROR(_xll.qlIndexFixing(Index1M,$H1858,TRUE,_xll.ohTrigger(RecalcTrigger,Trigger1M)),NA())</f>
        <v>1.5109164920986129E-2</v>
      </c>
      <c r="K1858" s="44" t="e">
        <f>IFERROR(_xll.qlIndexFixing(Index3M,H1858,TRUE,_xll.ohTrigger(RecalcTrigger,Trigger3M)),NA())</f>
        <v>#N/A</v>
      </c>
      <c r="L1858" s="44">
        <f>IFERROR(_xll.qlIndexFixing(Index6M,$H1858,TRUE,_xll.ohTrigger(RecalcTrigger,Trigger6M)),NA())</f>
        <v>1.5429609494825101E-2</v>
      </c>
      <c r="M1858" s="183">
        <f>IFERROR(_xll.qlIndexFixing(Index1Y,$H1858,TRUE,_xll.ohTrigger(RecalcTrigger,Trigger1Y)),NA())</f>
        <v>1.5647473556166729E-2</v>
      </c>
      <c r="N1858" s="182">
        <f>IFERROR(_xll.qlIndexFixing(ONIndex1M,I1858,TRUE,_xll.ohTrigger(RecalcTrigger,Trigger1M)),NA())</f>
        <v>1.5100059404540289E-2</v>
      </c>
      <c r="O1858" s="44" t="e">
        <f>IFERROR(_xll.qlIndexFixing(ONIndex3M,I1858,TRUE,_xll.ohTrigger(RecalcTrigger,Trigger3M)),NA())</f>
        <v>#N/A</v>
      </c>
      <c r="P1858" s="44">
        <f>IFERROR(_xll.qlIndexFixing(ONIndex6M,I1858,TRUE,_xll.ohTrigger(RecalcTrigger,Trigger6M)),NA())</f>
        <v>1.5383868487095498E-2</v>
      </c>
      <c r="Q1858" s="183">
        <f>IFERROR(_xll.qlIndexFixing(ONIndex1Y,I1858,TRUE,_xll.ohTrigger(RecalcTrigger,Trigger1Y)),NA())</f>
        <v>1.5558176887129349E-2</v>
      </c>
    </row>
    <row r="1859" spans="2:17" x14ac:dyDescent="0.2">
      <c r="B1859" s="39" t="s">
        <v>42</v>
      </c>
      <c r="D1859" s="42">
        <f>_xll.qlCalendarAdvance(Calendar,$D1858,B1859,"f",FALSE)</f>
        <v>52489</v>
      </c>
      <c r="E1859" s="177">
        <f>_xll.qlInterestRateIndexValueDate(IndexON,D1859)</f>
        <v>52489</v>
      </c>
      <c r="F1859" s="193">
        <f>IFERROR(_xll.qlIndexFixing(IndexON,D1859,TRUE,_xll.ohTrigger(RecalcTrigger,TriggerON)),NA())</f>
        <v>1.4990409925763615E-2</v>
      </c>
      <c r="H1859" s="42">
        <f>_xll.qlCalendarAdvance(Calendar,$H1858,B1859,"f",FALSE)</f>
        <v>52489</v>
      </c>
      <c r="I1859" s="177">
        <f>_xll.qlInterestRateIndexValueDate(Index1M,$H1859)</f>
        <v>52491</v>
      </c>
      <c r="J1859" s="182">
        <f>IFERROR(_xll.qlIndexFixing(Index1M,$H1859,TRUE,_xll.ohTrigger(RecalcTrigger,Trigger1M)),NA())</f>
        <v>1.5108749169967517E-2</v>
      </c>
      <c r="K1859" s="44" t="e">
        <f>IFERROR(_xll.qlIndexFixing(Index3M,H1859,TRUE,_xll.ohTrigger(RecalcTrigger,Trigger3M)),NA())</f>
        <v>#N/A</v>
      </c>
      <c r="L1859" s="44">
        <f>IFERROR(_xll.qlIndexFixing(Index6M,$H1859,TRUE,_xll.ohTrigger(RecalcTrigger,Trigger6M)),NA())</f>
        <v>1.5428722632998926E-2</v>
      </c>
      <c r="M1859" s="183">
        <f>IFERROR(_xll.qlIndexFixing(Index1Y,$H1859,TRUE,_xll.ohTrigger(RecalcTrigger,Trigger1Y)),NA())</f>
        <v>1.5646892074206106E-2</v>
      </c>
      <c r="N1859" s="182">
        <f>IFERROR(_xll.qlIndexFixing(ONIndex1M,I1859,TRUE,_xll.ohTrigger(RecalcTrigger,Trigger1M)),NA())</f>
        <v>1.5099602947508117E-2</v>
      </c>
      <c r="O1859" s="44" t="e">
        <f>IFERROR(_xll.qlIndexFixing(ONIndex3M,I1859,TRUE,_xll.ohTrigger(RecalcTrigger,Trigger3M)),NA())</f>
        <v>#N/A</v>
      </c>
      <c r="P1859" s="44">
        <f>IFERROR(_xll.qlIndexFixing(ONIndex6M,I1859,TRUE,_xll.ohTrigger(RecalcTrigger,Trigger6M)),NA())</f>
        <v>1.5382331043882758E-2</v>
      </c>
      <c r="Q1859" s="183">
        <f>IFERROR(_xll.qlIndexFixing(ONIndex1Y,I1859,TRUE,_xll.ohTrigger(RecalcTrigger,Trigger1Y)),NA())</f>
        <v>1.5555444406727403E-2</v>
      </c>
    </row>
    <row r="1860" spans="2:17" x14ac:dyDescent="0.2">
      <c r="B1860" s="39" t="s">
        <v>42</v>
      </c>
      <c r="D1860" s="42">
        <f>_xll.qlCalendarAdvance(Calendar,$D1859,B1860,"f",FALSE)</f>
        <v>52496</v>
      </c>
      <c r="E1860" s="177">
        <f>_xll.qlInterestRateIndexValueDate(IndexON,D1860)</f>
        <v>52496</v>
      </c>
      <c r="F1860" s="193">
        <f>IFERROR(_xll.qlIndexFixing(IndexON,D1860,TRUE,_xll.ohTrigger(RecalcTrigger,TriggerON)),NA())</f>
        <v>1.4989989526688063E-2</v>
      </c>
      <c r="H1860" s="42">
        <f>_xll.qlCalendarAdvance(Calendar,$H1859,B1860,"f",FALSE)</f>
        <v>52496</v>
      </c>
      <c r="I1860" s="177">
        <f>_xll.qlInterestRateIndexValueDate(Index1M,$H1860)</f>
        <v>52498</v>
      </c>
      <c r="J1860" s="182">
        <f>IFERROR(_xll.qlIndexFixing(Index1M,$H1860,TRUE,_xll.ohTrigger(RecalcTrigger,Trigger1M)),NA())</f>
        <v>1.5108358616358064E-2</v>
      </c>
      <c r="K1860" s="44" t="e">
        <f>IFERROR(_xll.qlIndexFixing(Index3M,H1860,TRUE,_xll.ohTrigger(RecalcTrigger,Trigger3M)),NA())</f>
        <v>#N/A</v>
      </c>
      <c r="L1860" s="44">
        <f>IFERROR(_xll.qlIndexFixing(Index6M,$H1860,TRUE,_xll.ohTrigger(RecalcTrigger,Trigger6M)),NA())</f>
        <v>1.5427890037682719E-2</v>
      </c>
      <c r="M1860" s="183">
        <f>IFERROR(_xll.qlIndexFixing(Index1Y,$H1860,TRUE,_xll.ohTrigger(RecalcTrigger,Trigger1Y)),NA())</f>
        <v>1.5646398231167469E-2</v>
      </c>
      <c r="N1860" s="182">
        <f>IFERROR(_xll.qlIndexFixing(ONIndex1M,I1860,TRUE,_xll.ohTrigger(RecalcTrigger,Trigger1M)),NA())</f>
        <v>1.5099171534282974E-2</v>
      </c>
      <c r="O1860" s="44" t="e">
        <f>IFERROR(_xll.qlIndexFixing(ONIndex3M,I1860,TRUE,_xll.ohTrigger(RecalcTrigger,Trigger3M)),NA())</f>
        <v>#N/A</v>
      </c>
      <c r="P1860" s="44">
        <f>IFERROR(_xll.qlIndexFixing(ONIndex6M,I1860,TRUE,_xll.ohTrigger(RecalcTrigger,Trigger6M)),NA())</f>
        <v>1.5380845629451301E-2</v>
      </c>
      <c r="Q1860" s="183">
        <f>IFERROR(_xll.qlIndexFixing(ONIndex1Y,I1860,TRUE,_xll.ohTrigger(RecalcTrigger,Trigger1Y)),NA())</f>
        <v>1.5552792312583108E-2</v>
      </c>
    </row>
    <row r="1861" spans="2:17" x14ac:dyDescent="0.2">
      <c r="B1861" s="39" t="s">
        <v>42</v>
      </c>
      <c r="D1861" s="42">
        <f>_xll.qlCalendarAdvance(Calendar,$D1860,B1861,"f",FALSE)</f>
        <v>52503</v>
      </c>
      <c r="E1861" s="177">
        <f>_xll.qlInterestRateIndexValueDate(IndexON,D1861)</f>
        <v>52503</v>
      </c>
      <c r="F1861" s="193">
        <f>IFERROR(_xll.qlIndexFixing(IndexON,D1861,TRUE,_xll.ohTrigger(RecalcTrigger,TriggerON)),NA())</f>
        <v>1.4989599887726968E-2</v>
      </c>
      <c r="H1861" s="42">
        <f>_xll.qlCalendarAdvance(Calendar,$H1860,B1861,"f",FALSE)</f>
        <v>52503</v>
      </c>
      <c r="I1861" s="177">
        <f>_xll.qlInterestRateIndexValueDate(Index1M,$H1861)</f>
        <v>52505</v>
      </c>
      <c r="J1861" s="182">
        <f>IFERROR(_xll.qlIndexFixing(Index1M,$H1861,TRUE,_xll.ohTrigger(RecalcTrigger,Trigger1M)),NA())</f>
        <v>1.5107993333856318E-2</v>
      </c>
      <c r="K1861" s="44" t="e">
        <f>IFERROR(_xll.qlIndexFixing(Index3M,H1861,TRUE,_xll.ohTrigger(RecalcTrigger,Trigger3M)),NA())</f>
        <v>#N/A</v>
      </c>
      <c r="L1861" s="44">
        <f>IFERROR(_xll.qlIndexFixing(Index6M,$H1861,TRUE,_xll.ohTrigger(RecalcTrigger,Trigger6M)),NA())</f>
        <v>1.5427404994011795E-2</v>
      </c>
      <c r="M1861" s="183">
        <f>IFERROR(_xll.qlIndexFixing(Index1Y,$H1861,TRUE,_xll.ohTrigger(RecalcTrigger,Trigger1Y)),NA())</f>
        <v>1.5645992259742732E-2</v>
      </c>
      <c r="N1861" s="182">
        <f>IFERROR(_xll.qlIndexFixing(ONIndex1M,I1861,TRUE,_xll.ohTrigger(RecalcTrigger,Trigger1M)),NA())</f>
        <v>1.5098765238406031E-2</v>
      </c>
      <c r="O1861" s="44" t="e">
        <f>IFERROR(_xll.qlIndexFixing(ONIndex3M,I1861,TRUE,_xll.ohTrigger(RecalcTrigger,Trigger3M)),NA())</f>
        <v>#N/A</v>
      </c>
      <c r="P1861" s="44">
        <f>IFERROR(_xll.qlIndexFixing(ONIndex6M,I1861,TRUE,_xll.ohTrigger(RecalcTrigger,Trigger6M)),NA())</f>
        <v>1.5379412391283154E-2</v>
      </c>
      <c r="Q1861" s="183">
        <f>IFERROR(_xll.qlIndexFixing(ONIndex1Y,I1861,TRUE,_xll.ohTrigger(RecalcTrigger,Trigger1Y)),NA())</f>
        <v>1.5550220833793205E-2</v>
      </c>
    </row>
    <row r="1862" spans="2:17" x14ac:dyDescent="0.2">
      <c r="B1862" s="39" t="s">
        <v>42</v>
      </c>
      <c r="D1862" s="42">
        <f>_xll.qlCalendarAdvance(Calendar,$D1861,B1862,"f",FALSE)</f>
        <v>52510</v>
      </c>
      <c r="E1862" s="177">
        <f>_xll.qlInterestRateIndexValueDate(IndexON,D1862)</f>
        <v>52510</v>
      </c>
      <c r="F1862" s="193">
        <f>IFERROR(_xll.qlIndexFixing(IndexON,D1862,TRUE,_xll.ohTrigger(RecalcTrigger,TriggerON)),NA())</f>
        <v>1.498924109784916E-2</v>
      </c>
      <c r="H1862" s="42">
        <f>_xll.qlCalendarAdvance(Calendar,$H1861,B1862,"f",FALSE)</f>
        <v>52510</v>
      </c>
      <c r="I1862" s="177">
        <f>_xll.qlInterestRateIndexValueDate(Index1M,$H1862)</f>
        <v>52512</v>
      </c>
      <c r="J1862" s="182">
        <f>IFERROR(_xll.qlIndexFixing(Index1M,$H1862,TRUE,_xll.ohTrigger(RecalcTrigger,Trigger1M)),NA())</f>
        <v>1.5107653396155829E-2</v>
      </c>
      <c r="K1862" s="44" t="e">
        <f>IFERROR(_xll.qlIndexFixing(Index3M,H1862,TRUE,_xll.ohTrigger(RecalcTrigger,Trigger3M)),NA())</f>
        <v>#N/A</v>
      </c>
      <c r="L1862" s="44">
        <f>IFERROR(_xll.qlIndexFixing(Index6M,$H1862,TRUE,_xll.ohTrigger(RecalcTrigger,Trigger6M)),NA())</f>
        <v>1.5426685295065237E-2</v>
      </c>
      <c r="M1862" s="183">
        <f>IFERROR(_xll.qlIndexFixing(Index1Y,$H1862,TRUE,_xll.ohTrigger(RecalcTrigger,Trigger1Y)),NA())</f>
        <v>1.5645674392647475E-2</v>
      </c>
      <c r="N1862" s="182">
        <f>IFERROR(_xll.qlIndexFixing(ONIndex1M,I1862,TRUE,_xll.ohTrigger(RecalcTrigger,Trigger1M)),NA())</f>
        <v>1.5098384133418463E-2</v>
      </c>
      <c r="O1862" s="44" t="e">
        <f>IFERROR(_xll.qlIndexFixing(ONIndex3M,I1862,TRUE,_xll.ohTrigger(RecalcTrigger,Trigger3M)),NA())</f>
        <v>#N/A</v>
      </c>
      <c r="P1862" s="44">
        <f>IFERROR(_xll.qlIndexFixing(ONIndex6M,I1862,TRUE,_xll.ohTrigger(RecalcTrigger,Trigger6M)),NA())</f>
        <v>1.5378031476460663E-2</v>
      </c>
      <c r="Q1862" s="183">
        <f>IFERROR(_xll.qlIndexFixing(ONIndex1Y,I1862,TRUE,_xll.ohTrigger(RecalcTrigger,Trigger1Y)),NA())</f>
        <v>1.5547730199534371E-2</v>
      </c>
    </row>
    <row r="1863" spans="2:17" x14ac:dyDescent="0.2">
      <c r="B1863" s="39" t="s">
        <v>42</v>
      </c>
      <c r="D1863" s="42">
        <f>_xll.qlCalendarAdvance(Calendar,$D1862,B1863,"f",FALSE)</f>
        <v>52517</v>
      </c>
      <c r="E1863" s="177">
        <f>_xll.qlInterestRateIndexValueDate(IndexON,D1863)</f>
        <v>52517</v>
      </c>
      <c r="F1863" s="193">
        <f>IFERROR(_xll.qlIndexFixing(IndexON,D1863,TRUE,_xll.ohTrigger(RecalcTrigger,TriggerON)),NA())</f>
        <v>1.498891324546392E-2</v>
      </c>
      <c r="H1863" s="42">
        <f>_xll.qlCalendarAdvance(Calendar,$H1862,B1863,"f",FALSE)</f>
        <v>52517</v>
      </c>
      <c r="I1863" s="177">
        <f>_xll.qlInterestRateIndexValueDate(Index1M,$H1863)</f>
        <v>52519</v>
      </c>
      <c r="J1863" s="182">
        <f>IFERROR(_xll.qlIndexFixing(Index1M,$H1863,TRUE,_xll.ohTrigger(RecalcTrigger,Trigger1M)),NA())</f>
        <v>1.5107338876952647E-2</v>
      </c>
      <c r="K1863" s="44" t="e">
        <f>IFERROR(_xll.qlIndexFixing(Index3M,H1863,TRUE,_xll.ohTrigger(RecalcTrigger,Trigger3M)),NA())</f>
        <v>#N/A</v>
      </c>
      <c r="L1863" s="44">
        <f>IFERROR(_xll.qlIndexFixing(Index6M,$H1863,TRUE,_xll.ohTrigger(RecalcTrigger,Trigger6M)),NA())</f>
        <v>1.5427228136468921E-2</v>
      </c>
      <c r="M1863" s="183">
        <f>IFERROR(_xll.qlIndexFixing(Index1Y,$H1863,TRUE,_xll.ohTrigger(RecalcTrigger,Trigger1Y)),NA())</f>
        <v>1.5645444862618797E-2</v>
      </c>
      <c r="N1863" s="182">
        <f>IFERROR(_xll.qlIndexFixing(ONIndex1M,I1863,TRUE,_xll.ohTrigger(RecalcTrigger,Trigger1M)),NA())</f>
        <v>1.5098028293021315E-2</v>
      </c>
      <c r="O1863" s="44" t="e">
        <f>IFERROR(_xll.qlIndexFixing(ONIndex3M,I1863,TRUE,_xll.ohTrigger(RecalcTrigger,Trigger3M)),NA())</f>
        <v>#N/A</v>
      </c>
      <c r="P1863" s="44">
        <f>IFERROR(_xll.qlIndexFixing(ONIndex6M,I1863,TRUE,_xll.ohTrigger(RecalcTrigger,Trigger6M)),NA())</f>
        <v>1.5376703032146111E-2</v>
      </c>
      <c r="Q1863" s="183">
        <f>IFERROR(_xll.qlIndexFixing(ONIndex1Y,I1863,TRUE,_xll.ohTrigger(RecalcTrigger,Trigger1Y)),NA())</f>
        <v>1.5545320638903348E-2</v>
      </c>
    </row>
    <row r="1864" spans="2:17" x14ac:dyDescent="0.2">
      <c r="B1864" s="39" t="s">
        <v>42</v>
      </c>
      <c r="D1864" s="42">
        <f>_xll.qlCalendarAdvance(Calendar,$D1863,B1864,"f",FALSE)</f>
        <v>52524</v>
      </c>
      <c r="E1864" s="177">
        <f>_xll.qlInterestRateIndexValueDate(IndexON,D1864)</f>
        <v>52524</v>
      </c>
      <c r="F1864" s="193">
        <f>IFERROR(_xll.qlIndexFixing(IndexON,D1864,TRUE,_xll.ohTrigger(RecalcTrigger,TriggerON)),NA())</f>
        <v>1.4988616419060463E-2</v>
      </c>
      <c r="H1864" s="42">
        <f>_xll.qlCalendarAdvance(Calendar,$H1863,B1864,"f",FALSE)</f>
        <v>52524</v>
      </c>
      <c r="I1864" s="177">
        <f>_xll.qlInterestRateIndexValueDate(Index1M,$H1864)</f>
        <v>52526</v>
      </c>
      <c r="J1864" s="182">
        <f>IFERROR(_xll.qlIndexFixing(Index1M,$H1864,TRUE,_xll.ohTrigger(RecalcTrigger,Trigger1M)),NA())</f>
        <v>1.510704984994532E-2</v>
      </c>
      <c r="K1864" s="44" t="e">
        <f>IFERROR(_xll.qlIndexFixing(Index3M,H1864,TRUE,_xll.ohTrigger(RecalcTrigger,Trigger3M)),NA())</f>
        <v>#N/A</v>
      </c>
      <c r="L1864" s="44">
        <f>IFERROR(_xll.qlIndexFixing(Index6M,$H1864,TRUE,_xll.ohTrigger(RecalcTrigger,Trigger6M)),NA())</f>
        <v>1.5425410218795531E-2</v>
      </c>
      <c r="M1864" s="183">
        <f>IFERROR(_xll.qlIndexFixing(Index1Y,$H1864,TRUE,_xll.ohTrigger(RecalcTrigger,Trigger1Y)),NA())</f>
        <v>1.5645303902418545E-2</v>
      </c>
      <c r="N1864" s="182">
        <f>IFERROR(_xll.qlIndexFixing(ONIndex1M,I1864,TRUE,_xll.ohTrigger(RecalcTrigger,Trigger1M)),NA())</f>
        <v>1.5097697790675824E-2</v>
      </c>
      <c r="O1864" s="44" t="e">
        <f>IFERROR(_xll.qlIndexFixing(ONIndex3M,I1864,TRUE,_xll.ohTrigger(RecalcTrigger,Trigger3M)),NA())</f>
        <v>#N/A</v>
      </c>
      <c r="P1864" s="44">
        <f>IFERROR(_xll.qlIndexFixing(ONIndex6M,I1864,TRUE,_xll.ohTrigger(RecalcTrigger,Trigger6M)),NA())</f>
        <v>1.5375427205741587E-2</v>
      </c>
      <c r="Q1864" s="183">
        <f>IFERROR(_xll.qlIndexFixing(ONIndex1Y,I1864,TRUE,_xll.ohTrigger(RecalcTrigger,Trigger1Y)),NA())</f>
        <v>1.5542992381156751E-2</v>
      </c>
    </row>
    <row r="1865" spans="2:17" x14ac:dyDescent="0.2">
      <c r="B1865" s="39" t="s">
        <v>42</v>
      </c>
      <c r="D1865" s="42">
        <f>_xll.qlCalendarAdvance(Calendar,$D1864,B1865,"f",FALSE)</f>
        <v>52531</v>
      </c>
      <c r="E1865" s="177">
        <f>_xll.qlInterestRateIndexValueDate(IndexON,D1865)</f>
        <v>52531</v>
      </c>
      <c r="F1865" s="193">
        <f>IFERROR(_xll.qlIndexFixing(IndexON,D1865,TRUE,_xll.ohTrigger(RecalcTrigger,TriggerON)),NA())</f>
        <v>1.4988350707367815E-2</v>
      </c>
      <c r="H1865" s="42">
        <f>_xll.qlCalendarAdvance(Calendar,$H1864,B1865,"f",FALSE)</f>
        <v>52531</v>
      </c>
      <c r="I1865" s="177">
        <f>_xll.qlInterestRateIndexValueDate(Index1M,$H1865)</f>
        <v>52533</v>
      </c>
      <c r="J1865" s="182">
        <f>IFERROR(_xll.qlIndexFixing(Index1M,$H1865,TRUE,_xll.ohTrigger(RecalcTrigger,Trigger1M)),NA())</f>
        <v>1.5106786388827398E-2</v>
      </c>
      <c r="K1865" s="44" t="e">
        <f>IFERROR(_xll.qlIndexFixing(Index3M,H1865,TRUE,_xll.ohTrigger(RecalcTrigger,Trigger3M)),NA())</f>
        <v>#N/A</v>
      </c>
      <c r="L1865" s="44">
        <f>IFERROR(_xll.qlIndexFixing(Index6M,$H1865,TRUE,_xll.ohTrigger(RecalcTrigger,Trigger6M)),NA())</f>
        <v>1.5424855138161397E-2</v>
      </c>
      <c r="M1865" s="183">
        <f>IFERROR(_xll.qlIndexFixing(Index1Y,$H1865,TRUE,_xll.ohTrigger(RecalcTrigger,Trigger1Y)),NA())</f>
        <v>1.5645251744832035E-2</v>
      </c>
      <c r="N1865" s="182">
        <f>IFERROR(_xll.qlIndexFixing(ONIndex1M,I1865,TRUE,_xll.ohTrigger(RecalcTrigger,Trigger1M)),NA())</f>
        <v>1.509739270016297E-2</v>
      </c>
      <c r="O1865" s="44" t="e">
        <f>IFERROR(_xll.qlIndexFixing(ONIndex3M,I1865,TRUE,_xll.ohTrigger(RecalcTrigger,Trigger3M)),NA())</f>
        <v>#N/A</v>
      </c>
      <c r="P1865" s="44">
        <f>IFERROR(_xll.qlIndexFixing(ONIndex6M,I1865,TRUE,_xll.ohTrigger(RecalcTrigger,Trigger6M)),NA())</f>
        <v>1.5374204144409376E-2</v>
      </c>
      <c r="Q1865" s="183">
        <f>IFERROR(_xll.qlIndexFixing(ONIndex1Y,I1865,TRUE,_xll.ohTrigger(RecalcTrigger,Trigger1Y)),NA())</f>
        <v>1.5540745655471255E-2</v>
      </c>
    </row>
    <row r="1866" spans="2:17" x14ac:dyDescent="0.2">
      <c r="B1866" s="39" t="s">
        <v>42</v>
      </c>
      <c r="D1866" s="42">
        <f>_xll.qlCalendarAdvance(Calendar,$D1865,B1866,"f",FALSE)</f>
        <v>52538</v>
      </c>
      <c r="E1866" s="177">
        <f>_xll.qlInterestRateIndexValueDate(IndexON,D1866)</f>
        <v>52538</v>
      </c>
      <c r="F1866" s="193">
        <f>IFERROR(_xll.qlIndexFixing(IndexON,D1866,TRUE,_xll.ohTrigger(RecalcTrigger,TriggerON)),NA())</f>
        <v>1.4988116198955126E-2</v>
      </c>
      <c r="H1866" s="42">
        <f>_xll.qlCalendarAdvance(Calendar,$H1865,B1866,"f",FALSE)</f>
        <v>52538</v>
      </c>
      <c r="I1866" s="177">
        <f>_xll.qlInterestRateIndexValueDate(Index1M,$H1866)</f>
        <v>52540</v>
      </c>
      <c r="J1866" s="182">
        <f>IFERROR(_xll.qlIndexFixing(Index1M,$H1866,TRUE,_xll.ohTrigger(RecalcTrigger,Trigger1M)),NA())</f>
        <v>1.5106548567297429E-2</v>
      </c>
      <c r="K1866" s="44" t="e">
        <f>IFERROR(_xll.qlIndexFixing(Index3M,H1866,TRUE,_xll.ohTrigger(RecalcTrigger,Trigger3M)),NA())</f>
        <v>#N/A</v>
      </c>
      <c r="L1866" s="44">
        <f>IFERROR(_xll.qlIndexFixing(Index6M,$H1866,TRUE,_xll.ohTrigger(RecalcTrigger,Trigger6M)),NA())</f>
        <v>1.5424042368914506E-2</v>
      </c>
      <c r="M1866" s="183">
        <f>IFERROR(_xll.qlIndexFixing(Index1Y,$H1866,TRUE,_xll.ohTrigger(RecalcTrigger,Trigger1Y)),NA())</f>
        <v>1.5645288622666953E-2</v>
      </c>
      <c r="N1866" s="182">
        <f>IFERROR(_xll.qlIndexFixing(ONIndex1M,I1866,TRUE,_xll.ohTrigger(RecalcTrigger,Trigger1M)),NA())</f>
        <v>1.5097113094943992E-2</v>
      </c>
      <c r="O1866" s="44" t="e">
        <f>IFERROR(_xll.qlIndexFixing(ONIndex3M,I1866,TRUE,_xll.ohTrigger(RecalcTrigger,Trigger3M)),NA())</f>
        <v>#N/A</v>
      </c>
      <c r="P1866" s="44">
        <f>IFERROR(_xll.qlIndexFixing(ONIndex6M,I1866,TRUE,_xll.ohTrigger(RecalcTrigger,Trigger6M)),NA())</f>
        <v>1.5373033995631502E-2</v>
      </c>
      <c r="Q1866" s="183">
        <f>IFERROR(_xll.qlIndexFixing(ONIndex1Y,I1866,TRUE,_xll.ohTrigger(RecalcTrigger,Trigger1Y)),NA())</f>
        <v>1.5538580690943604E-2</v>
      </c>
    </row>
    <row r="1867" spans="2:17" x14ac:dyDescent="0.2">
      <c r="B1867" s="39" t="s">
        <v>42</v>
      </c>
      <c r="D1867" s="42">
        <f>_xll.qlCalendarAdvance(Calendar,$D1866,B1867,"f",FALSE)</f>
        <v>52545</v>
      </c>
      <c r="E1867" s="177">
        <f>_xll.qlInterestRateIndexValueDate(IndexON,D1867)</f>
        <v>52545</v>
      </c>
      <c r="F1867" s="193">
        <f>IFERROR(_xll.qlIndexFixing(IndexON,D1867,TRUE,_xll.ohTrigger(RecalcTrigger,TriggerON)),NA())</f>
        <v>1.4987912982551421E-2</v>
      </c>
      <c r="H1867" s="42">
        <f>_xll.qlCalendarAdvance(Calendar,$H1866,B1867,"f",FALSE)</f>
        <v>52545</v>
      </c>
      <c r="I1867" s="177">
        <f>_xll.qlInterestRateIndexValueDate(Index1M,$H1867)</f>
        <v>52547</v>
      </c>
      <c r="J1867" s="182">
        <f>IFERROR(_xll.qlIndexFixing(Index1M,$H1867,TRUE,_xll.ohTrigger(RecalcTrigger,Trigger1M)),NA())</f>
        <v>1.5106336459053959E-2</v>
      </c>
      <c r="K1867" s="44" t="e">
        <f>IFERROR(_xll.qlIndexFixing(Index3M,H1867,TRUE,_xll.ohTrigger(RecalcTrigger,Trigger3M)),NA())</f>
        <v>#N/A</v>
      </c>
      <c r="L1867" s="44">
        <f>IFERROR(_xll.qlIndexFixing(Index6M,$H1867,TRUE,_xll.ohTrigger(RecalcTrigger,Trigger6M)),NA())</f>
        <v>1.5423593792467749E-2</v>
      </c>
      <c r="M1867" s="183">
        <f>IFERROR(_xll.qlIndexFixing(Index1Y,$H1867,TRUE,_xll.ohTrigger(RecalcTrigger,Trigger1Y)),NA())</f>
        <v>1.5645414768756829E-2</v>
      </c>
      <c r="N1867" s="182">
        <f>IFERROR(_xll.qlIndexFixing(ONIndex1M,I1867,TRUE,_xll.ohTrigger(RecalcTrigger,Trigger1M)),NA())</f>
        <v>1.5096859048799871E-2</v>
      </c>
      <c r="O1867" s="44" t="e">
        <f>IFERROR(_xll.qlIndexFixing(ONIndex3M,I1867,TRUE,_xll.ohTrigger(RecalcTrigger,Trigger3M)),NA())</f>
        <v>#N/A</v>
      </c>
      <c r="P1867" s="44">
        <f>IFERROR(_xll.qlIndexFixing(ONIndex6M,I1867,TRUE,_xll.ohTrigger(RecalcTrigger,Trigger6M)),NA())</f>
        <v>1.5371916906170568E-2</v>
      </c>
      <c r="Q1867" s="183">
        <f>IFERROR(_xll.qlIndexFixing(ONIndex1Y,I1867,TRUE,_xll.ohTrigger(RecalcTrigger,Trigger1Y)),NA())</f>
        <v>1.5536497716750475E-2</v>
      </c>
    </row>
    <row r="1868" spans="2:17" x14ac:dyDescent="0.2">
      <c r="B1868" s="39" t="s">
        <v>42</v>
      </c>
      <c r="D1868" s="42">
        <f>_xll.qlCalendarAdvance(Calendar,$D1867,B1868,"f",FALSE)</f>
        <v>52552</v>
      </c>
      <c r="E1868" s="177">
        <f>_xll.qlInterestRateIndexValueDate(IndexON,D1868)</f>
        <v>52552</v>
      </c>
      <c r="F1868" s="193">
        <f>IFERROR(_xll.qlIndexFixing(IndexON,D1868,TRUE,_xll.ohTrigger(RecalcTrigger,TriggerON)),NA())</f>
        <v>1.4987741146486044E-2</v>
      </c>
      <c r="H1868" s="42">
        <f>_xll.qlCalendarAdvance(Calendar,$H1867,B1868,"f",FALSE)</f>
        <v>52552</v>
      </c>
      <c r="I1868" s="177">
        <f>_xll.qlInterestRateIndexValueDate(Index1M,$H1868)</f>
        <v>52554</v>
      </c>
      <c r="J1868" s="182">
        <f>IFERROR(_xll.qlIndexFixing(Index1M,$H1868,TRUE,_xll.ohTrigger(RecalcTrigger,Trigger1M)),NA())</f>
        <v>1.510615013779304E-2</v>
      </c>
      <c r="K1868" s="44" t="e">
        <f>IFERROR(_xll.qlIndexFixing(Index3M,H1868,TRUE,_xll.ohTrigger(RecalcTrigger,Trigger3M)),NA())</f>
        <v>#N/A</v>
      </c>
      <c r="L1868" s="44">
        <f>IFERROR(_xll.qlIndexFixing(Index6M,$H1868,TRUE,_xll.ohTrigger(RecalcTrigger,Trigger6M)),NA())</f>
        <v>1.5423200669239712E-2</v>
      </c>
      <c r="M1868" s="183">
        <f>IFERROR(_xll.qlIndexFixing(Index1Y,$H1868,TRUE,_xll.ohTrigger(RecalcTrigger,Trigger1Y)),NA())</f>
        <v>1.5645630415957144E-2</v>
      </c>
      <c r="N1868" s="182">
        <f>IFERROR(_xll.qlIndexFixing(ONIndex1M,I1868,TRUE,_xll.ohTrigger(RecalcTrigger,Trigger1M)),NA())</f>
        <v>1.5096630635031971E-2</v>
      </c>
      <c r="O1868" s="44" t="e">
        <f>IFERROR(_xll.qlIndexFixing(ONIndex3M,I1868,TRUE,_xll.ohTrigger(RecalcTrigger,Trigger3M)),NA())</f>
        <v>#N/A</v>
      </c>
      <c r="P1868" s="44">
        <f>IFERROR(_xll.qlIndexFixing(ONIndex6M,I1868,TRUE,_xll.ohTrigger(RecalcTrigger,Trigger6M)),NA())</f>
        <v>1.5370853023588538E-2</v>
      </c>
      <c r="Q1868" s="183">
        <f>IFERROR(_xll.qlIndexFixing(ONIndex1Y,I1868,TRUE,_xll.ohTrigger(RecalcTrigger,Trigger1Y)),NA())</f>
        <v>1.5534496962068545E-2</v>
      </c>
    </row>
    <row r="1869" spans="2:17" x14ac:dyDescent="0.2">
      <c r="B1869" s="39" t="s">
        <v>42</v>
      </c>
      <c r="D1869" s="42">
        <f>_xll.qlCalendarAdvance(Calendar,$D1868,B1869,"f",FALSE)</f>
        <v>52559</v>
      </c>
      <c r="E1869" s="177">
        <f>_xll.qlInterestRateIndexValueDate(IndexON,D1869)</f>
        <v>52559</v>
      </c>
      <c r="F1869" s="193">
        <f>IFERROR(_xll.qlIndexFixing(IndexON,D1869,TRUE,_xll.ohTrigger(RecalcTrigger,TriggerON)),NA())</f>
        <v>1.4987600779647892E-2</v>
      </c>
      <c r="H1869" s="42">
        <f>_xll.qlCalendarAdvance(Calendar,$H1868,B1869,"f",FALSE)</f>
        <v>52559</v>
      </c>
      <c r="I1869" s="177">
        <f>_xll.qlInterestRateIndexValueDate(Index1M,$H1869)</f>
        <v>52561</v>
      </c>
      <c r="J1869" s="182">
        <f>IFERROR(_xll.qlIndexFixing(Index1M,$H1869,TRUE,_xll.ohTrigger(RecalcTrigger,Trigger1M)),NA())</f>
        <v>1.510598967720822E-2</v>
      </c>
      <c r="K1869" s="44" t="e">
        <f>IFERROR(_xll.qlIndexFixing(Index3M,H1869,TRUE,_xll.ohTrigger(RecalcTrigger,Trigger3M)),NA())</f>
        <v>#N/A</v>
      </c>
      <c r="L1869" s="44">
        <f>IFERROR(_xll.qlIndexFixing(Index6M,$H1869,TRUE,_xll.ohTrigger(RecalcTrigger,Trigger6M)),NA())</f>
        <v>1.5422863147589524E-2</v>
      </c>
      <c r="M1869" s="183">
        <f>IFERROR(_xll.qlIndexFixing(Index1Y,$H1869,TRUE,_xll.ohTrigger(RecalcTrigger,Trigger1Y)),NA())</f>
        <v>1.5645935797150085E-2</v>
      </c>
      <c r="N1869" s="182">
        <f>IFERROR(_xll.qlIndexFixing(ONIndex1M,I1869,TRUE,_xll.ohTrigger(RecalcTrigger,Trigger1M)),NA())</f>
        <v>1.5096427927581146E-2</v>
      </c>
      <c r="O1869" s="44" t="e">
        <f>IFERROR(_xll.qlIndexFixing(ONIndex3M,I1869,TRUE,_xll.ohTrigger(RecalcTrigger,Trigger3M)),NA())</f>
        <v>#N/A</v>
      </c>
      <c r="P1869" s="44">
        <f>IFERROR(_xll.qlIndexFixing(ONIndex6M,I1869,TRUE,_xll.ohTrigger(RecalcTrigger,Trigger6M)),NA())</f>
        <v>1.5369842495367436E-2</v>
      </c>
      <c r="Q1869" s="183">
        <f>IFERROR(_xll.qlIndexFixing(ONIndex1Y,I1869,TRUE,_xll.ohTrigger(RecalcTrigger,Trigger1Y)),NA())</f>
        <v>1.5532578655994556E-2</v>
      </c>
    </row>
    <row r="1870" spans="2:17" x14ac:dyDescent="0.2">
      <c r="B1870" s="39" t="s">
        <v>42</v>
      </c>
      <c r="D1870" s="42">
        <f>_xll.qlCalendarAdvance(Calendar,$D1869,B1870,"f",FALSE)</f>
        <v>52566</v>
      </c>
      <c r="E1870" s="177">
        <f>_xll.qlInterestRateIndexValueDate(IndexON,D1870)</f>
        <v>52566</v>
      </c>
      <c r="F1870" s="193">
        <f>IFERROR(_xll.qlIndexFixing(IndexON,D1870,TRUE,_xll.ohTrigger(RecalcTrigger,TriggerON)),NA())</f>
        <v>1.4987491970286371E-2</v>
      </c>
      <c r="H1870" s="42">
        <f>_xll.qlCalendarAdvance(Calendar,$H1869,B1870,"f",FALSE)</f>
        <v>52566</v>
      </c>
      <c r="I1870" s="177">
        <f>_xll.qlInterestRateIndexValueDate(Index1M,$H1870)</f>
        <v>52568</v>
      </c>
      <c r="J1870" s="182">
        <f>IFERROR(_xll.qlIndexFixing(Index1M,$H1870,TRUE,_xll.ohTrigger(RecalcTrigger,Trigger1M)),NA())</f>
        <v>1.5105855151003045E-2</v>
      </c>
      <c r="K1870" s="44" t="e">
        <f>IFERROR(_xll.qlIndexFixing(Index3M,H1870,TRUE,_xll.ohTrigger(RecalcTrigger,Trigger3M)),NA())</f>
        <v>#N/A</v>
      </c>
      <c r="L1870" s="44">
        <f>IFERROR(_xll.qlIndexFixing(Index6M,$H1870,TRUE,_xll.ohTrigger(RecalcTrigger,Trigger6M)),NA())</f>
        <v>1.5422910244189186E-2</v>
      </c>
      <c r="M1870" s="183">
        <f>IFERROR(_xll.qlIndexFixing(Index1Y,$H1870,TRUE,_xll.ohTrigger(RecalcTrigger,Trigger1Y)),NA())</f>
        <v>1.5646331145240222E-2</v>
      </c>
      <c r="N1870" s="182">
        <f>IFERROR(_xll.qlIndexFixing(ONIndex1M,I1870,TRUE,_xll.ohTrigger(RecalcTrigger,Trigger1M)),NA())</f>
        <v>1.5096250999908634E-2</v>
      </c>
      <c r="O1870" s="44" t="e">
        <f>IFERROR(_xll.qlIndexFixing(ONIndex3M,I1870,TRUE,_xll.ohTrigger(RecalcTrigger,Trigger3M)),NA())</f>
        <v>#N/A</v>
      </c>
      <c r="P1870" s="44">
        <f>IFERROR(_xll.qlIndexFixing(ONIndex6M,I1870,TRUE,_xll.ohTrigger(RecalcTrigger,Trigger6M)),NA())</f>
        <v>1.5368885468269866E-2</v>
      </c>
      <c r="Q1870" s="183">
        <f>IFERROR(_xll.qlIndexFixing(ONIndex1Y,I1870,TRUE,_xll.ohTrigger(RecalcTrigger,Trigger1Y)),NA())</f>
        <v>1.5530743027865057E-2</v>
      </c>
    </row>
    <row r="1871" spans="2:17" x14ac:dyDescent="0.2">
      <c r="B1871" s="39" t="s">
        <v>42</v>
      </c>
      <c r="D1871" s="42">
        <f>_xll.qlCalendarAdvance(Calendar,$D1870,B1871,"f",FALSE)</f>
        <v>52573</v>
      </c>
      <c r="E1871" s="177">
        <f>_xll.qlInterestRateIndexValueDate(IndexON,D1871)</f>
        <v>52573</v>
      </c>
      <c r="F1871" s="193">
        <f>IFERROR(_xll.qlIndexFixing(IndexON,D1871,TRUE,_xll.ohTrigger(RecalcTrigger,TriggerON)),NA())</f>
        <v>1.4987414807210442E-2</v>
      </c>
      <c r="H1871" s="42">
        <f>_xll.qlCalendarAdvance(Calendar,$H1870,B1871,"f",FALSE)</f>
        <v>52573</v>
      </c>
      <c r="I1871" s="177">
        <f>_xll.qlInterestRateIndexValueDate(Index1M,$H1871)</f>
        <v>52575</v>
      </c>
      <c r="J1871" s="182">
        <f>IFERROR(_xll.qlIndexFixing(Index1M,$H1871,TRUE,_xll.ohTrigger(RecalcTrigger,Trigger1M)),NA())</f>
        <v>1.5105746632868566E-2</v>
      </c>
      <c r="K1871" s="44" t="e">
        <f>IFERROR(_xll.qlIndexFixing(Index3M,H1871,TRUE,_xll.ohTrigger(RecalcTrigger,Trigger3M)),NA())</f>
        <v>#N/A</v>
      </c>
      <c r="L1871" s="44">
        <f>IFERROR(_xll.qlIndexFixing(Index6M,$H1871,TRUE,_xll.ohTrigger(RecalcTrigger,Trigger6M)),NA())</f>
        <v>1.5422688405788858E-2</v>
      </c>
      <c r="M1871" s="183">
        <f>IFERROR(_xll.qlIndexFixing(Index1Y,$H1871,TRUE,_xll.ohTrigger(RecalcTrigger,Trigger1Y)),NA())</f>
        <v>1.5646816693157962E-2</v>
      </c>
      <c r="N1871" s="182">
        <f>IFERROR(_xll.qlIndexFixing(ONIndex1M,I1871,TRUE,_xll.ohTrigger(RecalcTrigger,Trigger1M)),NA())</f>
        <v>1.5096099925555606E-2</v>
      </c>
      <c r="O1871" s="44" t="e">
        <f>IFERROR(_xll.qlIndexFixing(ONIndex3M,I1871,TRUE,_xll.ohTrigger(RecalcTrigger,Trigger3M)),NA())</f>
        <v>#N/A</v>
      </c>
      <c r="P1871" s="44">
        <f>IFERROR(_xll.qlIndexFixing(ONIndex6M,I1871,TRUE,_xll.ohTrigger(RecalcTrigger,Trigger6M)),NA())</f>
        <v>1.536798208985779E-2</v>
      </c>
      <c r="Q1871" s="183">
        <f>IFERROR(_xll.qlIndexFixing(ONIndex1Y,I1871,TRUE,_xll.ohTrigger(RecalcTrigger,Trigger1Y)),NA())</f>
        <v>1.5528990306776791E-2</v>
      </c>
    </row>
    <row r="1872" spans="2:17" x14ac:dyDescent="0.2">
      <c r="B1872" s="39" t="s">
        <v>42</v>
      </c>
      <c r="D1872" s="42">
        <f>_xll.qlCalendarAdvance(Calendar,$D1871,B1872,"f",FALSE)</f>
        <v>52580</v>
      </c>
      <c r="E1872" s="177">
        <f>_xll.qlInterestRateIndexValueDate(IndexON,D1872)</f>
        <v>52580</v>
      </c>
      <c r="F1872" s="193">
        <f>IFERROR(_xll.qlIndexFixing(IndexON,D1872,TRUE,_xll.ohTrigger(RecalcTrigger,TriggerON)),NA())</f>
        <v>1.4987369379229065E-2</v>
      </c>
      <c r="H1872" s="42">
        <f>_xll.qlCalendarAdvance(Calendar,$H1871,B1872,"f",FALSE)</f>
        <v>52580</v>
      </c>
      <c r="I1872" s="177">
        <f>_xll.qlInterestRateIndexValueDate(Index1M,$H1872)</f>
        <v>52582</v>
      </c>
      <c r="J1872" s="182">
        <f>IFERROR(_xll.qlIndexFixing(Index1M,$H1872,TRUE,_xll.ohTrigger(RecalcTrigger,Trigger1M)),NA())</f>
        <v>1.5105664196510826E-2</v>
      </c>
      <c r="K1872" s="44" t="e">
        <f>IFERROR(_xll.qlIndexFixing(Index3M,H1872,TRUE,_xll.ohTrigger(RecalcTrigger,Trigger3M)),NA())</f>
        <v>#N/A</v>
      </c>
      <c r="L1872" s="44">
        <f>IFERROR(_xll.qlIndexFixing(Index6M,$H1872,TRUE,_xll.ohTrigger(RecalcTrigger,Trigger6M)),NA())</f>
        <v>1.5422522627060408E-2</v>
      </c>
      <c r="M1872" s="183">
        <f>IFERROR(_xll.qlIndexFixing(Index1Y,$H1872,TRUE,_xll.ohTrigger(RecalcTrigger,Trigger1Y)),NA())</f>
        <v>1.5647392673859357E-2</v>
      </c>
      <c r="N1872" s="182">
        <f>IFERROR(_xll.qlIndexFixing(ONIndex1M,I1872,TRUE,_xll.ohTrigger(RecalcTrigger,Trigger1M)),NA())</f>
        <v>1.5095974778143173E-2</v>
      </c>
      <c r="O1872" s="44" t="e">
        <f>IFERROR(_xll.qlIndexFixing(ONIndex3M,I1872,TRUE,_xll.ohTrigger(RecalcTrigger,Trigger3M)),NA())</f>
        <v>#N/A</v>
      </c>
      <c r="P1872" s="44">
        <f>IFERROR(_xll.qlIndexFixing(ONIndex6M,I1872,TRUE,_xll.ohTrigger(RecalcTrigger,Trigger6M)),NA())</f>
        <v>1.5367132507213555E-2</v>
      </c>
      <c r="Q1872" s="183">
        <f>IFERROR(_xll.qlIndexFixing(ONIndex1Y,I1872,TRUE,_xll.ohTrigger(RecalcTrigger,Trigger1Y)),NA())</f>
        <v>1.5527320721826499E-2</v>
      </c>
    </row>
    <row r="1873" spans="2:17" x14ac:dyDescent="0.2">
      <c r="B1873" s="39" t="s">
        <v>42</v>
      </c>
      <c r="D1873" s="42">
        <f>_xll.qlCalendarAdvance(Calendar,$D1872,B1873,"f",FALSE)</f>
        <v>52587</v>
      </c>
      <c r="E1873" s="177">
        <f>_xll.qlInterestRateIndexValueDate(IndexON,D1873)</f>
        <v>52587</v>
      </c>
      <c r="F1873" s="193">
        <f>IFERROR(_xll.qlIndexFixing(IndexON,D1873,TRUE,_xll.ohTrigger(RecalcTrigger,TriggerON)),NA())</f>
        <v>1.4987355774511713E-2</v>
      </c>
      <c r="H1873" s="42">
        <f>_xll.qlCalendarAdvance(Calendar,$H1872,B1873,"f",FALSE)</f>
        <v>52587</v>
      </c>
      <c r="I1873" s="177">
        <f>_xll.qlInterestRateIndexValueDate(Index1M,$H1873)</f>
        <v>52589</v>
      </c>
      <c r="J1873" s="182">
        <f>IFERROR(_xll.qlIndexFixing(Index1M,$H1873,TRUE,_xll.ohTrigger(RecalcTrigger,Trigger1M)),NA())</f>
        <v>1.5105607915620878E-2</v>
      </c>
      <c r="K1873" s="44" t="e">
        <f>IFERROR(_xll.qlIndexFixing(Index3M,H1873,TRUE,_xll.ohTrigger(RecalcTrigger,Trigger3M)),NA())</f>
        <v>#N/A</v>
      </c>
      <c r="L1873" s="44">
        <f>IFERROR(_xll.qlIndexFixing(Index6M,$H1873,TRUE,_xll.ohTrigger(RecalcTrigger,Trigger6M)),NA())</f>
        <v>1.5422413056386563E-2</v>
      </c>
      <c r="M1873" s="183">
        <f>IFERROR(_xll.qlIndexFixing(Index1Y,$H1873,TRUE,_xll.ohTrigger(RecalcTrigger,Trigger1Y)),NA())</f>
        <v>1.5648505686223335E-2</v>
      </c>
      <c r="N1873" s="182">
        <f>IFERROR(_xll.qlIndexFixing(ONIndex1M,I1873,TRUE,_xll.ohTrigger(RecalcTrigger,Trigger1M)),NA())</f>
        <v>1.509586359420112E-2</v>
      </c>
      <c r="O1873" s="44" t="e">
        <f>IFERROR(_xll.qlIndexFixing(ONIndex3M,I1873,TRUE,_xll.ohTrigger(RecalcTrigger,Trigger3M)),NA())</f>
        <v>#N/A</v>
      </c>
      <c r="P1873" s="44">
        <f>IFERROR(_xll.qlIndexFixing(ONIndex6M,I1873,TRUE,_xll.ohTrigger(RecalcTrigger,Trigger6M)),NA())</f>
        <v>1.5366227617050754E-2</v>
      </c>
      <c r="Q1873" s="183">
        <f>IFERROR(_xll.qlIndexFixing(ONIndex1Y,I1873,TRUE,_xll.ohTrigger(RecalcTrigger,Trigger1Y)),NA())</f>
        <v>1.5525514718079947E-2</v>
      </c>
    </row>
    <row r="1874" spans="2:17" x14ac:dyDescent="0.2">
      <c r="B1874" s="39" t="s">
        <v>42</v>
      </c>
      <c r="D1874" s="42">
        <f>_xll.qlCalendarAdvance(Calendar,$D1873,B1874,"f",FALSE)</f>
        <v>52594</v>
      </c>
      <c r="E1874" s="177">
        <f>_xll.qlInterestRateIndexValueDate(IndexON,D1874)</f>
        <v>52594</v>
      </c>
      <c r="F1874" s="193">
        <f>IFERROR(_xll.qlIndexFixing(IndexON,D1874,TRUE,_xll.ohTrigger(RecalcTrigger,TriggerON)),NA())</f>
        <v>1.498737408194728E-2</v>
      </c>
      <c r="H1874" s="42">
        <f>_xll.qlCalendarAdvance(Calendar,$H1873,B1874,"f",FALSE)</f>
        <v>52594</v>
      </c>
      <c r="I1874" s="177">
        <f>_xll.qlInterestRateIndexValueDate(Index1M,$H1874)</f>
        <v>52596</v>
      </c>
      <c r="J1874" s="182">
        <f>IFERROR(_xll.qlIndexFixing(Index1M,$H1874,TRUE,_xll.ohTrigger(RecalcTrigger,Trigger1M)),NA())</f>
        <v>1.5104627722603434E-2</v>
      </c>
      <c r="K1874" s="44" t="e">
        <f>IFERROR(_xll.qlIndexFixing(Index3M,H1874,TRUE,_xll.ohTrigger(RecalcTrigger,Trigger3M)),NA())</f>
        <v>#N/A</v>
      </c>
      <c r="L1874" s="44">
        <f>IFERROR(_xll.qlIndexFixing(Index6M,$H1874,TRUE,_xll.ohTrigger(RecalcTrigger,Trigger6M)),NA())</f>
        <v>1.5422014755865618E-2</v>
      </c>
      <c r="M1874" s="183">
        <f>IFERROR(_xll.qlIndexFixing(Index1Y,$H1874,TRUE,_xll.ohTrigger(RecalcTrigger,Trigger1Y)),NA())</f>
        <v>1.5647461687308108E-2</v>
      </c>
      <c r="N1874" s="182">
        <f>IFERROR(_xll.qlIndexFixing(ONIndex1M,I1874,TRUE,_xll.ohTrigger(RecalcTrigger,Trigger1M)),NA())</f>
        <v>1.50957942525487E-2</v>
      </c>
      <c r="O1874" s="44" t="e">
        <f>IFERROR(_xll.qlIndexFixing(ONIndex3M,I1874,TRUE,_xll.ohTrigger(RecalcTrigger,Trigger3M)),NA())</f>
        <v>#N/A</v>
      </c>
      <c r="P1874" s="44">
        <f>IFERROR(_xll.qlIndexFixing(ONIndex6M,I1874,TRUE,_xll.ohTrigger(RecalcTrigger,Trigger6M)),NA())</f>
        <v>1.5365493807077968E-2</v>
      </c>
      <c r="Q1874" s="183">
        <f>IFERROR(_xll.qlIndexFixing(ONIndex1Y,I1874,TRUE,_xll.ohTrigger(RecalcTrigger,Trigger1Y)),NA())</f>
        <v>1.5524024053847896E-2</v>
      </c>
    </row>
    <row r="1875" spans="2:17" x14ac:dyDescent="0.2">
      <c r="B1875" s="39" t="s">
        <v>42</v>
      </c>
      <c r="D1875" s="42">
        <f>_xll.qlCalendarAdvance(Calendar,$D1874,B1875,"f",FALSE)</f>
        <v>52601</v>
      </c>
      <c r="E1875" s="177">
        <f>_xll.qlInterestRateIndexValueDate(IndexON,D1875)</f>
        <v>52601</v>
      </c>
      <c r="F1875" s="193">
        <f>IFERROR(_xll.qlIndexFixing(IndexON,D1875,TRUE,_xll.ohTrigger(RecalcTrigger,TriggerON)),NA())</f>
        <v>1.4987424389945048E-2</v>
      </c>
      <c r="H1875" s="42">
        <f>_xll.qlCalendarAdvance(Calendar,$H1874,B1875,"f",FALSE)</f>
        <v>52601</v>
      </c>
      <c r="I1875" s="177">
        <f>_xll.qlInterestRateIndexValueDate(Index1M,$H1875)</f>
        <v>52603</v>
      </c>
      <c r="J1875" s="182">
        <f>IFERROR(_xll.qlIndexFixing(Index1M,$H1875,TRUE,_xll.ohTrigger(RecalcTrigger,Trigger1M)),NA())</f>
        <v>1.5105574115043541E-2</v>
      </c>
      <c r="K1875" s="44" t="e">
        <f>IFERROR(_xll.qlIndexFixing(Index3M,H1875,TRUE,_xll.ohTrigger(RecalcTrigger,Trigger3M)),NA())</f>
        <v>#N/A</v>
      </c>
      <c r="L1875" s="44">
        <f>IFERROR(_xll.qlIndexFixing(Index6M,$H1875,TRUE,_xll.ohTrigger(RecalcTrigger,Trigger6M)),NA())</f>
        <v>1.542201395946443E-2</v>
      </c>
      <c r="M1875" s="183">
        <f>IFERROR(_xll.qlIndexFixing(Index1Y,$H1875,TRUE,_xll.ohTrigger(RecalcTrigger,Trigger1Y)),NA())</f>
        <v>1.5649665542592797E-2</v>
      </c>
      <c r="N1875" s="182">
        <f>IFERROR(_xll.qlIndexFixing(ONIndex1M,I1875,TRUE,_xll.ohTrigger(RecalcTrigger,Trigger1M)),NA())</f>
        <v>1.5095755633840469E-2</v>
      </c>
      <c r="O1875" s="44" t="e">
        <f>IFERROR(_xll.qlIndexFixing(ONIndex3M,I1875,TRUE,_xll.ohTrigger(RecalcTrigger,Trigger3M)),NA())</f>
        <v>#N/A</v>
      </c>
      <c r="P1875" s="44">
        <f>IFERROR(_xll.qlIndexFixing(ONIndex6M,I1875,TRUE,_xll.ohTrigger(RecalcTrigger,Trigger6M)),NA())</f>
        <v>1.5364908006949562E-2</v>
      </c>
      <c r="Q1875" s="183">
        <f>IFERROR(_xll.qlIndexFixing(ONIndex1Y,I1875,TRUE,_xll.ohTrigger(RecalcTrigger,Trigger1Y)),NA())</f>
        <v>1.5522813075730113E-2</v>
      </c>
    </row>
    <row r="1876" spans="2:17" x14ac:dyDescent="0.2">
      <c r="B1876" s="39" t="s">
        <v>42</v>
      </c>
      <c r="D1876" s="42">
        <f>_xll.qlCalendarAdvance(Calendar,$D1875,B1876,"f",FALSE)</f>
        <v>52608</v>
      </c>
      <c r="E1876" s="177">
        <f>_xll.qlInterestRateIndexValueDate(IndexON,D1876)</f>
        <v>52608</v>
      </c>
      <c r="F1876" s="193">
        <f>IFERROR(_xll.qlIndexFixing(IndexON,D1876,TRUE,_xll.ohTrigger(RecalcTrigger,TriggerON)),NA())</f>
        <v>1.4987506787313976E-2</v>
      </c>
      <c r="H1876" s="42">
        <f>_xll.qlCalendarAdvance(Calendar,$H1875,B1876,"f",FALSE)</f>
        <v>52608</v>
      </c>
      <c r="I1876" s="177">
        <f>_xll.qlInterestRateIndexValueDate(Index1M,$H1876)</f>
        <v>52610</v>
      </c>
      <c r="J1876" s="182">
        <f>IFERROR(_xll.qlIndexFixing(Index1M,$H1876,TRUE,_xll.ohTrigger(RecalcTrigger,Trigger1M)),NA())</f>
        <v>1.5105596742753247E-2</v>
      </c>
      <c r="K1876" s="44" t="e">
        <f>IFERROR(_xll.qlIndexFixing(Index3M,H1876,TRUE,_xll.ohTrigger(RecalcTrigger,Trigger3M)),NA())</f>
        <v>#N/A</v>
      </c>
      <c r="L1876" s="44">
        <f>IFERROR(_xll.qlIndexFixing(Index6M,$H1876,TRUE,_xll.ohTrigger(RecalcTrigger,Trigger6M)),NA())</f>
        <v>1.5422069803280156E-2</v>
      </c>
      <c r="M1876" s="183">
        <f>IFERROR(_xll.qlIndexFixing(Index1Y,$H1876,TRUE,_xll.ohTrigger(RecalcTrigger,Trigger1Y)),NA())</f>
        <v>1.5650605584485604E-2</v>
      </c>
      <c r="N1876" s="182">
        <f>IFERROR(_xll.qlIndexFixing(ONIndex1M,I1876,TRUE,_xll.ohTrigger(RecalcTrigger,Trigger1M)),NA())</f>
        <v>1.5095734930321569E-2</v>
      </c>
      <c r="O1876" s="44" t="e">
        <f>IFERROR(_xll.qlIndexFixing(ONIndex3M,I1876,TRUE,_xll.ohTrigger(RecalcTrigger,Trigger3M)),NA())</f>
        <v>#N/A</v>
      </c>
      <c r="P1876" s="44">
        <f>IFERROR(_xll.qlIndexFixing(ONIndex6M,I1876,TRUE,_xll.ohTrigger(RecalcTrigger,Trigger6M)),NA())</f>
        <v>1.5364275080278489E-2</v>
      </c>
      <c r="Q1876" s="183">
        <f>IFERROR(_xll.qlIndexFixing(ONIndex1Y,I1876,TRUE,_xll.ohTrigger(RecalcTrigger,Trigger1Y)),NA())</f>
        <v>1.5521478327178428E-2</v>
      </c>
    </row>
    <row r="1877" spans="2:17" x14ac:dyDescent="0.2">
      <c r="B1877" s="39" t="s">
        <v>42</v>
      </c>
      <c r="D1877" s="42">
        <f>_xll.qlCalendarAdvance(Calendar,$D1876,B1877,"f",FALSE)</f>
        <v>52615</v>
      </c>
      <c r="E1877" s="177">
        <f>_xll.qlInterestRateIndexValueDate(IndexON,D1877)</f>
        <v>52615</v>
      </c>
      <c r="F1877" s="193">
        <f>IFERROR(_xll.qlIndexFixing(IndexON,D1877,TRUE,_xll.ohTrigger(RecalcTrigger,TriggerON)),NA())</f>
        <v>1.4987621362463344E-2</v>
      </c>
      <c r="H1877" s="42">
        <f>_xll.qlCalendarAdvance(Calendar,$H1876,B1877,"f",FALSE)</f>
        <v>52615</v>
      </c>
      <c r="I1877" s="177">
        <f>_xll.qlInterestRateIndexValueDate(Index1M,$H1877)</f>
        <v>52617</v>
      </c>
      <c r="J1877" s="182">
        <f>IFERROR(_xll.qlIndexFixing(Index1M,$H1877,TRUE,_xll.ohTrigger(RecalcTrigger,Trigger1M)),NA())</f>
        <v>1.5105645820724933E-2</v>
      </c>
      <c r="K1877" s="44" t="e">
        <f>IFERROR(_xll.qlIndexFixing(Index3M,H1877,TRUE,_xll.ohTrigger(RecalcTrigger,Trigger3M)),NA())</f>
        <v>#N/A</v>
      </c>
      <c r="L1877" s="44">
        <f>IFERROR(_xll.qlIndexFixing(Index6M,$H1877,TRUE,_xll.ohTrigger(RecalcTrigger,Trigger6M)),NA())</f>
        <v>1.5422182435707497E-2</v>
      </c>
      <c r="M1877" s="183">
        <f>IFERROR(_xll.qlIndexFixing(Index1Y,$H1877,TRUE,_xll.ohTrigger(RecalcTrigger,Trigger1Y)),NA())</f>
        <v>1.5651637224320031E-2</v>
      </c>
      <c r="N1877" s="182">
        <f>IFERROR(_xll.qlIndexFixing(ONIndex1M,I1877,TRUE,_xll.ohTrigger(RecalcTrigger,Trigger1M)),NA())</f>
        <v>1.5095740521768874E-2</v>
      </c>
      <c r="O1877" s="44" t="e">
        <f>IFERROR(_xll.qlIndexFixing(ONIndex3M,I1877,TRUE,_xll.ohTrigger(RecalcTrigger,Trigger3M)),NA())</f>
        <v>#N/A</v>
      </c>
      <c r="P1877" s="44">
        <f>IFERROR(_xll.qlIndexFixing(ONIndex6M,I1877,TRUE,_xll.ohTrigger(RecalcTrigger,Trigger6M)),NA())</f>
        <v>1.5363696685666284E-2</v>
      </c>
      <c r="Q1877" s="183">
        <f>IFERROR(_xll.qlIndexFixing(ONIndex1Y,I1877,TRUE,_xll.ohTrigger(RecalcTrigger,Trigger1Y)),NA())</f>
        <v>1.5520227860648106E-2</v>
      </c>
    </row>
    <row r="1878" spans="2:17" x14ac:dyDescent="0.2">
      <c r="B1878" s="39" t="s">
        <v>42</v>
      </c>
      <c r="D1878" s="42">
        <f>_xll.qlCalendarAdvance(Calendar,$D1877,B1878,"f",FALSE)</f>
        <v>52622</v>
      </c>
      <c r="E1878" s="177">
        <f>_xll.qlInterestRateIndexValueDate(IndexON,D1878)</f>
        <v>52622</v>
      </c>
      <c r="F1878" s="193">
        <f>IFERROR(_xll.qlIndexFixing(IndexON,D1878,TRUE,_xll.ohTrigger(RecalcTrigger,TriggerON)),NA())</f>
        <v>1.4987768204122176E-2</v>
      </c>
      <c r="H1878" s="42">
        <f>_xll.qlCalendarAdvance(Calendar,$H1877,B1878,"f",FALSE)</f>
        <v>52622</v>
      </c>
      <c r="I1878" s="177">
        <f>_xll.qlInterestRateIndexValueDate(Index1M,$H1878)</f>
        <v>52624</v>
      </c>
      <c r="J1878" s="182">
        <f>IFERROR(_xll.qlIndexFixing(Index1M,$H1878,TRUE,_xll.ohTrigger(RecalcTrigger,Trigger1M)),NA())</f>
        <v>1.5105721422664642E-2</v>
      </c>
      <c r="K1878" s="44" t="e">
        <f>IFERROR(_xll.qlIndexFixing(Index3M,H1878,TRUE,_xll.ohTrigger(RecalcTrigger,Trigger3M)),NA())</f>
        <v>#N/A</v>
      </c>
      <c r="L1878" s="44">
        <f>IFERROR(_xll.qlIndexFixing(Index6M,$H1878,TRUE,_xll.ohTrigger(RecalcTrigger,Trigger6M)),NA())</f>
        <v>1.5422352005147305E-2</v>
      </c>
      <c r="M1878" s="183">
        <f>IFERROR(_xll.qlIndexFixing(Index1Y,$H1878,TRUE,_xll.ohTrigger(RecalcTrigger,Trigger1Y)),NA())</f>
        <v>1.5652760695204833E-2</v>
      </c>
      <c r="N1878" s="182">
        <f>IFERROR(_xll.qlIndexFixing(ONIndex1M,I1878,TRUE,_xll.ohTrigger(RecalcTrigger,Trigger1M)),NA())</f>
        <v>1.5095772481883429E-2</v>
      </c>
      <c r="O1878" s="44" t="e">
        <f>IFERROR(_xll.qlIndexFixing(ONIndex3M,I1878,TRUE,_xll.ohTrigger(RecalcTrigger,Trigger3M)),NA())</f>
        <v>#N/A</v>
      </c>
      <c r="P1878" s="44">
        <f>IFERROR(_xll.qlIndexFixing(ONIndex6M,I1878,TRUE,_xll.ohTrigger(RecalcTrigger,Trigger6M)),NA())</f>
        <v>1.5363172970355166E-2</v>
      </c>
      <c r="Q1878" s="183">
        <f>IFERROR(_xll.qlIndexFixing(ONIndex1Y,I1878,TRUE,_xll.ohTrigger(RecalcTrigger,Trigger1Y)),NA())</f>
        <v>1.5519061905235887E-2</v>
      </c>
    </row>
    <row r="1879" spans="2:17" x14ac:dyDescent="0.2">
      <c r="B1879" s="39" t="s">
        <v>42</v>
      </c>
      <c r="D1879" s="42">
        <f>_xll.qlCalendarAdvance(Calendar,$D1878,B1879,"f",FALSE)</f>
        <v>52629</v>
      </c>
      <c r="E1879" s="177">
        <f>_xll.qlInterestRateIndexValueDate(IndexON,D1879)</f>
        <v>52629</v>
      </c>
      <c r="F1879" s="193">
        <f>IFERROR(_xll.qlIndexFixing(IndexON,D1879,TRUE,_xll.ohTrigger(RecalcTrigger,TriggerON)),NA())</f>
        <v>1.4987947400859625E-2</v>
      </c>
      <c r="H1879" s="42">
        <f>_xll.qlCalendarAdvance(Calendar,$H1878,B1879,"f",FALSE)</f>
        <v>52629</v>
      </c>
      <c r="I1879" s="177">
        <f>_xll.qlInterestRateIndexValueDate(Index1M,$H1879)</f>
        <v>52631</v>
      </c>
      <c r="J1879" s="182">
        <f>IFERROR(_xll.qlIndexFixing(Index1M,$H1879,TRUE,_xll.ohTrigger(RecalcTrigger,Trigger1M)),NA())</f>
        <v>1.5104845025694818E-2</v>
      </c>
      <c r="K1879" s="44" t="e">
        <f>IFERROR(_xll.qlIndexFixing(Index3M,H1879,TRUE,_xll.ohTrigger(RecalcTrigger,Trigger3M)),NA())</f>
        <v>#N/A</v>
      </c>
      <c r="L1879" s="44">
        <f>IFERROR(_xll.qlIndexFixing(Index6M,$H1879,TRUE,_xll.ohTrigger(RecalcTrigger,Trigger6M)),NA())</f>
        <v>1.5422578660006143E-2</v>
      </c>
      <c r="M1879" s="183">
        <f>IFERROR(_xll.qlIndexFixing(Index1Y,$H1879,TRUE,_xll.ohTrigger(RecalcTrigger,Trigger1Y)),NA())</f>
        <v>1.5653976230276995E-2</v>
      </c>
      <c r="N1879" s="182">
        <f>IFERROR(_xll.qlIndexFixing(ONIndex1M,I1879,TRUE,_xll.ohTrigger(RecalcTrigger,Trigger1M)),NA())</f>
        <v>1.5095830884126471E-2</v>
      </c>
      <c r="O1879" s="44" t="e">
        <f>IFERROR(_xll.qlIndexFixing(ONIndex3M,I1879,TRUE,_xll.ohTrigger(RecalcTrigger,Trigger3M)),NA())</f>
        <v>#N/A</v>
      </c>
      <c r="P1879" s="44">
        <f>IFERROR(_xll.qlIndexFixing(ONIndex6M,I1879,TRUE,_xll.ohTrigger(RecalcTrigger,Trigger6M)),NA())</f>
        <v>1.5362704081587353E-2</v>
      </c>
      <c r="Q1879" s="183">
        <f>IFERROR(_xll.qlIndexFixing(ONIndex1Y,I1879,TRUE,_xll.ohTrigger(RecalcTrigger,Trigger1Y)),NA())</f>
        <v>1.5517980690198385E-2</v>
      </c>
    </row>
    <row r="1880" spans="2:17" x14ac:dyDescent="0.2">
      <c r="B1880" s="39" t="s">
        <v>42</v>
      </c>
      <c r="D1880" s="42">
        <f>_xll.qlCalendarAdvance(Calendar,$D1879,B1880,"f",FALSE)</f>
        <v>52636</v>
      </c>
      <c r="E1880" s="177">
        <f>_xll.qlInterestRateIndexValueDate(IndexON,D1880)</f>
        <v>52636</v>
      </c>
      <c r="F1880" s="193">
        <f>IFERROR(_xll.qlIndexFixing(IndexON,D1880,TRUE,_xll.ohTrigger(RecalcTrigger,TriggerON)),NA())</f>
        <v>1.4988159041164906E-2</v>
      </c>
      <c r="H1880" s="42">
        <f>_xll.qlCalendarAdvance(Calendar,$H1879,B1880,"f",FALSE)</f>
        <v>52636</v>
      </c>
      <c r="I1880" s="177">
        <f>_xll.qlInterestRateIndexValueDate(Index1M,$H1880)</f>
        <v>52638</v>
      </c>
      <c r="J1880" s="182">
        <f>IFERROR(_xll.qlIndexFixing(Index1M,$H1880,TRUE,_xll.ohTrigger(RecalcTrigger,Trigger1M)),NA())</f>
        <v>1.5104968148200112E-2</v>
      </c>
      <c r="K1880" s="44" t="e">
        <f>IFERROR(_xll.qlIndexFixing(Index3M,H1880,TRUE,_xll.ohTrigger(RecalcTrigger,Trigger3M)),NA())</f>
        <v>#N/A</v>
      </c>
      <c r="L1880" s="44">
        <f>IFERROR(_xll.qlIndexFixing(Index6M,$H1880,TRUE,_xll.ohTrigger(RecalcTrigger,Trigger6M)),NA())</f>
        <v>1.5422862548694525E-2</v>
      </c>
      <c r="M1880" s="183">
        <f>IFERROR(_xll.qlIndexFixing(Index1Y,$H1880,TRUE,_xll.ohTrigger(RecalcTrigger,Trigger1Y)),NA())</f>
        <v>1.5655284062698484E-2</v>
      </c>
      <c r="N1880" s="182">
        <f>IFERROR(_xll.qlIndexFixing(ONIndex1M,I1880,TRUE,_xll.ohTrigger(RecalcTrigger,Trigger1M)),NA())</f>
        <v>1.5095915802199045E-2</v>
      </c>
      <c r="O1880" s="44" t="e">
        <f>IFERROR(_xll.qlIndexFixing(ONIndex3M,I1880,TRUE,_xll.ohTrigger(RecalcTrigger,Trigger3M)),NA())</f>
        <v>#N/A</v>
      </c>
      <c r="P1880" s="44">
        <f>IFERROR(_xll.qlIndexFixing(ONIndex6M,I1880,TRUE,_xll.ohTrigger(RecalcTrigger,Trigger6M)),NA())</f>
        <v>1.5362290166764936E-2</v>
      </c>
      <c r="Q1880" s="183">
        <f>IFERROR(_xll.qlIndexFixing(ONIndex1Y,I1880,TRUE,_xll.ohTrigger(RecalcTrigger,Trigger1Y)),NA())</f>
        <v>1.5516984444712278E-2</v>
      </c>
    </row>
    <row r="1881" spans="2:17" x14ac:dyDescent="0.2">
      <c r="B1881" s="39" t="s">
        <v>42</v>
      </c>
      <c r="D1881" s="42">
        <f>_xll.qlCalendarAdvance(Calendar,$D1880,B1881,"f",FALSE)</f>
        <v>52643</v>
      </c>
      <c r="E1881" s="177">
        <f>_xll.qlInterestRateIndexValueDate(IndexON,D1881)</f>
        <v>52643</v>
      </c>
      <c r="F1881" s="193">
        <f>IFERROR(_xll.qlIndexFixing(IndexON,D1881,TRUE,_xll.ohTrigger(RecalcTrigger,TriggerON)),NA())</f>
        <v>1.4988403213767043E-2</v>
      </c>
      <c r="H1881" s="42">
        <f>_xll.qlCalendarAdvance(Calendar,$H1880,B1881,"f",FALSE)</f>
        <v>52643</v>
      </c>
      <c r="I1881" s="177">
        <f>_xll.qlInterestRateIndexValueDate(Index1M,$H1881)</f>
        <v>52645</v>
      </c>
      <c r="J1881" s="182">
        <f>IFERROR(_xll.qlIndexFixing(Index1M,$H1881,TRUE,_xll.ohTrigger(RecalcTrigger,Trigger1M)),NA())</f>
        <v>1.5105117996609655E-2</v>
      </c>
      <c r="K1881" s="44" t="e">
        <f>IFERROR(_xll.qlIndexFixing(Index3M,H1881,TRUE,_xll.ohTrigger(RecalcTrigger,Trigger3M)),NA())</f>
        <v>#N/A</v>
      </c>
      <c r="L1881" s="44">
        <f>IFERROR(_xll.qlIndexFixing(Index6M,$H1881,TRUE,_xll.ohTrigger(RecalcTrigger,Trigger6M)),NA())</f>
        <v>1.5423203819627794E-2</v>
      </c>
      <c r="M1881" s="183">
        <f>IFERROR(_xll.qlIndexFixing(Index1Y,$H1881,TRUE,_xll.ohTrigger(RecalcTrigger,Trigger1Y)),NA())</f>
        <v>1.5656684425659075E-2</v>
      </c>
      <c r="N1881" s="182">
        <f>IFERROR(_xll.qlIndexFixing(ONIndex1M,I1881,TRUE,_xll.ohTrigger(RecalcTrigger,Trigger1M)),NA())</f>
        <v>1.509602730972226E-2</v>
      </c>
      <c r="O1881" s="44" t="e">
        <f>IFERROR(_xll.qlIndexFixing(ONIndex3M,I1881,TRUE,_xll.ohTrigger(RecalcTrigger,Trigger3M)),NA())</f>
        <v>#N/A</v>
      </c>
      <c r="P1881" s="44">
        <f>IFERROR(_xll.qlIndexFixing(ONIndex6M,I1881,TRUE,_xll.ohTrigger(RecalcTrigger,Trigger6M)),NA())</f>
        <v>1.5361931372970261E-2</v>
      </c>
      <c r="Q1881" s="183">
        <f>IFERROR(_xll.qlIndexFixing(ONIndex1Y,I1881,TRUE,_xll.ohTrigger(RecalcTrigger,Trigger1Y)),NA())</f>
        <v>1.5516073397874308E-2</v>
      </c>
    </row>
    <row r="1882" spans="2:17" x14ac:dyDescent="0.2">
      <c r="B1882" s="39" t="s">
        <v>42</v>
      </c>
      <c r="D1882" s="42">
        <f>_xll.qlCalendarAdvance(Calendar,$D1881,B1882,"f",FALSE)</f>
        <v>52650</v>
      </c>
      <c r="E1882" s="177">
        <f>_xll.qlInterestRateIndexValueDate(IndexON,D1882)</f>
        <v>52650</v>
      </c>
      <c r="F1882" s="193">
        <f>IFERROR(_xll.qlIndexFixing(IndexON,D1882,TRUE,_xll.ohTrigger(RecalcTrigger,TriggerON)),NA())</f>
        <v>1.4988680007235189E-2</v>
      </c>
      <c r="H1882" s="42">
        <f>_xll.qlCalendarAdvance(Calendar,$H1881,B1882,"f",FALSE)</f>
        <v>52650</v>
      </c>
      <c r="I1882" s="177">
        <f>_xll.qlInterestRateIndexValueDate(Index1M,$H1882)</f>
        <v>52652</v>
      </c>
      <c r="J1882" s="182">
        <f>IFERROR(_xll.qlIndexFixing(Index1M,$H1882,TRUE,_xll.ohTrigger(RecalcTrigger,Trigger1M)),NA())</f>
        <v>1.5105294644616223E-2</v>
      </c>
      <c r="K1882" s="44" t="e">
        <f>IFERROR(_xll.qlIndexFixing(Index3M,H1882,TRUE,_xll.ohTrigger(RecalcTrigger,Trigger3M)),NA())</f>
        <v>#N/A</v>
      </c>
      <c r="L1882" s="44">
        <f>IFERROR(_xll.qlIndexFixing(Index6M,$H1882,TRUE,_xll.ohTrigger(RecalcTrigger,Trigger6M)),NA())</f>
        <v>1.5423602621227011E-2</v>
      </c>
      <c r="M1882" s="183">
        <f>IFERROR(_xll.qlIndexFixing(Index1Y,$H1882,TRUE,_xll.ohTrigger(RecalcTrigger,Trigger1Y)),NA())</f>
        <v>1.5658177552375689E-2</v>
      </c>
      <c r="N1882" s="182">
        <f>IFERROR(_xll.qlIndexFixing(ONIndex1M,I1882,TRUE,_xll.ohTrigger(RecalcTrigger,Trigger1M)),NA())</f>
        <v>1.5096165480157353E-2</v>
      </c>
      <c r="O1882" s="44" t="e">
        <f>IFERROR(_xll.qlIndexFixing(ONIndex3M,I1882,TRUE,_xll.ohTrigger(RecalcTrigger,Trigger3M)),NA())</f>
        <v>#N/A</v>
      </c>
      <c r="P1882" s="44">
        <f>IFERROR(_xll.qlIndexFixing(ONIndex6M,I1882,TRUE,_xll.ohTrigger(RecalcTrigger,Trigger6M)),NA())</f>
        <v>1.5361627847525483E-2</v>
      </c>
      <c r="Q1882" s="183">
        <f>IFERROR(_xll.qlIndexFixing(ONIndex1Y,I1882,TRUE,_xll.ohTrigger(RecalcTrigger,Trigger1Y)),NA())</f>
        <v>1.5515247778861152E-2</v>
      </c>
    </row>
    <row r="1883" spans="2:17" x14ac:dyDescent="0.2">
      <c r="B1883" s="39" t="s">
        <v>42</v>
      </c>
      <c r="D1883" s="42">
        <f>_xll.qlCalendarAdvance(Calendar,$D1882,B1883,"f",FALSE)</f>
        <v>52657</v>
      </c>
      <c r="E1883" s="177">
        <f>_xll.qlInterestRateIndexValueDate(IndexON,D1883)</f>
        <v>52657</v>
      </c>
      <c r="F1883" s="193">
        <f>IFERROR(_xll.qlIndexFixing(IndexON,D1883,TRUE,_xll.ohTrigger(RecalcTrigger,TriggerON)),NA())</f>
        <v>1.4988989509978623E-2</v>
      </c>
      <c r="H1883" s="42">
        <f>_xll.qlCalendarAdvance(Calendar,$H1882,B1883,"f",FALSE)</f>
        <v>52657</v>
      </c>
      <c r="I1883" s="177">
        <f>_xll.qlInterestRateIndexValueDate(Index1M,$H1883)</f>
        <v>52659</v>
      </c>
      <c r="J1883" s="182">
        <f>IFERROR(_xll.qlIndexFixing(Index1M,$H1883,TRUE,_xll.ohTrigger(RecalcTrigger,Trigger1M)),NA())</f>
        <v>1.5106499871260226E-2</v>
      </c>
      <c r="K1883" s="44" t="e">
        <f>IFERROR(_xll.qlIndexFixing(Index3M,H1883,TRUE,_xll.ohTrigger(RecalcTrigger,Trigger3M)),NA())</f>
        <v>#N/A</v>
      </c>
      <c r="L1883" s="44">
        <f>IFERROR(_xll.qlIndexFixing(Index6M,$H1883,TRUE,_xll.ohTrigger(RecalcTrigger,Trigger6M)),NA())</f>
        <v>1.5425590940584157E-2</v>
      </c>
      <c r="M1883" s="183">
        <f>IFERROR(_xll.qlIndexFixing(Index1Y,$H1883,TRUE,_xll.ohTrigger(RecalcTrigger,Trigger1Y)),NA())</f>
        <v>1.5658225455475735E-2</v>
      </c>
      <c r="N1883" s="182">
        <f>IFERROR(_xll.qlIndexFixing(ONIndex1M,I1883,TRUE,_xll.ohTrigger(RecalcTrigger,Trigger1M)),NA())</f>
        <v>1.5096330387285306E-2</v>
      </c>
      <c r="O1883" s="44" t="e">
        <f>IFERROR(_xll.qlIndexFixing(ONIndex3M,I1883,TRUE,_xll.ohTrigger(RecalcTrigger,Trigger3M)),NA())</f>
        <v>#N/A</v>
      </c>
      <c r="P1883" s="44">
        <f>IFERROR(_xll.qlIndexFixing(ONIndex6M,I1883,TRUE,_xll.ohTrigger(RecalcTrigger,Trigger6M)),NA())</f>
        <v>1.536137973767282E-2</v>
      </c>
      <c r="Q1883" s="183">
        <f>IFERROR(_xll.qlIndexFixing(ONIndex1Y,I1883,TRUE,_xll.ohTrigger(RecalcTrigger,Trigger1Y)),NA())</f>
        <v>1.551450781700936E-2</v>
      </c>
    </row>
    <row r="1884" spans="2:17" x14ac:dyDescent="0.2">
      <c r="B1884" s="39" t="s">
        <v>42</v>
      </c>
      <c r="D1884" s="42">
        <f>_xll.qlCalendarAdvance(Calendar,$D1883,B1884,"f",FALSE)</f>
        <v>52664</v>
      </c>
      <c r="E1884" s="177">
        <f>_xll.qlInterestRateIndexValueDate(IndexON,D1884)</f>
        <v>52664</v>
      </c>
      <c r="F1884" s="193">
        <f>IFERROR(_xll.qlIndexFixing(IndexON,D1884,TRUE,_xll.ohTrigger(RecalcTrigger,TriggerON)),NA())</f>
        <v>1.4989331810886242E-2</v>
      </c>
      <c r="H1884" s="42">
        <f>_xll.qlCalendarAdvance(Calendar,$H1883,B1884,"f",FALSE)</f>
        <v>52664</v>
      </c>
      <c r="I1884" s="177">
        <f>_xll.qlInterestRateIndexValueDate(Index1M,$H1884)</f>
        <v>52666</v>
      </c>
      <c r="J1884" s="182">
        <f>IFERROR(_xll.qlIndexFixing(Index1M,$H1884,TRUE,_xll.ohTrigger(RecalcTrigger,Trigger1M)),NA())</f>
        <v>1.5106736164657575E-2</v>
      </c>
      <c r="K1884" s="44" t="e">
        <f>IFERROR(_xll.qlIndexFixing(Index3M,H1884,TRUE,_xll.ohTrigger(RecalcTrigger,Trigger3M)),NA())</f>
        <v>#N/A</v>
      </c>
      <c r="L1884" s="44">
        <f>IFERROR(_xll.qlIndexFixing(Index6M,$H1884,TRUE,_xll.ohTrigger(RecalcTrigger,Trigger6M)),NA())</f>
        <v>1.5426122074638315E-2</v>
      </c>
      <c r="M1884" s="183">
        <f>IFERROR(_xll.qlIndexFixing(Index1Y,$H1884,TRUE,_xll.ohTrigger(RecalcTrigger,Trigger1Y)),NA())</f>
        <v>1.5659884161494955E-2</v>
      </c>
      <c r="N1884" s="182">
        <f>IFERROR(_xll.qlIndexFixing(ONIndex1M,I1884,TRUE,_xll.ohTrigger(RecalcTrigger,Trigger1M)),NA())</f>
        <v>1.509652210448742E-2</v>
      </c>
      <c r="O1884" s="44" t="e">
        <f>IFERROR(_xll.qlIndexFixing(ONIndex3M,I1884,TRUE,_xll.ohTrigger(RecalcTrigger,Trigger3M)),NA())</f>
        <v>#N/A</v>
      </c>
      <c r="P1884" s="44">
        <f>IFERROR(_xll.qlIndexFixing(ONIndex6M,I1884,TRUE,_xll.ohTrigger(RecalcTrigger,Trigger6M)),NA())</f>
        <v>1.5361187190814363E-2</v>
      </c>
      <c r="Q1884" s="183">
        <f>IFERROR(_xll.qlIndexFixing(ONIndex1Y,I1884,TRUE,_xll.ohTrigger(RecalcTrigger,Trigger1Y)),NA())</f>
        <v>1.5513853741095929E-2</v>
      </c>
    </row>
    <row r="1885" spans="2:17" x14ac:dyDescent="0.2">
      <c r="B1885" s="39" t="s">
        <v>42</v>
      </c>
      <c r="D1885" s="42">
        <f>_xll.qlCalendarAdvance(Calendar,$D1884,B1885,"f",FALSE)</f>
        <v>52671</v>
      </c>
      <c r="E1885" s="177">
        <f>_xll.qlInterestRateIndexValueDate(IndexON,D1885)</f>
        <v>52671</v>
      </c>
      <c r="F1885" s="193">
        <f>IFERROR(_xll.qlIndexFixing(IndexON,D1885,TRUE,_xll.ohTrigger(RecalcTrigger,TriggerON)),NA())</f>
        <v>1.4989706998527197E-2</v>
      </c>
      <c r="H1885" s="42">
        <f>_xll.qlCalendarAdvance(Calendar,$H1884,B1885,"f",FALSE)</f>
        <v>52671</v>
      </c>
      <c r="I1885" s="177">
        <f>_xll.qlInterestRateIndexValueDate(Index1M,$H1885)</f>
        <v>52673</v>
      </c>
      <c r="J1885" s="182">
        <f>IFERROR(_xll.qlIndexFixing(Index1M,$H1885,TRUE,_xll.ohTrigger(RecalcTrigger,Trigger1M)),NA())</f>
        <v>1.5107337680737779E-2</v>
      </c>
      <c r="K1885" s="44" t="e">
        <f>IFERROR(_xll.qlIndexFixing(Index3M,H1885,TRUE,_xll.ohTrigger(RecalcTrigger,Trigger3M)),NA())</f>
        <v>#N/A</v>
      </c>
      <c r="L1885" s="44">
        <f>IFERROR(_xll.qlIndexFixing(Index6M,$H1885,TRUE,_xll.ohTrigger(RecalcTrigger,Trigger6M)),NA())</f>
        <v>1.5426711236975296E-2</v>
      </c>
      <c r="M1885" s="183">
        <f>IFERROR(_xll.qlIndexFixing(Index1Y,$H1885,TRUE,_xll.ohTrigger(RecalcTrigger,Trigger1Y)),NA())</f>
        <v>1.5661636268954622E-2</v>
      </c>
      <c r="N1885" s="182">
        <f>IFERROR(_xll.qlIndexFixing(ONIndex1M,I1885,TRUE,_xll.ohTrigger(RecalcTrigger,Trigger1M)),NA())</f>
        <v>1.5096740705624612E-2</v>
      </c>
      <c r="O1885" s="44" t="e">
        <f>IFERROR(_xll.qlIndexFixing(ONIndex3M,I1885,TRUE,_xll.ohTrigger(RecalcTrigger,Trigger3M)),NA())</f>
        <v>#N/A</v>
      </c>
      <c r="P1885" s="44">
        <f>IFERROR(_xll.qlIndexFixing(ONIndex6M,I1885,TRUE,_xll.ohTrigger(RecalcTrigger,Trigger6M)),NA())</f>
        <v>1.5361050353792649E-2</v>
      </c>
      <c r="Q1885" s="183">
        <f>IFERROR(_xll.qlIndexFixing(ONIndex1Y,I1885,TRUE,_xll.ohTrigger(RecalcTrigger,Trigger1Y)),NA())</f>
        <v>1.5513285780697217E-2</v>
      </c>
    </row>
    <row r="1886" spans="2:17" x14ac:dyDescent="0.2">
      <c r="B1886" s="39" t="s">
        <v>42</v>
      </c>
      <c r="D1886" s="42">
        <f>_xll.qlCalendarAdvance(Calendar,$D1885,B1886,"f",FALSE)</f>
        <v>52678</v>
      </c>
      <c r="E1886" s="177">
        <f>_xll.qlInterestRateIndexValueDate(IndexON,D1886)</f>
        <v>52678</v>
      </c>
      <c r="F1886" s="193">
        <f>IFERROR(_xll.qlIndexFixing(IndexON,D1886,TRUE,_xll.ohTrigger(RecalcTrigger,TriggerON)),NA())</f>
        <v>1.4990115161310769E-2</v>
      </c>
      <c r="H1886" s="42">
        <f>_xll.qlCalendarAdvance(Calendar,$H1885,B1886,"f",FALSE)</f>
        <v>52678</v>
      </c>
      <c r="I1886" s="177">
        <f>_xll.qlInterestRateIndexValueDate(Index1M,$H1886)</f>
        <v>52680</v>
      </c>
      <c r="J1886" s="182">
        <f>IFERROR(_xll.qlIndexFixing(Index1M,$H1886,TRUE,_xll.ohTrigger(RecalcTrigger,Trigger1M)),NA())</f>
        <v>1.5107289944739366E-2</v>
      </c>
      <c r="K1886" s="44" t="e">
        <f>IFERROR(_xll.qlIndexFixing(Index3M,H1886,TRUE,_xll.ohTrigger(RecalcTrigger,Trigger3M)),NA())</f>
        <v>#N/A</v>
      </c>
      <c r="L1886" s="44">
        <f>IFERROR(_xll.qlIndexFixing(Index6M,$H1886,TRUE,_xll.ohTrigger(RecalcTrigger,Trigger6M)),NA())</f>
        <v>1.5427358576063007E-2</v>
      </c>
      <c r="M1886" s="183">
        <f>IFERROR(_xll.qlIndexFixing(Index1Y,$H1886,TRUE,_xll.ohTrigger(RecalcTrigger,Trigger1Y)),NA())</f>
        <v>1.5663482011141219E-2</v>
      </c>
      <c r="N1886" s="182">
        <f>IFERROR(_xll.qlIndexFixing(ONIndex1M,I1886,TRUE,_xll.ohTrigger(RecalcTrigger,Trigger1M)),NA())</f>
        <v>1.5096986264078183E-2</v>
      </c>
      <c r="O1886" s="44" t="e">
        <f>IFERROR(_xll.qlIndexFixing(ONIndex3M,I1886,TRUE,_xll.ohTrigger(RecalcTrigger,Trigger3M)),NA())</f>
        <v>#N/A</v>
      </c>
      <c r="P1886" s="44">
        <f>IFERROR(_xll.qlIndexFixing(ONIndex6M,I1886,TRUE,_xll.ohTrigger(RecalcTrigger,Trigger6M)),NA())</f>
        <v>1.5360969374249578E-2</v>
      </c>
      <c r="Q1886" s="183">
        <f>IFERROR(_xll.qlIndexFixing(ONIndex1Y,I1886,TRUE,_xll.ohTrigger(RecalcTrigger,Trigger1Y)),NA())</f>
        <v>1.5512804164750094E-2</v>
      </c>
    </row>
    <row r="1887" spans="2:17" x14ac:dyDescent="0.2">
      <c r="B1887" s="39" t="s">
        <v>42</v>
      </c>
      <c r="D1887" s="42">
        <f>_xll.qlCalendarAdvance(Calendar,$D1886,B1887,"f",FALSE)</f>
        <v>52685</v>
      </c>
      <c r="E1887" s="177">
        <f>_xll.qlInterestRateIndexValueDate(IndexON,D1887)</f>
        <v>52685</v>
      </c>
      <c r="F1887" s="193">
        <f>IFERROR(_xll.qlIndexFixing(IndexON,D1887,TRUE,_xll.ohTrigger(RecalcTrigger,TriggerON)),NA())</f>
        <v>1.4990556387886045E-2</v>
      </c>
      <c r="H1887" s="42">
        <f>_xll.qlCalendarAdvance(Calendar,$H1886,B1887,"f",FALSE)</f>
        <v>52685</v>
      </c>
      <c r="I1887" s="177">
        <f>_xll.qlInterestRateIndexValueDate(Index1M,$H1887)</f>
        <v>52687</v>
      </c>
      <c r="J1887" s="182">
        <f>IFERROR(_xll.qlIndexFixing(Index1M,$H1887,TRUE,_xll.ohTrigger(RecalcTrigger,Trigger1M)),NA())</f>
        <v>1.5106582457746841E-2</v>
      </c>
      <c r="K1887" s="44" t="e">
        <f>IFERROR(_xll.qlIndexFixing(Index3M,H1887,TRUE,_xll.ohTrigger(RecalcTrigger,Trigger3M)),NA())</f>
        <v>#N/A</v>
      </c>
      <c r="L1887" s="44">
        <f>IFERROR(_xll.qlIndexFixing(Index6M,$H1887,TRUE,_xll.ohTrigger(RecalcTrigger,Trigger6M)),NA())</f>
        <v>1.5426864018975224E-2</v>
      </c>
      <c r="M1887" s="183">
        <f>IFERROR(_xll.qlIndexFixing(Index1Y,$H1887,TRUE,_xll.ohTrigger(RecalcTrigger,Trigger1Y)),NA())</f>
        <v>1.5665421621369705E-2</v>
      </c>
      <c r="N1887" s="182">
        <f>IFERROR(_xll.qlIndexFixing(ONIndex1M,I1887,TRUE,_xll.ohTrigger(RecalcTrigger,Trigger1M)),NA())</f>
        <v>1.5097258853629114E-2</v>
      </c>
      <c r="O1887" s="44" t="e">
        <f>IFERROR(_xll.qlIndexFixing(ONIndex3M,I1887,TRUE,_xll.ohTrigger(RecalcTrigger,Trigger3M)),NA())</f>
        <v>#N/A</v>
      </c>
      <c r="P1887" s="44">
        <f>IFERROR(_xll.qlIndexFixing(ONIndex6M,I1887,TRUE,_xll.ohTrigger(RecalcTrigger,Trigger6M)),NA())</f>
        <v>1.5360944399267495E-2</v>
      </c>
      <c r="Q1887" s="183">
        <f>IFERROR(_xll.qlIndexFixing(ONIndex1Y,I1887,TRUE,_xll.ohTrigger(RecalcTrigger,Trigger1Y)),NA())</f>
        <v>1.5512409122511173E-2</v>
      </c>
    </row>
    <row r="1888" spans="2:17" x14ac:dyDescent="0.2">
      <c r="B1888" s="39" t="s">
        <v>42</v>
      </c>
      <c r="D1888" s="42">
        <f>_xll.qlCalendarAdvance(Calendar,$D1887,B1888,"f",FALSE)</f>
        <v>52692</v>
      </c>
      <c r="E1888" s="177">
        <f>_xll.qlInterestRateIndexValueDate(IndexON,D1888)</f>
        <v>52692</v>
      </c>
      <c r="F1888" s="193">
        <f>IFERROR(_xll.qlIndexFixing(IndexON,D1888,TRUE,_xll.ohTrigger(RecalcTrigger,TriggerON)),NA())</f>
        <v>1.499103076698205E-2</v>
      </c>
      <c r="H1888" s="42">
        <f>_xll.qlCalendarAdvance(Calendar,$H1887,B1888,"f",FALSE)</f>
        <v>52692</v>
      </c>
      <c r="I1888" s="177">
        <f>_xll.qlInterestRateIndexValueDate(Index1M,$H1888)</f>
        <v>52694</v>
      </c>
      <c r="J1888" s="182">
        <f>IFERROR(_xll.qlIndexFixing(Index1M,$H1888,TRUE,_xll.ohTrigger(RecalcTrigger,Trigger1M)),NA())</f>
        <v>1.5107952473865927E-2</v>
      </c>
      <c r="K1888" s="44" t="e">
        <f>IFERROR(_xll.qlIndexFixing(Index3M,H1888,TRUE,_xll.ohTrigger(RecalcTrigger,Trigger3M)),NA())</f>
        <v>#N/A</v>
      </c>
      <c r="L1888" s="44">
        <f>IFERROR(_xll.qlIndexFixing(Index6M,$H1888,TRUE,_xll.ohTrigger(RecalcTrigger,Trigger6M)),NA())</f>
        <v>1.5427615378461329E-2</v>
      </c>
      <c r="M1888" s="183">
        <f>IFERROR(_xll.qlIndexFixing(Index1Y,$H1888,TRUE,_xll.ohTrigger(RecalcTrigger,Trigger1Y)),NA())</f>
        <v>1.5669646157194742E-2</v>
      </c>
      <c r="N1888" s="182">
        <f>IFERROR(_xll.qlIndexFixing(ONIndex1M,I1888,TRUE,_xll.ohTrigger(RecalcTrigger,Trigger1M)),NA())</f>
        <v>1.5097558547738643E-2</v>
      </c>
      <c r="O1888" s="44" t="e">
        <f>IFERROR(_xll.qlIndexFixing(ONIndex3M,I1888,TRUE,_xll.ohTrigger(RecalcTrigger,Trigger3M)),NA())</f>
        <v>#N/A</v>
      </c>
      <c r="P1888" s="44">
        <f>IFERROR(_xll.qlIndexFixing(ONIndex6M,I1888,TRUE,_xll.ohTrigger(RecalcTrigger,Trigger6M)),NA())</f>
        <v>1.536097557608862E-2</v>
      </c>
      <c r="Q1888" s="183">
        <f>IFERROR(_xll.qlIndexFixing(ONIndex1Y,I1888,TRUE,_xll.ohTrigger(RecalcTrigger,Trigger1Y)),NA())</f>
        <v>1.5512100883157132E-2</v>
      </c>
    </row>
    <row r="1889" spans="2:17" x14ac:dyDescent="0.2">
      <c r="B1889" s="39" t="s">
        <v>42</v>
      </c>
      <c r="D1889" s="42">
        <f>_xll.qlCalendarAdvance(Calendar,$D1888,B1889,"f",FALSE)</f>
        <v>52699</v>
      </c>
      <c r="E1889" s="177">
        <f>_xll.qlInterestRateIndexValueDate(IndexON,D1889)</f>
        <v>52699</v>
      </c>
      <c r="F1889" s="193">
        <f>IFERROR(_xll.qlIndexFixing(IndexON,D1889,TRUE,_xll.ohTrigger(RecalcTrigger,TriggerON)),NA())</f>
        <v>1.4991538387008063E-2</v>
      </c>
      <c r="H1889" s="42">
        <f>_xll.qlCalendarAdvance(Calendar,$H1888,B1889,"f",FALSE)</f>
        <v>52699</v>
      </c>
      <c r="I1889" s="177">
        <f>_xll.qlInterestRateIndexValueDate(Index1M,$H1889)</f>
        <v>52701</v>
      </c>
      <c r="J1889" s="182">
        <f>IFERROR(_xll.qlIndexFixing(Index1M,$H1889,TRUE,_xll.ohTrigger(RecalcTrigger,Trigger1M)),NA())</f>
        <v>1.5108324703570486E-2</v>
      </c>
      <c r="K1889" s="44" t="e">
        <f>IFERROR(_xll.qlIndexFixing(Index3M,H1889,TRUE,_xll.ohTrigger(RecalcTrigger,Trigger3M)),NA())</f>
        <v>#N/A</v>
      </c>
      <c r="L1889" s="44">
        <f>IFERROR(_xll.qlIndexFixing(Index6M,$H1889,TRUE,_xll.ohTrigger(RecalcTrigger,Trigger6M)),NA())</f>
        <v>1.5428425320810147E-2</v>
      </c>
      <c r="M1889" s="183">
        <f>IFERROR(_xll.qlIndexFixing(Index1Y,$H1889,TRUE,_xll.ohTrigger(RecalcTrigger,Trigger1Y)),NA())</f>
        <v>1.5669583379351665E-2</v>
      </c>
      <c r="N1889" s="182">
        <f>IFERROR(_xll.qlIndexFixing(ONIndex1M,I1889,TRUE,_xll.ohTrigger(RecalcTrigger,Trigger1M)),NA())</f>
        <v>1.509798381436056E-2</v>
      </c>
      <c r="O1889" s="44" t="e">
        <f>IFERROR(_xll.qlIndexFixing(ONIndex3M,I1889,TRUE,_xll.ohTrigger(RecalcTrigger,Trigger3M)),NA())</f>
        <v>#N/A</v>
      </c>
      <c r="P1889" s="44">
        <f>IFERROR(_xll.qlIndexFixing(ONIndex6M,I1889,TRUE,_xll.ohTrigger(RecalcTrigger,Trigger6M)),NA())</f>
        <v>1.5361098406394547E-2</v>
      </c>
      <c r="Q1889" s="183">
        <f>IFERROR(_xll.qlIndexFixing(ONIndex1Y,I1889,TRUE,_xll.ohTrigger(RecalcTrigger,Trigger1Y)),NA())</f>
        <v>1.551183249112853E-2</v>
      </c>
    </row>
    <row r="1890" spans="2:17" x14ac:dyDescent="0.2">
      <c r="B1890" s="39" t="s">
        <v>42</v>
      </c>
      <c r="D1890" s="42">
        <f>_xll.qlCalendarAdvance(Calendar,$D1889,B1890,"f",FALSE)</f>
        <v>52706</v>
      </c>
      <c r="E1890" s="177">
        <f>_xll.qlInterestRateIndexValueDate(IndexON,D1890)</f>
        <v>52706</v>
      </c>
      <c r="F1890" s="193">
        <f>IFERROR(_xll.qlIndexFixing(IndexON,D1890,TRUE,_xll.ohTrigger(RecalcTrigger,TriggerON)),NA())</f>
        <v>1.4992079336693109E-2</v>
      </c>
      <c r="H1890" s="42">
        <f>_xll.qlCalendarAdvance(Calendar,$H1889,B1890,"f",FALSE)</f>
        <v>52706</v>
      </c>
      <c r="I1890" s="177">
        <f>_xll.qlInterestRateIndexValueDate(Index1M,$H1890)</f>
        <v>52708</v>
      </c>
      <c r="J1890" s="182">
        <f>IFERROR(_xll.qlIndexFixing(Index1M,$H1890,TRUE,_xll.ohTrigger(RecalcTrigger,Trigger1M)),NA())</f>
        <v>1.5108724341645619E-2</v>
      </c>
      <c r="K1890" s="44" t="e">
        <f>IFERROR(_xll.qlIndexFixing(Index3M,H1890,TRUE,_xll.ohTrigger(RecalcTrigger,Trigger3M)),NA())</f>
        <v>#N/A</v>
      </c>
      <c r="L1890" s="44">
        <f>IFERROR(_xll.qlIndexFixing(Index6M,$H1890,TRUE,_xll.ohTrigger(RecalcTrigger,Trigger6M)),NA())</f>
        <v>1.5429293994492641E-2</v>
      </c>
      <c r="M1890" s="183">
        <f>IFERROR(_xll.qlIndexFixing(Index1Y,$H1890,TRUE,_xll.ohTrigger(RecalcTrigger,Trigger1Y)),NA())</f>
        <v>1.5671805993876967E-2</v>
      </c>
      <c r="N1890" s="182">
        <f>IFERROR(_xll.qlIndexFixing(ONIndex1M,I1890,TRUE,_xll.ohTrigger(RecalcTrigger,Trigger1M)),NA())</f>
        <v>1.5098239544277803E-2</v>
      </c>
      <c r="O1890" s="44" t="e">
        <f>IFERROR(_xll.qlIndexFixing(ONIndex3M,I1890,TRUE,_xll.ohTrigger(RecalcTrigger,Trigger3M)),NA())</f>
        <v>#N/A</v>
      </c>
      <c r="P1890" s="44">
        <f>IFERROR(_xll.qlIndexFixing(ONIndex6M,I1890,TRUE,_xll.ohTrigger(RecalcTrigger,Trigger6M)),NA())</f>
        <v>1.5361206974349173E-2</v>
      </c>
      <c r="Q1890" s="183">
        <f>IFERROR(_xll.qlIndexFixing(ONIndex1Y,I1890,TRUE,_xll.ohTrigger(RecalcTrigger,Trigger1Y)),NA())</f>
        <v>1.5511745729570592E-2</v>
      </c>
    </row>
    <row r="1891" spans="2:17" x14ac:dyDescent="0.2">
      <c r="B1891" s="39" t="s">
        <v>42</v>
      </c>
      <c r="D1891" s="42">
        <f>_xll.qlCalendarAdvance(Calendar,$D1890,B1891,"f",FALSE)</f>
        <v>52713</v>
      </c>
      <c r="E1891" s="177">
        <f>_xll.qlInterestRateIndexValueDate(IndexON,D1891)</f>
        <v>52713</v>
      </c>
      <c r="F1891" s="193">
        <f>IFERROR(_xll.qlIndexFixing(IndexON,D1891,TRUE,_xll.ohTrigger(RecalcTrigger,TriggerON)),NA())</f>
        <v>1.4992653704526404E-2</v>
      </c>
      <c r="H1891" s="42">
        <f>_xll.qlCalendarAdvance(Calendar,$H1890,B1891,"f",FALSE)</f>
        <v>52713</v>
      </c>
      <c r="I1891" s="177">
        <f>_xll.qlInterestRateIndexValueDate(Index1M,$H1891)</f>
        <v>52715</v>
      </c>
      <c r="J1891" s="182">
        <f>IFERROR(_xll.qlIndexFixing(Index1M,$H1891,TRUE,_xll.ohTrigger(RecalcTrigger,Trigger1M)),NA())</f>
        <v>1.5109151461782377E-2</v>
      </c>
      <c r="K1891" s="44" t="e">
        <f>IFERROR(_xll.qlIndexFixing(Index3M,H1891,TRUE,_xll.ohTrigger(RecalcTrigger,Trigger3M)),NA())</f>
        <v>#N/A</v>
      </c>
      <c r="L1891" s="44">
        <f>IFERROR(_xll.qlIndexFixing(Index6M,$H1891,TRUE,_xll.ohTrigger(RecalcTrigger,Trigger6M)),NA())</f>
        <v>1.5430221547984142E-2</v>
      </c>
      <c r="M1891" s="183">
        <f>IFERROR(_xll.qlIndexFixing(Index1Y,$H1891,TRUE,_xll.ohTrigger(RecalcTrigger,Trigger1Y)),NA())</f>
        <v>1.5674123409986498E-2</v>
      </c>
      <c r="N1891" s="182">
        <f>IFERROR(_xll.qlIndexFixing(ONIndex1M,I1891,TRUE,_xll.ohTrigger(RecalcTrigger,Trigger1M)),NA())</f>
        <v>1.5098620993869716E-2</v>
      </c>
      <c r="O1891" s="44" t="e">
        <f>IFERROR(_xll.qlIndexFixing(ONIndex3M,I1891,TRUE,_xll.ohTrigger(RecalcTrigger,Trigger3M)),NA())</f>
        <v>#N/A</v>
      </c>
      <c r="P1891" s="44">
        <f>IFERROR(_xll.qlIndexFixing(ONIndex6M,I1891,TRUE,_xll.ohTrigger(RecalcTrigger,Trigger6M)),NA())</f>
        <v>1.5361407490193102E-2</v>
      </c>
      <c r="Q1891" s="183">
        <f>IFERROR(_xll.qlIndexFixing(ONIndex1Y,I1891,TRUE,_xll.ohTrigger(RecalcTrigger,Trigger1Y)),NA())</f>
        <v>1.5511699273691448E-2</v>
      </c>
    </row>
    <row r="1892" spans="2:17" x14ac:dyDescent="0.2">
      <c r="B1892" s="39" t="s">
        <v>42</v>
      </c>
      <c r="D1892" s="42">
        <f>_xll.qlCalendarAdvance(Calendar,$D1891,B1892,"f",FALSE)</f>
        <v>52720</v>
      </c>
      <c r="E1892" s="177">
        <f>_xll.qlInterestRateIndexValueDate(IndexON,D1892)</f>
        <v>52720</v>
      </c>
      <c r="F1892" s="193">
        <f>IFERROR(_xll.qlIndexFixing(IndexON,D1892,TRUE,_xll.ohTrigger(RecalcTrigger,TriggerON)),NA())</f>
        <v>1.4993261579396844E-2</v>
      </c>
      <c r="H1892" s="42">
        <f>_xll.qlCalendarAdvance(Calendar,$H1891,B1892,"f",FALSE)</f>
        <v>52720</v>
      </c>
      <c r="I1892" s="177">
        <f>_xll.qlInterestRateIndexValueDate(Index1M,$H1892)</f>
        <v>52722</v>
      </c>
      <c r="J1892" s="182">
        <f>IFERROR(_xll.qlIndexFixing(Index1M,$H1892,TRUE,_xll.ohTrigger(RecalcTrigger,Trigger1M)),NA())</f>
        <v>1.5109606137689302E-2</v>
      </c>
      <c r="K1892" s="44" t="e">
        <f>IFERROR(_xll.qlIndexFixing(Index3M,H1892,TRUE,_xll.ohTrigger(RecalcTrigger,Trigger3M)),NA())</f>
        <v>#N/A</v>
      </c>
      <c r="L1892" s="44">
        <f>IFERROR(_xll.qlIndexFixing(Index6M,$H1892,TRUE,_xll.ohTrigger(RecalcTrigger,Trigger6M)),NA())</f>
        <v>1.5432472637335961E-2</v>
      </c>
      <c r="M1892" s="183">
        <f>IFERROR(_xll.qlIndexFixing(Index1Y,$H1892,TRUE,_xll.ohTrigger(RecalcTrigger,Trigger1Y)),NA())</f>
        <v>1.567653586113844E-2</v>
      </c>
      <c r="N1892" s="182">
        <f>IFERROR(_xll.qlIndexFixing(ONIndex1M,I1892,TRUE,_xll.ohTrigger(RecalcTrigger,Trigger1M)),NA())</f>
        <v>1.5099029842424727E-2</v>
      </c>
      <c r="O1892" s="44" t="e">
        <f>IFERROR(_xll.qlIndexFixing(ONIndex3M,I1892,TRUE,_xll.ohTrigger(RecalcTrigger,Trigger3M)),NA())</f>
        <v>#N/A</v>
      </c>
      <c r="P1892" s="44">
        <f>IFERROR(_xll.qlIndexFixing(ONIndex6M,I1892,TRUE,_xll.ohTrigger(RecalcTrigger,Trigger6M)),NA())</f>
        <v>1.5361664746729176E-2</v>
      </c>
      <c r="Q1892" s="183">
        <f>IFERROR(_xll.qlIndexFixing(ONIndex1Y,I1892,TRUE,_xll.ohTrigger(RecalcTrigger,Trigger1Y)),NA())</f>
        <v>1.5511740537323959E-2</v>
      </c>
    </row>
    <row r="1893" spans="2:17" x14ac:dyDescent="0.2">
      <c r="B1893" s="39" t="s">
        <v>42</v>
      </c>
      <c r="D1893" s="42">
        <f>_xll.qlCalendarAdvance(Calendar,$D1892,B1893,"f",FALSE)</f>
        <v>52727</v>
      </c>
      <c r="E1893" s="177">
        <f>_xll.qlInterestRateIndexValueDate(IndexON,D1893)</f>
        <v>52727</v>
      </c>
      <c r="F1893" s="193">
        <f>IFERROR(_xll.qlIndexFixing(IndexON,D1893,TRUE,_xll.ohTrigger(RecalcTrigger,TriggerON)),NA())</f>
        <v>1.4993903049393964E-2</v>
      </c>
      <c r="H1893" s="42">
        <f>_xll.qlCalendarAdvance(Calendar,$H1892,B1893,"f",FALSE)</f>
        <v>52727</v>
      </c>
      <c r="I1893" s="177">
        <f>_xll.qlInterestRateIndexValueDate(Index1M,$H1893)</f>
        <v>52729</v>
      </c>
      <c r="J1893" s="182">
        <f>IFERROR(_xll.qlIndexFixing(Index1M,$H1893,TRUE,_xll.ohTrigger(RecalcTrigger,Trigger1M)),NA())</f>
        <v>1.511008844306494E-2</v>
      </c>
      <c r="K1893" s="44" t="e">
        <f>IFERROR(_xll.qlIndexFixing(Index3M,H1893,TRUE,_xll.ohTrigger(RecalcTrigger,Trigger3M)),NA())</f>
        <v>#N/A</v>
      </c>
      <c r="L1893" s="44">
        <f>IFERROR(_xll.qlIndexFixing(Index6M,$H1893,TRUE,_xll.ohTrigger(RecalcTrigger,Trigger6M)),NA())</f>
        <v>1.5433531371284214E-2</v>
      </c>
      <c r="M1893" s="183">
        <f>IFERROR(_xll.qlIndexFixing(Index1Y,$H1893,TRUE,_xll.ohTrigger(RecalcTrigger,Trigger1Y)),NA())</f>
        <v>1.5679043580819663E-2</v>
      </c>
      <c r="N1893" s="182">
        <f>IFERROR(_xll.qlIndexFixing(ONIndex1M,I1893,TRUE,_xll.ohTrigger(RecalcTrigger,Trigger1M)),NA())</f>
        <v>1.5099466163723818E-2</v>
      </c>
      <c r="O1893" s="44" t="e">
        <f>IFERROR(_xll.qlIndexFixing(ONIndex3M,I1893,TRUE,_xll.ohTrigger(RecalcTrigger,Trigger3M)),NA())</f>
        <v>#N/A</v>
      </c>
      <c r="P1893" s="44">
        <f>IFERROR(_xll.qlIndexFixing(ONIndex6M,I1893,TRUE,_xll.ohTrigger(RecalcTrigger,Trigger6M)),NA())</f>
        <v>1.5361978891519357E-2</v>
      </c>
      <c r="Q1893" s="183">
        <f>IFERROR(_xll.qlIndexFixing(ONIndex1Y,I1893,TRUE,_xll.ohTrigger(RecalcTrigger,Trigger1Y)),NA())</f>
        <v>1.5511869749724738E-2</v>
      </c>
    </row>
    <row r="1894" spans="2:17" x14ac:dyDescent="0.2">
      <c r="B1894" s="39" t="s">
        <v>42</v>
      </c>
      <c r="D1894" s="42">
        <f>_xll.qlCalendarAdvance(Calendar,$D1893,B1894,"f",FALSE)</f>
        <v>52734</v>
      </c>
      <c r="E1894" s="177">
        <f>_xll.qlInterestRateIndexValueDate(IndexON,D1894)</f>
        <v>52734</v>
      </c>
      <c r="F1894" s="193">
        <f>IFERROR(_xll.qlIndexFixing(IndexON,D1894,TRUE,_xll.ohTrigger(RecalcTrigger,TriggerON)),NA())</f>
        <v>1.4994578203646469E-2</v>
      </c>
      <c r="H1894" s="42">
        <f>_xll.qlCalendarAdvance(Calendar,$H1893,B1894,"f",FALSE)</f>
        <v>52734</v>
      </c>
      <c r="I1894" s="177">
        <f>_xll.qlInterestRateIndexValueDate(Index1M,$H1894)</f>
        <v>52736</v>
      </c>
      <c r="J1894" s="182">
        <f>IFERROR(_xll.qlIndexFixing(Index1M,$H1894,TRUE,_xll.ohTrigger(RecalcTrigger,Trigger1M)),NA())</f>
        <v>1.5110598451612833E-2</v>
      </c>
      <c r="K1894" s="44" t="e">
        <f>IFERROR(_xll.qlIndexFixing(Index3M,H1894,TRUE,_xll.ohTrigger(RecalcTrigger,Trigger3M)),NA())</f>
        <v>#N/A</v>
      </c>
      <c r="L1894" s="44">
        <f>IFERROR(_xll.qlIndexFixing(Index6M,$H1894,TRUE,_xll.ohTrigger(RecalcTrigger,Trigger6M)),NA())</f>
        <v>1.5434649469936588E-2</v>
      </c>
      <c r="M1894" s="183">
        <f>IFERROR(_xll.qlIndexFixing(Index1Y,$H1894,TRUE,_xll.ohTrigger(RecalcTrigger,Trigger1Y)),NA())</f>
        <v>1.5681646802546613E-2</v>
      </c>
      <c r="N1894" s="182">
        <f>IFERROR(_xll.qlIndexFixing(ONIndex1M,I1894,TRUE,_xll.ohTrigger(RecalcTrigger,Trigger1M)),NA())</f>
        <v>1.509993003114829E-2</v>
      </c>
      <c r="O1894" s="44" t="e">
        <f>IFERROR(_xll.qlIndexFixing(ONIndex3M,I1894,TRUE,_xll.ohTrigger(RecalcTrigger,Trigger3M)),NA())</f>
        <v>#N/A</v>
      </c>
      <c r="P1894" s="44">
        <f>IFERROR(_xll.qlIndexFixing(ONIndex6M,I1894,TRUE,_xll.ohTrigger(RecalcTrigger,Trigger6M)),NA())</f>
        <v>1.5362350071645992E-2</v>
      </c>
      <c r="Q1894" s="183">
        <f>IFERROR(_xll.qlIndexFixing(ONIndex1Y,I1894,TRUE,_xll.ohTrigger(RecalcTrigger,Trigger1Y)),NA())</f>
        <v>1.5512087139910591E-2</v>
      </c>
    </row>
    <row r="1895" spans="2:17" x14ac:dyDescent="0.2">
      <c r="B1895" s="39" t="s">
        <v>42</v>
      </c>
      <c r="D1895" s="42">
        <f>_xll.qlCalendarAdvance(Calendar,$D1894,B1895,"f",FALSE)</f>
        <v>52741</v>
      </c>
      <c r="E1895" s="177">
        <f>_xll.qlInterestRateIndexValueDate(IndexON,D1895)</f>
        <v>52741</v>
      </c>
      <c r="F1895" s="193">
        <f>IFERROR(_xll.qlIndexFixing(IndexON,D1895,TRUE,_xll.ohTrigger(RecalcTrigger,TriggerON)),NA())</f>
        <v>1.4995287130403767E-2</v>
      </c>
      <c r="H1895" s="42">
        <f>_xll.qlCalendarAdvance(Calendar,$H1894,B1895,"f",FALSE)</f>
        <v>52741</v>
      </c>
      <c r="I1895" s="177">
        <f>_xll.qlInterestRateIndexValueDate(Index1M,$H1895)</f>
        <v>52743</v>
      </c>
      <c r="J1895" s="182">
        <f>IFERROR(_xll.qlIndexFixing(Index1M,$H1895,TRUE,_xll.ohTrigger(RecalcTrigger,Trigger1M)),NA())</f>
        <v>1.5111136237031531E-2</v>
      </c>
      <c r="K1895" s="44" t="e">
        <f>IFERROR(_xll.qlIndexFixing(Index3M,H1895,TRUE,_xll.ohTrigger(RecalcTrigger,Trigger3M)),NA())</f>
        <v>#N/A</v>
      </c>
      <c r="L1895" s="44">
        <f>IFERROR(_xll.qlIndexFixing(Index6M,$H1895,TRUE,_xll.ohTrigger(RecalcTrigger,Trigger6M)),NA())</f>
        <v>1.5435827081812558E-2</v>
      </c>
      <c r="M1895" s="183">
        <f>IFERROR(_xll.qlIndexFixing(Index1Y,$H1895,TRUE,_xll.ohTrigger(RecalcTrigger,Trigger1Y)),NA())</f>
        <v>1.568434575986551E-2</v>
      </c>
      <c r="N1895" s="182">
        <f>IFERROR(_xll.qlIndexFixing(ONIndex1M,I1895,TRUE,_xll.ohTrigger(RecalcTrigger,Trigger1M)),NA())</f>
        <v>1.5100421518479124E-2</v>
      </c>
      <c r="O1895" s="44" t="e">
        <f>IFERROR(_xll.qlIndexFixing(ONIndex3M,I1895,TRUE,_xll.ohTrigger(RecalcTrigger,Trigger3M)),NA())</f>
        <v>#N/A</v>
      </c>
      <c r="P1895" s="44">
        <f>IFERROR(_xll.qlIndexFixing(ONIndex6M,I1895,TRUE,_xll.ohTrigger(RecalcTrigger,Trigger6M)),NA())</f>
        <v>1.5362778434271362E-2</v>
      </c>
      <c r="Q1895" s="183">
        <f>IFERROR(_xll.qlIndexFixing(ONIndex1Y,I1895,TRUE,_xll.ohTrigger(RecalcTrigger,Trigger1Y)),NA())</f>
        <v>1.5512392937218067E-2</v>
      </c>
    </row>
    <row r="1896" spans="2:17" x14ac:dyDescent="0.2">
      <c r="B1896" s="39" t="s">
        <v>42</v>
      </c>
      <c r="D1896" s="42">
        <f>_xll.qlCalendarAdvance(Calendar,$D1895,B1896,"f",FALSE)</f>
        <v>52748</v>
      </c>
      <c r="E1896" s="177">
        <f>_xll.qlInterestRateIndexValueDate(IndexON,D1896)</f>
        <v>52748</v>
      </c>
      <c r="F1896" s="193">
        <f>IFERROR(_xll.qlIndexFixing(IndexON,D1896,TRUE,_xll.ohTrigger(RecalcTrigger,TriggerON)),NA())</f>
        <v>1.4996029918394882E-2</v>
      </c>
      <c r="H1896" s="42">
        <f>_xll.qlCalendarAdvance(Calendar,$H1895,B1896,"f",FALSE)</f>
        <v>52748</v>
      </c>
      <c r="I1896" s="177">
        <f>_xll.qlInterestRateIndexValueDate(Index1M,$H1896)</f>
        <v>52750</v>
      </c>
      <c r="J1896" s="182">
        <f>IFERROR(_xll.qlIndexFixing(Index1M,$H1896,TRUE,_xll.ohTrigger(RecalcTrigger,Trigger1M)),NA())</f>
        <v>1.511170187302957E-2</v>
      </c>
      <c r="K1896" s="44" t="e">
        <f>IFERROR(_xll.qlIndexFixing(Index3M,H1896,TRUE,_xll.ohTrigger(RecalcTrigger,Trigger3M)),NA())</f>
        <v>#N/A</v>
      </c>
      <c r="L1896" s="44">
        <f>IFERROR(_xll.qlIndexFixing(Index6M,$H1896,TRUE,_xll.ohTrigger(RecalcTrigger,Trigger6M)),NA())</f>
        <v>1.54357477095977E-2</v>
      </c>
      <c r="M1896" s="183">
        <f>IFERROR(_xll.qlIndexFixing(Index1Y,$H1896,TRUE,_xll.ohTrigger(RecalcTrigger,Trigger1Y)),NA())</f>
        <v>1.5687140686351925E-2</v>
      </c>
      <c r="N1896" s="182">
        <f>IFERROR(_xll.qlIndexFixing(ONIndex1M,I1896,TRUE,_xll.ohTrigger(RecalcTrigger,Trigger1M)),NA())</f>
        <v>1.5100940699257492E-2</v>
      </c>
      <c r="O1896" s="44" t="e">
        <f>IFERROR(_xll.qlIndexFixing(ONIndex3M,I1896,TRUE,_xll.ohTrigger(RecalcTrigger,Trigger3M)),NA())</f>
        <v>#N/A</v>
      </c>
      <c r="P1896" s="44">
        <f>IFERROR(_xll.qlIndexFixing(ONIndex6M,I1896,TRUE,_xll.ohTrigger(RecalcTrigger,Trigger6M)),NA())</f>
        <v>1.5363264126877496E-2</v>
      </c>
      <c r="Q1896" s="183">
        <f>IFERROR(_xll.qlIndexFixing(ONIndex1Y,I1896,TRUE,_xll.ohTrigger(RecalcTrigger,Trigger1Y)),NA())</f>
        <v>1.5512787370584036E-2</v>
      </c>
    </row>
    <row r="1897" spans="2:17" x14ac:dyDescent="0.2">
      <c r="B1897" s="39" t="s">
        <v>42</v>
      </c>
      <c r="D1897" s="42">
        <f>_xll.qlCalendarAdvance(Calendar,$D1896,B1897,"f",FALSE)</f>
        <v>52755</v>
      </c>
      <c r="E1897" s="177">
        <f>_xll.qlInterestRateIndexValueDate(IndexON,D1897)</f>
        <v>52755</v>
      </c>
      <c r="F1897" s="193">
        <f>IFERROR(_xll.qlIndexFixing(IndexON,D1897,TRUE,_xll.ohTrigger(RecalcTrigger,TriggerON)),NA())</f>
        <v>1.499680665610903E-2</v>
      </c>
      <c r="H1897" s="42">
        <f>_xll.qlCalendarAdvance(Calendar,$H1896,B1897,"f",FALSE)</f>
        <v>52755</v>
      </c>
      <c r="I1897" s="177">
        <f>_xll.qlInterestRateIndexValueDate(Index1M,$H1897)</f>
        <v>52757</v>
      </c>
      <c r="J1897" s="182">
        <f>IFERROR(_xll.qlIndexFixing(Index1M,$H1897,TRUE,_xll.ohTrigger(RecalcTrigger,Trigger1M)),NA())</f>
        <v>1.5112295433307998E-2</v>
      </c>
      <c r="K1897" s="44" t="e">
        <f>IFERROR(_xll.qlIndexFixing(Index3M,H1897,TRUE,_xll.ohTrigger(RecalcTrigger,Trigger3M)),NA())</f>
        <v>#N/A</v>
      </c>
      <c r="L1897" s="44">
        <f>IFERROR(_xll.qlIndexFixing(Index6M,$H1897,TRUE,_xll.ohTrigger(RecalcTrigger,Trigger6M)),NA())</f>
        <v>1.5437031660235311E-2</v>
      </c>
      <c r="M1897" s="183">
        <f>IFERROR(_xll.qlIndexFixing(Index1Y,$H1897,TRUE,_xll.ohTrigger(RecalcTrigger,Trigger1Y)),NA())</f>
        <v>1.5690031815612522E-2</v>
      </c>
      <c r="N1897" s="182">
        <f>IFERROR(_xll.qlIndexFixing(ONIndex1M,I1897,TRUE,_xll.ohTrigger(RecalcTrigger,Trigger1M)),NA())</f>
        <v>1.510148764702457E-2</v>
      </c>
      <c r="O1897" s="44" t="e">
        <f>IFERROR(_xll.qlIndexFixing(ONIndex3M,I1897,TRUE,_xll.ohTrigger(RecalcTrigger,Trigger3M)),NA())</f>
        <v>#N/A</v>
      </c>
      <c r="P1897" s="44">
        <f>IFERROR(_xll.qlIndexFixing(ONIndex6M,I1897,TRUE,_xll.ohTrigger(RecalcTrigger,Trigger6M)),NA())</f>
        <v>1.5363807296306931E-2</v>
      </c>
      <c r="Q1897" s="183">
        <f>IFERROR(_xll.qlIndexFixing(ONIndex1Y,I1897,TRUE,_xll.ohTrigger(RecalcTrigger,Trigger1Y)),NA())</f>
        <v>1.5513270669424983E-2</v>
      </c>
    </row>
    <row r="1898" spans="2:17" x14ac:dyDescent="0.2">
      <c r="B1898" s="39" t="s">
        <v>42</v>
      </c>
      <c r="D1898" s="42">
        <f>_xll.qlCalendarAdvance(Calendar,$D1897,B1898,"f",FALSE)</f>
        <v>52762</v>
      </c>
      <c r="E1898" s="177">
        <f>_xll.qlInterestRateIndexValueDate(IndexON,D1898)</f>
        <v>52762</v>
      </c>
      <c r="F1898" s="193">
        <f>IFERROR(_xll.qlIndexFixing(IndexON,D1898,TRUE,_xll.ohTrigger(RecalcTrigger,TriggerON)),NA())</f>
        <v>1.499761743235517E-2</v>
      </c>
      <c r="H1898" s="42">
        <f>_xll.qlCalendarAdvance(Calendar,$H1897,B1898,"f",FALSE)</f>
        <v>52762</v>
      </c>
      <c r="I1898" s="177">
        <f>_xll.qlInterestRateIndexValueDate(Index1M,$H1898)</f>
        <v>52764</v>
      </c>
      <c r="J1898" s="182">
        <f>IFERROR(_xll.qlIndexFixing(Index1M,$H1898,TRUE,_xll.ohTrigger(RecalcTrigger,Trigger1M)),NA())</f>
        <v>1.511291699156786E-2</v>
      </c>
      <c r="K1898" s="44" t="e">
        <f>IFERROR(_xll.qlIndexFixing(Index3M,H1898,TRUE,_xll.ohTrigger(RecalcTrigger,Trigger3M)),NA())</f>
        <v>#N/A</v>
      </c>
      <c r="L1898" s="44">
        <f>IFERROR(_xll.qlIndexFixing(Index6M,$H1898,TRUE,_xll.ohTrigger(RecalcTrigger,Trigger6M)),NA())</f>
        <v>1.5438375530165185E-2</v>
      </c>
      <c r="M1898" s="183">
        <f>IFERROR(_xll.qlIndexFixing(Index1Y,$H1898,TRUE,_xll.ohTrigger(RecalcTrigger,Trigger1Y)),NA())</f>
        <v>1.5693019381283542E-2</v>
      </c>
      <c r="N1898" s="182">
        <f>IFERROR(_xll.qlIndexFixing(ONIndex1M,I1898,TRUE,_xll.ohTrigger(RecalcTrigger,Trigger1M)),NA())</f>
        <v>1.5102062435401464E-2</v>
      </c>
      <c r="O1898" s="44" t="e">
        <f>IFERROR(_xll.qlIndexFixing(ONIndex3M,I1898,TRUE,_xll.ohTrigger(RecalcTrigger,Trigger3M)),NA())</f>
        <v>#N/A</v>
      </c>
      <c r="P1898" s="44">
        <f>IFERROR(_xll.qlIndexFixing(ONIndex6M,I1898,TRUE,_xll.ohTrigger(RecalcTrigger,Trigger6M)),NA())</f>
        <v>1.5364408090281501E-2</v>
      </c>
      <c r="Q1898" s="183">
        <f>IFERROR(_xll.qlIndexFixing(ONIndex1Y,I1898,TRUE,_xll.ohTrigger(RecalcTrigger,Trigger1Y)),NA())</f>
        <v>1.5513843062757715E-2</v>
      </c>
    </row>
    <row r="1899" spans="2:17" x14ac:dyDescent="0.2">
      <c r="B1899" s="39" t="s">
        <v>42</v>
      </c>
      <c r="D1899" s="42">
        <f>_xll.qlCalendarAdvance(Calendar,$D1898,B1899,"f",FALSE)</f>
        <v>52769</v>
      </c>
      <c r="E1899" s="177">
        <f>_xll.qlInterestRateIndexValueDate(IndexON,D1899)</f>
        <v>52769</v>
      </c>
      <c r="F1899" s="193">
        <f>IFERROR(_xll.qlIndexFixing(IndexON,D1899,TRUE,_xll.ohTrigger(RecalcTrigger,TriggerON)),NA())</f>
        <v>1.4998462335462648E-2</v>
      </c>
      <c r="H1899" s="42">
        <f>_xll.qlCalendarAdvance(Calendar,$H1898,B1899,"f",FALSE)</f>
        <v>52769</v>
      </c>
      <c r="I1899" s="177">
        <f>_xll.qlInterestRateIndexValueDate(Index1M,$H1899)</f>
        <v>52771</v>
      </c>
      <c r="J1899" s="182">
        <f>IFERROR(_xll.qlIndexFixing(Index1M,$H1899,TRUE,_xll.ohTrigger(RecalcTrigger,Trigger1M)),NA())</f>
        <v>1.5113566621515195E-2</v>
      </c>
      <c r="K1899" s="44" t="e">
        <f>IFERROR(_xll.qlIndexFixing(Index3M,H1899,TRUE,_xll.ohTrigger(RecalcTrigger,Trigger3M)),NA())</f>
        <v>#N/A</v>
      </c>
      <c r="L1899" s="44">
        <f>IFERROR(_xll.qlIndexFixing(Index6M,$H1899,TRUE,_xll.ohTrigger(RecalcTrigger,Trigger6M)),NA())</f>
        <v>1.543977946790895E-2</v>
      </c>
      <c r="M1899" s="183">
        <f>IFERROR(_xll.qlIndexFixing(Index1Y,$H1899,TRUE,_xll.ohTrigger(RecalcTrigger,Trigger1Y)),NA())</f>
        <v>1.5696103617031869E-2</v>
      </c>
      <c r="N1899" s="182">
        <f>IFERROR(_xll.qlIndexFixing(ONIndex1M,I1899,TRUE,_xll.ohTrigger(RecalcTrigger,Trigger1M)),NA())</f>
        <v>1.5102665138169158E-2</v>
      </c>
      <c r="O1899" s="44" t="e">
        <f>IFERROR(_xll.qlIndexFixing(ONIndex3M,I1899,TRUE,_xll.ohTrigger(RecalcTrigger,Trigger3M)),NA())</f>
        <v>#N/A</v>
      </c>
      <c r="P1899" s="44">
        <f>IFERROR(_xll.qlIndexFixing(ONIndex6M,I1899,TRUE,_xll.ohTrigger(RecalcTrigger,Trigger6M)),NA())</f>
        <v>1.5365066655803616E-2</v>
      </c>
      <c r="Q1899" s="183">
        <f>IFERROR(_xll.qlIndexFixing(ONIndex1Y,I1899,TRUE,_xll.ohTrigger(RecalcTrigger,Trigger1Y)),NA())</f>
        <v>1.5514504779758909E-2</v>
      </c>
    </row>
    <row r="1900" spans="2:17" x14ac:dyDescent="0.2">
      <c r="B1900" s="39" t="s">
        <v>42</v>
      </c>
      <c r="D1900" s="42">
        <f>_xll.qlCalendarAdvance(Calendar,$D1899,B1900,"f",FALSE)</f>
        <v>52776</v>
      </c>
      <c r="E1900" s="177">
        <f>_xll.qlInterestRateIndexValueDate(IndexON,D1900)</f>
        <v>52776</v>
      </c>
      <c r="F1900" s="193">
        <f>IFERROR(_xll.qlIndexFixing(IndexON,D1900,TRUE,_xll.ohTrigger(RecalcTrigger,TriggerON)),NA())</f>
        <v>1.4999341454320358E-2</v>
      </c>
      <c r="H1900" s="42">
        <f>_xll.qlCalendarAdvance(Calendar,$H1899,B1900,"f",FALSE)</f>
        <v>52776</v>
      </c>
      <c r="I1900" s="177">
        <f>_xll.qlInterestRateIndexValueDate(Index1M,$H1900)</f>
        <v>52778</v>
      </c>
      <c r="J1900" s="182">
        <f>IFERROR(_xll.qlIndexFixing(Index1M,$H1900,TRUE,_xll.ohTrigger(RecalcTrigger,Trigger1M)),NA())</f>
        <v>1.5113141047522941E-2</v>
      </c>
      <c r="K1900" s="44" t="e">
        <f>IFERROR(_xll.qlIndexFixing(Index3M,H1900,TRUE,_xll.ohTrigger(RecalcTrigger,Trigger3M)),NA())</f>
        <v>#N/A</v>
      </c>
      <c r="L1900" s="44">
        <f>IFERROR(_xll.qlIndexFixing(Index6M,$H1900,TRUE,_xll.ohTrigger(RecalcTrigger,Trigger6M)),NA())</f>
        <v>1.5441243621992607E-2</v>
      </c>
      <c r="M1900" s="183">
        <f>IFERROR(_xll.qlIndexFixing(Index1Y,$H1900,TRUE,_xll.ohTrigger(RecalcTrigger,Trigger1Y)),NA())</f>
        <v>1.5699284756555725E-2</v>
      </c>
      <c r="N1900" s="182">
        <f>IFERROR(_xll.qlIndexFixing(ONIndex1M,I1900,TRUE,_xll.ohTrigger(RecalcTrigger,Trigger1M)),NA())</f>
        <v>1.5103295828708951E-2</v>
      </c>
      <c r="O1900" s="44" t="e">
        <f>IFERROR(_xll.qlIndexFixing(ONIndex3M,I1900,TRUE,_xll.ohTrigger(RecalcTrigger,Trigger3M)),NA())</f>
        <v>#N/A</v>
      </c>
      <c r="P1900" s="44">
        <f>IFERROR(_xll.qlIndexFixing(ONIndex6M,I1900,TRUE,_xll.ohTrigger(RecalcTrigger,Trigger6M)),NA())</f>
        <v>1.5365783140115497E-2</v>
      </c>
      <c r="Q1900" s="183">
        <f>IFERROR(_xll.qlIndexFixing(ONIndex1Y,I1900,TRUE,_xll.ohTrigger(RecalcTrigger,Trigger1Y)),NA())</f>
        <v>1.5515256049685178E-2</v>
      </c>
    </row>
    <row r="1901" spans="2:17" x14ac:dyDescent="0.2">
      <c r="B1901" s="39" t="s">
        <v>42</v>
      </c>
      <c r="D1901" s="42">
        <f>_xll.qlCalendarAdvance(Calendar,$D1900,B1901,"f",FALSE)</f>
        <v>52783</v>
      </c>
      <c r="E1901" s="177">
        <f>_xll.qlInterestRateIndexValueDate(IndexON,D1901)</f>
        <v>52783</v>
      </c>
      <c r="F1901" s="193">
        <f>IFERROR(_xll.qlIndexFixing(IndexON,D1901,TRUE,_xll.ohTrigger(RecalcTrigger,TriggerON)),NA())</f>
        <v>1.5000254877337582E-2</v>
      </c>
      <c r="H1901" s="42">
        <f>_xll.qlCalendarAdvance(Calendar,$H1900,B1901,"f",FALSE)</f>
        <v>52783</v>
      </c>
      <c r="I1901" s="177">
        <f>_xll.qlInterestRateIndexValueDate(Index1M,$H1901)</f>
        <v>52785</v>
      </c>
      <c r="J1901" s="182">
        <f>IFERROR(_xll.qlIndexFixing(Index1M,$H1901,TRUE,_xll.ohTrigger(RecalcTrigger,Trigger1M)),NA())</f>
        <v>1.5114950391276472E-2</v>
      </c>
      <c r="K1901" s="44" t="e">
        <f>IFERROR(_xll.qlIndexFixing(Index3M,H1901,TRUE,_xll.ohTrigger(RecalcTrigger,Trigger3M)),NA())</f>
        <v>#N/A</v>
      </c>
      <c r="L1901" s="44">
        <f>IFERROR(_xll.qlIndexFixing(Index6M,$H1901,TRUE,_xll.ohTrigger(RecalcTrigger,Trigger6M)),NA())</f>
        <v>1.5444150848600648E-2</v>
      </c>
      <c r="M1901" s="183">
        <f>IFERROR(_xll.qlIndexFixing(Index1Y,$H1901,TRUE,_xll.ohTrigger(RecalcTrigger,Trigger1Y)),NA())</f>
        <v>1.5702563033583757E-2</v>
      </c>
      <c r="N1901" s="182">
        <f>IFERROR(_xll.qlIndexFixing(ONIndex1M,I1901,TRUE,_xll.ohTrigger(RecalcTrigger,Trigger1M)),NA())</f>
        <v>1.5103954580641954E-2</v>
      </c>
      <c r="O1901" s="44" t="e">
        <f>IFERROR(_xll.qlIndexFixing(ONIndex3M,I1901,TRUE,_xll.ohTrigger(RecalcTrigger,Trigger3M)),NA())</f>
        <v>#N/A</v>
      </c>
      <c r="P1901" s="44">
        <f>IFERROR(_xll.qlIndexFixing(ONIndex6M,I1901,TRUE,_xll.ohTrigger(RecalcTrigger,Trigger6M)),NA())</f>
        <v>1.5366557690459359E-2</v>
      </c>
      <c r="Q1901" s="183">
        <f>IFERROR(_xll.qlIndexFixing(ONIndex1Y,I1901,TRUE,_xll.ohTrigger(RecalcTrigger,Trigger1Y)),NA())</f>
        <v>1.5516097101473392E-2</v>
      </c>
    </row>
    <row r="1902" spans="2:17" x14ac:dyDescent="0.2">
      <c r="B1902" s="39" t="s">
        <v>42</v>
      </c>
      <c r="D1902" s="42">
        <f>_xll.qlCalendarAdvance(Calendar,$D1901,B1902,"f",FALSE)</f>
        <v>52790</v>
      </c>
      <c r="E1902" s="177">
        <f>_xll.qlInterestRateIndexValueDate(IndexON,D1902)</f>
        <v>52790</v>
      </c>
      <c r="F1902" s="193">
        <f>IFERROR(_xll.qlIndexFixing(IndexON,D1902,TRUE,_xll.ohTrigger(RecalcTrigger,TriggerON)),NA())</f>
        <v>1.5001202693083471E-2</v>
      </c>
      <c r="H1902" s="42">
        <f>_xll.qlCalendarAdvance(Calendar,$H1901,B1902,"f",FALSE)</f>
        <v>52790</v>
      </c>
      <c r="I1902" s="177">
        <f>_xll.qlInterestRateIndexValueDate(Index1M,$H1902)</f>
        <v>52792</v>
      </c>
      <c r="J1902" s="182">
        <f>IFERROR(_xll.qlIndexFixing(Index1M,$H1902,TRUE,_xll.ohTrigger(RecalcTrigger,Trigger1M)),NA())</f>
        <v>1.5115684678502495E-2</v>
      </c>
      <c r="K1902" s="44" t="e">
        <f>IFERROR(_xll.qlIndexFixing(Index3M,H1902,TRUE,_xll.ohTrigger(RecalcTrigger,Trigger3M)),NA())</f>
        <v>#N/A</v>
      </c>
      <c r="L1902" s="44">
        <f>IFERROR(_xll.qlIndexFixing(Index6M,$H1902,TRUE,_xll.ohTrigger(RecalcTrigger,Trigger6M)),NA())</f>
        <v>1.5445749212083507E-2</v>
      </c>
      <c r="M1902" s="183">
        <f>IFERROR(_xll.qlIndexFixing(Index1Y,$H1902,TRUE,_xll.ohTrigger(RecalcTrigger,Trigger1Y)),NA())</f>
        <v>1.5705938681875937E-2</v>
      </c>
      <c r="N1902" s="182">
        <f>IFERROR(_xll.qlIndexFixing(ONIndex1M,I1902,TRUE,_xll.ohTrigger(RecalcTrigger,Trigger1M)),NA())</f>
        <v>1.5104641467749147E-2</v>
      </c>
      <c r="O1902" s="44" t="e">
        <f>IFERROR(_xll.qlIndexFixing(ONIndex3M,I1902,TRUE,_xll.ohTrigger(RecalcTrigger,Trigger3M)),NA())</f>
        <v>#N/A</v>
      </c>
      <c r="P1902" s="44">
        <f>IFERROR(_xll.qlIndexFixing(ONIndex6M,I1902,TRUE,_xll.ohTrigger(RecalcTrigger,Trigger6M)),NA())</f>
        <v>1.5367390454077423E-2</v>
      </c>
      <c r="Q1902" s="183">
        <f>IFERROR(_xll.qlIndexFixing(ONIndex1Y,I1902,TRUE,_xll.ohTrigger(RecalcTrigger,Trigger1Y)),NA())</f>
        <v>1.5517028164699909E-2</v>
      </c>
    </row>
    <row r="1903" spans="2:17" x14ac:dyDescent="0.2">
      <c r="B1903" s="39" t="s">
        <v>42</v>
      </c>
      <c r="D1903" s="42">
        <f>_xll.qlCalendarAdvance(Calendar,$D1902,B1903,"f",FALSE)</f>
        <v>52797</v>
      </c>
      <c r="E1903" s="177">
        <f>_xll.qlInterestRateIndexValueDate(IndexON,D1903)</f>
        <v>52797</v>
      </c>
      <c r="F1903" s="193">
        <f>IFERROR(_xll.qlIndexFixing(IndexON,D1903,TRUE,_xll.ohTrigger(RecalcTrigger,TriggerON)),NA())</f>
        <v>1.5002184990287049E-2</v>
      </c>
      <c r="H1903" s="42">
        <f>_xll.qlCalendarAdvance(Calendar,$H1902,B1903,"f",FALSE)</f>
        <v>52797</v>
      </c>
      <c r="I1903" s="177">
        <f>_xll.qlInterestRateIndexValueDate(Index1M,$H1903)</f>
        <v>52799</v>
      </c>
      <c r="J1903" s="182">
        <f>IFERROR(_xll.qlIndexFixing(Index1M,$H1903,TRUE,_xll.ohTrigger(RecalcTrigger,Trigger1M)),NA())</f>
        <v>1.5116447332227667E-2</v>
      </c>
      <c r="K1903" s="44" t="e">
        <f>IFERROR(_xll.qlIndexFixing(Index3M,H1903,TRUE,_xll.ohTrigger(RecalcTrigger,Trigger3M)),NA())</f>
        <v>#N/A</v>
      </c>
      <c r="L1903" s="44">
        <f>IFERROR(_xll.qlIndexFixing(Index6M,$H1903,TRUE,_xll.ohTrigger(RecalcTrigger,Trigger6M)),NA())</f>
        <v>1.5447408277158936E-2</v>
      </c>
      <c r="M1903" s="183">
        <f>IFERROR(_xll.qlIndexFixing(Index1Y,$H1903,TRUE,_xll.ohTrigger(RecalcTrigger,Trigger1Y)),NA())</f>
        <v>1.5709411935224429E-2</v>
      </c>
      <c r="N1903" s="182">
        <f>IFERROR(_xll.qlIndexFixing(ONIndex1M,I1903,TRUE,_xll.ohTrigger(RecalcTrigger,Trigger1M)),NA())</f>
        <v>1.5105356563491767E-2</v>
      </c>
      <c r="O1903" s="44" t="e">
        <f>IFERROR(_xll.qlIndexFixing(ONIndex3M,I1903,TRUE,_xll.ohTrigger(RecalcTrigger,Trigger3M)),NA())</f>
        <v>#N/A</v>
      </c>
      <c r="P1903" s="44">
        <f>IFERROR(_xll.qlIndexFixing(ONIndex6M,I1903,TRUE,_xll.ohTrigger(RecalcTrigger,Trigger6M)),NA())</f>
        <v>1.5368281578531651E-2</v>
      </c>
      <c r="Q1903" s="183">
        <f>IFERROR(_xll.qlIndexFixing(ONIndex1Y,I1903,TRUE,_xll.ohTrigger(RecalcTrigger,Trigger1Y)),NA())</f>
        <v>1.5518049468141726E-2</v>
      </c>
    </row>
    <row r="1904" spans="2:17" x14ac:dyDescent="0.2">
      <c r="B1904" s="39" t="s">
        <v>42</v>
      </c>
      <c r="D1904" s="42">
        <f>_xll.qlCalendarAdvance(Calendar,$D1903,B1904,"f",FALSE)</f>
        <v>52804</v>
      </c>
      <c r="E1904" s="177">
        <f>_xll.qlInterestRateIndexValueDate(IndexON,D1904)</f>
        <v>52804</v>
      </c>
      <c r="F1904" s="193">
        <f>IFERROR(_xll.qlIndexFixing(IndexON,D1904,TRUE,_xll.ohTrigger(RecalcTrigger,TriggerON)),NA())</f>
        <v>1.5003201857437531E-2</v>
      </c>
      <c r="H1904" s="42">
        <f>_xll.qlCalendarAdvance(Calendar,$H1903,B1904,"f",FALSE)</f>
        <v>52804</v>
      </c>
      <c r="I1904" s="177">
        <f>_xll.qlInterestRateIndexValueDate(Index1M,$H1904)</f>
        <v>52806</v>
      </c>
      <c r="J1904" s="182">
        <f>IFERROR(_xll.qlIndexFixing(Index1M,$H1904,TRUE,_xll.ohTrigger(RecalcTrigger,Trigger1M)),NA())</f>
        <v>1.5117238426158031E-2</v>
      </c>
      <c r="K1904" s="44" t="e">
        <f>IFERROR(_xll.qlIndexFixing(Index3M,H1904,TRUE,_xll.ohTrigger(RecalcTrigger,Trigger3M)),NA())</f>
        <v>#N/A</v>
      </c>
      <c r="L1904" s="44">
        <f>IFERROR(_xll.qlIndexFixing(Index6M,$H1904,TRUE,_xll.ohTrigger(RecalcTrigger,Trigger6M)),NA())</f>
        <v>1.544912819240013E-2</v>
      </c>
      <c r="M1904" s="183">
        <f>IFERROR(_xll.qlIndexFixing(Index1Y,$H1904,TRUE,_xll.ohTrigger(RecalcTrigger,Trigger1Y)),NA())</f>
        <v>1.5712983027451617E-2</v>
      </c>
      <c r="N1904" s="182">
        <f>IFERROR(_xll.qlIndexFixing(ONIndex1M,I1904,TRUE,_xll.ohTrigger(RecalcTrigger,Trigger1M)),NA())</f>
        <v>1.5106099941331053E-2</v>
      </c>
      <c r="O1904" s="44" t="e">
        <f>IFERROR(_xll.qlIndexFixing(ONIndex3M,I1904,TRUE,_xll.ohTrigger(RecalcTrigger,Trigger3M)),NA())</f>
        <v>#N/A</v>
      </c>
      <c r="P1904" s="44">
        <f>IFERROR(_xll.qlIndexFixing(ONIndex6M,I1904,TRUE,_xll.ohTrigger(RecalcTrigger,Trigger6M)),NA())</f>
        <v>1.5369231210744516E-2</v>
      </c>
      <c r="Q1904" s="183">
        <f>IFERROR(_xll.qlIndexFixing(ONIndex1Y,I1904,TRUE,_xll.ohTrigger(RecalcTrigger,Trigger1Y)),NA())</f>
        <v>1.5519161241055457E-2</v>
      </c>
    </row>
    <row r="1905" spans="2:17" x14ac:dyDescent="0.2">
      <c r="B1905" s="39" t="s">
        <v>42</v>
      </c>
      <c r="D1905" s="42">
        <f>_xll.qlCalendarAdvance(Calendar,$D1904,B1905,"f",FALSE)</f>
        <v>52811</v>
      </c>
      <c r="E1905" s="177">
        <f>_xll.qlInterestRateIndexValueDate(IndexON,D1905)</f>
        <v>52811</v>
      </c>
      <c r="F1905" s="193">
        <f>IFERROR(_xll.qlIndexFixing(IndexON,D1905,TRUE,_xll.ohTrigger(RecalcTrigger,TriggerON)),NA())</f>
        <v>1.5004253383184007E-2</v>
      </c>
      <c r="H1905" s="42">
        <f>_xll.qlCalendarAdvance(Calendar,$H1904,B1905,"f",FALSE)</f>
        <v>52811</v>
      </c>
      <c r="I1905" s="177">
        <f>_xll.qlInterestRateIndexValueDate(Index1M,$H1905)</f>
        <v>52813</v>
      </c>
      <c r="J1905" s="182">
        <f>IFERROR(_xll.qlIndexFixing(Index1M,$H1905,TRUE,_xll.ohTrigger(RecalcTrigger,Trigger1M)),NA())</f>
        <v>1.5118058033997128E-2</v>
      </c>
      <c r="K1905" s="44" t="e">
        <f>IFERROR(_xll.qlIndexFixing(Index3M,H1905,TRUE,_xll.ohTrigger(RecalcTrigger,Trigger3M)),NA())</f>
        <v>#N/A</v>
      </c>
      <c r="L1905" s="44">
        <f>IFERROR(_xll.qlIndexFixing(Index6M,$H1905,TRUE,_xll.ohTrigger(RecalcTrigger,Trigger6M)),NA())</f>
        <v>1.5450909106386735E-2</v>
      </c>
      <c r="M1905" s="183">
        <f>IFERROR(_xll.qlIndexFixing(Index1Y,$H1905,TRUE,_xll.ohTrigger(RecalcTrigger,Trigger1Y)),NA())</f>
        <v>1.5716652192413836E-2</v>
      </c>
      <c r="N1905" s="182">
        <f>IFERROR(_xll.qlIndexFixing(ONIndex1M,I1905,TRUE,_xll.ohTrigger(RecalcTrigger,Trigger1M)),NA())</f>
        <v>1.5106871675207856E-2</v>
      </c>
      <c r="O1905" s="44" t="e">
        <f>IFERROR(_xll.qlIndexFixing(ONIndex3M,I1905,TRUE,_xll.ohTrigger(RecalcTrigger,Trigger3M)),NA())</f>
        <v>#N/A</v>
      </c>
      <c r="P1905" s="44">
        <f>IFERROR(_xll.qlIndexFixing(ONIndex6M,I1905,TRUE,_xll.ohTrigger(RecalcTrigger,Trigger6M)),NA())</f>
        <v>1.5370239497878302E-2</v>
      </c>
      <c r="Q1905" s="183">
        <f>IFERROR(_xll.qlIndexFixing(ONIndex1Y,I1905,TRUE,_xll.ohTrigger(RecalcTrigger,Trigger1Y)),NA())</f>
        <v>1.5520363712857588E-2</v>
      </c>
    </row>
    <row r="1906" spans="2:17" x14ac:dyDescent="0.2">
      <c r="B1906" s="39" t="s">
        <v>42</v>
      </c>
      <c r="D1906" s="42">
        <f>_xll.qlCalendarAdvance(Calendar,$D1905,B1906,"f",FALSE)</f>
        <v>52818</v>
      </c>
      <c r="E1906" s="177">
        <f>_xll.qlInterestRateIndexValueDate(IndexON,D1906)</f>
        <v>52818</v>
      </c>
      <c r="F1906" s="193">
        <f>IFERROR(_xll.qlIndexFixing(IndexON,D1906,TRUE,_xll.ohTrigger(RecalcTrigger,TriggerON)),NA())</f>
        <v>1.5005339656095629E-2</v>
      </c>
      <c r="H1906" s="42">
        <f>_xll.qlCalendarAdvance(Calendar,$H1905,B1906,"f",FALSE)</f>
        <v>52818</v>
      </c>
      <c r="I1906" s="177">
        <f>_xll.qlInterestRateIndexValueDate(Index1M,$H1906)</f>
        <v>52820</v>
      </c>
      <c r="J1906" s="182">
        <f>IFERROR(_xll.qlIndexFixing(Index1M,$H1906,TRUE,_xll.ohTrigger(RecalcTrigger,Trigger1M)),NA())</f>
        <v>1.5118906229453499E-2</v>
      </c>
      <c r="K1906" s="44" t="e">
        <f>IFERROR(_xll.qlIndexFixing(Index3M,H1906,TRUE,_xll.ohTrigger(RecalcTrigger,Trigger3M)),NA())</f>
        <v>#N/A</v>
      </c>
      <c r="L1906" s="44">
        <f>IFERROR(_xll.qlIndexFixing(Index6M,$H1906,TRUE,_xll.ohTrigger(RecalcTrigger,Trigger6M)),NA())</f>
        <v>1.5452751167705269E-2</v>
      </c>
      <c r="M1906" s="183">
        <f>IFERROR(_xll.qlIndexFixing(Index1Y,$H1906,TRUE,_xll.ohTrigger(RecalcTrigger,Trigger1Y)),NA())</f>
        <v>1.5720419663998293E-2</v>
      </c>
      <c r="N1906" s="182">
        <f>IFERROR(_xll.qlIndexFixing(ONIndex1M,I1906,TRUE,_xll.ohTrigger(RecalcTrigger,Trigger1M)),NA())</f>
        <v>1.5107671838583414E-2</v>
      </c>
      <c r="O1906" s="44" t="e">
        <f>IFERROR(_xll.qlIndexFixing(ONIndex3M,I1906,TRUE,_xll.ohTrigger(RecalcTrigger,Trigger3M)),NA())</f>
        <v>#N/A</v>
      </c>
      <c r="P1906" s="44">
        <f>IFERROR(_xll.qlIndexFixing(ONIndex6M,I1906,TRUE,_xll.ohTrigger(RecalcTrigger,Trigger6M)),NA())</f>
        <v>1.5371306587415035E-2</v>
      </c>
      <c r="Q1906" s="183">
        <f>IFERROR(_xll.qlIndexFixing(ONIndex1Y,I1906,TRUE,_xll.ohTrigger(RecalcTrigger,Trigger1Y)),NA())</f>
        <v>1.5521657112325116E-2</v>
      </c>
    </row>
    <row r="1907" spans="2:17" x14ac:dyDescent="0.2">
      <c r="B1907" s="39" t="s">
        <v>42</v>
      </c>
      <c r="D1907" s="42">
        <f>_xll.qlCalendarAdvance(Calendar,$D1906,B1907,"f",FALSE)</f>
        <v>52825</v>
      </c>
      <c r="E1907" s="177">
        <f>_xll.qlInterestRateIndexValueDate(IndexON,D1907)</f>
        <v>52825</v>
      </c>
      <c r="F1907" s="193">
        <f>IFERROR(_xll.qlIndexFixing(IndexON,D1907,TRUE,_xll.ohTrigger(RecalcTrigger,TriggerON)),NA())</f>
        <v>1.5006460764741547E-2</v>
      </c>
      <c r="H1907" s="42">
        <f>_xll.qlCalendarAdvance(Calendar,$H1906,B1907,"f",FALSE)</f>
        <v>52825</v>
      </c>
      <c r="I1907" s="177">
        <f>_xll.qlInterestRateIndexValueDate(Index1M,$H1907)</f>
        <v>52827</v>
      </c>
      <c r="J1907" s="182">
        <f>IFERROR(_xll.qlIndexFixing(Index1M,$H1907,TRUE,_xll.ohTrigger(RecalcTrigger,Trigger1M)),NA())</f>
        <v>1.5119783086228189E-2</v>
      </c>
      <c r="K1907" s="44" t="e">
        <f>IFERROR(_xll.qlIndexFixing(Index3M,H1907,TRUE,_xll.ohTrigger(RecalcTrigger,Trigger3M)),NA())</f>
        <v>#N/A</v>
      </c>
      <c r="L1907" s="44">
        <f>IFERROR(_xll.qlIndexFixing(Index6M,$H1907,TRUE,_xll.ohTrigger(RecalcTrigger,Trigger6M)),NA())</f>
        <v>1.5454654524946548E-2</v>
      </c>
      <c r="M1907" s="183">
        <f>IFERROR(_xll.qlIndexFixing(Index1Y,$H1907,TRUE,_xll.ohTrigger(RecalcTrigger,Trigger1Y)),NA())</f>
        <v>1.5724285676123956E-2</v>
      </c>
      <c r="N1907" s="182">
        <f>IFERROR(_xll.qlIndexFixing(ONIndex1M,I1907,TRUE,_xll.ohTrigger(RecalcTrigger,Trigger1M)),NA())</f>
        <v>1.5108500504918965E-2</v>
      </c>
      <c r="O1907" s="44" t="e">
        <f>IFERROR(_xll.qlIndexFixing(ONIndex3M,I1907,TRUE,_xll.ohTrigger(RecalcTrigger,Trigger3M)),NA())</f>
        <v>#N/A</v>
      </c>
      <c r="P1907" s="44">
        <f>IFERROR(_xll.qlIndexFixing(ONIndex6M,I1907,TRUE,_xll.ohTrigger(RecalcTrigger,Trigger6M)),NA())</f>
        <v>1.5372432626516996E-2</v>
      </c>
      <c r="Q1907" s="183">
        <f>IFERROR(_xll.qlIndexFixing(ONIndex1Y,I1907,TRUE,_xll.ohTrigger(RecalcTrigger,Trigger1Y)),NA())</f>
        <v>1.5523041668954463E-2</v>
      </c>
    </row>
    <row r="1908" spans="2:17" x14ac:dyDescent="0.2">
      <c r="B1908" s="39" t="s">
        <v>42</v>
      </c>
      <c r="D1908" s="42">
        <f>_xll.qlCalendarAdvance(Calendar,$D1907,B1908,"f",FALSE)</f>
        <v>52832</v>
      </c>
      <c r="E1908" s="177">
        <f>_xll.qlInterestRateIndexValueDate(IndexON,D1908)</f>
        <v>52832</v>
      </c>
      <c r="F1908" s="193">
        <f>IFERROR(_xll.qlIndexFixing(IndexON,D1908,TRUE,_xll.ohTrigger(RecalcTrigger,TriggerON)),NA())</f>
        <v>1.5007616797930723E-2</v>
      </c>
      <c r="H1908" s="42">
        <f>_xll.qlCalendarAdvance(Calendar,$H1907,B1908,"f",FALSE)</f>
        <v>52832</v>
      </c>
      <c r="I1908" s="177">
        <f>_xll.qlInterestRateIndexValueDate(Index1M,$H1908)</f>
        <v>52834</v>
      </c>
      <c r="J1908" s="182">
        <f>IFERROR(_xll.qlIndexFixing(Index1M,$H1908,TRUE,_xll.ohTrigger(RecalcTrigger,Trigger1M)),NA())</f>
        <v>1.5120688678027239E-2</v>
      </c>
      <c r="K1908" s="44" t="e">
        <f>IFERROR(_xll.qlIndexFixing(Index3M,H1908,TRUE,_xll.ohTrigger(RecalcTrigger,Trigger3M)),NA())</f>
        <v>#N/A</v>
      </c>
      <c r="L1908" s="44">
        <f>IFERROR(_xll.qlIndexFixing(Index6M,$H1908,TRUE,_xll.ohTrigger(RecalcTrigger,Trigger6M)),NA())</f>
        <v>1.5456619326710417E-2</v>
      </c>
      <c r="M1908" s="183">
        <f>IFERROR(_xll.qlIndexFixing(Index1Y,$H1908,TRUE,_xll.ohTrigger(RecalcTrigger,Trigger1Y)),NA())</f>
        <v>1.5728250462743738E-2</v>
      </c>
      <c r="N1908" s="182">
        <f>IFERROR(_xll.qlIndexFixing(ONIndex1M,I1908,TRUE,_xll.ohTrigger(RecalcTrigger,Trigger1M)),NA())</f>
        <v>1.5109357747995489E-2</v>
      </c>
      <c r="O1908" s="44" t="e">
        <f>IFERROR(_xll.qlIndexFixing(ONIndex3M,I1908,TRUE,_xll.ohTrigger(RecalcTrigger,Trigger3M)),NA())</f>
        <v>#N/A</v>
      </c>
      <c r="P1908" s="44">
        <f>IFERROR(_xll.qlIndexFixing(ONIndex6M,I1908,TRUE,_xll.ohTrigger(RecalcTrigger,Trigger6M)),NA())</f>
        <v>1.5373617762506342E-2</v>
      </c>
      <c r="Q1908" s="183">
        <f>IFERROR(_xll.qlIndexFixing(ONIndex1Y,I1908,TRUE,_xll.ohTrigger(RecalcTrigger,Trigger1Y)),NA())</f>
        <v>1.5524517611762434E-2</v>
      </c>
    </row>
    <row r="1909" spans="2:17" x14ac:dyDescent="0.2">
      <c r="B1909" s="39" t="s">
        <v>42</v>
      </c>
      <c r="D1909" s="42">
        <f>_xll.qlCalendarAdvance(Calendar,$D1908,B1909,"f",FALSE)</f>
        <v>52839</v>
      </c>
      <c r="E1909" s="177">
        <f>_xll.qlInterestRateIndexValueDate(IndexON,D1909)</f>
        <v>52839</v>
      </c>
      <c r="F1909" s="193">
        <f>IFERROR(_xll.qlIndexFixing(IndexON,D1909,TRUE,_xll.ohTrigger(RecalcTrigger,TriggerON)),NA())</f>
        <v>1.50088078439925E-2</v>
      </c>
      <c r="H1909" s="42">
        <f>_xll.qlCalendarAdvance(Calendar,$H1908,B1909,"f",FALSE)</f>
        <v>52839</v>
      </c>
      <c r="I1909" s="177">
        <f>_xll.qlInterestRateIndexValueDate(Index1M,$H1909)</f>
        <v>52841</v>
      </c>
      <c r="J1909" s="182">
        <f>IFERROR(_xll.qlIndexFixing(Index1M,$H1909,TRUE,_xll.ohTrigger(RecalcTrigger,Trigger1M)),NA())</f>
        <v>1.5121623078559188E-2</v>
      </c>
      <c r="K1909" s="44" t="e">
        <f>IFERROR(_xll.qlIndexFixing(Index3M,H1909,TRUE,_xll.ohTrigger(RecalcTrigger,Trigger3M)),NA())</f>
        <v>#N/A</v>
      </c>
      <c r="L1909" s="44">
        <f>IFERROR(_xll.qlIndexFixing(Index6M,$H1909,TRUE,_xll.ohTrigger(RecalcTrigger,Trigger6M)),NA())</f>
        <v>1.5456163858574901E-2</v>
      </c>
      <c r="M1909" s="183">
        <f>IFERROR(_xll.qlIndexFixing(Index1Y,$H1909,TRUE,_xll.ohTrigger(RecalcTrigger,Trigger1Y)),NA())</f>
        <v>1.5732314257843619E-2</v>
      </c>
      <c r="N1909" s="182">
        <f>IFERROR(_xll.qlIndexFixing(ONIndex1M,I1909,TRUE,_xll.ohTrigger(RecalcTrigger,Trigger1M)),NA())</f>
        <v>1.5110243641274224E-2</v>
      </c>
      <c r="O1909" s="44" t="e">
        <f>IFERROR(_xll.qlIndexFixing(ONIndex3M,I1909,TRUE,_xll.ohTrigger(RecalcTrigger,Trigger3M)),NA())</f>
        <v>#N/A</v>
      </c>
      <c r="P1909" s="44">
        <f>IFERROR(_xll.qlIndexFixing(ONIndex6M,I1909,TRUE,_xll.ohTrigger(RecalcTrigger,Trigger6M)),NA())</f>
        <v>1.5374862142545354E-2</v>
      </c>
      <c r="Q1909" s="183">
        <f>IFERROR(_xll.qlIndexFixing(ONIndex1Y,I1909,TRUE,_xll.ohTrigger(RecalcTrigger,Trigger1Y)),NA())</f>
        <v>1.5526085169925707E-2</v>
      </c>
    </row>
    <row r="1910" spans="2:17" x14ac:dyDescent="0.2">
      <c r="B1910" s="39" t="s">
        <v>42</v>
      </c>
      <c r="D1910" s="42">
        <f>_xll.qlCalendarAdvance(Calendar,$D1909,B1910,"f",FALSE)</f>
        <v>52846</v>
      </c>
      <c r="E1910" s="177">
        <f>_xll.qlInterestRateIndexValueDate(IndexON,D1910)</f>
        <v>52846</v>
      </c>
      <c r="F1910" s="193">
        <f>IFERROR(_xll.qlIndexFixing(IndexON,D1910,TRUE,_xll.ohTrigger(RecalcTrigger,TriggerON)),NA())</f>
        <v>1.5010033991575966E-2</v>
      </c>
      <c r="H1910" s="42">
        <f>_xll.qlCalendarAdvance(Calendar,$H1909,B1910,"f",FALSE)</f>
        <v>52846</v>
      </c>
      <c r="I1910" s="177">
        <f>_xll.qlInterestRateIndexValueDate(Index1M,$H1910)</f>
        <v>52848</v>
      </c>
      <c r="J1910" s="182">
        <f>IFERROR(_xll.qlIndexFixing(Index1M,$H1910,TRUE,_xll.ohTrigger(RecalcTrigger,Trigger1M)),NA())</f>
        <v>1.5122586361525081E-2</v>
      </c>
      <c r="K1910" s="44" t="e">
        <f>IFERROR(_xll.qlIndexFixing(Index3M,H1910,TRUE,_xll.ohTrigger(RecalcTrigger,Trigger3M)),NA())</f>
        <v>#N/A</v>
      </c>
      <c r="L1910" s="44">
        <f>IFERROR(_xll.qlIndexFixing(Index6M,$H1910,TRUE,_xll.ohTrigger(RecalcTrigger,Trigger6M)),NA())</f>
        <v>1.5458229254091394E-2</v>
      </c>
      <c r="M1910" s="183">
        <f>IFERROR(_xll.qlIndexFixing(Index1Y,$H1910,TRUE,_xll.ohTrigger(RecalcTrigger,Trigger1Y)),NA())</f>
        <v>1.5736477295440678E-2</v>
      </c>
      <c r="N1910" s="182">
        <f>IFERROR(_xll.qlIndexFixing(ONIndex1M,I1910,TRUE,_xll.ohTrigger(RecalcTrigger,Trigger1M)),NA())</f>
        <v>1.5111158258456214E-2</v>
      </c>
      <c r="O1910" s="44" t="e">
        <f>IFERROR(_xll.qlIndexFixing(ONIndex3M,I1910,TRUE,_xll.ohTrigger(RecalcTrigger,Trigger3M)),NA())</f>
        <v>#N/A</v>
      </c>
      <c r="P1910" s="44">
        <f>IFERROR(_xll.qlIndexFixing(ONIndex6M,I1910,TRUE,_xll.ohTrigger(RecalcTrigger,Trigger6M)),NA())</f>
        <v>1.5376165913956186E-2</v>
      </c>
      <c r="Q1910" s="183">
        <f>IFERROR(_xll.qlIndexFixing(ONIndex1Y,I1910,TRUE,_xll.ohTrigger(RecalcTrigger,Trigger1Y)),NA())</f>
        <v>1.5527744572700897E-2</v>
      </c>
    </row>
    <row r="1911" spans="2:17" x14ac:dyDescent="0.2">
      <c r="B1911" s="39" t="s">
        <v>42</v>
      </c>
      <c r="D1911" s="42">
        <f>_xll.qlCalendarAdvance(Calendar,$D1910,B1911,"f",FALSE)</f>
        <v>52853</v>
      </c>
      <c r="E1911" s="177">
        <f>_xll.qlInterestRateIndexValueDate(IndexON,D1911)</f>
        <v>52853</v>
      </c>
      <c r="F1911" s="193">
        <f>IFERROR(_xll.qlIndexFixing(IndexON,D1911,TRUE,_xll.ohTrigger(RecalcTrigger,TriggerON)),NA())</f>
        <v>1.5011295329490082E-2</v>
      </c>
      <c r="H1911" s="42">
        <f>_xll.qlCalendarAdvance(Calendar,$H1910,B1911,"f",FALSE)</f>
        <v>52853</v>
      </c>
      <c r="I1911" s="177">
        <f>_xll.qlInterestRateIndexValueDate(Index1M,$H1911)</f>
        <v>52855</v>
      </c>
      <c r="J1911" s="182">
        <f>IFERROR(_xll.qlIndexFixing(Index1M,$H1911,TRUE,_xll.ohTrigger(RecalcTrigger,Trigger1M)),NA())</f>
        <v>1.5123578600635956E-2</v>
      </c>
      <c r="K1911" s="44" t="e">
        <f>IFERROR(_xll.qlIndexFixing(Index3M,H1911,TRUE,_xll.ohTrigger(RecalcTrigger,Trigger3M)),NA())</f>
        <v>#N/A</v>
      </c>
      <c r="L1911" s="44">
        <f>IFERROR(_xll.qlIndexFixing(Index6M,$H1911,TRUE,_xll.ohTrigger(RecalcTrigger,Trigger6M)),NA())</f>
        <v>1.5460356473597793E-2</v>
      </c>
      <c r="M1911" s="183">
        <f>IFERROR(_xll.qlIndexFixing(Index1Y,$H1911,TRUE,_xll.ohTrigger(RecalcTrigger,Trigger1Y)),NA())</f>
        <v>1.5740739809587474E-2</v>
      </c>
      <c r="N1911" s="182">
        <f>IFERROR(_xll.qlIndexFixing(ONIndex1M,I1911,TRUE,_xll.ohTrigger(RecalcTrigger,Trigger1M)),NA())</f>
        <v>1.5112101673242506E-2</v>
      </c>
      <c r="O1911" s="44" t="e">
        <f>IFERROR(_xll.qlIndexFixing(ONIndex3M,I1911,TRUE,_xll.ohTrigger(RecalcTrigger,Trigger3M)),NA())</f>
        <v>#N/A</v>
      </c>
      <c r="P1911" s="44">
        <f>IFERROR(_xll.qlIndexFixing(ONIndex6M,I1911,TRUE,_xll.ohTrigger(RecalcTrigger,Trigger6M)),NA())</f>
        <v>1.5377529223821185E-2</v>
      </c>
      <c r="Q1911" s="183">
        <f>IFERROR(_xll.qlIndexFixing(ONIndex1Y,I1911,TRUE,_xll.ohTrigger(RecalcTrigger,Trigger1Y)),NA())</f>
        <v>1.5529496049184743E-2</v>
      </c>
    </row>
    <row r="1912" spans="2:17" x14ac:dyDescent="0.2">
      <c r="B1912" s="39" t="s">
        <v>42</v>
      </c>
      <c r="D1912" s="42">
        <f>_xll.qlCalendarAdvance(Calendar,$D1911,B1912,"f",FALSE)</f>
        <v>52860</v>
      </c>
      <c r="E1912" s="177">
        <f>_xll.qlInterestRateIndexValueDate(IndexON,D1912)</f>
        <v>52860</v>
      </c>
      <c r="F1912" s="193">
        <f>IFERROR(_xll.qlIndexFixing(IndexON,D1912,TRUE,_xll.ohTrigger(RecalcTrigger,TriggerON)),NA())</f>
        <v>1.5012591945984255E-2</v>
      </c>
      <c r="H1912" s="42">
        <f>_xll.qlCalendarAdvance(Calendar,$H1911,B1912,"f",FALSE)</f>
        <v>52860</v>
      </c>
      <c r="I1912" s="177">
        <f>_xll.qlInterestRateIndexValueDate(Index1M,$H1912)</f>
        <v>52862</v>
      </c>
      <c r="J1912" s="182">
        <f>IFERROR(_xll.qlIndexFixing(Index1M,$H1912,TRUE,_xll.ohTrigger(RecalcTrigger,Trigger1M)),NA())</f>
        <v>1.5124599869595357E-2</v>
      </c>
      <c r="K1912" s="44" t="e">
        <f>IFERROR(_xll.qlIndexFixing(Index3M,H1912,TRUE,_xll.ohTrigger(RecalcTrigger,Trigger3M)),NA())</f>
        <v>#N/A</v>
      </c>
      <c r="L1912" s="44">
        <f>IFERROR(_xll.qlIndexFixing(Index6M,$H1912,TRUE,_xll.ohTrigger(RecalcTrigger,Trigger6M)),NA())</f>
        <v>1.5462545665677563E-2</v>
      </c>
      <c r="M1912" s="183">
        <f>IFERROR(_xll.qlIndexFixing(Index1Y,$H1912,TRUE,_xll.ohTrigger(RecalcTrigger,Trigger1Y)),NA())</f>
        <v>1.574510203436898E-2</v>
      </c>
      <c r="N1912" s="182">
        <f>IFERROR(_xll.qlIndexFixing(ONIndex1M,I1912,TRUE,_xll.ohTrigger(RecalcTrigger,Trigger1M)),NA())</f>
        <v>1.51130739590144E-2</v>
      </c>
      <c r="O1912" s="44" t="e">
        <f>IFERROR(_xll.qlIndexFixing(ONIndex3M,I1912,TRUE,_xll.ohTrigger(RecalcTrigger,Trigger3M)),NA())</f>
        <v>#N/A</v>
      </c>
      <c r="P1912" s="44">
        <f>IFERROR(_xll.qlIndexFixing(ONIndex6M,I1912,TRUE,_xll.ohTrigger(RecalcTrigger,Trigger6M)),NA())</f>
        <v>1.5378952219702313E-2</v>
      </c>
      <c r="Q1912" s="183">
        <f>IFERROR(_xll.qlIndexFixing(ONIndex1Y,I1912,TRUE,_xll.ohTrigger(RecalcTrigger,Trigger1Y)),NA())</f>
        <v>1.5531339828553925E-2</v>
      </c>
    </row>
    <row r="1913" spans="2:17" x14ac:dyDescent="0.2">
      <c r="B1913" s="39" t="s">
        <v>42</v>
      </c>
      <c r="D1913" s="42">
        <f>_xll.qlCalendarAdvance(Calendar,$D1912,B1913,"f",FALSE)</f>
        <v>52867</v>
      </c>
      <c r="E1913" s="177">
        <f>_xll.qlInterestRateIndexValueDate(IndexON,D1913)</f>
        <v>52867</v>
      </c>
      <c r="F1913" s="193">
        <f>IFERROR(_xll.qlIndexFixing(IndexON,D1913,TRUE,_xll.ohTrigger(RecalcTrigger,TriggerON)),NA())</f>
        <v>1.5013923929947381E-2</v>
      </c>
      <c r="H1913" s="42">
        <f>_xll.qlCalendarAdvance(Calendar,$H1912,B1913,"f",FALSE)</f>
        <v>52867</v>
      </c>
      <c r="I1913" s="177">
        <f>_xll.qlInterestRateIndexValueDate(Index1M,$H1913)</f>
        <v>52869</v>
      </c>
      <c r="J1913" s="182">
        <f>IFERROR(_xll.qlIndexFixing(Index1M,$H1913,TRUE,_xll.ohTrigger(RecalcTrigger,Trigger1M)),NA())</f>
        <v>1.5125650242111821E-2</v>
      </c>
      <c r="K1913" s="44" t="e">
        <f>IFERROR(_xll.qlIndexFixing(Index3M,H1913,TRUE,_xll.ohTrigger(RecalcTrigger,Trigger3M)),NA())</f>
        <v>#N/A</v>
      </c>
      <c r="L1913" s="44">
        <f>IFERROR(_xll.qlIndexFixing(Index6M,$H1913,TRUE,_xll.ohTrigger(RecalcTrigger,Trigger6M)),NA())</f>
        <v>1.5464796978923888E-2</v>
      </c>
      <c r="M1913" s="183">
        <f>IFERROR(_xll.qlIndexFixing(Index1Y,$H1913,TRUE,_xll.ohTrigger(RecalcTrigger,Trigger1Y)),NA())</f>
        <v>1.5749564203904109E-2</v>
      </c>
      <c r="N1913" s="182">
        <f>IFERROR(_xll.qlIndexFixing(ONIndex1M,I1913,TRUE,_xll.ohTrigger(RecalcTrigger,Trigger1M)),NA())</f>
        <v>1.5114075189393006E-2</v>
      </c>
      <c r="O1913" s="44" t="e">
        <f>IFERROR(_xll.qlIndexFixing(ONIndex3M,I1913,TRUE,_xll.ohTrigger(RecalcTrigger,Trigger3M)),NA())</f>
        <v>#N/A</v>
      </c>
      <c r="P1913" s="44">
        <f>IFERROR(_xll.qlIndexFixing(ONIndex6M,I1913,TRUE,_xll.ohTrigger(RecalcTrigger,Trigger6M)),NA())</f>
        <v>1.5380435048522045E-2</v>
      </c>
      <c r="Q1913" s="183">
        <f>IFERROR(_xll.qlIndexFixing(ONIndex1Y,I1913,TRUE,_xll.ohTrigger(RecalcTrigger,Trigger1Y)),NA())</f>
        <v>1.5533276139905183E-2</v>
      </c>
    </row>
    <row r="1914" spans="2:17" x14ac:dyDescent="0.2">
      <c r="B1914" s="39" t="s">
        <v>42</v>
      </c>
      <c r="D1914" s="42">
        <f>_xll.qlCalendarAdvance(Calendar,$D1913,B1914,"f",FALSE)</f>
        <v>52874</v>
      </c>
      <c r="E1914" s="177">
        <f>_xll.qlInterestRateIndexValueDate(IndexON,D1914)</f>
        <v>52874</v>
      </c>
      <c r="F1914" s="193">
        <f>IFERROR(_xll.qlIndexFixing(IndexON,D1914,TRUE,_xll.ohTrigger(RecalcTrigger,TriggerON)),NA())</f>
        <v>1.5015291369868677E-2</v>
      </c>
      <c r="H1914" s="42">
        <f>_xll.qlCalendarAdvance(Calendar,$H1913,B1914,"f",FALSE)</f>
        <v>52874</v>
      </c>
      <c r="I1914" s="177">
        <f>_xll.qlInterestRateIndexValueDate(Index1M,$H1914)</f>
        <v>52876</v>
      </c>
      <c r="J1914" s="182">
        <f>IFERROR(_xll.qlIndexFixing(Index1M,$H1914,TRUE,_xll.ohTrigger(RecalcTrigger,Trigger1M)),NA())</f>
        <v>1.5126729791888893E-2</v>
      </c>
      <c r="K1914" s="44" t="e">
        <f>IFERROR(_xll.qlIndexFixing(Index3M,H1914,TRUE,_xll.ohTrigger(RecalcTrigger,Trigger3M)),NA())</f>
        <v>#N/A</v>
      </c>
      <c r="L1914" s="44">
        <f>IFERROR(_xll.qlIndexFixing(Index6M,$H1914,TRUE,_xll.ohTrigger(RecalcTrigger,Trigger6M)),NA())</f>
        <v>1.5467628894637684E-2</v>
      </c>
      <c r="M1914" s="183">
        <f>IFERROR(_xll.qlIndexFixing(Index1Y,$H1914,TRUE,_xll.ohTrigger(RecalcTrigger,Trigger1Y)),NA())</f>
        <v>1.5754126552345944E-2</v>
      </c>
      <c r="N1914" s="182">
        <f>IFERROR(_xll.qlIndexFixing(ONIndex1M,I1914,TRUE,_xll.ohTrigger(RecalcTrigger,Trigger1M)),NA())</f>
        <v>1.511510543823924E-2</v>
      </c>
      <c r="O1914" s="44" t="e">
        <f>IFERROR(_xll.qlIndexFixing(ONIndex3M,I1914,TRUE,_xll.ohTrigger(RecalcTrigger,Trigger3M)),NA())</f>
        <v>#N/A</v>
      </c>
      <c r="P1914" s="44">
        <f>IFERROR(_xll.qlIndexFixing(ONIndex6M,I1914,TRUE,_xll.ohTrigger(RecalcTrigger,Trigger6M)),NA())</f>
        <v>1.5381977857762408E-2</v>
      </c>
      <c r="Q1914" s="183">
        <f>IFERROR(_xll.qlIndexFixing(ONIndex1Y,I1914,TRUE,_xll.ohTrigger(RecalcTrigger,Trigger1Y)),NA())</f>
        <v>1.5535305212495132E-2</v>
      </c>
    </row>
    <row r="1915" spans="2:17" x14ac:dyDescent="0.2">
      <c r="B1915" s="39" t="s">
        <v>42</v>
      </c>
      <c r="D1915" s="42">
        <f>_xll.qlCalendarAdvance(Calendar,$D1914,B1915,"f",FALSE)</f>
        <v>52881</v>
      </c>
      <c r="E1915" s="177">
        <f>_xll.qlInterestRateIndexValueDate(IndexON,D1915)</f>
        <v>52881</v>
      </c>
      <c r="F1915" s="193">
        <f>IFERROR(_xll.qlIndexFixing(IndexON,D1915,TRUE,_xll.ohTrigger(RecalcTrigger,TriggerON)),NA())</f>
        <v>1.5016694354397231E-2</v>
      </c>
      <c r="H1915" s="42">
        <f>_xll.qlCalendarAdvance(Calendar,$H1914,B1915,"f",FALSE)</f>
        <v>52881</v>
      </c>
      <c r="I1915" s="177">
        <f>_xll.qlInterestRateIndexValueDate(Index1M,$H1915)</f>
        <v>52883</v>
      </c>
      <c r="J1915" s="182">
        <f>IFERROR(_xll.qlIndexFixing(Index1M,$H1915,TRUE,_xll.ohTrigger(RecalcTrigger,Trigger1M)),NA())</f>
        <v>1.5127838592635112E-2</v>
      </c>
      <c r="K1915" s="44" t="e">
        <f>IFERROR(_xll.qlIndexFixing(Index3M,H1915,TRUE,_xll.ohTrigger(RecalcTrigger,Trigger3M)),NA())</f>
        <v>#N/A</v>
      </c>
      <c r="L1915" s="44">
        <f>IFERROR(_xll.qlIndexFixing(Index6M,$H1915,TRUE,_xll.ohTrigger(RecalcTrigger,Trigger6M)),NA())</f>
        <v>1.5470009507873457E-2</v>
      </c>
      <c r="M1915" s="183">
        <f>IFERROR(_xll.qlIndexFixing(Index1Y,$H1915,TRUE,_xll.ohTrigger(RecalcTrigger,Trigger1Y)),NA())</f>
        <v>1.5758789313881506E-2</v>
      </c>
      <c r="N1915" s="182">
        <f>IFERROR(_xll.qlIndexFixing(ONIndex1M,I1915,TRUE,_xll.ohTrigger(RecalcTrigger,Trigger1M)),NA())</f>
        <v>1.5116164778934404E-2</v>
      </c>
      <c r="O1915" s="44" t="e">
        <f>IFERROR(_xll.qlIndexFixing(ONIndex3M,I1915,TRUE,_xll.ohTrigger(RecalcTrigger,Trigger3M)),NA())</f>
        <v>#N/A</v>
      </c>
      <c r="P1915" s="44">
        <f>IFERROR(_xll.qlIndexFixing(ONIndex6M,I1915,TRUE,_xll.ohTrigger(RecalcTrigger,Trigger6M)),NA())</f>
        <v>1.5383580794505747E-2</v>
      </c>
      <c r="Q1915" s="183">
        <f>IFERROR(_xll.qlIndexFixing(ONIndex1Y,I1915,TRUE,_xll.ohTrigger(RecalcTrigger,Trigger1Y)),NA())</f>
        <v>1.5537427275420512E-2</v>
      </c>
    </row>
    <row r="1916" spans="2:17" x14ac:dyDescent="0.2">
      <c r="B1916" s="39" t="s">
        <v>42</v>
      </c>
      <c r="D1916" s="42">
        <f>_xll.qlCalendarAdvance(Calendar,$D1915,B1916,"f",FALSE)</f>
        <v>52888</v>
      </c>
      <c r="E1916" s="177">
        <f>_xll.qlInterestRateIndexValueDate(IndexON,D1916)</f>
        <v>52888</v>
      </c>
      <c r="F1916" s="193">
        <f>IFERROR(_xll.qlIndexFixing(IndexON,D1916,TRUE,_xll.ohTrigger(RecalcTrigger,TriggerON)),NA())</f>
        <v>1.5018132972102194E-2</v>
      </c>
      <c r="H1916" s="42">
        <f>_xll.qlCalendarAdvance(Calendar,$H1915,B1916,"f",FALSE)</f>
        <v>52888</v>
      </c>
      <c r="I1916" s="177">
        <f>_xll.qlInterestRateIndexValueDate(Index1M,$H1916)</f>
        <v>52890</v>
      </c>
      <c r="J1916" s="182">
        <f>IFERROR(_xll.qlIndexFixing(Index1M,$H1916,TRUE,_xll.ohTrigger(RecalcTrigger,Trigger1M)),NA())</f>
        <v>1.5128976718056519E-2</v>
      </c>
      <c r="K1916" s="44" t="e">
        <f>IFERROR(_xll.qlIndexFixing(Index3M,H1916,TRUE,_xll.ohTrigger(RecalcTrigger,Trigger3M)),NA())</f>
        <v>#N/A</v>
      </c>
      <c r="L1916" s="44">
        <f>IFERROR(_xll.qlIndexFixing(Index6M,$H1916,TRUE,_xll.ohTrigger(RecalcTrigger,Trigger6M)),NA())</f>
        <v>1.5472452701397871E-2</v>
      </c>
      <c r="M1916" s="183">
        <f>IFERROR(_xll.qlIndexFixing(Index1Y,$H1916,TRUE,_xll.ohTrigger(RecalcTrigger,Trigger1Y)),NA())</f>
        <v>1.5763552722733085E-2</v>
      </c>
      <c r="N1916" s="182">
        <f>IFERROR(_xll.qlIndexFixing(ONIndex1M,I1916,TRUE,_xll.ohTrigger(RecalcTrigger,Trigger1M)),NA())</f>
        <v>1.5117253285019672E-2</v>
      </c>
      <c r="O1916" s="44" t="e">
        <f>IFERROR(_xll.qlIndexFixing(ONIndex3M,I1916,TRUE,_xll.ohTrigger(RecalcTrigger,Trigger3M)),NA())</f>
        <v>#N/A</v>
      </c>
      <c r="P1916" s="44">
        <f>IFERROR(_xll.qlIndexFixing(ONIndex6M,I1916,TRUE,_xll.ohTrigger(RecalcTrigger,Trigger6M)),NA())</f>
        <v>1.5385244006074217E-2</v>
      </c>
      <c r="Q1916" s="183">
        <f>IFERROR(_xll.qlIndexFixing(ONIndex1Y,I1916,TRUE,_xll.ohTrigger(RecalcTrigger,Trigger1Y)),NA())</f>
        <v>1.553964255809781E-2</v>
      </c>
    </row>
    <row r="1917" spans="2:17" x14ac:dyDescent="0.2">
      <c r="B1917" s="39" t="s">
        <v>42</v>
      </c>
      <c r="D1917" s="42">
        <f>_xll.qlCalendarAdvance(Calendar,$D1916,B1917,"f",FALSE)</f>
        <v>52895</v>
      </c>
      <c r="E1917" s="177">
        <f>_xll.qlInterestRateIndexValueDate(IndexON,D1917)</f>
        <v>52895</v>
      </c>
      <c r="F1917" s="193">
        <f>IFERROR(_xll.qlIndexFixing(IndexON,D1917,TRUE,_xll.ohTrigger(RecalcTrigger,TriggerON)),NA())</f>
        <v>1.5019607311472782E-2</v>
      </c>
      <c r="H1917" s="42">
        <f>_xll.qlCalendarAdvance(Calendar,$H1916,B1917,"f",FALSE)</f>
        <v>52895</v>
      </c>
      <c r="I1917" s="177">
        <f>_xll.qlInterestRateIndexValueDate(Index1M,$H1917)</f>
        <v>52897</v>
      </c>
      <c r="J1917" s="182">
        <f>IFERROR(_xll.qlIndexFixing(Index1M,$H1917,TRUE,_xll.ohTrigger(RecalcTrigger,Trigger1M)),NA())</f>
        <v>1.513014424186665E-2</v>
      </c>
      <c r="K1917" s="44" t="e">
        <f>IFERROR(_xll.qlIndexFixing(Index3M,H1917,TRUE,_xll.ohTrigger(RecalcTrigger,Trigger3M)),NA())</f>
        <v>#N/A</v>
      </c>
      <c r="L1917" s="44">
        <f>IFERROR(_xll.qlIndexFixing(Index6M,$H1917,TRUE,_xll.ohTrigger(RecalcTrigger,Trigger6M)),NA())</f>
        <v>1.5474958623834901E-2</v>
      </c>
      <c r="M1917" s="183">
        <f>IFERROR(_xll.qlIndexFixing(Index1Y,$H1917,TRUE,_xll.ohTrigger(RecalcTrigger,Trigger1Y)),NA())</f>
        <v>1.5768417013156254E-2</v>
      </c>
      <c r="N1917" s="182">
        <f>IFERROR(_xll.qlIndexFixing(ONIndex1M,I1917,TRUE,_xll.ohTrigger(RecalcTrigger,Trigger1M)),NA())</f>
        <v>1.5118371030355959E-2</v>
      </c>
      <c r="O1917" s="44" t="e">
        <f>IFERROR(_xll.qlIndexFixing(ONIndex3M,I1917,TRUE,_xll.ohTrigger(RecalcTrigger,Trigger3M)),NA())</f>
        <v>#N/A</v>
      </c>
      <c r="P1917" s="44">
        <f>IFERROR(_xll.qlIndexFixing(ONIndex6M,I1917,TRUE,_xll.ohTrigger(RecalcTrigger,Trigger6M)),NA())</f>
        <v>1.5386967639869908E-2</v>
      </c>
      <c r="Q1917" s="183">
        <f>IFERROR(_xll.qlIndexFixing(ONIndex1Y,I1917,TRUE,_xll.ohTrigger(RecalcTrigger,Trigger1Y)),NA())</f>
        <v>1.5541951289304023E-2</v>
      </c>
    </row>
    <row r="1918" spans="2:17" x14ac:dyDescent="0.2">
      <c r="B1918" s="39" t="s">
        <v>42</v>
      </c>
      <c r="D1918" s="42">
        <f>_xll.qlCalendarAdvance(Calendar,$D1917,B1918,"f",FALSE)</f>
        <v>52902</v>
      </c>
      <c r="E1918" s="177">
        <f>_xll.qlInterestRateIndexValueDate(IndexON,D1918)</f>
        <v>52902</v>
      </c>
      <c r="F1918" s="193">
        <f>IFERROR(_xll.qlIndexFixing(IndexON,D1918,TRUE,_xll.ohTrigger(RecalcTrigger,TriggerON)),NA())</f>
        <v>1.5021117461317957E-2</v>
      </c>
      <c r="H1918" s="42">
        <f>_xll.qlCalendarAdvance(Calendar,$H1917,B1918,"f",FALSE)</f>
        <v>52902</v>
      </c>
      <c r="I1918" s="177">
        <f>_xll.qlInterestRateIndexValueDate(Index1M,$H1918)</f>
        <v>52904</v>
      </c>
      <c r="J1918" s="182">
        <f>IFERROR(_xll.qlIndexFixing(Index1M,$H1918,TRUE,_xll.ohTrigger(RecalcTrigger,Trigger1M)),NA())</f>
        <v>1.5131341237764051E-2</v>
      </c>
      <c r="K1918" s="44" t="e">
        <f>IFERROR(_xll.qlIndexFixing(Index3M,H1918,TRUE,_xll.ohTrigger(RecalcTrigger,Trigger3M)),NA())</f>
        <v>#N/A</v>
      </c>
      <c r="L1918" s="44">
        <f>IFERROR(_xll.qlIndexFixing(Index6M,$H1918,TRUE,_xll.ohTrigger(RecalcTrigger,Trigger6M)),NA())</f>
        <v>1.5476990563774665E-2</v>
      </c>
      <c r="M1918" s="183">
        <f>IFERROR(_xll.qlIndexFixing(Index1Y,$H1918,TRUE,_xll.ohTrigger(RecalcTrigger,Trigger1Y)),NA())</f>
        <v>1.5773382419442504E-2</v>
      </c>
      <c r="N1918" s="182">
        <f>IFERROR(_xll.qlIndexFixing(ONIndex1M,I1918,TRUE,_xll.ohTrigger(RecalcTrigger,Trigger1M)),NA())</f>
        <v>1.5119518088324568E-2</v>
      </c>
      <c r="O1918" s="44" t="e">
        <f>IFERROR(_xll.qlIndexFixing(ONIndex3M,I1918,TRUE,_xll.ohTrigger(RecalcTrigger,Trigger3M)),NA())</f>
        <v>#N/A</v>
      </c>
      <c r="P1918" s="44">
        <f>IFERROR(_xll.qlIndexFixing(ONIndex6M,I1918,TRUE,_xll.ohTrigger(RecalcTrigger,Trigger6M)),NA())</f>
        <v>1.538875184273536E-2</v>
      </c>
      <c r="Q1918" s="183">
        <f>IFERROR(_xll.qlIndexFixing(ONIndex1Y,I1918,TRUE,_xll.ohTrigger(RecalcTrigger,Trigger1Y)),NA())</f>
        <v>1.5544353698535573E-2</v>
      </c>
    </row>
    <row r="1919" spans="2:17" x14ac:dyDescent="0.2">
      <c r="B1919" s="39" t="s">
        <v>42</v>
      </c>
      <c r="D1919" s="42">
        <f>_xll.qlCalendarAdvance(Calendar,$D1918,B1919,"f",FALSE)</f>
        <v>52909</v>
      </c>
      <c r="E1919" s="177">
        <f>_xll.qlInterestRateIndexValueDate(IndexON,D1919)</f>
        <v>52909</v>
      </c>
      <c r="F1919" s="193">
        <f>IFERROR(_xll.qlIndexFixing(IndexON,D1919,TRUE,_xll.ohTrigger(RecalcTrigger,TriggerON)),NA())</f>
        <v>1.5022663510046996E-2</v>
      </c>
      <c r="H1919" s="42">
        <f>_xll.qlCalendarAdvance(Calendar,$H1918,B1919,"f",FALSE)</f>
        <v>52909</v>
      </c>
      <c r="I1919" s="177">
        <f>_xll.qlInterestRateIndexValueDate(Index1M,$H1919)</f>
        <v>52911</v>
      </c>
      <c r="J1919" s="182">
        <f>IFERROR(_xll.qlIndexFixing(Index1M,$H1919,TRUE,_xll.ohTrigger(RecalcTrigger,Trigger1M)),NA())</f>
        <v>1.5132567779462258E-2</v>
      </c>
      <c r="K1919" s="44" t="e">
        <f>IFERROR(_xll.qlIndexFixing(Index3M,H1919,TRUE,_xll.ohTrigger(RecalcTrigger,Trigger3M)),NA())</f>
        <v>#N/A</v>
      </c>
      <c r="L1919" s="44">
        <f>IFERROR(_xll.qlIndexFixing(Index6M,$H1919,TRUE,_xll.ohTrigger(RecalcTrigger,Trigger6M)),NA())</f>
        <v>1.5479617724789367E-2</v>
      </c>
      <c r="M1919" s="183">
        <f>IFERROR(_xll.qlIndexFixing(Index1Y,$H1919,TRUE,_xll.ohTrigger(RecalcTrigger,Trigger1Y)),NA())</f>
        <v>1.57784491759188E-2</v>
      </c>
      <c r="N1919" s="182">
        <f>IFERROR(_xll.qlIndexFixing(ONIndex1M,I1919,TRUE,_xll.ohTrigger(RecalcTrigger,Trigger1M)),NA())</f>
        <v>1.5120694532546608E-2</v>
      </c>
      <c r="O1919" s="44" t="e">
        <f>IFERROR(_xll.qlIndexFixing(ONIndex3M,I1919,TRUE,_xll.ohTrigger(RecalcTrigger,Trigger3M)),NA())</f>
        <v>#N/A</v>
      </c>
      <c r="P1919" s="44">
        <f>IFERROR(_xll.qlIndexFixing(ONIndex6M,I1919,TRUE,_xll.ohTrigger(RecalcTrigger,Trigger6M)),NA())</f>
        <v>1.5390596762472342E-2</v>
      </c>
      <c r="Q1919" s="183">
        <f>IFERROR(_xll.qlIndexFixing(ONIndex1Y,I1919,TRUE,_xll.ohTrigger(RecalcTrigger,Trigger1Y)),NA())</f>
        <v>1.5546850014809266E-2</v>
      </c>
    </row>
    <row r="1920" spans="2:17" x14ac:dyDescent="0.2">
      <c r="B1920" s="39" t="s">
        <v>42</v>
      </c>
      <c r="D1920" s="42">
        <f>_xll.qlCalendarAdvance(Calendar,$D1919,B1920,"f",FALSE)</f>
        <v>52916</v>
      </c>
      <c r="E1920" s="177">
        <f>_xll.qlInterestRateIndexValueDate(IndexON,D1920)</f>
        <v>52916</v>
      </c>
      <c r="F1920" s="193">
        <f>IFERROR(_xll.qlIndexFixing(IndexON,D1920,TRUE,_xll.ohTrigger(RecalcTrigger,TriggerON)),NA())</f>
        <v>1.502424554630899E-2</v>
      </c>
      <c r="H1920" s="42">
        <f>_xll.qlCalendarAdvance(Calendar,$H1919,B1920,"f",FALSE)</f>
        <v>52916</v>
      </c>
      <c r="I1920" s="177">
        <f>_xll.qlInterestRateIndexValueDate(Index1M,$H1920)</f>
        <v>52918</v>
      </c>
      <c r="J1920" s="182">
        <f>IFERROR(_xll.qlIndexFixing(Index1M,$H1920,TRUE,_xll.ohTrigger(RecalcTrigger,Trigger1M)),NA())</f>
        <v>1.5133823940674807E-2</v>
      </c>
      <c r="K1920" s="44" t="e">
        <f>IFERROR(_xll.qlIndexFixing(Index3M,H1920,TRUE,_xll.ohTrigger(RecalcTrigger,Trigger3M)),NA())</f>
        <v>#N/A</v>
      </c>
      <c r="L1920" s="44">
        <f>IFERROR(_xll.qlIndexFixing(Index6M,$H1920,TRUE,_xll.ohTrigger(RecalcTrigger,Trigger6M)),NA())</f>
        <v>1.5482308047290274E-2</v>
      </c>
      <c r="M1920" s="183">
        <f>IFERROR(_xll.qlIndexFixing(Index1Y,$H1920,TRUE,_xll.ohTrigger(RecalcTrigger,Trigger1Y)),NA())</f>
        <v>1.5783617516946936E-2</v>
      </c>
      <c r="N1920" s="182">
        <f>IFERROR(_xll.qlIndexFixing(ONIndex1M,I1920,TRUE,_xll.ohTrigger(RecalcTrigger,Trigger1M)),NA())</f>
        <v>1.5121900436723124E-2</v>
      </c>
      <c r="O1920" s="44" t="e">
        <f>IFERROR(_xll.qlIndexFixing(ONIndex3M,I1920,TRUE,_xll.ohTrigger(RecalcTrigger,Trigger3M)),NA())</f>
        <v>#N/A</v>
      </c>
      <c r="P1920" s="44">
        <f>IFERROR(_xll.qlIndexFixing(ONIndex6M,I1920,TRUE,_xll.ohTrigger(RecalcTrigger,Trigger6M)),NA())</f>
        <v>1.5392502545923392E-2</v>
      </c>
      <c r="Q1920" s="183">
        <f>IFERROR(_xll.qlIndexFixing(ONIndex1Y,I1920,TRUE,_xll.ohTrigger(RecalcTrigger,Trigger1Y)),NA())</f>
        <v>1.5549440467301778E-2</v>
      </c>
    </row>
    <row r="1921" spans="2:17" x14ac:dyDescent="0.2">
      <c r="B1921" s="39" t="s">
        <v>42</v>
      </c>
      <c r="D1921" s="42">
        <f>_xll.qlCalendarAdvance(Calendar,$D1920,B1921,"f",FALSE)</f>
        <v>52923</v>
      </c>
      <c r="E1921" s="177">
        <f>_xll.qlInterestRateIndexValueDate(IndexON,D1921)</f>
        <v>52923</v>
      </c>
      <c r="F1921" s="193">
        <f>IFERROR(_xll.qlIndexFixing(IndexON,D1921,TRUE,_xll.ohTrigger(RecalcTrigger,TriggerON)),NA())</f>
        <v>1.5025863658753025E-2</v>
      </c>
      <c r="H1921" s="42">
        <f>_xll.qlCalendarAdvance(Calendar,$H1920,B1921,"f",FALSE)</f>
        <v>52923</v>
      </c>
      <c r="I1921" s="177">
        <f>_xll.qlInterestRateIndexValueDate(Index1M,$H1921)</f>
        <v>52925</v>
      </c>
      <c r="J1921" s="182">
        <f>IFERROR(_xll.qlIndexFixing(Index1M,$H1921,TRUE,_xll.ohTrigger(RecalcTrigger,Trigger1M)),NA())</f>
        <v>1.5135522446354925E-2</v>
      </c>
      <c r="K1921" s="44" t="e">
        <f>IFERROR(_xll.qlIndexFixing(Index3M,H1921,TRUE,_xll.ohTrigger(RecalcTrigger,Trigger3M)),NA())</f>
        <v>#N/A</v>
      </c>
      <c r="L1921" s="44">
        <f>IFERROR(_xll.qlIndexFixing(Index6M,$H1921,TRUE,_xll.ohTrigger(RecalcTrigger,Trigger6M)),NA())</f>
        <v>1.5485061679920477E-2</v>
      </c>
      <c r="M1921" s="183">
        <f>IFERROR(_xll.qlIndexFixing(Index1Y,$H1921,TRUE,_xll.ohTrigger(RecalcTrigger,Trigger1Y)),NA())</f>
        <v>1.5788887676924619E-2</v>
      </c>
      <c r="N1921" s="182">
        <f>IFERROR(_xll.qlIndexFixing(ONIndex1M,I1921,TRUE,_xll.ohTrigger(RecalcTrigger,Trigger1M)),NA())</f>
        <v>1.5123135874475224E-2</v>
      </c>
      <c r="O1921" s="44" t="e">
        <f>IFERROR(_xll.qlIndexFixing(ONIndex3M,I1921,TRUE,_xll.ohTrigger(RecalcTrigger,Trigger3M)),NA())</f>
        <v>#N/A</v>
      </c>
      <c r="P1921" s="44">
        <f>IFERROR(_xll.qlIndexFixing(ONIndex6M,I1921,TRUE,_xll.ohTrigger(RecalcTrigger,Trigger6M)),NA())</f>
        <v>1.539446934033073E-2</v>
      </c>
      <c r="Q1921" s="183">
        <f>IFERROR(_xll.qlIndexFixing(ONIndex1Y,I1921,TRUE,_xll.ohTrigger(RecalcTrigger,Trigger1Y)),NA())</f>
        <v>1.5552125285109852E-2</v>
      </c>
    </row>
    <row r="1922" spans="2:17" x14ac:dyDescent="0.2">
      <c r="B1922" s="39" t="s">
        <v>42</v>
      </c>
      <c r="D1922" s="42">
        <f>_xll.qlCalendarAdvance(Calendar,$D1921,B1922,"f",FALSE)</f>
        <v>52930</v>
      </c>
      <c r="E1922" s="177">
        <f>_xll.qlInterestRateIndexValueDate(IndexON,D1922)</f>
        <v>52930</v>
      </c>
      <c r="F1922" s="193">
        <f>IFERROR(_xll.qlIndexFixing(IndexON,D1922,TRUE,_xll.ohTrigger(RecalcTrigger,TriggerON)),NA())</f>
        <v>1.5027517935868318E-2</v>
      </c>
      <c r="H1922" s="42">
        <f>_xll.qlCalendarAdvance(Calendar,$H1921,B1922,"f",FALSE)</f>
        <v>52930</v>
      </c>
      <c r="I1922" s="177">
        <f>_xll.qlInterestRateIndexValueDate(Index1M,$H1922)</f>
        <v>52932</v>
      </c>
      <c r="J1922" s="182">
        <f>IFERROR(_xll.qlIndexFixing(Index1M,$H1922,TRUE,_xll.ohTrigger(RecalcTrigger,Trigger1M)),NA())</f>
        <v>1.5136425416452104E-2</v>
      </c>
      <c r="K1922" s="44" t="e">
        <f>IFERROR(_xll.qlIndexFixing(Index3M,H1922,TRUE,_xll.ohTrigger(RecalcTrigger,Trigger3M)),NA())</f>
        <v>#N/A</v>
      </c>
      <c r="L1922" s="44">
        <f>IFERROR(_xll.qlIndexFixing(Index6M,$H1922,TRUE,_xll.ohTrigger(RecalcTrigger,Trigger6M)),NA())</f>
        <v>1.5488434372074826E-2</v>
      </c>
      <c r="M1922" s="183">
        <f>IFERROR(_xll.qlIndexFixing(Index1Y,$H1922,TRUE,_xll.ohTrigger(RecalcTrigger,Trigger1Y)),NA())</f>
        <v>1.5794259890284813E-2</v>
      </c>
      <c r="N1922" s="182">
        <f>IFERROR(_xll.qlIndexFixing(ONIndex1M,I1922,TRUE,_xll.ohTrigger(RecalcTrigger,Trigger1M)),NA())</f>
        <v>1.5124400919264147E-2</v>
      </c>
      <c r="O1922" s="44" t="e">
        <f>IFERROR(_xll.qlIndexFixing(ONIndex3M,I1922,TRUE,_xll.ohTrigger(RecalcTrigger,Trigger3M)),NA())</f>
        <v>#N/A</v>
      </c>
      <c r="P1922" s="44">
        <f>IFERROR(_xll.qlIndexFixing(ONIndex6M,I1922,TRUE,_xll.ohTrigger(RecalcTrigger,Trigger6M)),NA())</f>
        <v>1.5396497293176381E-2</v>
      </c>
      <c r="Q1922" s="183">
        <f>IFERROR(_xll.qlIndexFixing(ONIndex1Y,I1922,TRUE,_xll.ohTrigger(RecalcTrigger,Trigger1Y)),NA())</f>
        <v>1.5554904697649974E-2</v>
      </c>
    </row>
    <row r="1923" spans="2:17" x14ac:dyDescent="0.2">
      <c r="B1923" s="39" t="s">
        <v>42</v>
      </c>
      <c r="D1923" s="42">
        <f>_xll.qlCalendarAdvance(Calendar,$D1922,B1923,"f",FALSE)</f>
        <v>52937</v>
      </c>
      <c r="E1923" s="177">
        <f>_xll.qlInterestRateIndexValueDate(IndexON,D1923)</f>
        <v>52937</v>
      </c>
      <c r="F1923" s="193">
        <f>IFERROR(_xll.qlIndexFixing(IndexON,D1923,TRUE,_xll.ohTrigger(RecalcTrigger,TriggerON)),NA())</f>
        <v>1.5029208466463828E-2</v>
      </c>
      <c r="H1923" s="42">
        <f>_xll.qlCalendarAdvance(Calendar,$H1922,B1923,"f",FALSE)</f>
        <v>52937</v>
      </c>
      <c r="I1923" s="177">
        <f>_xll.qlInterestRateIndexValueDate(Index1M,$H1923)</f>
        <v>52939</v>
      </c>
      <c r="J1923" s="182">
        <f>IFERROR(_xll.qlIndexFixing(Index1M,$H1923,TRUE,_xll.ohTrigger(RecalcTrigger,Trigger1M)),NA())</f>
        <v>1.5137770878441426E-2</v>
      </c>
      <c r="K1923" s="44" t="e">
        <f>IFERROR(_xll.qlIndexFixing(Index3M,H1923,TRUE,_xll.ohTrigger(RecalcTrigger,Trigger3M)),NA())</f>
        <v>#N/A</v>
      </c>
      <c r="L1923" s="44">
        <f>IFERROR(_xll.qlIndexFixing(Index6M,$H1923,TRUE,_xll.ohTrigger(RecalcTrigger,Trigger6M)),NA())</f>
        <v>1.549131978949894E-2</v>
      </c>
      <c r="M1923" s="183">
        <f>IFERROR(_xll.qlIndexFixing(Index1Y,$H1923,TRUE,_xll.ohTrigger(RecalcTrigger,Trigger1Y)),NA())</f>
        <v>1.5799734391497715E-2</v>
      </c>
      <c r="N1923" s="182">
        <f>IFERROR(_xll.qlIndexFixing(ONIndex1M,I1923,TRUE,_xll.ohTrigger(RecalcTrigger,Trigger1M)),NA())</f>
        <v>1.5125695644870873E-2</v>
      </c>
      <c r="O1923" s="44" t="e">
        <f>IFERROR(_xll.qlIndexFixing(ONIndex3M,I1923,TRUE,_xll.ohTrigger(RecalcTrigger,Trigger3M)),NA())</f>
        <v>#N/A</v>
      </c>
      <c r="P1923" s="44">
        <f>IFERROR(_xll.qlIndexFixing(ONIndex6M,I1923,TRUE,_xll.ohTrigger(RecalcTrigger,Trigger6M)),NA())</f>
        <v>1.5398586551542692E-2</v>
      </c>
      <c r="Q1923" s="183">
        <f>IFERROR(_xll.qlIndexFixing(ONIndex1Y,I1923,TRUE,_xll.ohTrigger(RecalcTrigger,Trigger1Y)),NA())</f>
        <v>1.5557778933938948E-2</v>
      </c>
    </row>
    <row r="1924" spans="2:17" x14ac:dyDescent="0.2">
      <c r="B1924" s="39" t="s">
        <v>42</v>
      </c>
      <c r="D1924" s="42">
        <f>_xll.qlCalendarAdvance(Calendar,$D1923,B1924,"f",FALSE)</f>
        <v>52944</v>
      </c>
      <c r="E1924" s="177">
        <f>_xll.qlInterestRateIndexValueDate(IndexON,D1924)</f>
        <v>52944</v>
      </c>
      <c r="F1924" s="193">
        <f>IFERROR(_xll.qlIndexFixing(IndexON,D1924,TRUE,_xll.ohTrigger(RecalcTrigger,TriggerON)),NA())</f>
        <v>1.50309353388689E-2</v>
      </c>
      <c r="H1924" s="42">
        <f>_xll.qlCalendarAdvance(Calendar,$H1923,B1924,"f",FALSE)</f>
        <v>52944</v>
      </c>
      <c r="I1924" s="177">
        <f>_xll.qlInterestRateIndexValueDate(Index1M,$H1924)</f>
        <v>52946</v>
      </c>
      <c r="J1924" s="182">
        <f>IFERROR(_xll.qlIndexFixing(Index1M,$H1924,TRUE,_xll.ohTrigger(RecalcTrigger,Trigger1M)),NA())</f>
        <v>1.5139146254771751E-2</v>
      </c>
      <c r="K1924" s="44" t="e">
        <f>IFERROR(_xll.qlIndexFixing(Index3M,H1924,TRUE,_xll.ohTrigger(RecalcTrigger,Trigger3M)),NA())</f>
        <v>#N/A</v>
      </c>
      <c r="L1924" s="44">
        <f>IFERROR(_xll.qlIndexFixing(Index6M,$H1924,TRUE,_xll.ohTrigger(RecalcTrigger,Trigger6M)),NA())</f>
        <v>1.5494268976401541E-2</v>
      </c>
      <c r="M1924" s="183">
        <f>IFERROR(_xll.qlIndexFixing(Index1Y,$H1924,TRUE,_xll.ohTrigger(RecalcTrigger,Trigger1Y)),NA())</f>
        <v>1.5805311415068784E-2</v>
      </c>
      <c r="N1924" s="182">
        <f>IFERROR(_xll.qlIndexFixing(ONIndex1M,I1924,TRUE,_xll.ohTrigger(RecalcTrigger,Trigger1M)),NA())</f>
        <v>1.5127020124676704E-2</v>
      </c>
      <c r="O1924" s="44" t="e">
        <f>IFERROR(_xll.qlIndexFixing(ONIndex3M,I1924,TRUE,_xll.ohTrigger(RecalcTrigger,Trigger3M)),NA())</f>
        <v>#N/A</v>
      </c>
      <c r="P1924" s="44">
        <f>IFERROR(_xll.qlIndexFixing(ONIndex6M,I1924,TRUE,_xll.ohTrigger(RecalcTrigger,Trigger6M)),NA())</f>
        <v>1.540073726291169E-2</v>
      </c>
      <c r="Q1924" s="183">
        <f>IFERROR(_xll.qlIndexFixing(ONIndex1Y,I1924,TRUE,_xll.ohTrigger(RecalcTrigger,Trigger1Y)),NA())</f>
        <v>1.5560748222993581E-2</v>
      </c>
    </row>
    <row r="1925" spans="2:17" x14ac:dyDescent="0.2">
      <c r="B1925" s="39" t="s">
        <v>42</v>
      </c>
      <c r="D1925" s="42">
        <f>_xll.qlCalendarAdvance(Calendar,$D1924,B1925,"f",FALSE)</f>
        <v>52951</v>
      </c>
      <c r="E1925" s="177">
        <f>_xll.qlInterestRateIndexValueDate(IndexON,D1925)</f>
        <v>52951</v>
      </c>
      <c r="F1925" s="193">
        <f>IFERROR(_xll.qlIndexFixing(IndexON,D1925,TRUE,_xll.ohTrigger(RecalcTrigger,TriggerON)),NA())</f>
        <v>1.5032698641892495E-2</v>
      </c>
      <c r="H1925" s="42">
        <f>_xll.qlCalendarAdvance(Calendar,$H1924,B1925,"f",FALSE)</f>
        <v>52951</v>
      </c>
      <c r="I1925" s="177">
        <f>_xll.qlInterestRateIndexValueDate(Index1M,$H1925)</f>
        <v>52953</v>
      </c>
      <c r="J1925" s="182">
        <f>IFERROR(_xll.qlIndexFixing(Index1M,$H1925,TRUE,_xll.ohTrigger(RecalcTrigger,Trigger1M)),NA())</f>
        <v>1.5140551619161613E-2</v>
      </c>
      <c r="K1925" s="44" t="e">
        <f>IFERROR(_xll.qlIndexFixing(Index3M,H1925,TRUE,_xll.ohTrigger(RecalcTrigger,Trigger3M)),NA())</f>
        <v>#N/A</v>
      </c>
      <c r="L1925" s="44">
        <f>IFERROR(_xll.qlIndexFixing(Index6M,$H1925,TRUE,_xll.ohTrigger(RecalcTrigger,Trigger6M)),NA())</f>
        <v>1.5497282081462822E-2</v>
      </c>
      <c r="M1925" s="183">
        <f>IFERROR(_xll.qlIndexFixing(Index1Y,$H1925,TRUE,_xll.ohTrigger(RecalcTrigger,Trigger1Y)),NA())</f>
        <v>1.5810974320630902E-2</v>
      </c>
      <c r="N1925" s="182">
        <f>IFERROR(_xll.qlIndexFixing(ONIndex1M,I1925,TRUE,_xll.ohTrigger(RecalcTrigger,Trigger1M)),NA())</f>
        <v>1.5128570344229431E-2</v>
      </c>
      <c r="O1925" s="44" t="e">
        <f>IFERROR(_xll.qlIndexFixing(ONIndex3M,I1925,TRUE,_xll.ohTrigger(RecalcTrigger,Trigger3M)),NA())</f>
        <v>#N/A</v>
      </c>
      <c r="P1925" s="44">
        <f>IFERROR(_xll.qlIndexFixing(ONIndex6M,I1925,TRUE,_xll.ohTrigger(RecalcTrigger,Trigger6M)),NA())</f>
        <v>1.5403270655927059E-2</v>
      </c>
      <c r="Q1925" s="183">
        <f>IFERROR(_xll.qlIndexFixing(ONIndex1Y,I1925,TRUE,_xll.ohTrigger(RecalcTrigger,Trigger1Y)),NA())</f>
        <v>1.556425838163733E-2</v>
      </c>
    </row>
    <row r="1926" spans="2:17" x14ac:dyDescent="0.2">
      <c r="B1926" s="39" t="s">
        <v>42</v>
      </c>
      <c r="D1926" s="42">
        <f>_xll.qlCalendarAdvance(Calendar,$D1925,B1926,"f",FALSE)</f>
        <v>52958</v>
      </c>
      <c r="E1926" s="177">
        <f>_xll.qlInterestRateIndexValueDate(IndexON,D1926)</f>
        <v>52958</v>
      </c>
      <c r="F1926" s="193">
        <f>IFERROR(_xll.qlIndexFixing(IndexON,D1926,TRUE,_xll.ohTrigger(RecalcTrigger,TriggerON)),NA())</f>
        <v>1.5034498463943891E-2</v>
      </c>
      <c r="H1926" s="42">
        <f>_xll.qlCalendarAdvance(Calendar,$H1925,B1926,"f",FALSE)</f>
        <v>52958</v>
      </c>
      <c r="I1926" s="177">
        <f>_xll.qlInterestRateIndexValueDate(Index1M,$H1926)</f>
        <v>52960</v>
      </c>
      <c r="J1926" s="182">
        <f>IFERROR(_xll.qlIndexFixing(Index1M,$H1926,TRUE,_xll.ohTrigger(RecalcTrigger,Trigger1M)),NA())</f>
        <v>1.5141987045312055E-2</v>
      </c>
      <c r="K1926" s="44" t="e">
        <f>IFERROR(_xll.qlIndexFixing(Index3M,H1926,TRUE,_xll.ohTrigger(RecalcTrigger,Trigger3M)),NA())</f>
        <v>#N/A</v>
      </c>
      <c r="L1926" s="44">
        <f>IFERROR(_xll.qlIndexFixing(Index6M,$H1926,TRUE,_xll.ohTrigger(RecalcTrigger,Trigger6M)),NA())</f>
        <v>1.5500359253370436E-2</v>
      </c>
      <c r="M1926" s="183">
        <f>IFERROR(_xll.qlIndexFixing(Index1Y,$H1926,TRUE,_xll.ohTrigger(RecalcTrigger,Trigger1Y)),NA())</f>
        <v>1.5816645383256212E-2</v>
      </c>
      <c r="N1926" s="182">
        <f>IFERROR(_xll.qlIndexFixing(ONIndex1M,I1926,TRUE,_xll.ohTrigger(RecalcTrigger,Trigger1M)),NA())</f>
        <v>1.5129758641849733E-2</v>
      </c>
      <c r="O1926" s="44" t="e">
        <f>IFERROR(_xll.qlIndexFixing(ONIndex3M,I1926,TRUE,_xll.ohTrigger(RecalcTrigger,Trigger3M)),NA())</f>
        <v>#N/A</v>
      </c>
      <c r="P1926" s="44">
        <f>IFERROR(_xll.qlIndexFixing(ONIndex6M,I1926,TRUE,_xll.ohTrigger(RecalcTrigger,Trigger6M)),NA())</f>
        <v>1.5405223632907195E-2</v>
      </c>
      <c r="Q1926" s="183">
        <f>IFERROR(_xll.qlIndexFixing(ONIndex1Y,I1926,TRUE,_xll.ohTrigger(RecalcTrigger,Trigger1Y)),NA())</f>
        <v>1.5566972876666085E-2</v>
      </c>
    </row>
    <row r="1927" spans="2:17" x14ac:dyDescent="0.2">
      <c r="B1927" s="39" t="s">
        <v>42</v>
      </c>
      <c r="D1927" s="42">
        <f>_xll.qlCalendarAdvance(Calendar,$D1926,B1927,"f",FALSE)</f>
        <v>52965</v>
      </c>
      <c r="E1927" s="177">
        <f>_xll.qlInterestRateIndexValueDate(IndexON,D1927)</f>
        <v>52965</v>
      </c>
      <c r="F1927" s="193">
        <f>IFERROR(_xll.qlIndexFixing(IndexON,D1927,TRUE,_xll.ohTrigger(RecalcTrigger,TriggerON)),NA())</f>
        <v>1.5036334893991921E-2</v>
      </c>
      <c r="H1927" s="42">
        <f>_xll.qlCalendarAdvance(Calendar,$H1926,B1927,"f",FALSE)</f>
        <v>52965</v>
      </c>
      <c r="I1927" s="177">
        <f>_xll.qlInterestRateIndexValueDate(Index1M,$H1927)</f>
        <v>52967</v>
      </c>
      <c r="J1927" s="182">
        <f>IFERROR(_xll.qlIndexFixing(Index1M,$H1927,TRUE,_xll.ohTrigger(RecalcTrigger,Trigger1M)),NA())</f>
        <v>1.514345260694161E-2</v>
      </c>
      <c r="K1927" s="44" t="e">
        <f>IFERROR(_xll.qlIndexFixing(Index3M,H1927,TRUE,_xll.ohTrigger(RecalcTrigger,Trigger3M)),NA())</f>
        <v>#N/A</v>
      </c>
      <c r="L1927" s="44">
        <f>IFERROR(_xll.qlIndexFixing(Index6M,$H1927,TRUE,_xll.ohTrigger(RecalcTrigger,Trigger6M)),NA())</f>
        <v>1.5502921313345229E-2</v>
      </c>
      <c r="M1927" s="183">
        <f>IFERROR(_xll.qlIndexFixing(Index1Y,$H1927,TRUE,_xll.ohTrigger(RecalcTrigger,Trigger1Y)),NA())</f>
        <v>1.5822313062988431E-2</v>
      </c>
      <c r="N1927" s="182">
        <f>IFERROR(_xll.qlIndexFixing(ONIndex1M,I1927,TRUE,_xll.ohTrigger(RecalcTrigger,Trigger1M)),NA())</f>
        <v>1.5131172826219341E-2</v>
      </c>
      <c r="O1927" s="44" t="e">
        <f>IFERROR(_xll.qlIndexFixing(ONIndex3M,I1927,TRUE,_xll.ohTrigger(RecalcTrigger,Trigger3M)),NA())</f>
        <v>#N/A</v>
      </c>
      <c r="P1927" s="44">
        <f>IFERROR(_xll.qlIndexFixing(ONIndex6M,I1927,TRUE,_xll.ohTrigger(RecalcTrigger,Trigger6M)),NA())</f>
        <v>1.5407559586257946E-2</v>
      </c>
      <c r="Q1927" s="183">
        <f>IFERROR(_xll.qlIndexFixing(ONIndex1Y,I1927,TRUE,_xll.ohTrigger(RecalcTrigger,Trigger1Y)),NA())</f>
        <v>1.5570228699637312E-2</v>
      </c>
    </row>
    <row r="1928" spans="2:17" x14ac:dyDescent="0.2">
      <c r="B1928" s="39" t="s">
        <v>42</v>
      </c>
      <c r="D1928" s="42">
        <f>_xll.qlCalendarAdvance(Calendar,$D1927,B1928,"f",FALSE)</f>
        <v>52972</v>
      </c>
      <c r="E1928" s="177">
        <f>_xll.qlInterestRateIndexValueDate(IndexON,D1928)</f>
        <v>52972</v>
      </c>
      <c r="F1928" s="193">
        <f>IFERROR(_xll.qlIndexFixing(IndexON,D1928,TRUE,_xll.ohTrigger(RecalcTrigger,TriggerON)),NA())</f>
        <v>1.5038208020206056E-2</v>
      </c>
      <c r="H1928" s="42">
        <f>_xll.qlCalendarAdvance(Calendar,$H1927,B1928,"f",FALSE)</f>
        <v>52972</v>
      </c>
      <c r="I1928" s="177">
        <f>_xll.qlInterestRateIndexValueDate(Index1M,$H1928)</f>
        <v>52974</v>
      </c>
      <c r="J1928" s="182">
        <f>IFERROR(_xll.qlIndexFixing(Index1M,$H1928,TRUE,_xll.ohTrigger(RecalcTrigger,Trigger1M)),NA())</f>
        <v>1.514494837775382E-2</v>
      </c>
      <c r="K1928" s="44" t="e">
        <f>IFERROR(_xll.qlIndexFixing(Index3M,H1928,TRUE,_xll.ohTrigger(RecalcTrigger,Trigger3M)),NA())</f>
        <v>#N/A</v>
      </c>
      <c r="L1928" s="44">
        <f>IFERROR(_xll.qlIndexFixing(Index6M,$H1928,TRUE,_xll.ohTrigger(RecalcTrigger,Trigger6M)),NA())</f>
        <v>1.5506122279489307E-2</v>
      </c>
      <c r="M1928" s="183">
        <f>IFERROR(_xll.qlIndexFixing(Index1Y,$H1928,TRUE,_xll.ohTrigger(RecalcTrigger,Trigger1Y)),NA())</f>
        <v>1.5827975234573289E-2</v>
      </c>
      <c r="N1928" s="182">
        <f>IFERROR(_xll.qlIndexFixing(ONIndex1M,I1928,TRUE,_xll.ohTrigger(RecalcTrigger,Trigger1M)),NA())</f>
        <v>1.5132617059352427E-2</v>
      </c>
      <c r="O1928" s="44" t="e">
        <f>IFERROR(_xll.qlIndexFixing(ONIndex3M,I1928,TRUE,_xll.ohTrigger(RecalcTrigger,Trigger3M)),NA())</f>
        <v>#N/A</v>
      </c>
      <c r="P1928" s="44">
        <f>IFERROR(_xll.qlIndexFixing(ONIndex6M,I1928,TRUE,_xll.ohTrigger(RecalcTrigger,Trigger6M)),NA())</f>
        <v>1.5409957581260514E-2</v>
      </c>
      <c r="Q1928" s="183">
        <f>IFERROR(_xll.qlIndexFixing(ONIndex1Y,I1928,TRUE,_xll.ohTrigger(RecalcTrigger,Trigger1Y)),NA())</f>
        <v>1.5573580492160843E-2</v>
      </c>
    </row>
    <row r="1929" spans="2:17" x14ac:dyDescent="0.2">
      <c r="B1929" s="39" t="s">
        <v>42</v>
      </c>
      <c r="D1929" s="42">
        <f>_xll.qlCalendarAdvance(Calendar,$D1928,B1929,"f",FALSE)</f>
        <v>52979</v>
      </c>
      <c r="E1929" s="177">
        <f>_xll.qlInterestRateIndexValueDate(IndexON,D1929)</f>
        <v>52979</v>
      </c>
      <c r="F1929" s="193">
        <f>IFERROR(_xll.qlIndexFixing(IndexON,D1929,TRUE,_xll.ohTrigger(RecalcTrigger,TriggerON)),NA())</f>
        <v>1.5040117931315322E-2</v>
      </c>
      <c r="H1929" s="42">
        <f>_xll.qlCalendarAdvance(Calendar,$H1928,B1929,"f",FALSE)</f>
        <v>52979</v>
      </c>
      <c r="I1929" s="177">
        <f>_xll.qlInterestRateIndexValueDate(Index1M,$H1929)</f>
        <v>52981</v>
      </c>
      <c r="J1929" s="182">
        <f>IFERROR(_xll.qlIndexFixing(Index1M,$H1929,TRUE,_xll.ohTrigger(RecalcTrigger,Trigger1M)),NA())</f>
        <v>1.5146474431464718E-2</v>
      </c>
      <c r="K1929" s="44" t="e">
        <f>IFERROR(_xll.qlIndexFixing(Index3M,H1929,TRUE,_xll.ohTrigger(RecalcTrigger,Trigger3M)),NA())</f>
        <v>#N/A</v>
      </c>
      <c r="L1929" s="44">
        <f>IFERROR(_xll.qlIndexFixing(Index6M,$H1929,TRUE,_xll.ohTrigger(RecalcTrigger,Trigger6M)),NA())</f>
        <v>1.5509387745162641E-2</v>
      </c>
      <c r="M1929" s="183">
        <f>IFERROR(_xll.qlIndexFixing(Index1Y,$H1929,TRUE,_xll.ohTrigger(RecalcTrigger,Trigger1Y)),NA())</f>
        <v>1.5833629767216393E-2</v>
      </c>
      <c r="N1929" s="182">
        <f>IFERROR(_xll.qlIndexFixing(ONIndex1M,I1929,TRUE,_xll.ohTrigger(RecalcTrigger,Trigger1M)),NA())</f>
        <v>1.5134091414950035E-2</v>
      </c>
      <c r="O1929" s="44" t="e">
        <f>IFERROR(_xll.qlIndexFixing(ONIndex3M,I1929,TRUE,_xll.ohTrigger(RecalcTrigger,Trigger3M)),NA())</f>
        <v>#N/A</v>
      </c>
      <c r="P1929" s="44">
        <f>IFERROR(_xll.qlIndexFixing(ONIndex6M,I1929,TRUE,_xll.ohTrigger(RecalcTrigger,Trigger6M)),NA())</f>
        <v>1.541241776547686E-2</v>
      </c>
      <c r="Q1929" s="183">
        <f>IFERROR(_xll.qlIndexFixing(ONIndex1Y,I1929,TRUE,_xll.ohTrigger(RecalcTrigger,Trigger1Y)),NA())</f>
        <v>1.5577028483333422E-2</v>
      </c>
    </row>
    <row r="1930" spans="2:17" x14ac:dyDescent="0.2">
      <c r="B1930" s="39" t="s">
        <v>42</v>
      </c>
      <c r="D1930" s="42">
        <f>_xll.qlCalendarAdvance(Calendar,$D1929,B1930,"f",FALSE)</f>
        <v>52986</v>
      </c>
      <c r="E1930" s="177">
        <f>_xll.qlInterestRateIndexValueDate(IndexON,D1930)</f>
        <v>52986</v>
      </c>
      <c r="F1930" s="193">
        <f>IFERROR(_xll.qlIndexFixing(IndexON,D1930,TRUE,_xll.ohTrigger(RecalcTrigger,TriggerON)),NA())</f>
        <v>1.5042064715968806E-2</v>
      </c>
      <c r="H1930" s="42">
        <f>_xll.qlCalendarAdvance(Calendar,$H1929,B1930,"f",FALSE)</f>
        <v>52986</v>
      </c>
      <c r="I1930" s="177">
        <f>_xll.qlInterestRateIndexValueDate(Index1M,$H1930)</f>
        <v>52988</v>
      </c>
      <c r="J1930" s="182">
        <f>IFERROR(_xll.qlIndexFixing(Index1M,$H1930,TRUE,_xll.ohTrigger(RecalcTrigger,Trigger1M)),NA())</f>
        <v>1.5148030841777849E-2</v>
      </c>
      <c r="K1930" s="44" t="e">
        <f>IFERROR(_xll.qlIndexFixing(Index3M,H1930,TRUE,_xll.ohTrigger(RecalcTrigger,Trigger3M)),NA())</f>
        <v>#N/A</v>
      </c>
      <c r="L1930" s="44">
        <f>IFERROR(_xll.qlIndexFixing(Index6M,$H1930,TRUE,_xll.ohTrigger(RecalcTrigger,Trigger6M)),NA())</f>
        <v>1.5512717859072352E-2</v>
      </c>
      <c r="M1930" s="183">
        <f>IFERROR(_xll.qlIndexFixing(Index1Y,$H1930,TRUE,_xll.ohTrigger(RecalcTrigger,Trigger1Y)),NA())</f>
        <v>1.5839274524582798E-2</v>
      </c>
      <c r="N1930" s="182">
        <f>IFERROR(_xll.qlIndexFixing(ONIndex1M,I1930,TRUE,_xll.ohTrigger(RecalcTrigger,Trigger1M)),NA())</f>
        <v>1.5135595966393467E-2</v>
      </c>
      <c r="O1930" s="44" t="e">
        <f>IFERROR(_xll.qlIndexFixing(ONIndex3M,I1930,TRUE,_xll.ohTrigger(RecalcTrigger,Trigger3M)),NA())</f>
        <v>#N/A</v>
      </c>
      <c r="P1930" s="44">
        <f>IFERROR(_xll.qlIndexFixing(ONIndex6M,I1930,TRUE,_xll.ohTrigger(RecalcTrigger,Trigger6M)),NA())</f>
        <v>1.5414940286149204E-2</v>
      </c>
      <c r="Q1930" s="183">
        <f>IFERROR(_xll.qlIndexFixing(ONIndex1Y,I1930,TRUE,_xll.ohTrigger(RecalcTrigger,Trigger1Y)),NA())</f>
        <v>1.5580572902651468E-2</v>
      </c>
    </row>
    <row r="1931" spans="2:17" x14ac:dyDescent="0.2">
      <c r="B1931" s="39" t="s">
        <v>42</v>
      </c>
      <c r="D1931" s="42">
        <f>_xll.qlCalendarAdvance(Calendar,$D1930,B1931,"f",FALSE)</f>
        <v>52993</v>
      </c>
      <c r="E1931" s="177">
        <f>_xll.qlInterestRateIndexValueDate(IndexON,D1931)</f>
        <v>52993</v>
      </c>
      <c r="F1931" s="193">
        <f>IFERROR(_xll.qlIndexFixing(IndexON,D1931,TRUE,_xll.ohTrigger(RecalcTrigger,TriggerON)),NA())</f>
        <v>1.5044048462895532E-2</v>
      </c>
      <c r="H1931" s="42">
        <f>_xll.qlCalendarAdvance(Calendar,$H1930,B1931,"f",FALSE)</f>
        <v>52993</v>
      </c>
      <c r="I1931" s="177">
        <f>_xll.qlInterestRateIndexValueDate(Index1M,$H1931)</f>
        <v>52995</v>
      </c>
      <c r="J1931" s="182">
        <f>IFERROR(_xll.qlIndexFixing(Index1M,$H1931,TRUE,_xll.ohTrigger(RecalcTrigger,Trigger1M)),NA())</f>
        <v>1.5147880629588733E-2</v>
      </c>
      <c r="K1931" s="44" t="e">
        <f>IFERROR(_xll.qlIndexFixing(Index3M,H1931,TRUE,_xll.ohTrigger(RecalcTrigger,Trigger3M)),NA())</f>
        <v>#N/A</v>
      </c>
      <c r="L1931" s="44">
        <f>IFERROR(_xll.qlIndexFixing(Index6M,$H1931,TRUE,_xll.ohTrigger(RecalcTrigger,Trigger6M)),NA())</f>
        <v>1.551611276993263E-2</v>
      </c>
      <c r="M1931" s="183">
        <f>IFERROR(_xll.qlIndexFixing(Index1Y,$H1931,TRUE,_xll.ohTrigger(RecalcTrigger,Trigger1Y)),NA())</f>
        <v>1.5844907364797885E-2</v>
      </c>
      <c r="N1931" s="182">
        <f>IFERROR(_xll.qlIndexFixing(ONIndex1M,I1931,TRUE,_xll.ohTrigger(RecalcTrigger,Trigger1M)),NA())</f>
        <v>1.5137130787383768E-2</v>
      </c>
      <c r="O1931" s="44" t="e">
        <f>IFERROR(_xll.qlIndexFixing(ONIndex3M,I1931,TRUE,_xll.ohTrigger(RecalcTrigger,Trigger3M)),NA())</f>
        <v>#N/A</v>
      </c>
      <c r="P1931" s="44">
        <f>IFERROR(_xll.qlIndexFixing(ONIndex6M,I1931,TRUE,_xll.ohTrigger(RecalcTrigger,Trigger6M)),NA())</f>
        <v>1.5417525290200018E-2</v>
      </c>
      <c r="Q1931" s="183">
        <f>IFERROR(_xll.qlIndexFixing(ONIndex1Y,I1931,TRUE,_xll.ohTrigger(RecalcTrigger,Trigger1Y)),NA())</f>
        <v>1.5584213978891981E-2</v>
      </c>
    </row>
    <row r="1932" spans="2:17" x14ac:dyDescent="0.2">
      <c r="B1932" s="39" t="s">
        <v>42</v>
      </c>
      <c r="D1932" s="42">
        <f>_xll.qlCalendarAdvance(Calendar,$D1931,B1932,"f",FALSE)</f>
        <v>53000</v>
      </c>
      <c r="E1932" s="177">
        <f>_xll.qlInterestRateIndexValueDate(IndexON,D1932)</f>
        <v>53000</v>
      </c>
      <c r="F1932" s="193">
        <f>IFERROR(_xll.qlIndexFixing(IndexON,D1932,TRUE,_xll.ohTrigger(RecalcTrigger,TriggerON)),NA())</f>
        <v>1.5046069260424844E-2</v>
      </c>
      <c r="H1932" s="42">
        <f>_xll.qlCalendarAdvance(Calendar,$H1931,B1932,"f",FALSE)</f>
        <v>53000</v>
      </c>
      <c r="I1932" s="177">
        <f>_xll.qlInterestRateIndexValueDate(Index1M,$H1932)</f>
        <v>53002</v>
      </c>
      <c r="J1932" s="182">
        <f>IFERROR(_xll.qlIndexFixing(Index1M,$H1932,TRUE,_xll.ohTrigger(RecalcTrigger,Trigger1M)),NA())</f>
        <v>1.5149488965675901E-2</v>
      </c>
      <c r="K1932" s="44" t="e">
        <f>IFERROR(_xll.qlIndexFixing(Index3M,H1932,TRUE,_xll.ohTrigger(RecalcTrigger,Trigger3M)),NA())</f>
        <v>#N/A</v>
      </c>
      <c r="L1932" s="44">
        <f>IFERROR(_xll.qlIndexFixing(Index6M,$H1932,TRUE,_xll.ohTrigger(RecalcTrigger,Trigger6M)),NA())</f>
        <v>1.5519572626464289E-2</v>
      </c>
      <c r="M1932" s="183">
        <f>IFERROR(_xll.qlIndexFixing(Index1Y,$H1932,TRUE,_xll.ohTrigger(RecalcTrigger,Trigger1Y)),NA())</f>
        <v>1.5850526140446474E-2</v>
      </c>
      <c r="N1932" s="182">
        <f>IFERROR(_xll.qlIndexFixing(ONIndex1M,I1932,TRUE,_xll.ohTrigger(RecalcTrigger,Trigger1M)),NA())</f>
        <v>1.5138695951542047E-2</v>
      </c>
      <c r="O1932" s="44" t="e">
        <f>IFERROR(_xll.qlIndexFixing(ONIndex3M,I1932,TRUE,_xll.ohTrigger(RecalcTrigger,Trigger3M)),NA())</f>
        <v>#N/A</v>
      </c>
      <c r="P1932" s="44">
        <f>IFERROR(_xll.qlIndexFixing(ONIndex6M,I1932,TRUE,_xll.ohTrigger(RecalcTrigger,Trigger6M)),NA())</f>
        <v>1.5420172925191267E-2</v>
      </c>
      <c r="Q1932" s="183">
        <f>IFERROR(_xll.qlIndexFixing(ONIndex1Y,I1932,TRUE,_xll.ohTrigger(RecalcTrigger,Trigger1Y)),NA())</f>
        <v>1.5587951941471445E-2</v>
      </c>
    </row>
    <row r="1933" spans="2:17" x14ac:dyDescent="0.2">
      <c r="B1933" s="39" t="s">
        <v>42</v>
      </c>
      <c r="D1933" s="42">
        <f>_xll.qlCalendarAdvance(Calendar,$D1932,B1933,"f",FALSE)</f>
        <v>53007</v>
      </c>
      <c r="E1933" s="177">
        <f>_xll.qlInterestRateIndexValueDate(IndexON,D1933)</f>
        <v>53007</v>
      </c>
      <c r="F1933" s="193">
        <f>IFERROR(_xll.qlIndexFixing(IndexON,D1933,TRUE,_xll.ohTrigger(RecalcTrigger,TriggerON)),NA())</f>
        <v>1.5048127197285766E-2</v>
      </c>
      <c r="H1933" s="42">
        <f>_xll.qlCalendarAdvance(Calendar,$H1932,B1933,"f",FALSE)</f>
        <v>53007</v>
      </c>
      <c r="I1933" s="177">
        <f>_xll.qlInterestRateIndexValueDate(Index1M,$H1933)</f>
        <v>53009</v>
      </c>
      <c r="J1933" s="182">
        <f>IFERROR(_xll.qlIndexFixing(Index1M,$H1933,TRUE,_xll.ohTrigger(RecalcTrigger,Trigger1M)),NA())</f>
        <v>1.5151127853275817E-2</v>
      </c>
      <c r="K1933" s="44" t="e">
        <f>IFERROR(_xll.qlIndexFixing(Index3M,H1933,TRUE,_xll.ohTrigger(RecalcTrigger,Trigger3M)),NA())</f>
        <v>#N/A</v>
      </c>
      <c r="L1933" s="44">
        <f>IFERROR(_xll.qlIndexFixing(Index6M,$H1933,TRUE,_xll.ohTrigger(RecalcTrigger,Trigger6M)),NA())</f>
        <v>1.5523097577396538E-2</v>
      </c>
      <c r="M1933" s="183">
        <f>IFERROR(_xll.qlIndexFixing(Index1Y,$H1933,TRUE,_xll.ohTrigger(RecalcTrigger,Trigger1Y)),NA())</f>
        <v>1.5856128698573269E-2</v>
      </c>
      <c r="N1933" s="182">
        <f>IFERROR(_xll.qlIndexFixing(ONIndex1M,I1933,TRUE,_xll.ohTrigger(RecalcTrigger,Trigger1M)),NA())</f>
        <v>1.5140291532489414E-2</v>
      </c>
      <c r="O1933" s="44" t="e">
        <f>IFERROR(_xll.qlIndexFixing(ONIndex3M,I1933,TRUE,_xll.ohTrigger(RecalcTrigger,Trigger3M)),NA())</f>
        <v>#N/A</v>
      </c>
      <c r="P1933" s="44">
        <f>IFERROR(_xll.qlIndexFixing(ONIndex6M,I1933,TRUE,_xll.ohTrigger(RecalcTrigger,Trigger6M)),NA())</f>
        <v>1.5422883338285232E-2</v>
      </c>
      <c r="Q1933" s="183">
        <f>IFERROR(_xll.qlIndexFixing(ONIndex1Y,I1933,TRUE,_xll.ohTrigger(RecalcTrigger,Trigger1Y)),NA())</f>
        <v>1.5591787019566539E-2</v>
      </c>
    </row>
    <row r="1934" spans="2:17" x14ac:dyDescent="0.2">
      <c r="B1934" s="39" t="s">
        <v>42</v>
      </c>
      <c r="D1934" s="42">
        <f>_xll.qlCalendarAdvance(Calendar,$D1933,B1934,"f",FALSE)</f>
        <v>53014</v>
      </c>
      <c r="E1934" s="177">
        <f>_xll.qlInterestRateIndexValueDate(IndexON,D1934)</f>
        <v>53014</v>
      </c>
      <c r="F1934" s="193">
        <f>IFERROR(_xll.qlIndexFixing(IndexON,D1934,TRUE,_xll.ohTrigger(RecalcTrigger,TriggerON)),NA())</f>
        <v>1.5050222362127386E-2</v>
      </c>
      <c r="H1934" s="42">
        <f>_xll.qlCalendarAdvance(Calendar,$H1933,B1934,"f",FALSE)</f>
        <v>53014</v>
      </c>
      <c r="I1934" s="177">
        <f>_xll.qlInterestRateIndexValueDate(Index1M,$H1934)</f>
        <v>53016</v>
      </c>
      <c r="J1934" s="182">
        <f>IFERROR(_xll.qlIndexFixing(Index1M,$H1934,TRUE,_xll.ohTrigger(RecalcTrigger,Trigger1M)),NA())</f>
        <v>1.5152797366089528E-2</v>
      </c>
      <c r="K1934" s="44" t="e">
        <f>IFERROR(_xll.qlIndexFixing(Index3M,H1934,TRUE,_xll.ohTrigger(RecalcTrigger,Trigger3M)),NA())</f>
        <v>#N/A</v>
      </c>
      <c r="L1934" s="44">
        <f>IFERROR(_xll.qlIndexFixing(Index6M,$H1934,TRUE,_xll.ohTrigger(RecalcTrigger,Trigger6M)),NA())</f>
        <v>1.5526687771465646E-2</v>
      </c>
      <c r="M1934" s="183">
        <f>IFERROR(_xll.qlIndexFixing(Index1Y,$H1934,TRUE,_xll.ohTrigger(RecalcTrigger,Trigger1Y)),NA())</f>
        <v>1.5861712880683523E-2</v>
      </c>
      <c r="N1934" s="182">
        <f>IFERROR(_xll.qlIndexFixing(ONIndex1M,I1934,TRUE,_xll.ohTrigger(RecalcTrigger,Trigger1M)),NA())</f>
        <v>1.5141917603767041E-2</v>
      </c>
      <c r="O1934" s="44" t="e">
        <f>IFERROR(_xll.qlIndexFixing(ONIndex3M,I1934,TRUE,_xll.ohTrigger(RecalcTrigger,Trigger3M)),NA())</f>
        <v>#N/A</v>
      </c>
      <c r="P1934" s="44">
        <f>IFERROR(_xll.qlIndexFixing(ONIndex6M,I1934,TRUE,_xll.ohTrigger(RecalcTrigger,Trigger6M)),NA())</f>
        <v>1.5425656676644195E-2</v>
      </c>
      <c r="Q1934" s="183">
        <f>IFERROR(_xll.qlIndexFixing(ONIndex1Y,I1934,TRUE,_xll.ohTrigger(RecalcTrigger,Trigger1Y)),NA())</f>
        <v>1.5595719442194067E-2</v>
      </c>
    </row>
    <row r="1935" spans="2:17" x14ac:dyDescent="0.2">
      <c r="B1935" s="39" t="s">
        <v>42</v>
      </c>
      <c r="D1935" s="42">
        <f>_xll.qlCalendarAdvance(Calendar,$D1934,B1935,"f",FALSE)</f>
        <v>53021</v>
      </c>
      <c r="E1935" s="177">
        <f>_xll.qlInterestRateIndexValueDate(IndexON,D1935)</f>
        <v>53021</v>
      </c>
      <c r="F1935" s="193">
        <f>IFERROR(_xll.qlIndexFixing(IndexON,D1935,TRUE,_xll.ohTrigger(RecalcTrigger,TriggerON)),NA())</f>
        <v>1.505235484343892E-2</v>
      </c>
      <c r="H1935" s="42">
        <f>_xll.qlCalendarAdvance(Calendar,$H1934,B1935,"f",FALSE)</f>
        <v>53021</v>
      </c>
      <c r="I1935" s="177">
        <f>_xll.qlInterestRateIndexValueDate(Index1M,$H1935)</f>
        <v>53023</v>
      </c>
      <c r="J1935" s="182">
        <f>IFERROR(_xll.qlIndexFixing(Index1M,$H1935,TRUE,_xll.ohTrigger(RecalcTrigger,Trigger1M)),NA())</f>
        <v>1.5156270822380691E-2</v>
      </c>
      <c r="K1935" s="44" t="e">
        <f>IFERROR(_xll.qlIndexFixing(Index3M,H1935,TRUE,_xll.ohTrigger(RecalcTrigger,Trigger3M)),NA())</f>
        <v>#N/A</v>
      </c>
      <c r="L1935" s="44">
        <f>IFERROR(_xll.qlIndexFixing(Index6M,$H1935,TRUE,_xll.ohTrigger(RecalcTrigger,Trigger6M)),NA())</f>
        <v>1.553343816432186E-2</v>
      </c>
      <c r="M1935" s="183">
        <f>IFERROR(_xll.qlIndexFixing(Index1Y,$H1935,TRUE,_xll.ohTrigger(RecalcTrigger,Trigger1Y)),NA())</f>
        <v>1.58672765227428E-2</v>
      </c>
      <c r="N1935" s="182">
        <f>IFERROR(_xll.qlIndexFixing(ONIndex1M,I1935,TRUE,_xll.ohTrigger(RecalcTrigger,Trigger1M)),NA())</f>
        <v>1.5143574238996038E-2</v>
      </c>
      <c r="O1935" s="44" t="e">
        <f>IFERROR(_xll.qlIndexFixing(ONIndex3M,I1935,TRUE,_xll.ohTrigger(RecalcTrigger,Trigger3M)),NA())</f>
        <v>#N/A</v>
      </c>
      <c r="P1935" s="44">
        <f>IFERROR(_xll.qlIndexFixing(ONIndex6M,I1935,TRUE,_xll.ohTrigger(RecalcTrigger,Trigger6M)),NA())</f>
        <v>1.5428493087590311E-2</v>
      </c>
      <c r="Q1935" s="183">
        <f>IFERROR(_xll.qlIndexFixing(ONIndex1Y,I1935,TRUE,_xll.ohTrigger(RecalcTrigger,Trigger1Y)),NA())</f>
        <v>1.5599749438610644E-2</v>
      </c>
    </row>
    <row r="1936" spans="2:17" x14ac:dyDescent="0.2">
      <c r="B1936" s="39" t="s">
        <v>42</v>
      </c>
      <c r="D1936" s="42">
        <f>_xll.qlCalendarAdvance(Calendar,$D1935,B1936,"f",FALSE)</f>
        <v>53028</v>
      </c>
      <c r="E1936" s="177">
        <f>_xll.qlInterestRateIndexValueDate(IndexON,D1936)</f>
        <v>53028</v>
      </c>
      <c r="F1936" s="193">
        <f>IFERROR(_xll.qlIndexFixing(IndexON,D1936,TRUE,_xll.ohTrigger(RecalcTrigger,TriggerON)),NA())</f>
        <v>1.5054524729949392E-2</v>
      </c>
      <c r="H1936" s="42">
        <f>_xll.qlCalendarAdvance(Calendar,$H1935,B1936,"f",FALSE)</f>
        <v>53028</v>
      </c>
      <c r="I1936" s="177">
        <f>_xll.qlInterestRateIndexValueDate(Index1M,$H1936)</f>
        <v>53030</v>
      </c>
      <c r="J1936" s="182">
        <f>IFERROR(_xll.qlIndexFixing(Index1M,$H1936,TRUE,_xll.ohTrigger(RecalcTrigger,Trigger1M)),NA())</f>
        <v>1.5158457085209647E-2</v>
      </c>
      <c r="K1936" s="44" t="e">
        <f>IFERROR(_xll.qlIndexFixing(Index3M,H1936,TRUE,_xll.ohTrigger(RecalcTrigger,Trigger3M)),NA())</f>
        <v>#N/A</v>
      </c>
      <c r="L1936" s="44">
        <f>IFERROR(_xll.qlIndexFixing(Index6M,$H1936,TRUE,_xll.ohTrigger(RecalcTrigger,Trigger6M)),NA())</f>
        <v>1.553718377093082E-2</v>
      </c>
      <c r="M1936" s="183">
        <f>IFERROR(_xll.qlIndexFixing(Index1Y,$H1936,TRUE,_xll.ohTrigger(RecalcTrigger,Trigger1Y)),NA())</f>
        <v>1.5872817455176557E-2</v>
      </c>
      <c r="N1936" s="182">
        <f>IFERROR(_xll.qlIndexFixing(ONIndex1M,I1936,TRUE,_xll.ohTrigger(RecalcTrigger,Trigger1M)),NA())</f>
        <v>1.5145261511797514E-2</v>
      </c>
      <c r="O1936" s="44" t="e">
        <f>IFERROR(_xll.qlIndexFixing(ONIndex3M,I1936,TRUE,_xll.ohTrigger(RecalcTrigger,Trigger3M)),NA())</f>
        <v>#N/A</v>
      </c>
      <c r="P1936" s="44">
        <f>IFERROR(_xll.qlIndexFixing(ONIndex6M,I1936,TRUE,_xll.ohTrigger(RecalcTrigger,Trigger6M)),NA())</f>
        <v>1.5431392718525672E-2</v>
      </c>
      <c r="Q1936" s="183">
        <f>IFERROR(_xll.qlIndexFixing(ONIndex1Y,I1936,TRUE,_xll.ohTrigger(RecalcTrigger,Trigger1Y)),NA())</f>
        <v>1.5603877238072883E-2</v>
      </c>
    </row>
    <row r="1937" spans="2:17" x14ac:dyDescent="0.2">
      <c r="B1937" s="39" t="s">
        <v>42</v>
      </c>
      <c r="D1937" s="42">
        <f>_xll.qlCalendarAdvance(Calendar,$D1936,B1937,"f",FALSE)</f>
        <v>53035</v>
      </c>
      <c r="E1937" s="177">
        <f>_xll.qlInterestRateIndexValueDate(IndexON,D1937)</f>
        <v>53035</v>
      </c>
      <c r="F1937" s="193">
        <f>IFERROR(_xll.qlIndexFixing(IndexON,D1937,TRUE,_xll.ohTrigger(RecalcTrigger,TriggerON)),NA())</f>
        <v>1.5056732109988147E-2</v>
      </c>
      <c r="H1937" s="42">
        <f>_xll.qlCalendarAdvance(Calendar,$H1936,B1937,"f",FALSE)</f>
        <v>53035</v>
      </c>
      <c r="I1937" s="177">
        <f>_xll.qlInterestRateIndexValueDate(Index1M,$H1937)</f>
        <v>53037</v>
      </c>
      <c r="J1937" s="182">
        <f>IFERROR(_xll.qlIndexFixing(Index1M,$H1937,TRUE,_xll.ohTrigger(RecalcTrigger,Trigger1M)),NA())</f>
        <v>1.5159781890799195E-2</v>
      </c>
      <c r="K1937" s="44" t="e">
        <f>IFERROR(_xll.qlIndexFixing(Index3M,H1937,TRUE,_xll.ohTrigger(RecalcTrigger,Trigger3M)),NA())</f>
        <v>#N/A</v>
      </c>
      <c r="L1937" s="44">
        <f>IFERROR(_xll.qlIndexFixing(Index6M,$H1937,TRUE,_xll.ohTrigger(RecalcTrigger,Trigger6M)),NA())</f>
        <v>1.5540995134390927E-2</v>
      </c>
      <c r="M1937" s="183">
        <f>IFERROR(_xll.qlIndexFixing(Index1Y,$H1937,TRUE,_xll.ohTrigger(RecalcTrigger,Trigger1Y)),NA())</f>
        <v>1.5878333502872533E-2</v>
      </c>
      <c r="N1937" s="182">
        <f>IFERROR(_xll.qlIndexFixing(ONIndex1M,I1937,TRUE,_xll.ohTrigger(RecalcTrigger,Trigger1M)),NA())</f>
        <v>1.5146979495712642E-2</v>
      </c>
      <c r="O1937" s="44" t="e">
        <f>IFERROR(_xll.qlIndexFixing(ONIndex3M,I1937,TRUE,_xll.ohTrigger(RecalcTrigger,Trigger3M)),NA())</f>
        <v>#N/A</v>
      </c>
      <c r="P1937" s="44">
        <f>IFERROR(_xll.qlIndexFixing(ONIndex6M,I1937,TRUE,_xll.ohTrigger(RecalcTrigger,Trigger6M)),NA())</f>
        <v>1.543435571637275E-2</v>
      </c>
      <c r="Q1937" s="183">
        <f>IFERROR(_xll.qlIndexFixing(ONIndex1Y,I1937,TRUE,_xll.ohTrigger(RecalcTrigger,Trigger1Y)),NA())</f>
        <v>1.560810306959759E-2</v>
      </c>
    </row>
    <row r="1938" spans="2:17" x14ac:dyDescent="0.2">
      <c r="B1938" s="39" t="s">
        <v>42</v>
      </c>
      <c r="D1938" s="42">
        <f>_xll.qlCalendarAdvance(Calendar,$D1937,B1938,"f",FALSE)</f>
        <v>53042</v>
      </c>
      <c r="E1938" s="177">
        <f>_xll.qlInterestRateIndexValueDate(IndexON,D1938)</f>
        <v>53042</v>
      </c>
      <c r="F1938" s="193">
        <f>IFERROR(_xll.qlIndexFixing(IndexON,D1938,TRUE,_xll.ohTrigger(RecalcTrigger,TriggerON)),NA())</f>
        <v>1.5058977072524016E-2</v>
      </c>
      <c r="H1938" s="42">
        <f>_xll.qlCalendarAdvance(Calendar,$H1937,B1938,"f",FALSE)</f>
        <v>53042</v>
      </c>
      <c r="I1938" s="177">
        <f>_xll.qlInterestRateIndexValueDate(Index1M,$H1938)</f>
        <v>53044</v>
      </c>
      <c r="J1938" s="182">
        <f>IFERROR(_xll.qlIndexFixing(Index1M,$H1938,TRUE,_xll.ohTrigger(RecalcTrigger,Trigger1M)),NA())</f>
        <v>1.5161583807609957E-2</v>
      </c>
      <c r="K1938" s="44" t="e">
        <f>IFERROR(_xll.qlIndexFixing(Index3M,H1938,TRUE,_xll.ohTrigger(RecalcTrigger,Trigger3M)),NA())</f>
        <v>#N/A</v>
      </c>
      <c r="L1938" s="44">
        <f>IFERROR(_xll.qlIndexFixing(Index6M,$H1938,TRUE,_xll.ohTrigger(RecalcTrigger,Trigger6M)),NA())</f>
        <v>1.5544872403514326E-2</v>
      </c>
      <c r="M1938" s="183">
        <f>IFERROR(_xll.qlIndexFixing(Index1Y,$H1938,TRUE,_xll.ohTrigger(RecalcTrigger,Trigger1Y)),NA())</f>
        <v>1.5886690359441832E-2</v>
      </c>
      <c r="N1938" s="182">
        <f>IFERROR(_xll.qlIndexFixing(ONIndex1M,I1938,TRUE,_xll.ohTrigger(RecalcTrigger,Trigger1M)),NA())</f>
        <v>1.5148728264522404E-2</v>
      </c>
      <c r="O1938" s="44" t="e">
        <f>IFERROR(_xll.qlIndexFixing(ONIndex3M,I1938,TRUE,_xll.ohTrigger(RecalcTrigger,Trigger3M)),NA())</f>
        <v>#N/A</v>
      </c>
      <c r="P1938" s="44">
        <f>IFERROR(_xll.qlIndexFixing(ONIndex6M,I1938,TRUE,_xll.ohTrigger(RecalcTrigger,Trigger6M)),NA())</f>
        <v>1.5437382228613572E-2</v>
      </c>
      <c r="Q1938" s="183">
        <f>IFERROR(_xll.qlIndexFixing(ONIndex1Y,I1938,TRUE,_xll.ohTrigger(RecalcTrigger,Trigger1Y)),NA())</f>
        <v>1.5612427162441378E-2</v>
      </c>
    </row>
    <row r="1939" spans="2:17" x14ac:dyDescent="0.2">
      <c r="B1939" s="39" t="s">
        <v>42</v>
      </c>
      <c r="D1939" s="42">
        <f>_xll.qlCalendarAdvance(Calendar,$D1938,B1939,"f",FALSE)</f>
        <v>53049</v>
      </c>
      <c r="E1939" s="177">
        <f>_xll.qlInterestRateIndexValueDate(IndexON,D1939)</f>
        <v>53049</v>
      </c>
      <c r="F1939" s="193">
        <f>IFERROR(_xll.qlIndexFixing(IndexON,D1939,TRUE,_xll.ohTrigger(RecalcTrigger,TriggerON)),NA())</f>
        <v>1.5061259705966279E-2</v>
      </c>
      <c r="H1939" s="42">
        <f>_xll.qlCalendarAdvance(Calendar,$H1938,B1939,"f",FALSE)</f>
        <v>53049</v>
      </c>
      <c r="I1939" s="177">
        <f>_xll.qlInterestRateIndexValueDate(Index1M,$H1939)</f>
        <v>53051</v>
      </c>
      <c r="J1939" s="182">
        <f>IFERROR(_xll.qlIndexFixing(Index1M,$H1939,TRUE,_xll.ohTrigger(RecalcTrigger,Trigger1M)),NA())</f>
        <v>1.5162059003752133E-2</v>
      </c>
      <c r="K1939" s="44" t="e">
        <f>IFERROR(_xll.qlIndexFixing(Index3M,H1939,TRUE,_xll.ohTrigger(RecalcTrigger,Trigger3M)),NA())</f>
        <v>#N/A</v>
      </c>
      <c r="L1939" s="44">
        <f>IFERROR(_xll.qlIndexFixing(Index6M,$H1939,TRUE,_xll.ohTrigger(RecalcTrigger,Trigger6M)),NA())</f>
        <v>1.5546898370555777E-2</v>
      </c>
      <c r="M1939" s="183">
        <f>IFERROR(_xll.qlIndexFixing(Index1Y,$H1939,TRUE,_xll.ohTrigger(RecalcTrigger,Trigger1Y)),NA())</f>
        <v>1.5889282215905062E-2</v>
      </c>
      <c r="N1939" s="182">
        <f>IFERROR(_xll.qlIndexFixing(ONIndex1M,I1939,TRUE,_xll.ohTrigger(RecalcTrigger,Trigger1M)),NA())</f>
        <v>1.51505078916081E-2</v>
      </c>
      <c r="O1939" s="44" t="e">
        <f>IFERROR(_xll.qlIndexFixing(ONIndex3M,I1939,TRUE,_xll.ohTrigger(RecalcTrigger,Trigger3M)),NA())</f>
        <v>#N/A</v>
      </c>
      <c r="P1939" s="44">
        <f>IFERROR(_xll.qlIndexFixing(ONIndex6M,I1939,TRUE,_xll.ohTrigger(RecalcTrigger,Trigger6M)),NA())</f>
        <v>1.5440472402570293E-2</v>
      </c>
      <c r="Q1939" s="183">
        <f>IFERROR(_xll.qlIndexFixing(ONIndex1Y,I1939,TRUE,_xll.ohTrigger(RecalcTrigger,Trigger1Y)),NA())</f>
        <v>1.5616849745780925E-2</v>
      </c>
    </row>
    <row r="1940" spans="2:17" x14ac:dyDescent="0.2">
      <c r="B1940" s="39" t="s">
        <v>42</v>
      </c>
      <c r="D1940" s="42">
        <f>_xll.qlCalendarAdvance(Calendar,$D1939,B1940,"f",FALSE)</f>
        <v>53056</v>
      </c>
      <c r="E1940" s="177">
        <f>_xll.qlInterestRateIndexValueDate(IndexON,D1940)</f>
        <v>53056</v>
      </c>
      <c r="F1940" s="193">
        <f>IFERROR(_xll.qlIndexFixing(IndexON,D1940,TRUE,_xll.ohTrigger(RecalcTrigger,TriggerON)),NA())</f>
        <v>1.5063580098804152E-2</v>
      </c>
      <c r="H1940" s="42">
        <f>_xll.qlCalendarAdvance(Calendar,$H1939,B1940,"f",FALSE)</f>
        <v>53056</v>
      </c>
      <c r="I1940" s="177">
        <f>_xll.qlInterestRateIndexValueDate(Index1M,$H1940)</f>
        <v>53058</v>
      </c>
      <c r="J1940" s="182">
        <f>IFERROR(_xll.qlIndexFixing(Index1M,$H1940,TRUE,_xll.ohTrigger(RecalcTrigger,Trigger1M)),NA())</f>
        <v>1.5165280775007173E-2</v>
      </c>
      <c r="K1940" s="44" t="e">
        <f>IFERROR(_xll.qlIndexFixing(Index3M,H1940,TRUE,_xll.ohTrigger(RecalcTrigger,Trigger3M)),NA())</f>
        <v>#N/A</v>
      </c>
      <c r="L1940" s="44">
        <f>IFERROR(_xll.qlIndexFixing(Index6M,$H1940,TRUE,_xll.ohTrigger(RecalcTrigger,Trigger6M)),NA())</f>
        <v>1.5550893043067242E-2</v>
      </c>
      <c r="M1940" s="183">
        <f>IFERROR(_xll.qlIndexFixing(Index1Y,$H1940,TRUE,_xll.ohTrigger(RecalcTrigger,Trigger1Y)),NA())</f>
        <v>1.5894710503324187E-2</v>
      </c>
      <c r="N1940" s="182">
        <f>IFERROR(_xll.qlIndexFixing(ONIndex1M,I1940,TRUE,_xll.ohTrigger(RecalcTrigger,Trigger1M)),NA())</f>
        <v>1.515284144503859E-2</v>
      </c>
      <c r="O1940" s="44" t="e">
        <f>IFERROR(_xll.qlIndexFixing(ONIndex3M,I1940,TRUE,_xll.ohTrigger(RecalcTrigger,Trigger3M)),NA())</f>
        <v>#N/A</v>
      </c>
      <c r="P1940" s="44">
        <f>IFERROR(_xll.qlIndexFixing(ONIndex6M,I1940,TRUE,_xll.ohTrigger(RecalcTrigger,Trigger6M)),NA())</f>
        <v>1.5444539263818058E-2</v>
      </c>
      <c r="Q1940" s="183">
        <f>IFERROR(_xll.qlIndexFixing(ONIndex1Y,I1940,TRUE,_xll.ohTrigger(RecalcTrigger,Trigger1Y)),NA())</f>
        <v>1.5622681013889306E-2</v>
      </c>
    </row>
    <row r="1941" spans="2:17" x14ac:dyDescent="0.2">
      <c r="B1941" s="39" t="s">
        <v>42</v>
      </c>
      <c r="D1941" s="42">
        <f>_xll.qlCalendarAdvance(Calendar,$D1940,B1941,"f",FALSE)</f>
        <v>53063</v>
      </c>
      <c r="E1941" s="177">
        <f>_xll.qlInterestRateIndexValueDate(IndexON,D1941)</f>
        <v>53063</v>
      </c>
      <c r="F1941" s="193">
        <f>IFERROR(_xll.qlIndexFixing(IndexON,D1941,TRUE,_xll.ohTrigger(RecalcTrigger,TriggerON)),NA())</f>
        <v>1.5065938339926532E-2</v>
      </c>
      <c r="H1941" s="42">
        <f>_xll.qlCalendarAdvance(Calendar,$H1940,B1941,"f",FALSE)</f>
        <v>53063</v>
      </c>
      <c r="I1941" s="177">
        <f>_xll.qlInterestRateIndexValueDate(Index1M,$H1941)</f>
        <v>53065</v>
      </c>
      <c r="J1941" s="182">
        <f>IFERROR(_xll.qlIndexFixing(Index1M,$H1941,TRUE,_xll.ohTrigger(RecalcTrigger,Trigger1M)),NA())</f>
        <v>1.5167175973023195E-2</v>
      </c>
      <c r="K1941" s="44" t="e">
        <f>IFERROR(_xll.qlIndexFixing(Index3M,H1941,TRUE,_xll.ohTrigger(RecalcTrigger,Trigger3M)),NA())</f>
        <v>#N/A</v>
      </c>
      <c r="L1941" s="44">
        <f>IFERROR(_xll.qlIndexFixing(Index6M,$H1941,TRUE,_xll.ohTrigger(RecalcTrigger,Trigger6M)),NA())</f>
        <v>1.5554954027131239E-2</v>
      </c>
      <c r="M1941" s="183">
        <f>IFERROR(_xll.qlIndexFixing(Index1Y,$H1941,TRUE,_xll.ohTrigger(RecalcTrigger,Trigger1Y)),NA())</f>
        <v>1.5900105150170464E-2</v>
      </c>
      <c r="N1941" s="182">
        <f>IFERROR(_xll.qlIndexFixing(ONIndex1M,I1941,TRUE,_xll.ohTrigger(RecalcTrigger,Trigger1M)),NA())</f>
        <v>1.5154160015331541E-2</v>
      </c>
      <c r="O1941" s="44" t="e">
        <f>IFERROR(_xll.qlIndexFixing(ONIndex3M,I1941,TRUE,_xll.ohTrigger(RecalcTrigger,Trigger3M)),NA())</f>
        <v>#N/A</v>
      </c>
      <c r="P1941" s="44">
        <f>IFERROR(_xll.qlIndexFixing(ONIndex6M,I1941,TRUE,_xll.ohTrigger(RecalcTrigger,Trigger6M)),NA())</f>
        <v>1.5446844324040754E-2</v>
      </c>
      <c r="Q1941" s="183">
        <f>IFERROR(_xll.qlIndexFixing(ONIndex1Y,I1941,TRUE,_xll.ohTrigger(RecalcTrigger,Trigger1Y)),NA())</f>
        <v>1.5625991300494135E-2</v>
      </c>
    </row>
    <row r="1942" spans="2:17" x14ac:dyDescent="0.2">
      <c r="B1942" s="39" t="s">
        <v>42</v>
      </c>
      <c r="D1942" s="42">
        <f>_xll.qlCalendarAdvance(Calendar,$D1941,B1942,"f",FALSE)</f>
        <v>53070</v>
      </c>
      <c r="E1942" s="177">
        <f>_xll.qlInterestRateIndexValueDate(IndexON,D1942)</f>
        <v>53070</v>
      </c>
      <c r="F1942" s="193">
        <f>IFERROR(_xll.qlIndexFixing(IndexON,D1942,TRUE,_xll.ohTrigger(RecalcTrigger,TriggerON)),NA())</f>
        <v>1.5068334517662763E-2</v>
      </c>
      <c r="H1942" s="42">
        <f>_xll.qlCalendarAdvance(Calendar,$H1941,B1942,"f",FALSE)</f>
        <v>53070</v>
      </c>
      <c r="I1942" s="177">
        <f>_xll.qlInterestRateIndexValueDate(Index1M,$H1942)</f>
        <v>53072</v>
      </c>
      <c r="J1942" s="182">
        <f>IFERROR(_xll.qlIndexFixing(Index1M,$H1942,TRUE,_xll.ohTrigger(RecalcTrigger,Trigger1M)),NA())</f>
        <v>1.5169102412201374E-2</v>
      </c>
      <c r="K1942" s="44" t="e">
        <f>IFERROR(_xll.qlIndexFixing(Index3M,H1942,TRUE,_xll.ohTrigger(RecalcTrigger,Trigger3M)),NA())</f>
        <v>#N/A</v>
      </c>
      <c r="L1942" s="44">
        <f>IFERROR(_xll.qlIndexFixing(Index6M,$H1942,TRUE,_xll.ohTrigger(RecalcTrigger,Trigger6M)),NA())</f>
        <v>1.5559081471562939E-2</v>
      </c>
      <c r="M1942" s="183">
        <f>IFERROR(_xll.qlIndexFixing(Index1Y,$H1942,TRUE,_xll.ohTrigger(RecalcTrigger,Trigger1Y)),NA())</f>
        <v>1.5905463953642882E-2</v>
      </c>
      <c r="N1942" s="182">
        <f>IFERROR(_xll.qlIndexFixing(ONIndex1M,I1942,TRUE,_xll.ohTrigger(RecalcTrigger,Trigger1M)),NA())</f>
        <v>1.5156032659131569E-2</v>
      </c>
      <c r="O1942" s="44" t="e">
        <f>IFERROR(_xll.qlIndexFixing(ONIndex3M,I1942,TRUE,_xll.ohTrigger(RecalcTrigger,Trigger3M)),NA())</f>
        <v>#N/A</v>
      </c>
      <c r="P1942" s="44">
        <f>IFERROR(_xll.qlIndexFixing(ONIndex6M,I1942,TRUE,_xll.ohTrigger(RecalcTrigger,Trigger6M)),NA())</f>
        <v>1.5450126366278738E-2</v>
      </c>
      <c r="Q1942" s="183">
        <f>IFERROR(_xll.qlIndexFixing(ONIndex1Y,I1942,TRUE,_xll.ohTrigger(RecalcTrigger,Trigger1Y)),NA())</f>
        <v>1.5630710730221153E-2</v>
      </c>
    </row>
    <row r="1943" spans="2:17" x14ac:dyDescent="0.2">
      <c r="B1943" s="39" t="s">
        <v>42</v>
      </c>
      <c r="D1943" s="42">
        <f>_xll.qlCalendarAdvance(Calendar,$D1942,B1943,"f",FALSE)</f>
        <v>53077</v>
      </c>
      <c r="E1943" s="177">
        <f>_xll.qlInterestRateIndexValueDate(IndexON,D1943)</f>
        <v>53077</v>
      </c>
      <c r="F1943" s="193">
        <f>IFERROR(_xll.qlIndexFixing(IndexON,D1943,TRUE,_xll.ohTrigger(RecalcTrigger,TriggerON)),NA())</f>
        <v>1.5070768720661931E-2</v>
      </c>
      <c r="H1943" s="42">
        <f>_xll.qlCalendarAdvance(Calendar,$H1942,B1943,"f",FALSE)</f>
        <v>53077</v>
      </c>
      <c r="I1943" s="177">
        <f>_xll.qlInterestRateIndexValueDate(Index1M,$H1943)</f>
        <v>53079</v>
      </c>
      <c r="J1943" s="182">
        <f>IFERROR(_xll.qlIndexFixing(Index1M,$H1943,TRUE,_xll.ohTrigger(RecalcTrigger,Trigger1M)),NA())</f>
        <v>1.517106016626274E-2</v>
      </c>
      <c r="K1943" s="44" t="e">
        <f>IFERROR(_xll.qlIndexFixing(Index3M,H1943,TRUE,_xll.ohTrigger(RecalcTrigger,Trigger3M)),NA())</f>
        <v>#N/A</v>
      </c>
      <c r="L1943" s="44">
        <f>IFERROR(_xll.qlIndexFixing(Index6M,$H1943,TRUE,_xll.ohTrigger(RecalcTrigger,Trigger6M)),NA())</f>
        <v>1.5563275525185804E-2</v>
      </c>
      <c r="M1943" s="183">
        <f>IFERROR(_xll.qlIndexFixing(Index1Y,$H1943,TRUE,_xll.ohTrigger(RecalcTrigger,Trigger1Y)),NA())</f>
        <v>1.5910784705403382E-2</v>
      </c>
      <c r="N1943" s="182">
        <f>IFERROR(_xll.qlIndexFixing(ONIndex1M,I1943,TRUE,_xll.ohTrigger(RecalcTrigger,Trigger1M)),NA())</f>
        <v>1.5158210974179909E-2</v>
      </c>
      <c r="O1943" s="44" t="e">
        <f>IFERROR(_xll.qlIndexFixing(ONIndex3M,I1943,TRUE,_xll.ohTrigger(RecalcTrigger,Trigger3M)),NA())</f>
        <v>#N/A</v>
      </c>
      <c r="P1943" s="44">
        <f>IFERROR(_xll.qlIndexFixing(ONIndex6M,I1943,TRUE,_xll.ohTrigger(RecalcTrigger,Trigger6M)),NA())</f>
        <v>1.5453955954365384E-2</v>
      </c>
      <c r="Q1943" s="183">
        <f>IFERROR(_xll.qlIndexFixing(ONIndex1Y,I1943,TRUE,_xll.ohTrigger(RecalcTrigger,Trigger1Y)),NA())</f>
        <v>1.5636226100701478E-2</v>
      </c>
    </row>
    <row r="1944" spans="2:17" x14ac:dyDescent="0.2">
      <c r="B1944" s="39" t="s">
        <v>42</v>
      </c>
      <c r="D1944" s="42">
        <f>_xll.qlCalendarAdvance(Calendar,$D1943,B1944,"f",FALSE)</f>
        <v>53084</v>
      </c>
      <c r="E1944" s="177">
        <f>_xll.qlInterestRateIndexValueDate(IndexON,D1944)</f>
        <v>53084</v>
      </c>
      <c r="F1944" s="193">
        <f>IFERROR(_xll.qlIndexFixing(IndexON,D1944,TRUE,_xll.ohTrigger(RecalcTrigger,TriggerON)),NA())</f>
        <v>1.5073241037653062E-2</v>
      </c>
      <c r="H1944" s="42">
        <f>_xll.qlCalendarAdvance(Calendar,$H1943,B1944,"f",FALSE)</f>
        <v>53084</v>
      </c>
      <c r="I1944" s="177">
        <f>_xll.qlInterestRateIndexValueDate(Index1M,$H1944)</f>
        <v>53086</v>
      </c>
      <c r="J1944" s="182">
        <f>IFERROR(_xll.qlIndexFixing(Index1M,$H1944,TRUE,_xll.ohTrigger(RecalcTrigger,Trigger1M)),NA())</f>
        <v>1.5173049308913333E-2</v>
      </c>
      <c r="K1944" s="44" t="e">
        <f>IFERROR(_xll.qlIndexFixing(Index3M,H1944,TRUE,_xll.ohTrigger(RecalcTrigger,Trigger3M)),NA())</f>
        <v>#N/A</v>
      </c>
      <c r="L1944" s="44">
        <f>IFERROR(_xll.qlIndexFixing(Index6M,$H1944,TRUE,_xll.ohTrigger(RecalcTrigger,Trigger6M)),NA())</f>
        <v>1.5569528371590573E-2</v>
      </c>
      <c r="M1944" s="183">
        <f>IFERROR(_xll.qlIndexFixing(Index1Y,$H1944,TRUE,_xll.ohTrigger(RecalcTrigger,Trigger1Y)),NA())</f>
        <v>1.5916065191577726E-2</v>
      </c>
      <c r="N1944" s="182">
        <f>IFERROR(_xll.qlIndexFixing(ONIndex1M,I1944,TRUE,_xll.ohTrigger(RecalcTrigger,Trigger1M)),NA())</f>
        <v>1.5159871478873654E-2</v>
      </c>
      <c r="O1944" s="44" t="e">
        <f>IFERROR(_xll.qlIndexFixing(ONIndex3M,I1944,TRUE,_xll.ohTrigger(RecalcTrigger,Trigger3M)),NA())</f>
        <v>#N/A</v>
      </c>
      <c r="P1944" s="44">
        <f>IFERROR(_xll.qlIndexFixing(ONIndex6M,I1944,TRUE,_xll.ohTrigger(RecalcTrigger,Trigger6M)),NA())</f>
        <v>1.5456883349651562E-2</v>
      </c>
      <c r="Q1944" s="183">
        <f>IFERROR(_xll.qlIndexFixing(ONIndex1Y,I1944,TRUE,_xll.ohTrigger(RecalcTrigger,Trigger1Y)),NA())</f>
        <v>1.564044804037934E-2</v>
      </c>
    </row>
    <row r="1945" spans="2:17" x14ac:dyDescent="0.2">
      <c r="B1945" s="39" t="s">
        <v>42</v>
      </c>
      <c r="D1945" s="42">
        <f>_xll.qlCalendarAdvance(Calendar,$D1944,B1945,"f",FALSE)</f>
        <v>53091</v>
      </c>
      <c r="E1945" s="177">
        <f>_xll.qlInterestRateIndexValueDate(IndexON,D1945)</f>
        <v>53091</v>
      </c>
      <c r="F1945" s="193">
        <f>IFERROR(_xll.qlIndexFixing(IndexON,D1945,TRUE,_xll.ohTrigger(RecalcTrigger,TriggerON)),NA())</f>
        <v>1.50757515569655E-2</v>
      </c>
      <c r="H1945" s="42">
        <f>_xll.qlCalendarAdvance(Calendar,$H1944,B1945,"f",FALSE)</f>
        <v>53091</v>
      </c>
      <c r="I1945" s="177">
        <f>_xll.qlInterestRateIndexValueDate(Index1M,$H1945)</f>
        <v>53093</v>
      </c>
      <c r="J1945" s="182">
        <f>IFERROR(_xll.qlIndexFixing(Index1M,$H1945,TRUE,_xll.ohTrigger(RecalcTrigger,Trigger1M)),NA())</f>
        <v>1.5175069913876682E-2</v>
      </c>
      <c r="K1945" s="44" t="e">
        <f>IFERROR(_xll.qlIndexFixing(Index3M,H1945,TRUE,_xll.ohTrigger(RecalcTrigger,Trigger3M)),NA())</f>
        <v>#N/A</v>
      </c>
      <c r="L1945" s="44">
        <f>IFERROR(_xll.qlIndexFixing(Index6M,$H1945,TRUE,_xll.ohTrigger(RecalcTrigger,Trigger6M)),NA())</f>
        <v>1.5573871147730562E-2</v>
      </c>
      <c r="M1945" s="183">
        <f>IFERROR(_xll.qlIndexFixing(Index1Y,$H1945,TRUE,_xll.ohTrigger(RecalcTrigger,Trigger1Y)),NA())</f>
        <v>1.5921303192759015E-2</v>
      </c>
      <c r="N1945" s="182">
        <f>IFERROR(_xll.qlIndexFixing(ONIndex1M,I1945,TRUE,_xll.ohTrigger(RecalcTrigger,Trigger1M)),NA())</f>
        <v>1.5161837801818123E-2</v>
      </c>
      <c r="O1945" s="44" t="e">
        <f>IFERROR(_xll.qlIndexFixing(ONIndex3M,I1945,TRUE,_xll.ohTrigger(RecalcTrigger,Trigger3M)),NA())</f>
        <v>#N/A</v>
      </c>
      <c r="P1945" s="44">
        <f>IFERROR(_xll.qlIndexFixing(ONIndex6M,I1945,TRUE,_xll.ohTrigger(RecalcTrigger,Trigger6M)),NA())</f>
        <v>1.5460358585350775E-2</v>
      </c>
      <c r="Q1945" s="183">
        <f>IFERROR(_xll.qlIndexFixing(ONIndex1Y,I1945,TRUE,_xll.ohTrigger(RecalcTrigger,Trigger1Y)),NA())</f>
        <v>1.5645466379163864E-2</v>
      </c>
    </row>
    <row r="1946" spans="2:17" x14ac:dyDescent="0.2">
      <c r="B1946" s="39" t="s">
        <v>42</v>
      </c>
      <c r="D1946" s="42">
        <f>_xll.qlCalendarAdvance(Calendar,$D1945,B1946,"f",FALSE)</f>
        <v>53098</v>
      </c>
      <c r="E1946" s="177">
        <f>_xll.qlInterestRateIndexValueDate(IndexON,D1946)</f>
        <v>53098</v>
      </c>
      <c r="F1946" s="193">
        <f>IFERROR(_xll.qlIndexFixing(IndexON,D1946,TRUE,_xll.ohTrigger(RecalcTrigger,TriggerON)),NA())</f>
        <v>1.5078300367648012E-2</v>
      </c>
      <c r="H1946" s="42">
        <f>_xll.qlCalendarAdvance(Calendar,$H1945,B1946,"f",FALSE)</f>
        <v>53098</v>
      </c>
      <c r="I1946" s="177">
        <f>_xll.qlInterestRateIndexValueDate(Index1M,$H1946)</f>
        <v>53100</v>
      </c>
      <c r="J1946" s="182">
        <f>IFERROR(_xll.qlIndexFixing(Index1M,$H1946,TRUE,_xll.ohTrigger(RecalcTrigger,Trigger1M)),NA())</f>
        <v>1.5177122054866321E-2</v>
      </c>
      <c r="K1946" s="44" t="e">
        <f>IFERROR(_xll.qlIndexFixing(Index3M,H1946,TRUE,_xll.ohTrigger(RecalcTrigger,Trigger3M)),NA())</f>
        <v>#N/A</v>
      </c>
      <c r="L1946" s="44">
        <f>IFERROR(_xll.qlIndexFixing(Index6M,$H1946,TRUE,_xll.ohTrigger(RecalcTrigger,Trigger6M)),NA())</f>
        <v>1.5578281020309063E-2</v>
      </c>
      <c r="M1946" s="183">
        <f>IFERROR(_xll.qlIndexFixing(Index1Y,$H1946,TRUE,_xll.ohTrigger(RecalcTrigger,Trigger1Y)),NA())</f>
        <v>1.5926496484004824E-2</v>
      </c>
      <c r="N1946" s="182">
        <f>IFERROR(_xll.qlIndexFixing(ONIndex1M,I1946,TRUE,_xll.ohTrigger(RecalcTrigger,Trigger1M)),NA())</f>
        <v>1.5163835498386291E-2</v>
      </c>
      <c r="O1946" s="44" t="e">
        <f>IFERROR(_xll.qlIndexFixing(ONIndex3M,I1946,TRUE,_xll.ohTrigger(RecalcTrigger,Trigger3M)),NA())</f>
        <v>#N/A</v>
      </c>
      <c r="P1946" s="44">
        <f>IFERROR(_xll.qlIndexFixing(ONIndex6M,I1946,TRUE,_xll.ohTrigger(RecalcTrigger,Trigger6M)),NA())</f>
        <v>1.546389851338148E-2</v>
      </c>
      <c r="Q1946" s="183">
        <f>IFERROR(_xll.qlIndexFixing(ONIndex1Y,I1946,TRUE,_xll.ohTrigger(RecalcTrigger,Trigger1Y)),NA())</f>
        <v>1.565058481268089E-2</v>
      </c>
    </row>
    <row r="1947" spans="2:17" x14ac:dyDescent="0.2">
      <c r="B1947" s="39" t="s">
        <v>42</v>
      </c>
      <c r="D1947" s="42">
        <f>_xll.qlCalendarAdvance(Calendar,$D1946,B1947,"f",FALSE)</f>
        <v>53105</v>
      </c>
      <c r="E1947" s="177">
        <f>_xll.qlInterestRateIndexValueDate(IndexON,D1947)</f>
        <v>53105</v>
      </c>
      <c r="F1947" s="193">
        <f>IFERROR(_xll.qlIndexFixing(IndexON,D1947,TRUE,_xll.ohTrigger(RecalcTrigger,TriggerON)),NA())</f>
        <v>1.5080887557870071E-2</v>
      </c>
      <c r="H1947" s="42">
        <f>_xll.qlCalendarAdvance(Calendar,$H1946,B1947,"f",FALSE)</f>
        <v>53105</v>
      </c>
      <c r="I1947" s="177">
        <f>_xll.qlInterestRateIndexValueDate(Index1M,$H1947)</f>
        <v>53107</v>
      </c>
      <c r="J1947" s="182">
        <f>IFERROR(_xll.qlIndexFixing(Index1M,$H1947,TRUE,_xll.ohTrigger(RecalcTrigger,Trigger1M)),NA())</f>
        <v>1.5179205805598284E-2</v>
      </c>
      <c r="K1947" s="44" t="e">
        <f>IFERROR(_xll.qlIndexFixing(Index3M,H1947,TRUE,_xll.ohTrigger(RecalcTrigger,Trigger3M)),NA())</f>
        <v>#N/A</v>
      </c>
      <c r="L1947" s="44">
        <f>IFERROR(_xll.qlIndexFixing(Index6M,$H1947,TRUE,_xll.ohTrigger(RecalcTrigger,Trigger6M)),NA())</f>
        <v>1.5582758138209564E-2</v>
      </c>
      <c r="M1947" s="183">
        <f>IFERROR(_xll.qlIndexFixing(Index1Y,$H1947,TRUE,_xll.ohTrigger(RecalcTrigger,Trigger1Y)),NA())</f>
        <v>1.5931642834839842E-2</v>
      </c>
      <c r="N1947" s="182">
        <f>IFERROR(_xll.qlIndexFixing(ONIndex1M,I1947,TRUE,_xll.ohTrigger(RecalcTrigger,Trigger1M)),NA())</f>
        <v>1.5165864642199267E-2</v>
      </c>
      <c r="O1947" s="44" t="e">
        <f>IFERROR(_xll.qlIndexFixing(ONIndex3M,I1947,TRUE,_xll.ohTrigger(RecalcTrigger,Trigger3M)),NA())</f>
        <v>#N/A</v>
      </c>
      <c r="P1947" s="44">
        <f>IFERROR(_xll.qlIndexFixing(ONIndex6M,I1947,TRUE,_xll.ohTrigger(RecalcTrigger,Trigger6M)),NA())</f>
        <v>1.5467503281145767E-2</v>
      </c>
      <c r="Q1947" s="183">
        <f>IFERROR(_xll.qlIndexFixing(ONIndex1Y,I1947,TRUE,_xll.ohTrigger(RecalcTrigger,Trigger1Y)),NA())</f>
        <v>1.5655803569867288E-2</v>
      </c>
    </row>
    <row r="1948" spans="2:17" x14ac:dyDescent="0.2">
      <c r="B1948" s="39" t="s">
        <v>42</v>
      </c>
      <c r="D1948" s="42">
        <f>_xll.qlCalendarAdvance(Calendar,$D1947,B1948,"f",FALSE)</f>
        <v>53112</v>
      </c>
      <c r="E1948" s="177">
        <f>_xll.qlInterestRateIndexValueDate(IndexON,D1948)</f>
        <v>53112</v>
      </c>
      <c r="F1948" s="193">
        <f>IFERROR(_xll.qlIndexFixing(IndexON,D1948,TRUE,_xll.ohTrigger(RecalcTrigger,TriggerON)),NA())</f>
        <v>1.50835132163607E-2</v>
      </c>
      <c r="H1948" s="42">
        <f>_xll.qlCalendarAdvance(Calendar,$H1947,B1948,"f",FALSE)</f>
        <v>53112</v>
      </c>
      <c r="I1948" s="177">
        <f>_xll.qlInterestRateIndexValueDate(Index1M,$H1948)</f>
        <v>53114</v>
      </c>
      <c r="J1948" s="182">
        <f>IFERROR(_xll.qlIndexFixing(Index1M,$H1948,TRUE,_xll.ohTrigger(RecalcTrigger,Trigger1M)),NA())</f>
        <v>1.5181321239783607E-2</v>
      </c>
      <c r="K1948" s="44" t="e">
        <f>IFERROR(_xll.qlIndexFixing(Index3M,H1948,TRUE,_xll.ohTrigger(RecalcTrigger,Trigger3M)),NA())</f>
        <v>#N/A</v>
      </c>
      <c r="L1948" s="44">
        <f>IFERROR(_xll.qlIndexFixing(Index6M,$H1948,TRUE,_xll.ohTrigger(RecalcTrigger,Trigger6M)),NA())</f>
        <v>1.5585250140531531E-2</v>
      </c>
      <c r="M1948" s="183">
        <f>IFERROR(_xll.qlIndexFixing(Index1Y,$H1948,TRUE,_xll.ohTrigger(RecalcTrigger,Trigger1Y)),NA())</f>
        <v>1.5936740009256746E-2</v>
      </c>
      <c r="N1948" s="182">
        <f>IFERROR(_xll.qlIndexFixing(ONIndex1M,I1948,TRUE,_xll.ohTrigger(RecalcTrigger,Trigger1M)),NA())</f>
        <v>1.5167925306878161E-2</v>
      </c>
      <c r="O1948" s="44" t="e">
        <f>IFERROR(_xll.qlIndexFixing(ONIndex3M,I1948,TRUE,_xll.ohTrigger(RecalcTrigger,Trigger3M)),NA())</f>
        <v>#N/A</v>
      </c>
      <c r="P1948" s="44">
        <f>IFERROR(_xll.qlIndexFixing(ONIndex6M,I1948,TRUE,_xll.ohTrigger(RecalcTrigger,Trigger6M)),NA())</f>
        <v>1.5471173035805919E-2</v>
      </c>
      <c r="Q1948" s="183">
        <f>IFERROR(_xll.qlIndexFixing(ONIndex1Y,I1948,TRUE,_xll.ohTrigger(RecalcTrigger,Trigger1Y)),NA())</f>
        <v>1.566112288021948E-2</v>
      </c>
    </row>
    <row r="1949" spans="2:17" x14ac:dyDescent="0.2">
      <c r="B1949" s="39" t="s">
        <v>42</v>
      </c>
      <c r="D1949" s="42">
        <f>_xll.qlCalendarAdvance(Calendar,$D1948,B1949,"f",FALSE)</f>
        <v>53119</v>
      </c>
      <c r="E1949" s="177">
        <f>_xll.qlInterestRateIndexValueDate(IndexON,D1949)</f>
        <v>53119</v>
      </c>
      <c r="F1949" s="193">
        <f>IFERROR(_xll.qlIndexFixing(IndexON,D1949,TRUE,_xll.ohTrigger(RecalcTrigger,TriggerON)),NA())</f>
        <v>1.5086177431768988E-2</v>
      </c>
      <c r="H1949" s="42">
        <f>_xll.qlCalendarAdvance(Calendar,$H1948,B1949,"f",FALSE)</f>
        <v>53119</v>
      </c>
      <c r="I1949" s="177">
        <f>_xll.qlInterestRateIndexValueDate(Index1M,$H1949)</f>
        <v>53121</v>
      </c>
      <c r="J1949" s="182">
        <f>IFERROR(_xll.qlIndexFixing(Index1M,$H1949,TRUE,_xll.ohTrigger(RecalcTrigger,Trigger1M)),NA())</f>
        <v>1.5183468431148317E-2</v>
      </c>
      <c r="K1949" s="44" t="e">
        <f>IFERROR(_xll.qlIndexFixing(Index3M,H1949,TRUE,_xll.ohTrigger(RecalcTrigger,Trigger3M)),NA())</f>
        <v>#N/A</v>
      </c>
      <c r="L1949" s="44">
        <f>IFERROR(_xll.qlIndexFixing(Index6M,$H1949,TRUE,_xll.ohTrigger(RecalcTrigger,Trigger6M)),NA())</f>
        <v>1.5589846975033649E-2</v>
      </c>
      <c r="M1949" s="183">
        <f>IFERROR(_xll.qlIndexFixing(Index1Y,$H1949,TRUE,_xll.ohTrigger(RecalcTrigger,Trigger1Y)),NA())</f>
        <v>1.594178576571707E-2</v>
      </c>
      <c r="N1949" s="182">
        <f>IFERROR(_xll.qlIndexFixing(ONIndex1M,I1949,TRUE,_xll.ohTrigger(RecalcTrigger,Trigger1M)),NA())</f>
        <v>1.5170017565724336E-2</v>
      </c>
      <c r="O1949" s="44" t="e">
        <f>IFERROR(_xll.qlIndexFixing(ONIndex3M,I1949,TRUE,_xll.ohTrigger(RecalcTrigger,Trigger3M)),NA())</f>
        <v>#N/A</v>
      </c>
      <c r="P1949" s="44">
        <f>IFERROR(_xll.qlIndexFixing(ONIndex6M,I1949,TRUE,_xll.ohTrigger(RecalcTrigger,Trigger6M)),NA())</f>
        <v>1.5474907924444281E-2</v>
      </c>
      <c r="Q1949" s="183">
        <f>IFERROR(_xll.qlIndexFixing(ONIndex1Y,I1949,TRUE,_xll.ohTrigger(RecalcTrigger,Trigger1Y)),NA())</f>
        <v>1.5666542972674335E-2</v>
      </c>
    </row>
    <row r="1950" spans="2:17" x14ac:dyDescent="0.2">
      <c r="B1950" s="39" t="s">
        <v>42</v>
      </c>
      <c r="D1950" s="42">
        <f>_xll.qlCalendarAdvance(Calendar,$D1949,B1950,"f",FALSE)</f>
        <v>53126</v>
      </c>
      <c r="E1950" s="177">
        <f>_xll.qlInterestRateIndexValueDate(IndexON,D1950)</f>
        <v>53126</v>
      </c>
      <c r="F1950" s="193">
        <f>IFERROR(_xll.qlIndexFixing(IndexON,D1950,TRUE,_xll.ohTrigger(RecalcTrigger,TriggerON)),NA())</f>
        <v>1.5088880292744022E-2</v>
      </c>
      <c r="H1950" s="42">
        <f>_xll.qlCalendarAdvance(Calendar,$H1949,B1950,"f",FALSE)</f>
        <v>53126</v>
      </c>
      <c r="I1950" s="177">
        <f>_xll.qlInterestRateIndexValueDate(Index1M,$H1950)</f>
        <v>53128</v>
      </c>
      <c r="J1950" s="182">
        <f>IFERROR(_xll.qlIndexFixing(Index1M,$H1950,TRUE,_xll.ohTrigger(RecalcTrigger,Trigger1M)),NA())</f>
        <v>1.5185647453405948E-2</v>
      </c>
      <c r="K1950" s="44" t="e">
        <f>IFERROR(_xll.qlIndexFixing(Index3M,H1950,TRUE,_xll.ohTrigger(RecalcTrigger,Trigger3M)),NA())</f>
        <v>#N/A</v>
      </c>
      <c r="L1950" s="44">
        <f>IFERROR(_xll.qlIndexFixing(Index6M,$H1950,TRUE,_xll.ohTrigger(RecalcTrigger,Trigger6M)),NA())</f>
        <v>1.5594511460713978E-2</v>
      </c>
      <c r="M1950" s="183">
        <f>IFERROR(_xll.qlIndexFixing(Index1Y,$H1950,TRUE,_xll.ohTrigger(RecalcTrigger,Trigger1Y)),NA())</f>
        <v>1.5946777857151657E-2</v>
      </c>
      <c r="N1950" s="182">
        <f>IFERROR(_xll.qlIndexFixing(ONIndex1M,I1950,TRUE,_xll.ohTrigger(RecalcTrigger,Trigger1M)),NA())</f>
        <v>1.5172141492758584E-2</v>
      </c>
      <c r="O1950" s="44" t="e">
        <f>IFERROR(_xll.qlIndexFixing(ONIndex3M,I1950,TRUE,_xll.ohTrigger(RecalcTrigger,Trigger3M)),NA())</f>
        <v>#N/A</v>
      </c>
      <c r="P1950" s="44">
        <f>IFERROR(_xll.qlIndexFixing(ONIndex6M,I1950,TRUE,_xll.ohTrigger(RecalcTrigger,Trigger6M)),NA())</f>
        <v>1.5478708094462945E-2</v>
      </c>
      <c r="Q1950" s="183">
        <f>IFERROR(_xll.qlIndexFixing(ONIndex1Y,I1950,TRUE,_xll.ohTrigger(RecalcTrigger,Trigger1Y)),NA())</f>
        <v>1.5672064076568404E-2</v>
      </c>
    </row>
    <row r="1951" spans="2:17" x14ac:dyDescent="0.2">
      <c r="B1951" s="39" t="s">
        <v>42</v>
      </c>
      <c r="D1951" s="42">
        <f>_xll.qlCalendarAdvance(Calendar,$D1950,B1951,"f",FALSE)</f>
        <v>53133</v>
      </c>
      <c r="E1951" s="177">
        <f>_xll.qlInterestRateIndexValueDate(IndexON,D1951)</f>
        <v>53133</v>
      </c>
      <c r="F1951" s="193">
        <f>IFERROR(_xll.qlIndexFixing(IndexON,D1951,TRUE,_xll.ohTrigger(RecalcTrigger,TriggerON)),NA())</f>
        <v>1.509162188777502E-2</v>
      </c>
      <c r="H1951" s="42">
        <f>_xll.qlCalendarAdvance(Calendar,$H1950,B1951,"f",FALSE)</f>
        <v>53133</v>
      </c>
      <c r="I1951" s="177">
        <f>_xll.qlInterestRateIndexValueDate(Index1M,$H1951)</f>
        <v>53135</v>
      </c>
      <c r="J1951" s="182">
        <f>IFERROR(_xll.qlIndexFixing(Index1M,$H1951,TRUE,_xll.ohTrigger(RecalcTrigger,Trigger1M)),NA())</f>
        <v>1.5187858380275032E-2</v>
      </c>
      <c r="K1951" s="44" t="e">
        <f>IFERROR(_xll.qlIndexFixing(Index3M,H1951,TRUE,_xll.ohTrigger(RecalcTrigger,Trigger3M)),NA())</f>
        <v>#N/A</v>
      </c>
      <c r="L1951" s="44">
        <f>IFERROR(_xll.qlIndexFixing(Index6M,$H1951,TRUE,_xll.ohTrigger(RecalcTrigger,Trigger6M)),NA())</f>
        <v>1.5599228614452636E-2</v>
      </c>
      <c r="M1951" s="183">
        <f>IFERROR(_xll.qlIndexFixing(Index1Y,$H1951,TRUE,_xll.ohTrigger(RecalcTrigger,Trigger1Y)),NA())</f>
        <v>1.5951714030962176E-2</v>
      </c>
      <c r="N1951" s="182">
        <f>IFERROR(_xll.qlIndexFixing(ONIndex1M,I1951,TRUE,_xll.ohTrigger(RecalcTrigger,Trigger1M)),NA())</f>
        <v>1.5174297161362205E-2</v>
      </c>
      <c r="O1951" s="44" t="e">
        <f>IFERROR(_xll.qlIndexFixing(ONIndex3M,I1951,TRUE,_xll.ohTrigger(RecalcTrigger,Trigger3M)),NA())</f>
        <v>#N/A</v>
      </c>
      <c r="P1951" s="44">
        <f>IFERROR(_xll.qlIndexFixing(ONIndex6M,I1951,TRUE,_xll.ohTrigger(RecalcTrigger,Trigger6M)),NA())</f>
        <v>1.5482573693104129E-2</v>
      </c>
      <c r="Q1951" s="183">
        <f>IFERROR(_xll.qlIndexFixing(ONIndex1Y,I1951,TRUE,_xll.ohTrigger(RecalcTrigger,Trigger1Y)),NA())</f>
        <v>1.5677686420918491E-2</v>
      </c>
    </row>
    <row r="1952" spans="2:17" x14ac:dyDescent="0.2">
      <c r="B1952" s="39" t="s">
        <v>42</v>
      </c>
      <c r="D1952" s="42">
        <f>_xll.qlCalendarAdvance(Calendar,$D1951,B1952,"f",FALSE)</f>
        <v>53140</v>
      </c>
      <c r="E1952" s="177">
        <f>_xll.qlInterestRateIndexValueDate(IndexON,D1952)</f>
        <v>53140</v>
      </c>
      <c r="F1952" s="193">
        <f>IFERROR(_xll.qlIndexFixing(IndexON,D1952,TRUE,_xll.ohTrigger(RecalcTrigger,TriggerON)),NA())</f>
        <v>1.5094402305591004E-2</v>
      </c>
      <c r="H1952" s="42">
        <f>_xll.qlCalendarAdvance(Calendar,$H1951,B1952,"f",FALSE)</f>
        <v>53140</v>
      </c>
      <c r="I1952" s="177">
        <f>_xll.qlInterestRateIndexValueDate(Index1M,$H1952)</f>
        <v>53142</v>
      </c>
      <c r="J1952" s="182">
        <f>IFERROR(_xll.qlIndexFixing(Index1M,$H1952,TRUE,_xll.ohTrigger(RecalcTrigger,Trigger1M)),NA())</f>
        <v>1.5190101285469104E-2</v>
      </c>
      <c r="K1952" s="44" t="e">
        <f>IFERROR(_xll.qlIndexFixing(Index3M,H1952,TRUE,_xll.ohTrigger(RecalcTrigger,Trigger3M)),NA())</f>
        <v>#N/A</v>
      </c>
      <c r="L1952" s="44">
        <f>IFERROR(_xll.qlIndexFixing(Index6M,$H1952,TRUE,_xll.ohTrigger(RecalcTrigger,Trigger6M)),NA())</f>
        <v>1.5603928225576939E-2</v>
      </c>
      <c r="M1952" s="183">
        <f>IFERROR(_xll.qlIndexFixing(Index1Y,$H1952,TRUE,_xll.ohTrigger(RecalcTrigger,Trigger1Y)),NA())</f>
        <v>1.5956592029022016E-2</v>
      </c>
      <c r="N1952" s="182">
        <f>IFERROR(_xll.qlIndexFixing(ONIndex1M,I1952,TRUE,_xll.ohTrigger(RecalcTrigger,Trigger1M)),NA())</f>
        <v>1.5176484645316179E-2</v>
      </c>
      <c r="O1952" s="44" t="e">
        <f>IFERROR(_xll.qlIndexFixing(ONIndex3M,I1952,TRUE,_xll.ohTrigger(RecalcTrigger,Trigger3M)),NA())</f>
        <v>#N/A</v>
      </c>
      <c r="P1952" s="44">
        <f>IFERROR(_xll.qlIndexFixing(ONIndex6M,I1952,TRUE,_xll.ohTrigger(RecalcTrigger,Trigger6M)),NA())</f>
        <v>1.5486504867610051E-2</v>
      </c>
      <c r="Q1952" s="183">
        <f>IFERROR(_xll.qlIndexFixing(ONIndex1Y,I1952,TRUE,_xll.ohTrigger(RecalcTrigger,Trigger1Y)),NA())</f>
        <v>1.568341023498121E-2</v>
      </c>
    </row>
    <row r="1953" spans="2:17" x14ac:dyDescent="0.2">
      <c r="B1953" s="39" t="s">
        <v>42</v>
      </c>
      <c r="D1953" s="42">
        <f>_xll.qlCalendarAdvance(Calendar,$D1952,B1953,"f",FALSE)</f>
        <v>53147</v>
      </c>
      <c r="E1953" s="177">
        <f>_xll.qlInterestRateIndexValueDate(IndexON,D1953)</f>
        <v>53147</v>
      </c>
      <c r="F1953" s="193">
        <f>IFERROR(_xll.qlIndexFixing(IndexON,D1953,TRUE,_xll.ohTrigger(RecalcTrigger,TriggerON)),NA())</f>
        <v>1.5097221634521318E-2</v>
      </c>
      <c r="H1953" s="42">
        <f>_xll.qlCalendarAdvance(Calendar,$H1952,B1953,"f",FALSE)</f>
        <v>53147</v>
      </c>
      <c r="I1953" s="177">
        <f>_xll.qlInterestRateIndexValueDate(Index1M,$H1953)</f>
        <v>53149</v>
      </c>
      <c r="J1953" s="182">
        <f>IFERROR(_xll.qlIndexFixing(Index1M,$H1953,TRUE,_xll.ohTrigger(RecalcTrigger,Trigger1M)),NA())</f>
        <v>1.5192376242709194E-2</v>
      </c>
      <c r="K1953" s="44" t="e">
        <f>IFERROR(_xll.qlIndexFixing(Index3M,H1953,TRUE,_xll.ohTrigger(RecalcTrigger,Trigger3M)),NA())</f>
        <v>#N/A</v>
      </c>
      <c r="L1953" s="44">
        <f>IFERROR(_xll.qlIndexFixing(Index6M,$H1953,TRUE,_xll.ohTrigger(RecalcTrigger,Trigger6M)),NA())</f>
        <v>1.5610619429284661E-2</v>
      </c>
      <c r="M1953" s="183">
        <f>IFERROR(_xll.qlIndexFixing(Index1Y,$H1953,TRUE,_xll.ohTrigger(RecalcTrigger,Trigger1Y)),NA())</f>
        <v>1.5961409587677798E-2</v>
      </c>
      <c r="N1953" s="182">
        <f>IFERROR(_xll.qlIndexFixing(ONIndex1M,I1953,TRUE,_xll.ohTrigger(RecalcTrigger,Trigger1M)),NA())</f>
        <v>1.5178704017921874E-2</v>
      </c>
      <c r="O1953" s="44" t="e">
        <f>IFERROR(_xll.qlIndexFixing(ONIndex3M,I1953,TRUE,_xll.ohTrigger(RecalcTrigger,Trigger3M)),NA())</f>
        <v>#N/A</v>
      </c>
      <c r="P1953" s="44">
        <f>IFERROR(_xll.qlIndexFixing(ONIndex6M,I1953,TRUE,_xll.ohTrigger(RecalcTrigger,Trigger6M)),NA())</f>
        <v>1.549050176522293E-2</v>
      </c>
      <c r="Q1953" s="183">
        <f>IFERROR(_xll.qlIndexFixing(ONIndex1Y,I1953,TRUE,_xll.ohTrigger(RecalcTrigger,Trigger1Y)),NA())</f>
        <v>1.5689235747933239E-2</v>
      </c>
    </row>
    <row r="1954" spans="2:17" x14ac:dyDescent="0.2">
      <c r="B1954" s="39" t="s">
        <v>42</v>
      </c>
      <c r="D1954" s="42">
        <f>_xll.qlCalendarAdvance(Calendar,$D1953,B1954,"f",FALSE)</f>
        <v>53154</v>
      </c>
      <c r="E1954" s="177">
        <f>_xll.qlInterestRateIndexValueDate(IndexON,D1954)</f>
        <v>53154</v>
      </c>
      <c r="F1954" s="193">
        <f>IFERROR(_xll.qlIndexFixing(IndexON,D1954,TRUE,_xll.ohTrigger(RecalcTrigger,TriggerON)),NA())</f>
        <v>1.5100079963374924E-2</v>
      </c>
      <c r="H1954" s="42">
        <f>_xll.qlCalendarAdvance(Calendar,$H1953,B1954,"f",FALSE)</f>
        <v>53154</v>
      </c>
      <c r="I1954" s="177">
        <f>_xll.qlInterestRateIndexValueDate(Index1M,$H1954)</f>
        <v>53156</v>
      </c>
      <c r="J1954" s="182">
        <f>IFERROR(_xll.qlIndexFixing(Index1M,$H1954,TRUE,_xll.ohTrigger(RecalcTrigger,Trigger1M)),NA())</f>
        <v>1.5194683325716329E-2</v>
      </c>
      <c r="K1954" s="44" t="e">
        <f>IFERROR(_xll.qlIndexFixing(Index3M,H1954,TRUE,_xll.ohTrigger(RecalcTrigger,Trigger3M)),NA())</f>
        <v>#N/A</v>
      </c>
      <c r="L1954" s="44">
        <f>IFERROR(_xll.qlIndexFixing(Index6M,$H1954,TRUE,_xll.ohTrigger(RecalcTrigger,Trigger6M)),NA())</f>
        <v>1.5615234845033604E-2</v>
      </c>
      <c r="M1954" s="183">
        <f>IFERROR(_xll.qlIndexFixing(Index1Y,$H1954,TRUE,_xll.ohTrigger(RecalcTrigger,Trigger1Y)),NA())</f>
        <v>1.5966164437749827E-2</v>
      </c>
      <c r="N1954" s="182">
        <f>IFERROR(_xll.qlIndexFixing(ONIndex1M,I1954,TRUE,_xll.ohTrigger(RecalcTrigger,Trigger1M)),NA())</f>
        <v>1.5180955352960268E-2</v>
      </c>
      <c r="O1954" s="44" t="e">
        <f>IFERROR(_xll.qlIndexFixing(ONIndex3M,I1954,TRUE,_xll.ohTrigger(RecalcTrigger,Trigger3M)),NA())</f>
        <v>#N/A</v>
      </c>
      <c r="P1954" s="44">
        <f>IFERROR(_xll.qlIndexFixing(ONIndex6M,I1954,TRUE,_xll.ohTrigger(RecalcTrigger,Trigger6M)),NA())</f>
        <v>1.5494564533184985E-2</v>
      </c>
      <c r="Q1954" s="183">
        <f>IFERROR(_xll.qlIndexFixing(ONIndex1Y,I1954,TRUE,_xll.ohTrigger(RecalcTrigger,Trigger1Y)),NA())</f>
        <v>1.5695163188951256E-2</v>
      </c>
    </row>
    <row r="1955" spans="2:17" x14ac:dyDescent="0.2">
      <c r="B1955" s="39" t="s">
        <v>42</v>
      </c>
      <c r="D1955" s="42">
        <f>_xll.qlCalendarAdvance(Calendar,$D1954,B1955,"f",FALSE)</f>
        <v>53161</v>
      </c>
      <c r="E1955" s="177">
        <f>_xll.qlInterestRateIndexValueDate(IndexON,D1955)</f>
        <v>53161</v>
      </c>
      <c r="F1955" s="193">
        <f>IFERROR(_xll.qlIndexFixing(IndexON,D1955,TRUE,_xll.ohTrigger(RecalcTrigger,TriggerON)),NA())</f>
        <v>1.5102977380720972E-2</v>
      </c>
      <c r="H1955" s="42">
        <f>_xll.qlCalendarAdvance(Calendar,$H1954,B1955,"f",FALSE)</f>
        <v>53161</v>
      </c>
      <c r="I1955" s="177">
        <f>_xll.qlInterestRateIndexValueDate(Index1M,$H1955)</f>
        <v>53163</v>
      </c>
      <c r="J1955" s="182">
        <f>IFERROR(_xll.qlIndexFixing(Index1M,$H1955,TRUE,_xll.ohTrigger(RecalcTrigger,Trigger1M)),NA())</f>
        <v>1.5197022608209043E-2</v>
      </c>
      <c r="K1955" s="44" t="e">
        <f>IFERROR(_xll.qlIndexFixing(Index3M,H1955,TRUE,_xll.ohTrigger(RecalcTrigger,Trigger3M)),NA())</f>
        <v>#N/A</v>
      </c>
      <c r="L1955" s="44">
        <f>IFERROR(_xll.qlIndexFixing(Index6M,$H1955,TRUE,_xll.ohTrigger(RecalcTrigger,Trigger6M)),NA())</f>
        <v>1.5619815430368724E-2</v>
      </c>
      <c r="M1955" s="183">
        <f>IFERROR(_xll.qlIndexFixing(Index1Y,$H1955,TRUE,_xll.ohTrigger(RecalcTrigger,Trigger1Y)),NA())</f>
        <v>1.5970854304534286E-2</v>
      </c>
      <c r="N1955" s="182">
        <f>IFERROR(_xll.qlIndexFixing(ONIndex1M,I1955,TRUE,_xll.ohTrigger(RecalcTrigger,Trigger1M)),NA())</f>
        <v>1.5183238724052472E-2</v>
      </c>
      <c r="O1955" s="44" t="e">
        <f>IFERROR(_xll.qlIndexFixing(ONIndex3M,I1955,TRUE,_xll.ohTrigger(RecalcTrigger,Trigger3M)),NA())</f>
        <v>#N/A</v>
      </c>
      <c r="P1955" s="44">
        <f>IFERROR(_xll.qlIndexFixing(ONIndex6M,I1955,TRUE,_xll.ohTrigger(RecalcTrigger,Trigger6M)),NA())</f>
        <v>1.5498693318738432E-2</v>
      </c>
      <c r="Q1955" s="183">
        <f>IFERROR(_xll.qlIndexFixing(ONIndex1Y,I1955,TRUE,_xll.ohTrigger(RecalcTrigger,Trigger1Y)),NA())</f>
        <v>1.5701192787211937E-2</v>
      </c>
    </row>
    <row r="1956" spans="2:17" x14ac:dyDescent="0.2">
      <c r="B1956" s="39" t="s">
        <v>42</v>
      </c>
      <c r="D1956" s="42">
        <f>_xll.qlCalendarAdvance(Calendar,$D1955,B1956,"f",FALSE)</f>
        <v>53168</v>
      </c>
      <c r="E1956" s="177">
        <f>_xll.qlInterestRateIndexValueDate(IndexON,D1956)</f>
        <v>53168</v>
      </c>
      <c r="F1956" s="193">
        <f>IFERROR(_xll.qlIndexFixing(IndexON,D1956,TRUE,_xll.ohTrigger(RecalcTrigger,TriggerON)),NA())</f>
        <v>1.5105913975288487E-2</v>
      </c>
      <c r="H1956" s="42">
        <f>_xll.qlCalendarAdvance(Calendar,$H1955,B1956,"f",FALSE)</f>
        <v>53168</v>
      </c>
      <c r="I1956" s="177">
        <f>_xll.qlInterestRateIndexValueDate(Index1M,$H1956)</f>
        <v>53170</v>
      </c>
      <c r="J1956" s="182">
        <f>IFERROR(_xll.qlIndexFixing(Index1M,$H1956,TRUE,_xll.ohTrigger(RecalcTrigger,Trigger1M)),NA())</f>
        <v>1.519939416390087E-2</v>
      </c>
      <c r="K1956" s="44" t="e">
        <f>IFERROR(_xll.qlIndexFixing(Index3M,H1956,TRUE,_xll.ohTrigger(RecalcTrigger,Trigger3M)),NA())</f>
        <v>#N/A</v>
      </c>
      <c r="L1956" s="44">
        <f>IFERROR(_xll.qlIndexFixing(Index6M,$H1956,TRUE,_xll.ohTrigger(RecalcTrigger,Trigger6M)),NA())</f>
        <v>1.5624358148510592E-2</v>
      </c>
      <c r="M1956" s="183">
        <f>IFERROR(_xll.qlIndexFixing(Index1Y,$H1956,TRUE,_xll.ohTrigger(RecalcTrigger,Trigger1Y)),NA())</f>
        <v>1.597547690780388E-2</v>
      </c>
      <c r="N1956" s="182">
        <f>IFERROR(_xll.qlIndexFixing(ONIndex1M,I1956,TRUE,_xll.ohTrigger(RecalcTrigger,Trigger1M)),NA())</f>
        <v>1.5185554204819596E-2</v>
      </c>
      <c r="O1956" s="44" t="e">
        <f>IFERROR(_xll.qlIndexFixing(ONIndex3M,I1956,TRUE,_xll.ohTrigger(RecalcTrigger,Trigger3M)),NA())</f>
        <v>#N/A</v>
      </c>
      <c r="P1956" s="44">
        <f>IFERROR(_xll.qlIndexFixing(ONIndex6M,I1956,TRUE,_xll.ohTrigger(RecalcTrigger,Trigger6M)),NA())</f>
        <v>1.5502888269285364E-2</v>
      </c>
      <c r="Q1956" s="183">
        <f>IFERROR(_xll.qlIndexFixing(ONIndex1Y,I1956,TRUE,_xll.ohTrigger(RecalcTrigger,Trigger1Y)),NA())</f>
        <v>1.5707324771891962E-2</v>
      </c>
    </row>
    <row r="1957" spans="2:17" x14ac:dyDescent="0.2">
      <c r="B1957" s="39" t="s">
        <v>42</v>
      </c>
      <c r="D1957" s="42">
        <f>_xll.qlCalendarAdvance(Calendar,$D1956,B1957,"f",FALSE)</f>
        <v>53175</v>
      </c>
      <c r="E1957" s="177">
        <f>_xll.qlInterestRateIndexValueDate(IndexON,D1957)</f>
        <v>53175</v>
      </c>
      <c r="F1957" s="193">
        <f>IFERROR(_xll.qlIndexFixing(IndexON,D1957,TRUE,_xll.ohTrigger(RecalcTrigger,TriggerON)),NA())</f>
        <v>1.510888983548675E-2</v>
      </c>
      <c r="H1957" s="42">
        <f>_xll.qlCalendarAdvance(Calendar,$H1956,B1957,"f",FALSE)</f>
        <v>53175</v>
      </c>
      <c r="I1957" s="177">
        <f>_xll.qlInterestRateIndexValueDate(Index1M,$H1957)</f>
        <v>53177</v>
      </c>
      <c r="J1957" s="182">
        <f>IFERROR(_xll.qlIndexFixing(Index1M,$H1957,TRUE,_xll.ohTrigger(RecalcTrigger,Trigger1M)),NA())</f>
        <v>1.5201798066517835E-2</v>
      </c>
      <c r="K1957" s="44" t="e">
        <f>IFERROR(_xll.qlIndexFixing(Index3M,H1957,TRUE,_xll.ohTrigger(RecalcTrigger,Trigger3M)),NA())</f>
        <v>#N/A</v>
      </c>
      <c r="L1957" s="44">
        <f>IFERROR(_xll.qlIndexFixing(Index6M,$H1957,TRUE,_xll.ohTrigger(RecalcTrigger,Trigger6M)),NA())</f>
        <v>1.5628859955050183E-2</v>
      </c>
      <c r="M1957" s="183">
        <f>IFERROR(_xll.qlIndexFixing(Index1Y,$H1957,TRUE,_xll.ohTrigger(RecalcTrigger,Trigger1Y)),NA())</f>
        <v>1.5980029961809368E-2</v>
      </c>
      <c r="N1957" s="182">
        <f>IFERROR(_xll.qlIndexFixing(ONIndex1M,I1957,TRUE,_xll.ohTrigger(RecalcTrigger,Trigger1M)),NA())</f>
        <v>1.5187901868802811E-2</v>
      </c>
      <c r="O1957" s="44" t="e">
        <f>IFERROR(_xll.qlIndexFixing(ONIndex3M,I1957,TRUE,_xll.ohTrigger(RecalcTrigger,Trigger3M)),NA())</f>
        <v>#N/A</v>
      </c>
      <c r="P1957" s="44">
        <f>IFERROR(_xll.qlIndexFixing(ONIndex6M,I1957,TRUE,_xll.ohTrigger(RecalcTrigger,Trigger6M)),NA())</f>
        <v>1.5507149531908127E-2</v>
      </c>
      <c r="Q1957" s="183">
        <f>IFERROR(_xll.qlIndexFixing(ONIndex1Y,I1957,TRUE,_xll.ohTrigger(RecalcTrigger,Trigger1Y)),NA())</f>
        <v>1.5713559372088071E-2</v>
      </c>
    </row>
    <row r="1958" spans="2:17" x14ac:dyDescent="0.2">
      <c r="B1958" s="39" t="s">
        <v>42</v>
      </c>
      <c r="D1958" s="42">
        <f>_xll.qlCalendarAdvance(Calendar,$D1957,B1958,"f",FALSE)</f>
        <v>53182</v>
      </c>
      <c r="E1958" s="177">
        <f>_xll.qlInterestRateIndexValueDate(IndexON,D1958)</f>
        <v>53182</v>
      </c>
      <c r="F1958" s="193">
        <f>IFERROR(_xll.qlIndexFixing(IndexON,D1958,TRUE,_xll.ohTrigger(RecalcTrigger,TriggerON)),NA())</f>
        <v>1.5111905049884911E-2</v>
      </c>
      <c r="H1958" s="42">
        <f>_xll.qlCalendarAdvance(Calendar,$H1957,B1958,"f",FALSE)</f>
        <v>53182</v>
      </c>
      <c r="I1958" s="177">
        <f>_xll.qlInterestRateIndexValueDate(Index1M,$H1958)</f>
        <v>53184</v>
      </c>
      <c r="J1958" s="182">
        <f>IFERROR(_xll.qlIndexFixing(Index1M,$H1958,TRUE,_xll.ohTrigger(RecalcTrigger,Trigger1M)),NA())</f>
        <v>1.5204234389775972E-2</v>
      </c>
      <c r="K1958" s="44" t="e">
        <f>IFERROR(_xll.qlIndexFixing(Index3M,H1958,TRUE,_xll.ohTrigger(RecalcTrigger,Trigger3M)),NA())</f>
        <v>#N/A</v>
      </c>
      <c r="L1958" s="44">
        <f>IFERROR(_xll.qlIndexFixing(Index6M,$H1958,TRUE,_xll.ohTrigger(RecalcTrigger,Trigger6M)),NA())</f>
        <v>1.5633317797945436E-2</v>
      </c>
      <c r="M1958" s="183">
        <f>IFERROR(_xll.qlIndexFixing(Index1Y,$H1958,TRUE,_xll.ohTrigger(RecalcTrigger,Trigger1Y)),NA())</f>
        <v>1.5984511175281116E-2</v>
      </c>
      <c r="N1958" s="182">
        <f>IFERROR(_xll.qlIndexFixing(ONIndex1M,I1958,TRUE,_xll.ohTrigger(RecalcTrigger,Trigger1M)),NA())</f>
        <v>1.5190281789543292E-2</v>
      </c>
      <c r="O1958" s="44" t="e">
        <f>IFERROR(_xll.qlIndexFixing(ONIndex3M,I1958,TRUE,_xll.ohTrigger(RecalcTrigger,Trigger3M)),NA())</f>
        <v>#N/A</v>
      </c>
      <c r="P1958" s="44">
        <f>IFERROR(_xll.qlIndexFixing(ONIndex6M,I1958,TRUE,_xll.ohTrigger(RecalcTrigger,Trigger6M)),NA())</f>
        <v>1.5511477253928874E-2</v>
      </c>
      <c r="Q1958" s="183">
        <f>IFERROR(_xll.qlIndexFixing(ONIndex1Y,I1958,TRUE,_xll.ohTrigger(RecalcTrigger,Trigger1Y)),NA())</f>
        <v>1.5719896817056878E-2</v>
      </c>
    </row>
    <row r="1959" spans="2:17" x14ac:dyDescent="0.2">
      <c r="B1959" s="39" t="s">
        <v>42</v>
      </c>
      <c r="D1959" s="42">
        <f>_xll.qlCalendarAdvance(Calendar,$D1958,B1959,"f",FALSE)</f>
        <v>53189</v>
      </c>
      <c r="E1959" s="177">
        <f>_xll.qlInterestRateIndexValueDate(IndexON,D1959)</f>
        <v>53189</v>
      </c>
      <c r="F1959" s="193">
        <f>IFERROR(_xll.qlIndexFixing(IndexON,D1959,TRUE,_xll.ohTrigger(RecalcTrigger,TriggerON)),NA())</f>
        <v>1.5114959707211995E-2</v>
      </c>
      <c r="H1959" s="42">
        <f>_xll.qlCalendarAdvance(Calendar,$H1958,B1959,"f",FALSE)</f>
        <v>53189</v>
      </c>
      <c r="I1959" s="177">
        <f>_xll.qlInterestRateIndexValueDate(Index1M,$H1959)</f>
        <v>53191</v>
      </c>
      <c r="J1959" s="182">
        <f>IFERROR(_xll.qlIndexFixing(Index1M,$H1959,TRUE,_xll.ohTrigger(RecalcTrigger,Trigger1M)),NA())</f>
        <v>1.520670320739631E-2</v>
      </c>
      <c r="K1959" s="44" t="e">
        <f>IFERROR(_xll.qlIndexFixing(Index3M,H1959,TRUE,_xll.ohTrigger(RecalcTrigger,Trigger3M)),NA())</f>
        <v>#N/A</v>
      </c>
      <c r="L1959" s="44">
        <f>IFERROR(_xll.qlIndexFixing(Index6M,$H1959,TRUE,_xll.ohTrigger(RecalcTrigger,Trigger6M)),NA())</f>
        <v>1.5637728617519109E-2</v>
      </c>
      <c r="M1959" s="183">
        <f>IFERROR(_xll.qlIndexFixing(Index1Y,$H1959,TRUE,_xll.ohTrigger(RecalcTrigger,Trigger1Y)),NA())</f>
        <v>1.5988918251430392E-2</v>
      </c>
      <c r="N1959" s="182">
        <f>IFERROR(_xll.qlIndexFixing(ONIndex1M,I1959,TRUE,_xll.ohTrigger(RecalcTrigger,Trigger1M)),NA())</f>
        <v>1.5192694040822019E-2</v>
      </c>
      <c r="O1959" s="44" t="e">
        <f>IFERROR(_xll.qlIndexFixing(ONIndex3M,I1959,TRUE,_xll.ohTrigger(RecalcTrigger,Trigger3M)),NA())</f>
        <v>#N/A</v>
      </c>
      <c r="P1959" s="44">
        <f>IFERROR(_xll.qlIndexFixing(ONIndex6M,I1959,TRUE,_xll.ohTrigger(RecalcTrigger,Trigger6M)),NA())</f>
        <v>1.5515871582429952E-2</v>
      </c>
      <c r="Q1959" s="183">
        <f>IFERROR(_xll.qlIndexFixing(ONIndex1Y,I1959,TRUE,_xll.ohTrigger(RecalcTrigger,Trigger1Y)),NA())</f>
        <v>1.5726337335895124E-2</v>
      </c>
    </row>
    <row r="1960" spans="2:17" x14ac:dyDescent="0.2">
      <c r="B1960" s="39" t="s">
        <v>42</v>
      </c>
      <c r="D1960" s="42">
        <f>_xll.qlCalendarAdvance(Calendar,$D1959,B1960,"f",FALSE)</f>
        <v>53196</v>
      </c>
      <c r="E1960" s="177">
        <f>_xll.qlInterestRateIndexValueDate(IndexON,D1960)</f>
        <v>53196</v>
      </c>
      <c r="F1960" s="193">
        <f>IFERROR(_xll.qlIndexFixing(IndexON,D1960,TRUE,_xll.ohTrigger(RecalcTrigger,TriggerON)),NA())</f>
        <v>1.5118053895877281E-2</v>
      </c>
      <c r="H1960" s="42">
        <f>_xll.qlCalendarAdvance(Calendar,$H1959,B1960,"f",FALSE)</f>
        <v>53196</v>
      </c>
      <c r="I1960" s="177">
        <f>_xll.qlInterestRateIndexValueDate(Index1M,$H1960)</f>
        <v>53198</v>
      </c>
      <c r="J1960" s="182">
        <f>IFERROR(_xll.qlIndexFixing(Index1M,$H1960,TRUE,_xll.ohTrigger(RecalcTrigger,Trigger1M)),NA())</f>
        <v>1.5209204593099879E-2</v>
      </c>
      <c r="K1960" s="44" t="e">
        <f>IFERROR(_xll.qlIndexFixing(Index3M,H1960,TRUE,_xll.ohTrigger(RecalcTrigger,Trigger3M)),NA())</f>
        <v>#N/A</v>
      </c>
      <c r="L1960" s="44">
        <f>IFERROR(_xll.qlIndexFixing(Index6M,$H1960,TRUE,_xll.ohTrigger(RecalcTrigger,Trigger6M)),NA())</f>
        <v>1.5642089346465219E-2</v>
      </c>
      <c r="M1960" s="183">
        <f>IFERROR(_xll.qlIndexFixing(Index1Y,$H1960,TRUE,_xll.ohTrigger(RecalcTrigger,Trigger1Y)),NA())</f>
        <v>1.5993248887951561E-2</v>
      </c>
      <c r="N1960" s="182">
        <f>IFERROR(_xll.qlIndexFixing(ONIndex1M,I1960,TRUE,_xll.ohTrigger(RecalcTrigger,Trigger1M)),NA())</f>
        <v>1.519513869610023E-2</v>
      </c>
      <c r="O1960" s="44" t="e">
        <f>IFERROR(_xll.qlIndexFixing(ONIndex3M,I1960,TRUE,_xll.ohTrigger(RecalcTrigger,Trigger3M)),NA())</f>
        <v>#N/A</v>
      </c>
      <c r="P1960" s="44">
        <f>IFERROR(_xll.qlIndexFixing(ONIndex6M,I1960,TRUE,_xll.ohTrigger(RecalcTrigger,Trigger6M)),NA())</f>
        <v>1.5520332664893388E-2</v>
      </c>
      <c r="Q1960" s="183">
        <f>IFERROR(_xll.qlIndexFixing(ONIndex1Y,I1960,TRUE,_xll.ohTrigger(RecalcTrigger,Trigger1Y)),NA())</f>
        <v>1.573288115793936E-2</v>
      </c>
    </row>
    <row r="1961" spans="2:17" x14ac:dyDescent="0.2">
      <c r="B1961" s="39" t="s">
        <v>42</v>
      </c>
      <c r="D1961" s="42">
        <f>_xll.qlCalendarAdvance(Calendar,$D1960,B1961,"f",FALSE)</f>
        <v>53203</v>
      </c>
      <c r="E1961" s="177">
        <f>_xll.qlInterestRateIndexValueDate(IndexON,D1961)</f>
        <v>53203</v>
      </c>
      <c r="F1961" s="193">
        <f>IFERROR(_xll.qlIndexFixing(IndexON,D1961,TRUE,_xll.ohTrigger(RecalcTrigger,TriggerON)),NA())</f>
        <v>1.5121187704769667E-2</v>
      </c>
      <c r="H1961" s="42">
        <f>_xll.qlCalendarAdvance(Calendar,$H1960,B1961,"f",FALSE)</f>
        <v>53203</v>
      </c>
      <c r="I1961" s="177">
        <f>_xll.qlInterestRateIndexValueDate(Index1M,$H1961)</f>
        <v>53205</v>
      </c>
      <c r="J1961" s="182">
        <f>IFERROR(_xll.qlIndexFixing(Index1M,$H1961,TRUE,_xll.ohTrigger(RecalcTrigger,Trigger1M)),NA())</f>
        <v>1.5210224165329883E-2</v>
      </c>
      <c r="K1961" s="44" t="e">
        <f>IFERROR(_xll.qlIndexFixing(Index3M,H1961,TRUE,_xll.ohTrigger(RecalcTrigger,Trigger3M)),NA())</f>
        <v>#N/A</v>
      </c>
      <c r="L1961" s="44">
        <f>IFERROR(_xll.qlIndexFixing(Index6M,$H1961,TRUE,_xll.ohTrigger(RecalcTrigger,Trigger6M)),NA())</f>
        <v>1.5643313861093338E-2</v>
      </c>
      <c r="M1961" s="183">
        <f>IFERROR(_xll.qlIndexFixing(Index1Y,$H1961,TRUE,_xll.ohTrigger(RecalcTrigger,Trigger1Y)),NA())</f>
        <v>1.5997500777022746E-2</v>
      </c>
      <c r="N1961" s="182">
        <f>IFERROR(_xll.qlIndexFixing(ONIndex1M,I1961,TRUE,_xll.ohTrigger(RecalcTrigger,Trigger1M)),NA())</f>
        <v>1.5197615828919098E-2</v>
      </c>
      <c r="O1961" s="44" t="e">
        <f>IFERROR(_xll.qlIndexFixing(ONIndex3M,I1961,TRUE,_xll.ohTrigger(RecalcTrigger,Trigger3M)),NA())</f>
        <v>#N/A</v>
      </c>
      <c r="P1961" s="44">
        <f>IFERROR(_xll.qlIndexFixing(ONIndex6M,I1961,TRUE,_xll.ohTrigger(RecalcTrigger,Trigger6M)),NA())</f>
        <v>1.55248606485614E-2</v>
      </c>
      <c r="Q1961" s="183">
        <f>IFERROR(_xll.qlIndexFixing(ONIndex1Y,I1961,TRUE,_xll.ohTrigger(RecalcTrigger,Trigger1Y)),NA())</f>
        <v>1.5739528512126455E-2</v>
      </c>
    </row>
    <row r="1962" spans="2:17" x14ac:dyDescent="0.2">
      <c r="B1962" s="39" t="s">
        <v>42</v>
      </c>
      <c r="D1962" s="42">
        <f>_xll.qlCalendarAdvance(Calendar,$D1961,B1962,"f",FALSE)</f>
        <v>53210</v>
      </c>
      <c r="E1962" s="177">
        <f>_xll.qlInterestRateIndexValueDate(IndexON,D1962)</f>
        <v>53210</v>
      </c>
      <c r="F1962" s="193">
        <f>IFERROR(_xll.qlIndexFixing(IndexON,D1962,TRUE,_xll.ohTrigger(RecalcTrigger,TriggerON)),NA())</f>
        <v>1.5124361222378369E-2</v>
      </c>
      <c r="H1962" s="42">
        <f>_xll.qlCalendarAdvance(Calendar,$H1961,B1962,"f",FALSE)</f>
        <v>53210</v>
      </c>
      <c r="I1962" s="177">
        <f>_xll.qlInterestRateIndexValueDate(Index1M,$H1962)</f>
        <v>53212</v>
      </c>
      <c r="J1962" s="182">
        <f>IFERROR(_xll.qlIndexFixing(Index1M,$H1962,TRUE,_xll.ohTrigger(RecalcTrigger,Trigger1M)),NA())</f>
        <v>1.5214305363643321E-2</v>
      </c>
      <c r="K1962" s="44" t="e">
        <f>IFERROR(_xll.qlIndexFixing(Index3M,H1962,TRUE,_xll.ohTrigger(RecalcTrigger,Trigger3M)),NA())</f>
        <v>#N/A</v>
      </c>
      <c r="L1962" s="44">
        <f>IFERROR(_xll.qlIndexFixing(Index6M,$H1962,TRUE,_xll.ohTrigger(RecalcTrigger,Trigger6M)),NA())</f>
        <v>1.5647597214969566E-2</v>
      </c>
      <c r="M1962" s="183">
        <f>IFERROR(_xll.qlIndexFixing(Index1Y,$H1962,TRUE,_xll.ohTrigger(RecalcTrigger,Trigger1Y)),NA())</f>
        <v>1.600167160530757E-2</v>
      </c>
      <c r="N1962" s="182">
        <f>IFERROR(_xll.qlIndexFixing(ONIndex1M,I1962,TRUE,_xll.ohTrigger(RecalcTrigger,Trigger1M)),NA())</f>
        <v>1.520012551313954E-2</v>
      </c>
      <c r="O1962" s="44" t="e">
        <f>IFERROR(_xll.qlIndexFixing(ONIndex3M,I1962,TRUE,_xll.ohTrigger(RecalcTrigger,Trigger3M)),NA())</f>
        <v>#N/A</v>
      </c>
      <c r="P1962" s="44">
        <f>IFERROR(_xll.qlIndexFixing(ONIndex6M,I1962,TRUE,_xll.ohTrigger(RecalcTrigger,Trigger6M)),NA())</f>
        <v>1.5529455680516335E-2</v>
      </c>
      <c r="Q1962" s="183">
        <f>IFERROR(_xll.qlIndexFixing(ONIndex1Y,I1962,TRUE,_xll.ohTrigger(RecalcTrigger,Trigger1Y)),NA())</f>
        <v>1.5746279627792958E-2</v>
      </c>
    </row>
    <row r="1963" spans="2:17" x14ac:dyDescent="0.2">
      <c r="B1963" s="39" t="s">
        <v>42</v>
      </c>
      <c r="D1963" s="42">
        <f>_xll.qlCalendarAdvance(Calendar,$D1962,B1963,"f",FALSE)</f>
        <v>53217</v>
      </c>
      <c r="E1963" s="177">
        <f>_xll.qlInterestRateIndexValueDate(IndexON,D1963)</f>
        <v>53217</v>
      </c>
      <c r="F1963" s="193">
        <f>IFERROR(_xll.qlIndexFixing(IndexON,D1963,TRUE,_xll.ohTrigger(RecalcTrigger,TriggerON)),NA())</f>
        <v>1.5127574537192601E-2</v>
      </c>
      <c r="H1963" s="42">
        <f>_xll.qlCalendarAdvance(Calendar,$H1962,B1963,"f",FALSE)</f>
        <v>53217</v>
      </c>
      <c r="I1963" s="177">
        <f>_xll.qlInterestRateIndexValueDate(Index1M,$H1963)</f>
        <v>53219</v>
      </c>
      <c r="J1963" s="182">
        <f>IFERROR(_xll.qlIndexFixing(Index1M,$H1963,TRUE,_xll.ohTrigger(RecalcTrigger,Trigger1M)),NA())</f>
        <v>1.5216904895925254E-2</v>
      </c>
      <c r="K1963" s="44" t="e">
        <f>IFERROR(_xll.qlIndexFixing(Index3M,H1963,TRUE,_xll.ohTrigger(RecalcTrigger,Trigger3M)),NA())</f>
        <v>#N/A</v>
      </c>
      <c r="L1963" s="44">
        <f>IFERROR(_xll.qlIndexFixing(Index6M,$H1963,TRUE,_xll.ohTrigger(RecalcTrigger,Trigger6M)),NA())</f>
        <v>1.5651820005847646E-2</v>
      </c>
      <c r="M1963" s="183">
        <f>IFERROR(_xll.qlIndexFixing(Index1Y,$H1963,TRUE,_xll.ohTrigger(RecalcTrigger,Trigger1Y)),NA())</f>
        <v>1.6005759053958023E-2</v>
      </c>
      <c r="N1963" s="182">
        <f>IFERROR(_xll.qlIndexFixing(ONIndex1M,I1963,TRUE,_xll.ohTrigger(RecalcTrigger,Trigger1M)),NA())</f>
        <v>1.5202667822302729E-2</v>
      </c>
      <c r="O1963" s="44" t="e">
        <f>IFERROR(_xll.qlIndexFixing(ONIndex3M,I1963,TRUE,_xll.ohTrigger(RecalcTrigger,Trigger3M)),NA())</f>
        <v>#N/A</v>
      </c>
      <c r="P1963" s="44">
        <f>IFERROR(_xll.qlIndexFixing(ONIndex6M,I1963,TRUE,_xll.ohTrigger(RecalcTrigger,Trigger6M)),NA())</f>
        <v>1.5534117908160283E-2</v>
      </c>
      <c r="Q1963" s="183">
        <f>IFERROR(_xll.qlIndexFixing(ONIndex1Y,I1963,TRUE,_xll.ohTrigger(RecalcTrigger,Trigger1Y)),NA())</f>
        <v>1.5753134734115548E-2</v>
      </c>
    </row>
    <row r="1964" spans="2:17" x14ac:dyDescent="0.2">
      <c r="B1964" s="39" t="s">
        <v>42</v>
      </c>
      <c r="D1964" s="42">
        <f>_xll.qlCalendarAdvance(Calendar,$D1963,B1964,"f",FALSE)</f>
        <v>53224</v>
      </c>
      <c r="E1964" s="177">
        <f>_xll.qlInterestRateIndexValueDate(IndexON,D1964)</f>
        <v>53224</v>
      </c>
      <c r="F1964" s="193">
        <f>IFERROR(_xll.qlIndexFixing(IndexON,D1964,TRUE,_xll.ohTrigger(RecalcTrigger,TriggerON)),NA())</f>
        <v>1.5130827737861452E-2</v>
      </c>
      <c r="H1964" s="42">
        <f>_xll.qlCalendarAdvance(Calendar,$H1963,B1964,"f",FALSE)</f>
        <v>53224</v>
      </c>
      <c r="I1964" s="177">
        <f>_xll.qlInterestRateIndexValueDate(Index1M,$H1964)</f>
        <v>53226</v>
      </c>
      <c r="J1964" s="182">
        <f>IFERROR(_xll.qlIndexFixing(Index1M,$H1964,TRUE,_xll.ohTrigger(RecalcTrigger,Trigger1M)),NA())</f>
        <v>1.5219537291174534E-2</v>
      </c>
      <c r="K1964" s="44" t="e">
        <f>IFERROR(_xll.qlIndexFixing(Index3M,H1964,TRUE,_xll.ohTrigger(RecalcTrigger,Trigger3M)),NA())</f>
        <v>#N/A</v>
      </c>
      <c r="L1964" s="44">
        <f>IFERROR(_xll.qlIndexFixing(Index6M,$H1964,TRUE,_xll.ohTrigger(RecalcTrigger,Trigger6M)),NA())</f>
        <v>1.565597905251272E-2</v>
      </c>
      <c r="M1964" s="183">
        <f>IFERROR(_xll.qlIndexFixing(Index1Y,$H1964,TRUE,_xll.ohTrigger(RecalcTrigger,Trigger1Y)),NA())</f>
        <v>1.6009760798615092E-2</v>
      </c>
      <c r="N1964" s="182">
        <f>IFERROR(_xll.qlIndexFixing(ONIndex1M,I1964,TRUE,_xll.ohTrigger(RecalcTrigger,Trigger1M)),NA())</f>
        <v>1.5205242829710031E-2</v>
      </c>
      <c r="O1964" s="44" t="e">
        <f>IFERROR(_xll.qlIndexFixing(ONIndex3M,I1964,TRUE,_xll.ohTrigger(RecalcTrigger,Trigger3M)),NA())</f>
        <v>#N/A</v>
      </c>
      <c r="P1964" s="44">
        <f>IFERROR(_xll.qlIndexFixing(ONIndex6M,I1964,TRUE,_xll.ohTrigger(RecalcTrigger,Trigger6M)),NA())</f>
        <v>1.5538847478735462E-2</v>
      </c>
      <c r="Q1964" s="183">
        <f>IFERROR(_xll.qlIndexFixing(ONIndex1Y,I1964,TRUE,_xll.ohTrigger(RecalcTrigger,Trigger1Y)),NA())</f>
        <v>1.5760094060190966E-2</v>
      </c>
    </row>
    <row r="1965" spans="2:17" x14ac:dyDescent="0.2">
      <c r="B1965" s="39" t="s">
        <v>42</v>
      </c>
      <c r="D1965" s="42">
        <f>_xll.qlCalendarAdvance(Calendar,$D1964,B1965,"f",FALSE)</f>
        <v>53231</v>
      </c>
      <c r="E1965" s="177">
        <f>_xll.qlInterestRateIndexValueDate(IndexON,D1965)</f>
        <v>53231</v>
      </c>
      <c r="F1965" s="193">
        <f>IFERROR(_xll.qlIndexFixing(IndexON,D1965,TRUE,_xll.ohTrigger(RecalcTrigger,TriggerON)),NA())</f>
        <v>1.5134120912954074E-2</v>
      </c>
      <c r="H1965" s="42">
        <f>_xll.qlCalendarAdvance(Calendar,$H1964,B1965,"f",FALSE)</f>
        <v>53231</v>
      </c>
      <c r="I1965" s="177">
        <f>_xll.qlInterestRateIndexValueDate(Index1M,$H1965)</f>
        <v>53233</v>
      </c>
      <c r="J1965" s="182">
        <f>IFERROR(_xll.qlIndexFixing(Index1M,$H1965,TRUE,_xll.ohTrigger(RecalcTrigger,Trigger1M)),NA())</f>
        <v>1.5222202623114689E-2</v>
      </c>
      <c r="K1965" s="44" t="e">
        <f>IFERROR(_xll.qlIndexFixing(Index3M,H1965,TRUE,_xll.ohTrigger(RecalcTrigger,Trigger3M)),NA())</f>
        <v>#N/A</v>
      </c>
      <c r="L1965" s="44">
        <f>IFERROR(_xll.qlIndexFixing(Index6M,$H1965,TRUE,_xll.ohTrigger(RecalcTrigger,Trigger6M)),NA())</f>
        <v>1.5660071165911792E-2</v>
      </c>
      <c r="M1965" s="183">
        <f>IFERROR(_xll.qlIndexFixing(Index1Y,$H1965,TRUE,_xll.ohTrigger(RecalcTrigger,Trigger1Y)),NA())</f>
        <v>1.6013674509410755E-2</v>
      </c>
      <c r="N1965" s="182">
        <f>IFERROR(_xll.qlIndexFixing(ONIndex1M,I1965,TRUE,_xll.ohTrigger(RecalcTrigger,Trigger1M)),NA())</f>
        <v>1.5207850609302298E-2</v>
      </c>
      <c r="O1965" s="44" t="e">
        <f>IFERROR(_xll.qlIndexFixing(ONIndex3M,I1965,TRUE,_xll.ohTrigger(RecalcTrigger,Trigger3M)),NA())</f>
        <v>#N/A</v>
      </c>
      <c r="P1965" s="44">
        <f>IFERROR(_xll.qlIndexFixing(ONIndex6M,I1965,TRUE,_xll.ohTrigger(RecalcTrigger,Trigger6M)),NA())</f>
        <v>1.5543644539404156E-2</v>
      </c>
      <c r="Q1965" s="183">
        <f>IFERROR(_xll.qlIndexFixing(ONIndex1Y,I1965,TRUE,_xll.ohTrigger(RecalcTrigger,Trigger1Y)),NA())</f>
        <v>1.5767157835115952E-2</v>
      </c>
    </row>
    <row r="1966" spans="2:17" x14ac:dyDescent="0.2">
      <c r="B1966" s="39" t="s">
        <v>42</v>
      </c>
      <c r="D1966" s="42">
        <f>_xll.qlCalendarAdvance(Calendar,$D1965,B1966,"f",FALSE)</f>
        <v>53238</v>
      </c>
      <c r="E1966" s="177">
        <f>_xll.qlInterestRateIndexValueDate(IndexON,D1966)</f>
        <v>53238</v>
      </c>
      <c r="F1966" s="193">
        <f>IFERROR(_xll.qlIndexFixing(IndexON,D1966,TRUE,_xll.ohTrigger(RecalcTrigger,TriggerON)),NA())</f>
        <v>1.5137454151279428E-2</v>
      </c>
      <c r="H1966" s="42">
        <f>_xll.qlCalendarAdvance(Calendar,$H1965,B1966,"f",FALSE)</f>
        <v>53238</v>
      </c>
      <c r="I1966" s="177">
        <f>_xll.qlInterestRateIndexValueDate(Index1M,$H1966)</f>
        <v>53240</v>
      </c>
      <c r="J1966" s="182">
        <f>IFERROR(_xll.qlIndexFixing(Index1M,$H1966,TRUE,_xll.ohTrigger(RecalcTrigger,Trigger1M)),NA())</f>
        <v>1.5224900965471744E-2</v>
      </c>
      <c r="K1966" s="44" t="e">
        <f>IFERROR(_xll.qlIndexFixing(Index3M,H1966,TRUE,_xll.ohTrigger(RecalcTrigger,Trigger3M)),NA())</f>
        <v>#N/A</v>
      </c>
      <c r="L1966" s="44">
        <f>IFERROR(_xll.qlIndexFixing(Index6M,$H1966,TRUE,_xll.ohTrigger(RecalcTrigger,Trigger6M)),NA())</f>
        <v>1.5664681009727874E-2</v>
      </c>
      <c r="M1966" s="183">
        <f>IFERROR(_xll.qlIndexFixing(Index1Y,$H1966,TRUE,_xll.ohTrigger(RecalcTrigger,Trigger1Y)),NA())</f>
        <v>1.6017497850971035E-2</v>
      </c>
      <c r="N1966" s="182">
        <f>IFERROR(_xll.qlIndexFixing(ONIndex1M,I1966,TRUE,_xll.ohTrigger(RecalcTrigger,Trigger1M)),NA())</f>
        <v>1.5210491234460832E-2</v>
      </c>
      <c r="O1966" s="44" t="e">
        <f>IFERROR(_xll.qlIndexFixing(ONIndex3M,I1966,TRUE,_xll.ohTrigger(RecalcTrigger,Trigger3M)),NA())</f>
        <v>#N/A</v>
      </c>
      <c r="P1966" s="44">
        <f>IFERROR(_xll.qlIndexFixing(ONIndex6M,I1966,TRUE,_xll.ohTrigger(RecalcTrigger,Trigger6M)),NA())</f>
        <v>1.5548509237408581E-2</v>
      </c>
      <c r="Q1966" s="183">
        <f>IFERROR(_xll.qlIndexFixing(ONIndex1Y,I1966,TRUE,_xll.ohTrigger(RecalcTrigger,Trigger1Y)),NA())</f>
        <v>1.5774326288306995E-2</v>
      </c>
    </row>
    <row r="1967" spans="2:17" x14ac:dyDescent="0.2">
      <c r="B1967" s="39" t="s">
        <v>42</v>
      </c>
      <c r="D1967" s="42">
        <f>_xll.qlCalendarAdvance(Calendar,$D1966,B1967,"f",FALSE)</f>
        <v>53245</v>
      </c>
      <c r="E1967" s="177">
        <f>_xll.qlInterestRateIndexValueDate(IndexON,D1967)</f>
        <v>53245</v>
      </c>
      <c r="F1967" s="193">
        <f>IFERROR(_xll.qlIndexFixing(IndexON,D1967,TRUE,_xll.ohTrigger(RecalcTrigger,TriggerON)),NA())</f>
        <v>1.5140827541166857E-2</v>
      </c>
      <c r="H1967" s="42">
        <f>_xll.qlCalendarAdvance(Calendar,$H1966,B1967,"f",FALSE)</f>
        <v>53245</v>
      </c>
      <c r="I1967" s="177">
        <f>_xll.qlInterestRateIndexValueDate(Index1M,$H1967)</f>
        <v>53247</v>
      </c>
      <c r="J1967" s="182">
        <f>IFERROR(_xll.qlIndexFixing(Index1M,$H1967,TRUE,_xll.ohTrigger(RecalcTrigger,Trigger1M)),NA())</f>
        <v>1.522763239196423E-2</v>
      </c>
      <c r="K1967" s="44" t="e">
        <f>IFERROR(_xll.qlIndexFixing(Index3M,H1967,TRUE,_xll.ohTrigger(RecalcTrigger,Trigger3M)),NA())</f>
        <v>#N/A</v>
      </c>
      <c r="L1967" s="44">
        <f>IFERROR(_xll.qlIndexFixing(Index6M,$H1967,TRUE,_xll.ohTrigger(RecalcTrigger,Trigger6M)),NA())</f>
        <v>1.5668624552317933E-2</v>
      </c>
      <c r="M1967" s="183">
        <f>IFERROR(_xll.qlIndexFixing(Index1Y,$H1967,TRUE,_xll.ohTrigger(RecalcTrigger,Trigger1Y)),NA())</f>
        <v>1.6021228482415786E-2</v>
      </c>
      <c r="N1967" s="182">
        <f>IFERROR(_xll.qlIndexFixing(ONIndex1M,I1967,TRUE,_xll.ohTrigger(RecalcTrigger,Trigger1M)),NA())</f>
        <v>1.5213164778886679E-2</v>
      </c>
      <c r="O1967" s="44" t="e">
        <f>IFERROR(_xll.qlIndexFixing(ONIndex3M,I1967,TRUE,_xll.ohTrigger(RecalcTrigger,Trigger3M)),NA())</f>
        <v>#N/A</v>
      </c>
      <c r="P1967" s="44">
        <f>IFERROR(_xll.qlIndexFixing(ONIndex6M,I1967,TRUE,_xll.ohTrigger(RecalcTrigger,Trigger6M)),NA())</f>
        <v>1.5553441720230765E-2</v>
      </c>
      <c r="Q1967" s="183">
        <f>IFERROR(_xll.qlIndexFixing(ONIndex1Y,I1967,TRUE,_xll.ohTrigger(RecalcTrigger,Trigger1Y)),NA())</f>
        <v>1.5781599648700961E-2</v>
      </c>
    </row>
    <row r="1968" spans="2:17" x14ac:dyDescent="0.2">
      <c r="B1968" s="39" t="s">
        <v>42</v>
      </c>
      <c r="D1968" s="42">
        <f>_xll.qlCalendarAdvance(Calendar,$D1967,B1968,"f",FALSE)</f>
        <v>53252</v>
      </c>
      <c r="E1968" s="177">
        <f>_xll.qlInterestRateIndexValueDate(IndexON,D1968)</f>
        <v>53252</v>
      </c>
      <c r="F1968" s="193">
        <f>IFERROR(_xll.qlIndexFixing(IndexON,D1968,TRUE,_xll.ohTrigger(RecalcTrigger,TriggerON)),NA())</f>
        <v>1.5144241171345385E-2</v>
      </c>
      <c r="H1968" s="42">
        <f>_xll.qlCalendarAdvance(Calendar,$H1967,B1968,"f",FALSE)</f>
        <v>53252</v>
      </c>
      <c r="I1968" s="177">
        <f>_xll.qlInterestRateIndexValueDate(Index1M,$H1968)</f>
        <v>53254</v>
      </c>
      <c r="J1968" s="182">
        <f>IFERROR(_xll.qlIndexFixing(Index1M,$H1968,TRUE,_xll.ohTrigger(RecalcTrigger,Trigger1M)),NA())</f>
        <v>1.5230396976315674E-2</v>
      </c>
      <c r="K1968" s="44" t="e">
        <f>IFERROR(_xll.qlIndexFixing(Index3M,H1968,TRUE,_xll.ohTrigger(RecalcTrigger,Trigger3M)),NA())</f>
        <v>#N/A</v>
      </c>
      <c r="L1968" s="44">
        <f>IFERROR(_xll.qlIndexFixing(Index6M,$H1968,TRUE,_xll.ohTrigger(RecalcTrigger,Trigger6M)),NA())</f>
        <v>1.5672491883541549E-2</v>
      </c>
      <c r="M1968" s="183">
        <f>IFERROR(_xll.qlIndexFixing(Index1Y,$H1968,TRUE,_xll.ohTrigger(RecalcTrigger,Trigger1Y)),NA())</f>
        <v>1.6024864057362413E-2</v>
      </c>
      <c r="N1968" s="182">
        <f>IFERROR(_xll.qlIndexFixing(ONIndex1M,I1968,TRUE,_xll.ohTrigger(RecalcTrigger,Trigger1M)),NA())</f>
        <v>1.5215871316360818E-2</v>
      </c>
      <c r="O1968" s="44" t="e">
        <f>IFERROR(_xll.qlIndexFixing(ONIndex3M,I1968,TRUE,_xll.ohTrigger(RecalcTrigger,Trigger3M)),NA())</f>
        <v>#N/A</v>
      </c>
      <c r="P1968" s="44">
        <f>IFERROR(_xll.qlIndexFixing(ONIndex6M,I1968,TRUE,_xll.ohTrigger(RecalcTrigger,Trigger6M)),NA())</f>
        <v>1.5558442134793182E-2</v>
      </c>
      <c r="Q1968" s="183">
        <f>IFERROR(_xll.qlIndexFixing(ONIndex1Y,I1968,TRUE,_xll.ohTrigger(RecalcTrigger,Trigger1Y)),NA())</f>
        <v>1.5788978145714339E-2</v>
      </c>
    </row>
    <row r="1969" spans="2:17" x14ac:dyDescent="0.2">
      <c r="B1969" s="39" t="s">
        <v>42</v>
      </c>
      <c r="D1969" s="42">
        <f>_xll.qlCalendarAdvance(Calendar,$D1968,B1969,"f",FALSE)</f>
        <v>53259</v>
      </c>
      <c r="E1969" s="177">
        <f>_xll.qlInterestRateIndexValueDate(IndexON,D1969)</f>
        <v>53259</v>
      </c>
      <c r="F1969" s="193">
        <f>IFERROR(_xll.qlIndexFixing(IndexON,D1969,TRUE,_xll.ohTrigger(RecalcTrigger,TriggerON)),NA())</f>
        <v>1.5147695130224292E-2</v>
      </c>
      <c r="H1969" s="42">
        <f>_xll.qlCalendarAdvance(Calendar,$H1968,B1969,"f",FALSE)</f>
        <v>53259</v>
      </c>
      <c r="I1969" s="177">
        <f>_xll.qlInterestRateIndexValueDate(Index1M,$H1969)</f>
        <v>53261</v>
      </c>
      <c r="J1969" s="182">
        <f>IFERROR(_xll.qlIndexFixing(Index1M,$H1969,TRUE,_xll.ohTrigger(RecalcTrigger,Trigger1M)),NA())</f>
        <v>1.5233194792254601E-2</v>
      </c>
      <c r="K1969" s="44" t="e">
        <f>IFERROR(_xll.qlIndexFixing(Index3M,H1969,TRUE,_xll.ohTrigger(RecalcTrigger,Trigger3M)),NA())</f>
        <v>#N/A</v>
      </c>
      <c r="L1969" s="44">
        <f>IFERROR(_xll.qlIndexFixing(Index6M,$H1969,TRUE,_xll.ohTrigger(RecalcTrigger,Trigger6M)),NA())</f>
        <v>1.5676279800266885E-2</v>
      </c>
      <c r="M1969" s="183">
        <f>IFERROR(_xll.qlIndexFixing(Index1Y,$H1969,TRUE,_xll.ohTrigger(RecalcTrigger,Trigger1Y)),NA())</f>
        <v>1.6028402223928283E-2</v>
      </c>
      <c r="N1969" s="182">
        <f>IFERROR(_xll.qlIndexFixing(ONIndex1M,I1969,TRUE,_xll.ohTrigger(RecalcTrigger,Trigger1M)),NA())</f>
        <v>1.521861092010468E-2</v>
      </c>
      <c r="O1969" s="44" t="e">
        <f>IFERROR(_xll.qlIndexFixing(ONIndex3M,I1969,TRUE,_xll.ohTrigger(RecalcTrigger,Trigger3M)),NA())</f>
        <v>#N/A</v>
      </c>
      <c r="P1969" s="44">
        <f>IFERROR(_xll.qlIndexFixing(ONIndex6M,I1969,TRUE,_xll.ohTrigger(RecalcTrigger,Trigger6M)),NA())</f>
        <v>1.5563510628497923E-2</v>
      </c>
      <c r="Q1969" s="183">
        <f>IFERROR(_xll.qlIndexFixing(ONIndex1Y,I1969,TRUE,_xll.ohTrigger(RecalcTrigger,Trigger1Y)),NA())</f>
        <v>1.5796462008283996E-2</v>
      </c>
    </row>
    <row r="1970" spans="2:17" x14ac:dyDescent="0.2">
      <c r="B1970" s="39" t="s">
        <v>42</v>
      </c>
      <c r="D1970" s="42">
        <f>_xll.qlCalendarAdvance(Calendar,$D1969,B1970,"f",FALSE)</f>
        <v>53266</v>
      </c>
      <c r="E1970" s="177">
        <f>_xll.qlInterestRateIndexValueDate(IndexON,D1970)</f>
        <v>53266</v>
      </c>
      <c r="F1970" s="193">
        <f>IFERROR(_xll.qlIndexFixing(IndexON,D1970,TRUE,_xll.ohTrigger(RecalcTrigger,TriggerON)),NA())</f>
        <v>1.5151189506852347E-2</v>
      </c>
      <c r="H1970" s="42">
        <f>_xll.qlCalendarAdvance(Calendar,$H1969,B1970,"f",FALSE)</f>
        <v>53266</v>
      </c>
      <c r="I1970" s="177">
        <f>_xll.qlInterestRateIndexValueDate(Index1M,$H1970)</f>
        <v>53268</v>
      </c>
      <c r="J1970" s="182">
        <f>IFERROR(_xll.qlIndexFixing(Index1M,$H1970,TRUE,_xll.ohTrigger(RecalcTrigger,Trigger1M)),NA())</f>
        <v>1.5236025913502038E-2</v>
      </c>
      <c r="K1970" s="44" t="e">
        <f>IFERROR(_xll.qlIndexFixing(Index3M,H1970,TRUE,_xll.ohTrigger(RecalcTrigger,Trigger3M)),NA())</f>
        <v>#N/A</v>
      </c>
      <c r="L1970" s="44">
        <f>IFERROR(_xll.qlIndexFixing(Index6M,$H1970,TRUE,_xll.ohTrigger(RecalcTrigger,Trigger6M)),NA())</f>
        <v>1.5679415568653984E-2</v>
      </c>
      <c r="M1970" s="183">
        <f>IFERROR(_xll.qlIndexFixing(Index1Y,$H1970,TRUE,_xll.ohTrigger(RecalcTrigger,Trigger1Y)),NA())</f>
        <v>1.6031840624731595E-2</v>
      </c>
      <c r="N1970" s="182">
        <f>IFERROR(_xll.qlIndexFixing(ONIndex1M,I1970,TRUE,_xll.ohTrigger(RecalcTrigger,Trigger1M)),NA())</f>
        <v>1.5221383664059118E-2</v>
      </c>
      <c r="O1970" s="44" t="e">
        <f>IFERROR(_xll.qlIndexFixing(ONIndex3M,I1970,TRUE,_xll.ohTrigger(RecalcTrigger,Trigger3M)),NA())</f>
        <v>#N/A</v>
      </c>
      <c r="P1970" s="44">
        <f>IFERROR(_xll.qlIndexFixing(ONIndex6M,I1970,TRUE,_xll.ohTrigger(RecalcTrigger,Trigger6M)),NA())</f>
        <v>1.5568647348587206E-2</v>
      </c>
      <c r="Q1970" s="183">
        <f>IFERROR(_xll.qlIndexFixing(ONIndex1Y,I1970,TRUE,_xll.ohTrigger(RecalcTrigger,Trigger1Y)),NA())</f>
        <v>1.5804051465666547E-2</v>
      </c>
    </row>
    <row r="1971" spans="2:17" x14ac:dyDescent="0.2">
      <c r="B1971" s="39" t="s">
        <v>42</v>
      </c>
      <c r="D1971" s="42">
        <f>_xll.qlCalendarAdvance(Calendar,$D1970,B1971,"f",FALSE)</f>
        <v>53273</v>
      </c>
      <c r="E1971" s="177">
        <f>_xll.qlInterestRateIndexValueDate(IndexON,D1971)</f>
        <v>53273</v>
      </c>
      <c r="F1971" s="193">
        <f>IFERROR(_xll.qlIndexFixing(IndexON,D1971,TRUE,_xll.ohTrigger(RecalcTrigger,TriggerON)),NA())</f>
        <v>1.5154724389319085E-2</v>
      </c>
      <c r="H1971" s="42">
        <f>_xll.qlCalendarAdvance(Calendar,$H1970,B1971,"f",FALSE)</f>
        <v>53273</v>
      </c>
      <c r="I1971" s="177">
        <f>_xll.qlInterestRateIndexValueDate(Index1M,$H1971)</f>
        <v>53275</v>
      </c>
      <c r="J1971" s="182">
        <f>IFERROR(_xll.qlIndexFixing(Index1M,$H1971,TRUE,_xll.ohTrigger(RecalcTrigger,Trigger1M)),NA())</f>
        <v>1.5238890413781514E-2</v>
      </c>
      <c r="K1971" s="44" t="e">
        <f>IFERROR(_xll.qlIndexFixing(Index3M,H1971,TRUE,_xll.ohTrigger(RecalcTrigger,Trigger3M)),NA())</f>
        <v>#N/A</v>
      </c>
      <c r="L1971" s="44">
        <f>IFERROR(_xll.qlIndexFixing(Index6M,$H1971,TRUE,_xll.ohTrigger(RecalcTrigger,Trigger6M)),NA())</f>
        <v>1.5683038673646583E-2</v>
      </c>
      <c r="M1971" s="183">
        <f>IFERROR(_xll.qlIndexFixing(Index1Y,$H1971,TRUE,_xll.ohTrigger(RecalcTrigger,Trigger1Y)),NA())</f>
        <v>1.6035176896893582E-2</v>
      </c>
      <c r="N1971" s="182">
        <f>IFERROR(_xll.qlIndexFixing(ONIndex1M,I1971,TRUE,_xll.ohTrigger(RecalcTrigger,Trigger1M)),NA())</f>
        <v>1.5224189621605433E-2</v>
      </c>
      <c r="O1971" s="44" t="e">
        <f>IFERROR(_xll.qlIndexFixing(ONIndex3M,I1971,TRUE,_xll.ohTrigger(RecalcTrigger,Trigger3M)),NA())</f>
        <v>#N/A</v>
      </c>
      <c r="P1971" s="44">
        <f>IFERROR(_xll.qlIndexFixing(ONIndex6M,I1971,TRUE,_xll.ohTrigger(RecalcTrigger,Trigger6M)),NA())</f>
        <v>1.5573852442463121E-2</v>
      </c>
      <c r="Q1971" s="183">
        <f>IFERROR(_xll.qlIndexFixing(ONIndex1Y,I1971,TRUE,_xll.ohTrigger(RecalcTrigger,Trigger1Y)),NA())</f>
        <v>1.5811746747118605E-2</v>
      </c>
    </row>
    <row r="1972" spans="2:17" x14ac:dyDescent="0.2">
      <c r="B1972" s="39" t="s">
        <v>42</v>
      </c>
      <c r="D1972" s="42">
        <f>_xll.qlCalendarAdvance(Calendar,$D1971,B1972,"f",FALSE)</f>
        <v>53280</v>
      </c>
      <c r="E1972" s="177">
        <f>_xll.qlInterestRateIndexValueDate(IndexON,D1972)</f>
        <v>53280</v>
      </c>
      <c r="F1972" s="193">
        <f>IFERROR(_xll.qlIndexFixing(IndexON,D1972,TRUE,_xll.ohTrigger(RecalcTrigger,TriggerON)),NA())</f>
        <v>1.5158299866593339E-2</v>
      </c>
      <c r="H1972" s="42">
        <f>_xll.qlCalendarAdvance(Calendar,$H1971,B1972,"f",FALSE)</f>
        <v>53280</v>
      </c>
      <c r="I1972" s="177">
        <f>_xll.qlInterestRateIndexValueDate(Index1M,$H1972)</f>
        <v>53282</v>
      </c>
      <c r="J1972" s="182">
        <f>IFERROR(_xll.qlIndexFixing(Index1M,$H1972,TRUE,_xll.ohTrigger(RecalcTrigger,Trigger1M)),NA())</f>
        <v>1.5241788366819053E-2</v>
      </c>
      <c r="K1972" s="44" t="e">
        <f>IFERROR(_xll.qlIndexFixing(Index3M,H1972,TRUE,_xll.ohTrigger(RecalcTrigger,Trigger3M)),NA())</f>
        <v>#N/A</v>
      </c>
      <c r="L1972" s="44">
        <f>IFERROR(_xll.qlIndexFixing(Index6M,$H1972,TRUE,_xll.ohTrigger(RecalcTrigger,Trigger6M)),NA())</f>
        <v>1.568657230267707E-2</v>
      </c>
      <c r="M1972" s="183">
        <f>IFERROR(_xll.qlIndexFixing(Index1Y,$H1972,TRUE,_xll.ohTrigger(RecalcTrigger,Trigger1Y)),NA())</f>
        <v>1.6038408672042884E-2</v>
      </c>
      <c r="N1972" s="182">
        <f>IFERROR(_xll.qlIndexFixing(ONIndex1M,I1972,TRUE,_xll.ohTrigger(RecalcTrigger,Trigger1M)),NA())</f>
        <v>1.5227028866524606E-2</v>
      </c>
      <c r="O1972" s="44" t="e">
        <f>IFERROR(_xll.qlIndexFixing(ONIndex3M,I1972,TRUE,_xll.ohTrigger(RecalcTrigger,Trigger3M)),NA())</f>
        <v>#N/A</v>
      </c>
      <c r="P1972" s="44">
        <f>IFERROR(_xll.qlIndexFixing(ONIndex6M,I1972,TRUE,_xll.ohTrigger(RecalcTrigger,Trigger6M)),NA())</f>
        <v>1.5579126057208015E-2</v>
      </c>
      <c r="Q1972" s="183">
        <f>IFERROR(_xll.qlIndexFixing(ONIndex1Y,I1972,TRUE,_xll.ohTrigger(RecalcTrigger,Trigger1Y)),NA())</f>
        <v>1.5819548081656976E-2</v>
      </c>
    </row>
    <row r="1973" spans="2:17" x14ac:dyDescent="0.2">
      <c r="B1973" s="39" t="s">
        <v>42</v>
      </c>
      <c r="D1973" s="42">
        <f>_xll.qlCalendarAdvance(Calendar,$D1972,B1973,"f",FALSE)</f>
        <v>53287</v>
      </c>
      <c r="E1973" s="177">
        <f>_xll.qlInterestRateIndexValueDate(IndexON,D1973)</f>
        <v>53287</v>
      </c>
      <c r="F1973" s="193">
        <f>IFERROR(_xll.qlIndexFixing(IndexON,D1973,TRUE,_xll.ohTrigger(RecalcTrigger,TriggerON)),NA())</f>
        <v>1.5161916026924516E-2</v>
      </c>
      <c r="H1973" s="42">
        <f>_xll.qlCalendarAdvance(Calendar,$H1972,B1973,"f",FALSE)</f>
        <v>53287</v>
      </c>
      <c r="I1973" s="177">
        <f>_xll.qlInterestRateIndexValueDate(Index1M,$H1973)</f>
        <v>53289</v>
      </c>
      <c r="J1973" s="182">
        <f>IFERROR(_xll.qlIndexFixing(Index1M,$H1973,TRUE,_xll.ohTrigger(RecalcTrigger,Trigger1M)),NA())</f>
        <v>1.5245533850267593E-2</v>
      </c>
      <c r="K1973" s="44" t="e">
        <f>IFERROR(_xll.qlIndexFixing(Index3M,H1973,TRUE,_xll.ohTrigger(RecalcTrigger,Trigger3M)),NA())</f>
        <v>#N/A</v>
      </c>
      <c r="L1973" s="44">
        <f>IFERROR(_xll.qlIndexFixing(Index6M,$H1973,TRUE,_xll.ohTrigger(RecalcTrigger,Trigger6M)),NA())</f>
        <v>1.569001320404113E-2</v>
      </c>
      <c r="M1973" s="183">
        <f>IFERROR(_xll.qlIndexFixing(Index1Y,$H1973,TRUE,_xll.ohTrigger(RecalcTrigger,Trigger1Y)),NA())</f>
        <v>1.6041533576314666E-2</v>
      </c>
      <c r="N1973" s="182">
        <f>IFERROR(_xll.qlIndexFixing(ONIndex1M,I1973,TRUE,_xll.ohTrigger(RecalcTrigger,Trigger1M)),NA())</f>
        <v>1.5229901472277874E-2</v>
      </c>
      <c r="O1973" s="44" t="e">
        <f>IFERROR(_xll.qlIndexFixing(ONIndex3M,I1973,TRUE,_xll.ohTrigger(RecalcTrigger,Trigger3M)),NA())</f>
        <v>#N/A</v>
      </c>
      <c r="P1973" s="44">
        <f>IFERROR(_xll.qlIndexFixing(ONIndex6M,I1973,TRUE,_xll.ohTrigger(RecalcTrigger,Trigger6M)),NA())</f>
        <v>1.558446833998417E-2</v>
      </c>
      <c r="Q1973" s="183">
        <f>IFERROR(_xll.qlIndexFixing(ONIndex1Y,I1973,TRUE,_xll.ohTrigger(RecalcTrigger,Trigger1Y)),NA())</f>
        <v>1.5827455698618209E-2</v>
      </c>
    </row>
    <row r="1974" spans="2:17" x14ac:dyDescent="0.2">
      <c r="B1974" s="39" t="s">
        <v>42</v>
      </c>
      <c r="D1974" s="42">
        <f>_xll.qlCalendarAdvance(Calendar,$D1973,B1974,"f",FALSE)</f>
        <v>53294</v>
      </c>
      <c r="E1974" s="177">
        <f>_xll.qlInterestRateIndexValueDate(IndexON,D1974)</f>
        <v>53294</v>
      </c>
      <c r="F1974" s="193">
        <f>IFERROR(_xll.qlIndexFixing(IndexON,D1974,TRUE,_xll.ohTrigger(RecalcTrigger,TriggerON)),NA())</f>
        <v>1.5165572959281448E-2</v>
      </c>
      <c r="H1974" s="42">
        <f>_xll.qlCalendarAdvance(Calendar,$H1973,B1974,"f",FALSE)</f>
        <v>53294</v>
      </c>
      <c r="I1974" s="177">
        <f>_xll.qlInterestRateIndexValueDate(Index1M,$H1974)</f>
        <v>53296</v>
      </c>
      <c r="J1974" s="182">
        <f>IFERROR(_xll.qlIndexFixing(Index1M,$H1974,TRUE,_xll.ohTrigger(RecalcTrigger,Trigger1M)),NA())</f>
        <v>1.5245622796327359E-2</v>
      </c>
      <c r="K1974" s="44" t="e">
        <f>IFERROR(_xll.qlIndexFixing(Index3M,H1974,TRUE,_xll.ohTrigger(RecalcTrigger,Trigger3M)),NA())</f>
        <v>#N/A</v>
      </c>
      <c r="L1974" s="44">
        <f>IFERROR(_xll.qlIndexFixing(Index6M,$H1974,TRUE,_xll.ohTrigger(RecalcTrigger,Trigger6M)),NA())</f>
        <v>1.5693915511781325E-2</v>
      </c>
      <c r="M1974" s="183">
        <f>IFERROR(_xll.qlIndexFixing(Index1Y,$H1974,TRUE,_xll.ohTrigger(RecalcTrigger,Trigger1Y)),NA())</f>
        <v>1.6044549230356107E-2</v>
      </c>
      <c r="N1974" s="182">
        <f>IFERROR(_xll.qlIndexFixing(ONIndex1M,I1974,TRUE,_xll.ohTrigger(RecalcTrigger,Trigger1M)),NA())</f>
        <v>1.5232807512486346E-2</v>
      </c>
      <c r="O1974" s="44" t="e">
        <f>IFERROR(_xll.qlIndexFixing(ONIndex3M,I1974,TRUE,_xll.ohTrigger(RecalcTrigger,Trigger3M)),NA())</f>
        <v>#N/A</v>
      </c>
      <c r="P1974" s="44">
        <f>IFERROR(_xll.qlIndexFixing(ONIndex6M,I1974,TRUE,_xll.ohTrigger(RecalcTrigger,Trigger6M)),NA())</f>
        <v>1.5589879438273613E-2</v>
      </c>
      <c r="Q1974" s="183">
        <f>IFERROR(_xll.qlIndexFixing(ONIndex1Y,I1974,TRUE,_xll.ohTrigger(RecalcTrigger,Trigger1Y)),NA())</f>
        <v>1.5835469827099047E-2</v>
      </c>
    </row>
    <row r="1975" spans="2:17" x14ac:dyDescent="0.2">
      <c r="B1975" s="39" t="s">
        <v>42</v>
      </c>
      <c r="D1975" s="42">
        <f>_xll.qlCalendarAdvance(Calendar,$D1974,B1975,"f",FALSE)</f>
        <v>53301</v>
      </c>
      <c r="E1975" s="177">
        <f>_xll.qlInterestRateIndexValueDate(IndexON,D1975)</f>
        <v>53301</v>
      </c>
      <c r="F1975" s="193">
        <f>IFERROR(_xll.qlIndexFixing(IndexON,D1975,TRUE,_xll.ohTrigger(RecalcTrigger,TriggerON)),NA())</f>
        <v>1.5169270752153352E-2</v>
      </c>
      <c r="H1975" s="42">
        <f>_xll.qlCalendarAdvance(Calendar,$H1974,B1975,"f",FALSE)</f>
        <v>53301</v>
      </c>
      <c r="I1975" s="177">
        <f>_xll.qlInterestRateIndexValueDate(Index1M,$H1975)</f>
        <v>53303</v>
      </c>
      <c r="J1975" s="182">
        <f>IFERROR(_xll.qlIndexFixing(Index1M,$H1975,TRUE,_xll.ohTrigger(RecalcTrigger,Trigger1M)),NA())</f>
        <v>1.5249175688675787E-2</v>
      </c>
      <c r="K1975" s="44" t="e">
        <f>IFERROR(_xll.qlIndexFixing(Index3M,H1975,TRUE,_xll.ohTrigger(RecalcTrigger,Trigger3M)),NA())</f>
        <v>#N/A</v>
      </c>
      <c r="L1975" s="44">
        <f>IFERROR(_xll.qlIndexFixing(Index6M,$H1975,TRUE,_xll.ohTrigger(RecalcTrigger,Trigger6M)),NA())</f>
        <v>1.5697159239742721E-2</v>
      </c>
      <c r="M1975" s="183">
        <f>IFERROR(_xll.qlIndexFixing(Index1Y,$H1975,TRUE,_xll.ohTrigger(RecalcTrigger,Trigger1Y)),NA())</f>
        <v>1.6047453249326826E-2</v>
      </c>
      <c r="N1975" s="182">
        <f>IFERROR(_xll.qlIndexFixing(ONIndex1M,I1975,TRUE,_xll.ohTrigger(RecalcTrigger,Trigger1M)),NA())</f>
        <v>1.5235747060771132E-2</v>
      </c>
      <c r="O1975" s="44" t="e">
        <f>IFERROR(_xll.qlIndexFixing(ONIndex3M,I1975,TRUE,_xll.ohTrigger(RecalcTrigger,Trigger3M)),NA())</f>
        <v>#N/A</v>
      </c>
      <c r="P1975" s="44">
        <f>IFERROR(_xll.qlIndexFixing(ONIndex6M,I1975,TRUE,_xll.ohTrigger(RecalcTrigger,Trigger6M)),NA())</f>
        <v>1.5595359499318562E-2</v>
      </c>
      <c r="Q1975" s="183">
        <f>IFERROR(_xll.qlIndexFixing(ONIndex1Y,I1975,TRUE,_xll.ohTrigger(RecalcTrigger,Trigger1Y)),NA())</f>
        <v>1.5843590696356102E-2</v>
      </c>
    </row>
    <row r="1976" spans="2:17" x14ac:dyDescent="0.2">
      <c r="B1976" s="39" t="s">
        <v>42</v>
      </c>
      <c r="D1976" s="42">
        <f>_xll.qlCalendarAdvance(Calendar,$D1975,B1976,"f",FALSE)</f>
        <v>53308</v>
      </c>
      <c r="E1976" s="177">
        <f>_xll.qlInterestRateIndexValueDate(IndexON,D1976)</f>
        <v>53308</v>
      </c>
      <c r="F1976" s="193">
        <f>IFERROR(_xll.qlIndexFixing(IndexON,D1976,TRUE,_xll.ohTrigger(RecalcTrigger,TriggerON)),NA())</f>
        <v>1.5173009493869571E-2</v>
      </c>
      <c r="H1976" s="42">
        <f>_xll.qlCalendarAdvance(Calendar,$H1975,B1976,"f",FALSE)</f>
        <v>53308</v>
      </c>
      <c r="I1976" s="177">
        <f>_xll.qlInterestRateIndexValueDate(Index1M,$H1976)</f>
        <v>53310</v>
      </c>
      <c r="J1976" s="182">
        <f>IFERROR(_xll.qlIndexFixing(Index1M,$H1976,TRUE,_xll.ohTrigger(RecalcTrigger,Trigger1M)),NA())</f>
        <v>1.5251010721986091E-2</v>
      </c>
      <c r="K1976" s="44" t="e">
        <f>IFERROR(_xll.qlIndexFixing(Index3M,H1976,TRUE,_xll.ohTrigger(RecalcTrigger,Trigger3M)),NA())</f>
        <v>#N/A</v>
      </c>
      <c r="L1976" s="44">
        <f>IFERROR(_xll.qlIndexFixing(Index6M,$H1976,TRUE,_xll.ohTrigger(RecalcTrigger,Trigger6M)),NA())</f>
        <v>1.5700300913299631E-2</v>
      </c>
      <c r="M1976" s="183">
        <f>IFERROR(_xll.qlIndexFixing(Index1Y,$H1976,TRUE,_xll.ohTrigger(RecalcTrigger,Trigger1Y)),NA())</f>
        <v>1.6050243242901958E-2</v>
      </c>
      <c r="N1976" s="182">
        <f>IFERROR(_xll.qlIndexFixing(ONIndex1M,I1976,TRUE,_xll.ohTrigger(RecalcTrigger,Trigger1M)),NA())</f>
        <v>1.5238613767722953E-2</v>
      </c>
      <c r="O1976" s="44" t="e">
        <f>IFERROR(_xll.qlIndexFixing(ONIndex3M,I1976,TRUE,_xll.ohTrigger(RecalcTrigger,Trigger3M)),NA())</f>
        <v>#N/A</v>
      </c>
      <c r="P1976" s="44">
        <f>IFERROR(_xll.qlIndexFixing(ONIndex6M,I1976,TRUE,_xll.ohTrigger(RecalcTrigger,Trigger6M)),NA())</f>
        <v>1.56007377998435E-2</v>
      </c>
      <c r="Q1976" s="183">
        <f>IFERROR(_xll.qlIndexFixing(ONIndex1Y,I1976,TRUE,_xll.ohTrigger(RecalcTrigger,Trigger1Y)),NA())</f>
        <v>1.585144086295287E-2</v>
      </c>
    </row>
    <row r="1977" spans="2:17" x14ac:dyDescent="0.2">
      <c r="B1977" s="39" t="s">
        <v>42</v>
      </c>
      <c r="D1977" s="42">
        <f>_xll.qlCalendarAdvance(Calendar,$D1976,B1977,"f",FALSE)</f>
        <v>53315</v>
      </c>
      <c r="E1977" s="177">
        <f>_xll.qlInterestRateIndexValueDate(IndexON,D1977)</f>
        <v>53315</v>
      </c>
      <c r="F1977" s="193">
        <f>IFERROR(_xll.qlIndexFixing(IndexON,D1977,TRUE,_xll.ohTrigger(RecalcTrigger,TriggerON)),NA())</f>
        <v>1.5176751084746698E-2</v>
      </c>
      <c r="H1977" s="42">
        <f>_xll.qlCalendarAdvance(Calendar,$H1976,B1977,"f",FALSE)</f>
        <v>53315</v>
      </c>
      <c r="I1977" s="177">
        <f>_xll.qlInterestRateIndexValueDate(Index1M,$H1977)</f>
        <v>53317</v>
      </c>
      <c r="J1977" s="182">
        <f>IFERROR(_xll.qlIndexFixing(Index1M,$H1977,TRUE,_xll.ohTrigger(RecalcTrigger,Trigger1M)),NA())</f>
        <v>1.5252546813839807E-2</v>
      </c>
      <c r="K1977" s="44" t="e">
        <f>IFERROR(_xll.qlIndexFixing(Index3M,H1977,TRUE,_xll.ohTrigger(RecalcTrigger,Trigger3M)),NA())</f>
        <v>#N/A</v>
      </c>
      <c r="L1977" s="44">
        <f>IFERROR(_xll.qlIndexFixing(Index6M,$H1977,TRUE,_xll.ohTrigger(RecalcTrigger,Trigger6M)),NA())</f>
        <v>1.5703345811565905E-2</v>
      </c>
      <c r="M1977" s="183">
        <f>IFERROR(_xll.qlIndexFixing(Index1Y,$H1977,TRUE,_xll.ohTrigger(RecalcTrigger,Trigger1Y)),NA())</f>
        <v>1.6052926299433317E-2</v>
      </c>
      <c r="N1977" s="182">
        <f>IFERROR(_xll.qlIndexFixing(ONIndex1M,I1977,TRUE,_xll.ohTrigger(RecalcTrigger,Trigger1M)),NA())</f>
        <v>1.5240534241103276E-2</v>
      </c>
      <c r="O1977" s="44" t="e">
        <f>IFERROR(_xll.qlIndexFixing(ONIndex3M,I1977,TRUE,_xll.ohTrigger(RecalcTrigger,Trigger3M)),NA())</f>
        <v>#N/A</v>
      </c>
      <c r="P1977" s="44">
        <f>IFERROR(_xll.qlIndexFixing(ONIndex6M,I1977,TRUE,_xll.ohTrigger(RecalcTrigger,Trigger6M)),NA())</f>
        <v>1.5604827296824553E-2</v>
      </c>
      <c r="Q1977" s="183">
        <f>IFERROR(_xll.qlIndexFixing(ONIndex1Y,I1977,TRUE,_xll.ohTrigger(RecalcTrigger,Trigger1Y)),NA())</f>
        <v>1.5855275612750575E-2</v>
      </c>
    </row>
    <row r="1978" spans="2:17" x14ac:dyDescent="0.2">
      <c r="B1978" s="39" t="s">
        <v>42</v>
      </c>
      <c r="D1978" s="42">
        <f>_xll.qlCalendarAdvance(Calendar,$D1977,B1978,"f",FALSE)</f>
        <v>53323</v>
      </c>
      <c r="E1978" s="177">
        <f>_xll.qlInterestRateIndexValueDate(IndexON,D1978)</f>
        <v>53323</v>
      </c>
      <c r="F1978" s="193">
        <f>IFERROR(_xll.qlIndexFixing(IndexON,D1978,TRUE,_xll.ohTrigger(RecalcTrigger,TriggerON)),NA())</f>
        <v>1.518087485351316E-2</v>
      </c>
      <c r="H1978" s="42">
        <f>_xll.qlCalendarAdvance(Calendar,$H1977,B1978,"f",FALSE)</f>
        <v>53323</v>
      </c>
      <c r="I1978" s="177">
        <f>_xll.qlInterestRateIndexValueDate(Index1M,$H1978)</f>
        <v>53325</v>
      </c>
      <c r="J1978" s="182">
        <f>IFERROR(_xll.qlIndexFixing(Index1M,$H1978,TRUE,_xll.ohTrigger(RecalcTrigger,Trigger1M)),NA())</f>
        <v>1.5254659159036748E-2</v>
      </c>
      <c r="K1978" s="44" t="e">
        <f>IFERROR(_xll.qlIndexFixing(Index3M,H1978,TRUE,_xll.ohTrigger(RecalcTrigger,Trigger3M)),NA())</f>
        <v>#N/A</v>
      </c>
      <c r="L1978" s="44">
        <f>IFERROR(_xll.qlIndexFixing(Index6M,$H1978,TRUE,_xll.ohTrigger(RecalcTrigger,Trigger6M)),NA())</f>
        <v>1.5706790616028247E-2</v>
      </c>
      <c r="M1978" s="183">
        <f>IFERROR(_xll.qlIndexFixing(Index1Y,$H1978,TRUE,_xll.ohTrigger(RecalcTrigger,Trigger1Y)),NA())</f>
        <v>1.6057026234274945E-2</v>
      </c>
      <c r="N1978" s="182">
        <f>IFERROR(_xll.qlIndexFixing(ONIndex1M,I1978,TRUE,_xll.ohTrigger(RecalcTrigger,Trigger1M)),NA())</f>
        <v>1.5242018457293227E-2</v>
      </c>
      <c r="O1978" s="44" t="e">
        <f>IFERROR(_xll.qlIndexFixing(ONIndex3M,I1978,TRUE,_xll.ohTrigger(RecalcTrigger,Trigger3M)),NA())</f>
        <v>#N/A</v>
      </c>
      <c r="P1978" s="44">
        <f>IFERROR(_xll.qlIndexFixing(ONIndex6M,I1978,TRUE,_xll.ohTrigger(RecalcTrigger,Trigger6M)),NA())</f>
        <v>1.5607992161594808E-2</v>
      </c>
      <c r="Q1978" s="183">
        <f>IFERROR(_xll.qlIndexFixing(ONIndex1Y,I1978,TRUE,_xll.ohTrigger(RecalcTrigger,Trigger1Y)),NA())</f>
        <v>1.5858242975506087E-2</v>
      </c>
    </row>
    <row r="1979" spans="2:17" x14ac:dyDescent="0.2">
      <c r="B1979" s="39" t="s">
        <v>42</v>
      </c>
      <c r="D1979" s="42">
        <f>_xll.qlCalendarAdvance(Calendar,$D1978,B1979,"f",FALSE)</f>
        <v>53330</v>
      </c>
      <c r="E1979" s="177">
        <f>_xll.qlInterestRateIndexValueDate(IndexON,D1979)</f>
        <v>53330</v>
      </c>
      <c r="F1979" s="193">
        <f>IFERROR(_xll.qlIndexFixing(IndexON,D1979,TRUE,_xll.ohTrigger(RecalcTrigger,TriggerON)),NA())</f>
        <v>1.5184467902011889E-2</v>
      </c>
      <c r="H1979" s="42">
        <f>_xll.qlCalendarAdvance(Calendar,$H1978,B1979,"f",FALSE)</f>
        <v>53330</v>
      </c>
      <c r="I1979" s="177">
        <f>_xll.qlInterestRateIndexValueDate(Index1M,$H1979)</f>
        <v>53332</v>
      </c>
      <c r="J1979" s="182">
        <f>IFERROR(_xll.qlIndexFixing(Index1M,$H1979,TRUE,_xll.ohTrigger(RecalcTrigger,Trigger1M)),NA())</f>
        <v>1.5255269861690238E-2</v>
      </c>
      <c r="K1979" s="44" t="e">
        <f>IFERROR(_xll.qlIndexFixing(Index3M,H1979,TRUE,_xll.ohTrigger(RecalcTrigger,Trigger3M)),NA())</f>
        <v>#N/A</v>
      </c>
      <c r="L1979" s="44">
        <f>IFERROR(_xll.qlIndexFixing(Index6M,$H1979,TRUE,_xll.ohTrigger(RecalcTrigger,Trigger6M)),NA())</f>
        <v>1.5709238088408455E-2</v>
      </c>
      <c r="M1979" s="183">
        <f>IFERROR(_xll.qlIndexFixing(Index1Y,$H1979,TRUE,_xll.ohTrigger(RecalcTrigger,Trigger1Y)),NA())</f>
        <v>1.6059658636476775E-2</v>
      </c>
      <c r="N1979" s="182">
        <f>IFERROR(_xll.qlIndexFixing(ONIndex1M,I1979,TRUE,_xll.ohTrigger(RecalcTrigger,Trigger1M)),NA())</f>
        <v>1.5243284014871961E-2</v>
      </c>
      <c r="O1979" s="44" t="e">
        <f>IFERROR(_xll.qlIndexFixing(ONIndex3M,I1979,TRUE,_xll.ohTrigger(RecalcTrigger,Trigger3M)),NA())</f>
        <v>#N/A</v>
      </c>
      <c r="P1979" s="44">
        <f>IFERROR(_xll.qlIndexFixing(ONIndex6M,I1979,TRUE,_xll.ohTrigger(RecalcTrigger,Trigger6M)),NA())</f>
        <v>1.5610693816414667E-2</v>
      </c>
      <c r="Q1979" s="183">
        <f>IFERROR(_xll.qlIndexFixing(ONIndex1Y,I1979,TRUE,_xll.ohTrigger(RecalcTrigger,Trigger1Y)),NA())</f>
        <v>1.5860775785148107E-2</v>
      </c>
    </row>
    <row r="1980" spans="2:17" x14ac:dyDescent="0.2">
      <c r="B1980" s="39" t="s">
        <v>42</v>
      </c>
      <c r="D1980" s="42">
        <f>_xll.qlCalendarAdvance(Calendar,$D1979,B1980,"f",FALSE)</f>
        <v>53337</v>
      </c>
      <c r="E1980" s="177">
        <f>_xll.qlInterestRateIndexValueDate(IndexON,D1980)</f>
        <v>53337</v>
      </c>
      <c r="F1980" s="193">
        <f>IFERROR(_xll.qlIndexFixing(IndexON,D1980,TRUE,_xll.ohTrigger(RecalcTrigger,TriggerON)),NA())</f>
        <v>1.5188046663539012E-2</v>
      </c>
      <c r="H1980" s="42">
        <f>_xll.qlCalendarAdvance(Calendar,$H1979,B1980,"f",FALSE)</f>
        <v>53337</v>
      </c>
      <c r="I1980" s="177">
        <f>_xll.qlInterestRateIndexValueDate(Index1M,$H1980)</f>
        <v>53339</v>
      </c>
      <c r="J1980" s="182">
        <f>IFERROR(_xll.qlIndexFixing(Index1M,$H1980,TRUE,_xll.ohTrigger(RecalcTrigger,Trigger1M)),NA())</f>
        <v>1.5256727243252766E-2</v>
      </c>
      <c r="K1980" s="44" t="e">
        <f>IFERROR(_xll.qlIndexFixing(Index3M,H1980,TRUE,_xll.ohTrigger(RecalcTrigger,Trigger3M)),NA())</f>
        <v>#N/A</v>
      </c>
      <c r="L1980" s="44">
        <f>IFERROR(_xll.qlIndexFixing(Index6M,$H1980,TRUE,_xll.ohTrigger(RecalcTrigger,Trigger6M)),NA())</f>
        <v>1.5712222747897294E-2</v>
      </c>
      <c r="M1980" s="183">
        <f>IFERROR(_xll.qlIndexFixing(Index1Y,$H1980,TRUE,_xll.ohTrigger(RecalcTrigger,Trigger1Y)),NA())</f>
        <v>1.606227603588679E-2</v>
      </c>
      <c r="N1980" s="182">
        <f>IFERROR(_xll.qlIndexFixing(ONIndex1M,I1980,TRUE,_xll.ohTrigger(RecalcTrigger,Trigger1M)),NA())</f>
        <v>1.5244752743051038E-2</v>
      </c>
      <c r="O1980" s="44" t="e">
        <f>IFERROR(_xll.qlIndexFixing(ONIndex3M,I1980,TRUE,_xll.ohTrigger(RecalcTrigger,Trigger3M)),NA())</f>
        <v>#N/A</v>
      </c>
      <c r="P1980" s="44">
        <f>IFERROR(_xll.qlIndexFixing(ONIndex6M,I1980,TRUE,_xll.ohTrigger(RecalcTrigger,Trigger6M)),NA())</f>
        <v>1.5613832765914992E-2</v>
      </c>
      <c r="Q1980" s="183">
        <f>IFERROR(_xll.qlIndexFixing(ONIndex1Y,I1980,TRUE,_xll.ohTrigger(RecalcTrigger,Trigger1Y)),NA())</f>
        <v>1.5863718265407556E-2</v>
      </c>
    </row>
    <row r="1981" spans="2:17" x14ac:dyDescent="0.2">
      <c r="B1981" s="39" t="s">
        <v>42</v>
      </c>
      <c r="D1981" s="42">
        <f>_xll.qlCalendarAdvance(Calendar,$D1980,B1981,"f",FALSE)</f>
        <v>53344</v>
      </c>
      <c r="E1981" s="177">
        <f>_xll.qlInterestRateIndexValueDate(IndexON,D1981)</f>
        <v>53344</v>
      </c>
      <c r="F1981" s="193">
        <f>IFERROR(_xll.qlIndexFixing(IndexON,D1981,TRUE,_xll.ohTrigger(RecalcTrigger,TriggerON)),NA())</f>
        <v>1.51916110863759E-2</v>
      </c>
      <c r="H1981" s="42">
        <f>_xll.qlCalendarAdvance(Calendar,$H1980,B1981,"f",FALSE)</f>
        <v>53344</v>
      </c>
      <c r="I1981" s="177">
        <f>_xll.qlInterestRateIndexValueDate(Index1M,$H1981)</f>
        <v>53346</v>
      </c>
      <c r="J1981" s="182">
        <f>IFERROR(_xll.qlIndexFixing(Index1M,$H1981,TRUE,_xll.ohTrigger(RecalcTrigger,Trigger1M)),NA())</f>
        <v>1.5258176196024724E-2</v>
      </c>
      <c r="K1981" s="44" t="e">
        <f>IFERROR(_xll.qlIndexFixing(Index3M,H1981,TRUE,_xll.ohTrigger(RecalcTrigger,Trigger3M)),NA())</f>
        <v>#N/A</v>
      </c>
      <c r="L1981" s="44">
        <f>IFERROR(_xll.qlIndexFixing(Index6M,$H1981,TRUE,_xll.ohTrigger(RecalcTrigger,Trigger6M)),NA())</f>
        <v>1.5715192611395847E-2</v>
      </c>
      <c r="M1981" s="183">
        <f>IFERROR(_xll.qlIndexFixing(Index1Y,$H1981,TRUE,_xll.ohTrigger(RecalcTrigger,Trigger1Y)),NA())</f>
        <v>1.6064878378823248E-2</v>
      </c>
      <c r="N1981" s="182">
        <f>IFERROR(_xll.qlIndexFixing(ONIndex1M,I1981,TRUE,_xll.ohTrigger(RecalcTrigger,Trigger1M)),NA())</f>
        <v>1.5246213094251004E-2</v>
      </c>
      <c r="O1981" s="44" t="e">
        <f>IFERROR(_xll.qlIndexFixing(ONIndex3M,I1981,TRUE,_xll.ohTrigger(RecalcTrigger,Trigger3M)),NA())</f>
        <v>#N/A</v>
      </c>
      <c r="P1981" s="44">
        <f>IFERROR(_xll.qlIndexFixing(ONIndex6M,I1981,TRUE,_xll.ohTrigger(RecalcTrigger,Trigger6M)),NA())</f>
        <v>1.5616957684718713E-2</v>
      </c>
      <c r="Q1981" s="183">
        <f>IFERROR(_xll.qlIndexFixing(ONIndex1Y,I1981,TRUE,_xll.ohTrigger(RecalcTrigger,Trigger1Y)),NA())</f>
        <v>1.5866647271964851E-2</v>
      </c>
    </row>
    <row r="1982" spans="2:17" x14ac:dyDescent="0.2">
      <c r="B1982" s="39" t="s">
        <v>42</v>
      </c>
      <c r="D1982" s="42">
        <f>_xll.qlCalendarAdvance(Calendar,$D1981,B1982,"f",FALSE)</f>
        <v>53351</v>
      </c>
      <c r="E1982" s="177">
        <f>_xll.qlInterestRateIndexValueDate(IndexON,D1982)</f>
        <v>53351</v>
      </c>
      <c r="F1982" s="193">
        <f>IFERROR(_xll.qlIndexFixing(IndexON,D1982,TRUE,_xll.ohTrigger(RecalcTrigger,TriggerON)),NA())</f>
        <v>1.5195161118723988E-2</v>
      </c>
      <c r="H1982" s="42">
        <f>_xll.qlCalendarAdvance(Calendar,$H1981,B1982,"f",FALSE)</f>
        <v>53351</v>
      </c>
      <c r="I1982" s="177">
        <f>_xll.qlInterestRateIndexValueDate(Index1M,$H1982)</f>
        <v>53353</v>
      </c>
      <c r="J1982" s="182">
        <f>IFERROR(_xll.qlIndexFixing(Index1M,$H1982,TRUE,_xll.ohTrigger(RecalcTrigger,Trigger1M)),NA())</f>
        <v>1.525961669374583E-2</v>
      </c>
      <c r="K1982" s="44" t="e">
        <f>IFERROR(_xll.qlIndexFixing(Index3M,H1982,TRUE,_xll.ohTrigger(RecalcTrigger,Trigger3M)),NA())</f>
        <v>#N/A</v>
      </c>
      <c r="L1982" s="44">
        <f>IFERROR(_xll.qlIndexFixing(Index6M,$H1982,TRUE,_xll.ohTrigger(RecalcTrigger,Trigger6M)),NA())</f>
        <v>1.5718147625147772E-2</v>
      </c>
      <c r="M1982" s="183">
        <f>IFERROR(_xll.qlIndexFixing(Index1Y,$H1982,TRUE,_xll.ohTrigger(RecalcTrigger,Trigger1Y)),NA())</f>
        <v>1.6067465611604395E-2</v>
      </c>
      <c r="N1982" s="182">
        <f>IFERROR(_xll.qlIndexFixing(ONIndex1M,I1982,TRUE,_xll.ohTrigger(RecalcTrigger,Trigger1M)),NA())</f>
        <v>1.5247665042252834E-2</v>
      </c>
      <c r="O1982" s="44" t="e">
        <f>IFERROR(_xll.qlIndexFixing(ONIndex3M,I1982,TRUE,_xll.ohTrigger(RecalcTrigger,Trigger3M)),NA())</f>
        <v>#N/A</v>
      </c>
      <c r="P1982" s="44">
        <f>IFERROR(_xll.qlIndexFixing(ONIndex6M,I1982,TRUE,_xll.ohTrigger(RecalcTrigger,Trigger6M)),NA())</f>
        <v>1.5620068519908159E-2</v>
      </c>
      <c r="Q1982" s="183">
        <f>IFERROR(_xll.qlIndexFixing(ONIndex1Y,I1982,TRUE,_xll.ohTrigger(RecalcTrigger,Trigger1Y)),NA())</f>
        <v>1.5869562752461874E-2</v>
      </c>
    </row>
    <row r="1983" spans="2:17" x14ac:dyDescent="0.2">
      <c r="B1983" s="39" t="s">
        <v>42</v>
      </c>
      <c r="D1983" s="42">
        <f>_xll.qlCalendarAdvance(Calendar,$D1982,B1983,"f",FALSE)</f>
        <v>53358</v>
      </c>
      <c r="E1983" s="177">
        <f>_xll.qlInterestRateIndexValueDate(IndexON,D1983)</f>
        <v>53358</v>
      </c>
      <c r="F1983" s="193">
        <f>IFERROR(_xll.qlIndexFixing(IndexON,D1983,TRUE,_xll.ohTrigger(RecalcTrigger,TriggerON)),NA())</f>
        <v>1.5198696708944581E-2</v>
      </c>
      <c r="H1983" s="42">
        <f>_xll.qlCalendarAdvance(Calendar,$H1982,B1983,"f",FALSE)</f>
        <v>53358</v>
      </c>
      <c r="I1983" s="177">
        <f>_xll.qlInterestRateIndexValueDate(Index1M,$H1983)</f>
        <v>53360</v>
      </c>
      <c r="J1983" s="182">
        <f>IFERROR(_xll.qlIndexFixing(Index1M,$H1983,TRUE,_xll.ohTrigger(RecalcTrigger,Trigger1M)),NA())</f>
        <v>1.5259773934082066E-2</v>
      </c>
      <c r="K1983" s="44" t="e">
        <f>IFERROR(_xll.qlIndexFixing(Index3M,H1983,TRUE,_xll.ohTrigger(RecalcTrigger,Trigger3M)),NA())</f>
        <v>#N/A</v>
      </c>
      <c r="L1983" s="44">
        <f>IFERROR(_xll.qlIndexFixing(Index6M,$H1983,TRUE,_xll.ohTrigger(RecalcTrigger,Trigger6M)),NA())</f>
        <v>1.572108773539585E-2</v>
      </c>
      <c r="M1983" s="183">
        <f>IFERROR(_xll.qlIndexFixing(Index1Y,$H1983,TRUE,_xll.ohTrigger(RecalcTrigger,Trigger1Y)),NA())</f>
        <v>1.6070037680548491E-2</v>
      </c>
      <c r="N1983" s="182">
        <f>IFERROR(_xll.qlIndexFixing(ONIndex1M,I1983,TRUE,_xll.ohTrigger(RecalcTrigger,Trigger1M)),NA())</f>
        <v>1.5249108560597691E-2</v>
      </c>
      <c r="O1983" s="44" t="e">
        <f>IFERROR(_xll.qlIndexFixing(ONIndex3M,I1983,TRUE,_xll.ohTrigger(RecalcTrigger,Trigger3M)),NA())</f>
        <v>#N/A</v>
      </c>
      <c r="P1983" s="44">
        <f>IFERROR(_xll.qlIndexFixing(ONIndex6M,I1983,TRUE,_xll.ohTrigger(RecalcTrigger,Trigger6M)),NA())</f>
        <v>1.5623165218006108E-2</v>
      </c>
      <c r="Q1983" s="183">
        <f>IFERROR(_xll.qlIndexFixing(ONIndex1Y,I1983,TRUE,_xll.ohTrigger(RecalcTrigger,Trigger1Y)),NA())</f>
        <v>1.5872464653741147E-2</v>
      </c>
    </row>
    <row r="1984" spans="2:17" x14ac:dyDescent="0.2">
      <c r="B1984" s="39" t="s">
        <v>42</v>
      </c>
      <c r="D1984" s="42">
        <f>_xll.qlCalendarAdvance(Calendar,$D1983,B1984,"f",FALSE)</f>
        <v>53365</v>
      </c>
      <c r="E1984" s="177">
        <f>_xll.qlInterestRateIndexValueDate(IndexON,D1984)</f>
        <v>53365</v>
      </c>
      <c r="F1984" s="193">
        <f>IFERROR(_xll.qlIndexFixing(IndexON,D1984,TRUE,_xll.ohTrigger(RecalcTrigger,TriggerON)),NA())</f>
        <v>1.5202217805079243E-2</v>
      </c>
      <c r="H1984" s="42">
        <f>_xll.qlCalendarAdvance(Calendar,$H1983,B1984,"f",FALSE)</f>
        <v>53365</v>
      </c>
      <c r="I1984" s="177">
        <f>_xll.qlInterestRateIndexValueDate(Index1M,$H1984)</f>
        <v>53367</v>
      </c>
      <c r="J1984" s="182">
        <f>IFERROR(_xll.qlIndexFixing(Index1M,$H1984,TRUE,_xll.ohTrigger(RecalcTrigger,Trigger1M)),NA())</f>
        <v>1.5261199091011677E-2</v>
      </c>
      <c r="K1984" s="44" t="e">
        <f>IFERROR(_xll.qlIndexFixing(Index3M,H1984,TRUE,_xll.ohTrigger(RecalcTrigger,Trigger3M)),NA())</f>
        <v>#N/A</v>
      </c>
      <c r="L1984" s="44">
        <f>IFERROR(_xll.qlIndexFixing(Index6M,$H1984,TRUE,_xll.ohTrigger(RecalcTrigger,Trigger6M)),NA())</f>
        <v>1.5724012888383748E-2</v>
      </c>
      <c r="M1984" s="183">
        <f>IFERROR(_xll.qlIndexFixing(Index1Y,$H1984,TRUE,_xll.ohTrigger(RecalcTrigger,Trigger1Y)),NA())</f>
        <v>1.607259453197379E-2</v>
      </c>
      <c r="N1984" s="182">
        <f>IFERROR(_xll.qlIndexFixing(ONIndex1M,I1984,TRUE,_xll.ohTrigger(RecalcTrigger,Trigger1M)),NA())</f>
        <v>1.5250543623386292E-2</v>
      </c>
      <c r="O1984" s="44" t="e">
        <f>IFERROR(_xll.qlIndexFixing(ONIndex3M,I1984,TRUE,_xll.ohTrigger(RecalcTrigger,Trigger3M)),NA())</f>
        <v>#N/A</v>
      </c>
      <c r="P1984" s="44">
        <f>IFERROR(_xll.qlIndexFixing(ONIndex6M,I1984,TRUE,_xll.ohTrigger(RecalcTrigger,Trigger6M)),NA())</f>
        <v>1.5626247725615272E-2</v>
      </c>
      <c r="Q1984" s="183">
        <f>IFERROR(_xll.qlIndexFixing(ONIndex1Y,I1984,TRUE,_xll.ohTrigger(RecalcTrigger,Trigger1Y)),NA())</f>
        <v>1.5875352923444552E-2</v>
      </c>
    </row>
    <row r="1985" spans="2:17" x14ac:dyDescent="0.2">
      <c r="B1985" s="39" t="s">
        <v>42</v>
      </c>
      <c r="D1985" s="42">
        <f>_xll.qlCalendarAdvance(Calendar,$D1984,B1985,"f",FALSE)</f>
        <v>53372</v>
      </c>
      <c r="E1985" s="177">
        <f>_xll.qlInterestRateIndexValueDate(IndexON,D1985)</f>
        <v>53372</v>
      </c>
      <c r="F1985" s="193">
        <f>IFERROR(_xll.qlIndexFixing(IndexON,D1985,TRUE,_xll.ohTrigger(RecalcTrigger,TriggerON)),NA())</f>
        <v>1.5205724355489281E-2</v>
      </c>
      <c r="H1985" s="42">
        <f>_xll.qlCalendarAdvance(Calendar,$H1984,B1985,"f",FALSE)</f>
        <v>53372</v>
      </c>
      <c r="I1985" s="177">
        <f>_xll.qlInterestRateIndexValueDate(Index1M,$H1985)</f>
        <v>53374</v>
      </c>
      <c r="J1985" s="182">
        <f>IFERROR(_xll.qlIndexFixing(Index1M,$H1985,TRUE,_xll.ohTrigger(RecalcTrigger,Trigger1M)),NA())</f>
        <v>1.5262615720825132E-2</v>
      </c>
      <c r="K1985" s="44" t="e">
        <f>IFERROR(_xll.qlIndexFixing(Index3M,H1985,TRUE,_xll.ohTrigger(RecalcTrigger,Trigger3M)),NA())</f>
        <v>#N/A</v>
      </c>
      <c r="L1985" s="44">
        <f>IFERROR(_xll.qlIndexFixing(Index6M,$H1985,TRUE,_xll.ohTrigger(RecalcTrigger,Trigger6M)),NA())</f>
        <v>1.5726923030353362E-2</v>
      </c>
      <c r="M1985" s="183">
        <f>IFERROR(_xll.qlIndexFixing(Index1Y,$H1985,TRUE,_xll.ohTrigger(RecalcTrigger,Trigger1Y)),NA())</f>
        <v>1.607513611219898E-2</v>
      </c>
      <c r="N1985" s="182">
        <f>IFERROR(_xll.qlIndexFixing(ONIndex1M,I1985,TRUE,_xll.ohTrigger(RecalcTrigger,Trigger1M)),NA())</f>
        <v>1.5251970204079868E-2</v>
      </c>
      <c r="O1985" s="44" t="e">
        <f>IFERROR(_xll.qlIndexFixing(ONIndex3M,I1985,TRUE,_xll.ohTrigger(RecalcTrigger,Trigger3M)),NA())</f>
        <v>#N/A</v>
      </c>
      <c r="P1985" s="44">
        <f>IFERROR(_xll.qlIndexFixing(ONIndex6M,I1985,TRUE,_xll.ohTrigger(RecalcTrigger,Trigger6M)),NA())</f>
        <v>1.5629315989578174E-2</v>
      </c>
      <c r="Q1985" s="183">
        <f>IFERROR(_xll.qlIndexFixing(ONIndex1Y,I1985,TRUE,_xll.ohTrigger(RecalcTrigger,Trigger1Y)),NA())</f>
        <v>1.5878227508894227E-2</v>
      </c>
    </row>
    <row r="1986" spans="2:17" x14ac:dyDescent="0.2">
      <c r="B1986" s="39" t="s">
        <v>42</v>
      </c>
      <c r="D1986" s="42">
        <f>_xll.qlCalendarAdvance(Calendar,$D1985,B1986,"f",FALSE)</f>
        <v>53379</v>
      </c>
      <c r="E1986" s="177">
        <f>_xll.qlInterestRateIndexValueDate(IndexON,D1986)</f>
        <v>53379</v>
      </c>
      <c r="F1986" s="193">
        <f>IFERROR(_xll.qlIndexFixing(IndexON,D1986,TRUE,_xll.ohTrigger(RecalcTrigger,TriggerON)),NA())</f>
        <v>1.5209216308296192E-2</v>
      </c>
      <c r="H1986" s="42">
        <f>_xll.qlCalendarAdvance(Calendar,$H1985,B1986,"f",FALSE)</f>
        <v>53379</v>
      </c>
      <c r="I1986" s="177">
        <f>_xll.qlInterestRateIndexValueDate(Index1M,$H1986)</f>
        <v>53381</v>
      </c>
      <c r="J1986" s="182">
        <f>IFERROR(_xll.qlIndexFixing(Index1M,$H1986,TRUE,_xll.ohTrigger(RecalcTrigger,Trigger1M)),NA())</f>
        <v>1.5265716797685791E-2</v>
      </c>
      <c r="K1986" s="44" t="e">
        <f>IFERROR(_xll.qlIndexFixing(Index3M,H1986,TRUE,_xll.ohTrigger(RecalcTrigger,Trigger3M)),NA())</f>
        <v>#N/A</v>
      </c>
      <c r="L1986" s="44">
        <f>IFERROR(_xll.qlIndexFixing(Index6M,$H1986,TRUE,_xll.ohTrigger(RecalcTrigger,Trigger6M)),NA())</f>
        <v>1.5729818107548796E-2</v>
      </c>
      <c r="M1986" s="183">
        <f>IFERROR(_xll.qlIndexFixing(Index1Y,$H1986,TRUE,_xll.ohTrigger(RecalcTrigger,Trigger1Y)),NA())</f>
        <v>1.6077662367543186E-2</v>
      </c>
      <c r="N1986" s="182">
        <f>IFERROR(_xll.qlIndexFixing(ONIndex1M,I1986,TRUE,_xll.ohTrigger(RecalcTrigger,Trigger1M)),NA())</f>
        <v>1.5253388276699198E-2</v>
      </c>
      <c r="O1986" s="44" t="e">
        <f>IFERROR(_xll.qlIndexFixing(ONIndex3M,I1986,TRUE,_xll.ohTrigger(RecalcTrigger,Trigger3M)),NA())</f>
        <v>#N/A</v>
      </c>
      <c r="P1986" s="44">
        <f>IFERROR(_xll.qlIndexFixing(ONIndex6M,I1986,TRUE,_xll.ohTrigger(RecalcTrigger,Trigger6M)),NA())</f>
        <v>1.5632369956817271E-2</v>
      </c>
      <c r="Q1986" s="183">
        <f>IFERROR(_xll.qlIndexFixing(ONIndex1Y,I1986,TRUE,_xll.ohTrigger(RecalcTrigger,Trigger1Y)),NA())</f>
        <v>1.5881088357092565E-2</v>
      </c>
    </row>
    <row r="1987" spans="2:17" x14ac:dyDescent="0.2">
      <c r="B1987" s="39" t="s">
        <v>42</v>
      </c>
      <c r="D1987" s="42">
        <f>_xll.qlCalendarAdvance(Calendar,$D1986,B1987,"f",FALSE)</f>
        <v>53386</v>
      </c>
      <c r="E1987" s="177">
        <f>_xll.qlInterestRateIndexValueDate(IndexON,D1987)</f>
        <v>53386</v>
      </c>
      <c r="F1987" s="193">
        <f>IFERROR(_xll.qlIndexFixing(IndexON,D1987,TRUE,_xll.ohTrigger(RecalcTrigger,TriggerON)),NA())</f>
        <v>1.5212693612021155E-2</v>
      </c>
      <c r="H1987" s="42">
        <f>_xll.qlCalendarAdvance(Calendar,$H1986,B1987,"f",FALSE)</f>
        <v>53386</v>
      </c>
      <c r="I1987" s="177">
        <f>_xll.qlInterestRateIndexValueDate(Index1M,$H1987)</f>
        <v>53388</v>
      </c>
      <c r="J1987" s="182">
        <f>IFERROR(_xll.qlIndexFixing(Index1M,$H1987,TRUE,_xll.ohTrigger(RecalcTrigger,Trigger1M)),NA())</f>
        <v>1.5266691437764837E-2</v>
      </c>
      <c r="K1987" s="44" t="e">
        <f>IFERROR(_xll.qlIndexFixing(Index3M,H1987,TRUE,_xll.ohTrigger(RecalcTrigger,Trigger3M)),NA())</f>
        <v>#N/A</v>
      </c>
      <c r="L1987" s="44">
        <f>IFERROR(_xll.qlIndexFixing(Index6M,$H1987,TRUE,_xll.ohTrigger(RecalcTrigger,Trigger6M)),NA())</f>
        <v>1.5734870921533035E-2</v>
      </c>
      <c r="M1987" s="183">
        <f>IFERROR(_xll.qlIndexFixing(Index1Y,$H1987,TRUE,_xll.ohTrigger(RecalcTrigger,Trigger1Y)),NA())</f>
        <v>1.6080173244324883E-2</v>
      </c>
      <c r="N1987" s="182">
        <f>IFERROR(_xll.qlIndexFixing(ONIndex1M,I1987,TRUE,_xll.ohTrigger(RecalcTrigger,Trigger1M)),NA())</f>
        <v>1.525479781494532E-2</v>
      </c>
      <c r="O1987" s="44" t="e">
        <f>IFERROR(_xll.qlIndexFixing(ONIndex3M,I1987,TRUE,_xll.ohTrigger(RecalcTrigger,Trigger3M)),NA())</f>
        <v>#N/A</v>
      </c>
      <c r="P1987" s="44">
        <f>IFERROR(_xll.qlIndexFixing(ONIndex6M,I1987,TRUE,_xll.ohTrigger(RecalcTrigger,Trigger6M)),NA())</f>
        <v>1.5635409573775405E-2</v>
      </c>
      <c r="Q1987" s="183">
        <f>IFERROR(_xll.qlIndexFixing(ONIndex1Y,I1987,TRUE,_xll.ohTrigger(RecalcTrigger,Trigger1Y)),NA())</f>
        <v>1.5883935415521577E-2</v>
      </c>
    </row>
    <row r="1988" spans="2:17" x14ac:dyDescent="0.2">
      <c r="B1988" s="39" t="s">
        <v>42</v>
      </c>
      <c r="D1988" s="42">
        <f>_xll.qlCalendarAdvance(Calendar,$D1987,B1988,"f",FALSE)</f>
        <v>53393</v>
      </c>
      <c r="E1988" s="177">
        <f>_xll.qlInterestRateIndexValueDate(IndexON,D1988)</f>
        <v>53393</v>
      </c>
      <c r="F1988" s="193">
        <f>IFERROR(_xll.qlIndexFixing(IndexON,D1988,TRUE,_xll.ohTrigger(RecalcTrigger,TriggerON)),NA())</f>
        <v>1.5216156214625798E-2</v>
      </c>
      <c r="H1988" s="42">
        <f>_xll.qlCalendarAdvance(Calendar,$H1987,B1988,"f",FALSE)</f>
        <v>53393</v>
      </c>
      <c r="I1988" s="177">
        <f>_xll.qlInterestRateIndexValueDate(Index1M,$H1988)</f>
        <v>53395</v>
      </c>
      <c r="J1988" s="182">
        <f>IFERROR(_xll.qlIndexFixing(Index1M,$H1988,TRUE,_xll.ohTrigger(RecalcTrigger,Trigger1M)),NA())</f>
        <v>1.5268080653877306E-2</v>
      </c>
      <c r="K1988" s="44" t="e">
        <f>IFERROR(_xll.qlIndexFixing(Index3M,H1988,TRUE,_xll.ohTrigger(RecalcTrigger,Trigger3M)),NA())</f>
        <v>#N/A</v>
      </c>
      <c r="L1988" s="44">
        <f>IFERROR(_xll.qlIndexFixing(Index6M,$H1988,TRUE,_xll.ohTrigger(RecalcTrigger,Trigger6M)),NA())</f>
        <v>1.5737731794388407E-2</v>
      </c>
      <c r="M1988" s="183">
        <f>IFERROR(_xll.qlIndexFixing(Index1Y,$H1988,TRUE,_xll.ohTrigger(RecalcTrigger,Trigger1Y)),NA())</f>
        <v>1.6082668688863194E-2</v>
      </c>
      <c r="N1988" s="182">
        <f>IFERROR(_xll.qlIndexFixing(ONIndex1M,I1988,TRUE,_xll.ohTrigger(RecalcTrigger,Trigger1M)),NA())</f>
        <v>1.5256198792519271E-2</v>
      </c>
      <c r="O1988" s="44" t="e">
        <f>IFERROR(_xll.qlIndexFixing(ONIndex3M,I1988,TRUE,_xll.ohTrigger(RecalcTrigger,Trigger3M)),NA())</f>
        <v>#N/A</v>
      </c>
      <c r="P1988" s="44">
        <f>IFERROR(_xll.qlIndexFixing(ONIndex6M,I1988,TRUE,_xll.ohTrigger(RecalcTrigger,Trigger6M)),NA())</f>
        <v>1.5638434787375033E-2</v>
      </c>
      <c r="Q1988" s="183">
        <f>IFERROR(_xll.qlIndexFixing(ONIndex1Y,I1988,TRUE,_xll.ohTrigger(RecalcTrigger,Trigger1Y)),NA())</f>
        <v>1.5886768631583337E-2</v>
      </c>
    </row>
    <row r="1989" spans="2:17" x14ac:dyDescent="0.2">
      <c r="B1989" s="39" t="s">
        <v>42</v>
      </c>
      <c r="D1989" s="42">
        <f>_xll.qlCalendarAdvance(Calendar,$D1988,B1989,"f",FALSE)</f>
        <v>53400</v>
      </c>
      <c r="E1989" s="177">
        <f>_xll.qlInterestRateIndexValueDate(IndexON,D1989)</f>
        <v>53400</v>
      </c>
      <c r="F1989" s="193">
        <f>IFERROR(_xll.qlIndexFixing(IndexON,D1989,TRUE,_xll.ohTrigger(RecalcTrigger,TriggerON)),NA())</f>
        <v>1.5219604064311554E-2</v>
      </c>
      <c r="H1989" s="42">
        <f>_xll.qlCalendarAdvance(Calendar,$H1988,B1989,"f",FALSE)</f>
        <v>53400</v>
      </c>
      <c r="I1989" s="177">
        <f>_xll.qlInterestRateIndexValueDate(Index1M,$H1989)</f>
        <v>53402</v>
      </c>
      <c r="J1989" s="182">
        <f>IFERROR(_xll.qlIndexFixing(Index1M,$H1989,TRUE,_xll.ohTrigger(RecalcTrigger,Trigger1M)),NA())</f>
        <v>1.5269461231171082E-2</v>
      </c>
      <c r="K1989" s="44" t="e">
        <f>IFERROR(_xll.qlIndexFixing(Index3M,H1989,TRUE,_xll.ohTrigger(RecalcTrigger,Trigger3M)),NA())</f>
        <v>#N/A</v>
      </c>
      <c r="L1989" s="44">
        <f>IFERROR(_xll.qlIndexFixing(Index6M,$H1989,TRUE,_xll.ohTrigger(RecalcTrigger,Trigger6M)),NA())</f>
        <v>1.5740577423275098E-2</v>
      </c>
      <c r="M1989" s="183">
        <f>IFERROR(_xll.qlIndexFixing(Index1Y,$H1989,TRUE,_xll.ohTrigger(RecalcTrigger,Trigger1Y)),NA())</f>
        <v>1.608514864747768E-2</v>
      </c>
      <c r="N1989" s="182">
        <f>IFERROR(_xll.qlIndexFixing(ONIndex1M,I1989,TRUE,_xll.ohTrigger(RecalcTrigger,Trigger1M)),NA())</f>
        <v>1.5257591183361896E-2</v>
      </c>
      <c r="O1989" s="44" t="e">
        <f>IFERROR(_xll.qlIndexFixing(ONIndex3M,I1989,TRUE,_xll.ohTrigger(RecalcTrigger,Trigger3M)),NA())</f>
        <v>#N/A</v>
      </c>
      <c r="P1989" s="44">
        <f>IFERROR(_xll.qlIndexFixing(ONIndex6M,I1989,TRUE,_xll.ohTrigger(RecalcTrigger,Trigger6M)),NA())</f>
        <v>1.564144554437874E-2</v>
      </c>
      <c r="Q1989" s="183">
        <f>IFERROR(_xll.qlIndexFixing(ONIndex1Y,I1989,TRUE,_xll.ohTrigger(RecalcTrigger,Trigger1Y)),NA())</f>
        <v>1.5889587952360174E-2</v>
      </c>
    </row>
    <row r="1990" spans="2:17" x14ac:dyDescent="0.2">
      <c r="B1990" s="39" t="s">
        <v>42</v>
      </c>
      <c r="D1990" s="42">
        <f>_xll.qlCalendarAdvance(Calendar,$D1989,B1990,"f",FALSE)</f>
        <v>53407</v>
      </c>
      <c r="E1990" s="177">
        <f>_xll.qlInterestRateIndexValueDate(IndexON,D1990)</f>
        <v>53407</v>
      </c>
      <c r="F1990" s="193">
        <f>IFERROR(_xll.qlIndexFixing(IndexON,D1990,TRUE,_xll.ohTrigger(RecalcTrigger,TriggerON)),NA())</f>
        <v>1.522303710943973E-2</v>
      </c>
      <c r="H1990" s="42">
        <f>_xll.qlCalendarAdvance(Calendar,$H1989,B1990,"f",FALSE)</f>
        <v>53407</v>
      </c>
      <c r="I1990" s="177">
        <f>_xll.qlInterestRateIndexValueDate(Index1M,$H1990)</f>
        <v>53413</v>
      </c>
      <c r="J1990" s="182">
        <f>IFERROR(_xll.qlIndexFixing(Index1M,$H1990,TRUE,_xll.ohTrigger(RecalcTrigger,Trigger1M)),NA())</f>
        <v>1.5271613192675559E-2</v>
      </c>
      <c r="K1990" s="44" t="e">
        <f>IFERROR(_xll.qlIndexFixing(Index3M,H1990,TRUE,_xll.ohTrigger(RecalcTrigger,Trigger3M)),NA())</f>
        <v>#N/A</v>
      </c>
      <c r="L1990" s="44">
        <f>IFERROR(_xll.qlIndexFixing(Index6M,$H1990,TRUE,_xll.ohTrigger(RecalcTrigger,Trigger6M)),NA())</f>
        <v>1.5744478618274917E-2</v>
      </c>
      <c r="M1990" s="183">
        <f>IFERROR(_xll.qlIndexFixing(Index1Y,$H1990,TRUE,_xll.ohTrigger(RecalcTrigger,Trigger1Y)),NA())</f>
        <v>1.6087968828170929E-2</v>
      </c>
      <c r="N1990" s="182">
        <f>IFERROR(_xll.qlIndexFixing(ONIndex1M,I1990,TRUE,_xll.ohTrigger(RecalcTrigger,Trigger1M)),NA())</f>
        <v>1.5259368740663248E-2</v>
      </c>
      <c r="O1990" s="44" t="e">
        <f>IFERROR(_xll.qlIndexFixing(ONIndex3M,I1990,TRUE,_xll.ohTrigger(RecalcTrigger,Trigger3M)),NA())</f>
        <v>#N/A</v>
      </c>
      <c r="P1990" s="44">
        <f>IFERROR(_xll.qlIndexFixing(ONIndex6M,I1990,TRUE,_xll.ohTrigger(RecalcTrigger,Trigger6M)),NA())</f>
        <v>1.5645295189141706E-2</v>
      </c>
      <c r="Q1990" s="183">
        <f>IFERROR(_xll.qlIndexFixing(ONIndex1Y,I1990,TRUE,_xll.ohTrigger(RecalcTrigger,Trigger1Y)),NA())</f>
        <v>1.5893192291107638E-2</v>
      </c>
    </row>
    <row r="1991" spans="2:17" x14ac:dyDescent="0.2">
      <c r="B1991" s="39" t="s">
        <v>42</v>
      </c>
      <c r="D1991" s="42">
        <f>_xll.qlCalendarAdvance(Calendar,$D1990,B1991,"f",FALSE)</f>
        <v>53414</v>
      </c>
      <c r="E1991" s="177">
        <f>_xll.qlInterestRateIndexValueDate(IndexON,D1991)</f>
        <v>53414</v>
      </c>
      <c r="F1991" s="193">
        <f>IFERROR(_xll.qlIndexFixing(IndexON,D1991,TRUE,_xll.ohTrigger(RecalcTrigger,TriggerON)),NA())</f>
        <v>1.5226455298371633E-2</v>
      </c>
      <c r="H1991" s="42">
        <f>_xll.qlCalendarAdvance(Calendar,$H1990,B1991,"f",FALSE)</f>
        <v>53414</v>
      </c>
      <c r="I1991" s="177">
        <f>_xll.qlInterestRateIndexValueDate(Index1M,$H1991)</f>
        <v>53416</v>
      </c>
      <c r="J1991" s="182">
        <f>IFERROR(_xll.qlIndexFixing(Index1M,$H1991,TRUE,_xll.ohTrigger(RecalcTrigger,Trigger1M)),NA())</f>
        <v>1.5272196364274312E-2</v>
      </c>
      <c r="K1991" s="44" t="e">
        <f>IFERROR(_xll.qlIndexFixing(Index3M,H1991,TRUE,_xll.ohTrigger(RecalcTrigger,Trigger3M)),NA())</f>
        <v>#N/A</v>
      </c>
      <c r="L1991" s="44">
        <f>IFERROR(_xll.qlIndexFixing(Index6M,$H1991,TRUE,_xll.ohTrigger(RecalcTrigger,Trigger6M)),NA())</f>
        <v>1.5744605033928945E-2</v>
      </c>
      <c r="M1991" s="183">
        <f>IFERROR(_xll.qlIndexFixing(Index1Y,$H1991,TRUE,_xll.ohTrigger(RecalcTrigger,Trigger1Y)),NA())</f>
        <v>1.6088494882084775E-2</v>
      </c>
      <c r="N1991" s="182">
        <f>IFERROR(_xll.qlIndexFixing(ONIndex1M,I1991,TRUE,_xll.ohTrigger(RecalcTrigger,Trigger1M)),NA())</f>
        <v>1.5260350099817188E-2</v>
      </c>
      <c r="O1991" s="44" t="e">
        <f>IFERROR(_xll.qlIndexFixing(ONIndex3M,I1991,TRUE,_xll.ohTrigger(RecalcTrigger,Trigger3M)),NA())</f>
        <v>#N/A</v>
      </c>
      <c r="P1991" s="44">
        <f>IFERROR(_xll.qlIndexFixing(ONIndex6M,I1991,TRUE,_xll.ohTrigger(RecalcTrigger,Trigger6M)),NA())</f>
        <v>1.564742347476944E-2</v>
      </c>
      <c r="Q1991" s="183">
        <f>IFERROR(_xll.qlIndexFixing(ONIndex1Y,I1991,TRUE,_xll.ohTrigger(RecalcTrigger,Trigger1Y)),NA())</f>
        <v>1.5895184697507503E-2</v>
      </c>
    </row>
    <row r="1992" spans="2:17" x14ac:dyDescent="0.2">
      <c r="B1992" s="39" t="s">
        <v>42</v>
      </c>
      <c r="D1992" s="42">
        <f>_xll.qlCalendarAdvance(Calendar,$D1991,B1992,"f",FALSE)</f>
        <v>53421</v>
      </c>
      <c r="E1992" s="177">
        <f>_xll.qlInterestRateIndexValueDate(IndexON,D1992)</f>
        <v>53421</v>
      </c>
      <c r="F1992" s="193">
        <f>IFERROR(_xll.qlIndexFixing(IndexON,D1992,TRUE,_xll.ohTrigger(RecalcTrigger,TriggerON)),NA())</f>
        <v>1.5229858579068889E-2</v>
      </c>
      <c r="H1992" s="42">
        <f>_xll.qlCalendarAdvance(Calendar,$H1991,B1992,"f",FALSE)</f>
        <v>53421</v>
      </c>
      <c r="I1992" s="177">
        <f>_xll.qlInterestRateIndexValueDate(Index1M,$H1992)</f>
        <v>53423</v>
      </c>
      <c r="J1992" s="182">
        <f>IFERROR(_xll.qlIndexFixing(Index1M,$H1992,TRUE,_xll.ohTrigger(RecalcTrigger,Trigger1M)),NA())</f>
        <v>1.5273550867581248E-2</v>
      </c>
      <c r="K1992" s="44" t="e">
        <f>IFERROR(_xll.qlIndexFixing(Index3M,H1992,TRUE,_xll.ohTrigger(RecalcTrigger,Trigger3M)),NA())</f>
        <v>#N/A</v>
      </c>
      <c r="L1992" s="44">
        <f>IFERROR(_xll.qlIndexFixing(Index6M,$H1992,TRUE,_xll.ohTrigger(RecalcTrigger,Trigger6M)),NA())</f>
        <v>1.5749022308438582E-2</v>
      </c>
      <c r="M1992" s="183">
        <f>IFERROR(_xll.qlIndexFixing(Index1Y,$H1992,TRUE,_xll.ohTrigger(RecalcTrigger,Trigger1Y)),NA())</f>
        <v>1.6092495070971411E-2</v>
      </c>
      <c r="N1992" s="182">
        <f>IFERROR(_xll.qlIndexFixing(ONIndex1M,I1992,TRUE,_xll.ohTrigger(RecalcTrigger,Trigger1M)),NA())</f>
        <v>1.5261716572911865E-2</v>
      </c>
      <c r="O1992" s="44" t="e">
        <f>IFERROR(_xll.qlIndexFixing(ONIndex3M,I1992,TRUE,_xll.ohTrigger(RecalcTrigger,Trigger3M)),NA())</f>
        <v>#N/A</v>
      </c>
      <c r="P1992" s="44">
        <f>IFERROR(_xll.qlIndexFixing(ONIndex6M,I1992,TRUE,_xll.ohTrigger(RecalcTrigger,Trigger6M)),NA())</f>
        <v>1.5650390541841475E-2</v>
      </c>
      <c r="Q1992" s="183">
        <f>IFERROR(_xll.qlIndexFixing(ONIndex1Y,I1992,TRUE,_xll.ohTrigger(RecalcTrigger,Trigger1Y)),NA())</f>
        <v>1.5897962016682143E-2</v>
      </c>
    </row>
    <row r="1993" spans="2:17" x14ac:dyDescent="0.2">
      <c r="B1993" s="39" t="s">
        <v>42</v>
      </c>
      <c r="D1993" s="42">
        <f>_xll.qlCalendarAdvance(Calendar,$D1992,B1993,"f",FALSE)</f>
        <v>53428</v>
      </c>
      <c r="E1993" s="177">
        <f>_xll.qlInterestRateIndexValueDate(IndexON,D1993)</f>
        <v>53428</v>
      </c>
      <c r="F1993" s="193">
        <f>IFERROR(_xll.qlIndexFixing(IndexON,D1993,TRUE,_xll.ohTrigger(RecalcTrigger,TriggerON)),NA())</f>
        <v>1.5233246899732933E-2</v>
      </c>
      <c r="H1993" s="42">
        <f>_xll.qlCalendarAdvance(Calendar,$H1992,B1993,"f",FALSE)</f>
        <v>53428</v>
      </c>
      <c r="I1993" s="177">
        <f>_xll.qlInterestRateIndexValueDate(Index1M,$H1993)</f>
        <v>53430</v>
      </c>
      <c r="J1993" s="182">
        <f>IFERROR(_xll.qlIndexFixing(Index1M,$H1993,TRUE,_xll.ohTrigger(RecalcTrigger,Trigger1M)),NA())</f>
        <v>1.5274896627051561E-2</v>
      </c>
      <c r="K1993" s="44" t="e">
        <f>IFERROR(_xll.qlIndexFixing(Index3M,H1993,TRUE,_xll.ohTrigger(RecalcTrigger,Trigger3M)),NA())</f>
        <v>#N/A</v>
      </c>
      <c r="L1993" s="44">
        <f>IFERROR(_xll.qlIndexFixing(Index6M,$H1993,TRUE,_xll.ohTrigger(RecalcTrigger,Trigger6M)),NA())</f>
        <v>1.5751806423769509E-2</v>
      </c>
      <c r="M1993" s="183">
        <f>IFERROR(_xll.qlIndexFixing(Index1Y,$H1993,TRUE,_xll.ohTrigger(RecalcTrigger,Trigger1Y)),NA())</f>
        <v>1.6095432618503418E-2</v>
      </c>
      <c r="N1993" s="182">
        <f>IFERROR(_xll.qlIndexFixing(ONIndex1M,I1993,TRUE,_xll.ohTrigger(RecalcTrigger,Trigger1M)),NA())</f>
        <v>1.5263074354399109E-2</v>
      </c>
      <c r="O1993" s="44" t="e">
        <f>IFERROR(_xll.qlIndexFixing(ONIndex3M,I1993,TRUE,_xll.ohTrigger(RecalcTrigger,Trigger3M)),NA())</f>
        <v>#N/A</v>
      </c>
      <c r="P1993" s="44">
        <f>IFERROR(_xll.qlIndexFixing(ONIndex6M,I1993,TRUE,_xll.ohTrigger(RecalcTrigger,Trigger6M)),NA())</f>
        <v>1.5653342939208059E-2</v>
      </c>
      <c r="Q1993" s="183">
        <f>IFERROR(_xll.qlIndexFixing(ONIndex1Y,I1993,TRUE,_xll.ohTrigger(RecalcTrigger,Trigger1Y)),NA())</f>
        <v>1.5900725229620605E-2</v>
      </c>
    </row>
    <row r="1994" spans="2:17" x14ac:dyDescent="0.2">
      <c r="B1994" s="39" t="s">
        <v>42</v>
      </c>
      <c r="D1994" s="42">
        <f>_xll.qlCalendarAdvance(Calendar,$D1993,B1994,"f",FALSE)</f>
        <v>53435</v>
      </c>
      <c r="E1994" s="177">
        <f>_xll.qlInterestRateIndexValueDate(IndexON,D1994)</f>
        <v>53435</v>
      </c>
      <c r="F1994" s="193">
        <f>IFERROR(_xll.qlIndexFixing(IndexON,D1994,TRUE,_xll.ohTrigger(RecalcTrigger,TriggerON)),NA())</f>
        <v>1.5236620208964879E-2</v>
      </c>
      <c r="H1994" s="42">
        <f>_xll.qlCalendarAdvance(Calendar,$H1993,B1994,"f",FALSE)</f>
        <v>53435</v>
      </c>
      <c r="I1994" s="177">
        <f>_xll.qlInterestRateIndexValueDate(Index1M,$H1994)</f>
        <v>53437</v>
      </c>
      <c r="J1994" s="182">
        <f>IFERROR(_xll.qlIndexFixing(Index1M,$H1994,TRUE,_xll.ohTrigger(RecalcTrigger,Trigger1M)),NA())</f>
        <v>1.5276233616437861E-2</v>
      </c>
      <c r="K1994" s="44" t="e">
        <f>IFERROR(_xll.qlIndexFixing(Index3M,H1994,TRUE,_xll.ohTrigger(RecalcTrigger,Trigger3M)),NA())</f>
        <v>#N/A</v>
      </c>
      <c r="L1994" s="44">
        <f>IFERROR(_xll.qlIndexFixing(Index6M,$H1994,TRUE,_xll.ohTrigger(RecalcTrigger,Trigger6M)),NA())</f>
        <v>1.5754575026293398E-2</v>
      </c>
      <c r="M1994" s="183">
        <f>IFERROR(_xll.qlIndexFixing(Index1Y,$H1994,TRUE,_xll.ohTrigger(RecalcTrigger,Trigger1Y)),NA())</f>
        <v>1.6097314272875217E-2</v>
      </c>
      <c r="N1994" s="182">
        <f>IFERROR(_xll.qlIndexFixing(ONIndex1M,I1994,TRUE,_xll.ohTrigger(RecalcTrigger,Trigger1M)),NA())</f>
        <v>1.5264423417979955E-2</v>
      </c>
      <c r="O1994" s="44" t="e">
        <f>IFERROR(_xll.qlIndexFixing(ONIndex3M,I1994,TRUE,_xll.ohTrigger(RecalcTrigger,Trigger3M)),NA())</f>
        <v>#N/A</v>
      </c>
      <c r="P1994" s="44">
        <f>IFERROR(_xll.qlIndexFixing(ONIndex6M,I1994,TRUE,_xll.ohTrigger(RecalcTrigger,Trigger6M)),NA())</f>
        <v>1.5656280613391971E-2</v>
      </c>
      <c r="Q1994" s="183">
        <f>IFERROR(_xll.qlIndexFixing(ONIndex1Y,I1994,TRUE,_xll.ohTrigger(RecalcTrigger,Trigger1Y)),NA())</f>
        <v>1.5903474283964769E-2</v>
      </c>
    </row>
    <row r="1995" spans="2:17" x14ac:dyDescent="0.2">
      <c r="B1995" s="39" t="s">
        <v>42</v>
      </c>
      <c r="D1995" s="42">
        <f>_xll.qlCalendarAdvance(Calendar,$D1994,B1995,"f",FALSE)</f>
        <v>53442</v>
      </c>
      <c r="E1995" s="177">
        <f>_xll.qlInterestRateIndexValueDate(IndexON,D1995)</f>
        <v>53442</v>
      </c>
      <c r="F1995" s="193">
        <f>IFERROR(_xll.qlIndexFixing(IndexON,D1995,TRUE,_xll.ohTrigger(RecalcTrigger,TriggerON)),NA())</f>
        <v>1.5239978454726355E-2</v>
      </c>
      <c r="H1995" s="42">
        <f>_xll.qlCalendarAdvance(Calendar,$H1994,B1995,"f",FALSE)</f>
        <v>53442</v>
      </c>
      <c r="I1995" s="177">
        <f>_xll.qlInterestRateIndexValueDate(Index1M,$H1995)</f>
        <v>53444</v>
      </c>
      <c r="J1995" s="182">
        <f>IFERROR(_xll.qlIndexFixing(Index1M,$H1995,TRUE,_xll.ohTrigger(RecalcTrigger,Trigger1M)),NA())</f>
        <v>1.527756180948244E-2</v>
      </c>
      <c r="K1995" s="44" t="e">
        <f>IFERROR(_xll.qlIndexFixing(Index3M,H1995,TRUE,_xll.ohTrigger(RecalcTrigger,Trigger3M)),NA())</f>
        <v>#N/A</v>
      </c>
      <c r="L1995" s="44">
        <f>IFERROR(_xll.qlIndexFixing(Index6M,$H1995,TRUE,_xll.ohTrigger(RecalcTrigger,Trigger6M)),NA())</f>
        <v>1.5757328062243094E-2</v>
      </c>
      <c r="M1995" s="183">
        <f>IFERROR(_xll.qlIndexFixing(Index1Y,$H1995,TRUE,_xll.ohTrigger(RecalcTrigger,Trigger1Y)),NA())</f>
        <v>1.6099700188660377E-2</v>
      </c>
      <c r="N1995" s="182">
        <f>IFERROR(_xll.qlIndexFixing(ONIndex1M,I1995,TRUE,_xll.ohTrigger(RecalcTrigger,Trigger1M)),NA())</f>
        <v>1.5265954496284095E-2</v>
      </c>
      <c r="O1995" s="44" t="e">
        <f>IFERROR(_xll.qlIndexFixing(ONIndex3M,I1995,TRUE,_xll.ohTrigger(RecalcTrigger,Trigger3M)),NA())</f>
        <v>#N/A</v>
      </c>
      <c r="P1995" s="44">
        <f>IFERROR(_xll.qlIndexFixing(ONIndex6M,I1995,TRUE,_xll.ohTrigger(RecalcTrigger,Trigger6M)),NA())</f>
        <v>1.565961985883213E-2</v>
      </c>
      <c r="Q1995" s="183">
        <f>IFERROR(_xll.qlIndexFixing(ONIndex1Y,I1995,TRUE,_xll.ohTrigger(RecalcTrigger,Trigger1Y)),NA())</f>
        <v>1.5906598655526238E-2</v>
      </c>
    </row>
    <row r="1996" spans="2:17" x14ac:dyDescent="0.2">
      <c r="B1996" s="39" t="s">
        <v>42</v>
      </c>
      <c r="D1996" s="42">
        <f>_xll.qlCalendarAdvance(Calendar,$D1995,B1996,"f",FALSE)</f>
        <v>53449</v>
      </c>
      <c r="E1996" s="177">
        <f>_xll.qlInterestRateIndexValueDate(IndexON,D1996)</f>
        <v>53449</v>
      </c>
      <c r="F1996" s="193">
        <f>IFERROR(_xll.qlIndexFixing(IndexON,D1996,TRUE,_xll.ohTrigger(RecalcTrigger,TriggerON)),NA())</f>
        <v>1.524332158529873E-2</v>
      </c>
      <c r="H1996" s="42">
        <f>_xll.qlCalendarAdvance(Calendar,$H1995,B1996,"f",FALSE)</f>
        <v>53449</v>
      </c>
      <c r="I1996" s="177">
        <f>_xll.qlInterestRateIndexValueDate(Index1M,$H1996)</f>
        <v>53451</v>
      </c>
      <c r="J1996" s="182">
        <f>IFERROR(_xll.qlIndexFixing(Index1M,$H1996,TRUE,_xll.ohTrigger(RecalcTrigger,Trigger1M)),NA())</f>
        <v>1.5278881179932752E-2</v>
      </c>
      <c r="K1996" s="44" t="e">
        <f>IFERROR(_xll.qlIndexFixing(Index3M,H1996,TRUE,_xll.ohTrigger(RecalcTrigger,Trigger3M)),NA())</f>
        <v>#N/A</v>
      </c>
      <c r="L1996" s="44">
        <f>IFERROR(_xll.qlIndexFixing(Index6M,$H1996,TRUE,_xll.ohTrigger(RecalcTrigger,Trigger6M)),NA())</f>
        <v>1.5760065477849715E-2</v>
      </c>
      <c r="M1996" s="183">
        <f>IFERROR(_xll.qlIndexFixing(Index1Y,$H1996,TRUE,_xll.ohTrigger(RecalcTrigger,Trigger1Y)),NA())</f>
        <v>1.6102070242762126E-2</v>
      </c>
      <c r="N1996" s="182">
        <f>IFERROR(_xll.qlIndexFixing(ONIndex1M,I1996,TRUE,_xll.ohTrigger(RecalcTrigger,Trigger1M)),NA())</f>
        <v>1.5267095286546351E-2</v>
      </c>
      <c r="O1996" s="44" t="e">
        <f>IFERROR(_xll.qlIndexFixing(ONIndex3M,I1996,TRUE,_xll.ohTrigger(RecalcTrigger,Trigger3M)),NA())</f>
        <v>#N/A</v>
      </c>
      <c r="P1996" s="44">
        <f>IFERROR(_xll.qlIndexFixing(ONIndex6M,I1996,TRUE,_xll.ohTrigger(RecalcTrigger,Trigger6M)),NA())</f>
        <v>1.5662111579581861E-2</v>
      </c>
      <c r="Q1996" s="183">
        <f>IFERROR(_xll.qlIndexFixing(ONIndex1Y,I1996,TRUE,_xll.ohTrigger(RecalcTrigger,Trigger1Y)),NA())</f>
        <v>1.5908929705599206E-2</v>
      </c>
    </row>
    <row r="1997" spans="2:17" x14ac:dyDescent="0.2">
      <c r="B1997" s="39" t="s">
        <v>42</v>
      </c>
      <c r="D1997" s="42">
        <f>_xll.qlCalendarAdvance(Calendar,$D1996,B1997,"f",FALSE)</f>
        <v>53456</v>
      </c>
      <c r="E1997" s="177">
        <f>_xll.qlInterestRateIndexValueDate(IndexON,D1997)</f>
        <v>53456</v>
      </c>
      <c r="F1997" s="193">
        <f>IFERROR(_xll.qlIndexFixing(IndexON,D1997,TRUE,_xll.ohTrigger(RecalcTrigger,TriggerON)),NA())</f>
        <v>1.524664954888344E-2</v>
      </c>
      <c r="H1997" s="42">
        <f>_xll.qlCalendarAdvance(Calendar,$H1996,B1997,"f",FALSE)</f>
        <v>53456</v>
      </c>
      <c r="I1997" s="177">
        <f>_xll.qlInterestRateIndexValueDate(Index1M,$H1997)</f>
        <v>53458</v>
      </c>
      <c r="J1997" s="182">
        <f>IFERROR(_xll.qlIndexFixing(Index1M,$H1997,TRUE,_xll.ohTrigger(RecalcTrigger,Trigger1M)),NA())</f>
        <v>1.5280191701533668E-2</v>
      </c>
      <c r="K1997" s="44" t="e">
        <f>IFERROR(_xll.qlIndexFixing(Index3M,H1997,TRUE,_xll.ohTrigger(RecalcTrigger,Trigger3M)),NA())</f>
        <v>#N/A</v>
      </c>
      <c r="L1997" s="44">
        <f>IFERROR(_xll.qlIndexFixing(Index6M,$H1997,TRUE,_xll.ohTrigger(RecalcTrigger,Trigger6M)),NA())</f>
        <v>1.5762787219347842E-2</v>
      </c>
      <c r="M1997" s="183">
        <f>IFERROR(_xll.qlIndexFixing(Index1Y,$H1997,TRUE,_xll.ohTrigger(RecalcTrigger,Trigger1Y)),NA())</f>
        <v>1.6104424381501115E-2</v>
      </c>
      <c r="N1997" s="182">
        <f>IFERROR(_xll.qlIndexFixing(ONIndex1M,I1997,TRUE,_xll.ohTrigger(RecalcTrigger,Trigger1M)),NA())</f>
        <v>1.5268418039093845E-2</v>
      </c>
      <c r="O1997" s="44" t="e">
        <f>IFERROR(_xll.qlIndexFixing(ONIndex3M,I1997,TRUE,_xll.ohTrigger(RecalcTrigger,Trigger3M)),NA())</f>
        <v>#N/A</v>
      </c>
      <c r="P1997" s="44">
        <f>IFERROR(_xll.qlIndexFixing(ONIndex6M,I1997,TRUE,_xll.ohTrigger(RecalcTrigger,Trigger6M)),NA())</f>
        <v>1.5665004764953139E-2</v>
      </c>
      <c r="Q1997" s="183">
        <f>IFERROR(_xll.qlIndexFixing(ONIndex1Y,I1997,TRUE,_xll.ohTrigger(RecalcTrigger,Trigger1Y)),NA())</f>
        <v>1.5911635967613691E-2</v>
      </c>
    </row>
    <row r="1998" spans="2:17" x14ac:dyDescent="0.2">
      <c r="B1998" s="39" t="s">
        <v>42</v>
      </c>
      <c r="D1998" s="42">
        <f>_xll.qlCalendarAdvance(Calendar,$D1997,B1998,"f",FALSE)</f>
        <v>53463</v>
      </c>
      <c r="E1998" s="177">
        <f>_xll.qlInterestRateIndexValueDate(IndexON,D1998)</f>
        <v>53463</v>
      </c>
      <c r="F1998" s="193">
        <f>IFERROR(_xll.qlIndexFixing(IndexON,D1998,TRUE,_xll.ohTrigger(RecalcTrigger,TriggerON)),NA())</f>
        <v>1.5249962293761854E-2</v>
      </c>
      <c r="H1998" s="42">
        <f>_xll.qlCalendarAdvance(Calendar,$H1997,B1998,"f",FALSE)</f>
        <v>53463</v>
      </c>
      <c r="I1998" s="177">
        <f>_xll.qlInterestRateIndexValueDate(Index1M,$H1998)</f>
        <v>53465</v>
      </c>
      <c r="J1998" s="182">
        <f>IFERROR(_xll.qlIndexFixing(Index1M,$H1998,TRUE,_xll.ohTrigger(RecalcTrigger,Trigger1M)),NA())</f>
        <v>1.5281493348035221E-2</v>
      </c>
      <c r="K1998" s="44" t="e">
        <f>IFERROR(_xll.qlIndexFixing(Index3M,H1998,TRUE,_xll.ohTrigger(RecalcTrigger,Trigger3M)),NA())</f>
        <v>#N/A</v>
      </c>
      <c r="L1998" s="44">
        <f>IFERROR(_xll.qlIndexFixing(Index6M,$H1998,TRUE,_xll.ohTrigger(RecalcTrigger,Trigger6M)),NA())</f>
        <v>1.5765493232969451E-2</v>
      </c>
      <c r="M1998" s="183">
        <f>IFERROR(_xll.qlIndexFixing(Index1Y,$H1998,TRUE,_xll.ohTrigger(RecalcTrigger,Trigger1Y)),NA())</f>
        <v>1.6106762551198861E-2</v>
      </c>
      <c r="N1998" s="182">
        <f>IFERROR(_xll.qlIndexFixing(ONIndex1M,I1998,TRUE,_xll.ohTrigger(RecalcTrigger,Trigger1M)),NA())</f>
        <v>1.5269731968938771E-2</v>
      </c>
      <c r="O1998" s="44" t="e">
        <f>IFERROR(_xll.qlIndexFixing(ONIndex3M,I1998,TRUE,_xll.ohTrigger(RecalcTrigger,Trigger3M)),NA())</f>
        <v>#N/A</v>
      </c>
      <c r="P1998" s="44">
        <f>IFERROR(_xll.qlIndexFixing(ONIndex6M,I1998,TRUE,_xll.ohTrigger(RecalcTrigger,Trigger6M)),NA())</f>
        <v>1.5667883014112149E-2</v>
      </c>
      <c r="Q1998" s="183">
        <f>IFERROR(_xll.qlIndexFixing(ONIndex1Y,I1998,TRUE,_xll.ohTrigger(RecalcTrigger,Trigger1Y)),NA())</f>
        <v>1.5914327860002686E-2</v>
      </c>
    </row>
    <row r="1999" spans="2:17" x14ac:dyDescent="0.2">
      <c r="B1999" s="39" t="s">
        <v>42</v>
      </c>
      <c r="D1999" s="42">
        <f>_xll.qlCalendarAdvance(Calendar,$D1998,B1999,"f",FALSE)</f>
        <v>53470</v>
      </c>
      <c r="E1999" s="177">
        <f>_xll.qlInterestRateIndexValueDate(IndexON,D1999)</f>
        <v>53470</v>
      </c>
      <c r="F1999" s="193">
        <f>IFERROR(_xll.qlIndexFixing(IndexON,D1999,TRUE,_xll.ohTrigger(RecalcTrigger,TriggerON)),NA())</f>
        <v>1.5253259768135408E-2</v>
      </c>
      <c r="H1999" s="42">
        <f>_xll.qlCalendarAdvance(Calendar,$H1998,B1999,"f",FALSE)</f>
        <v>53470</v>
      </c>
      <c r="I1999" s="177">
        <f>_xll.qlInterestRateIndexValueDate(Index1M,$H1999)</f>
        <v>53472</v>
      </c>
      <c r="J1999" s="182">
        <f>IFERROR(_xll.qlIndexFixing(Index1M,$H1999,TRUE,_xll.ohTrigger(RecalcTrigger,Trigger1M)),NA())</f>
        <v>1.5282786093182279E-2</v>
      </c>
      <c r="K1999" s="44" t="e">
        <f>IFERROR(_xll.qlIndexFixing(Index3M,H1999,TRUE,_xll.ohTrigger(RecalcTrigger,Trigger3M)),NA())</f>
        <v>#N/A</v>
      </c>
      <c r="L1999" s="44">
        <f>IFERROR(_xll.qlIndexFixing(Index6M,$H1999,TRUE,_xll.ohTrigger(RecalcTrigger,Trigger6M)),NA())</f>
        <v>1.5768183464947395E-2</v>
      </c>
      <c r="M1999" s="183">
        <f>IFERROR(_xll.qlIndexFixing(Index1Y,$H1999,TRUE,_xll.ohTrigger(RecalcTrigger,Trigger1Y)),NA())</f>
        <v>1.6109084698176457E-2</v>
      </c>
      <c r="N1999" s="182">
        <f>IFERROR(_xll.qlIndexFixing(ONIndex1M,I1999,TRUE,_xll.ohTrigger(RecalcTrigger,Trigger1M)),NA())</f>
        <v>1.5271037049862102E-2</v>
      </c>
      <c r="O1999" s="44" t="e">
        <f>IFERROR(_xll.qlIndexFixing(ONIndex3M,I1999,TRUE,_xll.ohTrigger(RecalcTrigger,Trigger3M)),NA())</f>
        <v>#N/A</v>
      </c>
      <c r="P1999" s="44">
        <f>IFERROR(_xll.qlIndexFixing(ONIndex6M,I1999,TRUE,_xll.ohTrigger(RecalcTrigger,Trigger6M)),NA())</f>
        <v>1.5670746273901415E-2</v>
      </c>
      <c r="Q1999" s="183">
        <f>IFERROR(_xll.qlIndexFixing(ONIndex1Y,I1999,TRUE,_xll.ohTrigger(RecalcTrigger,Trigger1Y)),NA())</f>
        <v>1.5917005330168266E-2</v>
      </c>
    </row>
    <row r="2000" spans="2:17" x14ac:dyDescent="0.2">
      <c r="B2000" s="39" t="s">
        <v>42</v>
      </c>
      <c r="D2000" s="42">
        <f>_xll.qlCalendarAdvance(Calendar,$D1999,B2000,"f",FALSE)</f>
        <v>53477</v>
      </c>
      <c r="E2000" s="177">
        <f>_xll.qlInterestRateIndexValueDate(IndexON,D2000)</f>
        <v>53477</v>
      </c>
      <c r="F2000" s="193">
        <f>IFERROR(_xll.qlIndexFixing(IndexON,D2000,TRUE,_xll.ohTrigger(RecalcTrigger,TriggerON)),NA())</f>
        <v>1.5256541920285471E-2</v>
      </c>
      <c r="H2000" s="42">
        <f>_xll.qlCalendarAdvance(Calendar,$H1999,B2000,"f",FALSE)</f>
        <v>53477</v>
      </c>
      <c r="I2000" s="177">
        <f>_xll.qlInterestRateIndexValueDate(Index1M,$H2000)</f>
        <v>53479</v>
      </c>
      <c r="J2000" s="182">
        <f>IFERROR(_xll.qlIndexFixing(Index1M,$H2000,TRUE,_xll.ohTrigger(RecalcTrigger,Trigger1M)),NA())</f>
        <v>1.5284069910724877E-2</v>
      </c>
      <c r="K2000" s="44" t="e">
        <f>IFERROR(_xll.qlIndexFixing(Index3M,H2000,TRUE,_xll.ohTrigger(RecalcTrigger,Trigger3M)),NA())</f>
        <v>#N/A</v>
      </c>
      <c r="L2000" s="44">
        <f>IFERROR(_xll.qlIndexFixing(Index6M,$H2000,TRUE,_xll.ohTrigger(RecalcTrigger,Trigger6M)),NA())</f>
        <v>1.5770857861515383E-2</v>
      </c>
      <c r="M2000" s="183">
        <f>IFERROR(_xll.qlIndexFixing(Index1Y,$H2000,TRUE,_xll.ohTrigger(RecalcTrigger,Trigger1Y)),NA())</f>
        <v>1.6111390768756291E-2</v>
      </c>
      <c r="N2000" s="182">
        <f>IFERROR(_xll.qlIndexFixing(ONIndex1M,I2000,TRUE,_xll.ohTrigger(RecalcTrigger,Trigger1M)),NA())</f>
        <v>1.5272333255484938E-2</v>
      </c>
      <c r="O2000" s="44" t="e">
        <f>IFERROR(_xll.qlIndexFixing(ONIndex3M,I2000,TRUE,_xll.ohTrigger(RecalcTrigger,Trigger3M)),NA())</f>
        <v>#N/A</v>
      </c>
      <c r="P2000" s="44">
        <f>IFERROR(_xll.qlIndexFixing(ONIndex6M,I2000,TRUE,_xll.ohTrigger(RecalcTrigger,Trigger6M)),NA())</f>
        <v>1.5673594490923648E-2</v>
      </c>
      <c r="Q2000" s="183">
        <f>IFERROR(_xll.qlIndexFixing(ONIndex1Y,I2000,TRUE,_xll.ohTrigger(RecalcTrigger,Trigger1Y)),NA())</f>
        <v>1.5919668325672376E-2</v>
      </c>
    </row>
    <row r="2001" spans="2:17" x14ac:dyDescent="0.2">
      <c r="B2001" s="39" t="s">
        <v>42</v>
      </c>
      <c r="D2001" s="42">
        <f>_xll.qlCalendarAdvance(Calendar,$D2000,B2001,"f",FALSE)</f>
        <v>53484</v>
      </c>
      <c r="E2001" s="177">
        <f>_xll.qlInterestRateIndexValueDate(IndexON,D2001)</f>
        <v>53484</v>
      </c>
      <c r="F2001" s="193">
        <f>IFERROR(_xll.qlIndexFixing(IndexON,D2001,TRUE,_xll.ohTrigger(RecalcTrigger,TriggerON)),NA())</f>
        <v>1.5259808698253607E-2</v>
      </c>
      <c r="H2001" s="42">
        <f>_xll.qlCalendarAdvance(Calendar,$H2000,B2001,"f",FALSE)</f>
        <v>53484</v>
      </c>
      <c r="I2001" s="177">
        <f>_xll.qlInterestRateIndexValueDate(Index1M,$H2001)</f>
        <v>53486</v>
      </c>
      <c r="J2001" s="182">
        <f>IFERROR(_xll.qlIndexFixing(Index1M,$H2001,TRUE,_xll.ohTrigger(RecalcTrigger,Trigger1M)),NA())</f>
        <v>1.5285344774405305E-2</v>
      </c>
      <c r="K2001" s="44" t="e">
        <f>IFERROR(_xll.qlIndexFixing(Index3M,H2001,TRUE,_xll.ohTrigger(RecalcTrigger,Trigger3M)),NA())</f>
        <v>#N/A</v>
      </c>
      <c r="L2001" s="44">
        <f>IFERROR(_xll.qlIndexFixing(Index6M,$H2001,TRUE,_xll.ohTrigger(RecalcTrigger,Trigger6M)),NA())</f>
        <v>1.5773516368905397E-2</v>
      </c>
      <c r="M2001" s="183">
        <f>IFERROR(_xll.qlIndexFixing(Index1Y,$H2001,TRUE,_xll.ohTrigger(RecalcTrigger,Trigger1Y)),NA())</f>
        <v>1.611368070925967E-2</v>
      </c>
      <c r="N2001" s="182">
        <f>IFERROR(_xll.qlIndexFixing(ONIndex1M,I2001,TRUE,_xll.ohTrigger(RecalcTrigger,Trigger1M)),NA())</f>
        <v>1.5273620559668188E-2</v>
      </c>
      <c r="O2001" s="44" t="e">
        <f>IFERROR(_xll.qlIndexFixing(ONIndex3M,I2001,TRUE,_xll.ohTrigger(RecalcTrigger,Trigger3M)),NA())</f>
        <v>#N/A</v>
      </c>
      <c r="P2001" s="44">
        <f>IFERROR(_xll.qlIndexFixing(ONIndex6M,I2001,TRUE,_xll.ohTrigger(RecalcTrigger,Trigger6M)),NA())</f>
        <v>1.5676427612021371E-2</v>
      </c>
      <c r="Q2001" s="183">
        <f>IFERROR(_xll.qlIndexFixing(ONIndex1Y,I2001,TRUE,_xll.ohTrigger(RecalcTrigger,Trigger1Y)),NA())</f>
        <v>1.5922316793197666E-2</v>
      </c>
    </row>
    <row r="2002" spans="2:17" x14ac:dyDescent="0.2">
      <c r="B2002" s="39" t="s">
        <v>42</v>
      </c>
      <c r="D2002" s="42">
        <f>_xll.qlCalendarAdvance(Calendar,$D2001,B2002,"f",FALSE)</f>
        <v>53491</v>
      </c>
      <c r="E2002" s="177">
        <f>_xll.qlInterestRateIndexValueDate(IndexON,D2002)</f>
        <v>53491</v>
      </c>
      <c r="F2002" s="193">
        <f>IFERROR(_xll.qlIndexFixing(IndexON,D2002,TRUE,_xll.ohTrigger(RecalcTrigger,TriggerON)),NA())</f>
        <v>1.5263060050640931E-2</v>
      </c>
      <c r="H2002" s="42">
        <f>_xll.qlCalendarAdvance(Calendar,$H2001,B2002,"f",FALSE)</f>
        <v>53491</v>
      </c>
      <c r="I2002" s="177">
        <f>_xll.qlInterestRateIndexValueDate(Index1M,$H2002)</f>
        <v>53493</v>
      </c>
      <c r="J2002" s="182">
        <f>IFERROR(_xll.qlIndexFixing(Index1M,$H2002,TRUE,_xll.ohTrigger(RecalcTrigger,Trigger1M)),NA())</f>
        <v>1.5286610657971019E-2</v>
      </c>
      <c r="K2002" s="44" t="e">
        <f>IFERROR(_xll.qlIndexFixing(Index3M,H2002,TRUE,_xll.ohTrigger(RecalcTrigger,Trigger3M)),NA())</f>
        <v>#N/A</v>
      </c>
      <c r="L2002" s="44">
        <f>IFERROR(_xll.qlIndexFixing(Index6M,$H2002,TRUE,_xll.ohTrigger(RecalcTrigger,Trigger6M)),NA())</f>
        <v>1.5776158933351148E-2</v>
      </c>
      <c r="M2002" s="183">
        <f>IFERROR(_xll.qlIndexFixing(Index1Y,$H2002,TRUE,_xll.ohTrigger(RecalcTrigger,Trigger1Y)),NA())</f>
        <v>1.6115954466009854E-2</v>
      </c>
      <c r="N2002" s="182">
        <f>IFERROR(_xll.qlIndexFixing(ONIndex1M,I2002,TRUE,_xll.ohTrigger(RecalcTrigger,Trigger1M)),NA())</f>
        <v>1.5274898936352699E-2</v>
      </c>
      <c r="O2002" s="44" t="e">
        <f>IFERROR(_xll.qlIndexFixing(ONIndex3M,I2002,TRUE,_xll.ohTrigger(RecalcTrigger,Trigger3M)),NA())</f>
        <v>#N/A</v>
      </c>
      <c r="P2002" s="44">
        <f>IFERROR(_xll.qlIndexFixing(ONIndex6M,I2002,TRUE,_xll.ohTrigger(RecalcTrigger,Trigger6M)),NA())</f>
        <v>1.5679245583797297E-2</v>
      </c>
      <c r="Q2002" s="183">
        <f>IFERROR(_xll.qlIndexFixing(ONIndex1Y,I2002,TRUE,_xll.ohTrigger(RecalcTrigger,Trigger1Y)),NA())</f>
        <v>1.5924950680625827E-2</v>
      </c>
    </row>
    <row r="2003" spans="2:17" x14ac:dyDescent="0.2">
      <c r="B2003" s="39" t="s">
        <v>42</v>
      </c>
      <c r="D2003" s="42">
        <f>_xll.qlCalendarAdvance(Calendar,$D2002,B2003,"f",FALSE)</f>
        <v>53498</v>
      </c>
      <c r="E2003" s="177">
        <f>_xll.qlInterestRateIndexValueDate(IndexON,D2003)</f>
        <v>53498</v>
      </c>
      <c r="F2003" s="193">
        <f>IFERROR(_xll.qlIndexFixing(IndexON,D2003,TRUE,_xll.ohTrigger(RecalcTrigger,TriggerON)),NA())</f>
        <v>1.5266295925409068E-2</v>
      </c>
      <c r="H2003" s="42">
        <f>_xll.qlCalendarAdvance(Calendar,$H2002,B2003,"f",FALSE)</f>
        <v>53498</v>
      </c>
      <c r="I2003" s="177">
        <f>_xll.qlInterestRateIndexValueDate(Index1M,$H2003)</f>
        <v>53500</v>
      </c>
      <c r="J2003" s="182">
        <f>IFERROR(_xll.qlIndexFixing(Index1M,$H2003,TRUE,_xll.ohTrigger(RecalcTrigger,Trigger1M)),NA())</f>
        <v>1.5287867535174623E-2</v>
      </c>
      <c r="K2003" s="44" t="e">
        <f>IFERROR(_xll.qlIndexFixing(Index3M,H2003,TRUE,_xll.ohTrigger(RecalcTrigger,Trigger3M)),NA())</f>
        <v>#N/A</v>
      </c>
      <c r="L2003" s="44">
        <f>IFERROR(_xll.qlIndexFixing(Index6M,$H2003,TRUE,_xll.ohTrigger(RecalcTrigger,Trigger6M)),NA())</f>
        <v>1.577878550108678E-2</v>
      </c>
      <c r="M2003" s="183">
        <f>IFERROR(_xll.qlIndexFixing(Index1Y,$H2003,TRUE,_xll.ohTrigger(RecalcTrigger,Trigger1Y)),NA())</f>
        <v>1.6118211985328583E-2</v>
      </c>
      <c r="N2003" s="182">
        <f>IFERROR(_xll.qlIndexFixing(ONIndex1M,I2003,TRUE,_xll.ohTrigger(RecalcTrigger,Trigger1M)),NA())</f>
        <v>1.5276168359079634E-2</v>
      </c>
      <c r="O2003" s="44" t="e">
        <f>IFERROR(_xll.qlIndexFixing(ONIndex3M,I2003,TRUE,_xll.ohTrigger(RecalcTrigger,Trigger3M)),NA())</f>
        <v>#N/A</v>
      </c>
      <c r="P2003" s="44">
        <f>IFERROR(_xll.qlIndexFixing(ONIndex6M,I2003,TRUE,_xll.ohTrigger(RecalcTrigger,Trigger6M)),NA())</f>
        <v>1.5682048353093947E-2</v>
      </c>
      <c r="Q2003" s="183">
        <f>IFERROR(_xll.qlIndexFixing(ONIndex1Y,I2003,TRUE,_xll.ohTrigger(RecalcTrigger,Trigger1Y)),NA())</f>
        <v>1.5927569934879315E-2</v>
      </c>
    </row>
    <row r="2004" spans="2:17" x14ac:dyDescent="0.2">
      <c r="B2004" s="39" t="s">
        <v>42</v>
      </c>
      <c r="D2004" s="42">
        <f>_xll.qlCalendarAdvance(Calendar,$D2003,B2004,"f",FALSE)</f>
        <v>53505</v>
      </c>
      <c r="E2004" s="177">
        <f>_xll.qlInterestRateIndexValueDate(IndexON,D2004)</f>
        <v>53505</v>
      </c>
      <c r="F2004" s="193">
        <f>IFERROR(_xll.qlIndexFixing(IndexON,D2004,TRUE,_xll.ohTrigger(RecalcTrigger,TriggerON)),NA())</f>
        <v>1.5269516270919326E-2</v>
      </c>
      <c r="H2004" s="42">
        <f>_xll.qlCalendarAdvance(Calendar,$H2003,B2004,"f",FALSE)</f>
        <v>53505</v>
      </c>
      <c r="I2004" s="177">
        <f>_xll.qlInterestRateIndexValueDate(Index1M,$H2004)</f>
        <v>53507</v>
      </c>
      <c r="J2004" s="182">
        <f>IFERROR(_xll.qlIndexFixing(Index1M,$H2004,TRUE,_xll.ohTrigger(RecalcTrigger,Trigger1M)),NA())</f>
        <v>1.5289528208299041E-2</v>
      </c>
      <c r="K2004" s="44" t="e">
        <f>IFERROR(_xll.qlIndexFixing(Index3M,H2004,TRUE,_xll.ohTrigger(RecalcTrigger,Trigger3M)),NA())</f>
        <v>#N/A</v>
      </c>
      <c r="L2004" s="44">
        <f>IFERROR(_xll.qlIndexFixing(Index6M,$H2004,TRUE,_xll.ohTrigger(RecalcTrigger,Trigger6M)),NA())</f>
        <v>1.5781396018344711E-2</v>
      </c>
      <c r="M2004" s="183">
        <f>IFERROR(_xll.qlIndexFixing(Index1Y,$H2004,TRUE,_xll.ohTrigger(RecalcTrigger,Trigger1Y)),NA())</f>
        <v>1.6118927995384745E-2</v>
      </c>
      <c r="N2004" s="182">
        <f>IFERROR(_xll.qlIndexFixing(ONIndex1M,I2004,TRUE,_xll.ohTrigger(RecalcTrigger,Trigger1M)),NA())</f>
        <v>1.5277428801869775E-2</v>
      </c>
      <c r="O2004" s="44" t="e">
        <f>IFERROR(_xll.qlIndexFixing(ONIndex3M,I2004,TRUE,_xll.ohTrigger(RecalcTrigger,Trigger3M)),NA())</f>
        <v>#N/A</v>
      </c>
      <c r="P2004" s="44">
        <f>IFERROR(_xll.qlIndexFixing(ONIndex6M,I2004,TRUE,_xll.ohTrigger(RecalcTrigger,Trigger6M)),NA())</f>
        <v>1.5684835866593971E-2</v>
      </c>
      <c r="Q2004" s="183">
        <f>IFERROR(_xll.qlIndexFixing(ONIndex1Y,I2004,TRUE,_xll.ohTrigger(RecalcTrigger,Trigger1Y)),NA())</f>
        <v>1.5930174503440142E-2</v>
      </c>
    </row>
    <row r="2005" spans="2:17" x14ac:dyDescent="0.2">
      <c r="B2005" s="39" t="s">
        <v>42</v>
      </c>
      <c r="D2005" s="42">
        <f>_xll.qlCalendarAdvance(Calendar,$D2004,B2005,"f",FALSE)</f>
        <v>53512</v>
      </c>
      <c r="E2005" s="177">
        <f>_xll.qlInterestRateIndexValueDate(IndexON,D2005)</f>
        <v>53512</v>
      </c>
      <c r="F2005" s="193">
        <f>IFERROR(_xll.qlIndexFixing(IndexON,D2005,TRUE,_xll.ohTrigger(RecalcTrigger,TriggerON)),NA())</f>
        <v>1.5272721035213266E-2</v>
      </c>
      <c r="H2005" s="42">
        <f>_xll.qlCalendarAdvance(Calendar,$H2004,B2005,"f",FALSE)</f>
        <v>53512</v>
      </c>
      <c r="I2005" s="177">
        <f>_xll.qlInterestRateIndexValueDate(Index1M,$H2005)</f>
        <v>53514</v>
      </c>
      <c r="J2005" s="182">
        <f>IFERROR(_xll.qlIndexFixing(Index1M,$H2005,TRUE,_xll.ohTrigger(RecalcTrigger,Trigger1M)),NA())</f>
        <v>1.5290354165462108E-2</v>
      </c>
      <c r="K2005" s="44" t="e">
        <f>IFERROR(_xll.qlIndexFixing(Index3M,H2005,TRUE,_xll.ohTrigger(RecalcTrigger,Trigger3M)),NA())</f>
        <v>#N/A</v>
      </c>
      <c r="L2005" s="44">
        <f>IFERROR(_xll.qlIndexFixing(Index6M,$H2005,TRUE,_xll.ohTrigger(RecalcTrigger,Trigger6M)),NA())</f>
        <v>1.5783990431358648E-2</v>
      </c>
      <c r="M2005" s="183">
        <f>IFERROR(_xll.qlIndexFixing(Index1Y,$H2005,TRUE,_xll.ohTrigger(RecalcTrigger,Trigger1Y)),NA())</f>
        <v>1.6122678096965173E-2</v>
      </c>
      <c r="N2005" s="182">
        <f>IFERROR(_xll.qlIndexFixing(ONIndex1M,I2005,TRUE,_xll.ohTrigger(RecalcTrigger,Trigger1M)),NA())</f>
        <v>1.5278680238264286E-2</v>
      </c>
      <c r="O2005" s="44" t="e">
        <f>IFERROR(_xll.qlIndexFixing(ONIndex3M,I2005,TRUE,_xll.ohTrigger(RecalcTrigger,Trigger3M)),NA())</f>
        <v>#N/A</v>
      </c>
      <c r="P2005" s="44">
        <f>IFERROR(_xll.qlIndexFixing(ONIndex6M,I2005,TRUE,_xll.ohTrigger(RecalcTrigger,Trigger6M)),NA())</f>
        <v>1.5687608070980019E-2</v>
      </c>
      <c r="Q2005" s="183">
        <f>IFERROR(_xll.qlIndexFixing(ONIndex1Y,I2005,TRUE,_xll.ohTrigger(RecalcTrigger,Trigger1Y)),NA())</f>
        <v>1.5932764333630445E-2</v>
      </c>
    </row>
    <row r="2006" spans="2:17" x14ac:dyDescent="0.2">
      <c r="B2006" s="39" t="s">
        <v>42</v>
      </c>
      <c r="D2006" s="42">
        <f>_xll.qlCalendarAdvance(Calendar,$D2005,B2006,"f",FALSE)</f>
        <v>53519</v>
      </c>
      <c r="E2006" s="177">
        <f>_xll.qlInterestRateIndexValueDate(IndexON,D2006)</f>
        <v>53519</v>
      </c>
      <c r="F2006" s="193">
        <f>IFERROR(_xll.qlIndexFixing(IndexON,D2006,TRUE,_xll.ohTrigger(RecalcTrigger,TriggerON)),NA())</f>
        <v>1.5275910166652196E-2</v>
      </c>
      <c r="H2006" s="42">
        <f>_xll.qlCalendarAdvance(Calendar,$H2005,B2006,"f",FALSE)</f>
        <v>53519</v>
      </c>
      <c r="I2006" s="177">
        <f>_xll.qlInterestRateIndexValueDate(Index1M,$H2006)</f>
        <v>53521</v>
      </c>
      <c r="J2006" s="182">
        <f>IFERROR(_xll.qlIndexFixing(Index1M,$H2006,TRUE,_xll.ohTrigger(RecalcTrigger,Trigger1M)),NA())</f>
        <v>1.529158386604605E-2</v>
      </c>
      <c r="K2006" s="44" t="e">
        <f>IFERROR(_xll.qlIndexFixing(Index3M,H2006,TRUE,_xll.ohTrigger(RecalcTrigger,Trigger3M)),NA())</f>
        <v>#N/A</v>
      </c>
      <c r="L2006" s="44">
        <f>IFERROR(_xll.qlIndexFixing(Index6M,$H2006,TRUE,_xll.ohTrigger(RecalcTrigger,Trigger6M)),NA())</f>
        <v>1.5786568686362735E-2</v>
      </c>
      <c r="M2006" s="183">
        <f>IFERROR(_xll.qlIndexFixing(Index1Y,$H2006,TRUE,_xll.ohTrigger(RecalcTrigger,Trigger1Y)),NA())</f>
        <v>1.6124886581929999E-2</v>
      </c>
      <c r="N2006" s="182">
        <f>IFERROR(_xll.qlIndexFixing(ONIndex1M,I2006,TRUE,_xll.ohTrigger(RecalcTrigger,Trigger1M)),NA())</f>
        <v>1.5279922642204014E-2</v>
      </c>
      <c r="O2006" s="44" t="e">
        <f>IFERROR(_xll.qlIndexFixing(ONIndex3M,I2006,TRUE,_xll.ohTrigger(RecalcTrigger,Trigger3M)),NA())</f>
        <v>#N/A</v>
      </c>
      <c r="P2006" s="44">
        <f>IFERROR(_xll.qlIndexFixing(ONIndex6M,I2006,TRUE,_xll.ohTrigger(RecalcTrigger,Trigger6M)),NA())</f>
        <v>1.569036491293474E-2</v>
      </c>
      <c r="Q2006" s="183">
        <f>IFERROR(_xll.qlIndexFixing(ONIndex1Y,I2006,TRUE,_xll.ohTrigger(RecalcTrigger,Trigger1Y)),NA())</f>
        <v>1.5935339372532553E-2</v>
      </c>
    </row>
    <row r="2007" spans="2:17" x14ac:dyDescent="0.2">
      <c r="B2007" s="39" t="s">
        <v>42</v>
      </c>
      <c r="D2007" s="42">
        <f>_xll.qlCalendarAdvance(Calendar,$D2006,B2007,"f",FALSE)</f>
        <v>53526</v>
      </c>
      <c r="E2007" s="177">
        <f>_xll.qlInterestRateIndexValueDate(IndexON,D2007)</f>
        <v>53526</v>
      </c>
      <c r="F2007" s="193">
        <f>IFERROR(_xll.qlIndexFixing(IndexON,D2007,TRUE,_xll.ohTrigger(RecalcTrigger,TriggerON)),NA())</f>
        <v>1.5279083613597422E-2</v>
      </c>
      <c r="H2007" s="42">
        <f>_xll.qlCalendarAdvance(Calendar,$H2006,B2007,"f",FALSE)</f>
        <v>53526</v>
      </c>
      <c r="I2007" s="177">
        <f>_xll.qlInterestRateIndexValueDate(Index1M,$H2007)</f>
        <v>53528</v>
      </c>
      <c r="J2007" s="182">
        <f>IFERROR(_xll.qlIndexFixing(Index1M,$H2007,TRUE,_xll.ohTrigger(RecalcTrigger,Trigger1M)),NA())</f>
        <v>1.5292804455252532E-2</v>
      </c>
      <c r="K2007" s="44" t="e">
        <f>IFERROR(_xll.qlIndexFixing(Index3M,H2007,TRUE,_xll.ohTrigger(RecalcTrigger,Trigger3M)),NA())</f>
        <v>#N/A</v>
      </c>
      <c r="L2007" s="44">
        <f>IFERROR(_xll.qlIndexFixing(Index6M,$H2007,TRUE,_xll.ohTrigger(RecalcTrigger,Trigger6M)),NA())</f>
        <v>1.5789130729589821E-2</v>
      </c>
      <c r="M2007" s="183">
        <f>IFERROR(_xll.qlIndexFixing(Index1Y,$H2007,TRUE,_xll.ohTrigger(RecalcTrigger,Trigger1Y)),NA())</f>
        <v>1.6127078614757293E-2</v>
      </c>
      <c r="N2007" s="182">
        <f>IFERROR(_xll.qlIndexFixing(ONIndex1M,I2007,TRUE,_xll.ohTrigger(RecalcTrigger,Trigger1M)),NA())</f>
        <v>1.528115598746993E-2</v>
      </c>
      <c r="O2007" s="44" t="e">
        <f>IFERROR(_xll.qlIndexFixing(ONIndex3M,I2007,TRUE,_xll.ohTrigger(RecalcTrigger,Trigger3M)),NA())</f>
        <v>#N/A</v>
      </c>
      <c r="P2007" s="44">
        <f>IFERROR(_xll.qlIndexFixing(ONIndex6M,I2007,TRUE,_xll.ohTrigger(RecalcTrigger,Trigger6M)),NA())</f>
        <v>1.5693106339460527E-2</v>
      </c>
      <c r="Q2007" s="183">
        <f>IFERROR(_xll.qlIndexFixing(ONIndex1Y,I2007,TRUE,_xll.ohTrigger(RecalcTrigger,Trigger1Y)),NA())</f>
        <v>1.5937899567628477E-2</v>
      </c>
    </row>
    <row r="2008" spans="2:17" x14ac:dyDescent="0.2">
      <c r="B2008" s="39" t="s">
        <v>42</v>
      </c>
      <c r="D2008" s="42">
        <f>_xll.qlCalendarAdvance(Calendar,$D2007,B2008,"f",FALSE)</f>
        <v>53533</v>
      </c>
      <c r="E2008" s="177">
        <f>_xll.qlInterestRateIndexValueDate(IndexON,D2008)</f>
        <v>53533</v>
      </c>
      <c r="F2008" s="193">
        <f>IFERROR(_xll.qlIndexFixing(IndexON,D2008,TRUE,_xll.ohTrigger(RecalcTrigger,TriggerON)),NA())</f>
        <v>1.528224132401057E-2</v>
      </c>
      <c r="H2008" s="42">
        <f>_xll.qlCalendarAdvance(Calendar,$H2007,B2008,"f",FALSE)</f>
        <v>53533</v>
      </c>
      <c r="I2008" s="177">
        <f>_xll.qlInterestRateIndexValueDate(Index1M,$H2008)</f>
        <v>53535</v>
      </c>
      <c r="J2008" s="182">
        <f>IFERROR(_xll.qlIndexFixing(Index1M,$H2008,TRUE,_xll.ohTrigger(RecalcTrigger,Trigger1M)),NA())</f>
        <v>1.5294015906826428E-2</v>
      </c>
      <c r="K2008" s="44" t="e">
        <f>IFERROR(_xll.qlIndexFixing(Index3M,H2008,TRUE,_xll.ohTrigger(RecalcTrigger,Trigger3M)),NA())</f>
        <v>#N/A</v>
      </c>
      <c r="L2008" s="44">
        <f>IFERROR(_xll.qlIndexFixing(Index6M,$H2008,TRUE,_xll.ohTrigger(RecalcTrigger,Trigger6M)),NA())</f>
        <v>1.579167650727448E-2</v>
      </c>
      <c r="M2008" s="183">
        <f>IFERROR(_xll.qlIndexFixing(Index1Y,$H2008,TRUE,_xll.ohTrigger(RecalcTrigger,Trigger1Y)),NA())</f>
        <v>1.6129254141771417E-2</v>
      </c>
      <c r="N2008" s="182">
        <f>IFERROR(_xll.qlIndexFixing(ONIndex1M,I2008,TRUE,_xll.ohTrigger(RecalcTrigger,Trigger1M)),NA())</f>
        <v>1.5282380247763072E-2</v>
      </c>
      <c r="O2008" s="44" t="e">
        <f>IFERROR(_xll.qlIndexFixing(ONIndex3M,I2008,TRUE,_xll.ohTrigger(RecalcTrigger,Trigger3M)),NA())</f>
        <v>#N/A</v>
      </c>
      <c r="P2008" s="44">
        <f>IFERROR(_xll.qlIndexFixing(ONIndex6M,I2008,TRUE,_xll.ohTrigger(RecalcTrigger,Trigger6M)),NA())</f>
        <v>1.5695832296920287E-2</v>
      </c>
      <c r="Q2008" s="183">
        <f>IFERROR(_xll.qlIndexFixing(ONIndex1Y,I2008,TRUE,_xll.ohTrigger(RecalcTrigger,Trigger1Y)),NA())</f>
        <v>1.5940444866240355E-2</v>
      </c>
    </row>
    <row r="2009" spans="2:17" x14ac:dyDescent="0.2">
      <c r="B2009" s="39" t="s">
        <v>42</v>
      </c>
      <c r="D2009" s="42">
        <f>_xll.qlCalendarAdvance(Calendar,$D2008,B2009,"f",FALSE)</f>
        <v>53540</v>
      </c>
      <c r="E2009" s="177">
        <f>_xll.qlInterestRateIndexValueDate(IndexON,D2009)</f>
        <v>53540</v>
      </c>
      <c r="F2009" s="193">
        <f>IFERROR(_xll.qlIndexFixing(IndexON,D2009,TRUE,_xll.ohTrigger(RecalcTrigger,TriggerON)),NA())</f>
        <v>1.528538324641282E-2</v>
      </c>
      <c r="H2009" s="42">
        <f>_xll.qlCalendarAdvance(Calendar,$H2008,B2009,"f",FALSE)</f>
        <v>53540</v>
      </c>
      <c r="I2009" s="177">
        <f>_xll.qlInterestRateIndexValueDate(Index1M,$H2009)</f>
        <v>53542</v>
      </c>
      <c r="J2009" s="182">
        <f>IFERROR(_xll.qlIndexFixing(Index1M,$H2009,TRUE,_xll.ohTrigger(RecalcTrigger,Trigger1M)),NA())</f>
        <v>1.5295218194507453E-2</v>
      </c>
      <c r="K2009" s="44" t="e">
        <f>IFERROR(_xll.qlIndexFixing(Index3M,H2009,TRUE,_xll.ohTrigger(RecalcTrigger,Trigger3M)),NA())</f>
        <v>#N/A</v>
      </c>
      <c r="L2009" s="44">
        <f>IFERROR(_xll.qlIndexFixing(Index6M,$H2009,TRUE,_xll.ohTrigger(RecalcTrigger,Trigger6M)),NA())</f>
        <v>1.5794205965650857E-2</v>
      </c>
      <c r="M2009" s="183">
        <f>IFERROR(_xll.qlIndexFixing(Index1Y,$H2009,TRUE,_xll.ohTrigger(RecalcTrigger,Trigger1Y)),NA())</f>
        <v>1.6131413109297155E-2</v>
      </c>
      <c r="N2009" s="182">
        <f>IFERROR(_xll.qlIndexFixing(ONIndex1M,I2009,TRUE,_xll.ohTrigger(RecalcTrigger,Trigger1M)),NA())</f>
        <v>1.5283595396944349E-2</v>
      </c>
      <c r="O2009" s="44" t="e">
        <f>IFERROR(_xll.qlIndexFixing(ONIndex3M,I2009,TRUE,_xll.ohTrigger(RecalcTrigger,Trigger3M)),NA())</f>
        <v>#N/A</v>
      </c>
      <c r="P2009" s="44">
        <f>IFERROR(_xll.qlIndexFixing(ONIndex6M,I2009,TRUE,_xll.ohTrigger(RecalcTrigger,Trigger6M)),NA())</f>
        <v>1.5698542732236476E-2</v>
      </c>
      <c r="Q2009" s="183">
        <f>IFERROR(_xll.qlIndexFixing(ONIndex1Y,I2009,TRUE,_xll.ohTrigger(RecalcTrigger,Trigger1Y)),NA())</f>
        <v>1.5942975215530453E-2</v>
      </c>
    </row>
    <row r="2010" spans="2:17" x14ac:dyDescent="0.2">
      <c r="B2010" s="39" t="s">
        <v>42</v>
      </c>
      <c r="D2010" s="42">
        <f>_xll.qlCalendarAdvance(Calendar,$D2009,B2010,"f",FALSE)</f>
        <v>53547</v>
      </c>
      <c r="E2010" s="177">
        <f>_xll.qlInterestRateIndexValueDate(IndexON,D2010)</f>
        <v>53547</v>
      </c>
      <c r="F2010" s="193">
        <f>IFERROR(_xll.qlIndexFixing(IndexON,D2010,TRUE,_xll.ohTrigger(RecalcTrigger,TriggerON)),NA())</f>
        <v>1.5288509328685862E-2</v>
      </c>
      <c r="H2010" s="42">
        <f>_xll.qlCalendarAdvance(Calendar,$H2009,B2010,"f",FALSE)</f>
        <v>53547</v>
      </c>
      <c r="I2010" s="177">
        <f>_xll.qlInterestRateIndexValueDate(Index1M,$H2010)</f>
        <v>53549</v>
      </c>
      <c r="J2010" s="182">
        <f>IFERROR(_xll.qlIndexFixing(Index1M,$H2010,TRUE,_xll.ohTrigger(RecalcTrigger,Trigger1M)),NA())</f>
        <v>1.5296411292058531E-2</v>
      </c>
      <c r="K2010" s="44" t="e">
        <f>IFERROR(_xll.qlIndexFixing(Index3M,H2010,TRUE,_xll.ohTrigger(RecalcTrigger,Trigger3M)),NA())</f>
        <v>#N/A</v>
      </c>
      <c r="L2010" s="44">
        <f>IFERROR(_xll.qlIndexFixing(Index6M,$H2010,TRUE,_xll.ohTrigger(RecalcTrigger,Trigger6M)),NA())</f>
        <v>1.5796719050951365E-2</v>
      </c>
      <c r="M2010" s="183">
        <f>IFERROR(_xll.qlIndexFixing(Index1Y,$H2010,TRUE,_xll.ohTrigger(RecalcTrigger,Trigger1Y)),NA())</f>
        <v>1.6133555463659292E-2</v>
      </c>
      <c r="N2010" s="182">
        <f>IFERROR(_xll.qlIndexFixing(ONIndex1M,I2010,TRUE,_xll.ohTrigger(RecalcTrigger,Trigger1M)),NA())</f>
        <v>1.5284801408794735E-2</v>
      </c>
      <c r="O2010" s="44" t="e">
        <f>IFERROR(_xll.qlIndexFixing(ONIndex3M,I2010,TRUE,_xll.ohTrigger(RecalcTrigger,Trigger3M)),NA())</f>
        <v>#N/A</v>
      </c>
      <c r="P2010" s="44">
        <f>IFERROR(_xll.qlIndexFixing(ONIndex6M,I2010,TRUE,_xll.ohTrigger(RecalcTrigger,Trigger6M)),NA())</f>
        <v>1.570123759217168E-2</v>
      </c>
      <c r="Q2010" s="183">
        <f>IFERROR(_xll.qlIndexFixing(ONIndex1Y,I2010,TRUE,_xll.ohTrigger(RecalcTrigger,Trigger1Y)),NA())</f>
        <v>1.594549056298078E-2</v>
      </c>
    </row>
    <row r="2011" spans="2:17" x14ac:dyDescent="0.2">
      <c r="B2011" s="39" t="s">
        <v>42</v>
      </c>
      <c r="D2011" s="42">
        <f>_xll.qlCalendarAdvance(Calendar,$D2010,B2011,"f",FALSE)</f>
        <v>53554</v>
      </c>
      <c r="E2011" s="177">
        <f>_xll.qlInterestRateIndexValueDate(IndexON,D2011)</f>
        <v>53554</v>
      </c>
      <c r="F2011" s="193">
        <f>IFERROR(_xll.qlIndexFixing(IndexON,D2011,TRUE,_xll.ohTrigger(RecalcTrigger,TriggerON)),NA())</f>
        <v>1.5291619519510746E-2</v>
      </c>
      <c r="H2011" s="42">
        <f>_xll.qlCalendarAdvance(Calendar,$H2010,B2011,"f",FALSE)</f>
        <v>53554</v>
      </c>
      <c r="I2011" s="177">
        <f>_xll.qlInterestRateIndexValueDate(Index1M,$H2011)</f>
        <v>53556</v>
      </c>
      <c r="J2011" s="182">
        <f>IFERROR(_xll.qlIndexFixing(Index1M,$H2011,TRUE,_xll.ohTrigger(RecalcTrigger,Trigger1M)),NA())</f>
        <v>1.529759517321422E-2</v>
      </c>
      <c r="K2011" s="44" t="e">
        <f>IFERROR(_xll.qlIndexFixing(Index3M,H2011,TRUE,_xll.ohTrigger(RecalcTrigger,Trigger3M)),NA())</f>
        <v>#N/A</v>
      </c>
      <c r="L2011" s="44">
        <f>IFERROR(_xll.qlIndexFixing(Index6M,$H2011,TRUE,_xll.ohTrigger(RecalcTrigger,Trigger6M)),NA())</f>
        <v>1.5799215709412739E-2</v>
      </c>
      <c r="M2011" s="183">
        <f>IFERROR(_xll.qlIndexFixing(Index1Y,$H2011,TRUE,_xll.ohTrigger(RecalcTrigger,Trigger1Y)),NA())</f>
        <v>1.6135681151183499E-2</v>
      </c>
      <c r="N2011" s="182">
        <f>IFERROR(_xll.qlIndexFixing(ONIndex1M,I2011,TRUE,_xll.ohTrigger(RecalcTrigger,Trigger1M)),NA())</f>
        <v>1.5285998257015265E-2</v>
      </c>
      <c r="O2011" s="44" t="e">
        <f>IFERROR(_xll.qlIndexFixing(ONIndex3M,I2011,TRUE,_xll.ohTrigger(RecalcTrigger,Trigger3M)),NA())</f>
        <v>#N/A</v>
      </c>
      <c r="P2011" s="44">
        <f>IFERROR(_xll.qlIndexFixing(ONIndex6M,I2011,TRUE,_xll.ohTrigger(RecalcTrigger,Trigger6M)),NA())</f>
        <v>1.5703916823408548E-2</v>
      </c>
      <c r="Q2011" s="183">
        <f>IFERROR(_xll.qlIndexFixing(ONIndex1Y,I2011,TRUE,_xll.ohTrigger(RecalcTrigger,Trigger1Y)),NA())</f>
        <v>1.5947990855673666E-2</v>
      </c>
    </row>
    <row r="2012" spans="2:17" x14ac:dyDescent="0.2">
      <c r="B2012" s="39" t="s">
        <v>42</v>
      </c>
      <c r="D2012" s="42">
        <f>_xll.qlCalendarAdvance(Calendar,$D2011,B2012,"f",FALSE)</f>
        <v>53561</v>
      </c>
      <c r="E2012" s="177">
        <f>_xll.qlInterestRateIndexValueDate(IndexON,D2012)</f>
        <v>53561</v>
      </c>
      <c r="F2012" s="193">
        <f>IFERROR(_xll.qlIndexFixing(IndexON,D2012,TRUE,_xll.ohTrigger(RecalcTrigger,TriggerON)),NA())</f>
        <v>1.5294713766769163E-2</v>
      </c>
      <c r="H2012" s="42">
        <f>_xll.qlCalendarAdvance(Calendar,$H2011,B2012,"f",FALSE)</f>
        <v>53561</v>
      </c>
      <c r="I2012" s="177">
        <f>_xll.qlInterestRateIndexValueDate(Index1M,$H2012)</f>
        <v>53563</v>
      </c>
      <c r="J2012" s="182">
        <f>IFERROR(_xll.qlIndexFixing(Index1M,$H2012,TRUE,_xll.ohTrigger(RecalcTrigger,Trigger1M)),NA())</f>
        <v>1.5298769811729708E-2</v>
      </c>
      <c r="K2012" s="44" t="e">
        <f>IFERROR(_xll.qlIndexFixing(Index3M,H2012,TRUE,_xll.ohTrigger(RecalcTrigger,Trigger3M)),NA())</f>
        <v>#N/A</v>
      </c>
      <c r="L2012" s="44">
        <f>IFERROR(_xll.qlIndexFixing(Index6M,$H2012,TRUE,_xll.ohTrigger(RecalcTrigger,Trigger6M)),NA())</f>
        <v>1.5801695887268263E-2</v>
      </c>
      <c r="M2012" s="183">
        <f>IFERROR(_xll.qlIndexFixing(Index1Y,$H2012,TRUE,_xll.ohTrigger(RecalcTrigger,Trigger1Y)),NA())</f>
        <v>1.6137790118194988E-2</v>
      </c>
      <c r="N2012" s="182">
        <f>IFERROR(_xll.qlIndexFixing(ONIndex1M,I2012,TRUE,_xll.ohTrigger(RecalcTrigger,Trigger1M)),NA())</f>
        <v>1.528718591546685E-2</v>
      </c>
      <c r="O2012" s="44" t="e">
        <f>IFERROR(_xll.qlIndexFixing(ONIndex3M,I2012,TRUE,_xll.ohTrigger(RecalcTrigger,Trigger3M)),NA())</f>
        <v>#N/A</v>
      </c>
      <c r="P2012" s="44">
        <f>IFERROR(_xll.qlIndexFixing(ONIndex6M,I2012,TRUE,_xll.ohTrigger(RecalcTrigger,Trigger6M)),NA())</f>
        <v>1.570658037262973E-2</v>
      </c>
      <c r="Q2012" s="183">
        <f>IFERROR(_xll.qlIndexFixing(ONIndex1Y,I2012,TRUE,_xll.ohTrigger(RecalcTrigger,Trigger1Y)),NA())</f>
        <v>1.595047604093125E-2</v>
      </c>
    </row>
    <row r="2013" spans="2:17" x14ac:dyDescent="0.2">
      <c r="B2013" s="39" t="s">
        <v>42</v>
      </c>
      <c r="D2013" s="42">
        <f>_xll.qlCalendarAdvance(Calendar,$D2012,B2013,"f",FALSE)</f>
        <v>53568</v>
      </c>
      <c r="E2013" s="177">
        <f>_xll.qlInterestRateIndexValueDate(IndexON,D2013)</f>
        <v>53568</v>
      </c>
      <c r="F2013" s="193">
        <f>IFERROR(_xll.qlIndexFixing(IndexON,D2013,TRUE,_xll.ohTrigger(RecalcTrigger,TriggerON)),NA())</f>
        <v>1.5297792018662548E-2</v>
      </c>
      <c r="H2013" s="42">
        <f>_xll.qlCalendarAdvance(Calendar,$H2012,B2013,"f",FALSE)</f>
        <v>53568</v>
      </c>
      <c r="I2013" s="177">
        <f>_xll.qlInterestRateIndexValueDate(Index1M,$H2013)</f>
        <v>53570</v>
      </c>
      <c r="J2013" s="182">
        <f>IFERROR(_xll.qlIndexFixing(Index1M,$H2013,TRUE,_xll.ohTrigger(RecalcTrigger,Trigger1M)),NA())</f>
        <v>1.5298712773352183E-2</v>
      </c>
      <c r="K2013" s="44" t="e">
        <f>IFERROR(_xll.qlIndexFixing(Index3M,H2013,TRUE,_xll.ohTrigger(RecalcTrigger,Trigger3M)),NA())</f>
        <v>#N/A</v>
      </c>
      <c r="L2013" s="44">
        <f>IFERROR(_xll.qlIndexFixing(Index6M,$H2013,TRUE,_xll.ohTrigger(RecalcTrigger,Trigger6M)),NA())</f>
        <v>1.5802094280260096E-2</v>
      </c>
      <c r="M2013" s="183">
        <f>IFERROR(_xll.qlIndexFixing(Index1Y,$H2013,TRUE,_xll.ohTrigger(RecalcTrigger,Trigger1Y)),NA())</f>
        <v>1.6138387374794998E-2</v>
      </c>
      <c r="N2013" s="182">
        <f>IFERROR(_xll.qlIndexFixing(ONIndex1M,I2013,TRUE,_xll.ohTrigger(RecalcTrigger,Trigger1M)),NA())</f>
        <v>1.5288364357930462E-2</v>
      </c>
      <c r="O2013" s="44" t="e">
        <f>IFERROR(_xll.qlIndexFixing(ONIndex3M,I2013,TRUE,_xll.ohTrigger(RecalcTrigger,Trigger3M)),NA())</f>
        <v>#N/A</v>
      </c>
      <c r="P2013" s="44">
        <f>IFERROR(_xll.qlIndexFixing(ONIndex6M,I2013,TRUE,_xll.ohTrigger(RecalcTrigger,Trigger6M)),NA())</f>
        <v>1.5709228186517876E-2</v>
      </c>
      <c r="Q2013" s="183">
        <f>IFERROR(_xll.qlIndexFixing(ONIndex1Y,I2013,TRUE,_xll.ohTrigger(RecalcTrigger,Trigger1Y)),NA())</f>
        <v>1.5952946066315477E-2</v>
      </c>
    </row>
    <row r="2014" spans="2:17" x14ac:dyDescent="0.2">
      <c r="B2014" s="39" t="s">
        <v>42</v>
      </c>
      <c r="D2014" s="42">
        <f>_xll.qlCalendarAdvance(Calendar,$D2013,B2014,"f",FALSE)</f>
        <v>53575</v>
      </c>
      <c r="E2014" s="177">
        <f>_xll.qlInterestRateIndexValueDate(IndexON,D2014)</f>
        <v>53575</v>
      </c>
      <c r="F2014" s="193">
        <f>IFERROR(_xll.qlIndexFixing(IndexON,D2014,TRUE,_xll.ohTrigger(RecalcTrigger,TriggerON)),NA())</f>
        <v>1.5300854223871951E-2</v>
      </c>
      <c r="H2014" s="42">
        <f>_xll.qlCalendarAdvance(Calendar,$H2013,B2014,"f",FALSE)</f>
        <v>53575</v>
      </c>
      <c r="I2014" s="177">
        <f>_xll.qlInterestRateIndexValueDate(Index1M,$H2014)</f>
        <v>53577</v>
      </c>
      <c r="J2014" s="182">
        <f>IFERROR(_xll.qlIndexFixing(Index1M,$H2014,TRUE,_xll.ohTrigger(RecalcTrigger,Trigger1M)),NA())</f>
        <v>1.5301091255809255E-2</v>
      </c>
      <c r="K2014" s="44" t="e">
        <f>IFERROR(_xll.qlIndexFixing(Index3M,H2014,TRUE,_xll.ohTrigger(RecalcTrigger,Trigger3M)),NA())</f>
        <v>#N/A</v>
      </c>
      <c r="L2014" s="44">
        <f>IFERROR(_xll.qlIndexFixing(Index6M,$H2014,TRUE,_xll.ohTrigger(RecalcTrigger,Trigger6M)),NA())</f>
        <v>1.5804545718651607E-2</v>
      </c>
      <c r="M2014" s="183">
        <f>IFERROR(_xll.qlIndexFixing(Index1Y,$H2014,TRUE,_xll.ohTrigger(RecalcTrigger,Trigger1Y)),NA())</f>
        <v>1.6141957675985735E-2</v>
      </c>
      <c r="N2014" s="182">
        <f>IFERROR(_xll.qlIndexFixing(ONIndex1M,I2014,TRUE,_xll.ohTrigger(RecalcTrigger,Trigger1M)),NA())</f>
        <v>1.5289533558107138E-2</v>
      </c>
      <c r="O2014" s="44" t="e">
        <f>IFERROR(_xll.qlIndexFixing(ONIndex3M,I2014,TRUE,_xll.ohTrigger(RecalcTrigger,Trigger3M)),NA())</f>
        <v>#N/A</v>
      </c>
      <c r="P2014" s="44">
        <f>IFERROR(_xll.qlIndexFixing(ONIndex6M,I2014,TRUE,_xll.ohTrigger(RecalcTrigger,Trigger6M)),NA())</f>
        <v>1.5711860211915507E-2</v>
      </c>
      <c r="Q2014" s="183">
        <f>IFERROR(_xll.qlIndexFixing(ONIndex1Y,I2014,TRUE,_xll.ohTrigger(RecalcTrigger,Trigger1Y)),NA())</f>
        <v>1.595540087882874E-2</v>
      </c>
    </row>
    <row r="2015" spans="2:17" x14ac:dyDescent="0.2">
      <c r="B2015" s="39" t="s">
        <v>42</v>
      </c>
      <c r="D2015" s="42">
        <f>_xll.qlCalendarAdvance(Calendar,$D2014,B2015,"f",FALSE)</f>
        <v>53582</v>
      </c>
      <c r="E2015" s="177">
        <f>_xll.qlInterestRateIndexValueDate(IndexON,D2015)</f>
        <v>53582</v>
      </c>
      <c r="F2015" s="193">
        <f>IFERROR(_xll.qlIndexFixing(IndexON,D2015,TRUE,_xll.ohTrigger(RecalcTrigger,TriggerON)),NA())</f>
        <v>1.5303900330039255E-2</v>
      </c>
      <c r="H2015" s="42">
        <f>_xll.qlCalendarAdvance(Calendar,$H2014,B2015,"f",FALSE)</f>
        <v>53582</v>
      </c>
      <c r="I2015" s="177">
        <f>_xll.qlInterestRateIndexValueDate(Index1M,$H2015)</f>
        <v>53584</v>
      </c>
      <c r="J2015" s="182">
        <f>IFERROR(_xll.qlIndexFixing(Index1M,$H2015,TRUE,_xll.ohTrigger(RecalcTrigger,Trigger1M)),NA())</f>
        <v>1.5302238008868218E-2</v>
      </c>
      <c r="K2015" s="44" t="e">
        <f>IFERROR(_xll.qlIndexFixing(Index3M,H2015,TRUE,_xll.ohTrigger(RecalcTrigger,Trigger3M)),NA())</f>
        <v>#N/A</v>
      </c>
      <c r="L2015" s="44">
        <f>IFERROR(_xll.qlIndexFixing(Index6M,$H2015,TRUE,_xll.ohTrigger(RecalcTrigger,Trigger6M)),NA())</f>
        <v>1.5806980533344013E-2</v>
      </c>
      <c r="M2015" s="183">
        <f>IFERROR(_xll.qlIndexFixing(Index1Y,$H2015,TRUE,_xll.ohTrigger(RecalcTrigger,Trigger1Y)),NA())</f>
        <v>1.6144016159418056E-2</v>
      </c>
      <c r="N2015" s="182">
        <f>IFERROR(_xll.qlIndexFixing(ONIndex1M,I2015,TRUE,_xll.ohTrigger(RecalcTrigger,Trigger1M)),NA())</f>
        <v>1.5290693489857787E-2</v>
      </c>
      <c r="O2015" s="44" t="e">
        <f>IFERROR(_xll.qlIndexFixing(ONIndex3M,I2015,TRUE,_xll.ohTrigger(RecalcTrigger,Trigger3M)),NA())</f>
        <v>#N/A</v>
      </c>
      <c r="P2015" s="44">
        <f>IFERROR(_xll.qlIndexFixing(ONIndex6M,I2015,TRUE,_xll.ohTrigger(RecalcTrigger,Trigger6M)),NA())</f>
        <v>1.5714476395425336E-2</v>
      </c>
      <c r="Q2015" s="183">
        <f>IFERROR(_xll.qlIndexFixing(ONIndex1Y,I2015,TRUE,_xll.ohTrigger(RecalcTrigger,Trigger1Y)),NA())</f>
        <v>1.5957840425793179E-2</v>
      </c>
    </row>
    <row r="2016" spans="2:17" x14ac:dyDescent="0.2">
      <c r="B2016" s="39" t="s">
        <v>42</v>
      </c>
      <c r="D2016" s="42">
        <f>_xll.qlCalendarAdvance(Calendar,$D2015,B2016,"f",FALSE)</f>
        <v>53589</v>
      </c>
      <c r="E2016" s="177">
        <f>_xll.qlInterestRateIndexValueDate(IndexON,D2016)</f>
        <v>53589</v>
      </c>
      <c r="F2016" s="193">
        <f>IFERROR(_xll.qlIndexFixing(IndexON,D2016,TRUE,_xll.ohTrigger(RecalcTrigger,TriggerON)),NA())</f>
        <v>1.5306930285685638E-2</v>
      </c>
      <c r="H2016" s="42">
        <f>_xll.qlCalendarAdvance(Calendar,$H2015,B2016,"f",FALSE)</f>
        <v>53589</v>
      </c>
      <c r="I2016" s="177">
        <f>_xll.qlInterestRateIndexValueDate(Index1M,$H2016)</f>
        <v>53591</v>
      </c>
      <c r="J2016" s="182">
        <f>IFERROR(_xll.qlIndexFixing(Index1M,$H2016,TRUE,_xll.ohTrigger(RecalcTrigger,Trigger1M)),NA())</f>
        <v>1.5303375414271628E-2</v>
      </c>
      <c r="K2016" s="44" t="e">
        <f>IFERROR(_xll.qlIndexFixing(Index3M,H2016,TRUE,_xll.ohTrigger(RecalcTrigger,Trigger3M)),NA())</f>
        <v>#N/A</v>
      </c>
      <c r="L2016" s="44">
        <f>IFERROR(_xll.qlIndexFixing(Index6M,$H2016,TRUE,_xll.ohTrigger(RecalcTrigger,Trigger6M)),NA())</f>
        <v>1.5809398670583629E-2</v>
      </c>
      <c r="M2016" s="183">
        <f>IFERROR(_xll.qlIndexFixing(Index1Y,$H2016,TRUE,_xll.ohTrigger(RecalcTrigger,Trigger1Y)),NA())</f>
        <v>1.6146057707644879E-2</v>
      </c>
      <c r="N2016" s="182">
        <f>IFERROR(_xll.qlIndexFixing(ONIndex1M,I2016,TRUE,_xll.ohTrigger(RecalcTrigger,Trigger1M)),NA())</f>
        <v>1.5291844126883447E-2</v>
      </c>
      <c r="O2016" s="44" t="e">
        <f>IFERROR(_xll.qlIndexFixing(ONIndex3M,I2016,TRUE,_xll.ohTrigger(RecalcTrigger,Trigger3M)),NA())</f>
        <v>#N/A</v>
      </c>
      <c r="P2016" s="44">
        <f>IFERROR(_xll.qlIndexFixing(ONIndex6M,I2016,TRUE,_xll.ohTrigger(RecalcTrigger,Trigger6M)),NA())</f>
        <v>1.5717076684049758E-2</v>
      </c>
      <c r="Q2016" s="183">
        <f>IFERROR(_xll.qlIndexFixing(ONIndex1Y,I2016,TRUE,_xll.ohTrigger(RecalcTrigger,Trigger1Y)),NA())</f>
        <v>1.5960264654690803E-2</v>
      </c>
    </row>
    <row r="2017" spans="2:17" x14ac:dyDescent="0.2">
      <c r="B2017" s="39" t="s">
        <v>42</v>
      </c>
      <c r="D2017" s="42">
        <f>_xll.qlCalendarAdvance(Calendar,$D2016,B2017,"f",FALSE)</f>
        <v>53596</v>
      </c>
      <c r="E2017" s="177">
        <f>_xll.qlInterestRateIndexValueDate(IndexON,D2017)</f>
        <v>53596</v>
      </c>
      <c r="F2017" s="193">
        <f>IFERROR(_xll.qlIndexFixing(IndexON,D2017,TRUE,_xll.ohTrigger(RecalcTrigger,TriggerON)),NA())</f>
        <v>1.5309944039252343E-2</v>
      </c>
      <c r="H2017" s="42">
        <f>_xll.qlCalendarAdvance(Calendar,$H2016,B2017,"f",FALSE)</f>
        <v>53596</v>
      </c>
      <c r="I2017" s="177">
        <f>_xll.qlInterestRateIndexValueDate(Index1M,$H2017)</f>
        <v>53598</v>
      </c>
      <c r="J2017" s="182">
        <f>IFERROR(_xll.qlIndexFixing(Index1M,$H2017,TRUE,_xll.ohTrigger(RecalcTrigger,Trigger1M)),NA())</f>
        <v>1.530531318198863E-2</v>
      </c>
      <c r="K2017" s="44" t="e">
        <f>IFERROR(_xll.qlIndexFixing(Index3M,H2017,TRUE,_xll.ohTrigger(RecalcTrigger,Trigger3M)),NA())</f>
        <v>#N/A</v>
      </c>
      <c r="L2017" s="44">
        <f>IFERROR(_xll.qlIndexFixing(Index6M,$H2017,TRUE,_xll.ohTrigger(RecalcTrigger,Trigger6M)),NA())</f>
        <v>1.5812312116921447E-2</v>
      </c>
      <c r="M2017" s="183">
        <f>IFERROR(_xll.qlIndexFixing(Index1Y,$H2017,TRUE,_xll.ohTrigger(RecalcTrigger,Trigger1Y)),NA())</f>
        <v>1.6148082266994036E-2</v>
      </c>
      <c r="N2017" s="182">
        <f>IFERROR(_xll.qlIndexFixing(ONIndex1M,I2017,TRUE,_xll.ohTrigger(RecalcTrigger,Trigger1M)),NA())</f>
        <v>1.5292985443124962E-2</v>
      </c>
      <c r="O2017" s="44" t="e">
        <f>IFERROR(_xll.qlIndexFixing(ONIndex3M,I2017,TRUE,_xll.ohTrigger(RecalcTrigger,Trigger3M)),NA())</f>
        <v>#N/A</v>
      </c>
      <c r="P2017" s="44">
        <f>IFERROR(_xll.qlIndexFixing(ONIndex6M,I2017,TRUE,_xll.ohTrigger(RecalcTrigger,Trigger6M)),NA())</f>
        <v>1.5719661024231613E-2</v>
      </c>
      <c r="Q2017" s="183">
        <f>IFERROR(_xll.qlIndexFixing(ONIndex1Y,I2017,TRUE,_xll.ohTrigger(RecalcTrigger,Trigger1Y)),NA())</f>
        <v>1.5962673512603942E-2</v>
      </c>
    </row>
    <row r="2018" spans="2:17" x14ac:dyDescent="0.2">
      <c r="B2018" s="39" t="s">
        <v>42</v>
      </c>
      <c r="D2018" s="42">
        <f>_xll.qlCalendarAdvance(Calendar,$D2017,B2018,"f",FALSE)</f>
        <v>53603</v>
      </c>
      <c r="E2018" s="177">
        <f>_xll.qlInterestRateIndexValueDate(IndexON,D2018)</f>
        <v>53603</v>
      </c>
      <c r="F2018" s="193">
        <f>IFERROR(_xll.qlIndexFixing(IndexON,D2018,TRUE,_xll.ohTrigger(RecalcTrigger,TriggerON)),NA())</f>
        <v>1.5312941538621061E-2</v>
      </c>
      <c r="H2018" s="42">
        <f>_xll.qlCalendarAdvance(Calendar,$H2017,B2018,"f",FALSE)</f>
        <v>53603</v>
      </c>
      <c r="I2018" s="177">
        <f>_xll.qlInterestRateIndexValueDate(Index1M,$H2018)</f>
        <v>53605</v>
      </c>
      <c r="J2018" s="182">
        <f>IFERROR(_xll.qlIndexFixing(Index1M,$H2018,TRUE,_xll.ohTrigger(RecalcTrigger,Trigger1M)),NA())</f>
        <v>1.5305622077099018E-2</v>
      </c>
      <c r="K2018" s="44" t="e">
        <f>IFERROR(_xll.qlIndexFixing(Index3M,H2018,TRUE,_xll.ohTrigger(RecalcTrigger,Trigger3M)),NA())</f>
        <v>#N/A</v>
      </c>
      <c r="L2018" s="44">
        <f>IFERROR(_xll.qlIndexFixing(Index6M,$H2018,TRUE,_xll.ohTrigger(RecalcTrigger,Trigger6M)),NA())</f>
        <v>1.5814695624712147E-2</v>
      </c>
      <c r="M2018" s="183">
        <f>IFERROR(_xll.qlIndexFixing(Index1Y,$H2018,TRUE,_xll.ohTrigger(RecalcTrigger,Trigger1Y)),NA())</f>
        <v>1.6150089783792936E-2</v>
      </c>
      <c r="N2018" s="182">
        <f>IFERROR(_xll.qlIndexFixing(ONIndex1M,I2018,TRUE,_xll.ohTrigger(RecalcTrigger,Trigger1M)),NA())</f>
        <v>1.5294117412203434E-2</v>
      </c>
      <c r="O2018" s="44" t="e">
        <f>IFERROR(_xll.qlIndexFixing(ONIndex3M,I2018,TRUE,_xll.ohTrigger(RecalcTrigger,Trigger3M)),NA())</f>
        <v>#N/A</v>
      </c>
      <c r="P2018" s="44">
        <f>IFERROR(_xll.qlIndexFixing(ONIndex6M,I2018,TRUE,_xll.ohTrigger(RecalcTrigger,Trigger6M)),NA())</f>
        <v>1.5722229362733486E-2</v>
      </c>
      <c r="Q2018" s="183">
        <f>IFERROR(_xll.qlIndexFixing(ONIndex1Y,I2018,TRUE,_xll.ohTrigger(RecalcTrigger,Trigger1Y)),NA())</f>
        <v>1.5965066947014606E-2</v>
      </c>
    </row>
    <row r="2019" spans="2:17" x14ac:dyDescent="0.2">
      <c r="B2019" s="39" t="s">
        <v>42</v>
      </c>
      <c r="D2019" s="42">
        <f>_xll.qlCalendarAdvance(Calendar,$D2018,B2019,"f",FALSE)</f>
        <v>53610</v>
      </c>
      <c r="E2019" s="177">
        <f>_xll.qlInterestRateIndexValueDate(IndexON,D2019)</f>
        <v>53610</v>
      </c>
      <c r="F2019" s="193">
        <f>IFERROR(_xll.qlIndexFixing(IndexON,D2019,TRUE,_xll.ohTrigger(RecalcTrigger,TriggerON)),NA())</f>
        <v>1.5315922732153098E-2</v>
      </c>
      <c r="H2019" s="42">
        <f>_xll.qlCalendarAdvance(Calendar,$H2018,B2019,"f",FALSE)</f>
        <v>53610</v>
      </c>
      <c r="I2019" s="177">
        <f>_xll.qlInterestRateIndexValueDate(Index1M,$H2019)</f>
        <v>53612</v>
      </c>
      <c r="J2019" s="182">
        <f>IFERROR(_xll.qlIndexFixing(Index1M,$H2019,TRUE,_xll.ohTrigger(RecalcTrigger,Trigger1M)),NA())</f>
        <v>1.5306731282015321E-2</v>
      </c>
      <c r="K2019" s="44" t="e">
        <f>IFERROR(_xll.qlIndexFixing(Index3M,H2019,TRUE,_xll.ohTrigger(RecalcTrigger,Trigger3M)),NA())</f>
        <v>#N/A</v>
      </c>
      <c r="L2019" s="44">
        <f>IFERROR(_xll.qlIndexFixing(Index6M,$H2019,TRUE,_xll.ohTrigger(RecalcTrigger,Trigger6M)),NA())</f>
        <v>1.5819100596173037E-2</v>
      </c>
      <c r="M2019" s="183">
        <f>IFERROR(_xll.qlIndexFixing(Index1Y,$H2019,TRUE,_xll.ohTrigger(RecalcTrigger,Trigger1Y)),NA())</f>
        <v>1.615208020437094E-2</v>
      </c>
      <c r="N2019" s="182">
        <f>IFERROR(_xll.qlIndexFixing(ONIndex1M,I2019,TRUE,_xll.ohTrigger(RecalcTrigger,Trigger1M)),NA())</f>
        <v>1.5295240008059707E-2</v>
      </c>
      <c r="O2019" s="44" t="e">
        <f>IFERROR(_xll.qlIndexFixing(ONIndex3M,I2019,TRUE,_xll.ohTrigger(RecalcTrigger,Trigger3M)),NA())</f>
        <v>#N/A</v>
      </c>
      <c r="P2019" s="44">
        <f>IFERROR(_xll.qlIndexFixing(ONIndex6M,I2019,TRUE,_xll.ohTrigger(RecalcTrigger,Trigger6M)),NA())</f>
        <v>1.5724781646317965E-2</v>
      </c>
      <c r="Q2019" s="183">
        <f>IFERROR(_xll.qlIndexFixing(ONIndex1Y,I2019,TRUE,_xll.ohTrigger(RecalcTrigger,Trigger1Y)),NA())</f>
        <v>1.596744490508506E-2</v>
      </c>
    </row>
    <row r="2020" spans="2:17" x14ac:dyDescent="0.2">
      <c r="B2020" s="39" t="s">
        <v>42</v>
      </c>
      <c r="D2020" s="42">
        <f>_xll.qlCalendarAdvance(Calendar,$D2019,B2020,"f",FALSE)</f>
        <v>53617</v>
      </c>
      <c r="E2020" s="177">
        <f>_xll.qlInterestRateIndexValueDate(IndexON,D2020)</f>
        <v>53617</v>
      </c>
      <c r="F2020" s="193">
        <f>IFERROR(_xll.qlIndexFixing(IndexON,D2020,TRUE,_xll.ohTrigger(RecalcTrigger,TriggerON)),NA())</f>
        <v>1.5318887568049888E-2</v>
      </c>
      <c r="H2020" s="42">
        <f>_xll.qlCalendarAdvance(Calendar,$H2019,B2020,"f",FALSE)</f>
        <v>53617</v>
      </c>
      <c r="I2020" s="177">
        <f>_xll.qlInterestRateIndexValueDate(Index1M,$H2020)</f>
        <v>53619</v>
      </c>
      <c r="J2020" s="182">
        <f>IFERROR(_xll.qlIndexFixing(Index1M,$H2020,TRUE,_xll.ohTrigger(RecalcTrigger,Trigger1M)),NA())</f>
        <v>1.53078310342633E-2</v>
      </c>
      <c r="K2020" s="44" t="e">
        <f>IFERROR(_xll.qlIndexFixing(Index3M,H2020,TRUE,_xll.ohTrigger(RecalcTrigger,Trigger3M)),NA())</f>
        <v>#N/A</v>
      </c>
      <c r="L2020" s="44">
        <f>IFERROR(_xll.qlIndexFixing(Index6M,$H2020,TRUE,_xll.ohTrigger(RecalcTrigger,Trigger6M)),NA())</f>
        <v>1.5819412056708747E-2</v>
      </c>
      <c r="M2020" s="183">
        <f>IFERROR(_xll.qlIndexFixing(Index1Y,$H2020,TRUE,_xll.ohTrigger(RecalcTrigger,Trigger1Y)),NA())</f>
        <v>1.615405347505719E-2</v>
      </c>
      <c r="N2020" s="182">
        <f>IFERROR(_xll.qlIndexFixing(ONIndex1M,I2020,TRUE,_xll.ohTrigger(RecalcTrigger,Trigger1M)),NA())</f>
        <v>1.5296353204314883E-2</v>
      </c>
      <c r="O2020" s="44" t="e">
        <f>IFERROR(_xll.qlIndexFixing(ONIndex3M,I2020,TRUE,_xll.ohTrigger(RecalcTrigger,Trigger3M)),NA())</f>
        <v>#N/A</v>
      </c>
      <c r="P2020" s="44">
        <f>IFERROR(_xll.qlIndexFixing(ONIndex6M,I2020,TRUE,_xll.ohTrigger(RecalcTrigger,Trigger6M)),NA())</f>
        <v>1.5727317821907505E-2</v>
      </c>
      <c r="Q2020" s="183">
        <f>IFERROR(_xll.qlIndexFixing(ONIndex1Y,I2020,TRUE,_xll.ohTrigger(RecalcTrigger,Trigger1Y)),NA())</f>
        <v>1.5969807334297315E-2</v>
      </c>
    </row>
    <row r="2021" spans="2:17" x14ac:dyDescent="0.2">
      <c r="B2021" s="39" t="s">
        <v>42</v>
      </c>
      <c r="D2021" s="42">
        <f>_xll.qlCalendarAdvance(Calendar,$D2020,B2021,"f",FALSE)</f>
        <v>53624</v>
      </c>
      <c r="E2021" s="177">
        <f>_xll.qlInterestRateIndexValueDate(IndexON,D2021)</f>
        <v>53624</v>
      </c>
      <c r="F2021" s="193">
        <f>IFERROR(_xll.qlIndexFixing(IndexON,D2021,TRUE,_xll.ohTrigger(RecalcTrigger,TriggerON)),NA())</f>
        <v>1.5321835994672739E-2</v>
      </c>
      <c r="H2021" s="42">
        <f>_xll.qlCalendarAdvance(Calendar,$H2020,B2021,"f",FALSE)</f>
        <v>53624</v>
      </c>
      <c r="I2021" s="177">
        <f>_xll.qlInterestRateIndexValueDate(Index1M,$H2021)</f>
        <v>53626</v>
      </c>
      <c r="J2021" s="182">
        <f>IFERROR(_xll.qlIndexFixing(Index1M,$H2021,TRUE,_xll.ohTrigger(RecalcTrigger,Trigger1M)),NA())</f>
        <v>1.5308921307592982E-2</v>
      </c>
      <c r="K2021" s="44" t="e">
        <f>IFERROR(_xll.qlIndexFixing(Index3M,H2021,TRUE,_xll.ohTrigger(RecalcTrigger,Trigger3M)),NA())</f>
        <v>#N/A</v>
      </c>
      <c r="L2021" s="44">
        <f>IFERROR(_xll.qlIndexFixing(Index6M,$H2021,TRUE,_xll.ohTrigger(RecalcTrigger,Trigger6M)),NA())</f>
        <v>1.582174487340373E-2</v>
      </c>
      <c r="M2021" s="183">
        <f>IFERROR(_xll.qlIndexFixing(Index1Y,$H2021,TRUE,_xll.ohTrigger(RecalcTrigger,Trigger1Y)),NA())</f>
        <v>1.6156009542180619E-2</v>
      </c>
      <c r="N2021" s="182">
        <f>IFERROR(_xll.qlIndexFixing(ONIndex1M,I2021,TRUE,_xll.ohTrigger(RecalcTrigger,Trigger1M)),NA())</f>
        <v>1.5297456974829871E-2</v>
      </c>
      <c r="O2021" s="44" t="e">
        <f>IFERROR(_xll.qlIndexFixing(ONIndex3M,I2021,TRUE,_xll.ohTrigger(RecalcTrigger,Trigger3M)),NA())</f>
        <v>#N/A</v>
      </c>
      <c r="P2021" s="44">
        <f>IFERROR(_xll.qlIndexFixing(ONIndex6M,I2021,TRUE,_xll.ohTrigger(RecalcTrigger,Trigger6M)),NA())</f>
        <v>1.5729837835865013E-2</v>
      </c>
      <c r="Q2021" s="183">
        <f>IFERROR(_xll.qlIndexFixing(ONIndex1Y,I2021,TRUE,_xll.ohTrigger(RecalcTrigger,Trigger1Y)),NA())</f>
        <v>1.5972154181653764E-2</v>
      </c>
    </row>
    <row r="2022" spans="2:17" x14ac:dyDescent="0.2">
      <c r="B2022" s="39" t="s">
        <v>42</v>
      </c>
      <c r="D2022" s="42">
        <f>_xll.qlCalendarAdvance(Calendar,$D2021,B2022,"f",FALSE)</f>
        <v>53631</v>
      </c>
      <c r="E2022" s="177">
        <f>_xll.qlInterestRateIndexValueDate(IndexON,D2022)</f>
        <v>53631</v>
      </c>
      <c r="F2022" s="193">
        <f>IFERROR(_xll.qlIndexFixing(IndexON,D2022,TRUE,_xll.ohTrigger(RecalcTrigger,TriggerON)),NA())</f>
        <v>1.5324767960223085E-2</v>
      </c>
      <c r="H2022" s="42">
        <f>_xll.qlCalendarAdvance(Calendar,$H2021,B2022,"f",FALSE)</f>
        <v>53631</v>
      </c>
      <c r="I2022" s="177">
        <f>_xll.qlInterestRateIndexValueDate(Index1M,$H2022)</f>
        <v>53633</v>
      </c>
      <c r="J2022" s="182">
        <f>IFERROR(_xll.qlIndexFixing(Index1M,$H2022,TRUE,_xll.ohTrigger(RecalcTrigger,Trigger1M)),NA())</f>
        <v>1.5310002075741506E-2</v>
      </c>
      <c r="K2022" s="44" t="e">
        <f>IFERROR(_xll.qlIndexFixing(Index3M,H2022,TRUE,_xll.ohTrigger(RecalcTrigger,Trigger3M)),NA())</f>
        <v>#N/A</v>
      </c>
      <c r="L2022" s="44">
        <f>IFERROR(_xll.qlIndexFixing(Index6M,$H2022,TRUE,_xll.ohTrigger(RecalcTrigger,Trigger6M)),NA())</f>
        <v>1.5823554257297482E-2</v>
      </c>
      <c r="M2022" s="183">
        <f>IFERROR(_xll.qlIndexFixing(Index1Y,$H2022,TRUE,_xll.ohTrigger(RecalcTrigger,Trigger1Y)),NA())</f>
        <v>1.6157948352071235E-2</v>
      </c>
      <c r="N2022" s="182">
        <f>IFERROR(_xll.qlIndexFixing(ONIndex1M,I2022,TRUE,_xll.ohTrigger(RecalcTrigger,Trigger1M)),NA())</f>
        <v>1.5298551293465579E-2</v>
      </c>
      <c r="O2022" s="44" t="e">
        <f>IFERROR(_xll.qlIndexFixing(ONIndex3M,I2022,TRUE,_xll.ohTrigger(RecalcTrigger,Trigger3M)),NA())</f>
        <v>#N/A</v>
      </c>
      <c r="P2022" s="44">
        <f>IFERROR(_xll.qlIndexFixing(ONIndex6M,I2022,TRUE,_xll.ohTrigger(RecalcTrigger,Trigger6M)),NA())</f>
        <v>1.5732341635192881E-2</v>
      </c>
      <c r="Q2022" s="183">
        <f>IFERROR(_xll.qlIndexFixing(ONIndex1Y,I2022,TRUE,_xll.ohTrigger(RecalcTrigger,Trigger1Y)),NA())</f>
        <v>1.5974485394636417E-2</v>
      </c>
    </row>
    <row r="2023" spans="2:17" x14ac:dyDescent="0.2">
      <c r="B2023" s="39" t="s">
        <v>42</v>
      </c>
      <c r="D2023" s="42">
        <f>_xll.qlCalendarAdvance(Calendar,$D2022,B2023,"f",FALSE)</f>
        <v>53638</v>
      </c>
      <c r="E2023" s="177">
        <f>_xll.qlInterestRateIndexValueDate(IndexON,D2023)</f>
        <v>53638</v>
      </c>
      <c r="F2023" s="193">
        <f>IFERROR(_xll.qlIndexFixing(IndexON,D2023,TRUE,_xll.ohTrigger(RecalcTrigger,TriggerON)),NA())</f>
        <v>1.5327683412822424E-2</v>
      </c>
      <c r="H2023" s="42">
        <f>_xll.qlCalendarAdvance(Calendar,$H2022,B2023,"f",FALSE)</f>
        <v>53638</v>
      </c>
      <c r="I2023" s="177">
        <f>_xll.qlInterestRateIndexValueDate(Index1M,$H2023)</f>
        <v>53640</v>
      </c>
      <c r="J2023" s="182">
        <f>IFERROR(_xll.qlIndexFixing(Index1M,$H2023,TRUE,_xll.ohTrigger(RecalcTrigger,Trigger1M)),NA())</f>
        <v>1.5311073312469217E-2</v>
      </c>
      <c r="K2023" s="44" t="e">
        <f>IFERROR(_xll.qlIndexFixing(Index3M,H2023,TRUE,_xll.ohTrigger(RecalcTrigger,Trigger3M)),NA())</f>
        <v>#N/A</v>
      </c>
      <c r="L2023" s="44">
        <f>IFERROR(_xll.qlIndexFixing(Index6M,$H2023,TRUE,_xll.ohTrigger(RecalcTrigger,Trigger6M)),NA())</f>
        <v>1.5825854147262588E-2</v>
      </c>
      <c r="M2023" s="183">
        <f>IFERROR(_xll.qlIndexFixing(Index1Y,$H2023,TRUE,_xll.ohTrigger(RecalcTrigger,Trigger1Y)),NA())</f>
        <v>1.6159869851060365E-2</v>
      </c>
      <c r="N2023" s="182">
        <f>IFERROR(_xll.qlIndexFixing(ONIndex1M,I2023,TRUE,_xll.ohTrigger(RecalcTrigger,Trigger1M)),NA())</f>
        <v>1.5299636133763173E-2</v>
      </c>
      <c r="O2023" s="44" t="e">
        <f>IFERROR(_xll.qlIndexFixing(ONIndex3M,I2023,TRUE,_xll.ohTrigger(RecalcTrigger,Trigger3M)),NA())</f>
        <v>#N/A</v>
      </c>
      <c r="P2023" s="44">
        <f>IFERROR(_xll.qlIndexFixing(ONIndex6M,I2023,TRUE,_xll.ohTrigger(RecalcTrigger,Trigger6M)),NA())</f>
        <v>1.5734829166493824E-2</v>
      </c>
      <c r="Q2023" s="183">
        <f>IFERROR(_xll.qlIndexFixing(ONIndex1Y,I2023,TRUE,_xll.ohTrigger(RecalcTrigger,Trigger1Y)),NA())</f>
        <v>1.5976800920567413E-2</v>
      </c>
    </row>
    <row r="2024" spans="2:17" x14ac:dyDescent="0.2">
      <c r="B2024" s="39" t="s">
        <v>42</v>
      </c>
      <c r="D2024" s="42">
        <f>_xll.qlCalendarAdvance(Calendar,$D2023,B2024,"f",FALSE)</f>
        <v>53645</v>
      </c>
      <c r="E2024" s="177">
        <f>_xll.qlInterestRateIndexValueDate(IndexON,D2024)</f>
        <v>53645</v>
      </c>
      <c r="F2024" s="193">
        <f>IFERROR(_xll.qlIndexFixing(IndexON,D2024,TRUE,_xll.ohTrigger(RecalcTrigger,TriggerON)),NA())</f>
        <v>1.5330582300752127E-2</v>
      </c>
      <c r="H2024" s="42">
        <f>_xll.qlCalendarAdvance(Calendar,$H2023,B2024,"f",FALSE)</f>
        <v>53645</v>
      </c>
      <c r="I2024" s="177">
        <f>_xll.qlInterestRateIndexValueDate(Index1M,$H2024)</f>
        <v>53647</v>
      </c>
      <c r="J2024" s="182">
        <f>IFERROR(_xll.qlIndexFixing(Index1M,$H2024,TRUE,_xll.ohTrigger(RecalcTrigger,Trigger1M)),NA())</f>
        <v>1.531213499151325E-2</v>
      </c>
      <c r="K2024" s="44" t="e">
        <f>IFERROR(_xll.qlIndexFixing(Index3M,H2024,TRUE,_xll.ohTrigger(RecalcTrigger,Trigger3M)),NA())</f>
        <v>#N/A</v>
      </c>
      <c r="L2024" s="44">
        <f>IFERROR(_xll.qlIndexFixing(Index6M,$H2024,TRUE,_xll.ohTrigger(RecalcTrigger,Trigger6M)),NA())</f>
        <v>1.5828136929745849E-2</v>
      </c>
      <c r="M2024" s="183">
        <f>IFERROR(_xll.qlIndexFixing(Index1Y,$H2024,TRUE,_xll.ohTrigger(RecalcTrigger,Trigger1Y)),NA())</f>
        <v>1.6161773985477808E-2</v>
      </c>
      <c r="N2024" s="182">
        <f>IFERROR(_xll.qlIndexFixing(ONIndex1M,I2024,TRUE,_xll.ohTrigger(RecalcTrigger,Trigger1M)),NA())</f>
        <v>1.5300711469823369E-2</v>
      </c>
      <c r="O2024" s="44" t="e">
        <f>IFERROR(_xll.qlIndexFixing(ONIndex3M,I2024,TRUE,_xll.ohTrigger(RecalcTrigger,Trigger3M)),NA())</f>
        <v>#N/A</v>
      </c>
      <c r="P2024" s="44">
        <f>IFERROR(_xll.qlIndexFixing(ONIndex6M,I2024,TRUE,_xll.ohTrigger(RecalcTrigger,Trigger6M)),NA())</f>
        <v>1.5737300376610364E-2</v>
      </c>
      <c r="Q2024" s="183">
        <f>IFERROR(_xll.qlIndexFixing(ONIndex1Y,I2024,TRUE,_xll.ohTrigger(RecalcTrigger,Trigger1Y)),NA())</f>
        <v>1.5979100706688953E-2</v>
      </c>
    </row>
    <row r="2025" spans="2:17" x14ac:dyDescent="0.2">
      <c r="B2025" s="39" t="s">
        <v>42</v>
      </c>
      <c r="D2025" s="42">
        <f>_xll.qlCalendarAdvance(Calendar,$D2024,B2025,"f",FALSE)</f>
        <v>53652</v>
      </c>
      <c r="E2025" s="177">
        <f>_xll.qlInterestRateIndexValueDate(IndexON,D2025)</f>
        <v>53652</v>
      </c>
      <c r="F2025" s="193">
        <f>IFERROR(_xll.qlIndexFixing(IndexON,D2025,TRUE,_xll.ohTrigger(RecalcTrigger,TriggerON)),NA())</f>
        <v>1.5333464572133693E-2</v>
      </c>
      <c r="H2025" s="42">
        <f>_xll.qlCalendarAdvance(Calendar,$H2024,B2025,"f",FALSE)</f>
        <v>53652</v>
      </c>
      <c r="I2025" s="177">
        <f>_xll.qlInterestRateIndexValueDate(Index1M,$H2025)</f>
        <v>53654</v>
      </c>
      <c r="J2025" s="182">
        <f>IFERROR(_xll.qlIndexFixing(Index1M,$H2025,TRUE,_xll.ohTrigger(RecalcTrigger,Trigger1M)),NA())</f>
        <v>1.5313187086623638E-2</v>
      </c>
      <c r="K2025" s="44" t="e">
        <f>IFERROR(_xll.qlIndexFixing(Index3M,H2025,TRUE,_xll.ohTrigger(RecalcTrigger,Trigger3M)),NA())</f>
        <v>#N/A</v>
      </c>
      <c r="L2025" s="44">
        <f>IFERROR(_xll.qlIndexFixing(Index6M,$H2025,TRUE,_xll.ohTrigger(RecalcTrigger,Trigger6M)),NA())</f>
        <v>1.5830402550994913E-2</v>
      </c>
      <c r="M2025" s="183">
        <f>IFERROR(_xll.qlIndexFixing(Index1Y,$H2025,TRUE,_xll.ohTrigger(RecalcTrigger,Trigger1Y)),NA())</f>
        <v>1.6163660701655758E-2</v>
      </c>
      <c r="N2025" s="182">
        <f>IFERROR(_xll.qlIndexFixing(ONIndex1M,I2025,TRUE,_xll.ohTrigger(RecalcTrigger,Trigger1M)),NA())</f>
        <v>1.5301777275187334E-2</v>
      </c>
      <c r="O2025" s="44" t="e">
        <f>IFERROR(_xll.qlIndexFixing(ONIndex3M,I2025,TRUE,_xll.ohTrigger(RecalcTrigger,Trigger3M)),NA())</f>
        <v>#N/A</v>
      </c>
      <c r="P2025" s="44">
        <f>IFERROR(_xll.qlIndexFixing(ONIndex6M,I2025,TRUE,_xll.ohTrigger(RecalcTrigger,Trigger6M)),NA())</f>
        <v>1.5739755212065276E-2</v>
      </c>
      <c r="Q2025" s="183">
        <f>IFERROR(_xll.qlIndexFixing(ONIndex1Y,I2025,TRUE,_xll.ohTrigger(RecalcTrigger,Trigger1Y)),NA())</f>
        <v>1.598138470024324E-2</v>
      </c>
    </row>
    <row r="2026" spans="2:17" x14ac:dyDescent="0.2">
      <c r="B2026" s="39" t="s">
        <v>42</v>
      </c>
      <c r="D2026" s="42">
        <f>_xll.qlCalendarAdvance(Calendar,$D2025,B2026,"f",FALSE)</f>
        <v>53659</v>
      </c>
      <c r="E2026" s="177">
        <f>_xll.qlInterestRateIndexValueDate(IndexON,D2026)</f>
        <v>53659</v>
      </c>
      <c r="F2026" s="193">
        <f>IFERROR(_xll.qlIndexFixing(IndexON,D2026,TRUE,_xll.ohTrigger(RecalcTrigger,TriggerON)),NA())</f>
        <v>1.53363301754883E-2</v>
      </c>
      <c r="H2026" s="42">
        <f>_xll.qlCalendarAdvance(Calendar,$H2025,B2026,"f",FALSE)</f>
        <v>53659</v>
      </c>
      <c r="I2026" s="177">
        <f>_xll.qlInterestRateIndexValueDate(Index1M,$H2026)</f>
        <v>53661</v>
      </c>
      <c r="J2026" s="182">
        <f>IFERROR(_xll.qlIndexFixing(Index1M,$H2026,TRUE,_xll.ohTrigger(RecalcTrigger,Trigger1M)),NA())</f>
        <v>1.5314229571550408E-2</v>
      </c>
      <c r="K2026" s="44" t="e">
        <f>IFERROR(_xll.qlIndexFixing(Index3M,H2026,TRUE,_xll.ohTrigger(RecalcTrigger,Trigger3M)),NA())</f>
        <v>#N/A</v>
      </c>
      <c r="L2026" s="44">
        <f>IFERROR(_xll.qlIndexFixing(Index6M,$H2026,TRUE,_xll.ohTrigger(RecalcTrigger,Trigger6M)),NA())</f>
        <v>1.5833152813601939E-2</v>
      </c>
      <c r="M2026" s="183">
        <f>IFERROR(_xll.qlIndexFixing(Index1Y,$H2026,TRUE,_xll.ohTrigger(RecalcTrigger,Trigger1Y)),NA())</f>
        <v>1.6164080712122605E-2</v>
      </c>
      <c r="N2026" s="182">
        <f>IFERROR(_xll.qlIndexFixing(ONIndex1M,I2026,TRUE,_xll.ohTrigger(RecalcTrigger,Trigger1M)),NA())</f>
        <v>1.5302833523636039E-2</v>
      </c>
      <c r="O2026" s="44" t="e">
        <f>IFERROR(_xll.qlIndexFixing(ONIndex3M,I2026,TRUE,_xll.ohTrigger(RecalcTrigger,Trigger3M)),NA())</f>
        <v>#N/A</v>
      </c>
      <c r="P2026" s="44">
        <f>IFERROR(_xll.qlIndexFixing(ONIndex6M,I2026,TRUE,_xll.ohTrigger(RecalcTrigger,Trigger6M)),NA())</f>
        <v>1.574219361978102E-2</v>
      </c>
      <c r="Q2026" s="183">
        <f>IFERROR(_xll.qlIndexFixing(ONIndex1Y,I2026,TRUE,_xll.ohTrigger(RecalcTrigger,Trigger1Y)),NA())</f>
        <v>1.5983652848632346E-2</v>
      </c>
    </row>
    <row r="2027" spans="2:17" x14ac:dyDescent="0.2">
      <c r="B2027" s="39" t="s">
        <v>42</v>
      </c>
      <c r="D2027" s="42">
        <f>_xll.qlCalendarAdvance(Calendar,$D2026,B2027,"f",FALSE)</f>
        <v>53666</v>
      </c>
      <c r="E2027" s="177">
        <f>_xll.qlInterestRateIndexValueDate(IndexON,D2027)</f>
        <v>53666</v>
      </c>
      <c r="F2027" s="193">
        <f>IFERROR(_xll.qlIndexFixing(IndexON,D2027,TRUE,_xll.ohTrigger(RecalcTrigger,TriggerON)),NA())</f>
        <v>1.5339179058857511E-2</v>
      </c>
      <c r="H2027" s="42">
        <f>_xll.qlCalendarAdvance(Calendar,$H2026,B2027,"f",FALSE)</f>
        <v>53666</v>
      </c>
      <c r="I2027" s="177">
        <f>_xll.qlInterestRateIndexValueDate(Index1M,$H2027)</f>
        <v>53668</v>
      </c>
      <c r="J2027" s="182">
        <f>IFERROR(_xll.qlIndexFixing(Index1M,$H2027,TRUE,_xll.ohTrigger(RecalcTrigger,Trigger1M)),NA())</f>
        <v>1.5315262420033277E-2</v>
      </c>
      <c r="K2027" s="44" t="e">
        <f>IFERROR(_xll.qlIndexFixing(Index3M,H2027,TRUE,_xll.ohTrigger(RecalcTrigger,Trigger3M)),NA())</f>
        <v>#N/A</v>
      </c>
      <c r="L2027" s="44">
        <f>IFERROR(_xll.qlIndexFixing(Index6M,$H2027,TRUE,_xll.ohTrigger(RecalcTrigger,Trigger6M)),NA())</f>
        <v>1.5835382796700336E-2</v>
      </c>
      <c r="M2027" s="183">
        <f>IFERROR(_xll.qlIndexFixing(Index1Y,$H2027,TRUE,_xll.ohTrigger(RecalcTrigger,Trigger1Y)),NA())</f>
        <v>1.6167381664620863E-2</v>
      </c>
      <c r="N2027" s="182">
        <f>IFERROR(_xll.qlIndexFixing(ONIndex1M,I2027,TRUE,_xll.ohTrigger(RecalcTrigger,Trigger1M)),NA())</f>
        <v>1.5303880189190266E-2</v>
      </c>
      <c r="O2027" s="44" t="e">
        <f>IFERROR(_xll.qlIndexFixing(ONIndex3M,I2027,TRUE,_xll.ohTrigger(RecalcTrigger,Trigger3M)),NA())</f>
        <v>#N/A</v>
      </c>
      <c r="P2027" s="44">
        <f>IFERROR(_xll.qlIndexFixing(ONIndex6M,I2027,TRUE,_xll.ohTrigger(RecalcTrigger,Trigger6M)),NA())</f>
        <v>1.5744615546360308E-2</v>
      </c>
      <c r="Q2027" s="183">
        <f>IFERROR(_xll.qlIndexFixing(ONIndex1Y,I2027,TRUE,_xll.ohTrigger(RecalcTrigger,Trigger1Y)),NA())</f>
        <v>1.5985905099098474E-2</v>
      </c>
    </row>
    <row r="2028" spans="2:17" x14ac:dyDescent="0.2">
      <c r="B2028" s="39" t="s">
        <v>42</v>
      </c>
      <c r="D2028" s="42">
        <f>_xll.qlCalendarAdvance(Calendar,$D2027,B2028,"f",FALSE)</f>
        <v>53673</v>
      </c>
      <c r="E2028" s="177">
        <f>_xll.qlInterestRateIndexValueDate(IndexON,D2028)</f>
        <v>53673</v>
      </c>
      <c r="F2028" s="193">
        <f>IFERROR(_xll.qlIndexFixing(IndexON,D2028,TRUE,_xll.ohTrigger(RecalcTrigger,TriggerON)),NA())</f>
        <v>1.5342011170282888E-2</v>
      </c>
      <c r="H2028" s="42">
        <f>_xll.qlCalendarAdvance(Calendar,$H2027,B2028,"f",FALSE)</f>
        <v>53673</v>
      </c>
      <c r="I2028" s="177">
        <f>_xll.qlInterestRateIndexValueDate(Index1M,$H2028)</f>
        <v>53675</v>
      </c>
      <c r="J2028" s="182">
        <f>IFERROR(_xll.qlIndexFixing(Index1M,$H2028,TRUE,_xll.ohTrigger(RecalcTrigger,Trigger1M)),NA())</f>
        <v>1.5316285605830012E-2</v>
      </c>
      <c r="K2028" s="44" t="e">
        <f>IFERROR(_xll.qlIndexFixing(Index3M,H2028,TRUE,_xll.ohTrigger(RecalcTrigger,Trigger3M)),NA())</f>
        <v>#N/A</v>
      </c>
      <c r="L2028" s="44">
        <f>IFERROR(_xll.qlIndexFixing(Index6M,$H2028,TRUE,_xll.ohTrigger(RecalcTrigger,Trigger6M)),NA())</f>
        <v>1.5837595452721377E-2</v>
      </c>
      <c r="M2028" s="183">
        <f>IFERROR(_xll.qlIndexFixing(Index1Y,$H2028,TRUE,_xll.ohTrigger(RecalcTrigger,Trigger1Y)),NA())</f>
        <v>1.6169215804073496E-2</v>
      </c>
      <c r="N2028" s="182">
        <f>IFERROR(_xll.qlIndexFixing(ONIndex1M,I2028,TRUE,_xll.ohTrigger(RecalcTrigger,Trigger1M)),NA())</f>
        <v>1.5304917245391181E-2</v>
      </c>
      <c r="O2028" s="44" t="e">
        <f>IFERROR(_xll.qlIndexFixing(ONIndex3M,I2028,TRUE,_xll.ohTrigger(RecalcTrigger,Trigger3M)),NA())</f>
        <v>#N/A</v>
      </c>
      <c r="P2028" s="44">
        <f>IFERROR(_xll.qlIndexFixing(ONIndex6M,I2028,TRUE,_xll.ohTrigger(RecalcTrigger,Trigger6M)),NA())</f>
        <v>1.5747020938725598E-2</v>
      </c>
      <c r="Q2028" s="183">
        <f>IFERROR(_xll.qlIndexFixing(ONIndex1Y,I2028,TRUE,_xll.ohTrigger(RecalcTrigger,Trigger1Y)),NA())</f>
        <v>1.5988141399043698E-2</v>
      </c>
    </row>
    <row r="2029" spans="2:17" x14ac:dyDescent="0.2">
      <c r="B2029" s="39" t="s">
        <v>42</v>
      </c>
      <c r="D2029" s="42">
        <f>_xll.qlCalendarAdvance(Calendar,$D2028,B2029,"f",FALSE)</f>
        <v>53680</v>
      </c>
      <c r="E2029" s="177">
        <f>_xll.qlInterestRateIndexValueDate(IndexON,D2029)</f>
        <v>53680</v>
      </c>
      <c r="F2029" s="193">
        <f>IFERROR(_xll.qlIndexFixing(IndexON,D2029,TRUE,_xll.ohTrigger(RecalcTrigger,TriggerON)),NA())</f>
        <v>1.5344826458525418E-2</v>
      </c>
      <c r="H2029" s="42">
        <f>_xll.qlCalendarAdvance(Calendar,$H2028,B2029,"f",FALSE)</f>
        <v>53680</v>
      </c>
      <c r="I2029" s="177">
        <f>_xll.qlInterestRateIndexValueDate(Index1M,$H2029)</f>
        <v>53682</v>
      </c>
      <c r="J2029" s="182">
        <f>IFERROR(_xll.qlIndexFixing(Index1M,$H2029,TRUE,_xll.ohTrigger(RecalcTrigger,Trigger1M)),NA())</f>
        <v>1.5317299102677748E-2</v>
      </c>
      <c r="K2029" s="44" t="e">
        <f>IFERROR(_xll.qlIndexFixing(Index3M,H2029,TRUE,_xll.ohTrigger(RecalcTrigger,Trigger3M)),NA())</f>
        <v>#N/A</v>
      </c>
      <c r="L2029" s="44">
        <f>IFERROR(_xll.qlIndexFixing(Index6M,$H2029,TRUE,_xll.ohTrigger(RecalcTrigger,Trigger6M)),NA())</f>
        <v>1.5839790727912459E-2</v>
      </c>
      <c r="M2029" s="183">
        <f>IFERROR(_xll.qlIndexFixing(Index1Y,$H2029,TRUE,_xll.ohTrigger(RecalcTrigger,Trigger1Y)),NA())</f>
        <v>1.617103231061737E-2</v>
      </c>
      <c r="N2029" s="182">
        <f>IFERROR(_xll.qlIndexFixing(ONIndex1M,I2029,TRUE,_xll.ohTrigger(RecalcTrigger,Trigger1M)),NA())</f>
        <v>1.5306236441583465E-2</v>
      </c>
      <c r="O2029" s="44" t="e">
        <f>IFERROR(_xll.qlIndexFixing(ONIndex3M,I2029,TRUE,_xll.ohTrigger(RecalcTrigger,Trigger3M)),NA())</f>
        <v>#N/A</v>
      </c>
      <c r="P2029" s="44">
        <f>IFERROR(_xll.qlIndexFixing(ONIndex6M,I2029,TRUE,_xll.ohTrigger(RecalcTrigger,Trigger6M)),NA())</f>
        <v>1.5750089204686901E-2</v>
      </c>
      <c r="Q2029" s="183">
        <f>IFERROR(_xll.qlIndexFixing(ONIndex1Y,I2029,TRUE,_xll.ohTrigger(RecalcTrigger,Trigger1Y)),NA())</f>
        <v>1.5990993119183727E-2</v>
      </c>
    </row>
    <row r="2030" spans="2:17" x14ac:dyDescent="0.2">
      <c r="B2030" s="39" t="s">
        <v>42</v>
      </c>
      <c r="D2030" s="42">
        <f>_xll.qlCalendarAdvance(Calendar,$D2029,B2030,"f",FALSE)</f>
        <v>53688</v>
      </c>
      <c r="E2030" s="177">
        <f>_xll.qlInterestRateIndexValueDate(IndexON,D2030)</f>
        <v>53688</v>
      </c>
      <c r="F2030" s="193">
        <f>IFERROR(_xll.qlIndexFixing(IndexON,D2030,TRUE,_xll.ohTrigger(RecalcTrigger,TriggerON)),NA())</f>
        <v>1.5348023263985766E-2</v>
      </c>
      <c r="H2030" s="42">
        <f>_xll.qlCalendarAdvance(Calendar,$H2029,B2030,"f",FALSE)</f>
        <v>53688</v>
      </c>
      <c r="I2030" s="177">
        <f>_xll.qlInterestRateIndexValueDate(Index1M,$H2030)</f>
        <v>53692</v>
      </c>
      <c r="J2030" s="182">
        <f>IFERROR(_xll.qlIndexFixing(Index1M,$H2030,TRUE,_xll.ohTrigger(RecalcTrigger,Trigger1M)),NA())</f>
        <v>1.5318730095921648E-2</v>
      </c>
      <c r="K2030" s="44" t="e">
        <f>IFERROR(_xll.qlIndexFixing(Index3M,H2030,TRUE,_xll.ohTrigger(RecalcTrigger,Trigger3M)),NA())</f>
        <v>#N/A</v>
      </c>
      <c r="L2030" s="44">
        <f>IFERROR(_xll.qlIndexFixing(Index6M,$H2030,TRUE,_xll.ohTrigger(RecalcTrigger,Trigger6M)),NA())</f>
        <v>1.5841406156551632E-2</v>
      </c>
      <c r="M2030" s="183">
        <f>IFERROR(_xll.qlIndexFixing(Index1Y,$H2030,TRUE,_xll.ohTrigger(RecalcTrigger,Trigger1Y)),NA())</f>
        <v>1.6172641308493666E-2</v>
      </c>
      <c r="N2030" s="182">
        <f>IFERROR(_xll.qlIndexFixing(ONIndex1M,I2030,TRUE,_xll.ohTrigger(RecalcTrigger,Trigger1M)),NA())</f>
        <v>1.5307251435272562E-2</v>
      </c>
      <c r="O2030" s="44" t="e">
        <f>IFERROR(_xll.qlIndexFixing(ONIndex3M,I2030,TRUE,_xll.ohTrigger(RecalcTrigger,Trigger3M)),NA())</f>
        <v>#N/A</v>
      </c>
      <c r="P2030" s="44">
        <f>IFERROR(_xll.qlIndexFixing(ONIndex6M,I2030,TRUE,_xll.ohTrigger(RecalcTrigger,Trigger6M)),NA())</f>
        <v>1.5752456604163356E-2</v>
      </c>
      <c r="Q2030" s="183">
        <f>IFERROR(_xll.qlIndexFixing(ONIndex1Y,I2030,TRUE,_xll.ohTrigger(RecalcTrigger,Trigger1Y)),NA())</f>
        <v>1.599319276261113E-2</v>
      </c>
    </row>
    <row r="2031" spans="2:17" x14ac:dyDescent="0.2">
      <c r="B2031" s="39" t="s">
        <v>42</v>
      </c>
      <c r="D2031" s="42">
        <f>_xll.qlCalendarAdvance(Calendar,$D2030,B2031,"f",FALSE)</f>
        <v>53695</v>
      </c>
      <c r="E2031" s="177">
        <f>_xll.qlInterestRateIndexValueDate(IndexON,D2031)</f>
        <v>53695</v>
      </c>
      <c r="F2031" s="193">
        <f>IFERROR(_xll.qlIndexFixing(IndexON,D2031,TRUE,_xll.ohTrigger(RecalcTrigger,TriggerON)),NA())</f>
        <v>1.5350802327365187E-2</v>
      </c>
      <c r="H2031" s="42">
        <f>_xll.qlCalendarAdvance(Calendar,$H2030,B2031,"f",FALSE)</f>
        <v>53695</v>
      </c>
      <c r="I2031" s="177">
        <f>_xll.qlInterestRateIndexValueDate(Index1M,$H2031)</f>
        <v>53699</v>
      </c>
      <c r="J2031" s="182">
        <f>IFERROR(_xll.qlIndexFixing(Index1M,$H2031,TRUE,_xll.ohTrigger(RecalcTrigger,Trigger1M)),NA())</f>
        <v>1.5319719953181033E-2</v>
      </c>
      <c r="K2031" s="44" t="e">
        <f>IFERROR(_xll.qlIndexFixing(Index3M,H2031,TRUE,_xll.ohTrigger(RecalcTrigger,Trigger3M)),NA())</f>
        <v>#N/A</v>
      </c>
      <c r="L2031" s="44">
        <f>IFERROR(_xll.qlIndexFixing(Index6M,$H2031,TRUE,_xll.ohTrigger(RecalcTrigger,Trigger6M)),NA())</f>
        <v>1.5845049419149649E-2</v>
      </c>
      <c r="M2031" s="183">
        <f>IFERROR(_xll.qlIndexFixing(Index1Y,$H2031,TRUE,_xll.ohTrigger(RecalcTrigger,Trigger1Y)),NA())</f>
        <v>1.6174417218170298E-2</v>
      </c>
      <c r="N2031" s="182">
        <f>IFERROR(_xll.qlIndexFixing(ONIndex1M,I2031,TRUE,_xll.ohTrigger(RecalcTrigger,Trigger1M)),NA())</f>
        <v>1.5308113714160854E-2</v>
      </c>
      <c r="O2031" s="44" t="e">
        <f>IFERROR(_xll.qlIndexFixing(ONIndex3M,I2031,TRUE,_xll.ohTrigger(RecalcTrigger,Trigger3M)),NA())</f>
        <v>#N/A</v>
      </c>
      <c r="P2031" s="44">
        <f>IFERROR(_xll.qlIndexFixing(ONIndex6M,I2031,TRUE,_xll.ohTrigger(RecalcTrigger,Trigger6M)),NA())</f>
        <v>1.5754472506328554E-2</v>
      </c>
      <c r="Q2031" s="183">
        <f>IFERROR(_xll.qlIndexFixing(ONIndex1Y,I2031,TRUE,_xll.ohTrigger(RecalcTrigger,Trigger1Y)),NA())</f>
        <v>1.5995065339904357E-2</v>
      </c>
    </row>
    <row r="2032" spans="2:17" x14ac:dyDescent="0.2">
      <c r="B2032" s="39" t="s">
        <v>42</v>
      </c>
      <c r="D2032" s="42">
        <f>_xll.qlCalendarAdvance(Calendar,$D2031,B2032,"f",FALSE)</f>
        <v>53702</v>
      </c>
      <c r="E2032" s="177">
        <f>_xll.qlInterestRateIndexValueDate(IndexON,D2032)</f>
        <v>53702</v>
      </c>
      <c r="F2032" s="193">
        <f>IFERROR(_xll.qlIndexFixing(IndexON,D2032,TRUE,_xll.ohTrigger(RecalcTrigger,TriggerON)),NA())</f>
        <v>1.5353564404732012E-2</v>
      </c>
      <c r="H2032" s="42">
        <f>_xll.qlCalendarAdvance(Calendar,$H2031,B2032,"f",FALSE)</f>
        <v>53702</v>
      </c>
      <c r="I2032" s="177">
        <f>_xll.qlInterestRateIndexValueDate(Index1M,$H2032)</f>
        <v>53706</v>
      </c>
      <c r="J2032" s="182">
        <f>IFERROR(_xll.qlIndexFixing(Index1M,$H2032,TRUE,_xll.ohTrigger(RecalcTrigger,Trigger1M)),NA())</f>
        <v>1.5320700031485997E-2</v>
      </c>
      <c r="K2032" s="44" t="e">
        <f>IFERROR(_xll.qlIndexFixing(Index3M,H2032,TRUE,_xll.ohTrigger(RecalcTrigger,Trigger3M)),NA())</f>
        <v>#N/A</v>
      </c>
      <c r="L2032" s="44">
        <f>IFERROR(_xll.qlIndexFixing(Index6M,$H2032,TRUE,_xll.ohTrigger(RecalcTrigger,Trigger6M)),NA())</f>
        <v>1.5847184694828119E-2</v>
      </c>
      <c r="M2032" s="183">
        <f>IFERROR(_xll.qlIndexFixing(Index1Y,$H2032,TRUE,_xll.ohTrigger(RecalcTrigger,Trigger1Y)),NA())</f>
        <v>1.6176175320179478E-2</v>
      </c>
      <c r="N2032" s="182">
        <f>IFERROR(_xll.qlIndexFixing(ONIndex1M,I2032,TRUE,_xll.ohTrigger(RecalcTrigger,Trigger1M)),NA())</f>
        <v>1.530911068130969E-2</v>
      </c>
      <c r="O2032" s="44" t="e">
        <f>IFERROR(_xll.qlIndexFixing(ONIndex3M,I2032,TRUE,_xll.ohTrigger(RecalcTrigger,Trigger3M)),NA())</f>
        <v>#N/A</v>
      </c>
      <c r="P2032" s="44">
        <f>IFERROR(_xll.qlIndexFixing(ONIndex6M,I2032,TRUE,_xll.ohTrigger(RecalcTrigger,Trigger6M)),NA())</f>
        <v>1.5756808831621782E-2</v>
      </c>
      <c r="Q2032" s="183">
        <f>IFERROR(_xll.qlIndexFixing(ONIndex1Y,I2032,TRUE,_xll.ohTrigger(RecalcTrigger,Trigger1Y)),NA())</f>
        <v>1.5997234997238152E-2</v>
      </c>
    </row>
    <row r="2033" spans="2:17" x14ac:dyDescent="0.2">
      <c r="B2033" s="39" t="s">
        <v>42</v>
      </c>
      <c r="D2033" s="42">
        <f>_xll.qlCalendarAdvance(Calendar,$D2032,B2033,"f",FALSE)</f>
        <v>53709</v>
      </c>
      <c r="E2033" s="177">
        <f>_xll.qlInterestRateIndexValueDate(IndexON,D2033)</f>
        <v>53709</v>
      </c>
      <c r="F2033" s="193">
        <f>IFERROR(_xll.qlIndexFixing(IndexON,D2033,TRUE,_xll.ohTrigger(RecalcTrigger,TriggerON)),NA())</f>
        <v>1.5356309443887994E-2</v>
      </c>
      <c r="H2033" s="42">
        <f>_xll.qlCalendarAdvance(Calendar,$H2032,B2033,"f",FALSE)</f>
        <v>53709</v>
      </c>
      <c r="I2033" s="177">
        <f>_xll.qlInterestRateIndexValueDate(Index1M,$H2033)</f>
        <v>53713</v>
      </c>
      <c r="J2033" s="182">
        <f>IFERROR(_xll.qlIndexFixing(Index1M,$H2033,TRUE,_xll.ohTrigger(RecalcTrigger,Trigger1M)),NA())</f>
        <v>1.5321670304581415E-2</v>
      </c>
      <c r="K2033" s="44" t="e">
        <f>IFERROR(_xll.qlIndexFixing(Index3M,H2033,TRUE,_xll.ohTrigger(RecalcTrigger,Trigger3M)),NA())</f>
        <v>#N/A</v>
      </c>
      <c r="L2033" s="44">
        <f>IFERROR(_xll.qlIndexFixing(Index6M,$H2033,TRUE,_xll.ohTrigger(RecalcTrigger,Trigger6M)),NA())</f>
        <v>1.5849302351623972E-2</v>
      </c>
      <c r="M2033" s="183">
        <f>IFERROR(_xll.qlIndexFixing(Index1Y,$H2033,TRUE,_xll.ohTrigger(RecalcTrigger,Trigger1Y)),NA())</f>
        <v>1.6177915560862434E-2</v>
      </c>
      <c r="N2033" s="182">
        <f>IFERROR(_xll.qlIndexFixing(ONIndex1M,I2033,TRUE,_xll.ohTrigger(RecalcTrigger,Trigger1M)),NA())</f>
        <v>1.5310097904253084E-2</v>
      </c>
      <c r="O2033" s="44" t="e">
        <f>IFERROR(_xll.qlIndexFixing(ONIndex3M,I2033,TRUE,_xll.ohTrigger(RecalcTrigger,Trigger3M)),NA())</f>
        <v>#N/A</v>
      </c>
      <c r="P2033" s="44">
        <f>IFERROR(_xll.qlIndexFixing(ONIndex6M,I2033,TRUE,_xll.ohTrigger(RecalcTrigger,Trigger6M)),NA())</f>
        <v>1.5759128348520335E-2</v>
      </c>
      <c r="Q2033" s="183">
        <f>IFERROR(_xll.qlIndexFixing(ONIndex1Y,I2033,TRUE,_xll.ohTrigger(RecalcTrigger,Trigger1Y)),NA())</f>
        <v>1.5999388432827999E-2</v>
      </c>
    </row>
    <row r="2034" spans="2:17" x14ac:dyDescent="0.2">
      <c r="B2034" s="39" t="s">
        <v>42</v>
      </c>
      <c r="D2034" s="42">
        <f>_xll.qlCalendarAdvance(Calendar,$D2033,B2034,"f",FALSE)</f>
        <v>53716</v>
      </c>
      <c r="E2034" s="177">
        <f>_xll.qlInterestRateIndexValueDate(IndexON,D2034)</f>
        <v>53716</v>
      </c>
      <c r="F2034" s="193">
        <f>IFERROR(_xll.qlIndexFixing(IndexON,D2034,TRUE,_xll.ohTrigger(RecalcTrigger,TriggerON)),NA())</f>
        <v>1.5359037393514186E-2</v>
      </c>
      <c r="H2034" s="42">
        <f>_xll.qlCalendarAdvance(Calendar,$H2033,B2034,"f",FALSE)</f>
        <v>53716</v>
      </c>
      <c r="I2034" s="177">
        <f>_xll.qlInterestRateIndexValueDate(Index1M,$H2034)</f>
        <v>53720</v>
      </c>
      <c r="J2034" s="182">
        <f>IFERROR(_xll.qlIndexFixing(Index1M,$H2034,TRUE,_xll.ohTrigger(RecalcTrigger,Trigger1M)),NA())</f>
        <v>1.5322630746219893E-2</v>
      </c>
      <c r="K2034" s="44" t="e">
        <f>IFERROR(_xll.qlIndexFixing(Index3M,H2034,TRUE,_xll.ohTrigger(RecalcTrigger,Trigger3M)),NA())</f>
        <v>#N/A</v>
      </c>
      <c r="L2034" s="44">
        <f>IFERROR(_xll.qlIndexFixing(Index6M,$H2034,TRUE,_xll.ohTrigger(RecalcTrigger,Trigger6M)),NA())</f>
        <v>1.5851402335781965E-2</v>
      </c>
      <c r="M2034" s="183">
        <f>IFERROR(_xll.qlIndexFixing(Index1Y,$H2034,TRUE,_xll.ohTrigger(RecalcTrigger,Trigger1Y)),NA())</f>
        <v>1.6179637886560821E-2</v>
      </c>
      <c r="N2034" s="182">
        <f>IFERROR(_xll.qlIndexFixing(ONIndex1M,I2034,TRUE,_xll.ohTrigger(RecalcTrigger,Trigger1M)),NA())</f>
        <v>1.531107535693188E-2</v>
      </c>
      <c r="O2034" s="44" t="e">
        <f>IFERROR(_xll.qlIndexFixing(ONIndex3M,I2034,TRUE,_xll.ohTrigger(RecalcTrigger,Trigger3M)),NA())</f>
        <v>#N/A</v>
      </c>
      <c r="P2034" s="44">
        <f>IFERROR(_xll.qlIndexFixing(ONIndex6M,I2034,TRUE,_xll.ohTrigger(RecalcTrigger,Trigger6M)),NA())</f>
        <v>1.5761431003866733E-2</v>
      </c>
      <c r="Q2034" s="183">
        <f>IFERROR(_xll.qlIndexFixing(ONIndex1Y,I2034,TRUE,_xll.ohTrigger(RecalcTrigger,Trigger1Y)),NA())</f>
        <v>1.6001525594075972E-2</v>
      </c>
    </row>
    <row r="2035" spans="2:17" x14ac:dyDescent="0.2">
      <c r="B2035" s="39" t="s">
        <v>42</v>
      </c>
      <c r="D2035" s="42">
        <f>_xll.qlCalendarAdvance(Calendar,$D2034,B2035,"f",FALSE)</f>
        <v>53723</v>
      </c>
      <c r="E2035" s="177">
        <f>_xll.qlInterestRateIndexValueDate(IndexON,D2035)</f>
        <v>53723</v>
      </c>
      <c r="F2035" s="193">
        <f>IFERROR(_xll.qlIndexFixing(IndexON,D2035,TRUE,_xll.ohTrigger(RecalcTrigger,TriggerON)),NA())</f>
        <v>1.5361748201572212E-2</v>
      </c>
      <c r="H2035" s="42">
        <f>_xll.qlCalendarAdvance(Calendar,$H2034,B2035,"f",FALSE)</f>
        <v>53723</v>
      </c>
      <c r="I2035" s="177">
        <f>_xll.qlInterestRateIndexValueDate(Index1M,$H2035)</f>
        <v>53727</v>
      </c>
      <c r="J2035" s="182">
        <f>IFERROR(_xll.qlIndexFixing(Index1M,$H2035,TRUE,_xll.ohTrigger(RecalcTrigger,Trigger1M)),NA())</f>
        <v>1.5322402064980509E-2</v>
      </c>
      <c r="K2035" s="44" t="e">
        <f>IFERROR(_xll.qlIndexFixing(Index3M,H2035,TRUE,_xll.ohTrigger(RecalcTrigger,Trigger3M)),NA())</f>
        <v>#N/A</v>
      </c>
      <c r="L2035" s="44">
        <f>IFERROR(_xll.qlIndexFixing(Index6M,$H2035,TRUE,_xll.ohTrigger(RecalcTrigger,Trigger6M)),NA())</f>
        <v>1.5853484593550373E-2</v>
      </c>
      <c r="M2035" s="183">
        <f>IFERROR(_xll.qlIndexFixing(Index1Y,$H2035,TRUE,_xll.ohTrigger(RecalcTrigger,Trigger1Y)),NA())</f>
        <v>1.6181342243617187E-2</v>
      </c>
      <c r="N2035" s="182">
        <f>IFERROR(_xll.qlIndexFixing(ONIndex1M,I2035,TRUE,_xll.ohTrigger(RecalcTrigger,Trigger1M)),NA())</f>
        <v>1.5312043013127052E-2</v>
      </c>
      <c r="O2035" s="44" t="e">
        <f>IFERROR(_xll.qlIndexFixing(ONIndex3M,I2035,TRUE,_xll.ohTrigger(RecalcTrigger,Trigger3M)),NA())</f>
        <v>#N/A</v>
      </c>
      <c r="P2035" s="44">
        <f>IFERROR(_xll.qlIndexFixing(ONIndex6M,I2035,TRUE,_xll.ohTrigger(RecalcTrigger,Trigger6M)),NA())</f>
        <v>1.5763716744343625E-2</v>
      </c>
      <c r="Q2035" s="183">
        <f>IFERROR(_xll.qlIndexFixing(ONIndex1Y,I2035,TRUE,_xll.ohTrigger(RecalcTrigger,Trigger1Y)),NA())</f>
        <v>1.6003646428144336E-2</v>
      </c>
    </row>
    <row r="2036" spans="2:17" x14ac:dyDescent="0.2">
      <c r="B2036" s="39" t="s">
        <v>42</v>
      </c>
      <c r="D2036" s="42">
        <f>_xll.qlCalendarAdvance(Calendar,$D2035,B2036,"f",FALSE)</f>
        <v>53730</v>
      </c>
      <c r="E2036" s="177">
        <f>_xll.qlInterestRateIndexValueDate(IndexON,D2036)</f>
        <v>53730</v>
      </c>
      <c r="F2036" s="193">
        <f>IFERROR(_xll.qlIndexFixing(IndexON,D2036,TRUE,_xll.ohTrigger(RecalcTrigger,TriggerON)),NA())</f>
        <v>1.5364441816343444E-2</v>
      </c>
      <c r="H2036" s="42">
        <f>_xll.qlCalendarAdvance(Calendar,$H2035,B2036,"f",FALSE)</f>
        <v>53730</v>
      </c>
      <c r="I2036" s="177">
        <f>_xll.qlInterestRateIndexValueDate(Index1M,$H2036)</f>
        <v>53734</v>
      </c>
      <c r="J2036" s="182">
        <f>IFERROR(_xll.qlIndexFixing(Index1M,$H2036,TRUE,_xll.ohTrigger(RecalcTrigger,Trigger1M)),NA())</f>
        <v>1.5323344768778391E-2</v>
      </c>
      <c r="K2036" s="44" t="e">
        <f>IFERROR(_xll.qlIndexFixing(Index3M,H2036,TRUE,_xll.ohTrigger(RecalcTrigger,Trigger3M)),NA())</f>
        <v>#N/A</v>
      </c>
      <c r="L2036" s="44">
        <f>IFERROR(_xll.qlIndexFixing(Index6M,$H2036,TRUE,_xll.ohTrigger(RecalcTrigger,Trigger6M)),NA())</f>
        <v>1.5855549071175271E-2</v>
      </c>
      <c r="M2036" s="183">
        <f>IFERROR(_xll.qlIndexFixing(Index1Y,$H2036,TRUE,_xll.ohTrigger(RecalcTrigger,Trigger1Y)),NA())</f>
        <v>1.6183028578374063E-2</v>
      </c>
      <c r="N2036" s="182">
        <f>IFERROR(_xll.qlIndexFixing(ONIndex1M,I2036,TRUE,_xll.ohTrigger(RecalcTrigger,Trigger1M)),NA())</f>
        <v>1.5313000846619573E-2</v>
      </c>
      <c r="O2036" s="44" t="e">
        <f>IFERROR(_xll.qlIndexFixing(ONIndex3M,I2036,TRUE,_xll.ohTrigger(RecalcTrigger,Trigger3M)),NA())</f>
        <v>#N/A</v>
      </c>
      <c r="P2036" s="44">
        <f>IFERROR(_xll.qlIndexFixing(ONIndex6M,I2036,TRUE,_xll.ohTrigger(RecalcTrigger,Trigger6M)),NA())</f>
        <v>1.5765985516713599E-2</v>
      </c>
      <c r="Q2036" s="183">
        <f>IFERROR(_xll.qlIndexFixing(ONIndex1Y,I2036,TRUE,_xll.ohTrigger(RecalcTrigger,Trigger1Y)),NA())</f>
        <v>1.6005750882595038E-2</v>
      </c>
    </row>
    <row r="2037" spans="2:17" x14ac:dyDescent="0.2">
      <c r="B2037" s="39" t="s">
        <v>42</v>
      </c>
      <c r="D2037" s="42">
        <f>_xll.qlCalendarAdvance(Calendar,$D2036,B2037,"f",FALSE)</f>
        <v>53737</v>
      </c>
      <c r="E2037" s="177">
        <f>_xll.qlInterestRateIndexValueDate(IndexON,D2037)</f>
        <v>53737</v>
      </c>
      <c r="F2037" s="193">
        <f>IFERROR(_xll.qlIndexFixing(IndexON,D2037,TRUE,_xll.ohTrigger(RecalcTrigger,TriggerON)),NA())</f>
        <v>1.5367118186029316E-2</v>
      </c>
      <c r="H2037" s="42">
        <f>_xll.qlCalendarAdvance(Calendar,$H2036,B2037,"f",FALSE)</f>
        <v>53737</v>
      </c>
      <c r="I2037" s="177">
        <f>_xll.qlInterestRateIndexValueDate(Index1M,$H2037)</f>
        <v>53741</v>
      </c>
      <c r="J2037" s="182">
        <f>IFERROR(_xll.qlIndexFixing(Index1M,$H2037,TRUE,_xll.ohTrigger(RecalcTrigger,Trigger1M)),NA())</f>
        <v>1.5324277569246687E-2</v>
      </c>
      <c r="K2037" s="44" t="e">
        <f>IFERROR(_xll.qlIndexFixing(Index3M,H2037,TRUE,_xll.ohTrigger(RecalcTrigger,Trigger3M)),NA())</f>
        <v>#N/A</v>
      </c>
      <c r="L2037" s="44">
        <f>IFERROR(_xll.qlIndexFixing(Index6M,$H2037,TRUE,_xll.ohTrigger(RecalcTrigger,Trigger6M)),NA())</f>
        <v>1.5857595714904048E-2</v>
      </c>
      <c r="M2037" s="183">
        <f>IFERROR(_xll.qlIndexFixing(Index1Y,$H2037,TRUE,_xll.ohTrigger(RecalcTrigger,Trigger1Y)),NA())</f>
        <v>1.6184696837175518E-2</v>
      </c>
      <c r="N2037" s="182">
        <f>IFERROR(_xll.qlIndexFixing(ONIndex1M,I2037,TRUE,_xll.ohTrigger(RecalcTrigger,Trigger1M)),NA())</f>
        <v>1.531394883111048E-2</v>
      </c>
      <c r="O2037" s="44" t="e">
        <f>IFERROR(_xll.qlIndexFixing(ONIndex3M,I2037,TRUE,_xll.ohTrigger(RecalcTrigger,Trigger3M)),NA())</f>
        <v>#N/A</v>
      </c>
      <c r="P2037" s="44">
        <f>IFERROR(_xll.qlIndexFixing(ONIndex6M,I2037,TRUE,_xll.ohTrigger(RecalcTrigger,Trigger6M)),NA())</f>
        <v>1.5768237267579366E-2</v>
      </c>
      <c r="Q2037" s="183">
        <f>IFERROR(_xll.qlIndexFixing(ONIndex1Y,I2037,TRUE,_xll.ohTrigger(RecalcTrigger,Trigger1Y)),NA())</f>
        <v>1.6007838904510407E-2</v>
      </c>
    </row>
    <row r="2038" spans="2:17" x14ac:dyDescent="0.2">
      <c r="B2038" s="39" t="s">
        <v>42</v>
      </c>
      <c r="D2038" s="42">
        <f>_xll.qlCalendarAdvance(Calendar,$D2037,B2038,"f",FALSE)</f>
        <v>53744</v>
      </c>
      <c r="E2038" s="177">
        <f>_xll.qlInterestRateIndexValueDate(IndexON,D2038)</f>
        <v>53744</v>
      </c>
      <c r="F2038" s="193">
        <f>IFERROR(_xll.qlIndexFixing(IndexON,D2038,TRUE,_xll.ohTrigger(RecalcTrigger,TriggerON)),NA())</f>
        <v>1.5369777258991135E-2</v>
      </c>
      <c r="H2038" s="42">
        <f>_xll.qlCalendarAdvance(Calendar,$H2037,B2038,"f",FALSE)</f>
        <v>53744</v>
      </c>
      <c r="I2038" s="177">
        <f>_xll.qlInterestRateIndexValueDate(Index1M,$H2038)</f>
        <v>53748</v>
      </c>
      <c r="J2038" s="182">
        <f>IFERROR(_xll.qlIndexFixing(Index1M,$H2038,TRUE,_xll.ohTrigger(RecalcTrigger,Trigger1M)),NA())</f>
        <v>1.5325200440129257E-2</v>
      </c>
      <c r="K2038" s="44" t="e">
        <f>IFERROR(_xll.qlIndexFixing(Index3M,H2038,TRUE,_xll.ohTrigger(RecalcTrigger,Trigger3M)),NA())</f>
        <v>#N/A</v>
      </c>
      <c r="L2038" s="44">
        <f>IFERROR(_xll.qlIndexFixing(Index6M,$H2038,TRUE,_xll.ohTrigger(RecalcTrigger,Trigger6M)),NA())</f>
        <v>1.5859624470984979E-2</v>
      </c>
      <c r="M2038" s="183">
        <f>IFERROR(_xll.qlIndexFixing(Index1Y,$H2038,TRUE,_xll.ohTrigger(RecalcTrigger,Trigger1Y)),NA())</f>
        <v>1.6186346966365412E-2</v>
      </c>
      <c r="N2038" s="182">
        <f>IFERROR(_xll.qlIndexFixing(ONIndex1M,I2038,TRUE,_xll.ohTrigger(RecalcTrigger,Trigger1M)),NA())</f>
        <v>1.5314886940380745E-2</v>
      </c>
      <c r="O2038" s="44" t="e">
        <f>IFERROR(_xll.qlIndexFixing(ONIndex3M,I2038,TRUE,_xll.ohTrigger(RecalcTrigger,Trigger3M)),NA())</f>
        <v>#N/A</v>
      </c>
      <c r="P2038" s="44">
        <f>IFERROR(_xll.qlIndexFixing(ONIndex6M,I2038,TRUE,_xll.ohTrigger(RecalcTrigger,Trigger6M)),NA())</f>
        <v>1.5770471943783448E-2</v>
      </c>
      <c r="Q2038" s="183">
        <f>IFERROR(_xll.qlIndexFixing(ONIndex1Y,I2038,TRUE,_xll.ohTrigger(RecalcTrigger,Trigger1Y)),NA())</f>
        <v>1.6009910441292519E-2</v>
      </c>
    </row>
    <row r="2039" spans="2:17" x14ac:dyDescent="0.2">
      <c r="B2039" s="39" t="s">
        <v>42</v>
      </c>
      <c r="D2039" s="42">
        <f>_xll.qlCalendarAdvance(Calendar,$D2038,B2039,"f",FALSE)</f>
        <v>53751</v>
      </c>
      <c r="E2039" s="177">
        <f>_xll.qlInterestRateIndexValueDate(IndexON,D2039)</f>
        <v>53751</v>
      </c>
      <c r="F2039" s="193">
        <f>IFERROR(_xll.qlIndexFixing(IndexON,D2039,TRUE,_xll.ohTrigger(RecalcTrigger,TriggerON)),NA())</f>
        <v>1.5372418983510272E-2</v>
      </c>
      <c r="H2039" s="42">
        <f>_xll.qlCalendarAdvance(Calendar,$H2038,B2039,"f",FALSE)</f>
        <v>53751</v>
      </c>
      <c r="I2039" s="177">
        <f>_xll.qlInterestRateIndexValueDate(Index1M,$H2039)</f>
        <v>53755</v>
      </c>
      <c r="J2039" s="182">
        <f>IFERROR(_xll.qlIndexFixing(Index1M,$H2039,TRUE,_xll.ohTrigger(RecalcTrigger,Trigger1M)),NA())</f>
        <v>1.5327284563659694E-2</v>
      </c>
      <c r="K2039" s="44" t="e">
        <f>IFERROR(_xll.qlIndexFixing(Index3M,H2039,TRUE,_xll.ohTrigger(RecalcTrigger,Trigger3M)),NA())</f>
        <v>#N/A</v>
      </c>
      <c r="L2039" s="44">
        <f>IFERROR(_xll.qlIndexFixing(Index6M,$H2039,TRUE,_xll.ohTrigger(RecalcTrigger,Trigger6M)),NA())</f>
        <v>1.5862606919190763E-2</v>
      </c>
      <c r="M2039" s="183">
        <f>IFERROR(_xll.qlIndexFixing(Index1Y,$H2039,TRUE,_xll.ohTrigger(RecalcTrigger,Trigger1Y)),NA())</f>
        <v>1.6188445436877516E-2</v>
      </c>
      <c r="N2039" s="182">
        <f>IFERROR(_xll.qlIndexFixing(ONIndex1M,I2039,TRUE,_xll.ohTrigger(RecalcTrigger,Trigger1M)),NA())</f>
        <v>1.5315815148291279E-2</v>
      </c>
      <c r="O2039" s="44" t="e">
        <f>IFERROR(_xll.qlIndexFixing(ONIndex3M,I2039,TRUE,_xll.ohTrigger(RecalcTrigger,Trigger3M)),NA())</f>
        <v>#N/A</v>
      </c>
      <c r="P2039" s="44">
        <f>IFERROR(_xll.qlIndexFixing(ONIndex6M,I2039,TRUE,_xll.ohTrigger(RecalcTrigger,Trigger6M)),NA())</f>
        <v>1.5772689492088432E-2</v>
      </c>
      <c r="Q2039" s="183">
        <f>IFERROR(_xll.qlIndexFixing(ONIndex1Y,I2039,TRUE,_xll.ohTrigger(RecalcTrigger,Trigger1Y)),NA())</f>
        <v>1.6011965440103637E-2</v>
      </c>
    </row>
    <row r="2040" spans="2:17" x14ac:dyDescent="0.2">
      <c r="B2040" s="39" t="s">
        <v>42</v>
      </c>
      <c r="D2040" s="42">
        <f>_xll.qlCalendarAdvance(Calendar,$D2039,B2040,"f",FALSE)</f>
        <v>53758</v>
      </c>
      <c r="E2040" s="177">
        <f>_xll.qlInterestRateIndexValueDate(IndexON,D2040)</f>
        <v>53758</v>
      </c>
      <c r="F2040" s="193">
        <f>IFERROR(_xll.qlIndexFixing(IndexON,D2040,TRUE,_xll.ohTrigger(RecalcTrigger,TriggerON)),NA())</f>
        <v>1.5375043307548353E-2</v>
      </c>
      <c r="H2040" s="42">
        <f>_xll.qlCalendarAdvance(Calendar,$H2039,B2040,"f",FALSE)</f>
        <v>53758</v>
      </c>
      <c r="I2040" s="177">
        <f>_xll.qlInterestRateIndexValueDate(Index1M,$H2040)</f>
        <v>53762</v>
      </c>
      <c r="J2040" s="182">
        <f>IFERROR(_xll.qlIndexFixing(Index1M,$H2040,TRUE,_xll.ohTrigger(RecalcTrigger,Trigger1M)),NA())</f>
        <v>1.5328185465229812E-2</v>
      </c>
      <c r="K2040" s="44" t="e">
        <f>IFERROR(_xll.qlIndexFixing(Index3M,H2040,TRUE,_xll.ohTrigger(RecalcTrigger,Trigger3M)),NA())</f>
        <v>#N/A</v>
      </c>
      <c r="L2040" s="44">
        <f>IFERROR(_xll.qlIndexFixing(Index6M,$H2040,TRUE,_xll.ohTrigger(RecalcTrigger,Trigger6M)),NA())</f>
        <v>1.5864597304860523E-2</v>
      </c>
      <c r="M2040" s="183">
        <f>IFERROR(_xll.qlIndexFixing(Index1Y,$H2040,TRUE,_xll.ohTrigger(RecalcTrigger,Trigger1Y)),NA())</f>
        <v>1.6190057879794845E-2</v>
      </c>
      <c r="N2040" s="182">
        <f>IFERROR(_xll.qlIndexFixing(ONIndex1M,I2040,TRUE,_xll.ohTrigger(RecalcTrigger,Trigger1M)),NA())</f>
        <v>1.5316733428543117E-2</v>
      </c>
      <c r="O2040" s="44" t="e">
        <f>IFERROR(_xll.qlIndexFixing(ONIndex3M,I2040,TRUE,_xll.ohTrigger(RecalcTrigger,Trigger3M)),NA())</f>
        <v>#N/A</v>
      </c>
      <c r="P2040" s="44">
        <f>IFERROR(_xll.qlIndexFixing(ONIndex6M,I2040,TRUE,_xll.ohTrigger(RecalcTrigger,Trigger6M)),NA())</f>
        <v>1.5774889858937158E-2</v>
      </c>
      <c r="Q2040" s="183">
        <f>IFERROR(_xll.qlIndexFixing(ONIndex1Y,I2040,TRUE,_xll.ohTrigger(RecalcTrigger,Trigger1Y)),NA())</f>
        <v>1.6014003848425773E-2</v>
      </c>
    </row>
    <row r="2041" spans="2:17" x14ac:dyDescent="0.2">
      <c r="B2041" s="39" t="s">
        <v>42</v>
      </c>
      <c r="D2041" s="42">
        <f>_xll.qlCalendarAdvance(Calendar,$D2040,B2041,"f",FALSE)</f>
        <v>53765</v>
      </c>
      <c r="E2041" s="177">
        <f>_xll.qlInterestRateIndexValueDate(IndexON,D2041)</f>
        <v>53765</v>
      </c>
      <c r="F2041" s="193">
        <f>IFERROR(_xll.qlIndexFixing(IndexON,D2041,TRUE,_xll.ohTrigger(RecalcTrigger,TriggerON)),NA())</f>
        <v>1.5377650179626556E-2</v>
      </c>
      <c r="H2041" s="42">
        <f>_xll.qlCalendarAdvance(Calendar,$H2040,B2041,"f",FALSE)</f>
        <v>53765</v>
      </c>
      <c r="I2041" s="177">
        <f>_xll.qlInterestRateIndexValueDate(Index1M,$H2041)</f>
        <v>53769</v>
      </c>
      <c r="J2041" s="182">
        <f>IFERROR(_xll.qlIndexFixing(Index1M,$H2041,TRUE,_xll.ohTrigger(RecalcTrigger,Trigger1M)),NA())</f>
        <v>1.5329076351572575E-2</v>
      </c>
      <c r="K2041" s="44" t="e">
        <f>IFERROR(_xll.qlIndexFixing(Index3M,H2041,TRUE,_xll.ohTrigger(RecalcTrigger,Trigger3M)),NA())</f>
        <v>#N/A</v>
      </c>
      <c r="L2041" s="44">
        <f>IFERROR(_xll.qlIndexFixing(Index6M,$H2041,TRUE,_xll.ohTrigger(RecalcTrigger,Trigger6M)),NA())</f>
        <v>1.5866569632384437E-2</v>
      </c>
      <c r="M2041" s="183">
        <f>IFERROR(_xll.qlIndexFixing(Index1Y,$H2041,TRUE,_xll.ohTrigger(RecalcTrigger,Trigger1Y)),NA())</f>
        <v>1.6191652027495902E-2</v>
      </c>
      <c r="N2041" s="182">
        <f>IFERROR(_xll.qlIndexFixing(ONIndex1M,I2041,TRUE,_xll.ohTrigger(RecalcTrigger,Trigger1M)),NA())</f>
        <v>1.5317641754997169E-2</v>
      </c>
      <c r="O2041" s="44" t="e">
        <f>IFERROR(_xll.qlIndexFixing(ONIndex3M,I2041,TRUE,_xll.ohTrigger(RecalcTrigger,Trigger3M)),NA())</f>
        <v>#N/A</v>
      </c>
      <c r="P2041" s="44">
        <f>IFERROR(_xll.qlIndexFixing(ONIndex6M,I2041,TRUE,_xll.ohTrigger(RecalcTrigger,Trigger6M)),NA())</f>
        <v>1.577707299133202E-2</v>
      </c>
      <c r="Q2041" s="183">
        <f>IFERROR(_xll.qlIndexFixing(ONIndex1Y,I2041,TRUE,_xll.ohTrigger(RecalcTrigger,Trigger1Y)),NA())</f>
        <v>1.6016025613421192E-2</v>
      </c>
    </row>
    <row r="2042" spans="2:17" x14ac:dyDescent="0.2">
      <c r="B2042" s="39" t="s">
        <v>42</v>
      </c>
      <c r="D2042" s="42">
        <f>_xll.qlCalendarAdvance(Calendar,$D2041,B2042,"f",FALSE)</f>
        <v>53772</v>
      </c>
      <c r="E2042" s="177">
        <f>_xll.qlInterestRateIndexValueDate(IndexON,D2042)</f>
        <v>53772</v>
      </c>
      <c r="F2042" s="193">
        <f>IFERROR(_xll.qlIndexFixing(IndexON,D2042,TRUE,_xll.ohTrigger(RecalcTrigger,TriggerON)),NA())</f>
        <v>1.5380239547626573E-2</v>
      </c>
      <c r="H2042" s="42">
        <f>_xll.qlCalendarAdvance(Calendar,$H2041,B2042,"f",FALSE)</f>
        <v>53772</v>
      </c>
      <c r="I2042" s="177">
        <f>_xll.qlInterestRateIndexValueDate(Index1M,$H2042)</f>
        <v>53776</v>
      </c>
      <c r="J2042" s="182">
        <f>IFERROR(_xll.qlIndexFixing(Index1M,$H2042,TRUE,_xll.ohTrigger(RecalcTrigger,Trigger1M)),NA())</f>
        <v>1.532995719643543E-2</v>
      </c>
      <c r="K2042" s="44" t="e">
        <f>IFERROR(_xll.qlIndexFixing(Index3M,H2042,TRUE,_xll.ohTrigger(RecalcTrigger,Trigger3M)),NA())</f>
        <v>#N/A</v>
      </c>
      <c r="L2042" s="44">
        <f>IFERROR(_xll.qlIndexFixing(Index6M,$H2042,TRUE,_xll.ohTrigger(RecalcTrigger,Trigger6M)),NA())</f>
        <v>1.5868523848006369E-2</v>
      </c>
      <c r="M2042" s="183">
        <f>IFERROR(_xll.qlIndexFixing(Index1Y,$H2042,TRUE,_xll.ohTrigger(RecalcTrigger,Trigger1Y)),NA())</f>
        <v>1.6193227826324812E-2</v>
      </c>
      <c r="N2042" s="182">
        <f>IFERROR(_xll.qlIndexFixing(ONIndex1M,I2042,TRUE,_xll.ohTrigger(RecalcTrigger,Trigger1M)),NA())</f>
        <v>1.5318540101354472E-2</v>
      </c>
      <c r="O2042" s="44" t="e">
        <f>IFERROR(_xll.qlIndexFixing(ONIndex3M,I2042,TRUE,_xll.ohTrigger(RecalcTrigger,Trigger3M)),NA())</f>
        <v>#N/A</v>
      </c>
      <c r="P2042" s="44">
        <f>IFERROR(_xll.qlIndexFixing(ONIndex6M,I2042,TRUE,_xll.ohTrigger(RecalcTrigger,Trigger6M)),NA())</f>
        <v>1.5779238836115539E-2</v>
      </c>
      <c r="Q2042" s="183">
        <f>IFERROR(_xll.qlIndexFixing(ONIndex1Y,I2042,TRUE,_xll.ohTrigger(RecalcTrigger,Trigger1Y)),NA())</f>
        <v>1.6018030682332096E-2</v>
      </c>
    </row>
    <row r="2043" spans="2:17" x14ac:dyDescent="0.2">
      <c r="B2043" s="39" t="s">
        <v>42</v>
      </c>
      <c r="D2043" s="42">
        <f>_xll.qlCalendarAdvance(Calendar,$D2042,B2043,"f",FALSE)</f>
        <v>53779</v>
      </c>
      <c r="E2043" s="177">
        <f>_xll.qlInterestRateIndexValueDate(IndexON,D2043)</f>
        <v>53779</v>
      </c>
      <c r="F2043" s="193">
        <f>IFERROR(_xll.qlIndexFixing(IndexON,D2043,TRUE,_xll.ohTrigger(RecalcTrigger,TriggerON)),NA())</f>
        <v>1.5382811360149518E-2</v>
      </c>
      <c r="H2043" s="42">
        <f>_xll.qlCalendarAdvance(Calendar,$H2042,B2043,"f",FALSE)</f>
        <v>53779</v>
      </c>
      <c r="I2043" s="177">
        <f>_xll.qlInterestRateIndexValueDate(Index1M,$H2043)</f>
        <v>53783</v>
      </c>
      <c r="J2043" s="182">
        <f>IFERROR(_xll.qlIndexFixing(Index1M,$H2043,TRUE,_xll.ohTrigger(RecalcTrigger,Trigger1M)),NA())</f>
        <v>1.5330827973563254E-2</v>
      </c>
      <c r="K2043" s="44" t="e">
        <f>IFERROR(_xll.qlIndexFixing(Index3M,H2043,TRUE,_xll.ohTrigger(RecalcTrigger,Trigger3M)),NA())</f>
        <v>#N/A</v>
      </c>
      <c r="L2043" s="44">
        <f>IFERROR(_xll.qlIndexFixing(Index6M,$H2043,TRUE,_xll.ohTrigger(RecalcTrigger,Trigger6M)),NA())</f>
        <v>1.5869979028905572E-2</v>
      </c>
      <c r="M2043" s="183">
        <f>IFERROR(_xll.qlIndexFixing(Index1Y,$H2043,TRUE,_xll.ohTrigger(RecalcTrigger,Trigger1Y)),NA())</f>
        <v>1.619478522262657E-2</v>
      </c>
      <c r="N2043" s="182">
        <f>IFERROR(_xll.qlIndexFixing(ONIndex1M,I2043,TRUE,_xll.ohTrigger(RecalcTrigger,Trigger1M)),NA())</f>
        <v>1.5319428441555871E-2</v>
      </c>
      <c r="O2043" s="44" t="e">
        <f>IFERROR(_xll.qlIndexFixing(ONIndex3M,I2043,TRUE,_xll.ohTrigger(RecalcTrigger,Trigger3M)),NA())</f>
        <v>#N/A</v>
      </c>
      <c r="P2043" s="44">
        <f>IFERROR(_xll.qlIndexFixing(ONIndex6M,I2043,TRUE,_xll.ohTrigger(RecalcTrigger,Trigger6M)),NA())</f>
        <v>1.5781387339810493E-2</v>
      </c>
      <c r="Q2043" s="183">
        <f>IFERROR(_xll.qlIndexFixing(ONIndex1Y,I2043,TRUE,_xll.ohTrigger(RecalcTrigger,Trigger1Y)),NA())</f>
        <v>1.6020019002640495E-2</v>
      </c>
    </row>
    <row r="2044" spans="2:17" x14ac:dyDescent="0.2">
      <c r="B2044" s="39" t="s">
        <v>42</v>
      </c>
      <c r="D2044" s="42">
        <f>_xll.qlCalendarAdvance(Calendar,$D2043,B2044,"f",FALSE)</f>
        <v>53786</v>
      </c>
      <c r="E2044" s="177">
        <f>_xll.qlInterestRateIndexValueDate(IndexON,D2044)</f>
        <v>53786</v>
      </c>
      <c r="F2044" s="193">
        <f>IFERROR(_xll.qlIndexFixing(IndexON,D2044,TRUE,_xll.ohTrigger(RecalcTrigger,TriggerON)),NA())</f>
        <v>1.5385365565236953E-2</v>
      </c>
      <c r="H2044" s="42">
        <f>_xll.qlCalendarAdvance(Calendar,$H2043,B2044,"f",FALSE)</f>
        <v>53786</v>
      </c>
      <c r="I2044" s="177">
        <f>_xll.qlInterestRateIndexValueDate(Index1M,$H2044)</f>
        <v>53790</v>
      </c>
      <c r="J2044" s="182">
        <f>IFERROR(_xll.qlIndexFixing(Index1M,$H2044,TRUE,_xll.ohTrigger(RecalcTrigger,Trigger1M)),NA())</f>
        <v>1.5331301717121271E-2</v>
      </c>
      <c r="K2044" s="44" t="e">
        <f>IFERROR(_xll.qlIndexFixing(Index3M,H2044,TRUE,_xll.ohTrigger(RecalcTrigger,Trigger3M)),NA())</f>
        <v>#N/A</v>
      </c>
      <c r="L2044" s="44">
        <f>IFERROR(_xll.qlIndexFixing(Index6M,$H2044,TRUE,_xll.ohTrigger(RecalcTrigger,Trigger6M)),NA())</f>
        <v>1.5871898095122548E-2</v>
      </c>
      <c r="M2044" s="183">
        <f>IFERROR(_xll.qlIndexFixing(Index1Y,$H2044,TRUE,_xll.ohTrigger(RecalcTrigger,Trigger1Y)),NA())</f>
        <v>1.6196324162747043E-2</v>
      </c>
      <c r="N2044" s="182">
        <f>IFERROR(_xll.qlIndexFixing(ONIndex1M,I2044,TRUE,_xll.ohTrigger(RecalcTrigger,Trigger1M)),NA())</f>
        <v>1.5320306749222468E-2</v>
      </c>
      <c r="O2044" s="44" t="e">
        <f>IFERROR(_xll.qlIndexFixing(ONIndex3M,I2044,TRUE,_xll.ohTrigger(RecalcTrigger,Trigger3M)),NA())</f>
        <v>#N/A</v>
      </c>
      <c r="P2044" s="44">
        <f>IFERROR(_xll.qlIndexFixing(ONIndex6M,I2044,TRUE,_xll.ohTrigger(RecalcTrigger,Trigger6M)),NA())</f>
        <v>1.5783518449099532E-2</v>
      </c>
      <c r="Q2044" s="183">
        <f>IFERROR(_xll.qlIndexFixing(ONIndex1Y,I2044,TRUE,_xll.ohTrigger(RecalcTrigger,Trigger1Y)),NA())</f>
        <v>1.6021990521508656E-2</v>
      </c>
    </row>
    <row r="2045" spans="2:17" x14ac:dyDescent="0.2">
      <c r="B2045" s="39" t="s">
        <v>42</v>
      </c>
      <c r="D2045" s="42">
        <f>_xll.qlCalendarAdvance(Calendar,$D2044,B2045,"f",FALSE)</f>
        <v>53793</v>
      </c>
      <c r="E2045" s="177">
        <f>_xll.qlInterestRateIndexValueDate(IndexON,D2045)</f>
        <v>53793</v>
      </c>
      <c r="F2045" s="193">
        <f>IFERROR(_xll.qlIndexFixing(IndexON,D2045,TRUE,_xll.ohTrigger(RecalcTrigger,TriggerON)),NA())</f>
        <v>1.5389938891898325E-2</v>
      </c>
      <c r="H2045" s="42">
        <f>_xll.qlCalendarAdvance(Calendar,$H2044,B2045,"f",FALSE)</f>
        <v>53793</v>
      </c>
      <c r="I2045" s="177">
        <f>_xll.qlInterestRateIndexValueDate(Index1M,$H2045)</f>
        <v>53799</v>
      </c>
      <c r="J2045" s="182">
        <f>IFERROR(_xll.qlIndexFixing(Index1M,$H2045,TRUE,_xll.ohTrigger(RecalcTrigger,Trigger1M)),NA())</f>
        <v>1.5332394321621479E-2</v>
      </c>
      <c r="K2045" s="44" t="e">
        <f>IFERROR(_xll.qlIndexFixing(Index3M,H2045,TRUE,_xll.ohTrigger(RecalcTrigger,Trigger3M)),NA())</f>
        <v>#N/A</v>
      </c>
      <c r="L2045" s="44">
        <f>IFERROR(_xll.qlIndexFixing(Index6M,$H2045,TRUE,_xll.ohTrigger(RecalcTrigger,Trigger6M)),NA())</f>
        <v>1.5874338614883913E-2</v>
      </c>
      <c r="M2045" s="183">
        <f>IFERROR(_xll.qlIndexFixing(Index1Y,$H2045,TRUE,_xll.ohTrigger(RecalcTrigger,Trigger1Y)),NA())</f>
        <v>1.6198275594410956E-2</v>
      </c>
      <c r="N2045" s="182">
        <f>IFERROR(_xll.qlIndexFixing(ONIndex1M,I2045,TRUE,_xll.ohTrigger(RecalcTrigger,Trigger1M)),NA())</f>
        <v>1.5322196042291125E-2</v>
      </c>
      <c r="O2045" s="44" t="e">
        <f>IFERROR(_xll.qlIndexFixing(ONIndex3M,I2045,TRUE,_xll.ohTrigger(RecalcTrigger,Trigger3M)),NA())</f>
        <v>#N/A</v>
      </c>
      <c r="P2045" s="44">
        <f>IFERROR(_xll.qlIndexFixing(ONIndex6M,I2045,TRUE,_xll.ohTrigger(RecalcTrigger,Trigger6M)),NA())</f>
        <v>1.5787224765100305E-2</v>
      </c>
      <c r="Q2045" s="183">
        <f>IFERROR(_xll.qlIndexFixing(ONIndex1Y,I2045,TRUE,_xll.ohTrigger(RecalcTrigger,Trigger1Y)),NA())</f>
        <v>1.6025490937998654E-2</v>
      </c>
    </row>
    <row r="2046" spans="2:17" x14ac:dyDescent="0.2">
      <c r="B2046" s="39" t="s">
        <v>42</v>
      </c>
      <c r="D2046" s="42">
        <f>_xll.qlCalendarAdvance(Calendar,$D2045,B2046,"f",FALSE)</f>
        <v>53800</v>
      </c>
      <c r="E2046" s="177">
        <f>_xll.qlInterestRateIndexValueDate(IndexON,D2046)</f>
        <v>53800</v>
      </c>
      <c r="F2046" s="193">
        <f>IFERROR(_xll.qlIndexFixing(IndexON,D2046,TRUE,_xll.ohTrigger(RecalcTrigger,TriggerON)),NA())</f>
        <v>1.539042094615084E-2</v>
      </c>
      <c r="H2046" s="42">
        <f>_xll.qlCalendarAdvance(Calendar,$H2045,B2046,"f",FALSE)</f>
        <v>53800</v>
      </c>
      <c r="I2046" s="177">
        <f>_xll.qlInterestRateIndexValueDate(Index1M,$H2046)</f>
        <v>53804</v>
      </c>
      <c r="J2046" s="182">
        <f>IFERROR(_xll.qlIndexFixing(Index1M,$H2046,TRUE,_xll.ohTrigger(RecalcTrigger,Trigger1M)),NA())</f>
        <v>1.5332994076485917E-2</v>
      </c>
      <c r="K2046" s="44" t="e">
        <f>IFERROR(_xll.qlIndexFixing(Index3M,H2046,TRUE,_xll.ohTrigger(RecalcTrigger,Trigger3M)),NA())</f>
        <v>#N/A</v>
      </c>
      <c r="L2046" s="44">
        <f>IFERROR(_xll.qlIndexFixing(Index6M,$H2046,TRUE,_xll.ohTrigger(RecalcTrigger,Trigger6M)),NA())</f>
        <v>1.5875681368187868E-2</v>
      </c>
      <c r="M2046" s="183">
        <f>IFERROR(_xll.qlIndexFixing(Index1Y,$H2046,TRUE,_xll.ohTrigger(RecalcTrigger,Trigger1Y)),NA())</f>
        <v>1.6199346459828498E-2</v>
      </c>
      <c r="N2046" s="182">
        <f>IFERROR(_xll.qlIndexFixing(ONIndex1M,I2046,TRUE,_xll.ohTrigger(RecalcTrigger,Trigger1M)),NA())</f>
        <v>1.5322033162235016E-2</v>
      </c>
      <c r="O2046" s="44" t="e">
        <f>IFERROR(_xll.qlIndexFixing(ONIndex3M,I2046,TRUE,_xll.ohTrigger(RecalcTrigger,Trigger3M)),NA())</f>
        <v>#N/A</v>
      </c>
      <c r="P2046" s="44">
        <f>IFERROR(_xll.qlIndexFixing(ONIndex6M,I2046,TRUE,_xll.ohTrigger(RecalcTrigger,Trigger6M)),NA())</f>
        <v>1.5787728271510204E-2</v>
      </c>
      <c r="Q2046" s="183">
        <f>IFERROR(_xll.qlIndexFixing(ONIndex1Y,I2046,TRUE,_xll.ohTrigger(RecalcTrigger,Trigger1Y)),NA())</f>
        <v>1.6025882944292746E-2</v>
      </c>
    </row>
    <row r="2047" spans="2:17" x14ac:dyDescent="0.2">
      <c r="B2047" s="39" t="s">
        <v>42</v>
      </c>
      <c r="D2047" s="42">
        <f>_xll.qlCalendarAdvance(Calendar,$D2046,B2047,"f",FALSE)</f>
        <v>53807</v>
      </c>
      <c r="E2047" s="177">
        <f>_xll.qlInterestRateIndexValueDate(IndexON,D2047)</f>
        <v>53807</v>
      </c>
      <c r="F2047" s="193">
        <f>IFERROR(_xll.qlIndexFixing(IndexON,D2047,TRUE,_xll.ohTrigger(RecalcTrigger,TriggerON)),NA())</f>
        <v>1.5392922018380162E-2</v>
      </c>
      <c r="H2047" s="42">
        <f>_xll.qlCalendarAdvance(Calendar,$H2046,B2047,"f",FALSE)</f>
        <v>53807</v>
      </c>
      <c r="I2047" s="177">
        <f>_xll.qlInterestRateIndexValueDate(Index1M,$H2047)</f>
        <v>53811</v>
      </c>
      <c r="J2047" s="182">
        <f>IFERROR(_xll.qlIndexFixing(Index1M,$H2047,TRUE,_xll.ohTrigger(RecalcTrigger,Trigger1M)),NA())</f>
        <v>1.5333825013639668E-2</v>
      </c>
      <c r="K2047" s="44" t="e">
        <f>IFERROR(_xll.qlIndexFixing(Index3M,H2047,TRUE,_xll.ohTrigger(RecalcTrigger,Trigger3M)),NA())</f>
        <v>#N/A</v>
      </c>
      <c r="L2047" s="44">
        <f>IFERROR(_xll.qlIndexFixing(Index6M,$H2047,TRUE,_xll.ohTrigger(RecalcTrigger,Trigger6M)),NA())</f>
        <v>1.5877545467531826E-2</v>
      </c>
      <c r="M2047" s="183">
        <f>IFERROR(_xll.qlIndexFixing(Index1Y,$H2047,TRUE,_xll.ohTrigger(RecalcTrigger,Trigger1Y)),NA())</f>
        <v>1.6200829709484055E-2</v>
      </c>
      <c r="N2047" s="182">
        <f>IFERROR(_xll.qlIndexFixing(ONIndex1M,I2047,TRUE,_xll.ohTrigger(RecalcTrigger,Trigger1M)),NA())</f>
        <v>1.5323001538574132E-2</v>
      </c>
      <c r="O2047" s="44" t="e">
        <f>IFERROR(_xll.qlIndexFixing(ONIndex3M,I2047,TRUE,_xll.ohTrigger(RecalcTrigger,Trigger3M)),NA())</f>
        <v>#N/A</v>
      </c>
      <c r="P2047" s="44">
        <f>IFERROR(_xll.qlIndexFixing(ONIndex6M,I2047,TRUE,_xll.ohTrigger(RecalcTrigger,Trigger6M)),NA())</f>
        <v>1.579010238585532E-2</v>
      </c>
      <c r="Q2047" s="183">
        <f>IFERROR(_xll.qlIndexFixing(ONIndex1Y,I2047,TRUE,_xll.ohTrigger(RecalcTrigger,Trigger1Y)),NA())</f>
        <v>1.6028076755025822E-2</v>
      </c>
    </row>
    <row r="2048" spans="2:17" x14ac:dyDescent="0.2">
      <c r="B2048" s="39" t="s">
        <v>42</v>
      </c>
      <c r="D2048" s="42">
        <f>_xll.qlCalendarAdvance(Calendar,$D2047,B2048,"f",FALSE)</f>
        <v>53814</v>
      </c>
      <c r="E2048" s="177">
        <f>_xll.qlInterestRateIndexValueDate(IndexON,D2048)</f>
        <v>53814</v>
      </c>
      <c r="F2048" s="193">
        <f>IFERROR(_xll.qlIndexFixing(IndexON,D2048,TRUE,_xll.ohTrigger(RecalcTrigger,TriggerON)),NA())</f>
        <v>1.5395405276299456E-2</v>
      </c>
      <c r="H2048" s="42">
        <f>_xll.qlCalendarAdvance(Calendar,$H2047,B2048,"f",FALSE)</f>
        <v>53814</v>
      </c>
      <c r="I2048" s="177">
        <f>_xll.qlInterestRateIndexValueDate(Index1M,$H2048)</f>
        <v>53818</v>
      </c>
      <c r="J2048" s="182">
        <f>IFERROR(_xll.qlIndexFixing(Index1M,$H2048,TRUE,_xll.ohTrigger(RecalcTrigger,Trigger1M)),NA())</f>
        <v>1.5335029924347994E-2</v>
      </c>
      <c r="K2048" s="44" t="e">
        <f>IFERROR(_xll.qlIndexFixing(Index3M,H2048,TRUE,_xll.ohTrigger(RecalcTrigger,Trigger3M)),NA())</f>
        <v>#N/A</v>
      </c>
      <c r="L2048" s="44">
        <f>IFERROR(_xll.qlIndexFixing(Index6M,$H2048,TRUE,_xll.ohTrigger(RecalcTrigger,Trigger6M)),NA())</f>
        <v>1.587986578145836E-2</v>
      </c>
      <c r="M2048" s="183">
        <f>IFERROR(_xll.qlIndexFixing(Index1Y,$H2048,TRUE,_xll.ohTrigger(RecalcTrigger,Trigger1Y)),NA())</f>
        <v>1.620229428834705E-2</v>
      </c>
      <c r="N2048" s="182">
        <f>IFERROR(_xll.qlIndexFixing(ONIndex1M,I2048,TRUE,_xll.ohTrigger(RecalcTrigger,Trigger1M)),NA())</f>
        <v>1.5323719130719837E-2</v>
      </c>
      <c r="O2048" s="44" t="e">
        <f>IFERROR(_xll.qlIndexFixing(ONIndex3M,I2048,TRUE,_xll.ohTrigger(RecalcTrigger,Trigger3M)),NA())</f>
        <v>#N/A</v>
      </c>
      <c r="P2048" s="44">
        <f>IFERROR(_xll.qlIndexFixing(ONIndex6M,I2048,TRUE,_xll.ohTrigger(RecalcTrigger,Trigger6M)),NA())</f>
        <v>1.5791867877288368E-2</v>
      </c>
      <c r="Q2048" s="183">
        <f>IFERROR(_xll.qlIndexFixing(ONIndex1Y,I2048,TRUE,_xll.ohTrigger(RecalcTrigger,Trigger1Y)),NA())</f>
        <v>1.6029707529021664E-2</v>
      </c>
    </row>
    <row r="2049" spans="2:17" x14ac:dyDescent="0.2">
      <c r="B2049" s="39" t="s">
        <v>42</v>
      </c>
      <c r="D2049" s="42">
        <f>_xll.qlCalendarAdvance(Calendar,$D2048,B2049,"f",FALSE)</f>
        <v>53821</v>
      </c>
      <c r="E2049" s="177">
        <f>_xll.qlInterestRateIndexValueDate(IndexON,D2049)</f>
        <v>53821</v>
      </c>
      <c r="F2049" s="193">
        <f>IFERROR(_xll.qlIndexFixing(IndexON,D2049,TRUE,_xll.ohTrigger(RecalcTrigger,TriggerON)),NA())</f>
        <v>1.539787066787035E-2</v>
      </c>
      <c r="H2049" s="42">
        <f>_xll.qlCalendarAdvance(Calendar,$H2048,B2049,"f",FALSE)</f>
        <v>53821</v>
      </c>
      <c r="I2049" s="177">
        <f>_xll.qlInterestRateIndexValueDate(Index1M,$H2049)</f>
        <v>53825</v>
      </c>
      <c r="J2049" s="182">
        <f>IFERROR(_xll.qlIndexFixing(Index1M,$H2049,TRUE,_xll.ohTrigger(RecalcTrigger,Trigger1M)),NA())</f>
        <v>1.533583974376726E-2</v>
      </c>
      <c r="K2049" s="44" t="e">
        <f>IFERROR(_xll.qlIndexFixing(Index3M,H2049,TRUE,_xll.ohTrigger(RecalcTrigger,Trigger3M)),NA())</f>
        <v>#N/A</v>
      </c>
      <c r="L2049" s="44">
        <f>IFERROR(_xll.qlIndexFixing(Index6M,$H2049,TRUE,_xll.ohTrigger(RecalcTrigger,Trigger6M)),NA())</f>
        <v>1.5881691708605667E-2</v>
      </c>
      <c r="M2049" s="183">
        <f>IFERROR(_xll.qlIndexFixing(Index1Y,$H2049,TRUE,_xll.ohTrigger(RecalcTrigger,Trigger1Y)),NA())</f>
        <v>1.6203740142767067E-2</v>
      </c>
      <c r="N2049" s="182">
        <f>IFERROR(_xll.qlIndexFixing(ONIndex1M,I2049,TRUE,_xll.ohTrigger(RecalcTrigger,Trigger1M)),NA())</f>
        <v>1.5324546882666823E-2</v>
      </c>
      <c r="O2049" s="44" t="e">
        <f>IFERROR(_xll.qlIndexFixing(ONIndex3M,I2049,TRUE,_xll.ohTrigger(RecalcTrigger,Trigger3M)),NA())</f>
        <v>#N/A</v>
      </c>
      <c r="P2049" s="44">
        <f>IFERROR(_xll.qlIndexFixing(ONIndex6M,I2049,TRUE,_xll.ohTrigger(RecalcTrigger,Trigger6M)),NA())</f>
        <v>1.5793911215746803E-2</v>
      </c>
      <c r="Q2049" s="183">
        <f>IFERROR(_xll.qlIndexFixing(ONIndex1Y,I2049,TRUE,_xll.ohTrigger(RecalcTrigger,Trigger1Y)),NA())</f>
        <v>1.6031594250360826E-2</v>
      </c>
    </row>
    <row r="2050" spans="2:17" x14ac:dyDescent="0.2">
      <c r="B2050" s="39" t="s">
        <v>42</v>
      </c>
      <c r="D2050" s="42">
        <f>_xll.qlCalendarAdvance(Calendar,$D2049,B2050,"f",FALSE)</f>
        <v>53828</v>
      </c>
      <c r="E2050" s="177">
        <f>_xll.qlInterestRateIndexValueDate(IndexON,D2050)</f>
        <v>53828</v>
      </c>
      <c r="F2050" s="193">
        <f>IFERROR(_xll.qlIndexFixing(IndexON,D2050,TRUE,_xll.ohTrigger(RecalcTrigger,TriggerON)),NA())</f>
        <v>1.540031814145415E-2</v>
      </c>
      <c r="H2050" s="42">
        <f>_xll.qlCalendarAdvance(Calendar,$H2049,B2050,"f",FALSE)</f>
        <v>53828</v>
      </c>
      <c r="I2050" s="177">
        <f>_xll.qlInterestRateIndexValueDate(Index1M,$H2050)</f>
        <v>53832</v>
      </c>
      <c r="J2050" s="182">
        <f>IFERROR(_xll.qlIndexFixing(Index1M,$H2050,TRUE,_xll.ohTrigger(RecalcTrigger,Trigger1M)),NA())</f>
        <v>1.533663931168623E-2</v>
      </c>
      <c r="K2050" s="44" t="e">
        <f>IFERROR(_xll.qlIndexFixing(Index3M,H2050,TRUE,_xll.ohTrigger(RecalcTrigger,Trigger3M)),NA())</f>
        <v>#N/A</v>
      </c>
      <c r="L2050" s="44">
        <f>IFERROR(_xll.qlIndexFixing(Index6M,$H2050,TRUE,_xll.ohTrigger(RecalcTrigger,Trigger6M)),NA())</f>
        <v>1.588349909380847E-2</v>
      </c>
      <c r="M2050" s="183">
        <f>IFERROR(_xll.qlIndexFixing(Index1Y,$H2050,TRUE,_xll.ohTrigger(RecalcTrigger,Trigger1Y)),NA())</f>
        <v>1.6205167219093465E-2</v>
      </c>
      <c r="N2050" s="182">
        <f>IFERROR(_xll.qlIndexFixing(ONIndex1M,I2050,TRUE,_xll.ohTrigger(RecalcTrigger,Trigger1M)),NA())</f>
        <v>1.5325364444924716E-2</v>
      </c>
      <c r="O2050" s="44" t="e">
        <f>IFERROR(_xll.qlIndexFixing(ONIndex3M,I2050,TRUE,_xll.ohTrigger(RecalcTrigger,Trigger3M)),NA())</f>
        <v>#N/A</v>
      </c>
      <c r="P2050" s="44">
        <f>IFERROR(_xll.qlIndexFixing(ONIndex6M,I2050,TRUE,_xll.ohTrigger(RecalcTrigger,Trigger6M)),NA())</f>
        <v>1.5795936840374836E-2</v>
      </c>
      <c r="Q2050" s="183">
        <f>IFERROR(_xll.qlIndexFixing(ONIndex1Y,I2050,TRUE,_xll.ohTrigger(RecalcTrigger,Trigger1Y)),NA())</f>
        <v>1.603346385411264E-2</v>
      </c>
    </row>
    <row r="2051" spans="2:17" x14ac:dyDescent="0.2">
      <c r="B2051" s="39" t="s">
        <v>42</v>
      </c>
      <c r="D2051" s="42">
        <f>_xll.qlCalendarAdvance(Calendar,$D2050,B2051,"f",FALSE)</f>
        <v>53835</v>
      </c>
      <c r="E2051" s="177">
        <f>_xll.qlInterestRateIndexValueDate(IndexON,D2051)</f>
        <v>53835</v>
      </c>
      <c r="F2051" s="193">
        <f>IFERROR(_xll.qlIndexFixing(IndexON,D2051,TRUE,_xll.ohTrigger(RecalcTrigger,TriggerON)),NA())</f>
        <v>1.5402747645412163E-2</v>
      </c>
      <c r="H2051" s="42">
        <f>_xll.qlCalendarAdvance(Calendar,$H2050,B2051,"f",FALSE)</f>
        <v>53835</v>
      </c>
      <c r="I2051" s="177">
        <f>_xll.qlInterestRateIndexValueDate(Index1M,$H2051)</f>
        <v>53839</v>
      </c>
      <c r="J2051" s="182">
        <f>IFERROR(_xll.qlIndexFixing(Index1M,$H2051,TRUE,_xll.ohTrigger(RecalcTrigger,Trigger1M)),NA())</f>
        <v>1.533742860184978E-2</v>
      </c>
      <c r="K2051" s="44" t="e">
        <f>IFERROR(_xll.qlIndexFixing(Index3M,H2051,TRUE,_xll.ohTrigger(RecalcTrigger,Trigger3M)),NA())</f>
        <v>#N/A</v>
      </c>
      <c r="L2051" s="44">
        <f>IFERROR(_xll.qlIndexFixing(Index6M,$H2051,TRUE,_xll.ohTrigger(RecalcTrigger,Trigger6M)),NA())</f>
        <v>1.5885287883313687E-2</v>
      </c>
      <c r="M2051" s="183">
        <f>IFERROR(_xll.qlIndexFixing(Index1Y,$H2051,TRUE,_xll.ohTrigger(RecalcTrigger,Trigger1Y)),NA())</f>
        <v>1.6206575463677143E-2</v>
      </c>
      <c r="N2051" s="182">
        <f>IFERROR(_xll.qlIndexFixing(ONIndex1M,I2051,TRUE,_xll.ohTrigger(RecalcTrigger,Trigger1M)),NA())</f>
        <v>1.5326171791194554E-2</v>
      </c>
      <c r="O2051" s="44" t="e">
        <f>IFERROR(_xll.qlIndexFixing(ONIndex3M,I2051,TRUE,_xll.ohTrigger(RecalcTrigger,Trigger3M)),NA())</f>
        <v>#N/A</v>
      </c>
      <c r="P2051" s="44">
        <f>IFERROR(_xll.qlIndexFixing(ONIndex6M,I2051,TRUE,_xll.ohTrigger(RecalcTrigger,Trigger6M)),NA())</f>
        <v>1.5797944697695243E-2</v>
      </c>
      <c r="Q2051" s="183">
        <f>IFERROR(_xll.qlIndexFixing(ONIndex1Y,I2051,TRUE,_xll.ohTrigger(RecalcTrigger,Trigger1Y)),NA())</f>
        <v>1.6035316287599244E-2</v>
      </c>
    </row>
    <row r="2052" spans="2:17" x14ac:dyDescent="0.2">
      <c r="B2052" s="39" t="s">
        <v>42</v>
      </c>
      <c r="D2052" s="42">
        <f>_xll.qlCalendarAdvance(Calendar,$D2051,B2052,"f",FALSE)</f>
        <v>53842</v>
      </c>
      <c r="E2052" s="177">
        <f>_xll.qlInterestRateIndexValueDate(IndexON,D2052)</f>
        <v>53842</v>
      </c>
      <c r="F2052" s="193">
        <f>IFERROR(_xll.qlIndexFixing(IndexON,D2052,TRUE,_xll.ohTrigger(RecalcTrigger,TriggerON)),NA())</f>
        <v>1.5405159127706014E-2</v>
      </c>
      <c r="H2052" s="42">
        <f>_xll.qlCalendarAdvance(Calendar,$H2051,B2052,"f",FALSE)</f>
        <v>53842</v>
      </c>
      <c r="I2052" s="177">
        <f>_xll.qlInterestRateIndexValueDate(Index1M,$H2052)</f>
        <v>53846</v>
      </c>
      <c r="J2052" s="182">
        <f>IFERROR(_xll.qlIndexFixing(Index1M,$H2052,TRUE,_xll.ohTrigger(RecalcTrigger,Trigger1M)),NA())</f>
        <v>1.5337826224037343E-2</v>
      </c>
      <c r="K2052" s="44" t="e">
        <f>IFERROR(_xll.qlIndexFixing(Index3M,H2052,TRUE,_xll.ohTrigger(RecalcTrigger,Trigger3M)),NA())</f>
        <v>#N/A</v>
      </c>
      <c r="L2052" s="44">
        <f>IFERROR(_xll.qlIndexFixing(Index6M,$H2052,TRUE,_xll.ohTrigger(RecalcTrigger,Trigger6M)),NA())</f>
        <v>1.5886588442281607E-2</v>
      </c>
      <c r="M2052" s="183">
        <f>IFERROR(_xll.qlIndexFixing(Index1Y,$H2052,TRUE,_xll.ohTrigger(RecalcTrigger,Trigger1Y)),NA())</f>
        <v>1.6207964822869209E-2</v>
      </c>
      <c r="N2052" s="182">
        <f>IFERROR(_xll.qlIndexFixing(ONIndex1M,I2052,TRUE,_xll.ohTrigger(RecalcTrigger,Trigger1M)),NA())</f>
        <v>1.5326968895177373E-2</v>
      </c>
      <c r="O2052" s="44" t="e">
        <f>IFERROR(_xll.qlIndexFixing(ONIndex3M,I2052,TRUE,_xll.ohTrigger(RecalcTrigger,Trigger3M)),NA())</f>
        <v>#N/A</v>
      </c>
      <c r="P2052" s="44">
        <f>IFERROR(_xll.qlIndexFixing(ONIndex6M,I2052,TRUE,_xll.ohTrigger(RecalcTrigger,Trigger6M)),NA())</f>
        <v>1.5799934734390675E-2</v>
      </c>
      <c r="Q2052" s="183">
        <f>IFERROR(_xll.qlIndexFixing(ONIndex1Y,I2052,TRUE,_xll.ohTrigger(RecalcTrigger,Trigger1Y)),NA())</f>
        <v>1.6037151497902968E-2</v>
      </c>
    </row>
    <row r="2053" spans="2:17" x14ac:dyDescent="0.2">
      <c r="B2053" s="39" t="s">
        <v>42</v>
      </c>
      <c r="D2053" s="42">
        <f>_xll.qlCalendarAdvance(Calendar,$D2052,B2053,"f",FALSE)</f>
        <v>53849</v>
      </c>
      <c r="E2053" s="177">
        <f>_xll.qlInterestRateIndexValueDate(IndexON,D2053)</f>
        <v>53849</v>
      </c>
      <c r="F2053" s="193">
        <f>IFERROR(_xll.qlIndexFixing(IndexON,D2053,TRUE,_xll.ohTrigger(RecalcTrigger,TriggerON)),NA())</f>
        <v>1.5407552536697011E-2</v>
      </c>
      <c r="H2053" s="42">
        <f>_xll.qlCalendarAdvance(Calendar,$H2052,B2053,"f",FALSE)</f>
        <v>53849</v>
      </c>
      <c r="I2053" s="177">
        <f>_xll.qlInterestRateIndexValueDate(Index1M,$H2053)</f>
        <v>53853</v>
      </c>
      <c r="J2053" s="182">
        <f>IFERROR(_xll.qlIndexFixing(Index1M,$H2053,TRUE,_xll.ohTrigger(RecalcTrigger,Trigger1M)),NA())</f>
        <v>1.533859558728512E-2</v>
      </c>
      <c r="K2053" s="44" t="e">
        <f>IFERROR(_xll.qlIndexFixing(Index3M,H2053,TRUE,_xll.ohTrigger(RecalcTrigger,Trigger3M)),NA())</f>
        <v>#N/A</v>
      </c>
      <c r="L2053" s="44">
        <f>IFERROR(_xll.qlIndexFixing(Index6M,$H2053,TRUE,_xll.ohTrigger(RecalcTrigger,Trigger6M)),NA())</f>
        <v>1.5888341156580551E-2</v>
      </c>
      <c r="M2053" s="183">
        <f>IFERROR(_xll.qlIndexFixing(Index1Y,$H2053,TRUE,_xll.ohTrigger(RecalcTrigger,Trigger1Y)),NA())</f>
        <v>1.6209335243022083E-2</v>
      </c>
      <c r="N2053" s="182">
        <f>IFERROR(_xll.qlIndexFixing(ONIndex1M,I2053,TRUE,_xll.ohTrigger(RecalcTrigger,Trigger1M)),NA())</f>
        <v>1.5327755730654147E-2</v>
      </c>
      <c r="O2053" s="44" t="e">
        <f>IFERROR(_xll.qlIndexFixing(ONIndex3M,I2053,TRUE,_xll.ohTrigger(RecalcTrigger,Trigger3M)),NA())</f>
        <v>#N/A</v>
      </c>
      <c r="P2053" s="44">
        <f>IFERROR(_xll.qlIndexFixing(ONIndex6M,I2053,TRUE,_xll.ohTrigger(RecalcTrigger,Trigger6M)),NA())</f>
        <v>1.5801906897543461E-2</v>
      </c>
      <c r="Q2053" s="183">
        <f>IFERROR(_xll.qlIndexFixing(ONIndex1Y,I2053,TRUE,_xll.ohTrigger(RecalcTrigger,Trigger1Y)),NA())</f>
        <v>1.6038969432585759E-2</v>
      </c>
    </row>
    <row r="2054" spans="2:17" x14ac:dyDescent="0.2">
      <c r="B2054" s="39" t="s">
        <v>42</v>
      </c>
      <c r="D2054" s="42">
        <f>_xll.qlCalendarAdvance(Calendar,$D2053,B2054,"f",FALSE)</f>
        <v>53856</v>
      </c>
      <c r="E2054" s="177">
        <f>_xll.qlInterestRateIndexValueDate(IndexON,D2054)</f>
        <v>53856</v>
      </c>
      <c r="F2054" s="193">
        <f>IFERROR(_xll.qlIndexFixing(IndexON,D2054,TRUE,_xll.ohTrigger(RecalcTrigger,TriggerON)),NA())</f>
        <v>1.5409927820666525E-2</v>
      </c>
      <c r="H2054" s="42">
        <f>_xll.qlCalendarAdvance(Calendar,$H2053,B2054,"f",FALSE)</f>
        <v>53856</v>
      </c>
      <c r="I2054" s="177">
        <f>_xll.qlInterestRateIndexValueDate(Index1M,$H2054)</f>
        <v>53860</v>
      </c>
      <c r="J2054" s="182">
        <f>IFERROR(_xll.qlIndexFixing(Index1M,$H2054,TRUE,_xll.ohTrigger(RecalcTrigger,Trigger1M)),NA())</f>
        <v>1.5339354596332733E-2</v>
      </c>
      <c r="K2054" s="44" t="e">
        <f>IFERROR(_xll.qlIndexFixing(Index3M,H2054,TRUE,_xll.ohTrigger(RecalcTrigger,Trigger3M)),NA())</f>
        <v>#N/A</v>
      </c>
      <c r="L2054" s="44">
        <f>IFERROR(_xll.qlIndexFixing(Index6M,$H2054,TRUE,_xll.ohTrigger(RecalcTrigger,Trigger6M)),NA())</f>
        <v>1.5890075118577051E-2</v>
      </c>
      <c r="M2054" s="183">
        <f>IFERROR(_xll.qlIndexFixing(Index1Y,$H2054,TRUE,_xll.ohTrigger(RecalcTrigger,Trigger1Y)),NA())</f>
        <v>1.6210686670488195E-2</v>
      </c>
      <c r="N2054" s="182">
        <f>IFERROR(_xll.qlIndexFixing(ONIndex1M,I2054,TRUE,_xll.ohTrigger(RecalcTrigger,Trigger1M)),NA())</f>
        <v>1.5328532271725592E-2</v>
      </c>
      <c r="O2054" s="44" t="e">
        <f>IFERROR(_xll.qlIndexFixing(ONIndex3M,I2054,TRUE,_xll.ohTrigger(RecalcTrigger,Trigger3M)),NA())</f>
        <v>#N/A</v>
      </c>
      <c r="P2054" s="44">
        <f>IFERROR(_xll.qlIndexFixing(ONIndex6M,I2054,TRUE,_xll.ohTrigger(RecalcTrigger,Trigger6M)),NA())</f>
        <v>1.580386113343657E-2</v>
      </c>
      <c r="Q2054" s="183">
        <f>IFERROR(_xll.qlIndexFixing(ONIndex1Y,I2054,TRUE,_xll.ohTrigger(RecalcTrigger,Trigger1Y)),NA())</f>
        <v>1.6040770038729946E-2</v>
      </c>
    </row>
    <row r="2055" spans="2:17" x14ac:dyDescent="0.2">
      <c r="B2055" s="39" t="s">
        <v>42</v>
      </c>
      <c r="D2055" s="42">
        <f>_xll.qlCalendarAdvance(Calendar,$D2054,B2055,"f",FALSE)</f>
        <v>53863</v>
      </c>
      <c r="E2055" s="177">
        <f>_xll.qlInterestRateIndexValueDate(IndexON,D2055)</f>
        <v>53863</v>
      </c>
      <c r="F2055" s="193">
        <f>IFERROR(_xll.qlIndexFixing(IndexON,D2055,TRUE,_xll.ohTrigger(RecalcTrigger,TriggerON)),NA())</f>
        <v>1.5412284927815989E-2</v>
      </c>
      <c r="H2055" s="42">
        <f>_xll.qlCalendarAdvance(Calendar,$H2054,B2055,"f",FALSE)</f>
        <v>53863</v>
      </c>
      <c r="I2055" s="177">
        <f>_xll.qlInterestRateIndexValueDate(Index1M,$H2055)</f>
        <v>53867</v>
      </c>
      <c r="J2055" s="182">
        <f>IFERROR(_xll.qlIndexFixing(Index1M,$H2055,TRUE,_xll.ohTrigger(RecalcTrigger,Trigger1M)),NA())</f>
        <v>1.5340103224939838E-2</v>
      </c>
      <c r="K2055" s="44" t="e">
        <f>IFERROR(_xll.qlIndexFixing(Index3M,H2055,TRUE,_xll.ohTrigger(RecalcTrigger,Trigger3M)),NA())</f>
        <v>#N/A</v>
      </c>
      <c r="L2055" s="44">
        <f>IFERROR(_xll.qlIndexFixing(Index6M,$H2055,TRUE,_xll.ohTrigger(RecalcTrigger,Trigger6M)),NA())</f>
        <v>1.5891790274522626E-2</v>
      </c>
      <c r="M2055" s="183">
        <f>IFERROR(_xll.qlIndexFixing(Index1Y,$H2055,TRUE,_xll.ohTrigger(RecalcTrigger,Trigger1Y)),NA())</f>
        <v>1.6212019051621705E-2</v>
      </c>
      <c r="N2055" s="182">
        <f>IFERROR(_xll.qlIndexFixing(ONIndex1M,I2055,TRUE,_xll.ohTrigger(RecalcTrigger,Trigger1M)),NA())</f>
        <v>1.5329298491693066E-2</v>
      </c>
      <c r="O2055" s="44" t="e">
        <f>IFERROR(_xll.qlIndexFixing(ONIndex3M,I2055,TRUE,_xll.ohTrigger(RecalcTrigger,Trigger3M)),NA())</f>
        <v>#N/A</v>
      </c>
      <c r="P2055" s="44">
        <f>IFERROR(_xll.qlIndexFixing(ONIndex6M,I2055,TRUE,_xll.ohTrigger(RecalcTrigger,Trigger6M)),NA())</f>
        <v>1.5805797389072396E-2</v>
      </c>
      <c r="Q2055" s="183">
        <f>IFERROR(_xll.qlIndexFixing(ONIndex1Y,I2055,TRUE,_xll.ohTrigger(RecalcTrigger,Trigger1Y)),NA())</f>
        <v>1.6042553263817538E-2</v>
      </c>
    </row>
    <row r="2056" spans="2:17" x14ac:dyDescent="0.2">
      <c r="B2056" s="39" t="s">
        <v>42</v>
      </c>
      <c r="D2056" s="42">
        <f>_xll.qlCalendarAdvance(Calendar,$D2055,B2056,"f",FALSE)</f>
        <v>53870</v>
      </c>
      <c r="E2056" s="177">
        <f>_xll.qlInterestRateIndexValueDate(IndexON,D2056)</f>
        <v>53870</v>
      </c>
      <c r="F2056" s="193">
        <f>IFERROR(_xll.qlIndexFixing(IndexON,D2056,TRUE,_xll.ohTrigger(RecalcTrigger,TriggerON)),NA())</f>
        <v>1.5414623806266903E-2</v>
      </c>
      <c r="H2056" s="42">
        <f>_xll.qlCalendarAdvance(Calendar,$H2055,B2056,"f",FALSE)</f>
        <v>53870</v>
      </c>
      <c r="I2056" s="177">
        <f>_xll.qlInterestRateIndexValueDate(Index1M,$H2056)</f>
        <v>53874</v>
      </c>
      <c r="J2056" s="182">
        <f>IFERROR(_xll.qlIndexFixing(Index1M,$H2056,TRUE,_xll.ohTrigger(RecalcTrigger,Trigger1M)),NA())</f>
        <v>1.5341219967525384E-2</v>
      </c>
      <c r="K2056" s="44" t="e">
        <f>IFERROR(_xll.qlIndexFixing(Index3M,H2056,TRUE,_xll.ohTrigger(RecalcTrigger,Trigger3M)),NA())</f>
        <v>#N/A</v>
      </c>
      <c r="L2056" s="44">
        <f>IFERROR(_xll.qlIndexFixing(Index6M,$H2056,TRUE,_xll.ohTrigger(RecalcTrigger,Trigger6M)),NA())</f>
        <v>1.5894415346594581E-2</v>
      </c>
      <c r="M2056" s="183">
        <f>IFERROR(_xll.qlIndexFixing(Index1Y,$H2056,TRUE,_xll.ohTrigger(RecalcTrigger,Trigger1Y)),NA())</f>
        <v>1.6213332332776786E-2</v>
      </c>
      <c r="N2056" s="182">
        <f>IFERROR(_xll.qlIndexFixing(ONIndex1M,I2056,TRUE,_xll.ohTrigger(RecalcTrigger,Trigger1M)),NA())</f>
        <v>1.5330054364737222E-2</v>
      </c>
      <c r="O2056" s="44" t="e">
        <f>IFERROR(_xll.qlIndexFixing(ONIndex3M,I2056,TRUE,_xll.ohTrigger(RecalcTrigger,Trigger3M)),NA())</f>
        <v>#N/A</v>
      </c>
      <c r="P2056" s="44">
        <f>IFERROR(_xll.qlIndexFixing(ONIndex6M,I2056,TRUE,_xll.ohTrigger(RecalcTrigger,Trigger6M)),NA())</f>
        <v>1.5807715611133588E-2</v>
      </c>
      <c r="Q2056" s="183">
        <f>IFERROR(_xll.qlIndexFixing(ONIndex1Y,I2056,TRUE,_xll.ohTrigger(RecalcTrigger,Trigger1Y)),NA())</f>
        <v>1.6044319055090739E-2</v>
      </c>
    </row>
    <row r="2057" spans="2:17" x14ac:dyDescent="0.2">
      <c r="B2057" s="39" t="s">
        <v>42</v>
      </c>
      <c r="D2057" s="42">
        <f>_xll.qlCalendarAdvance(Calendar,$D2056,B2057,"f",FALSE)</f>
        <v>53877</v>
      </c>
      <c r="E2057" s="177">
        <f>_xll.qlInterestRateIndexValueDate(IndexON,D2057)</f>
        <v>53877</v>
      </c>
      <c r="F2057" s="193">
        <f>IFERROR(_xll.qlIndexFixing(IndexON,D2057,TRUE,_xll.ohTrigger(RecalcTrigger,TriggerON)),NA())</f>
        <v>1.5416944404460509E-2</v>
      </c>
      <c r="H2057" s="42">
        <f>_xll.qlCalendarAdvance(Calendar,$H2056,B2057,"f",FALSE)</f>
        <v>53877</v>
      </c>
      <c r="I2057" s="177">
        <f>_xll.qlInterestRateIndexValueDate(Index1M,$H2057)</f>
        <v>53881</v>
      </c>
      <c r="J2057" s="182">
        <f>IFERROR(_xll.qlIndexFixing(Index1M,$H2057,TRUE,_xll.ohTrigger(RecalcTrigger,Trigger1M)),NA())</f>
        <v>1.5341947039865782E-2</v>
      </c>
      <c r="K2057" s="44" t="e">
        <f>IFERROR(_xll.qlIndexFixing(Index3M,H2057,TRUE,_xll.ohTrigger(RecalcTrigger,Trigger3M)),NA())</f>
        <v>#N/A</v>
      </c>
      <c r="L2057" s="44">
        <f>IFERROR(_xll.qlIndexFixing(Index6M,$H2057,TRUE,_xll.ohTrigger(RecalcTrigger,Trigger6M)),NA())</f>
        <v>1.5895627100521725E-2</v>
      </c>
      <c r="M2057" s="183">
        <f>IFERROR(_xll.qlIndexFixing(Index1Y,$H2057,TRUE,_xll.ohTrigger(RecalcTrigger,Trigger1Y)),NA())</f>
        <v>1.6214626460309134E-2</v>
      </c>
      <c r="N2057" s="182">
        <f>IFERROR(_xll.qlIndexFixing(ONIndex1M,I2057,TRUE,_xll.ohTrigger(RecalcTrigger,Trigger1M)),NA())</f>
        <v>1.5330799864319289E-2</v>
      </c>
      <c r="O2057" s="44" t="e">
        <f>IFERROR(_xll.qlIndexFixing(ONIndex3M,I2057,TRUE,_xll.ohTrigger(RecalcTrigger,Trigger3M)),NA())</f>
        <v>#N/A</v>
      </c>
      <c r="P2057" s="44">
        <f>IFERROR(_xll.qlIndexFixing(ONIndex6M,I2057,TRUE,_xll.ohTrigger(RecalcTrigger,Trigger6M)),NA())</f>
        <v>1.5809615746142924E-2</v>
      </c>
      <c r="Q2057" s="183">
        <f>IFERROR(_xll.qlIndexFixing(ONIndex1Y,I2057,TRUE,_xll.ohTrigger(RecalcTrigger,Trigger1Y)),NA())</f>
        <v>1.6046067359791749E-2</v>
      </c>
    </row>
    <row r="2058" spans="2:17" x14ac:dyDescent="0.2">
      <c r="B2058" s="39" t="s">
        <v>42</v>
      </c>
      <c r="D2058" s="42">
        <f>_xll.qlCalendarAdvance(Calendar,$D2057,B2058,"f",FALSE)</f>
        <v>53884</v>
      </c>
      <c r="E2058" s="177">
        <f>_xll.qlInterestRateIndexValueDate(IndexON,D2058)</f>
        <v>53884</v>
      </c>
      <c r="F2058" s="193">
        <f>IFERROR(_xll.qlIndexFixing(IndexON,D2058,TRUE,_xll.ohTrigger(RecalcTrigger,TriggerON)),NA())</f>
        <v>1.5419246670438369E-2</v>
      </c>
      <c r="H2058" s="42">
        <f>_xll.qlCalendarAdvance(Calendar,$H2057,B2058,"f",FALSE)</f>
        <v>53884</v>
      </c>
      <c r="I2058" s="177">
        <f>_xll.qlInterestRateIndexValueDate(Index1M,$H2058)</f>
        <v>53888</v>
      </c>
      <c r="J2058" s="182">
        <f>IFERROR(_xll.qlIndexFixing(Index1M,$H2058,TRUE,_xll.ohTrigger(RecalcTrigger,Trigger1M)),NA())</f>
        <v>1.534266365068292E-2</v>
      </c>
      <c r="K2058" s="44" t="e">
        <f>IFERROR(_xll.qlIndexFixing(Index3M,H2058,TRUE,_xll.ohTrigger(RecalcTrigger,Trigger3M)),NA())</f>
        <v>#N/A</v>
      </c>
      <c r="L2058" s="44">
        <f>IFERROR(_xll.qlIndexFixing(Index6M,$H2058,TRUE,_xll.ohTrigger(RecalcTrigger,Trigger6M)),NA())</f>
        <v>1.5897284215065137E-2</v>
      </c>
      <c r="M2058" s="183">
        <f>IFERROR(_xll.qlIndexFixing(Index1Y,$H2058,TRUE,_xll.ohTrigger(RecalcTrigger,Trigger1Y)),NA())</f>
        <v>1.6215901380574452E-2</v>
      </c>
      <c r="N2058" s="182">
        <f>IFERROR(_xll.qlIndexFixing(ONIndex1M,I2058,TRUE,_xll.ohTrigger(RecalcTrigger,Trigger1M)),NA())</f>
        <v>1.5331534964539983E-2</v>
      </c>
      <c r="O2058" s="44" t="e">
        <f>IFERROR(_xll.qlIndexFixing(ONIndex3M,I2058,TRUE,_xll.ohTrigger(RecalcTrigger,Trigger3M)),NA())</f>
        <v>#N/A</v>
      </c>
      <c r="P2058" s="44">
        <f>IFERROR(_xll.qlIndexFixing(ONIndex6M,I2058,TRUE,_xll.ohTrigger(RecalcTrigger,Trigger6M)),NA())</f>
        <v>1.5811497741022862E-2</v>
      </c>
      <c r="Q2058" s="183">
        <f>IFERROR(_xll.qlIndexFixing(ONIndex1Y,I2058,TRUE,_xll.ohTrigger(RecalcTrigger,Trigger1Y)),NA())</f>
        <v>1.6047798125162771E-2</v>
      </c>
    </row>
    <row r="2059" spans="2:17" x14ac:dyDescent="0.2">
      <c r="B2059" s="39" t="s">
        <v>42</v>
      </c>
      <c r="D2059" s="42">
        <f>_xll.qlCalendarAdvance(Calendar,$D2058,B2059,"f",FALSE)</f>
        <v>53891</v>
      </c>
      <c r="E2059" s="177">
        <f>_xll.qlInterestRateIndexValueDate(IndexON,D2059)</f>
        <v>53891</v>
      </c>
      <c r="F2059" s="193">
        <f>IFERROR(_xll.qlIndexFixing(IndexON,D2059,TRUE,_xll.ohTrigger(RecalcTrigger,TriggerON)),NA())</f>
        <v>1.5421530552561791E-2</v>
      </c>
      <c r="H2059" s="42">
        <f>_xll.qlCalendarAdvance(Calendar,$H2058,B2059,"f",FALSE)</f>
        <v>53891</v>
      </c>
      <c r="I2059" s="177">
        <f>_xll.qlInterestRateIndexValueDate(Index1M,$H2059)</f>
        <v>53895</v>
      </c>
      <c r="J2059" s="182">
        <f>IFERROR(_xll.qlIndexFixing(Index1M,$H2059,TRUE,_xll.ohTrigger(RecalcTrigger,Trigger1M)),NA())</f>
        <v>1.5343369773731984E-2</v>
      </c>
      <c r="K2059" s="44" t="e">
        <f>IFERROR(_xll.qlIndexFixing(Index3M,H2059,TRUE,_xll.ohTrigger(RecalcTrigger,Trigger3M)),NA())</f>
        <v>#N/A</v>
      </c>
      <c r="L2059" s="44">
        <f>IFERROR(_xll.qlIndexFixing(Index6M,$H2059,TRUE,_xll.ohTrigger(RecalcTrigger,Trigger6M)),NA())</f>
        <v>1.5898922303892331E-2</v>
      </c>
      <c r="M2059" s="183">
        <f>IFERROR(_xll.qlIndexFixing(Index1Y,$H2059,TRUE,_xll.ohTrigger(RecalcTrigger,Trigger1Y)),NA())</f>
        <v>1.6217157039929958E-2</v>
      </c>
      <c r="N2059" s="182">
        <f>IFERROR(_xll.qlIndexFixing(ONIndex1M,I2059,TRUE,_xll.ohTrigger(RecalcTrigger,Trigger1M)),NA())</f>
        <v>1.5332259638860535E-2</v>
      </c>
      <c r="O2059" s="44" t="e">
        <f>IFERROR(_xll.qlIndexFixing(ONIndex3M,I2059,TRUE,_xll.ohTrigger(RecalcTrigger,Trigger3M)),NA())</f>
        <v>#N/A</v>
      </c>
      <c r="P2059" s="44">
        <f>IFERROR(_xll.qlIndexFixing(ONIndex6M,I2059,TRUE,_xll.ohTrigger(RecalcTrigger,Trigger6M)),NA())</f>
        <v>1.5813361542535986E-2</v>
      </c>
      <c r="Q2059" s="183">
        <f>IFERROR(_xll.qlIndexFixing(ONIndex1Y,I2059,TRUE,_xll.ohTrigger(RecalcTrigger,Trigger1Y)),NA())</f>
        <v>1.6049511298765751E-2</v>
      </c>
    </row>
    <row r="2060" spans="2:17" x14ac:dyDescent="0.2">
      <c r="B2060" s="39" t="s">
        <v>42</v>
      </c>
      <c r="D2060" s="42">
        <f>_xll.qlCalendarAdvance(Calendar,$D2059,B2060,"f",FALSE)</f>
        <v>53898</v>
      </c>
      <c r="E2060" s="177">
        <f>_xll.qlInterestRateIndexValueDate(IndexON,D2060)</f>
        <v>53898</v>
      </c>
      <c r="F2060" s="193">
        <f>IFERROR(_xll.qlIndexFixing(IndexON,D2060,TRUE,_xll.ohTrigger(RecalcTrigger,TriggerON)),NA())</f>
        <v>1.5423795998952272E-2</v>
      </c>
      <c r="H2060" s="42">
        <f>_xll.qlCalendarAdvance(Calendar,$H2059,B2060,"f",FALSE)</f>
        <v>53898</v>
      </c>
      <c r="I2060" s="177">
        <f>_xll.qlInterestRateIndexValueDate(Index1M,$H2060)</f>
        <v>53902</v>
      </c>
      <c r="J2060" s="182">
        <f>IFERROR(_xll.qlIndexFixing(Index1M,$H2060,TRUE,_xll.ohTrigger(RecalcTrigger,Trigger1M)),NA())</f>
        <v>1.5344065382752691E-2</v>
      </c>
      <c r="K2060" s="44" t="e">
        <f>IFERROR(_xll.qlIndexFixing(Index3M,H2060,TRUE,_xll.ohTrigger(RecalcTrigger,Trigger3M)),NA())</f>
        <v>#N/A</v>
      </c>
      <c r="L2060" s="44">
        <f>IFERROR(_xll.qlIndexFixing(Index6M,$H2060,TRUE,_xll.ohTrigger(RecalcTrigger,Trigger6M)),NA())</f>
        <v>1.5900541313253254E-2</v>
      </c>
      <c r="M2060" s="183">
        <f>IFERROR(_xll.qlIndexFixing(Index1Y,$H2060,TRUE,_xll.ohTrigger(RecalcTrigger,Trigger1Y)),NA())</f>
        <v>1.6218393384733545E-2</v>
      </c>
      <c r="N2060" s="182">
        <f>IFERROR(_xll.qlIndexFixing(ONIndex1M,I2060,TRUE,_xll.ohTrigger(RecalcTrigger,Trigger1M)),NA())</f>
        <v>1.5332973861301724E-2</v>
      </c>
      <c r="O2060" s="44" t="e">
        <f>IFERROR(_xll.qlIndexFixing(ONIndex3M,I2060,TRUE,_xll.ohTrigger(RecalcTrigger,Trigger3M)),NA())</f>
        <v>#N/A</v>
      </c>
      <c r="P2060" s="44">
        <f>IFERROR(_xll.qlIndexFixing(ONIndex6M,I2060,TRUE,_xll.ohTrigger(RecalcTrigger,Trigger6M)),NA())</f>
        <v>1.5815207097364947E-2</v>
      </c>
      <c r="Q2060" s="183">
        <f>IFERROR(_xll.qlIndexFixing(ONIndex1Y,I2060,TRUE,_xll.ohTrigger(RecalcTrigger,Trigger1Y)),NA())</f>
        <v>1.6051206827683018E-2</v>
      </c>
    </row>
    <row r="2061" spans="2:17" x14ac:dyDescent="0.2">
      <c r="B2061" s="39" t="s">
        <v>42</v>
      </c>
      <c r="D2061" s="42">
        <f>_xll.qlCalendarAdvance(Calendar,$D2060,B2061,"f",FALSE)</f>
        <v>53905</v>
      </c>
      <c r="E2061" s="177">
        <f>_xll.qlInterestRateIndexValueDate(IndexON,D2061)</f>
        <v>53905</v>
      </c>
      <c r="F2061" s="193">
        <f>IFERROR(_xll.qlIndexFixing(IndexON,D2061,TRUE,_xll.ohTrigger(RecalcTrigger,TriggerON)),NA())</f>
        <v>1.5426042958051056E-2</v>
      </c>
      <c r="H2061" s="42">
        <f>_xll.qlCalendarAdvance(Calendar,$H2060,B2061,"f",FALSE)</f>
        <v>53905</v>
      </c>
      <c r="I2061" s="177">
        <f>_xll.qlInterestRateIndexValueDate(Index1M,$H2061)</f>
        <v>53909</v>
      </c>
      <c r="J2061" s="182">
        <f>IFERROR(_xll.qlIndexFixing(Index1M,$H2061,TRUE,_xll.ohTrigger(RecalcTrigger,Trigger1M)),NA())</f>
        <v>1.5344750451492492E-2</v>
      </c>
      <c r="K2061" s="44" t="e">
        <f>IFERROR(_xll.qlIndexFixing(Index3M,H2061,TRUE,_xll.ohTrigger(RecalcTrigger,Trigger3M)),NA())</f>
        <v>#N/A</v>
      </c>
      <c r="L2061" s="44">
        <f>IFERROR(_xll.qlIndexFixing(Index6M,$H2061,TRUE,_xll.ohTrigger(RecalcTrigger,Trigger6M)),NA())</f>
        <v>1.5902141189396559E-2</v>
      </c>
      <c r="M2061" s="183">
        <f>IFERROR(_xll.qlIndexFixing(Index1Y,$H2061,TRUE,_xll.ohTrigger(RecalcTrigger,Trigger1Y)),NA())</f>
        <v>1.621961036134352E-2</v>
      </c>
      <c r="N2061" s="182">
        <f>IFERROR(_xll.qlIndexFixing(ONIndex1M,I2061,TRUE,_xll.ohTrigger(RecalcTrigger,Trigger1M)),NA())</f>
        <v>1.5333677605644525E-2</v>
      </c>
      <c r="O2061" s="44" t="e">
        <f>IFERROR(_xll.qlIndexFixing(ONIndex3M,I2061,TRUE,_xll.ohTrigger(RecalcTrigger,Trigger3M)),NA())</f>
        <v>#N/A</v>
      </c>
      <c r="P2061" s="44">
        <f>IFERROR(_xll.qlIndexFixing(ONIndex6M,I2061,TRUE,_xll.ohTrigger(RecalcTrigger,Trigger6M)),NA())</f>
        <v>1.5817034352192394E-2</v>
      </c>
      <c r="Q2061" s="183">
        <f>IFERROR(_xll.qlIndexFixing(ONIndex1Y,I2061,TRUE,_xll.ohTrigger(RecalcTrigger,Trigger1Y)),NA())</f>
        <v>1.6052884658996902E-2</v>
      </c>
    </row>
    <row r="2062" spans="2:17" x14ac:dyDescent="0.2">
      <c r="B2062" s="39" t="s">
        <v>42</v>
      </c>
      <c r="D2062" s="42">
        <f>_xll.qlCalendarAdvance(Calendar,$D2061,B2062,"f",FALSE)</f>
        <v>53912</v>
      </c>
      <c r="E2062" s="177">
        <f>_xll.qlInterestRateIndexValueDate(IndexON,D2062)</f>
        <v>53912</v>
      </c>
      <c r="F2062" s="193">
        <f>IFERROR(_xll.qlIndexFixing(IndexON,D2062,TRUE,_xll.ohTrigger(RecalcTrigger,TriggerON)),NA())</f>
        <v>1.5428271377819769E-2</v>
      </c>
      <c r="H2062" s="42">
        <f>_xll.qlCalendarAdvance(Calendar,$H2061,B2062,"f",FALSE)</f>
        <v>53912</v>
      </c>
      <c r="I2062" s="177">
        <f>_xll.qlInterestRateIndexValueDate(Index1M,$H2062)</f>
        <v>53916</v>
      </c>
      <c r="J2062" s="182">
        <f>IFERROR(_xll.qlIndexFixing(Index1M,$H2062,TRUE,_xll.ohTrigger(RecalcTrigger,Trigger1M)),NA())</f>
        <v>1.5345424953706574E-2</v>
      </c>
      <c r="K2062" s="44" t="e">
        <f>IFERROR(_xll.qlIndexFixing(Index3M,H2062,TRUE,_xll.ohTrigger(RecalcTrigger,Trigger3M)),NA())</f>
        <v>#N/A</v>
      </c>
      <c r="L2062" s="44">
        <f>IFERROR(_xll.qlIndexFixing(Index6M,$H2062,TRUE,_xll.ohTrigger(RecalcTrigger,Trigger6M)),NA())</f>
        <v>1.5903721878574369E-2</v>
      </c>
      <c r="M2062" s="183">
        <f>IFERROR(_xll.qlIndexFixing(Index1Y,$H2062,TRUE,_xll.ohTrigger(RecalcTrigger,Trigger1Y)),NA())</f>
        <v>1.6220807916119739E-2</v>
      </c>
      <c r="N2062" s="182">
        <f>IFERROR(_xll.qlIndexFixing(ONIndex1M,I2062,TRUE,_xll.ohTrigger(RecalcTrigger,Trigger1M)),NA())</f>
        <v>1.5334370845510037E-2</v>
      </c>
      <c r="O2062" s="44" t="e">
        <f>IFERROR(_xll.qlIndexFixing(ONIndex3M,I2062,TRUE,_xll.ohTrigger(RecalcTrigger,Trigger3M)),NA())</f>
        <v>#N/A</v>
      </c>
      <c r="P2062" s="44">
        <f>IFERROR(_xll.qlIndexFixing(ONIndex6M,I2062,TRUE,_xll.ohTrigger(RecalcTrigger,Trigger6M)),NA())</f>
        <v>1.5818843253780912E-2</v>
      </c>
      <c r="Q2062" s="183">
        <f>IFERROR(_xll.qlIndexFixing(ONIndex1Y,I2062,TRUE,_xll.ohTrigger(RecalcTrigger,Trigger1Y)),NA())</f>
        <v>1.6054544740509158E-2</v>
      </c>
    </row>
    <row r="2063" spans="2:17" x14ac:dyDescent="0.2">
      <c r="B2063" s="39" t="s">
        <v>42</v>
      </c>
      <c r="D2063" s="42">
        <f>_xll.qlCalendarAdvance(Calendar,$D2062,B2063,"f",FALSE)</f>
        <v>53919</v>
      </c>
      <c r="E2063" s="177">
        <f>_xll.qlInterestRateIndexValueDate(IndexON,D2063)</f>
        <v>53919</v>
      </c>
      <c r="F2063" s="193">
        <f>IFERROR(_xll.qlIndexFixing(IndexON,D2063,TRUE,_xll.ohTrigger(RecalcTrigger,TriggerON)),NA())</f>
        <v>1.5430481206699653E-2</v>
      </c>
      <c r="H2063" s="42">
        <f>_xll.qlCalendarAdvance(Calendar,$H2062,B2063,"f",FALSE)</f>
        <v>53919</v>
      </c>
      <c r="I2063" s="177">
        <f>_xll.qlInterestRateIndexValueDate(Index1M,$H2063)</f>
        <v>53923</v>
      </c>
      <c r="J2063" s="182">
        <f>IFERROR(_xll.qlIndexFixing(Index1M,$H2063,TRUE,_xll.ohTrigger(RecalcTrigger,Trigger1M)),NA())</f>
        <v>1.534608886313981E-2</v>
      </c>
      <c r="K2063" s="44" t="e">
        <f>IFERROR(_xll.qlIndexFixing(Index3M,H2063,TRUE,_xll.ohTrigger(RecalcTrigger,Trigger3M)),NA())</f>
        <v>#N/A</v>
      </c>
      <c r="L2063" s="44">
        <f>IFERROR(_xll.qlIndexFixing(Index6M,$H2063,TRUE,_xll.ohTrigger(RecalcTrigger,Trigger6M)),NA())</f>
        <v>1.5905283327035332E-2</v>
      </c>
      <c r="M2063" s="183">
        <f>IFERROR(_xll.qlIndexFixing(Index1Y,$H2063,TRUE,_xll.ohTrigger(RecalcTrigger,Trigger1Y)),NA())</f>
        <v>1.6221985995422485E-2</v>
      </c>
      <c r="N2063" s="182">
        <f>IFERROR(_xll.qlIndexFixing(ONIndex1M,I2063,TRUE,_xll.ohTrigger(RecalcTrigger,Trigger1M)),NA())</f>
        <v>1.5335053554919043E-2</v>
      </c>
      <c r="O2063" s="44" t="e">
        <f>IFERROR(_xll.qlIndexFixing(ONIndex3M,I2063,TRUE,_xll.ohTrigger(RecalcTrigger,Trigger3M)),NA())</f>
        <v>#N/A</v>
      </c>
      <c r="P2063" s="44">
        <f>IFERROR(_xll.qlIndexFixing(ONIndex6M,I2063,TRUE,_xll.ohTrigger(RecalcTrigger,Trigger6M)),NA())</f>
        <v>1.5820633748893087E-2</v>
      </c>
      <c r="Q2063" s="183">
        <f>IFERROR(_xll.qlIndexFixing(ONIndex1Y,I2063,TRUE,_xll.ohTrigger(RecalcTrigger,Trigger1Y)),NA())</f>
        <v>1.6056187019222179E-2</v>
      </c>
    </row>
    <row r="2064" spans="2:17" x14ac:dyDescent="0.2">
      <c r="B2064" s="39" t="s">
        <v>42</v>
      </c>
      <c r="D2064" s="42">
        <f>_xll.qlCalendarAdvance(Calendar,$D2063,B2064,"f",FALSE)</f>
        <v>53926</v>
      </c>
      <c r="E2064" s="177">
        <f>_xll.qlInterestRateIndexValueDate(IndexON,D2064)</f>
        <v>53926</v>
      </c>
      <c r="F2064" s="193">
        <f>IFERROR(_xll.qlIndexFixing(IndexON,D2064,TRUE,_xll.ohTrigger(RecalcTrigger,TriggerON)),NA())</f>
        <v>1.5432672392732272E-2</v>
      </c>
      <c r="H2064" s="42">
        <f>_xll.qlCalendarAdvance(Calendar,$H2063,B2064,"f",FALSE)</f>
        <v>53926</v>
      </c>
      <c r="I2064" s="177">
        <f>_xll.qlInterestRateIndexValueDate(Index1M,$H2064)</f>
        <v>53930</v>
      </c>
      <c r="J2064" s="182">
        <f>IFERROR(_xll.qlIndexFixing(Index1M,$H2064,TRUE,_xll.ohTrigger(RecalcTrigger,Trigger1M)),NA())</f>
        <v>1.5346742153534494E-2</v>
      </c>
      <c r="K2064" s="44" t="e">
        <f>IFERROR(_xll.qlIndexFixing(Index3M,H2064,TRUE,_xll.ohTrigger(RecalcTrigger,Trigger3M)),NA())</f>
        <v>#N/A</v>
      </c>
      <c r="L2064" s="44">
        <f>IFERROR(_xll.qlIndexFixing(Index6M,$H2064,TRUE,_xll.ohTrigger(RecalcTrigger,Trigger6M)),NA())</f>
        <v>1.5906825481031141E-2</v>
      </c>
      <c r="M2064" s="183">
        <f>IFERROR(_xll.qlIndexFixing(Index1Y,$H2064,TRUE,_xll.ohTrigger(RecalcTrigger,Trigger1Y)),NA())</f>
        <v>1.6223144545613129E-2</v>
      </c>
      <c r="N2064" s="182">
        <f>IFERROR(_xll.qlIndexFixing(ONIndex1M,I2064,TRUE,_xll.ohTrigger(RecalcTrigger,Trigger1M)),NA())</f>
        <v>1.5335725707412706E-2</v>
      </c>
      <c r="O2064" s="44" t="e">
        <f>IFERROR(_xll.qlIndexFixing(ONIndex3M,I2064,TRUE,_xll.ohTrigger(RecalcTrigger,Trigger3M)),NA())</f>
        <v>#N/A</v>
      </c>
      <c r="P2064" s="44">
        <f>IFERROR(_xll.qlIndexFixing(ONIndex6M,I2064,TRUE,_xll.ohTrigger(RecalcTrigger,Trigger6M)),NA())</f>
        <v>1.5822405784131632E-2</v>
      </c>
      <c r="Q2064" s="183">
        <f>IFERROR(_xll.qlIndexFixing(ONIndex1Y,I2064,TRUE,_xll.ohTrigger(RecalcTrigger,Trigger1Y)),NA())</f>
        <v>1.6057811442378167E-2</v>
      </c>
    </row>
    <row r="2065" spans="2:17" x14ac:dyDescent="0.2">
      <c r="B2065" s="39" t="s">
        <v>42</v>
      </c>
      <c r="D2065" s="42">
        <f>_xll.qlCalendarAdvance(Calendar,$D2064,B2065,"f",FALSE)</f>
        <v>53933</v>
      </c>
      <c r="E2065" s="177">
        <f>_xll.qlInterestRateIndexValueDate(IndexON,D2065)</f>
        <v>53933</v>
      </c>
      <c r="F2065" s="193">
        <f>IFERROR(_xll.qlIndexFixing(IndexON,D2065,TRUE,_xll.ohTrigger(RecalcTrigger,TriggerON)),NA())</f>
        <v>1.5434844884278931E-2</v>
      </c>
      <c r="H2065" s="42">
        <f>_xll.qlCalendarAdvance(Calendar,$H2064,B2065,"f",FALSE)</f>
        <v>53933</v>
      </c>
      <c r="I2065" s="177">
        <f>_xll.qlInterestRateIndexValueDate(Index1M,$H2065)</f>
        <v>53937</v>
      </c>
      <c r="J2065" s="182">
        <f>IFERROR(_xll.qlIndexFixing(Index1M,$H2065,TRUE,_xll.ohTrigger(RecalcTrigger,Trigger1M)),NA())</f>
        <v>1.534701281106976E-2</v>
      </c>
      <c r="K2065" s="44" t="e">
        <f>IFERROR(_xll.qlIndexFixing(Index3M,H2065,TRUE,_xll.ohTrigger(RecalcTrigger,Trigger3M)),NA())</f>
        <v>#N/A</v>
      </c>
      <c r="L2065" s="44">
        <f>IFERROR(_xll.qlIndexFixing(Index6M,$H2065,TRUE,_xll.ohTrigger(RecalcTrigger,Trigger6M)),NA())</f>
        <v>1.5907442950975619E-2</v>
      </c>
      <c r="M2065" s="183">
        <f>IFERROR(_xll.qlIndexFixing(Index1Y,$H2065,TRUE,_xll.ohTrigger(RecalcTrigger,Trigger1Y)),NA())</f>
        <v>1.622428351305371E-2</v>
      </c>
      <c r="N2065" s="182">
        <f>IFERROR(_xll.qlIndexFixing(ONIndex1M,I2065,TRUE,_xll.ohTrigger(RecalcTrigger,Trigger1M)),NA())</f>
        <v>1.5336387276851937E-2</v>
      </c>
      <c r="O2065" s="44" t="e">
        <f>IFERROR(_xll.qlIndexFixing(ONIndex3M,I2065,TRUE,_xll.ohTrigger(RecalcTrigger,Trigger3M)),NA())</f>
        <v>#N/A</v>
      </c>
      <c r="P2065" s="44">
        <f>IFERROR(_xll.qlIndexFixing(ONIndex6M,I2065,TRUE,_xll.ohTrigger(RecalcTrigger,Trigger6M)),NA())</f>
        <v>1.5824159306419006E-2</v>
      </c>
      <c r="Q2065" s="183">
        <f>IFERROR(_xll.qlIndexFixing(ONIndex1Y,I2065,TRUE,_xll.ohTrigger(RecalcTrigger,Trigger1Y)),NA())</f>
        <v>1.6059417957379196E-2</v>
      </c>
    </row>
    <row r="2066" spans="2:17" x14ac:dyDescent="0.2">
      <c r="B2066" s="39" t="s">
        <v>42</v>
      </c>
      <c r="D2066" s="42">
        <f>_xll.qlCalendarAdvance(Calendar,$D2065,B2066,"f",FALSE)</f>
        <v>53940</v>
      </c>
      <c r="E2066" s="177">
        <f>_xll.qlInterestRateIndexValueDate(IndexON,D2066)</f>
        <v>53940</v>
      </c>
      <c r="F2066" s="193">
        <f>IFERROR(_xll.qlIndexFixing(IndexON,D2066,TRUE,_xll.ohTrigger(RecalcTrigger,TriggerON)),NA())</f>
        <v>1.5436998629700938E-2</v>
      </c>
      <c r="H2066" s="42">
        <f>_xll.qlCalendarAdvance(Calendar,$H2065,B2066,"f",FALSE)</f>
        <v>53940</v>
      </c>
      <c r="I2066" s="177">
        <f>_xll.qlInterestRateIndexValueDate(Index1M,$H2066)</f>
        <v>53944</v>
      </c>
      <c r="J2066" s="182">
        <f>IFERROR(_xll.qlIndexFixing(Index1M,$H2066,TRUE,_xll.ohTrigger(RecalcTrigger,Trigger1M)),NA())</f>
        <v>1.5347645522171938E-2</v>
      </c>
      <c r="K2066" s="44" t="e">
        <f>IFERROR(_xll.qlIndexFixing(Index3M,H2066,TRUE,_xll.ohTrigger(RecalcTrigger,Trigger3M)),NA())</f>
        <v>#N/A</v>
      </c>
      <c r="L2066" s="44">
        <f>IFERROR(_xll.qlIndexFixing(Index6M,$H2066,TRUE,_xll.ohTrigger(RecalcTrigger,Trigger6M)),NA())</f>
        <v>1.5908949030652413E-2</v>
      </c>
      <c r="M2066" s="183">
        <f>IFERROR(_xll.qlIndexFixing(Index1Y,$H2066,TRUE,_xll.ohTrigger(RecalcTrigger,Trigger1Y)),NA())</f>
        <v>1.6225402844106909E-2</v>
      </c>
      <c r="N2066" s="182">
        <f>IFERROR(_xll.qlIndexFixing(ONIndex1M,I2066,TRUE,_xll.ohTrigger(RecalcTrigger,Trigger1M)),NA())</f>
        <v>1.5337038237017708E-2</v>
      </c>
      <c r="O2066" s="44" t="e">
        <f>IFERROR(_xll.qlIndexFixing(ONIndex3M,I2066,TRUE,_xll.ohTrigger(RecalcTrigger,Trigger3M)),NA())</f>
        <v>#N/A</v>
      </c>
      <c r="P2066" s="44">
        <f>IFERROR(_xll.qlIndexFixing(ONIndex6M,I2066,TRUE,_xll.ohTrigger(RecalcTrigger,Trigger6M)),NA())</f>
        <v>1.5825894262277984E-2</v>
      </c>
      <c r="Q2066" s="183">
        <f>IFERROR(_xll.qlIndexFixing(ONIndex1Y,I2066,TRUE,_xll.ohTrigger(RecalcTrigger,Trigger1Y)),NA())</f>
        <v>1.606100651162734E-2</v>
      </c>
    </row>
    <row r="2067" spans="2:17" x14ac:dyDescent="0.2">
      <c r="B2067" s="39" t="s">
        <v>42</v>
      </c>
      <c r="D2067" s="42">
        <f>_xll.qlCalendarAdvance(Calendar,$D2066,B2067,"f",FALSE)</f>
        <v>53947</v>
      </c>
      <c r="E2067" s="177">
        <f>_xll.qlInterestRateIndexValueDate(IndexON,D2067)</f>
        <v>53947</v>
      </c>
      <c r="F2067" s="193">
        <f>IFERROR(_xll.qlIndexFixing(IndexON,D2067,TRUE,_xll.ohTrigger(RecalcTrigger,TriggerON)),NA())</f>
        <v>1.5439133576879982E-2</v>
      </c>
      <c r="H2067" s="42">
        <f>_xll.qlCalendarAdvance(Calendar,$H2066,B2067,"f",FALSE)</f>
        <v>53947</v>
      </c>
      <c r="I2067" s="177">
        <f>_xll.qlInterestRateIndexValueDate(Index1M,$H2067)</f>
        <v>53951</v>
      </c>
      <c r="J2067" s="182">
        <f>IFERROR(_xll.qlIndexFixing(Index1M,$H2067,TRUE,_xll.ohTrigger(RecalcTrigger,Trigger1M)),NA())</f>
        <v>1.5348267537813598E-2</v>
      </c>
      <c r="K2067" s="44" t="e">
        <f>IFERROR(_xll.qlIndexFixing(Index3M,H2067,TRUE,_xll.ohTrigger(RecalcTrigger,Trigger3M)),NA())</f>
        <v>#N/A</v>
      </c>
      <c r="L2067" s="44">
        <f>IFERROR(_xll.qlIndexFixing(Index6M,$H2067,TRUE,_xll.ohTrigger(RecalcTrigger,Trigger6M)),NA())</f>
        <v>1.5910435663997632E-2</v>
      </c>
      <c r="M2067" s="183">
        <f>IFERROR(_xll.qlIndexFixing(Index1Y,$H2067,TRUE,_xll.ohTrigger(RecalcTrigger,Trigger1Y)),NA())</f>
        <v>1.6226502485137604E-2</v>
      </c>
      <c r="N2067" s="182">
        <f>IFERROR(_xll.qlIndexFixing(ONIndex1M,I2067,TRUE,_xll.ohTrigger(RecalcTrigger,Trigger1M)),NA())</f>
        <v>1.5337678561690993E-2</v>
      </c>
      <c r="O2067" s="44" t="e">
        <f>IFERROR(_xll.qlIndexFixing(ONIndex3M,I2067,TRUE,_xll.ohTrigger(RecalcTrigger,Trigger3M)),NA())</f>
        <v>#N/A</v>
      </c>
      <c r="P2067" s="44">
        <f>IFERROR(_xll.qlIndexFixing(ONIndex6M,I2067,TRUE,_xll.ohTrigger(RecalcTrigger,Trigger6M)),NA())</f>
        <v>1.582761059855109E-2</v>
      </c>
      <c r="Q2067" s="183">
        <f>IFERROR(_xll.qlIndexFixing(ONIndex1Y,I2067,TRUE,_xll.ohTrigger(RecalcTrigger,Trigger1Y)),NA())</f>
        <v>1.6062577052204929E-2</v>
      </c>
    </row>
    <row r="2068" spans="2:17" x14ac:dyDescent="0.2">
      <c r="B2068" s="39" t="s">
        <v>42</v>
      </c>
      <c r="D2068" s="42">
        <f>_xll.qlCalendarAdvance(Calendar,$D2067,B2068,"f",FALSE)</f>
        <v>53954</v>
      </c>
      <c r="E2068" s="177">
        <f>_xll.qlInterestRateIndexValueDate(IndexON,D2068)</f>
        <v>53954</v>
      </c>
      <c r="F2068" s="193">
        <f>IFERROR(_xll.qlIndexFixing(IndexON,D2068,TRUE,_xll.ohTrigger(RecalcTrigger,TriggerON)),NA())</f>
        <v>1.5441249674497115E-2</v>
      </c>
      <c r="H2068" s="42">
        <f>_xll.qlCalendarAdvance(Calendar,$H2067,B2068,"f",FALSE)</f>
        <v>53954</v>
      </c>
      <c r="I2068" s="177">
        <f>_xll.qlInterestRateIndexValueDate(Index1M,$H2068)</f>
        <v>53958</v>
      </c>
      <c r="J2068" s="182">
        <f>IFERROR(_xll.qlIndexFixing(Index1M,$H2068,TRUE,_xll.ohTrigger(RecalcTrigger,Trigger1M)),NA())</f>
        <v>1.5348878831741075E-2</v>
      </c>
      <c r="K2068" s="44" t="e">
        <f>IFERROR(_xll.qlIndexFixing(Index3M,H2068,TRUE,_xll.ohTrigger(RecalcTrigger,Trigger3M)),NA())</f>
        <v>#N/A</v>
      </c>
      <c r="L2068" s="44">
        <f>IFERROR(_xll.qlIndexFixing(Index6M,$H2068,TRUE,_xll.ohTrigger(RecalcTrigger,Trigger6M)),NA())</f>
        <v>1.5911902797267449E-2</v>
      </c>
      <c r="M2068" s="183">
        <f>IFERROR(_xll.qlIndexFixing(Index1Y,$H2068,TRUE,_xll.ohTrigger(RecalcTrigger,Trigger1Y)),NA())</f>
        <v>1.6227582382510219E-2</v>
      </c>
      <c r="N2068" s="182">
        <f>IFERROR(_xll.qlIndexFixing(ONIndex1M,I2068,TRUE,_xll.ohTrigger(RecalcTrigger,Trigger1M)),NA())</f>
        <v>1.5338308224812636E-2</v>
      </c>
      <c r="O2068" s="44" t="e">
        <f>IFERROR(_xll.qlIndexFixing(ONIndex3M,I2068,TRUE,_xll.ohTrigger(RecalcTrigger,Trigger3M)),NA())</f>
        <v>#N/A</v>
      </c>
      <c r="P2068" s="44">
        <f>IFERROR(_xll.qlIndexFixing(ONIndex6M,I2068,TRUE,_xll.ohTrigger(RecalcTrigger,Trigger6M)),NA())</f>
        <v>1.5829308261920971E-2</v>
      </c>
      <c r="Q2068" s="183">
        <f>IFERROR(_xll.qlIndexFixing(ONIndex1Y,I2068,TRUE,_xll.ohTrigger(RecalcTrigger,Trigger1Y)),NA())</f>
        <v>1.6064129526434101E-2</v>
      </c>
    </row>
    <row r="2069" spans="2:17" x14ac:dyDescent="0.2">
      <c r="B2069" s="39" t="s">
        <v>42</v>
      </c>
      <c r="D2069" s="42">
        <f>_xll.qlCalendarAdvance(Calendar,$D2068,B2069,"f",FALSE)</f>
        <v>53961</v>
      </c>
      <c r="E2069" s="177">
        <f>_xll.qlInterestRateIndexValueDate(IndexON,D2069)</f>
        <v>53961</v>
      </c>
      <c r="F2069" s="193">
        <f>IFERROR(_xll.qlIndexFixing(IndexON,D2069,TRUE,_xll.ohTrigger(RecalcTrigger,TriggerON)),NA())</f>
        <v>1.5443346870434027E-2</v>
      </c>
      <c r="H2069" s="42">
        <f>_xll.qlCalendarAdvance(Calendar,$H2068,B2069,"f",FALSE)</f>
        <v>53961</v>
      </c>
      <c r="I2069" s="177">
        <f>_xll.qlInterestRateIndexValueDate(Index1M,$H2069)</f>
        <v>53965</v>
      </c>
      <c r="J2069" s="182">
        <f>IFERROR(_xll.qlIndexFixing(Index1M,$H2069,TRUE,_xll.ohTrigger(RecalcTrigger,Trigger1M)),NA())</f>
        <v>1.5349848401185849E-2</v>
      </c>
      <c r="K2069" s="44" t="e">
        <f>IFERROR(_xll.qlIndexFixing(Index3M,H2069,TRUE,_xll.ohTrigger(RecalcTrigger,Trigger3M)),NA())</f>
        <v>#N/A</v>
      </c>
      <c r="L2069" s="44">
        <f>IFERROR(_xll.qlIndexFixing(Index6M,$H2069,TRUE,_xll.ohTrigger(RecalcTrigger,Trigger6M)),NA())</f>
        <v>1.591379772328521E-2</v>
      </c>
      <c r="M2069" s="183">
        <f>IFERROR(_xll.qlIndexFixing(Index1Y,$H2069,TRUE,_xll.ohTrigger(RecalcTrigger,Trigger1Y)),NA())</f>
        <v>1.6228642482590289E-2</v>
      </c>
      <c r="N2069" s="182">
        <f>IFERROR(_xll.qlIndexFixing(ONIndex1M,I2069,TRUE,_xll.ohTrigger(RecalcTrigger,Trigger1M)),NA())</f>
        <v>1.5338927199923802E-2</v>
      </c>
      <c r="O2069" s="44" t="e">
        <f>IFERROR(_xll.qlIndexFixing(ONIndex3M,I2069,TRUE,_xll.ohTrigger(RecalcTrigger,Trigger3M)),NA())</f>
        <v>#N/A</v>
      </c>
      <c r="P2069" s="44">
        <f>IFERROR(_xll.qlIndexFixing(ONIndex6M,I2069,TRUE,_xll.ohTrigger(RecalcTrigger,Trigger6M)),NA())</f>
        <v>1.5830987199150215E-2</v>
      </c>
      <c r="Q2069" s="183">
        <f>IFERROR(_xll.qlIndexFixing(ONIndex1Y,I2069,TRUE,_xll.ohTrigger(RecalcTrigger,Trigger1Y)),NA())</f>
        <v>1.6065663881876802E-2</v>
      </c>
    </row>
    <row r="2070" spans="2:17" x14ac:dyDescent="0.2">
      <c r="B2070" s="39" t="s">
        <v>42</v>
      </c>
      <c r="D2070" s="42">
        <f>_xll.qlCalendarAdvance(Calendar,$D2069,B2070,"f",FALSE)</f>
        <v>53968</v>
      </c>
      <c r="E2070" s="177">
        <f>_xll.qlInterestRateIndexValueDate(IndexON,D2070)</f>
        <v>53968</v>
      </c>
      <c r="F2070" s="193">
        <f>IFERROR(_xll.qlIndexFixing(IndexON,D2070,TRUE,_xll.ohTrigger(RecalcTrigger,TriggerON)),NA())</f>
        <v>1.5445425113052025E-2</v>
      </c>
      <c r="H2070" s="42">
        <f>_xll.qlCalendarAdvance(Calendar,$H2069,B2070,"f",FALSE)</f>
        <v>53968</v>
      </c>
      <c r="I2070" s="177">
        <f>_xll.qlInterestRateIndexValueDate(Index1M,$H2070)</f>
        <v>53972</v>
      </c>
      <c r="J2070" s="182">
        <f>IFERROR(_xll.qlIndexFixing(Index1M,$H2070,TRUE,_xll.ohTrigger(RecalcTrigger,Trigger1M)),NA())</f>
        <v>1.5350437426084383E-2</v>
      </c>
      <c r="K2070" s="44" t="e">
        <f>IFERROR(_xll.qlIndexFixing(Index3M,H2070,TRUE,_xll.ohTrigger(RecalcTrigger,Trigger3M)),NA())</f>
        <v>#N/A</v>
      </c>
      <c r="L2070" s="44">
        <f>IFERROR(_xll.qlIndexFixing(Index6M,$H2070,TRUE,_xll.ohTrigger(RecalcTrigger,Trigger6M)),NA())</f>
        <v>1.5915224338724325E-2</v>
      </c>
      <c r="M2070" s="183">
        <f>IFERROR(_xll.qlIndexFixing(Index1Y,$H2070,TRUE,_xll.ohTrigger(RecalcTrigger,Trigger1Y)),NA())</f>
        <v>1.6229682731745302E-2</v>
      </c>
      <c r="N2070" s="182">
        <f>IFERROR(_xll.qlIndexFixing(ONIndex1M,I2070,TRUE,_xll.ohTrigger(RecalcTrigger,Trigger1M)),NA())</f>
        <v>1.5339535460965337E-2</v>
      </c>
      <c r="O2070" s="44" t="e">
        <f>IFERROR(_xll.qlIndexFixing(ONIndex3M,I2070,TRUE,_xll.ohTrigger(RecalcTrigger,Trigger3M)),NA())</f>
        <v>#N/A</v>
      </c>
      <c r="P2070" s="44">
        <f>IFERROR(_xll.qlIndexFixing(ONIndex6M,I2070,TRUE,_xll.ohTrigger(RecalcTrigger,Trigger6M)),NA())</f>
        <v>1.5832647357001406E-2</v>
      </c>
      <c r="Q2070" s="183">
        <f>IFERROR(_xll.qlIndexFixing(ONIndex1Y,I2070,TRUE,_xll.ohTrigger(RecalcTrigger,Trigger1Y)),NA())</f>
        <v>1.6067180065535425E-2</v>
      </c>
    </row>
    <row r="2071" spans="2:17" x14ac:dyDescent="0.2">
      <c r="B2071" s="39" t="s">
        <v>42</v>
      </c>
      <c r="D2071" s="42">
        <f>_xll.qlCalendarAdvance(Calendar,$D2070,B2071,"f",FALSE)</f>
        <v>53975</v>
      </c>
      <c r="E2071" s="177">
        <f>_xll.qlInterestRateIndexValueDate(IndexON,D2071)</f>
        <v>53975</v>
      </c>
      <c r="F2071" s="193">
        <f>IFERROR(_xll.qlIndexFixing(IndexON,D2071,TRUE,_xll.ohTrigger(RecalcTrigger,TriggerON)),NA())</f>
        <v>1.5447484350472607E-2</v>
      </c>
      <c r="H2071" s="42">
        <f>_xll.qlCalendarAdvance(Calendar,$H2070,B2071,"f",FALSE)</f>
        <v>53975</v>
      </c>
      <c r="I2071" s="177">
        <f>_xll.qlInterestRateIndexValueDate(Index1M,$H2071)</f>
        <v>53979</v>
      </c>
      <c r="J2071" s="182">
        <f>IFERROR(_xll.qlIndexFixing(Index1M,$H2071,TRUE,_xll.ohTrigger(RecalcTrigger,Trigger1M)),NA())</f>
        <v>1.535101564818684E-2</v>
      </c>
      <c r="K2071" s="44" t="e">
        <f>IFERROR(_xll.qlIndexFixing(Index3M,H2071,TRUE,_xll.ohTrigger(RecalcTrigger,Trigger3M)),NA())</f>
        <v>#N/A</v>
      </c>
      <c r="L2071" s="44">
        <f>IFERROR(_xll.qlIndexFixing(Index6M,$H2071,TRUE,_xll.ohTrigger(RecalcTrigger,Trigger6M)),NA())</f>
        <v>1.5916631288164777E-2</v>
      </c>
      <c r="M2071" s="183">
        <f>IFERROR(_xll.qlIndexFixing(Index1Y,$H2071,TRUE,_xll.ohTrigger(RecalcTrigger,Trigger1Y)),NA())</f>
        <v>1.623070307634231E-2</v>
      </c>
      <c r="N2071" s="182">
        <f>IFERROR(_xll.qlIndexFixing(ONIndex1M,I2071,TRUE,_xll.ohTrigger(RecalcTrigger,Trigger1M)),NA())</f>
        <v>1.5340132981638277E-2</v>
      </c>
      <c r="O2071" s="44" t="e">
        <f>IFERROR(_xll.qlIndexFixing(ONIndex3M,I2071,TRUE,_xll.ohTrigger(RecalcTrigger,Trigger3M)),NA())</f>
        <v>#N/A</v>
      </c>
      <c r="P2071" s="44">
        <f>IFERROR(_xll.qlIndexFixing(ONIndex6M,I2071,TRUE,_xll.ohTrigger(RecalcTrigger,Trigger6M)),NA())</f>
        <v>1.5834288682077258E-2</v>
      </c>
      <c r="Q2071" s="183">
        <f>IFERROR(_xll.qlIndexFixing(ONIndex1Y,I2071,TRUE,_xll.ohTrigger(RecalcTrigger,Trigger1Y)),NA())</f>
        <v>1.6068678024732108E-2</v>
      </c>
    </row>
    <row r="2072" spans="2:17" x14ac:dyDescent="0.2">
      <c r="B2072" s="39" t="s">
        <v>42</v>
      </c>
      <c r="D2072" s="42">
        <f>_xll.qlCalendarAdvance(Calendar,$D2071,B2072,"f",FALSE)</f>
        <v>53982</v>
      </c>
      <c r="E2072" s="177">
        <f>_xll.qlInterestRateIndexValueDate(IndexON,D2072)</f>
        <v>53982</v>
      </c>
      <c r="F2072" s="193">
        <f>IFERROR(_xll.qlIndexFixing(IndexON,D2072,TRUE,_xll.ohTrigger(RecalcTrigger,TriggerON)),NA())</f>
        <v>1.5449524531137016E-2</v>
      </c>
      <c r="H2072" s="42">
        <f>_xll.qlCalendarAdvance(Calendar,$H2071,B2072,"f",FALSE)</f>
        <v>53982</v>
      </c>
      <c r="I2072" s="177">
        <f>_xll.qlInterestRateIndexValueDate(Index1M,$H2072)</f>
        <v>53986</v>
      </c>
      <c r="J2072" s="182">
        <f>IFERROR(_xll.qlIndexFixing(Index1M,$H2072,TRUE,_xll.ohTrigger(RecalcTrigger,Trigger1M)),NA())</f>
        <v>1.5351583041235514E-2</v>
      </c>
      <c r="K2072" s="44" t="e">
        <f>IFERROR(_xll.qlIndexFixing(Index3M,H2072,TRUE,_xll.ohTrigger(RecalcTrigger,Trigger3M)),NA())</f>
        <v>#N/A</v>
      </c>
      <c r="L2072" s="44">
        <f>IFERROR(_xll.qlIndexFixing(Index6M,$H2072,TRUE,_xll.ohTrigger(RecalcTrigger,Trigger6M)),NA())</f>
        <v>1.5918018517864195E-2</v>
      </c>
      <c r="M2072" s="183">
        <f>IFERROR(_xll.qlIndexFixing(Index1Y,$H2072,TRUE,_xll.ohTrigger(RecalcTrigger,Trigger1Y)),NA())</f>
        <v>1.623170346275056E-2</v>
      </c>
      <c r="N2072" s="182">
        <f>IFERROR(_xll.qlIndexFixing(ONIndex1M,I2072,TRUE,_xll.ohTrigger(RecalcTrigger,Trigger1M)),NA())</f>
        <v>1.5340719735723596E-2</v>
      </c>
      <c r="O2072" s="44" t="e">
        <f>IFERROR(_xll.qlIndexFixing(ONIndex3M,I2072,TRUE,_xll.ohTrigger(RecalcTrigger,Trigger3M)),NA())</f>
        <v>#N/A</v>
      </c>
      <c r="P2072" s="44">
        <f>IFERROR(_xll.qlIndexFixing(ONIndex6M,I2072,TRUE,_xll.ohTrigger(RecalcTrigger,Trigger6M)),NA())</f>
        <v>1.5835911121140356E-2</v>
      </c>
      <c r="Q2072" s="183">
        <f>IFERROR(_xll.qlIndexFixing(ONIndex1Y,I2072,TRUE,_xll.ohTrigger(RecalcTrigger,Trigger1Y)),NA())</f>
        <v>1.6070157706868926E-2</v>
      </c>
    </row>
    <row r="2073" spans="2:17" x14ac:dyDescent="0.2">
      <c r="B2073" s="39" t="s">
        <v>42</v>
      </c>
      <c r="D2073" s="42">
        <f>_xll.qlCalendarAdvance(Calendar,$D2072,B2073,"f",FALSE)</f>
        <v>53989</v>
      </c>
      <c r="E2073" s="177">
        <f>_xll.qlInterestRateIndexValueDate(IndexON,D2073)</f>
        <v>53989</v>
      </c>
      <c r="F2073" s="193">
        <f>IFERROR(_xll.qlIndexFixing(IndexON,D2073,TRUE,_xll.ohTrigger(RecalcTrigger,TriggerON)),NA())</f>
        <v>1.5451545603006878E-2</v>
      </c>
      <c r="H2073" s="42">
        <f>_xll.qlCalendarAdvance(Calendar,$H2072,B2073,"f",FALSE)</f>
        <v>53989</v>
      </c>
      <c r="I2073" s="177">
        <f>_xll.qlInterestRateIndexValueDate(Index1M,$H2073)</f>
        <v>53993</v>
      </c>
      <c r="J2073" s="182">
        <f>IFERROR(_xll.qlIndexFixing(Index1M,$H2073,TRUE,_xll.ohTrigger(RecalcTrigger,Trigger1M)),NA())</f>
        <v>1.5352139578983013E-2</v>
      </c>
      <c r="K2073" s="44" t="e">
        <f>IFERROR(_xll.qlIndexFixing(Index3M,H2073,TRUE,_xll.ohTrigger(RecalcTrigger,Trigger3M)),NA())</f>
        <v>#N/A</v>
      </c>
      <c r="L2073" s="44">
        <f>IFERROR(_xll.qlIndexFixing(Index6M,$H2073,TRUE,_xll.ohTrigger(RecalcTrigger,Trigger6M)),NA())</f>
        <v>1.5919385974080217E-2</v>
      </c>
      <c r="M2073" s="183">
        <f>IFERROR(_xll.qlIndexFixing(Index1Y,$H2073,TRUE,_xll.ohTrigger(RecalcTrigger,Trigger1Y)),NA())</f>
        <v>1.6232683837339501E-2</v>
      </c>
      <c r="N2073" s="182">
        <f>IFERROR(_xll.qlIndexFixing(ONIndex1M,I2073,TRUE,_xll.ohTrigger(RecalcTrigger,Trigger1M)),NA())</f>
        <v>1.5341295697162138E-2</v>
      </c>
      <c r="O2073" s="44" t="e">
        <f>IFERROR(_xll.qlIndexFixing(ONIndex3M,I2073,TRUE,_xll.ohTrigger(RecalcTrigger,Trigger3M)),NA())</f>
        <v>#N/A</v>
      </c>
      <c r="P2073" s="44">
        <f>IFERROR(_xll.qlIndexFixing(ONIndex6M,I2073,TRUE,_xll.ohTrigger(RecalcTrigger,Trigger6M)),NA())</f>
        <v>1.5837514621113158E-2</v>
      </c>
      <c r="Q2073" s="183">
        <f>IFERROR(_xll.qlIndexFixing(ONIndex1Y,I2073,TRUE,_xll.ohTrigger(RecalcTrigger,Trigger1Y)),NA())</f>
        <v>1.6071619059268016E-2</v>
      </c>
    </row>
    <row r="2074" spans="2:17" x14ac:dyDescent="0.2">
      <c r="B2074" s="39" t="s">
        <v>42</v>
      </c>
      <c r="D2074" s="42">
        <f>_xll.qlCalendarAdvance(Calendar,$D2073,B2074,"f",FALSE)</f>
        <v>53996</v>
      </c>
      <c r="E2074" s="177">
        <f>_xll.qlInterestRateIndexValueDate(IndexON,D2074)</f>
        <v>53996</v>
      </c>
      <c r="F2074" s="193">
        <f>IFERROR(_xll.qlIndexFixing(IndexON,D2074,TRUE,_xll.ohTrigger(RecalcTrigger,TriggerON)),NA())</f>
        <v>1.5453547514523436E-2</v>
      </c>
      <c r="H2074" s="42">
        <f>_xll.qlCalendarAdvance(Calendar,$H2073,B2074,"f",FALSE)</f>
        <v>53996</v>
      </c>
      <c r="I2074" s="177">
        <f>_xll.qlInterestRateIndexValueDate(Index1M,$H2074)</f>
        <v>54000</v>
      </c>
      <c r="J2074" s="182">
        <f>IFERROR(_xll.qlIndexFixing(Index1M,$H2074,TRUE,_xll.ohTrigger(RecalcTrigger,Trigger1M)),NA())</f>
        <v>1.5352319969321293E-2</v>
      </c>
      <c r="K2074" s="44" t="e">
        <f>IFERROR(_xll.qlIndexFixing(Index3M,H2074,TRUE,_xll.ohTrigger(RecalcTrigger,Trigger3M)),NA())</f>
        <v>#N/A</v>
      </c>
      <c r="L2074" s="44">
        <f>IFERROR(_xll.qlIndexFixing(Index6M,$H2074,TRUE,_xll.ohTrigger(RecalcTrigger,Trigger6M)),NA())</f>
        <v>1.5920293085801281E-2</v>
      </c>
      <c r="M2074" s="183">
        <f>IFERROR(_xll.qlIndexFixing(Index1Y,$H2074,TRUE,_xll.ohTrigger(RecalcTrigger,Trigger1Y)),NA())</f>
        <v>1.6233644146480344E-2</v>
      </c>
      <c r="N2074" s="182">
        <f>IFERROR(_xll.qlIndexFixing(ONIndex1M,I2074,TRUE,_xll.ohTrigger(RecalcTrigger,Trigger1M)),NA())</f>
        <v>1.5341860839415133E-2</v>
      </c>
      <c r="O2074" s="44" t="e">
        <f>IFERROR(_xll.qlIndexFixing(ONIndex3M,I2074,TRUE,_xll.ohTrigger(RecalcTrigger,Trigger3M)),NA())</f>
        <v>#N/A</v>
      </c>
      <c r="P2074" s="44">
        <f>IFERROR(_xll.qlIndexFixing(ONIndex6M,I2074,TRUE,_xll.ohTrigger(RecalcTrigger,Trigger6M)),NA())</f>
        <v>1.5839099128438505E-2</v>
      </c>
      <c r="Q2074" s="183">
        <f>IFERROR(_xll.qlIndexFixing(ONIndex1Y,I2074,TRUE,_xll.ohTrigger(RecalcTrigger,Trigger1Y)),NA())</f>
        <v>1.6073062029171581E-2</v>
      </c>
    </row>
    <row r="2075" spans="2:17" x14ac:dyDescent="0.2">
      <c r="B2075" s="39" t="s">
        <v>42</v>
      </c>
      <c r="D2075" s="42">
        <f>_xll.qlCalendarAdvance(Calendar,$D2074,B2075,"f",FALSE)</f>
        <v>54003</v>
      </c>
      <c r="E2075" s="177">
        <f>_xll.qlInterestRateIndexValueDate(IndexON,D2075)</f>
        <v>54003</v>
      </c>
      <c r="F2075" s="193">
        <f>IFERROR(_xll.qlIndexFixing(IndexON,D2075,TRUE,_xll.ohTrigger(RecalcTrigger,TriggerON)),NA())</f>
        <v>1.5455530213968061E-2</v>
      </c>
      <c r="H2075" s="42">
        <f>_xll.qlCalendarAdvance(Calendar,$H2074,B2075,"f",FALSE)</f>
        <v>54003</v>
      </c>
      <c r="I2075" s="177">
        <f>_xll.qlInterestRateIndexValueDate(Index1M,$H2075)</f>
        <v>54007</v>
      </c>
      <c r="J2075" s="182">
        <f>IFERROR(_xll.qlIndexFixing(Index1M,$H2075,TRUE,_xll.ohTrigger(RecalcTrigger,Trigger1M)),NA())</f>
        <v>1.5352855476245431E-2</v>
      </c>
      <c r="K2075" s="44" t="e">
        <f>IFERROR(_xll.qlIndexFixing(Index3M,H2075,TRUE,_xll.ohTrigger(RecalcTrigger,Trigger3M)),NA())</f>
        <v>#N/A</v>
      </c>
      <c r="L2075" s="44">
        <f>IFERROR(_xll.qlIndexFixing(Index6M,$H2075,TRUE,_xll.ohTrigger(RecalcTrigger,Trigger6M)),NA())</f>
        <v>1.5921622213797955E-2</v>
      </c>
      <c r="M2075" s="183">
        <f>IFERROR(_xll.qlIndexFixing(Index1Y,$H2075,TRUE,_xll.ohTrigger(RecalcTrigger,Trigger1Y)),NA())</f>
        <v>1.6234584336543852E-2</v>
      </c>
      <c r="N2075" s="182">
        <f>IFERROR(_xll.qlIndexFixing(ONIndex1M,I2075,TRUE,_xll.ohTrigger(RecalcTrigger,Trigger1M)),NA())</f>
        <v>1.5342415136583298E-2</v>
      </c>
      <c r="O2075" s="44" t="e">
        <f>IFERROR(_xll.qlIndexFixing(ONIndex3M,I2075,TRUE,_xll.ohTrigger(RecalcTrigger,Trigger3M)),NA())</f>
        <v>#N/A</v>
      </c>
      <c r="P2075" s="44">
        <f>IFERROR(_xll.qlIndexFixing(ONIndex6M,I2075,TRUE,_xll.ohTrigger(RecalcTrigger,Trigger6M)),NA())</f>
        <v>1.5840664589958919E-2</v>
      </c>
      <c r="Q2075" s="183">
        <f>IFERROR(_xll.qlIndexFixing(ONIndex1Y,I2075,TRUE,_xll.ohTrigger(RecalcTrigger,Trigger1Y)),NA())</f>
        <v>1.6074486563981694E-2</v>
      </c>
    </row>
    <row r="2076" spans="2:17" x14ac:dyDescent="0.2">
      <c r="B2076" s="39" t="s">
        <v>42</v>
      </c>
      <c r="D2076" s="42">
        <f>_xll.qlCalendarAdvance(Calendar,$D2075,B2076,"f",FALSE)</f>
        <v>54010</v>
      </c>
      <c r="E2076" s="177">
        <f>_xll.qlInterestRateIndexValueDate(IndexON,D2076)</f>
        <v>54010</v>
      </c>
      <c r="F2076" s="193">
        <f>IFERROR(_xll.qlIndexFixing(IndexON,D2076,TRUE,_xll.ohTrigger(RecalcTrigger,TriggerON)),NA())</f>
        <v>1.5457493649462251E-2</v>
      </c>
      <c r="H2076" s="42">
        <f>_xll.qlCalendarAdvance(Calendar,$H2075,B2076,"f",FALSE)</f>
        <v>54010</v>
      </c>
      <c r="I2076" s="177">
        <f>_xll.qlInterestRateIndexValueDate(Index1M,$H2076)</f>
        <v>54014</v>
      </c>
      <c r="J2076" s="182">
        <f>IFERROR(_xll.qlIndexFixing(Index1M,$H2076,TRUE,_xll.ohTrigger(RecalcTrigger,Trigger1M)),NA())</f>
        <v>1.5353380051452703E-2</v>
      </c>
      <c r="K2076" s="44" t="e">
        <f>IFERROR(_xll.qlIndexFixing(Index3M,H2076,TRUE,_xll.ohTrigger(RecalcTrigger,Trigger3M)),NA())</f>
        <v>#N/A</v>
      </c>
      <c r="L2076" s="44">
        <f>IFERROR(_xll.qlIndexFixing(Index6M,$H2076,TRUE,_xll.ohTrigger(RecalcTrigger,Trigger6M)),NA())</f>
        <v>1.5922931411797198E-2</v>
      </c>
      <c r="M2076" s="183">
        <f>IFERROR(_xll.qlIndexFixing(Index1Y,$H2076,TRUE,_xll.ohTrigger(RecalcTrigger,Trigger1Y)),NA())</f>
        <v>1.6235504353903415E-2</v>
      </c>
      <c r="N2076" s="182">
        <f>IFERROR(_xll.qlIndexFixing(ONIndex1M,I2076,TRUE,_xll.ohTrigger(RecalcTrigger,Trigger1M)),NA())</f>
        <v>1.534295856236767E-2</v>
      </c>
      <c r="O2076" s="44" t="e">
        <f>IFERROR(_xll.qlIndexFixing(ONIndex3M,I2076,TRUE,_xll.ohTrigger(RecalcTrigger,Trigger3M)),NA())</f>
        <v>#N/A</v>
      </c>
      <c r="P2076" s="44">
        <f>IFERROR(_xll.qlIndexFixing(ONIndex6M,I2076,TRUE,_xll.ohTrigger(RecalcTrigger,Trigger6M)),NA())</f>
        <v>1.5842210952436986E-2</v>
      </c>
      <c r="Q2076" s="183">
        <f>IFERROR(_xll.qlIndexFixing(ONIndex1Y,I2076,TRUE,_xll.ohTrigger(RecalcTrigger,Trigger1Y)),NA())</f>
        <v>1.6075892610700748E-2</v>
      </c>
    </row>
    <row r="2077" spans="2:17" x14ac:dyDescent="0.2">
      <c r="B2077" s="39" t="s">
        <v>42</v>
      </c>
      <c r="D2077" s="42">
        <f>_xll.qlCalendarAdvance(Calendar,$D2076,B2077,"f",FALSE)</f>
        <v>54017</v>
      </c>
      <c r="E2077" s="177">
        <f>_xll.qlInterestRateIndexValueDate(IndexON,D2077)</f>
        <v>54017</v>
      </c>
      <c r="F2077" s="193">
        <f>IFERROR(_xll.qlIndexFixing(IndexON,D2077,TRUE,_xll.ohTrigger(RecalcTrigger,TriggerON)),NA())</f>
        <v>1.5459437769127504E-2</v>
      </c>
      <c r="H2077" s="42">
        <f>_xll.qlCalendarAdvance(Calendar,$H2076,B2077,"f",FALSE)</f>
        <v>54017</v>
      </c>
      <c r="I2077" s="177">
        <f>_xll.qlInterestRateIndexValueDate(Index1M,$H2077)</f>
        <v>54021</v>
      </c>
      <c r="J2077" s="182">
        <f>IFERROR(_xll.qlIndexFixing(Index1M,$H2077,TRUE,_xll.ohTrigger(RecalcTrigger,Trigger1M)),NA())</f>
        <v>1.535461957252765E-2</v>
      </c>
      <c r="K2077" s="44" t="e">
        <f>IFERROR(_xll.qlIndexFixing(Index3M,H2077,TRUE,_xll.ohTrigger(RecalcTrigger,Trigger3M)),NA())</f>
        <v>#N/A</v>
      </c>
      <c r="L2077" s="44">
        <f>IFERROR(_xll.qlIndexFixing(Index6M,$H2077,TRUE,_xll.ohTrigger(RecalcTrigger,Trigger6M)),NA())</f>
        <v>1.5924220626060016E-2</v>
      </c>
      <c r="M2077" s="183">
        <f>IFERROR(_xll.qlIndexFixing(Index1Y,$H2077,TRUE,_xll.ohTrigger(RecalcTrigger,Trigger1Y)),NA())</f>
        <v>1.6236404144932642E-2</v>
      </c>
      <c r="N2077" s="182">
        <f>IFERROR(_xll.qlIndexFixing(ONIndex1M,I2077,TRUE,_xll.ohTrigger(RecalcTrigger,Trigger1M)),NA())</f>
        <v>1.5343491090469286E-2</v>
      </c>
      <c r="O2077" s="44" t="e">
        <f>IFERROR(_xll.qlIndexFixing(ONIndex3M,I2077,TRUE,_xll.ohTrigger(RecalcTrigger,Trigger3M)),NA())</f>
        <v>#N/A</v>
      </c>
      <c r="P2077" s="44">
        <f>IFERROR(_xll.qlIndexFixing(ONIndex6M,I2077,TRUE,_xll.ohTrigger(RecalcTrigger,Trigger6M)),NA())</f>
        <v>1.5843738162555354E-2</v>
      </c>
      <c r="Q2077" s="183">
        <f>IFERROR(_xll.qlIndexFixing(ONIndex1Y,I2077,TRUE,_xll.ohTrigger(RecalcTrigger,Trigger1Y)),NA())</f>
        <v>1.6077280116810755E-2</v>
      </c>
    </row>
    <row r="2078" spans="2:17" x14ac:dyDescent="0.2">
      <c r="B2078" s="39" t="s">
        <v>42</v>
      </c>
      <c r="D2078" s="42">
        <f>_xll.qlCalendarAdvance(Calendar,$D2077,B2078,"f",FALSE)</f>
        <v>54024</v>
      </c>
      <c r="E2078" s="177">
        <f>_xll.qlInterestRateIndexValueDate(IndexON,D2078)</f>
        <v>54024</v>
      </c>
      <c r="F2078" s="193">
        <f>IFERROR(_xll.qlIndexFixing(IndexON,D2078,TRUE,_xll.ohTrigger(RecalcTrigger,TriggerON)),NA())</f>
        <v>1.5461362521485E-2</v>
      </c>
      <c r="H2078" s="42">
        <f>_xll.qlCalendarAdvance(Calendar,$H2077,B2078,"f",FALSE)</f>
        <v>54024</v>
      </c>
      <c r="I2078" s="177">
        <f>_xll.qlInterestRateIndexValueDate(Index1M,$H2078)</f>
        <v>54028</v>
      </c>
      <c r="J2078" s="182">
        <f>IFERROR(_xll.qlIndexFixing(Index1M,$H2078,TRUE,_xll.ohTrigger(RecalcTrigger,Trigger1M)),NA())</f>
        <v>1.5354758519361125E-2</v>
      </c>
      <c r="K2078" s="44" t="e">
        <f>IFERROR(_xll.qlIndexFixing(Index3M,H2078,TRUE,_xll.ohTrigger(RecalcTrigger,Trigger3M)),NA())</f>
        <v>#N/A</v>
      </c>
      <c r="L2078" s="44">
        <f>IFERROR(_xll.qlIndexFixing(Index6M,$H2078,TRUE,_xll.ohTrigger(RecalcTrigger,Trigger6M)),NA())</f>
        <v>1.5925924771927873E-2</v>
      </c>
      <c r="M2078" s="183">
        <f>IFERROR(_xll.qlIndexFixing(Index1Y,$H2078,TRUE,_xll.ohTrigger(RecalcTrigger,Trigger1Y)),NA())</f>
        <v>1.6237283656006227E-2</v>
      </c>
      <c r="N2078" s="182">
        <f>IFERROR(_xll.qlIndexFixing(ONIndex1M,I2078,TRUE,_xll.ohTrigger(RecalcTrigger,Trigger1M)),NA())</f>
        <v>1.5344012694749054E-2</v>
      </c>
      <c r="O2078" s="44" t="e">
        <f>IFERROR(_xll.qlIndexFixing(ONIndex3M,I2078,TRUE,_xll.ohTrigger(RecalcTrigger,Trigger3M)),NA())</f>
        <v>#N/A</v>
      </c>
      <c r="P2078" s="44">
        <f>IFERROR(_xll.qlIndexFixing(ONIndex6M,I2078,TRUE,_xll.ohTrigger(RecalcTrigger,Trigger6M)),NA())</f>
        <v>1.5845246167156546E-2</v>
      </c>
      <c r="Q2078" s="183">
        <f>IFERROR(_xll.qlIndexFixing(ONIndex1Y,I2078,TRUE,_xll.ohTrigger(RecalcTrigger,Trigger1Y)),NA())</f>
        <v>1.6078649029793723E-2</v>
      </c>
    </row>
    <row r="2079" spans="2:17" x14ac:dyDescent="0.2">
      <c r="B2079" s="39" t="s">
        <v>42</v>
      </c>
      <c r="D2079" s="42">
        <f>_xll.qlCalendarAdvance(Calendar,$D2078,B2079,"f",FALSE)</f>
        <v>54031</v>
      </c>
      <c r="E2079" s="177">
        <f>_xll.qlInterestRateIndexValueDate(IndexON,D2079)</f>
        <v>54031</v>
      </c>
      <c r="F2079" s="193">
        <f>IFERROR(_xll.qlIndexFixing(IndexON,D2079,TRUE,_xll.ohTrigger(RecalcTrigger,TriggerON)),NA())</f>
        <v>1.5463267854576301E-2</v>
      </c>
      <c r="H2079" s="42">
        <f>_xll.qlCalendarAdvance(Calendar,$H2078,B2079,"f",FALSE)</f>
        <v>54031</v>
      </c>
      <c r="I2079" s="177">
        <f>_xll.qlInterestRateIndexValueDate(Index1M,$H2079)</f>
        <v>54035</v>
      </c>
      <c r="J2079" s="182">
        <f>IFERROR(_xll.qlIndexFixing(Index1M,$H2079,TRUE,_xll.ohTrigger(RecalcTrigger,Trigger1M)),NA())</f>
        <v>1.5355249374003219E-2</v>
      </c>
      <c r="K2079" s="44" t="e">
        <f>IFERROR(_xll.qlIndexFixing(Index3M,H2079,TRUE,_xll.ohTrigger(RecalcTrigger,Trigger3M)),NA())</f>
        <v>#N/A</v>
      </c>
      <c r="L2079" s="44">
        <f>IFERROR(_xll.qlIndexFixing(Index6M,$H2079,TRUE,_xll.ohTrigger(RecalcTrigger,Trigger6M)),NA())</f>
        <v>1.5927172458665189E-2</v>
      </c>
      <c r="M2079" s="183">
        <f>IFERROR(_xll.qlIndexFixing(Index1Y,$H2079,TRUE,_xll.ohTrigger(RecalcTrigger,Trigger1Y)),NA())</f>
        <v>1.623814283349953E-2</v>
      </c>
      <c r="N2079" s="182">
        <f>IFERROR(_xll.qlIndexFixing(ONIndex1M,I2079,TRUE,_xll.ohTrigger(RecalcTrigger,Trigger1M)),NA())</f>
        <v>1.5344523348828076E-2</v>
      </c>
      <c r="O2079" s="44" t="e">
        <f>IFERROR(_xll.qlIndexFixing(ONIndex3M,I2079,TRUE,_xll.ohTrigger(RecalcTrigger,Trigger3M)),NA())</f>
        <v>#N/A</v>
      </c>
      <c r="P2079" s="44">
        <f>IFERROR(_xll.qlIndexFixing(ONIndex6M,I2079,TRUE,_xll.ohTrigger(RecalcTrigger,Trigger6M)),NA())</f>
        <v>1.5846734912763338E-2</v>
      </c>
      <c r="Q2079" s="183">
        <f>IFERROR(_xll.qlIndexFixing(ONIndex1Y,I2079,TRUE,_xll.ohTrigger(RecalcTrigger,Trigger1Y)),NA())</f>
        <v>1.6079999296572112E-2</v>
      </c>
    </row>
    <row r="2080" spans="2:17" x14ac:dyDescent="0.2">
      <c r="B2080" s="39" t="s">
        <v>42</v>
      </c>
      <c r="D2080" s="42">
        <f>_xll.qlCalendarAdvance(Calendar,$D2079,B2080,"f",FALSE)</f>
        <v>54038</v>
      </c>
      <c r="E2080" s="177">
        <f>_xll.qlInterestRateIndexValueDate(IndexON,D2080)</f>
        <v>54038</v>
      </c>
      <c r="F2080" s="193">
        <f>IFERROR(_xll.qlIndexFixing(IndexON,D2080,TRUE,_xll.ohTrigger(RecalcTrigger,TriggerON)),NA())</f>
        <v>1.5465153716602842E-2</v>
      </c>
      <c r="H2080" s="42">
        <f>_xll.qlCalendarAdvance(Calendar,$H2079,B2080,"f",FALSE)</f>
        <v>54038</v>
      </c>
      <c r="I2080" s="177">
        <f>_xll.qlInterestRateIndexValueDate(Index1M,$H2080)</f>
        <v>54042</v>
      </c>
      <c r="J2080" s="182">
        <f>IFERROR(_xll.qlIndexFixing(Index1M,$H2080,TRUE,_xll.ohTrigger(RecalcTrigger,Trigger1M)),NA())</f>
        <v>1.5355729189581455E-2</v>
      </c>
      <c r="K2080" s="44" t="e">
        <f>IFERROR(_xll.qlIndexFixing(Index3M,H2080,TRUE,_xll.ohTrigger(RecalcTrigger,Trigger3M)),NA())</f>
        <v>#N/A</v>
      </c>
      <c r="L2080" s="44">
        <f>IFERROR(_xll.qlIndexFixing(Index6M,$H2080,TRUE,_xll.ohTrigger(RecalcTrigger,Trigger6M)),NA())</f>
        <v>1.5928399995730844E-2</v>
      </c>
      <c r="M2080" s="183">
        <f>IFERROR(_xll.qlIndexFixing(Index1Y,$H2080,TRUE,_xll.ohTrigger(RecalcTrigger,Trigger1Y)),NA())</f>
        <v>1.6238981623790089E-2</v>
      </c>
      <c r="N2080" s="182">
        <f>IFERROR(_xll.qlIndexFixing(ONIndex1M,I2080,TRUE,_xll.ohTrigger(RecalcTrigger,Trigger1M)),NA())</f>
        <v>1.5345023026727134E-2</v>
      </c>
      <c r="O2080" s="44" t="e">
        <f>IFERROR(_xll.qlIndexFixing(ONIndex3M,I2080,TRUE,_xll.ohTrigger(RecalcTrigger,Trigger3M)),NA())</f>
        <v>#N/A</v>
      </c>
      <c r="P2080" s="44">
        <f>IFERROR(_xll.qlIndexFixing(ONIndex6M,I2080,TRUE,_xll.ohTrigger(RecalcTrigger,Trigger6M)),NA())</f>
        <v>1.5848204346218253E-2</v>
      </c>
      <c r="Q2080" s="183">
        <f>IFERROR(_xll.qlIndexFixing(ONIndex1Y,I2080,TRUE,_xll.ohTrigger(RecalcTrigger,Trigger1Y)),NA())</f>
        <v>1.6081330864707866E-2</v>
      </c>
    </row>
    <row r="2081" spans="2:17" x14ac:dyDescent="0.2">
      <c r="B2081" s="39" t="s">
        <v>42</v>
      </c>
      <c r="D2081" s="42">
        <f>_xll.qlCalendarAdvance(Calendar,$D2080,B2081,"f",FALSE)</f>
        <v>54045</v>
      </c>
      <c r="E2081" s="177">
        <f>_xll.qlInterestRateIndexValueDate(IndexON,D2081)</f>
        <v>54045</v>
      </c>
      <c r="F2081" s="193">
        <f>IFERROR(_xll.qlIndexFixing(IndexON,D2081,TRUE,_xll.ohTrigger(RecalcTrigger,TriggerON)),NA())</f>
        <v>1.5467020055766056E-2</v>
      </c>
      <c r="H2081" s="42">
        <f>_xll.qlCalendarAdvance(Calendar,$H2080,B2081,"f",FALSE)</f>
        <v>54045</v>
      </c>
      <c r="I2081" s="177">
        <f>_xll.qlInterestRateIndexValueDate(Index1M,$H2081)</f>
        <v>54049</v>
      </c>
      <c r="J2081" s="182">
        <f>IFERROR(_xll.qlIndexFixing(Index1M,$H2081,TRUE,_xll.ohTrigger(RecalcTrigger,Trigger1M)),NA())</f>
        <v>1.5356197939838129E-2</v>
      </c>
      <c r="K2081" s="44" t="e">
        <f>IFERROR(_xll.qlIndexFixing(Index3M,H2081,TRUE,_xll.ohTrigger(RecalcTrigger,Trigger3M)),NA())</f>
        <v>#N/A</v>
      </c>
      <c r="L2081" s="44">
        <f>IFERROR(_xll.qlIndexFixing(Index6M,$H2081,TRUE,_xll.ohTrigger(RecalcTrigger,Trigger6M)),NA())</f>
        <v>1.5929607329387283E-2</v>
      </c>
      <c r="M2081" s="183">
        <f>IFERROR(_xll.qlIndexFixing(Index1Y,$H2081,TRUE,_xll.ohTrigger(RecalcTrigger,Trigger1Y)),NA())</f>
        <v>1.6239799973255878E-2</v>
      </c>
      <c r="N2081" s="182">
        <f>IFERROR(_xll.qlIndexFixing(ONIndex1M,I2081,TRUE,_xll.ohTrigger(RecalcTrigger,Trigger1M)),NA())</f>
        <v>1.5346371835844863E-2</v>
      </c>
      <c r="O2081" s="44" t="e">
        <f>IFERROR(_xll.qlIndexFixing(ONIndex3M,I2081,TRUE,_xll.ohTrigger(RecalcTrigger,Trigger3M)),NA())</f>
        <v>#N/A</v>
      </c>
      <c r="P2081" s="44">
        <f>IFERROR(_xll.qlIndexFixing(ONIndex6M,I2081,TRUE,_xll.ohTrigger(RecalcTrigger,Trigger6M)),NA())</f>
        <v>1.5850967672665917E-2</v>
      </c>
      <c r="Q2081" s="183">
        <f>IFERROR(_xll.qlIndexFixing(ONIndex1Y,I2081,TRUE,_xll.ohTrigger(RecalcTrigger,Trigger1Y)),NA())</f>
        <v>1.6083918972435995E-2</v>
      </c>
    </row>
    <row r="2082" spans="2:17" x14ac:dyDescent="0.2">
      <c r="B2082" s="39" t="s">
        <v>42</v>
      </c>
      <c r="D2082" s="42">
        <f>_xll.qlCalendarAdvance(Calendar,$D2081,B2082,"f",FALSE)</f>
        <v>54053</v>
      </c>
      <c r="E2082" s="177">
        <f>_xll.qlInterestRateIndexValueDate(IndexON,D2082)</f>
        <v>54053</v>
      </c>
      <c r="F2082" s="193">
        <f>IFERROR(_xll.qlIndexFixing(IndexON,D2082,TRUE,_xll.ohTrigger(RecalcTrigger,TriggerON)),NA())</f>
        <v>1.5470055468886912E-2</v>
      </c>
      <c r="H2082" s="42">
        <f>_xll.qlCalendarAdvance(Calendar,$H2081,B2082,"f",FALSE)</f>
        <v>54053</v>
      </c>
      <c r="I2082" s="177">
        <f>_xll.qlInterestRateIndexValueDate(Index1M,$H2082)</f>
        <v>54057</v>
      </c>
      <c r="J2082" s="182">
        <f>IFERROR(_xll.qlIndexFixing(Index1M,$H2082,TRUE,_xll.ohTrigger(RecalcTrigger,Trigger1M)),NA())</f>
        <v>1.5356720071378714E-2</v>
      </c>
      <c r="K2082" s="44" t="e">
        <f>IFERROR(_xll.qlIndexFixing(Index3M,H2082,TRUE,_xll.ohTrigger(RecalcTrigger,Trigger3M)),NA())</f>
        <v>#N/A</v>
      </c>
      <c r="L2082" s="44">
        <f>IFERROR(_xll.qlIndexFixing(Index6M,$H2082,TRUE,_xll.ohTrigger(RecalcTrigger,Trigger6M)),NA())</f>
        <v>1.5930533188335993E-2</v>
      </c>
      <c r="M2082" s="183">
        <f>IFERROR(_xll.qlIndexFixing(Index1Y,$H2082,TRUE,_xll.ohTrigger(RecalcTrigger,Trigger1Y)),NA())</f>
        <v>1.6240710131421105E-2</v>
      </c>
      <c r="N2082" s="182">
        <f>IFERROR(_xll.qlIndexFixing(ONIndex1M,I2082,TRUE,_xll.ohTrigger(RecalcTrigger,Trigger1M)),NA())</f>
        <v>1.5346844788002301E-2</v>
      </c>
      <c r="O2082" s="44" t="e">
        <f>IFERROR(_xll.qlIndexFixing(ONIndex3M,I2082,TRUE,_xll.ohTrigger(RecalcTrigger,Trigger3M)),NA())</f>
        <v>#N/A</v>
      </c>
      <c r="P2082" s="44">
        <f>IFERROR(_xll.qlIndexFixing(ONIndex6M,I2082,TRUE,_xll.ohTrigger(RecalcTrigger,Trigger6M)),NA())</f>
        <v>1.5852390108301861E-2</v>
      </c>
      <c r="Q2082" s="183">
        <f>IFERROR(_xll.qlIndexFixing(ONIndex1Y,I2082,TRUE,_xll.ohTrigger(RecalcTrigger,Trigger1Y)),NA())</f>
        <v>1.6085205024500837E-2</v>
      </c>
    </row>
    <row r="2083" spans="2:17" x14ac:dyDescent="0.2">
      <c r="B2083" s="39" t="s">
        <v>42</v>
      </c>
      <c r="D2083" s="42">
        <f>_xll.qlCalendarAdvance(Calendar,$D2082,B2083,"f",FALSE)</f>
        <v>54060</v>
      </c>
      <c r="E2083" s="177">
        <f>_xll.qlInterestRateIndexValueDate(IndexON,D2083)</f>
        <v>54060</v>
      </c>
      <c r="F2083" s="193">
        <f>IFERROR(_xll.qlIndexFixing(IndexON,D2083,TRUE,_xll.ohTrigger(RecalcTrigger,TriggerON)),NA())</f>
        <v>1.5471877146469026E-2</v>
      </c>
      <c r="H2083" s="42">
        <f>_xll.qlCalendarAdvance(Calendar,$H2082,B2083,"f",FALSE)</f>
        <v>54060</v>
      </c>
      <c r="I2083" s="177">
        <f>_xll.qlInterestRateIndexValueDate(Index1M,$H2083)</f>
        <v>54064</v>
      </c>
      <c r="J2083" s="182">
        <f>IFERROR(_xll.qlIndexFixing(Index1M,$H2083,TRUE,_xll.ohTrigger(RecalcTrigger,Trigger1M)),NA())</f>
        <v>1.5357165021844863E-2</v>
      </c>
      <c r="K2083" s="44" t="e">
        <f>IFERROR(_xll.qlIndexFixing(Index3M,H2083,TRUE,_xll.ohTrigger(RecalcTrigger,Trigger3M)),NA())</f>
        <v>#N/A</v>
      </c>
      <c r="L2083" s="44">
        <f>IFERROR(_xll.qlIndexFixing(Index6M,$H2083,TRUE,_xll.ohTrigger(RecalcTrigger,Trigger6M)),NA())</f>
        <v>1.5931698466432866E-2</v>
      </c>
      <c r="M2083" s="183">
        <f>IFERROR(_xll.qlIndexFixing(Index1Y,$H2083,TRUE,_xll.ohTrigger(RecalcTrigger,Trigger1Y)),NA())</f>
        <v>1.6241484498559604E-2</v>
      </c>
      <c r="N2083" s="182">
        <f>IFERROR(_xll.qlIndexFixing(ONIndex1M,I2083,TRUE,_xll.ohTrigger(RecalcTrigger,Trigger1M)),NA())</f>
        <v>1.5346521692558568E-2</v>
      </c>
      <c r="O2083" s="44" t="e">
        <f>IFERROR(_xll.qlIndexFixing(ONIndex3M,I2083,TRUE,_xll.ohTrigger(RecalcTrigger,Trigger3M)),NA())</f>
        <v>#N/A</v>
      </c>
      <c r="P2083" s="44">
        <f>IFERROR(_xll.qlIndexFixing(ONIndex6M,I2083,TRUE,_xll.ohTrigger(RecalcTrigger,Trigger6M)),NA())</f>
        <v>1.5852696245151066E-2</v>
      </c>
      <c r="Q2083" s="183">
        <f>IFERROR(_xll.qlIndexFixing(ONIndex1Y,I2083,TRUE,_xll.ohTrigger(RecalcTrigger,Trigger1Y)),NA())</f>
        <v>1.608539347247806E-2</v>
      </c>
    </row>
    <row r="2084" spans="2:17" x14ac:dyDescent="0.2">
      <c r="B2084" s="39" t="s">
        <v>42</v>
      </c>
      <c r="D2084" s="42">
        <f>_xll.qlCalendarAdvance(Calendar,$D2083,B2084,"f",FALSE)</f>
        <v>54067</v>
      </c>
      <c r="E2084" s="177">
        <f>_xll.qlInterestRateIndexValueDate(IndexON,D2084)</f>
        <v>54067</v>
      </c>
      <c r="F2084" s="193">
        <f>IFERROR(_xll.qlIndexFixing(IndexON,D2084,TRUE,_xll.ohTrigger(RecalcTrigger,TriggerON)),NA())</f>
        <v>1.5473679129538453E-2</v>
      </c>
      <c r="H2084" s="42">
        <f>_xll.qlCalendarAdvance(Calendar,$H2083,B2084,"f",FALSE)</f>
        <v>54067</v>
      </c>
      <c r="I2084" s="177">
        <f>_xll.qlInterestRateIndexValueDate(Index1M,$H2084)</f>
        <v>54071</v>
      </c>
      <c r="J2084" s="182">
        <f>IFERROR(_xll.qlIndexFixing(Index1M,$H2084,TRUE,_xll.ohTrigger(RecalcTrigger,Trigger1M)),NA())</f>
        <v>1.5357598824487704E-2</v>
      </c>
      <c r="K2084" s="44" t="e">
        <f>IFERROR(_xll.qlIndexFixing(Index3M,H2084,TRUE,_xll.ohTrigger(RecalcTrigger,Trigger3M)),NA())</f>
        <v>#N/A</v>
      </c>
      <c r="L2084" s="44">
        <f>IFERROR(_xll.qlIndexFixing(Index6M,$H2084,TRUE,_xll.ohTrigger(RecalcTrigger,Trigger6M)),NA())</f>
        <v>1.5932843376960128E-2</v>
      </c>
      <c r="M2084" s="183">
        <f>IFERROR(_xll.qlIndexFixing(Index1Y,$H2084,TRUE,_xll.ohTrigger(RecalcTrigger,Trigger1Y)),NA())</f>
        <v>1.6242238256353708E-2</v>
      </c>
      <c r="N2084" s="182">
        <f>IFERROR(_xll.qlIndexFixing(ONIndex1M,I2084,TRUE,_xll.ohTrigger(RecalcTrigger,Trigger1M)),NA())</f>
        <v>1.5346975617855918E-2</v>
      </c>
      <c r="O2084" s="44" t="e">
        <f>IFERROR(_xll.qlIndexFixing(ONIndex3M,I2084,TRUE,_xll.ohTrigger(RecalcTrigger,Trigger3M)),NA())</f>
        <v>#N/A</v>
      </c>
      <c r="P2084" s="44">
        <f>IFERROR(_xll.qlIndexFixing(ONIndex6M,I2084,TRUE,_xll.ohTrigger(RecalcTrigger,Trigger6M)),NA())</f>
        <v>1.5854085103459425E-2</v>
      </c>
      <c r="Q2084" s="183">
        <f>IFERROR(_xll.qlIndexFixing(ONIndex1Y,I2084,TRUE,_xll.ohTrigger(RecalcTrigger,Trigger1Y)),NA())</f>
        <v>1.608664701302942E-2</v>
      </c>
    </row>
    <row r="2085" spans="2:17" x14ac:dyDescent="0.2">
      <c r="B2085" s="39" t="s">
        <v>42</v>
      </c>
      <c r="D2085" s="42">
        <f>_xll.qlCalendarAdvance(Calendar,$D2084,B2085,"f",FALSE)</f>
        <v>54074</v>
      </c>
      <c r="E2085" s="177">
        <f>_xll.qlInterestRateIndexValueDate(IndexON,D2085)</f>
        <v>54074</v>
      </c>
      <c r="F2085" s="193">
        <f>IFERROR(_xll.qlIndexFixing(IndexON,D2085,TRUE,_xll.ohTrigger(RecalcTrigger,TriggerON)),NA())</f>
        <v>1.5475461366296628E-2</v>
      </c>
      <c r="H2085" s="42">
        <f>_xll.qlCalendarAdvance(Calendar,$H2084,B2085,"f",FALSE)</f>
        <v>54074</v>
      </c>
      <c r="I2085" s="177">
        <f>_xll.qlInterestRateIndexValueDate(Index1M,$H2085)</f>
        <v>54078</v>
      </c>
      <c r="J2085" s="182">
        <f>IFERROR(_xll.qlIndexFixing(Index1M,$H2085,TRUE,_xll.ohTrigger(RecalcTrigger,Trigger1M)),NA())</f>
        <v>1.5358021453057263E-2</v>
      </c>
      <c r="K2085" s="44" t="e">
        <f>IFERROR(_xll.qlIndexFixing(Index3M,H2085,TRUE,_xll.ohTrigger(RecalcTrigger,Trigger3M)),NA())</f>
        <v>#N/A</v>
      </c>
      <c r="L2085" s="44">
        <f>IFERROR(_xll.qlIndexFixing(Index6M,$H2085,TRUE,_xll.ohTrigger(RecalcTrigger,Trigger6M)),NA())</f>
        <v>1.5933967866184503E-2</v>
      </c>
      <c r="M2085" s="183">
        <f>IFERROR(_xll.qlIndexFixing(Index1Y,$H2085,TRUE,_xll.ohTrigger(RecalcTrigger,Trigger1Y)),NA())</f>
        <v>1.6242971351185107E-2</v>
      </c>
      <c r="N2085" s="182">
        <f>IFERROR(_xll.qlIndexFixing(ONIndex1M,I2085,TRUE,_xll.ohTrigger(RecalcTrigger,Trigger1M)),NA())</f>
        <v>1.5347418432121174E-2</v>
      </c>
      <c r="O2085" s="44" t="e">
        <f>IFERROR(_xll.qlIndexFixing(ONIndex3M,I2085,TRUE,_xll.ohTrigger(RecalcTrigger,Trigger3M)),NA())</f>
        <v>#N/A</v>
      </c>
      <c r="P2085" s="44">
        <f>IFERROR(_xll.qlIndexFixing(ONIndex6M,I2085,TRUE,_xll.ohTrigger(RecalcTrigger,Trigger6M)),NA())</f>
        <v>1.585545437583491E-2</v>
      </c>
      <c r="Q2085" s="183">
        <f>IFERROR(_xll.qlIndexFixing(ONIndex1Y,I2085,TRUE,_xll.ohTrigger(RecalcTrigger,Trigger1Y)),NA())</f>
        <v>1.6087881583874974E-2</v>
      </c>
    </row>
    <row r="2086" spans="2:17" x14ac:dyDescent="0.2">
      <c r="B2086" s="39" t="s">
        <v>42</v>
      </c>
      <c r="D2086" s="42">
        <f>_xll.qlCalendarAdvance(Calendar,$D2085,B2086,"f",FALSE)</f>
        <v>54081</v>
      </c>
      <c r="E2086" s="177">
        <f>_xll.qlInterestRateIndexValueDate(IndexON,D2086)</f>
        <v>54081</v>
      </c>
      <c r="F2086" s="193">
        <f>IFERROR(_xll.qlIndexFixing(IndexON,D2086,TRUE,_xll.ohTrigger(RecalcTrigger,TriggerON)),NA())</f>
        <v>1.5477223804944984E-2</v>
      </c>
      <c r="H2086" s="42">
        <f>_xll.qlCalendarAdvance(Calendar,$H2085,B2086,"f",FALSE)</f>
        <v>54081</v>
      </c>
      <c r="I2086" s="177">
        <f>_xll.qlInterestRateIndexValueDate(Index1M,$H2086)</f>
        <v>54085</v>
      </c>
      <c r="J2086" s="182">
        <f>IFERROR(_xll.qlIndexFixing(Index1M,$H2086,TRUE,_xll.ohTrigger(RecalcTrigger,Trigger1M)),NA())</f>
        <v>1.5358432881298416E-2</v>
      </c>
      <c r="K2086" s="44" t="e">
        <f>IFERROR(_xll.qlIndexFixing(Index3M,H2086,TRUE,_xll.ohTrigger(RecalcTrigger,Trigger3M)),NA())</f>
        <v>#N/A</v>
      </c>
      <c r="L2086" s="44">
        <f>IFERROR(_xll.qlIndexFixing(Index6M,$H2086,TRUE,_xll.ohTrigger(RecalcTrigger,Trigger6M)),NA())</f>
        <v>1.5935071880371385E-2</v>
      </c>
      <c r="M2086" s="183">
        <f>IFERROR(_xll.qlIndexFixing(Index1Y,$H2086,TRUE,_xll.ohTrigger(RecalcTrigger,Trigger1Y)),NA())</f>
        <v>1.6243683729438324E-2</v>
      </c>
      <c r="N2086" s="182">
        <f>IFERROR(_xll.qlIndexFixing(ONIndex1M,I2086,TRUE,_xll.ohTrigger(RecalcTrigger,Trigger1M)),NA())</f>
        <v>1.5347850109215244E-2</v>
      </c>
      <c r="O2086" s="44" t="e">
        <f>IFERROR(_xll.qlIndexFixing(ONIndex3M,I2086,TRUE,_xll.ohTrigger(RecalcTrigger,Trigger3M)),NA())</f>
        <v>#N/A</v>
      </c>
      <c r="P2086" s="44">
        <f>IFERROR(_xll.qlIndexFixing(ONIndex6M,I2086,TRUE,_xll.ohTrigger(RecalcTrigger,Trigger6M)),NA())</f>
        <v>1.5856804008880232E-2</v>
      </c>
      <c r="Q2086" s="183">
        <f>IFERROR(_xll.qlIndexFixing(ONIndex1Y,I2086,TRUE,_xll.ohTrigger(RecalcTrigger,Trigger1Y)),NA())</f>
        <v>1.6089097132176988E-2</v>
      </c>
    </row>
    <row r="2087" spans="2:17" x14ac:dyDescent="0.2">
      <c r="B2087" s="39" t="s">
        <v>42</v>
      </c>
      <c r="D2087" s="42">
        <f>_xll.qlCalendarAdvance(Calendar,$D2086,B2087,"f",FALSE)</f>
        <v>54088</v>
      </c>
      <c r="E2087" s="177">
        <f>_xll.qlInterestRateIndexValueDate(IndexON,D2087)</f>
        <v>54088</v>
      </c>
      <c r="F2087" s="193">
        <f>IFERROR(_xll.qlIndexFixing(IndexON,D2087,TRUE,_xll.ohTrigger(RecalcTrigger,TriggerON)),NA())</f>
        <v>1.5478966393791538E-2</v>
      </c>
      <c r="H2087" s="42">
        <f>_xll.qlCalendarAdvance(Calendar,$H2086,B2087,"f",FALSE)</f>
        <v>54088</v>
      </c>
      <c r="I2087" s="177">
        <f>_xll.qlInterestRateIndexValueDate(Index1M,$H2087)</f>
        <v>54092</v>
      </c>
      <c r="J2087" s="182">
        <f>IFERROR(_xll.qlIndexFixing(Index1M,$H2087,TRUE,_xll.ohTrigger(RecalcTrigger,Trigger1M)),NA())</f>
        <v>1.5358122799097432E-2</v>
      </c>
      <c r="K2087" s="44" t="e">
        <f>IFERROR(_xll.qlIndexFixing(Index3M,H2087,TRUE,_xll.ohTrigger(RecalcTrigger,Trigger3M)),NA())</f>
        <v>#N/A</v>
      </c>
      <c r="L2087" s="44">
        <f>IFERROR(_xll.qlIndexFixing(Index6M,$H2087,TRUE,_xll.ohTrigger(RecalcTrigger,Trigger6M)),NA())</f>
        <v>1.5936155365787935E-2</v>
      </c>
      <c r="M2087" s="183">
        <f>IFERROR(_xll.qlIndexFixing(Index1Y,$H2087,TRUE,_xll.ohTrigger(RecalcTrigger,Trigger1Y)),NA())</f>
        <v>1.6244375337497671E-2</v>
      </c>
      <c r="N2087" s="182">
        <f>IFERROR(_xll.qlIndexFixing(ONIndex1M,I2087,TRUE,_xll.ohTrigger(RecalcTrigger,Trigger1M)),NA())</f>
        <v>1.5348270622599358E-2</v>
      </c>
      <c r="O2087" s="44" t="e">
        <f>IFERROR(_xll.qlIndexFixing(ONIndex3M,I2087,TRUE,_xll.ohTrigger(RecalcTrigger,Trigger3M)),NA())</f>
        <v>#N/A</v>
      </c>
      <c r="P2087" s="44">
        <f>IFERROR(_xll.qlIndexFixing(ONIndex6M,I2087,TRUE,_xll.ohTrigger(RecalcTrigger,Trigger6M)),NA())</f>
        <v>1.5858133948958297E-2</v>
      </c>
      <c r="Q2087" s="183">
        <f>IFERROR(_xll.qlIndexFixing(ONIndex1Y,I2087,TRUE,_xll.ohTrigger(RecalcTrigger,Trigger1Y)),NA())</f>
        <v>1.6090293605417472E-2</v>
      </c>
    </row>
    <row r="2088" spans="2:17" x14ac:dyDescent="0.2">
      <c r="B2088" s="39" t="s">
        <v>42</v>
      </c>
      <c r="D2088" s="42">
        <f>_xll.qlCalendarAdvance(Calendar,$D2087,B2088,"f",FALSE)</f>
        <v>54095</v>
      </c>
      <c r="E2088" s="177">
        <f>_xll.qlInterestRateIndexValueDate(IndexON,D2088)</f>
        <v>54095</v>
      </c>
      <c r="F2088" s="193">
        <f>IFERROR(_xll.qlIndexFixing(IndexON,D2088,TRUE,_xll.ohTrigger(RecalcTrigger,TriggerON)),NA())</f>
        <v>1.5480689080957788E-2</v>
      </c>
      <c r="H2088" s="42">
        <f>_xll.qlCalendarAdvance(Calendar,$H2087,B2088,"f",FALSE)</f>
        <v>54095</v>
      </c>
      <c r="I2088" s="177">
        <f>_xll.qlInterestRateIndexValueDate(Index1M,$H2088)</f>
        <v>54099</v>
      </c>
      <c r="J2088" s="182">
        <f>IFERROR(_xll.qlIndexFixing(Index1M,$H2088,TRUE,_xll.ohTrigger(RecalcTrigger,Trigger1M)),NA())</f>
        <v>1.5358513326462361E-2</v>
      </c>
      <c r="K2088" s="44" t="e">
        <f>IFERROR(_xll.qlIndexFixing(Index3M,H2088,TRUE,_xll.ohTrigger(RecalcTrigger,Trigger3M)),NA())</f>
        <v>#N/A</v>
      </c>
      <c r="L2088" s="44">
        <f>IFERROR(_xll.qlIndexFixing(Index6M,$H2088,TRUE,_xll.ohTrigger(RecalcTrigger,Trigger6M)),NA())</f>
        <v>1.5937218268700436E-2</v>
      </c>
      <c r="M2088" s="183">
        <f>IFERROR(_xll.qlIndexFixing(Index1Y,$H2088,TRUE,_xll.ohTrigger(RecalcTrigger,Trigger1Y)),NA())</f>
        <v>1.6245046121748985E-2</v>
      </c>
      <c r="N2088" s="182">
        <f>IFERROR(_xll.qlIndexFixing(ONIndex1M,I2088,TRUE,_xll.ohTrigger(RecalcTrigger,Trigger1M)),NA())</f>
        <v>1.5348679946134425E-2</v>
      </c>
      <c r="O2088" s="44" t="e">
        <f>IFERROR(_xll.qlIndexFixing(ONIndex3M,I2088,TRUE,_xll.ohTrigger(RecalcTrigger,Trigger3M)),NA())</f>
        <v>#N/A</v>
      </c>
      <c r="P2088" s="44">
        <f>IFERROR(_xll.qlIndexFixing(ONIndex6M,I2088,TRUE,_xll.ohTrigger(RecalcTrigger,Trigger6M)),NA())</f>
        <v>1.5859444143311308E-2</v>
      </c>
      <c r="Q2088" s="183">
        <f>IFERROR(_xll.qlIndexFixing(ONIndex1Y,I2088,TRUE,_xll.ohTrigger(RecalcTrigger,Trigger1Y)),NA())</f>
        <v>1.6091470950678755E-2</v>
      </c>
    </row>
    <row r="2089" spans="2:17" x14ac:dyDescent="0.2">
      <c r="B2089" s="39" t="s">
        <v>42</v>
      </c>
      <c r="D2089" s="42">
        <f>_xll.qlCalendarAdvance(Calendar,$D2088,B2089,"f",FALSE)</f>
        <v>54102</v>
      </c>
      <c r="E2089" s="177">
        <f>_xll.qlInterestRateIndexValueDate(IndexON,D2089)</f>
        <v>54102</v>
      </c>
      <c r="F2089" s="193">
        <f>IFERROR(_xll.qlIndexFixing(IndexON,D2089,TRUE,_xll.ohTrigger(RecalcTrigger,TriggerON)),NA())</f>
        <v>1.548239181475175E-2</v>
      </c>
      <c r="H2089" s="42">
        <f>_xll.qlCalendarAdvance(Calendar,$H2088,B2089,"f",FALSE)</f>
        <v>54102</v>
      </c>
      <c r="I2089" s="177">
        <f>_xll.qlInterestRateIndexValueDate(Index1M,$H2089)</f>
        <v>54106</v>
      </c>
      <c r="J2089" s="182">
        <f>IFERROR(_xll.qlIndexFixing(Index1M,$H2089,TRUE,_xll.ohTrigger(RecalcTrigger,Trigger1M)),NA())</f>
        <v>1.5358892579461022E-2</v>
      </c>
      <c r="K2089" s="44" t="e">
        <f>IFERROR(_xll.qlIndexFixing(Index3M,H2089,TRUE,_xll.ohTrigger(RecalcTrigger,Trigger3M)),NA())</f>
        <v>#N/A</v>
      </c>
      <c r="L2089" s="44">
        <f>IFERROR(_xll.qlIndexFixing(Index6M,$H2089,TRUE,_xll.ohTrigger(RecalcTrigger,Trigger6M)),NA())</f>
        <v>1.5938260535376916E-2</v>
      </c>
      <c r="M2089" s="183">
        <f>IFERROR(_xll.qlIndexFixing(Index1Y,$H2089,TRUE,_xll.ohTrigger(RecalcTrigger,Trigger1Y)),NA())</f>
        <v>1.6245696028579195E-2</v>
      </c>
      <c r="N2089" s="182">
        <f>IFERROR(_xll.qlIndexFixing(ONIndex1M,I2089,TRUE,_xll.ohTrigger(RecalcTrigger,Trigger1M)),NA())</f>
        <v>1.5349078053761289E-2</v>
      </c>
      <c r="O2089" s="44" t="e">
        <f>IFERROR(_xll.qlIndexFixing(ONIndex3M,I2089,TRUE,_xll.ohTrigger(RecalcTrigger,Trigger3M)),NA())</f>
        <v>#N/A</v>
      </c>
      <c r="P2089" s="44">
        <f>IFERROR(_xll.qlIndexFixing(ONIndex6M,I2089,TRUE,_xll.ohTrigger(RecalcTrigger,Trigger6M)),NA())</f>
        <v>1.5860734538382104E-2</v>
      </c>
      <c r="Q2089" s="183">
        <f>IFERROR(_xll.qlIndexFixing(ONIndex1Y,I2089,TRUE,_xll.ohTrigger(RecalcTrigger,Trigger1Y)),NA())</f>
        <v>1.6092629115442847E-2</v>
      </c>
    </row>
    <row r="2090" spans="2:17" x14ac:dyDescent="0.2">
      <c r="B2090" s="39" t="s">
        <v>42</v>
      </c>
      <c r="D2090" s="42">
        <f>_xll.qlCalendarAdvance(Calendar,$D2089,B2090,"f",FALSE)</f>
        <v>54109</v>
      </c>
      <c r="E2090" s="177">
        <f>_xll.qlInterestRateIndexValueDate(IndexON,D2090)</f>
        <v>54109</v>
      </c>
      <c r="F2090" s="193">
        <f>IFERROR(_xll.qlIndexFixing(IndexON,D2090,TRUE,_xll.ohTrigger(RecalcTrigger,TriggerON)),NA())</f>
        <v>1.5484074543374859E-2</v>
      </c>
      <c r="H2090" s="42">
        <f>_xll.qlCalendarAdvance(Calendar,$H2089,B2090,"f",FALSE)</f>
        <v>54109</v>
      </c>
      <c r="I2090" s="177">
        <f>_xll.qlInterestRateIndexValueDate(Index1M,$H2090)</f>
        <v>54113</v>
      </c>
      <c r="J2090" s="182">
        <f>IFERROR(_xll.qlIndexFixing(Index1M,$H2090,TRUE,_xll.ohTrigger(RecalcTrigger,Trigger1M)),NA())</f>
        <v>1.535926053184131E-2</v>
      </c>
      <c r="K2090" s="44" t="e">
        <f>IFERROR(_xll.qlIndexFixing(Index3M,H2090,TRUE,_xll.ohTrigger(RecalcTrigger,Trigger3M)),NA())</f>
        <v>#N/A</v>
      </c>
      <c r="L2090" s="44">
        <f>IFERROR(_xll.qlIndexFixing(Index6M,$H2090,TRUE,_xll.ohTrigger(RecalcTrigger,Trigger6M)),NA())</f>
        <v>1.593928211208542E-2</v>
      </c>
      <c r="M2090" s="183">
        <f>IFERROR(_xll.qlIndexFixing(Index1Y,$H2090,TRUE,_xll.ohTrigger(RecalcTrigger,Trigger1Y)),NA())</f>
        <v>1.624632500437698E-2</v>
      </c>
      <c r="N2090" s="182">
        <f>IFERROR(_xll.qlIndexFixing(ONIndex1M,I2090,TRUE,_xll.ohTrigger(RecalcTrigger,Trigger1M)),NA())</f>
        <v>1.5349464919180988E-2</v>
      </c>
      <c r="O2090" s="44" t="e">
        <f>IFERROR(_xll.qlIndexFixing(ONIndex3M,I2090,TRUE,_xll.ohTrigger(RecalcTrigger,Trigger3M)),NA())</f>
        <v>#N/A</v>
      </c>
      <c r="P2090" s="44">
        <f>IFERROR(_xll.qlIndexFixing(ONIndex6M,I2090,TRUE,_xll.ohTrigger(RecalcTrigger,Trigger6M)),NA())</f>
        <v>1.5862005080853336E-2</v>
      </c>
      <c r="Q2090" s="183">
        <f>IFERROR(_xll.qlIndexFixing(ONIndex1Y,I2090,TRUE,_xll.ohTrigger(RecalcTrigger,Trigger1Y)),NA())</f>
        <v>1.6093768046792079E-2</v>
      </c>
    </row>
    <row r="2091" spans="2:17" x14ac:dyDescent="0.2">
      <c r="B2091" s="39" t="s">
        <v>42</v>
      </c>
      <c r="D2091" s="42">
        <f>_xll.qlCalendarAdvance(Calendar,$D2090,B2091,"f",FALSE)</f>
        <v>54116</v>
      </c>
      <c r="E2091" s="177">
        <f>_xll.qlInterestRateIndexValueDate(IndexON,D2091)</f>
        <v>54116</v>
      </c>
      <c r="F2091" s="193">
        <f>IFERROR(_xll.qlIndexFixing(IndexON,D2091,TRUE,_xll.ohTrigger(RecalcTrigger,TriggerON)),NA())</f>
        <v>1.5485737215055195E-2</v>
      </c>
      <c r="H2091" s="42">
        <f>_xll.qlCalendarAdvance(Calendar,$H2090,B2091,"f",FALSE)</f>
        <v>54116</v>
      </c>
      <c r="I2091" s="177">
        <f>_xll.qlInterestRateIndexValueDate(Index1M,$H2091)</f>
        <v>54120</v>
      </c>
      <c r="J2091" s="182">
        <f>IFERROR(_xll.qlIndexFixing(Index1M,$H2091,TRUE,_xll.ohTrigger(RecalcTrigger,Trigger1M)),NA())</f>
        <v>1.5361728188668877E-2</v>
      </c>
      <c r="K2091" s="44" t="e">
        <f>IFERROR(_xll.qlIndexFixing(Index3M,H2091,TRUE,_xll.ohTrigger(RecalcTrigger,Trigger3M)),NA())</f>
        <v>#N/A</v>
      </c>
      <c r="L2091" s="44">
        <f>IFERROR(_xll.qlIndexFixing(Index6M,$H2091,TRUE,_xll.ohTrigger(RecalcTrigger,Trigger6M)),NA())</f>
        <v>1.5941115230809429E-2</v>
      </c>
      <c r="M2091" s="183">
        <f>IFERROR(_xll.qlIndexFixing(Index1Y,$H2091,TRUE,_xll.ohTrigger(RecalcTrigger,Trigger1Y)),NA())</f>
        <v>1.6246538733616978E-2</v>
      </c>
      <c r="N2091" s="182">
        <f>IFERROR(_xll.qlIndexFixing(ONIndex1M,I2091,TRUE,_xll.ohTrigger(RecalcTrigger,Trigger1M)),NA())</f>
        <v>1.5349840516174496E-2</v>
      </c>
      <c r="O2091" s="44" t="e">
        <f>IFERROR(_xll.qlIndexFixing(ONIndex3M,I2091,TRUE,_xll.ohTrigger(RecalcTrigger,Trigger3M)),NA())</f>
        <v>#N/A</v>
      </c>
      <c r="P2091" s="44">
        <f>IFERROR(_xll.qlIndexFixing(ONIndex6M,I2091,TRUE,_xll.ohTrigger(RecalcTrigger,Trigger6M)),NA())</f>
        <v>1.5863255717567526E-2</v>
      </c>
      <c r="Q2091" s="183">
        <f>IFERROR(_xll.qlIndexFixing(ONIndex1Y,I2091,TRUE,_xll.ohTrigger(RecalcTrigger,Trigger1Y)),NA())</f>
        <v>1.6094887692288395E-2</v>
      </c>
    </row>
    <row r="2092" spans="2:17" x14ac:dyDescent="0.2">
      <c r="B2092" s="39" t="s">
        <v>42</v>
      </c>
      <c r="D2092" s="42">
        <f>_xll.qlCalendarAdvance(Calendar,$D2091,B2092,"f",FALSE)</f>
        <v>54123</v>
      </c>
      <c r="E2092" s="177">
        <f>_xll.qlInterestRateIndexValueDate(IndexON,D2092)</f>
        <v>54123</v>
      </c>
      <c r="F2092" s="193">
        <f>IFERROR(_xll.qlIndexFixing(IndexON,D2092,TRUE,_xll.ohTrigger(RecalcTrigger,TriggerON)),NA())</f>
        <v>1.5487379777994192E-2</v>
      </c>
      <c r="H2092" s="42">
        <f>_xll.qlCalendarAdvance(Calendar,$H2091,B2092,"f",FALSE)</f>
        <v>54123</v>
      </c>
      <c r="I2092" s="177">
        <f>_xll.qlInterestRateIndexValueDate(Index1M,$H2092)</f>
        <v>54127</v>
      </c>
      <c r="J2092" s="182">
        <f>IFERROR(_xll.qlIndexFixing(Index1M,$H2092,TRUE,_xll.ohTrigger(RecalcTrigger,Trigger1M)),NA())</f>
        <v>1.536066477383243E-2</v>
      </c>
      <c r="K2092" s="44" t="e">
        <f>IFERROR(_xll.qlIndexFixing(Index3M,H2092,TRUE,_xll.ohTrigger(RecalcTrigger,Trigger3M)),NA())</f>
        <v>#N/A</v>
      </c>
      <c r="L2092" s="44">
        <f>IFERROR(_xll.qlIndexFixing(Index6M,$H2092,TRUE,_xll.ohTrigger(RecalcTrigger,Trigger6M)),NA())</f>
        <v>1.5942092343691774E-2</v>
      </c>
      <c r="M2092" s="183">
        <f>IFERROR(_xll.qlIndexFixing(Index1Y,$H2092,TRUE,_xll.ohTrigger(RecalcTrigger,Trigger1Y)),NA())</f>
        <v>1.6247127197993823E-2</v>
      </c>
      <c r="N2092" s="182">
        <f>IFERROR(_xll.qlIndexFixing(ONIndex1M,I2092,TRUE,_xll.ohTrigger(RecalcTrigger,Trigger1M)),NA())</f>
        <v>1.535020481860272E-2</v>
      </c>
      <c r="O2092" s="44" t="e">
        <f>IFERROR(_xll.qlIndexFixing(ONIndex3M,I2092,TRUE,_xll.ohTrigger(RecalcTrigger,Trigger3M)),NA())</f>
        <v>#N/A</v>
      </c>
      <c r="P2092" s="44">
        <f>IFERROR(_xll.qlIndexFixing(ONIndex6M,I2092,TRUE,_xll.ohTrigger(RecalcTrigger,Trigger6M)),NA())</f>
        <v>1.5864486395287258E-2</v>
      </c>
      <c r="Q2092" s="183">
        <f>IFERROR(_xll.qlIndexFixing(ONIndex1Y,I2092,TRUE,_xll.ohTrigger(RecalcTrigger,Trigger1Y)),NA())</f>
        <v>1.6095987999094064E-2</v>
      </c>
    </row>
    <row r="2093" spans="2:17" x14ac:dyDescent="0.2">
      <c r="B2093" s="39" t="s">
        <v>42</v>
      </c>
      <c r="D2093" s="42">
        <f>_xll.qlCalendarAdvance(Calendar,$D2092,B2093,"f",FALSE)</f>
        <v>54130</v>
      </c>
      <c r="E2093" s="177">
        <f>_xll.qlInterestRateIndexValueDate(IndexON,D2093)</f>
        <v>54130</v>
      </c>
      <c r="F2093" s="193">
        <f>IFERROR(_xll.qlIndexFixing(IndexON,D2093,TRUE,_xll.ohTrigger(RecalcTrigger,TriggerON)),NA())</f>
        <v>1.5489002180473221E-2</v>
      </c>
      <c r="H2093" s="42">
        <f>_xll.qlCalendarAdvance(Calendar,$H2092,B2093,"f",FALSE)</f>
        <v>54130</v>
      </c>
      <c r="I2093" s="177">
        <f>_xll.qlInterestRateIndexValueDate(Index1M,$H2093)</f>
        <v>54134</v>
      </c>
      <c r="J2093" s="182">
        <f>IFERROR(_xll.qlIndexFixing(Index1M,$H2093,TRUE,_xll.ohTrigger(RecalcTrigger,Trigger1M)),NA())</f>
        <v>1.5360997064752371E-2</v>
      </c>
      <c r="K2093" s="44" t="e">
        <f>IFERROR(_xll.qlIndexFixing(Index3M,H2093,TRUE,_xll.ohTrigger(RecalcTrigger,Trigger3M)),NA())</f>
        <v>#N/A</v>
      </c>
      <c r="L2093" s="44">
        <f>IFERROR(_xll.qlIndexFixing(Index6M,$H2093,TRUE,_xll.ohTrigger(RecalcTrigger,Trigger6M)),NA())</f>
        <v>1.5943048595902669E-2</v>
      </c>
      <c r="M2093" s="183">
        <f>IFERROR(_xll.qlIndexFixing(Index1Y,$H2093,TRUE,_xll.ohTrigger(RecalcTrigger,Trigger1Y)),NA())</f>
        <v>1.6247694575281989E-2</v>
      </c>
      <c r="N2093" s="182">
        <f>IFERROR(_xll.qlIndexFixing(ONIndex1M,I2093,TRUE,_xll.ohTrigger(RecalcTrigger,Trigger1M)),NA())</f>
        <v>1.5350557800086762E-2</v>
      </c>
      <c r="O2093" s="44" t="e">
        <f>IFERROR(_xll.qlIndexFixing(ONIndex3M,I2093,TRUE,_xll.ohTrigger(RecalcTrigger,Trigger3M)),NA())</f>
        <v>#N/A</v>
      </c>
      <c r="P2093" s="44">
        <f>IFERROR(_xll.qlIndexFixing(ONIndex6M,I2093,TRUE,_xll.ohTrigger(RecalcTrigger,Trigger6M)),NA())</f>
        <v>1.5865697060775119E-2</v>
      </c>
      <c r="Q2093" s="183">
        <f>IFERROR(_xll.qlIndexFixing(ONIndex1Y,I2093,TRUE,_xll.ohTrigger(RecalcTrigger,Trigger1Y)),NA())</f>
        <v>1.6097068914531221E-2</v>
      </c>
    </row>
    <row r="2094" spans="2:17" x14ac:dyDescent="0.2">
      <c r="B2094" s="39" t="s">
        <v>42</v>
      </c>
      <c r="D2094" s="42">
        <f>_xll.qlCalendarAdvance(Calendar,$D2093,B2094,"f",FALSE)</f>
        <v>54137</v>
      </c>
      <c r="E2094" s="177">
        <f>_xll.qlInterestRateIndexValueDate(IndexON,D2094)</f>
        <v>54137</v>
      </c>
      <c r="F2094" s="193">
        <f>IFERROR(_xll.qlIndexFixing(IndexON,D2094,TRUE,_xll.ohTrigger(RecalcTrigger,TriggerON)),NA())</f>
        <v>1.5490604370693717E-2</v>
      </c>
      <c r="H2094" s="42">
        <f>_xll.qlCalendarAdvance(Calendar,$H2093,B2094,"f",FALSE)</f>
        <v>54137</v>
      </c>
      <c r="I2094" s="177">
        <f>_xll.qlInterestRateIndexValueDate(Index1M,$H2094)</f>
        <v>54141</v>
      </c>
      <c r="J2094" s="182">
        <f>IFERROR(_xll.qlIndexFixing(Index1M,$H2094,TRUE,_xll.ohTrigger(RecalcTrigger,Trigger1M)),NA())</f>
        <v>1.5361317945336411E-2</v>
      </c>
      <c r="K2094" s="44" t="e">
        <f>IFERROR(_xll.qlIndexFixing(Index3M,H2094,TRUE,_xll.ohTrigger(RecalcTrigger,Trigger3M)),NA())</f>
        <v>#N/A</v>
      </c>
      <c r="L2094" s="44">
        <f>IFERROR(_xll.qlIndexFixing(Index6M,$H2094,TRUE,_xll.ohTrigger(RecalcTrigger,Trigger6M)),NA())</f>
        <v>1.59439839337077E-2</v>
      </c>
      <c r="M2094" s="183">
        <f>IFERROR(_xll.qlIndexFixing(Index1Y,$H2094,TRUE,_xll.ohTrigger(RecalcTrigger,Trigger1Y)),NA())</f>
        <v>1.6248240811875699E-2</v>
      </c>
      <c r="N2094" s="182">
        <f>IFERROR(_xll.qlIndexFixing(ONIndex1M,I2094,TRUE,_xll.ohTrigger(RecalcTrigger,Trigger1M)),NA())</f>
        <v>1.535089943448753E-2</v>
      </c>
      <c r="O2094" s="44" t="e">
        <f>IFERROR(_xll.qlIndexFixing(ONIndex3M,I2094,TRUE,_xll.ohTrigger(RecalcTrigger,Trigger3M)),NA())</f>
        <v>#N/A</v>
      </c>
      <c r="P2094" s="44">
        <f>IFERROR(_xll.qlIndexFixing(ONIndex6M,I2094,TRUE,_xll.ohTrigger(RecalcTrigger,Trigger6M)),NA())</f>
        <v>1.5866887660633822E-2</v>
      </c>
      <c r="Q2094" s="183">
        <f>IFERROR(_xll.qlIndexFixing(ONIndex1Y,I2094,TRUE,_xll.ohTrigger(RecalcTrigger,Trigger1Y)),NA())</f>
        <v>1.6098130385842069E-2</v>
      </c>
    </row>
    <row r="2095" spans="2:17" x14ac:dyDescent="0.2">
      <c r="B2095" s="39" t="s">
        <v>42</v>
      </c>
      <c r="D2095" s="42">
        <f>_xll.qlCalendarAdvance(Calendar,$D2094,B2095,"f",FALSE)</f>
        <v>54144</v>
      </c>
      <c r="E2095" s="177">
        <f>_xll.qlInterestRateIndexValueDate(IndexON,D2095)</f>
        <v>54144</v>
      </c>
      <c r="F2095" s="193">
        <f>IFERROR(_xll.qlIndexFixing(IndexON,D2095,TRUE,_xll.ohTrigger(RecalcTrigger,TriggerON)),NA())</f>
        <v>1.5492186296910404E-2</v>
      </c>
      <c r="H2095" s="42">
        <f>_xll.qlCalendarAdvance(Calendar,$H2094,B2095,"f",FALSE)</f>
        <v>54144</v>
      </c>
      <c r="I2095" s="177">
        <f>_xll.qlInterestRateIndexValueDate(Index1M,$H2095)</f>
        <v>54148</v>
      </c>
      <c r="J2095" s="182">
        <f>IFERROR(_xll.qlIndexFixing(Index1M,$H2095,TRUE,_xll.ohTrigger(RecalcTrigger,Trigger1M)),NA())</f>
        <v>1.5361278661051081E-2</v>
      </c>
      <c r="K2095" s="44" t="e">
        <f>IFERROR(_xll.qlIndexFixing(Index3M,H2095,TRUE,_xll.ohTrigger(RecalcTrigger,Trigger3M)),NA())</f>
        <v>#N/A</v>
      </c>
      <c r="L2095" s="44">
        <f>IFERROR(_xll.qlIndexFixing(Index6M,$H2095,TRUE,_xll.ohTrigger(RecalcTrigger,Trigger6M)),NA())</f>
        <v>1.5944488099384056E-2</v>
      </c>
      <c r="M2095" s="183">
        <f>IFERROR(_xll.qlIndexFixing(Index1Y,$H2095,TRUE,_xll.ohTrigger(RecalcTrigger,Trigger1Y)),NA())</f>
        <v>1.6248765854172242E-2</v>
      </c>
      <c r="N2095" s="182">
        <f>IFERROR(_xll.qlIndexFixing(ONIndex1M,I2095,TRUE,_xll.ohTrigger(RecalcTrigger,Trigger1M)),NA())</f>
        <v>1.5352631025741914E-2</v>
      </c>
      <c r="O2095" s="44" t="e">
        <f>IFERROR(_xll.qlIndexFixing(ONIndex3M,I2095,TRUE,_xll.ohTrigger(RecalcTrigger,Trigger3M)),NA())</f>
        <v>#N/A</v>
      </c>
      <c r="P2095" s="44">
        <f>IFERROR(_xll.qlIndexFixing(ONIndex6M,I2095,TRUE,_xll.ohTrigger(RecalcTrigger,Trigger6M)),NA())</f>
        <v>1.5869787432528426E-2</v>
      </c>
      <c r="Q2095" s="183">
        <f>IFERROR(_xll.qlIndexFixing(ONIndex1Y,I2095,TRUE,_xll.ohTrigger(RecalcTrigger,Trigger1Y)),NA())</f>
        <v>1.6100906104105306E-2</v>
      </c>
    </row>
    <row r="2096" spans="2:17" x14ac:dyDescent="0.2">
      <c r="B2096" s="39" t="s">
        <v>42</v>
      </c>
      <c r="D2096" s="42">
        <f>_xll.qlCalendarAdvance(Calendar,$D2095,B2096,"f",FALSE)</f>
        <v>54155</v>
      </c>
      <c r="E2096" s="177">
        <f>_xll.qlInterestRateIndexValueDate(IndexON,D2096)</f>
        <v>54155</v>
      </c>
      <c r="F2096" s="193">
        <f>IFERROR(_xll.qlIndexFixing(IndexON,D2096,TRUE,_xll.ohTrigger(RecalcTrigger,TriggerON)),NA())</f>
        <v>1.5493744243588736E-2</v>
      </c>
      <c r="H2096" s="42">
        <f>_xll.qlCalendarAdvance(Calendar,$H2095,B2096,"f",FALSE)</f>
        <v>54155</v>
      </c>
      <c r="I2096" s="177">
        <f>_xll.qlInterestRateIndexValueDate(Index1M,$H2096)</f>
        <v>54157</v>
      </c>
      <c r="J2096" s="182">
        <f>IFERROR(_xll.qlIndexFixing(Index1M,$H2096,TRUE,_xll.ohTrigger(RecalcTrigger,Trigger1M)),NA())</f>
        <v>1.5362356020127699E-2</v>
      </c>
      <c r="K2096" s="44" t="e">
        <f>IFERROR(_xll.qlIndexFixing(Index3M,H2096,TRUE,_xll.ohTrigger(RecalcTrigger,Trigger3M)),NA())</f>
        <v>#N/A</v>
      </c>
      <c r="L2096" s="44">
        <f>IFERROR(_xll.qlIndexFixing(Index6M,$H2096,TRUE,_xll.ohTrigger(RecalcTrigger,Trigger6M)),NA())</f>
        <v>1.594563472526726E-2</v>
      </c>
      <c r="M2096" s="183">
        <f>IFERROR(_xll.qlIndexFixing(Index1Y,$H2096,TRUE,_xll.ohTrigger(RecalcTrigger,Trigger1Y)),NA())</f>
        <v>1.6249409679649121E-2</v>
      </c>
      <c r="N2096" s="182">
        <f>IFERROR(_xll.qlIndexFixing(ONIndex1M,I2096,TRUE,_xll.ohTrigger(RecalcTrigger,Trigger1M)),NA())</f>
        <v>1.5351725635834867E-2</v>
      </c>
      <c r="O2096" s="44" t="e">
        <f>IFERROR(_xll.qlIndexFixing(ONIndex3M,I2096,TRUE,_xll.ohTrigger(RecalcTrigger,Trigger3M)),NA())</f>
        <v>#N/A</v>
      </c>
      <c r="P2096" s="44">
        <f>IFERROR(_xll.qlIndexFixing(ONIndex6M,I2096,TRUE,_xll.ohTrigger(RecalcTrigger,Trigger6M)),NA())</f>
        <v>1.5869856692374285E-2</v>
      </c>
      <c r="Q2096" s="183">
        <f>IFERROR(_xll.qlIndexFixing(ONIndex1Y,I2096,TRUE,_xll.ohTrigger(RecalcTrigger,Trigger1Y)),NA())</f>
        <v>1.6100770230744743E-2</v>
      </c>
    </row>
    <row r="2097" spans="2:17" x14ac:dyDescent="0.2">
      <c r="B2097" s="39" t="s">
        <v>42</v>
      </c>
      <c r="D2097" s="42">
        <f>_xll.qlCalendarAdvance(Calendar,$D2096,B2097,"f",FALSE)</f>
        <v>54162</v>
      </c>
      <c r="E2097" s="177">
        <f>_xll.qlInterestRateIndexValueDate(IndexON,D2097)</f>
        <v>54162</v>
      </c>
      <c r="F2097" s="193">
        <f>IFERROR(_xll.qlIndexFixing(IndexON,D2097,TRUE,_xll.ohTrigger(RecalcTrigger,TriggerON)),NA())</f>
        <v>1.5495276609982511E-2</v>
      </c>
      <c r="H2097" s="42">
        <f>_xll.qlCalendarAdvance(Calendar,$H2096,B2097,"f",FALSE)</f>
        <v>54162</v>
      </c>
      <c r="I2097" s="177">
        <f>_xll.qlInterestRateIndexValueDate(Index1M,$H2097)</f>
        <v>54164</v>
      </c>
      <c r="J2097" s="182">
        <f>IFERROR(_xll.qlIndexFixing(Index1M,$H2097,TRUE,_xll.ohTrigger(RecalcTrigger,Trigger1M)),NA())</f>
        <v>1.5362638413214114E-2</v>
      </c>
      <c r="K2097" s="44" t="e">
        <f>IFERROR(_xll.qlIndexFixing(Index3M,H2097,TRUE,_xll.ohTrigger(RecalcTrigger,Trigger3M)),NA())</f>
        <v>#N/A</v>
      </c>
      <c r="L2097" s="44">
        <f>IFERROR(_xll.qlIndexFixing(Index6M,$H2097,TRUE,_xll.ohTrigger(RecalcTrigger,Trigger6M)),NA())</f>
        <v>1.5946502452740523E-2</v>
      </c>
      <c r="M2097" s="183">
        <f>IFERROR(_xll.qlIndexFixing(Index1Y,$H2097,TRUE,_xll.ohTrigger(RecalcTrigger,Trigger1Y)),NA())</f>
        <v>1.6251423978868085E-2</v>
      </c>
      <c r="N2097" s="182">
        <f>IFERROR(_xll.qlIndexFixing(ONIndex1M,I2097,TRUE,_xll.ohTrigger(RecalcTrigger,Trigger1M)),NA())</f>
        <v>1.5352026530983665E-2</v>
      </c>
      <c r="O2097" s="44" t="e">
        <f>IFERROR(_xll.qlIndexFixing(ONIndex3M,I2097,TRUE,_xll.ohTrigger(RecalcTrigger,Trigger3M)),NA())</f>
        <v>#N/A</v>
      </c>
      <c r="P2097" s="44">
        <f>IFERROR(_xll.qlIndexFixing(ONIndex6M,I2097,TRUE,_xll.ohTrigger(RecalcTrigger,Trigger6M)),NA())</f>
        <v>1.5870975194465231E-2</v>
      </c>
      <c r="Q2097" s="183">
        <f>IFERROR(_xll.qlIndexFixing(ONIndex1Y,I2097,TRUE,_xll.ohTrigger(RecalcTrigger,Trigger1Y)),NA())</f>
        <v>1.6101761828508643E-2</v>
      </c>
    </row>
    <row r="2098" spans="2:17" x14ac:dyDescent="0.2">
      <c r="B2098" s="39" t="s">
        <v>42</v>
      </c>
      <c r="D2098" s="42">
        <f>_xll.qlCalendarAdvance(Calendar,$D2097,B2098,"f",FALSE)</f>
        <v>54169</v>
      </c>
      <c r="E2098" s="177">
        <f>_xll.qlInterestRateIndexValueDate(IndexON,D2098)</f>
        <v>54169</v>
      </c>
      <c r="F2098" s="193">
        <f>IFERROR(_xll.qlIndexFixing(IndexON,D2098,TRUE,_xll.ohTrigger(RecalcTrigger,TriggerON)),NA())</f>
        <v>1.5496788536646378E-2</v>
      </c>
      <c r="H2098" s="42">
        <f>_xll.qlCalendarAdvance(Calendar,$H2097,B2098,"f",FALSE)</f>
        <v>54169</v>
      </c>
      <c r="I2098" s="177">
        <f>_xll.qlInterestRateIndexValueDate(Index1M,$H2098)</f>
        <v>54171</v>
      </c>
      <c r="J2098" s="182">
        <f>IFERROR(_xll.qlIndexFixing(Index1M,$H2098,TRUE,_xll.ohTrigger(RecalcTrigger,Trigger1M)),NA())</f>
        <v>1.5362909281094739E-2</v>
      </c>
      <c r="K2098" s="44" t="e">
        <f>IFERROR(_xll.qlIndexFixing(Index3M,H2098,TRUE,_xll.ohTrigger(RecalcTrigger,Trigger3M)),NA())</f>
        <v>#N/A</v>
      </c>
      <c r="L2098" s="44">
        <f>IFERROR(_xll.qlIndexFixing(Index6M,$H2098,TRUE,_xll.ohTrigger(RecalcTrigger,Trigger6M)),NA())</f>
        <v>1.5947349040290749E-2</v>
      </c>
      <c r="M2098" s="183">
        <f>IFERROR(_xll.qlIndexFixing(Index1Y,$H2098,TRUE,_xll.ohTrigger(RecalcTrigger,Trigger1Y)),NA())</f>
        <v>1.6250341103052183E-2</v>
      </c>
      <c r="N2098" s="182">
        <f>IFERROR(_xll.qlIndexFixing(ONIndex1M,I2098,TRUE,_xll.ohTrigger(RecalcTrigger,Trigger1M)),NA())</f>
        <v>1.5352315959225038E-2</v>
      </c>
      <c r="O2098" s="44" t="e">
        <f>IFERROR(_xll.qlIndexFixing(ONIndex3M,I2098,TRUE,_xll.ohTrigger(RecalcTrigger,Trigger3M)),NA())</f>
        <v>#N/A</v>
      </c>
      <c r="P2098" s="44">
        <f>IFERROR(_xll.qlIndexFixing(ONIndex6M,I2098,TRUE,_xll.ohTrigger(RecalcTrigger,Trigger6M)),NA())</f>
        <v>1.5872073387521723E-2</v>
      </c>
      <c r="Q2098" s="183">
        <f>IFERROR(_xll.qlIndexFixing(ONIndex1Y,I2098,TRUE,_xll.ohTrigger(RecalcTrigger,Trigger1Y)),NA())</f>
        <v>1.6102733741378827E-2</v>
      </c>
    </row>
    <row r="2099" spans="2:17" x14ac:dyDescent="0.2">
      <c r="B2099" s="39" t="s">
        <v>42</v>
      </c>
      <c r="D2099" s="42">
        <f>_xll.qlCalendarAdvance(Calendar,$D2098,B2099,"f",FALSE)</f>
        <v>54176</v>
      </c>
      <c r="E2099" s="177">
        <f>_xll.qlInterestRateIndexValueDate(IndexON,D2099)</f>
        <v>54176</v>
      </c>
      <c r="F2099" s="193">
        <f>IFERROR(_xll.qlIndexFixing(IndexON,D2099,TRUE,_xll.ohTrigger(RecalcTrigger,TriggerON)),NA())</f>
        <v>1.5498279971701834E-2</v>
      </c>
      <c r="H2099" s="42">
        <f>_xll.qlCalendarAdvance(Calendar,$H2098,B2099,"f",FALSE)</f>
        <v>54176</v>
      </c>
      <c r="I2099" s="177">
        <f>_xll.qlInterestRateIndexValueDate(Index1M,$H2099)</f>
        <v>54178</v>
      </c>
      <c r="J2099" s="182">
        <f>IFERROR(_xll.qlIndexFixing(Index1M,$H2099,TRUE,_xll.ohTrigger(RecalcTrigger,Trigger1M)),NA())</f>
        <v>1.5362132854648498E-2</v>
      </c>
      <c r="K2099" s="44" t="e">
        <f>IFERROR(_xll.qlIndexFixing(Index3M,H2099,TRUE,_xll.ohTrigger(RecalcTrigger,Trigger3M)),NA())</f>
        <v>#N/A</v>
      </c>
      <c r="L2099" s="44">
        <f>IFERROR(_xll.qlIndexFixing(Index6M,$H2099,TRUE,_xll.ohTrigger(RecalcTrigger,Trigger6M)),NA())</f>
        <v>1.5948174434188681E-2</v>
      </c>
      <c r="M2099" s="183">
        <f>IFERROR(_xll.qlIndexFixing(Index1Y,$H2099,TRUE,_xll.ohTrigger(RecalcTrigger,Trigger1Y)),NA())</f>
        <v>1.6250774705534321E-2</v>
      </c>
      <c r="N2099" s="182">
        <f>IFERROR(_xll.qlIndexFixing(ONIndex1M,I2099,TRUE,_xll.ohTrigger(RecalcTrigger,Trigger1M)),NA())</f>
        <v>1.5352632659570986E-2</v>
      </c>
      <c r="O2099" s="44" t="e">
        <f>IFERROR(_xll.qlIndexFixing(ONIndex3M,I2099,TRUE,_xll.ohTrigger(RecalcTrigger,Trigger3M)),NA())</f>
        <v>#N/A</v>
      </c>
      <c r="P2099" s="44">
        <f>IFERROR(_xll.qlIndexFixing(ONIndex6M,I2099,TRUE,_xll.ohTrigger(RecalcTrigger,Trigger6M)),NA())</f>
        <v>1.58733035286307E-2</v>
      </c>
      <c r="Q2099" s="183">
        <f>IFERROR(_xll.qlIndexFixing(ONIndex1Y,I2099,TRUE,_xll.ohTrigger(RecalcTrigger,Trigger1Y)),NA())</f>
        <v>1.6103820327240115E-2</v>
      </c>
    </row>
    <row r="2100" spans="2:17" x14ac:dyDescent="0.2">
      <c r="B2100" s="39" t="s">
        <v>42</v>
      </c>
      <c r="D2100" s="42">
        <f>_xll.qlCalendarAdvance(Calendar,$D2099,B2100,"f",FALSE)</f>
        <v>54183</v>
      </c>
      <c r="E2100" s="177">
        <f>_xll.qlInterestRateIndexValueDate(IndexON,D2100)</f>
        <v>54183</v>
      </c>
      <c r="F2100" s="193">
        <f>IFERROR(_xll.qlIndexFixing(IndexON,D2100,TRUE,_xll.ohTrigger(RecalcTrigger,TriggerON)),NA())</f>
        <v>1.5499750863590123E-2</v>
      </c>
      <c r="H2100" s="42">
        <f>_xll.qlCalendarAdvance(Calendar,$H2099,B2100,"f",FALSE)</f>
        <v>54183</v>
      </c>
      <c r="I2100" s="177">
        <f>_xll.qlInterestRateIndexValueDate(Index1M,$H2100)</f>
        <v>54185</v>
      </c>
      <c r="J2100" s="182">
        <f>IFERROR(_xll.qlIndexFixing(Index1M,$H2100,TRUE,_xll.ohTrigger(RecalcTrigger,Trigger1M)),NA())</f>
        <v>1.536341633621513E-2</v>
      </c>
      <c r="K2100" s="44" t="e">
        <f>IFERROR(_xll.qlIndexFixing(Index3M,H2100,TRUE,_xll.ohTrigger(RecalcTrigger,Trigger3M)),NA())</f>
        <v>#N/A</v>
      </c>
      <c r="L2100" s="44">
        <f>IFERROR(_xll.qlIndexFixing(Index6M,$H2100,TRUE,_xll.ohTrigger(RecalcTrigger,Trigger6M)),NA())</f>
        <v>1.5950185154297757E-2</v>
      </c>
      <c r="M2100" s="183">
        <f>IFERROR(_xll.qlIndexFixing(Index1Y,$H2100,TRUE,_xll.ohTrigger(RecalcTrigger,Trigger1Y)),NA())</f>
        <v>1.6251186830407507E-2</v>
      </c>
      <c r="N2100" s="182">
        <f>IFERROR(_xll.qlIndexFixing(ONIndex1M,I2100,TRUE,_xll.ohTrigger(RecalcTrigger,Trigger1M)),NA())</f>
        <v>1.5352860310109406E-2</v>
      </c>
      <c r="O2100" s="44" t="e">
        <f>IFERROR(_xll.qlIndexFixing(ONIndex3M,I2100,TRUE,_xll.ohTrigger(RecalcTrigger,Trigger3M)),NA())</f>
        <v>#N/A</v>
      </c>
      <c r="P2100" s="44">
        <f>IFERROR(_xll.qlIndexFixing(ONIndex6M,I2100,TRUE,_xll.ohTrigger(RecalcTrigger,Trigger6M)),NA())</f>
        <v>1.5874208633022135E-2</v>
      </c>
      <c r="Q2100" s="183">
        <f>IFERROR(_xll.qlIndexFixing(ONIndex1Y,I2100,TRUE,_xll.ohTrigger(RecalcTrigger,Trigger1Y)),NA())</f>
        <v>1.6104618301326923E-2</v>
      </c>
    </row>
    <row r="2101" spans="2:17" x14ac:dyDescent="0.2">
      <c r="B2101" s="39" t="s">
        <v>42</v>
      </c>
      <c r="D2101" s="42">
        <f>_xll.qlCalendarAdvance(Calendar,$D2100,B2101,"f",FALSE)</f>
        <v>54190</v>
      </c>
      <c r="E2101" s="177">
        <f>_xll.qlInterestRateIndexValueDate(IndexON,D2101)</f>
        <v>54190</v>
      </c>
      <c r="F2101" s="193">
        <f>IFERROR(_xll.qlIndexFixing(IndexON,D2101,TRUE,_xll.ohTrigger(RecalcTrigger,TriggerON)),NA())</f>
        <v>1.5501201160272871E-2</v>
      </c>
      <c r="H2101" s="42">
        <f>_xll.qlCalendarAdvance(Calendar,$H2100,B2101,"f",FALSE)</f>
        <v>54190</v>
      </c>
      <c r="I2101" s="177">
        <f>_xll.qlInterestRateIndexValueDate(Index1M,$H2101)</f>
        <v>54192</v>
      </c>
      <c r="J2101" s="182">
        <f>IFERROR(_xll.qlIndexFixing(Index1M,$H2101,TRUE,_xll.ohTrigger(RecalcTrigger,Trigger1M)),NA())</f>
        <v>1.5363652470954392E-2</v>
      </c>
      <c r="K2101" s="44" t="e">
        <f>IFERROR(_xll.qlIndexFixing(Index3M,H2101,TRUE,_xll.ohTrigger(RecalcTrigger,Trigger3M)),NA())</f>
        <v>#N/A</v>
      </c>
      <c r="L2101" s="44">
        <f>IFERROR(_xll.qlIndexFixing(Index6M,$H2101,TRUE,_xll.ohTrigger(RecalcTrigger,Trigger6M)),NA())</f>
        <v>1.595096348065983E-2</v>
      </c>
      <c r="M2101" s="183">
        <f>IFERROR(_xll.qlIndexFixing(Index1Y,$H2101,TRUE,_xll.ohTrigger(RecalcTrigger,Trigger1Y)),NA())</f>
        <v>1.6251577424076041E-2</v>
      </c>
      <c r="N2101" s="182">
        <f>IFERROR(_xll.qlIndexFixing(ONIndex1M,I2101,TRUE,_xll.ohTrigger(RecalcTrigger,Trigger1M)),NA())</f>
        <v>1.5353115180314347E-2</v>
      </c>
      <c r="O2101" s="44" t="e">
        <f>IFERROR(_xll.qlIndexFixing(ONIndex3M,I2101,TRUE,_xll.ohTrigger(RecalcTrigger,Trigger3M)),NA())</f>
        <v>#N/A</v>
      </c>
      <c r="P2101" s="44">
        <f>IFERROR(_xll.qlIndexFixing(ONIndex6M,I2101,TRUE,_xll.ohTrigger(RecalcTrigger,Trigger6M)),NA())</f>
        <v>1.5875245578991226E-2</v>
      </c>
      <c r="Q2101" s="183">
        <f>IFERROR(_xll.qlIndexFixing(ONIndex1Y,I2101,TRUE,_xll.ohTrigger(RecalcTrigger,Trigger1Y)),NA())</f>
        <v>1.6105530842889237E-2</v>
      </c>
    </row>
    <row r="2102" spans="2:17" x14ac:dyDescent="0.2">
      <c r="B2102" s="39" t="s">
        <v>42</v>
      </c>
      <c r="D2102" s="42">
        <f>_xll.qlCalendarAdvance(Calendar,$D2101,B2102,"f",FALSE)</f>
        <v>54197</v>
      </c>
      <c r="E2102" s="177">
        <f>_xll.qlInterestRateIndexValueDate(IndexON,D2102)</f>
        <v>54197</v>
      </c>
      <c r="F2102" s="193">
        <f>IFERROR(_xll.qlIndexFixing(IndexON,D2102,TRUE,_xll.ohTrigger(RecalcTrigger,TriggerON)),NA())</f>
        <v>1.5502630810111384E-2</v>
      </c>
      <c r="H2102" s="42">
        <f>_xll.qlCalendarAdvance(Calendar,$H2101,B2102,"f",FALSE)</f>
        <v>54197</v>
      </c>
      <c r="I2102" s="177">
        <f>_xll.qlInterestRateIndexValueDate(Index1M,$H2102)</f>
        <v>54199</v>
      </c>
      <c r="J2102" s="182">
        <f>IFERROR(_xll.qlIndexFixing(Index1M,$H2102,TRUE,_xll.ohTrigger(RecalcTrigger,Trigger1M)),NA())</f>
        <v>1.5363876975471868E-2</v>
      </c>
      <c r="K2102" s="44" t="e">
        <f>IFERROR(_xll.qlIndexFixing(Index3M,H2102,TRUE,_xll.ohTrigger(RecalcTrigger,Trigger3M)),NA())</f>
        <v>#N/A</v>
      </c>
      <c r="L2102" s="44">
        <f>IFERROR(_xll.qlIndexFixing(Index6M,$H2102,TRUE,_xll.ohTrigger(RecalcTrigger,Trigger6M)),NA())</f>
        <v>1.5951720437848371E-2</v>
      </c>
      <c r="M2102" s="183">
        <f>IFERROR(_xll.qlIndexFixing(Index1Y,$H2102,TRUE,_xll.ohTrigger(RecalcTrigger,Trigger1Y)),NA())</f>
        <v>1.6251946432945748E-2</v>
      </c>
      <c r="N2102" s="182">
        <f>IFERROR(_xll.qlIndexFixing(ONIndex1M,I2102,TRUE,_xll.ohTrigger(RecalcTrigger,Trigger1M)),NA())</f>
        <v>1.5353358478735757E-2</v>
      </c>
      <c r="O2102" s="44" t="e">
        <f>IFERROR(_xll.qlIndexFixing(ONIndex3M,I2102,TRUE,_xll.ohTrigger(RecalcTrigger,Trigger3M)),NA())</f>
        <v>#N/A</v>
      </c>
      <c r="P2102" s="44">
        <f>IFERROR(_xll.qlIndexFixing(ONIndex6M,I2102,TRUE,_xll.ohTrigger(RecalcTrigger,Trigger6M)),NA())</f>
        <v>1.5876262002816333E-2</v>
      </c>
      <c r="Q2102" s="183">
        <f>IFERROR(_xll.qlIndexFixing(ONIndex1Y,I2102,TRUE,_xll.ohTrigger(RecalcTrigger,Trigger1Y)),NA())</f>
        <v>1.6106423488766453E-2</v>
      </c>
    </row>
    <row r="2103" spans="2:17" x14ac:dyDescent="0.2">
      <c r="B2103" s="39" t="s">
        <v>42</v>
      </c>
      <c r="D2103" s="42">
        <f>_xll.qlCalendarAdvance(Calendar,$D2102,B2103,"f",FALSE)</f>
        <v>54204</v>
      </c>
      <c r="E2103" s="177">
        <f>_xll.qlInterestRateIndexValueDate(IndexON,D2103)</f>
        <v>54204</v>
      </c>
      <c r="F2103" s="193">
        <f>IFERROR(_xll.qlIndexFixing(IndexON,D2103,TRUE,_xll.ohTrigger(RecalcTrigger,TriggerON)),NA())</f>
        <v>1.5504039761387034E-2</v>
      </c>
      <c r="H2103" s="42">
        <f>_xll.qlCalendarAdvance(Calendar,$H2102,B2103,"f",FALSE)</f>
        <v>54204</v>
      </c>
      <c r="I2103" s="177">
        <f>_xll.qlInterestRateIndexValueDate(Index1M,$H2103)</f>
        <v>54206</v>
      </c>
      <c r="J2103" s="182">
        <f>IFERROR(_xll.qlIndexFixing(Index1M,$H2103,TRUE,_xll.ohTrigger(RecalcTrigger,Trigger1M)),NA())</f>
        <v>1.5364089823518556E-2</v>
      </c>
      <c r="K2103" s="44" t="e">
        <f>IFERROR(_xll.qlIndexFixing(Index3M,H2103,TRUE,_xll.ohTrigger(RecalcTrigger,Trigger3M)),NA())</f>
        <v>#N/A</v>
      </c>
      <c r="L2103" s="44">
        <f>IFERROR(_xll.qlIndexFixing(Index6M,$H2103,TRUE,_xll.ohTrigger(RecalcTrigger,Trigger6M)),NA())</f>
        <v>1.5952455972130884E-2</v>
      </c>
      <c r="M2103" s="183">
        <f>IFERROR(_xll.qlIndexFixing(Index1Y,$H2103,TRUE,_xll.ohTrigger(RecalcTrigger,Trigger1Y)),NA())</f>
        <v>1.6252293803423773E-2</v>
      </c>
      <c r="N2103" s="182">
        <f>IFERROR(_xll.qlIndexFixing(ONIndex1M,I2103,TRUE,_xll.ohTrigger(RecalcTrigger,Trigger1M)),NA())</f>
        <v>1.5353590179154608E-2</v>
      </c>
      <c r="O2103" s="44" t="e">
        <f>IFERROR(_xll.qlIndexFixing(ONIndex3M,I2103,TRUE,_xll.ohTrigger(RecalcTrigger,Trigger3M)),NA())</f>
        <v>#N/A</v>
      </c>
      <c r="P2103" s="44">
        <f>IFERROR(_xll.qlIndexFixing(ONIndex6M,I2103,TRUE,_xll.ohTrigger(RecalcTrigger,Trigger6M)),NA())</f>
        <v>1.5877257851180104E-2</v>
      </c>
      <c r="Q2103" s="183">
        <f>IFERROR(_xll.qlIndexFixing(ONIndex1Y,I2103,TRUE,_xll.ohTrigger(RecalcTrigger,Trigger1Y)),NA())</f>
        <v>1.6107296185881026E-2</v>
      </c>
    </row>
    <row r="2104" spans="2:17" x14ac:dyDescent="0.2">
      <c r="B2104" s="39" t="s">
        <v>42</v>
      </c>
      <c r="D2104" s="42">
        <f>_xll.qlCalendarAdvance(Calendar,$D2103,B2104,"f",FALSE)</f>
        <v>54211</v>
      </c>
      <c r="E2104" s="177">
        <f>_xll.qlInterestRateIndexValueDate(IndexON,D2104)</f>
        <v>54211</v>
      </c>
      <c r="F2104" s="193">
        <f>IFERROR(_xll.qlIndexFixing(IndexON,D2104,TRUE,_xll.ohTrigger(RecalcTrigger,TriggerON)),NA())</f>
        <v>1.5505427962221319E-2</v>
      </c>
      <c r="H2104" s="42">
        <f>_xll.qlCalendarAdvance(Calendar,$H2103,B2104,"f",FALSE)</f>
        <v>54211</v>
      </c>
      <c r="I2104" s="177">
        <f>_xll.qlInterestRateIndexValueDate(Index1M,$H2104)</f>
        <v>54213</v>
      </c>
      <c r="J2104" s="182">
        <f>IFERROR(_xll.qlIndexFixing(Index1M,$H2104,TRUE,_xll.ohTrigger(RecalcTrigger,Trigger1M)),NA())</f>
        <v>1.5364290988842955E-2</v>
      </c>
      <c r="K2104" s="44" t="e">
        <f>IFERROR(_xll.qlIndexFixing(Index3M,H2104,TRUE,_xll.ohTrigger(RecalcTrigger,Trigger3M)),NA())</f>
        <v>#N/A</v>
      </c>
      <c r="L2104" s="44">
        <f>IFERROR(_xll.qlIndexFixing(Index6M,$H2104,TRUE,_xll.ohTrigger(RecalcTrigger,Trigger6M)),NA())</f>
        <v>1.5951981618418196E-2</v>
      </c>
      <c r="M2104" s="183">
        <f>IFERROR(_xll.qlIndexFixing(Index1Y,$H2104,TRUE,_xll.ohTrigger(RecalcTrigger,Trigger1Y)),NA())</f>
        <v>1.6252619481918796E-2</v>
      </c>
      <c r="N2104" s="182">
        <f>IFERROR(_xll.qlIndexFixing(ONIndex1M,I2104,TRUE,_xll.ohTrigger(RecalcTrigger,Trigger1M)),NA())</f>
        <v>1.5353810255271938E-2</v>
      </c>
      <c r="O2104" s="44" t="e">
        <f>IFERROR(_xll.qlIndexFixing(ONIndex3M,I2104,TRUE,_xll.ohTrigger(RecalcTrigger,Trigger3M)),NA())</f>
        <v>#N/A</v>
      </c>
      <c r="P2104" s="44">
        <f>IFERROR(_xll.qlIndexFixing(ONIndex6M,I2104,TRUE,_xll.ohTrigger(RecalcTrigger,Trigger6M)),NA())</f>
        <v>1.5878233070685255E-2</v>
      </c>
      <c r="Q2104" s="183">
        <f>IFERROR(_xll.qlIndexFixing(ONIndex1Y,I2104,TRUE,_xll.ohTrigger(RecalcTrigger,Trigger1Y)),NA())</f>
        <v>1.6108148881954776E-2</v>
      </c>
    </row>
    <row r="2105" spans="2:17" x14ac:dyDescent="0.2">
      <c r="B2105" s="39" t="s">
        <v>42</v>
      </c>
      <c r="D2105" s="42">
        <f>_xll.qlCalendarAdvance(Calendar,$D2104,B2105,"f",FALSE)</f>
        <v>54218</v>
      </c>
      <c r="E2105" s="177">
        <f>_xll.qlInterestRateIndexValueDate(IndexON,D2105)</f>
        <v>54218</v>
      </c>
      <c r="F2105" s="193">
        <f>IFERROR(_xll.qlIndexFixing(IndexON,D2105,TRUE,_xll.ohTrigger(RecalcTrigger,TriggerON)),NA())</f>
        <v>1.5506795360895609E-2</v>
      </c>
      <c r="H2105" s="42">
        <f>_xll.qlCalendarAdvance(Calendar,$H2104,B2105,"f",FALSE)</f>
        <v>54218</v>
      </c>
      <c r="I2105" s="177">
        <f>_xll.qlInterestRateIndexValueDate(Index1M,$H2105)</f>
        <v>54220</v>
      </c>
      <c r="J2105" s="182">
        <f>IFERROR(_xll.qlIndexFixing(Index1M,$H2105,TRUE,_xll.ohTrigger(RecalcTrigger,Trigger1M)),NA())</f>
        <v>1.5364480445191064E-2</v>
      </c>
      <c r="K2105" s="44" t="e">
        <f>IFERROR(_xll.qlIndexFixing(Index3M,H2105,TRUE,_xll.ohTrigger(RecalcTrigger,Trigger3M)),NA())</f>
        <v>#N/A</v>
      </c>
      <c r="L2105" s="44">
        <f>IFERROR(_xll.qlIndexFixing(Index6M,$H2105,TRUE,_xll.ohTrigger(RecalcTrigger,Trigger6M)),NA())</f>
        <v>1.5952678722123664E-2</v>
      </c>
      <c r="M2105" s="183">
        <f>IFERROR(_xll.qlIndexFixing(Index1Y,$H2105,TRUE,_xll.ohTrigger(RecalcTrigger,Trigger1Y)),NA())</f>
        <v>1.6252923414840366E-2</v>
      </c>
      <c r="N2105" s="182">
        <f>IFERROR(_xll.qlIndexFixing(ONIndex1M,I2105,TRUE,_xll.ohTrigger(RecalcTrigger,Trigger1M)),NA())</f>
        <v>1.5354018681028592E-2</v>
      </c>
      <c r="O2105" s="44" t="e">
        <f>IFERROR(_xll.qlIndexFixing(ONIndex3M,I2105,TRUE,_xll.ohTrigger(RecalcTrigger,Trigger3M)),NA())</f>
        <v>#N/A</v>
      </c>
      <c r="P2105" s="44">
        <f>IFERROR(_xll.qlIndexFixing(ONIndex6M,I2105,TRUE,_xll.ohTrigger(RecalcTrigger,Trigger6M)),NA())</f>
        <v>1.5879187608094369E-2</v>
      </c>
      <c r="Q2105" s="183">
        <f>IFERROR(_xll.qlIndexFixing(ONIndex1Y,I2105,TRUE,_xll.ohTrigger(RecalcTrigger,Trigger1Y)),NA())</f>
        <v>1.6108981523830224E-2</v>
      </c>
    </row>
    <row r="2106" spans="2:17" x14ac:dyDescent="0.2">
      <c r="B2106" s="39" t="s">
        <v>42</v>
      </c>
      <c r="D2106" s="42">
        <f>_xll.qlCalendarAdvance(Calendar,$D2105,B2106,"f",FALSE)</f>
        <v>54225</v>
      </c>
      <c r="E2106" s="177">
        <f>_xll.qlInterestRateIndexValueDate(IndexON,D2106)</f>
        <v>54225</v>
      </c>
      <c r="F2106" s="193">
        <f>IFERROR(_xll.qlIndexFixing(IndexON,D2106,TRUE,_xll.ohTrigger(RecalcTrigger,TriggerON)),NA())</f>
        <v>1.5508141905531403E-2</v>
      </c>
      <c r="H2106" s="42">
        <f>_xll.qlCalendarAdvance(Calendar,$H2105,B2106,"f",FALSE)</f>
        <v>54225</v>
      </c>
      <c r="I2106" s="177">
        <f>_xll.qlInterestRateIndexValueDate(Index1M,$H2106)</f>
        <v>54227</v>
      </c>
      <c r="J2106" s="182">
        <f>IFERROR(_xll.qlIndexFixing(Index1M,$H2106,TRUE,_xll.ohTrigger(RecalcTrigger,Trigger1M)),NA())</f>
        <v>1.5364658166313883E-2</v>
      </c>
      <c r="K2106" s="44" t="e">
        <f>IFERROR(_xll.qlIndexFixing(Index3M,H2106,TRUE,_xll.ohTrigger(RecalcTrigger,Trigger3M)),NA())</f>
        <v>#N/A</v>
      </c>
      <c r="L2106" s="44">
        <f>IFERROR(_xll.qlIndexFixing(Index6M,$H2106,TRUE,_xll.ohTrigger(RecalcTrigger,Trigger6M)),NA())</f>
        <v>1.5953354256089045E-2</v>
      </c>
      <c r="M2106" s="183">
        <f>IFERROR(_xll.qlIndexFixing(Index1Y,$H2106,TRUE,_xll.ohTrigger(RecalcTrigger,Trigger1Y)),NA())</f>
        <v>1.625320554859935E-2</v>
      </c>
      <c r="N2106" s="182">
        <f>IFERROR(_xll.qlIndexFixing(ONIndex1M,I2106,TRUE,_xll.ohTrigger(RecalcTrigger,Trigger1M)),NA())</f>
        <v>1.5354215430125606E-2</v>
      </c>
      <c r="O2106" s="44" t="e">
        <f>IFERROR(_xll.qlIndexFixing(ONIndex3M,I2106,TRUE,_xll.ohTrigger(RecalcTrigger,Trigger3M)),NA())</f>
        <v>#N/A</v>
      </c>
      <c r="P2106" s="44">
        <f>IFERROR(_xll.qlIndexFixing(ONIndex6M,I2106,TRUE,_xll.ohTrigger(RecalcTrigger,Trigger6M)),NA())</f>
        <v>1.5880121410409842E-2</v>
      </c>
      <c r="Q2106" s="183">
        <f>IFERROR(_xll.qlIndexFixing(ONIndex1Y,I2106,TRUE,_xll.ohTrigger(RecalcTrigger,Trigger1Y)),NA())</f>
        <v>1.610979405938906E-2</v>
      </c>
    </row>
    <row r="2107" spans="2:17" x14ac:dyDescent="0.2">
      <c r="B2107" s="39" t="s">
        <v>42</v>
      </c>
      <c r="D2107" s="42">
        <f>_xll.qlCalendarAdvance(Calendar,$D2106,B2107,"f",FALSE)</f>
        <v>54232</v>
      </c>
      <c r="E2107" s="177">
        <f>_xll.qlInterestRateIndexValueDate(IndexON,D2107)</f>
        <v>54232</v>
      </c>
      <c r="F2107" s="193">
        <f>IFERROR(_xll.qlIndexFixing(IndexON,D2107,TRUE,_xll.ohTrigger(RecalcTrigger,TriggerON)),NA())</f>
        <v>1.5509467544729816E-2</v>
      </c>
      <c r="H2107" s="42">
        <f>_xll.qlCalendarAdvance(Calendar,$H2106,B2107,"f",FALSE)</f>
        <v>54232</v>
      </c>
      <c r="I2107" s="177">
        <f>_xll.qlInterestRateIndexValueDate(Index1M,$H2107)</f>
        <v>54234</v>
      </c>
      <c r="J2107" s="182">
        <f>IFERROR(_xll.qlIndexFixing(Index1M,$H2107,TRUE,_xll.ohTrigger(RecalcTrigger,Trigger1M)),NA())</f>
        <v>1.5364824125954912E-2</v>
      </c>
      <c r="K2107" s="44" t="e">
        <f>IFERROR(_xll.qlIndexFixing(Index3M,H2107,TRUE,_xll.ohTrigger(RecalcTrigger,Trigger3M)),NA())</f>
        <v>#N/A</v>
      </c>
      <c r="L2107" s="44">
        <f>IFERROR(_xll.qlIndexFixing(Index6M,$H2107,TRUE,_xll.ohTrigger(RecalcTrigger,Trigger6M)),NA())</f>
        <v>1.5955182805526099E-2</v>
      </c>
      <c r="M2107" s="183">
        <f>IFERROR(_xll.qlIndexFixing(Index1Y,$H2107,TRUE,_xll.ohTrigger(RecalcTrigger,Trigger1Y)),NA())</f>
        <v>1.6253465829608807E-2</v>
      </c>
      <c r="N2107" s="182">
        <f>IFERROR(_xll.qlIndexFixing(ONIndex1M,I2107,TRUE,_xll.ohTrigger(RecalcTrigger,Trigger1M)),NA())</f>
        <v>1.5354400476423891E-2</v>
      </c>
      <c r="O2107" s="44" t="e">
        <f>IFERROR(_xll.qlIndexFixing(ONIndex3M,I2107,TRUE,_xll.ohTrigger(RecalcTrigger,Trigger3M)),NA())</f>
        <v>#N/A</v>
      </c>
      <c r="P2107" s="44">
        <f>IFERROR(_xll.qlIndexFixing(ONIndex6M,I2107,TRUE,_xll.ohTrigger(RecalcTrigger,Trigger6M)),NA())</f>
        <v>1.5881034423994578E-2</v>
      </c>
      <c r="Q2107" s="183">
        <f>IFERROR(_xll.qlIndexFixing(ONIndex1Y,I2107,TRUE,_xll.ohTrigger(RecalcTrigger,Trigger1Y)),NA())</f>
        <v>1.6110586435473806E-2</v>
      </c>
    </row>
    <row r="2108" spans="2:17" x14ac:dyDescent="0.2">
      <c r="B2108" s="39" t="s">
        <v>42</v>
      </c>
      <c r="D2108" s="42">
        <f>_xll.qlCalendarAdvance(Calendar,$D2107,B2108,"f",FALSE)</f>
        <v>54239</v>
      </c>
      <c r="E2108" s="177">
        <f>_xll.qlInterestRateIndexValueDate(IndexON,D2108)</f>
        <v>54239</v>
      </c>
      <c r="F2108" s="193">
        <f>IFERROR(_xll.qlIndexFixing(IndexON,D2108,TRUE,_xll.ohTrigger(RecalcTrigger,TriggerON)),NA())</f>
        <v>1.5510772226292602E-2</v>
      </c>
      <c r="H2108" s="42">
        <f>_xll.qlCalendarAdvance(Calendar,$H2107,B2108,"f",FALSE)</f>
        <v>54239</v>
      </c>
      <c r="I2108" s="177">
        <f>_xll.qlInterestRateIndexValueDate(Index1M,$H2108)</f>
        <v>54241</v>
      </c>
      <c r="J2108" s="182">
        <f>IFERROR(_xll.qlIndexFixing(Index1M,$H2108,TRUE,_xll.ohTrigger(RecalcTrigger,Trigger1M)),NA())</f>
        <v>1.5364978297867649E-2</v>
      </c>
      <c r="K2108" s="44" t="e">
        <f>IFERROR(_xll.qlIndexFixing(Index3M,H2108,TRUE,_xll.ohTrigger(RecalcTrigger,Trigger3M)),NA())</f>
        <v>#N/A</v>
      </c>
      <c r="L2108" s="44">
        <f>IFERROR(_xll.qlIndexFixing(Index6M,$H2108,TRUE,_xll.ohTrigger(RecalcTrigger,Trigger6M)),NA())</f>
        <v>1.5955810419281471E-2</v>
      </c>
      <c r="M2108" s="183">
        <f>IFERROR(_xll.qlIndexFixing(Index1Y,$H2108,TRUE,_xll.ohTrigger(RecalcTrigger,Trigger1Y)),NA())</f>
        <v>1.6253704204281794E-2</v>
      </c>
      <c r="N2108" s="182">
        <f>IFERROR(_xll.qlIndexFixing(ONIndex1M,I2108,TRUE,_xll.ohTrigger(RecalcTrigger,Trigger1M)),NA())</f>
        <v>1.535457379346461E-2</v>
      </c>
      <c r="O2108" s="44" t="e">
        <f>IFERROR(_xll.qlIndexFixing(ONIndex3M,I2108,TRUE,_xll.ohTrigger(RecalcTrigger,Trigger3M)),NA())</f>
        <v>#N/A</v>
      </c>
      <c r="P2108" s="44">
        <f>IFERROR(_xll.qlIndexFixing(ONIndex6M,I2108,TRUE,_xll.ohTrigger(RecalcTrigger,Trigger6M)),NA())</f>
        <v>1.5881926595691098E-2</v>
      </c>
      <c r="Q2108" s="183">
        <f>IFERROR(_xll.qlIndexFixing(ONIndex1Y,I2108,TRUE,_xll.ohTrigger(RecalcTrigger,Trigger1Y)),NA())</f>
        <v>1.6111358599486536E-2</v>
      </c>
    </row>
    <row r="2109" spans="2:17" x14ac:dyDescent="0.2">
      <c r="B2109" s="39" t="s">
        <v>42</v>
      </c>
      <c r="D2109" s="42">
        <f>_xll.qlCalendarAdvance(Calendar,$D2108,B2109,"f",FALSE)</f>
        <v>54246</v>
      </c>
      <c r="E2109" s="177">
        <f>_xll.qlInterestRateIndexValueDate(IndexON,D2109)</f>
        <v>54246</v>
      </c>
      <c r="F2109" s="193">
        <f>IFERROR(_xll.qlIndexFixing(IndexON,D2109,TRUE,_xll.ohTrigger(RecalcTrigger,TriggerON)),NA())</f>
        <v>1.551205589874094E-2</v>
      </c>
      <c r="H2109" s="42">
        <f>_xll.qlCalendarAdvance(Calendar,$H2108,B2109,"f",FALSE)</f>
        <v>54246</v>
      </c>
      <c r="I2109" s="177">
        <f>_xll.qlInterestRateIndexValueDate(Index1M,$H2109)</f>
        <v>54248</v>
      </c>
      <c r="J2109" s="182">
        <f>IFERROR(_xll.qlIndexFixing(Index1M,$H2109,TRUE,_xll.ohTrigger(RecalcTrigger,Trigger1M)),NA())</f>
        <v>1.5365120655793096E-2</v>
      </c>
      <c r="K2109" s="44" t="e">
        <f>IFERROR(_xll.qlIndexFixing(Index3M,H2109,TRUE,_xll.ohTrigger(RecalcTrigger,Trigger3M)),NA())</f>
        <v>#N/A</v>
      </c>
      <c r="L2109" s="44">
        <f>IFERROR(_xll.qlIndexFixing(Index6M,$H2109,TRUE,_xll.ohTrigger(RecalcTrigger,Trigger6M)),NA())</f>
        <v>1.5956416287737092E-2</v>
      </c>
      <c r="M2109" s="183">
        <f>IFERROR(_xll.qlIndexFixing(Index1Y,$H2109,TRUE,_xll.ohTrigger(RecalcTrigger,Trigger1Y)),NA())</f>
        <v>1.6253920619034214E-2</v>
      </c>
      <c r="N2109" s="182">
        <f>IFERROR(_xll.qlIndexFixing(ONIndex1M,I2109,TRUE,_xll.ohTrigger(RecalcTrigger,Trigger1M)),NA())</f>
        <v>1.5354735355428417E-2</v>
      </c>
      <c r="O2109" s="44" t="e">
        <f>IFERROR(_xll.qlIndexFixing(ONIndex3M,I2109,TRUE,_xll.ohTrigger(RecalcTrigger,Trigger3M)),NA())</f>
        <v>#N/A</v>
      </c>
      <c r="P2109" s="44">
        <f>IFERROR(_xll.qlIndexFixing(ONIndex6M,I2109,TRUE,_xll.ohTrigger(RecalcTrigger,Trigger6M)),NA())</f>
        <v>1.5882797872421861E-2</v>
      </c>
      <c r="Q2109" s="183">
        <f>IFERROR(_xll.qlIndexFixing(ONIndex1Y,I2109,TRUE,_xll.ohTrigger(RecalcTrigger,Trigger1Y)),NA())</f>
        <v>1.6112110498669452E-2</v>
      </c>
    </row>
    <row r="2110" spans="2:17" x14ac:dyDescent="0.2">
      <c r="B2110" s="39" t="s">
        <v>42</v>
      </c>
      <c r="D2110" s="42">
        <f>_xll.qlCalendarAdvance(Calendar,$D2109,B2110,"f",FALSE)</f>
        <v>54253</v>
      </c>
      <c r="E2110" s="177">
        <f>_xll.qlInterestRateIndexValueDate(IndexON,D2110)</f>
        <v>54253</v>
      </c>
      <c r="F2110" s="193">
        <f>IFERROR(_xll.qlIndexFixing(IndexON,D2110,TRUE,_xll.ohTrigger(RecalcTrigger,TriggerON)),NA())</f>
        <v>1.5513318510276264E-2</v>
      </c>
      <c r="H2110" s="42">
        <f>_xll.qlCalendarAdvance(Calendar,$H2109,B2110,"f",FALSE)</f>
        <v>54253</v>
      </c>
      <c r="I2110" s="177">
        <f>_xll.qlInterestRateIndexValueDate(Index1M,$H2110)</f>
        <v>54255</v>
      </c>
      <c r="J2110" s="182">
        <f>IFERROR(_xll.qlIndexFixing(Index1M,$H2110,TRUE,_xll.ohTrigger(RecalcTrigger,Trigger1M)),NA())</f>
        <v>1.5365251173484751E-2</v>
      </c>
      <c r="K2110" s="44" t="e">
        <f>IFERROR(_xll.qlIndexFixing(Index3M,H2110,TRUE,_xll.ohTrigger(RecalcTrigger,Trigger3M)),NA())</f>
        <v>#N/A</v>
      </c>
      <c r="L2110" s="44">
        <f>IFERROR(_xll.qlIndexFixing(Index6M,$H2110,TRUE,_xll.ohTrigger(RecalcTrigger,Trigger6M)),NA())</f>
        <v>1.5957000357165185E-2</v>
      </c>
      <c r="M2110" s="183">
        <f>IFERROR(_xll.qlIndexFixing(Index1Y,$H2110,TRUE,_xll.ohTrigger(RecalcTrigger,Trigger1Y)),NA())</f>
        <v>1.6254115020282192E-2</v>
      </c>
      <c r="N2110" s="182">
        <f>IFERROR(_xll.qlIndexFixing(ONIndex1M,I2110,TRUE,_xll.ohTrigger(RecalcTrigger,Trigger1M)),NA())</f>
        <v>1.5354885135696605E-2</v>
      </c>
      <c r="O2110" s="44" t="e">
        <f>IFERROR(_xll.qlIndexFixing(ONIndex3M,I2110,TRUE,_xll.ohTrigger(RecalcTrigger,Trigger3M)),NA())</f>
        <v>#N/A</v>
      </c>
      <c r="P2110" s="44">
        <f>IFERROR(_xll.qlIndexFixing(ONIndex6M,I2110,TRUE,_xll.ohTrigger(RecalcTrigger,Trigger6M)),NA())</f>
        <v>1.5883648200629708E-2</v>
      </c>
      <c r="Q2110" s="183">
        <f>IFERROR(_xll.qlIndexFixing(ONIndex1Y,I2110,TRUE,_xll.ohTrigger(RecalcTrigger,Trigger1Y)),NA())</f>
        <v>1.6112842080504564E-2</v>
      </c>
    </row>
    <row r="2111" spans="2:17" x14ac:dyDescent="0.2">
      <c r="B2111" s="39" t="s">
        <v>42</v>
      </c>
      <c r="D2111" s="42">
        <f>_xll.qlCalendarAdvance(Calendar,$D2110,B2111,"f",FALSE)</f>
        <v>54260</v>
      </c>
      <c r="E2111" s="177">
        <f>_xll.qlInterestRateIndexValueDate(IndexON,D2111)</f>
        <v>54260</v>
      </c>
      <c r="F2111" s="193">
        <f>IFERROR(_xll.qlIndexFixing(IndexON,D2111,TRUE,_xll.ohTrigger(RecalcTrigger,TriggerON)),NA())</f>
        <v>1.5514560008940137E-2</v>
      </c>
      <c r="H2111" s="42">
        <f>_xll.qlCalendarAdvance(Calendar,$H2110,B2111,"f",FALSE)</f>
        <v>54260</v>
      </c>
      <c r="I2111" s="177">
        <f>_xll.qlInterestRateIndexValueDate(Index1M,$H2111)</f>
        <v>54262</v>
      </c>
      <c r="J2111" s="182">
        <f>IFERROR(_xll.qlIndexFixing(Index1M,$H2111,TRUE,_xll.ohTrigger(RecalcTrigger,Trigger1M)),NA())</f>
        <v>1.5365369824691111E-2</v>
      </c>
      <c r="K2111" s="44" t="e">
        <f>IFERROR(_xll.qlIndexFixing(Index3M,H2111,TRUE,_xll.ohTrigger(RecalcTrigger,Trigger3M)),NA())</f>
        <v>#N/A</v>
      </c>
      <c r="L2111" s="44">
        <f>IFERROR(_xll.qlIndexFixing(Index6M,$H2111,TRUE,_xll.ohTrigger(RecalcTrigger,Trigger6M)),NA())</f>
        <v>1.5957562573834533E-2</v>
      </c>
      <c r="M2111" s="183">
        <f>IFERROR(_xll.qlIndexFixing(Index1Y,$H2111,TRUE,_xll.ohTrigger(RecalcTrigger,Trigger1Y)),NA())</f>
        <v>1.6254287354444473E-2</v>
      </c>
      <c r="N2111" s="182">
        <f>IFERROR(_xll.qlIndexFixing(ONIndex1M,I2111,TRUE,_xll.ohTrigger(RecalcTrigger,Trigger1M)),NA())</f>
        <v>1.535502310821002E-2</v>
      </c>
      <c r="O2111" s="44" t="e">
        <f>IFERROR(_xll.qlIndexFixing(ONIndex3M,I2111,TRUE,_xll.ohTrigger(RecalcTrigger,Trigger3M)),NA())</f>
        <v>#N/A</v>
      </c>
      <c r="P2111" s="44">
        <f>IFERROR(_xll.qlIndexFixing(ONIndex6M,I2111,TRUE,_xll.ohTrigger(RecalcTrigger,Trigger6M)),NA())</f>
        <v>1.5884477527157159E-2</v>
      </c>
      <c r="Q2111" s="183">
        <f>IFERROR(_xll.qlIndexFixing(ONIndex1Y,I2111,TRUE,_xll.ohTrigger(RecalcTrigger,Trigger1Y)),NA())</f>
        <v>1.6113553292074201E-2</v>
      </c>
    </row>
    <row r="2112" spans="2:17" x14ac:dyDescent="0.2">
      <c r="B2112" s="39" t="s">
        <v>42</v>
      </c>
      <c r="D2112" s="42">
        <f>_xll.qlCalendarAdvance(Calendar,$D2111,B2112,"f",FALSE)</f>
        <v>54267</v>
      </c>
      <c r="E2112" s="177">
        <f>_xll.qlInterestRateIndexValueDate(IndexON,D2112)</f>
        <v>54267</v>
      </c>
      <c r="F2112" s="193">
        <f>IFERROR(_xll.qlIndexFixing(IndexON,D2112,TRUE,_xll.ohTrigger(RecalcTrigger,TriggerON)),NA())</f>
        <v>1.5515780343173802E-2</v>
      </c>
      <c r="H2112" s="42">
        <f>_xll.qlCalendarAdvance(Calendar,$H2111,B2112,"f",FALSE)</f>
        <v>54267</v>
      </c>
      <c r="I2112" s="177">
        <f>_xll.qlInterestRateIndexValueDate(Index1M,$H2112)</f>
        <v>54269</v>
      </c>
      <c r="J2112" s="182">
        <f>IFERROR(_xll.qlIndexFixing(Index1M,$H2112,TRUE,_xll.ohTrigger(RecalcTrigger,Trigger1M)),NA())</f>
        <v>1.5365476583158177E-2</v>
      </c>
      <c r="K2112" s="44" t="e">
        <f>IFERROR(_xll.qlIndexFixing(Index3M,H2112,TRUE,_xll.ohTrigger(RecalcTrigger,Trigger3M)),NA())</f>
        <v>#N/A</v>
      </c>
      <c r="L2112" s="44">
        <f>IFERROR(_xll.qlIndexFixing(Index6M,$H2112,TRUE,_xll.ohTrigger(RecalcTrigger,Trigger6M)),NA())</f>
        <v>1.5956951486822659E-2</v>
      </c>
      <c r="M2112" s="183">
        <f>IFERROR(_xll.qlIndexFixing(Index1Y,$H2112,TRUE,_xll.ohTrigger(RecalcTrigger,Trigger1Y)),NA())</f>
        <v>1.6254437567939817E-2</v>
      </c>
      <c r="N2112" s="182">
        <f>IFERROR(_xll.qlIndexFixing(ONIndex1M,I2112,TRUE,_xll.ohTrigger(RecalcTrigger,Trigger1M)),NA())</f>
        <v>1.5355149246829569E-2</v>
      </c>
      <c r="O2112" s="44" t="e">
        <f>IFERROR(_xll.qlIndexFixing(ONIndex3M,I2112,TRUE,_xll.ohTrigger(RecalcTrigger,Trigger3M)),NA())</f>
        <v>#N/A</v>
      </c>
      <c r="P2112" s="44">
        <f>IFERROR(_xll.qlIndexFixing(ONIndex6M,I2112,TRUE,_xll.ohTrigger(RecalcTrigger,Trigger6M)),NA())</f>
        <v>1.5885285798846738E-2</v>
      </c>
      <c r="Q2112" s="183">
        <f>IFERROR(_xll.qlIndexFixing(ONIndex1Y,I2112,TRUE,_xll.ohTrigger(RecalcTrigger,Trigger1Y)),NA())</f>
        <v>1.6114244080860374E-2</v>
      </c>
    </row>
    <row r="2113" spans="2:17" x14ac:dyDescent="0.2">
      <c r="B2113" s="39" t="s">
        <v>42</v>
      </c>
      <c r="D2113" s="42">
        <f>_xll.qlCalendarAdvance(Calendar,$D2112,B2113,"f",FALSE)</f>
        <v>54274</v>
      </c>
      <c r="E2113" s="177">
        <f>_xll.qlInterestRateIndexValueDate(IndexON,D2113)</f>
        <v>54274</v>
      </c>
      <c r="F2113" s="193">
        <f>IFERROR(_xll.qlIndexFixing(IndexON,D2113,TRUE,_xll.ohTrigger(RecalcTrigger,TriggerON)),NA())</f>
        <v>1.5516979460858948E-2</v>
      </c>
      <c r="H2113" s="42">
        <f>_xll.qlCalendarAdvance(Calendar,$H2112,B2113,"f",FALSE)</f>
        <v>54274</v>
      </c>
      <c r="I2113" s="177">
        <f>_xll.qlInterestRateIndexValueDate(Index1M,$H2113)</f>
        <v>54276</v>
      </c>
      <c r="J2113" s="182">
        <f>IFERROR(_xll.qlIndexFixing(Index1M,$H2113,TRUE,_xll.ohTrigger(RecalcTrigger,Trigger1M)),NA())</f>
        <v>1.5365571422631952E-2</v>
      </c>
      <c r="K2113" s="44" t="e">
        <f>IFERROR(_xll.qlIndexFixing(Index3M,H2113,TRUE,_xll.ohTrigger(RecalcTrigger,Trigger3M)),NA())</f>
        <v>#N/A</v>
      </c>
      <c r="L2113" s="44">
        <f>IFERROR(_xll.qlIndexFixing(Index6M,$H2113,TRUE,_xll.ohTrigger(RecalcTrigger,Trigger6M)),NA())</f>
        <v>1.5958621233986333E-2</v>
      </c>
      <c r="M2113" s="183">
        <f>IFERROR(_xll.qlIndexFixing(Index1Y,$H2113,TRUE,_xll.ohTrigger(RecalcTrigger,Trigger1Y)),NA())</f>
        <v>1.6254565607189374E-2</v>
      </c>
      <c r="N2113" s="182">
        <f>IFERROR(_xll.qlIndexFixing(ONIndex1M,I2113,TRUE,_xll.ohTrigger(RecalcTrigger,Trigger1M)),NA())</f>
        <v>1.5355263525336227E-2</v>
      </c>
      <c r="O2113" s="44" t="e">
        <f>IFERROR(_xll.qlIndexFixing(ONIndex3M,I2113,TRUE,_xll.ohTrigger(RecalcTrigger,Trigger3M)),NA())</f>
        <v>#N/A</v>
      </c>
      <c r="P2113" s="44">
        <f>IFERROR(_xll.qlIndexFixing(ONIndex6M,I2113,TRUE,_xll.ohTrigger(RecalcTrigger,Trigger6M)),NA())</f>
        <v>1.588607296222122E-2</v>
      </c>
      <c r="Q2113" s="183">
        <f>IFERROR(_xll.qlIndexFixing(ONIndex1Y,I2113,TRUE,_xll.ohTrigger(RecalcTrigger,Trigger1Y)),NA())</f>
        <v>1.611491439418522E-2</v>
      </c>
    </row>
    <row r="2114" spans="2:17" x14ac:dyDescent="0.2">
      <c r="B2114" s="39" t="s">
        <v>42</v>
      </c>
      <c r="D2114" s="42">
        <f>_xll.qlCalendarAdvance(Calendar,$D2113,B2114,"f",FALSE)</f>
        <v>54281</v>
      </c>
      <c r="E2114" s="177">
        <f>_xll.qlInterestRateIndexValueDate(IndexON,D2114)</f>
        <v>54281</v>
      </c>
      <c r="F2114" s="193">
        <f>IFERROR(_xll.qlIndexFixing(IndexON,D2114,TRUE,_xll.ohTrigger(RecalcTrigger,TriggerON)),NA())</f>
        <v>1.5518157310676628E-2</v>
      </c>
      <c r="H2114" s="42">
        <f>_xll.qlCalendarAdvance(Calendar,$H2113,B2114,"f",FALSE)</f>
        <v>54281</v>
      </c>
      <c r="I2114" s="177">
        <f>_xll.qlInterestRateIndexValueDate(Index1M,$H2114)</f>
        <v>54283</v>
      </c>
      <c r="J2114" s="182">
        <f>IFERROR(_xll.qlIndexFixing(Index1M,$H2114,TRUE,_xll.ohTrigger(RecalcTrigger,Trigger1M)),NA())</f>
        <v>1.5365654316860933E-2</v>
      </c>
      <c r="K2114" s="44" t="e">
        <f>IFERROR(_xll.qlIndexFixing(Index3M,H2114,TRUE,_xll.ohTrigger(RecalcTrigger,Trigger3M)),NA())</f>
        <v>#N/A</v>
      </c>
      <c r="L2114" s="44">
        <f>IFERROR(_xll.qlIndexFixing(Index6M,$H2114,TRUE,_xll.ohTrigger(RecalcTrigger,Trigger6M)),NA())</f>
        <v>1.5959117570014093E-2</v>
      </c>
      <c r="M2114" s="183">
        <f>IFERROR(_xll.qlIndexFixing(Index1Y,$H2114,TRUE,_xll.ohTrigger(RecalcTrigger,Trigger1Y)),NA())</f>
        <v>1.6254671418615408E-2</v>
      </c>
      <c r="N2114" s="182">
        <f>IFERROR(_xll.qlIndexFixing(ONIndex1M,I2114,TRUE,_xll.ohTrigger(RecalcTrigger,Trigger1M)),NA())</f>
        <v>1.5355365917351094E-2</v>
      </c>
      <c r="O2114" s="44" t="e">
        <f>IFERROR(_xll.qlIndexFixing(ONIndex3M,I2114,TRUE,_xll.ohTrigger(RecalcTrigger,Trigger3M)),NA())</f>
        <v>#N/A</v>
      </c>
      <c r="P2114" s="44">
        <f>IFERROR(_xll.qlIndexFixing(ONIndex6M,I2114,TRUE,_xll.ohTrigger(RecalcTrigger,Trigger6M)),NA())</f>
        <v>1.5886838964203065E-2</v>
      </c>
      <c r="Q2114" s="183">
        <f>IFERROR(_xll.qlIndexFixing(ONIndex1Y,I2114,TRUE,_xll.ohTrigger(RecalcTrigger,Trigger1Y)),NA())</f>
        <v>1.6115564179051134E-2</v>
      </c>
    </row>
    <row r="2115" spans="2:17" x14ac:dyDescent="0.2">
      <c r="B2115" s="39" t="s">
        <v>42</v>
      </c>
      <c r="D2115" s="42">
        <f>_xll.qlCalendarAdvance(Calendar,$D2114,B2115,"f",FALSE)</f>
        <v>54288</v>
      </c>
      <c r="E2115" s="177">
        <f>_xll.qlInterestRateIndexValueDate(IndexON,D2115)</f>
        <v>54288</v>
      </c>
      <c r="F2115" s="193">
        <f>IFERROR(_xll.qlIndexFixing(IndexON,D2115,TRUE,_xll.ohTrigger(RecalcTrigger,TriggerON)),NA())</f>
        <v>1.5519313840668403E-2</v>
      </c>
      <c r="H2115" s="42">
        <f>_xll.qlCalendarAdvance(Calendar,$H2114,B2115,"f",FALSE)</f>
        <v>54288</v>
      </c>
      <c r="I2115" s="177">
        <f>_xll.qlInterestRateIndexValueDate(Index1M,$H2115)</f>
        <v>54290</v>
      </c>
      <c r="J2115" s="182">
        <f>IFERROR(_xll.qlIndexFixing(Index1M,$H2115,TRUE,_xll.ohTrigger(RecalcTrigger,Trigger1M)),NA())</f>
        <v>1.5365725239601113E-2</v>
      </c>
      <c r="K2115" s="44" t="e">
        <f>IFERROR(_xll.qlIndexFixing(Index3M,H2115,TRUE,_xll.ohTrigger(RecalcTrigger,Trigger3M)),NA())</f>
        <v>#N/A</v>
      </c>
      <c r="L2115" s="44">
        <f>IFERROR(_xll.qlIndexFixing(Index6M,$H2115,TRUE,_xll.ohTrigger(RecalcTrigger,Trigger6M)),NA())</f>
        <v>1.5959591838373303E-2</v>
      </c>
      <c r="M2115" s="183">
        <f>IFERROR(_xll.qlIndexFixing(Index1Y,$H2115,TRUE,_xll.ohTrigger(RecalcTrigger,Trigger1Y)),NA())</f>
        <v>1.62547549486417E-2</v>
      </c>
      <c r="N2115" s="182">
        <f>IFERROR(_xll.qlIndexFixing(ONIndex1M,I2115,TRUE,_xll.ohTrigger(RecalcTrigger,Trigger1M)),NA())</f>
        <v>1.5355456396815015E-2</v>
      </c>
      <c r="O2115" s="44" t="e">
        <f>IFERROR(_xll.qlIndexFixing(ONIndex3M,I2115,TRUE,_xll.ohTrigger(RecalcTrigger,Trigger3M)),NA())</f>
        <v>#N/A</v>
      </c>
      <c r="P2115" s="44">
        <f>IFERROR(_xll.qlIndexFixing(ONIndex6M,I2115,TRUE,_xll.ohTrigger(RecalcTrigger,Trigger6M)),NA())</f>
        <v>1.5887583751315049E-2</v>
      </c>
      <c r="Q2115" s="183">
        <f>IFERROR(_xll.qlIndexFixing(ONIndex1Y,I2115,TRUE,_xll.ohTrigger(RecalcTrigger,Trigger1Y)),NA())</f>
        <v>1.6116193383020061E-2</v>
      </c>
    </row>
    <row r="2116" spans="2:17" x14ac:dyDescent="0.2">
      <c r="B2116" s="39" t="s">
        <v>42</v>
      </c>
      <c r="D2116" s="42">
        <f>_xll.qlCalendarAdvance(Calendar,$D2115,B2116,"f",FALSE)</f>
        <v>54295</v>
      </c>
      <c r="E2116" s="177">
        <f>_xll.qlInterestRateIndexValueDate(IndexON,D2116)</f>
        <v>54295</v>
      </c>
      <c r="F2116" s="193">
        <f>IFERROR(_xll.qlIndexFixing(IndexON,D2116,TRUE,_xll.ohTrigger(RecalcTrigger,TriggerON)),NA())</f>
        <v>1.5520448999115644E-2</v>
      </c>
      <c r="H2116" s="42">
        <f>_xll.qlCalendarAdvance(Calendar,$H2115,B2116,"f",FALSE)</f>
        <v>54295</v>
      </c>
      <c r="I2116" s="177">
        <f>_xll.qlInterestRateIndexValueDate(Index1M,$H2116)</f>
        <v>54297</v>
      </c>
      <c r="J2116" s="182">
        <f>IFERROR(_xll.qlIndexFixing(Index1M,$H2116,TRUE,_xll.ohTrigger(RecalcTrigger,Trigger1M)),NA())</f>
        <v>1.5365784164591001E-2</v>
      </c>
      <c r="K2116" s="44" t="e">
        <f>IFERROR(_xll.qlIndexFixing(Index3M,H2116,TRUE,_xll.ohTrigger(RecalcTrigger,Trigger3M)),NA())</f>
        <v>#N/A</v>
      </c>
      <c r="L2116" s="44">
        <f>IFERROR(_xll.qlIndexFixing(Index6M,$H2116,TRUE,_xll.ohTrigger(RecalcTrigger,Trigger6M)),NA())</f>
        <v>1.5958911441002813E-2</v>
      </c>
      <c r="M2116" s="183">
        <f>IFERROR(_xll.qlIndexFixing(Index1Y,$H2116,TRUE,_xll.ohTrigger(RecalcTrigger,Trigger1Y)),NA())</f>
        <v>1.6254816143693576E-2</v>
      </c>
      <c r="N2116" s="182">
        <f>IFERROR(_xll.qlIndexFixing(ONIndex1M,I2116,TRUE,_xll.ohTrigger(RecalcTrigger,Trigger1M)),NA())</f>
        <v>1.5355534937429027E-2</v>
      </c>
      <c r="O2116" s="44" t="e">
        <f>IFERROR(_xll.qlIndexFixing(ONIndex3M,I2116,TRUE,_xll.ohTrigger(RecalcTrigger,Trigger3M)),NA())</f>
        <v>#N/A</v>
      </c>
      <c r="P2116" s="44">
        <f>IFERROR(_xll.qlIndexFixing(ONIndex6M,I2116,TRUE,_xll.ohTrigger(RecalcTrigger,Trigger6M)),NA())</f>
        <v>1.5888307270479629E-2</v>
      </c>
      <c r="Q2116" s="183">
        <f>IFERROR(_xll.qlIndexFixing(ONIndex1Y,I2116,TRUE,_xll.ohTrigger(RecalcTrigger,Trigger1Y)),NA())</f>
        <v>1.6116801953334203E-2</v>
      </c>
    </row>
    <row r="2117" spans="2:17" x14ac:dyDescent="0.2">
      <c r="B2117" s="39" t="s">
        <v>42</v>
      </c>
      <c r="D2117" s="42">
        <f>_xll.qlCalendarAdvance(Calendar,$D2116,B2117,"f",FALSE)</f>
        <v>54302</v>
      </c>
      <c r="E2117" s="177">
        <f>_xll.qlInterestRateIndexValueDate(IndexON,D2117)</f>
        <v>54302</v>
      </c>
      <c r="F2117" s="193">
        <f>IFERROR(_xll.qlIndexFixing(IndexON,D2117,TRUE,_xll.ohTrigger(RecalcTrigger,TriggerON)),NA())</f>
        <v>1.5521562734059913E-2</v>
      </c>
      <c r="H2117" s="42">
        <f>_xll.qlCalendarAdvance(Calendar,$H2116,B2117,"f",FALSE)</f>
        <v>54302</v>
      </c>
      <c r="I2117" s="177">
        <f>_xll.qlInterestRateIndexValueDate(Index1M,$H2117)</f>
        <v>54304</v>
      </c>
      <c r="J2117" s="182">
        <f>IFERROR(_xll.qlIndexFixing(Index1M,$H2117,TRUE,_xll.ohTrigger(RecalcTrigger,Trigger1M)),NA())</f>
        <v>1.5365831065581592E-2</v>
      </c>
      <c r="K2117" s="44" t="e">
        <f>IFERROR(_xll.qlIndexFixing(Index3M,H2117,TRUE,_xll.ohTrigger(RecalcTrigger,Trigger3M)),NA())</f>
        <v>#N/A</v>
      </c>
      <c r="L2117" s="44">
        <f>IFERROR(_xll.qlIndexFixing(Index6M,$H2117,TRUE,_xll.ohTrigger(RecalcTrigger,Trigger6M)),NA())</f>
        <v>1.5958593593447392E-2</v>
      </c>
      <c r="M2117" s="183">
        <f>IFERROR(_xll.qlIndexFixing(Index1Y,$H2117,TRUE,_xll.ohTrigger(RecalcTrigger,Trigger1Y)),NA())</f>
        <v>1.6254854950197448E-2</v>
      </c>
      <c r="N2117" s="182">
        <f>IFERROR(_xll.qlIndexFixing(ONIndex1M,I2117,TRUE,_xll.ohTrigger(RecalcTrigger,Trigger1M)),NA())</f>
        <v>1.5355601512974104E-2</v>
      </c>
      <c r="O2117" s="44" t="e">
        <f>IFERROR(_xll.qlIndexFixing(ONIndex3M,I2117,TRUE,_xll.ohTrigger(RecalcTrigger,Trigger3M)),NA())</f>
        <v>#N/A</v>
      </c>
      <c r="P2117" s="44">
        <f>IFERROR(_xll.qlIndexFixing(ONIndex6M,I2117,TRUE,_xll.ohTrigger(RecalcTrigger,Trigger6M)),NA())</f>
        <v>1.588900946829952E-2</v>
      </c>
      <c r="Q2117" s="183">
        <f>IFERROR(_xll.qlIndexFixing(ONIndex1Y,I2117,TRUE,_xll.ohTrigger(RecalcTrigger,Trigger1Y)),NA())</f>
        <v>1.6117389837235763E-2</v>
      </c>
    </row>
    <row r="2118" spans="2:17" x14ac:dyDescent="0.2">
      <c r="B2118" s="39" t="s">
        <v>42</v>
      </c>
      <c r="D2118" s="42">
        <f>_xll.qlCalendarAdvance(Calendar,$D2117,B2118,"f",FALSE)</f>
        <v>54309</v>
      </c>
      <c r="E2118" s="177">
        <f>_xll.qlInterestRateIndexValueDate(IndexON,D2118)</f>
        <v>54309</v>
      </c>
      <c r="F2118" s="193">
        <f>IFERROR(_xll.qlIndexFixing(IndexON,D2118,TRUE,_xll.ohTrigger(RecalcTrigger,TriggerON)),NA())</f>
        <v>1.5522654994022389E-2</v>
      </c>
      <c r="H2118" s="42">
        <f>_xll.qlCalendarAdvance(Calendar,$H2117,B2118,"f",FALSE)</f>
        <v>54309</v>
      </c>
      <c r="I2118" s="177">
        <f>_xll.qlInterestRateIndexValueDate(Index1M,$H2118)</f>
        <v>54311</v>
      </c>
      <c r="J2118" s="182">
        <f>IFERROR(_xll.qlIndexFixing(Index1M,$H2118,TRUE,_xll.ohTrigger(RecalcTrigger,Trigger1M)),NA())</f>
        <v>1.5365865916326382E-2</v>
      </c>
      <c r="K2118" s="44" t="e">
        <f>IFERROR(_xll.qlIndexFixing(Index3M,H2118,TRUE,_xll.ohTrigger(RecalcTrigger,Trigger3M)),NA())</f>
        <v>#N/A</v>
      </c>
      <c r="L2118" s="44">
        <f>IFERROR(_xll.qlIndexFixing(Index6M,$H2118,TRUE,_xll.ohTrigger(RecalcTrigger,Trigger6M)),NA())</f>
        <v>1.5959009273530011E-2</v>
      </c>
      <c r="M2118" s="183">
        <f>IFERROR(_xll.qlIndexFixing(Index1Y,$H2118,TRUE,_xll.ohTrigger(RecalcTrigger,Trigger1Y)),NA())</f>
        <v>1.6254871314581927E-2</v>
      </c>
      <c r="N2118" s="182">
        <f>IFERROR(_xll.qlIndexFixing(ONIndex1M,I2118,TRUE,_xll.ohTrigger(RecalcTrigger,Trigger1M)),NA())</f>
        <v>1.535565609739109E-2</v>
      </c>
      <c r="O2118" s="44" t="e">
        <f>IFERROR(_xll.qlIndexFixing(ONIndex3M,I2118,TRUE,_xll.ohTrigger(RecalcTrigger,Trigger3M)),NA())</f>
        <v>#N/A</v>
      </c>
      <c r="P2118" s="44">
        <f>IFERROR(_xll.qlIndexFixing(ONIndex6M,I2118,TRUE,_xll.ohTrigger(RecalcTrigger,Trigger6M)),NA())</f>
        <v>1.5889690291537306E-2</v>
      </c>
      <c r="Q2118" s="183">
        <f>IFERROR(_xll.qlIndexFixing(ONIndex1Y,I2118,TRUE,_xll.ohTrigger(RecalcTrigger,Trigger1Y)),NA())</f>
        <v>1.6117956982046877E-2</v>
      </c>
    </row>
    <row r="2119" spans="2:17" x14ac:dyDescent="0.2">
      <c r="B2119" s="39" t="s">
        <v>42</v>
      </c>
      <c r="D2119" s="42">
        <f>_xll.qlCalendarAdvance(Calendar,$D2118,B2119,"f",FALSE)</f>
        <v>54316</v>
      </c>
      <c r="E2119" s="177">
        <f>_xll.qlInterestRateIndexValueDate(IndexON,D2119)</f>
        <v>54316</v>
      </c>
      <c r="F2119" s="193">
        <f>IFERROR(_xll.qlIndexFixing(IndexON,D2119,TRUE,_xll.ohTrigger(RecalcTrigger,TriggerON)),NA())</f>
        <v>1.5523725727124571E-2</v>
      </c>
      <c r="H2119" s="42">
        <f>_xll.qlCalendarAdvance(Calendar,$H2118,B2119,"f",FALSE)</f>
        <v>54316</v>
      </c>
      <c r="I2119" s="177">
        <f>_xll.qlInterestRateIndexValueDate(Index1M,$H2119)</f>
        <v>54318</v>
      </c>
      <c r="J2119" s="182">
        <f>IFERROR(_xll.qlIndexFixing(Index1M,$H2119,TRUE,_xll.ohTrigger(RecalcTrigger,Trigger1M)),NA())</f>
        <v>1.5365888690566376E-2</v>
      </c>
      <c r="K2119" s="44" t="e">
        <f>IFERROR(_xll.qlIndexFixing(Index3M,H2119,TRUE,_xll.ohTrigger(RecalcTrigger,Trigger3M)),NA())</f>
        <v>#N/A</v>
      </c>
      <c r="L2119" s="44">
        <f>IFERROR(_xll.qlIndexFixing(Index6M,$H2119,TRUE,_xll.ohTrigger(RecalcTrigger,Trigger6M)),NA())</f>
        <v>1.5959402695144856E-2</v>
      </c>
      <c r="M2119" s="183">
        <f>IFERROR(_xll.qlIndexFixing(Index1Y,$H2119,TRUE,_xll.ohTrigger(RecalcTrigger,Trigger1Y)),NA())</f>
        <v>1.6254865183276488E-2</v>
      </c>
      <c r="N2119" s="182">
        <f>IFERROR(_xll.qlIndexFixing(ONIndex1M,I2119,TRUE,_xll.ohTrigger(RecalcTrigger,Trigger1M)),NA())</f>
        <v>1.5355698664221151E-2</v>
      </c>
      <c r="O2119" s="44" t="e">
        <f>IFERROR(_xll.qlIndexFixing(ONIndex3M,I2119,TRUE,_xll.ohTrigger(RecalcTrigger,Trigger3M)),NA())</f>
        <v>#N/A</v>
      </c>
      <c r="P2119" s="44">
        <f>IFERROR(_xll.qlIndexFixing(ONIndex6M,I2119,TRUE,_xll.ohTrigger(RecalcTrigger,Trigger6M)),NA())</f>
        <v>1.5890349686955574E-2</v>
      </c>
      <c r="Q2119" s="183">
        <f>IFERROR(_xll.qlIndexFixing(ONIndex1Y,I2119,TRUE,_xll.ohTrigger(RecalcTrigger,Trigger1Y)),NA())</f>
        <v>1.6118503335089684E-2</v>
      </c>
    </row>
    <row r="2120" spans="2:17" x14ac:dyDescent="0.2">
      <c r="B2120" s="39" t="s">
        <v>42</v>
      </c>
      <c r="D2120" s="42">
        <f>_xll.qlCalendarAdvance(Calendar,$D2119,B2120,"f",FALSE)</f>
        <v>54323</v>
      </c>
      <c r="E2120" s="177">
        <f>_xll.qlInterestRateIndexValueDate(IndexON,D2120)</f>
        <v>54323</v>
      </c>
      <c r="F2120" s="193">
        <f>IFERROR(_xll.qlIndexFixing(IndexON,D2120,TRUE,_xll.ohTrigger(RecalcTrigger,TriggerON)),NA())</f>
        <v>1.5524774881328085E-2</v>
      </c>
      <c r="H2120" s="42">
        <f>_xll.qlCalendarAdvance(Calendar,$H2119,B2120,"f",FALSE)</f>
        <v>54323</v>
      </c>
      <c r="I2120" s="177">
        <f>_xll.qlInterestRateIndexValueDate(Index1M,$H2120)</f>
        <v>54325</v>
      </c>
      <c r="J2120" s="182">
        <f>IFERROR(_xll.qlIndexFixing(Index1M,$H2120,TRUE,_xll.ohTrigger(RecalcTrigger,Trigger1M)),NA())</f>
        <v>1.5365899362050073E-2</v>
      </c>
      <c r="K2120" s="44" t="e">
        <f>IFERROR(_xll.qlIndexFixing(Index3M,H2120,TRUE,_xll.ohTrigger(RecalcTrigger,Trigger3M)),NA())</f>
        <v>#N/A</v>
      </c>
      <c r="L2120" s="44">
        <f>IFERROR(_xll.qlIndexFixing(Index6M,$H2120,TRUE,_xll.ohTrigger(RecalcTrigger,Trigger6M)),NA())</f>
        <v>1.5959773804581516E-2</v>
      </c>
      <c r="M2120" s="183">
        <f>IFERROR(_xll.qlIndexFixing(Index1Y,$H2120,TRUE,_xll.ohTrigger(RecalcTrigger,Trigger1Y)),NA())</f>
        <v>1.6254836502712373E-2</v>
      </c>
      <c r="N2120" s="182">
        <f>IFERROR(_xll.qlIndexFixing(ONIndex1M,I2120,TRUE,_xll.ohTrigger(RecalcTrigger,Trigger1M)),NA())</f>
        <v>1.5355729187405132E-2</v>
      </c>
      <c r="O2120" s="44" t="e">
        <f>IFERROR(_xll.qlIndexFixing(ONIndex3M,I2120,TRUE,_xll.ohTrigger(RecalcTrigger,Trigger3M)),NA())</f>
        <v>#N/A</v>
      </c>
      <c r="P2120" s="44">
        <f>IFERROR(_xll.qlIndexFixing(ONIndex6M,I2120,TRUE,_xll.ohTrigger(RecalcTrigger,Trigger6M)),NA())</f>
        <v>1.5890987601157036E-2</v>
      </c>
      <c r="Q2120" s="183">
        <f>IFERROR(_xll.qlIndexFixing(ONIndex1Y,I2120,TRUE,_xll.ohTrigger(RecalcTrigger,Trigger1Y)),NA())</f>
        <v>1.6119028843606387E-2</v>
      </c>
    </row>
    <row r="2121" spans="2:17" x14ac:dyDescent="0.2">
      <c r="B2121" s="39" t="s">
        <v>42</v>
      </c>
      <c r="D2121" s="42">
        <f>_xll.qlCalendarAdvance(Calendar,$D2120,B2121,"f",FALSE)</f>
        <v>54330</v>
      </c>
      <c r="E2121" s="177">
        <f>_xll.qlInterestRateIndexValueDate(IndexON,D2121)</f>
        <v>54330</v>
      </c>
      <c r="F2121" s="193">
        <f>IFERROR(_xll.qlIndexFixing(IndexON,D2121,TRUE,_xll.ohTrigger(RecalcTrigger,TriggerON)),NA())</f>
        <v>1.5525802405313982E-2</v>
      </c>
      <c r="H2121" s="42">
        <f>_xll.qlCalendarAdvance(Calendar,$H2120,B2121,"f",FALSE)</f>
        <v>54330</v>
      </c>
      <c r="I2121" s="177">
        <f>_xll.qlInterestRateIndexValueDate(Index1M,$H2121)</f>
        <v>54332</v>
      </c>
      <c r="J2121" s="182">
        <f>IFERROR(_xll.qlIndexFixing(Index1M,$H2121,TRUE,_xll.ohTrigger(RecalcTrigger,Trigger1M)),NA())</f>
        <v>1.5365897904533465E-2</v>
      </c>
      <c r="K2121" s="44" t="e">
        <f>IFERROR(_xll.qlIndexFixing(Index3M,H2121,TRUE,_xll.ohTrigger(RecalcTrigger,Trigger3M)),NA())</f>
        <v>#N/A</v>
      </c>
      <c r="L2121" s="44">
        <f>IFERROR(_xll.qlIndexFixing(Index6M,$H2121,TRUE,_xll.ohTrigger(RecalcTrigger,Trigger6M)),NA())</f>
        <v>1.5960492528451106E-2</v>
      </c>
      <c r="M2121" s="183">
        <f>IFERROR(_xll.qlIndexFixing(Index1Y,$H2121,TRUE,_xll.ohTrigger(RecalcTrigger,Trigger1Y)),NA())</f>
        <v>1.6254785219322346E-2</v>
      </c>
      <c r="N2121" s="182">
        <f>IFERROR(_xll.qlIndexFixing(ONIndex1M,I2121,TRUE,_xll.ohTrigger(RecalcTrigger,Trigger1M)),NA())</f>
        <v>1.5355747640644068E-2</v>
      </c>
      <c r="O2121" s="44" t="e">
        <f>IFERROR(_xll.qlIndexFixing(ONIndex3M,I2121,TRUE,_xll.ohTrigger(RecalcTrigger,Trigger3M)),NA())</f>
        <v>#N/A</v>
      </c>
      <c r="P2121" s="44">
        <f>IFERROR(_xll.qlIndexFixing(ONIndex6M,I2121,TRUE,_xll.ohTrigger(RecalcTrigger,Trigger6M)),NA())</f>
        <v>1.5891603981064151E-2</v>
      </c>
      <c r="Q2121" s="183">
        <f>IFERROR(_xll.qlIndexFixing(ONIndex1Y,I2121,TRUE,_xll.ohTrigger(RecalcTrigger,Trigger1Y)),NA())</f>
        <v>1.6119533455078994E-2</v>
      </c>
    </row>
    <row r="2122" spans="2:17" x14ac:dyDescent="0.2">
      <c r="B2122" s="39" t="s">
        <v>42</v>
      </c>
      <c r="D2122" s="42">
        <f>_xll.qlCalendarAdvance(Calendar,$D2121,B2122,"f",FALSE)</f>
        <v>54337</v>
      </c>
      <c r="E2122" s="177">
        <f>_xll.qlInterestRateIndexValueDate(IndexON,D2122)</f>
        <v>54337</v>
      </c>
      <c r="F2122" s="193">
        <f>IFERROR(_xll.qlIndexFixing(IndexON,D2122,TRUE,_xll.ohTrigger(RecalcTrigger,TriggerON)),NA())</f>
        <v>1.5526808247123824E-2</v>
      </c>
      <c r="H2122" s="42">
        <f>_xll.qlCalendarAdvance(Calendar,$H2121,B2122,"f",FALSE)</f>
        <v>54337</v>
      </c>
      <c r="I2122" s="177">
        <f>_xll.qlInterestRateIndexValueDate(Index1M,$H2122)</f>
        <v>54339</v>
      </c>
      <c r="J2122" s="182">
        <f>IFERROR(_xll.qlIndexFixing(Index1M,$H2122,TRUE,_xll.ohTrigger(RecalcTrigger,Trigger1M)),NA())</f>
        <v>1.5365884291760057E-2</v>
      </c>
      <c r="K2122" s="44" t="e">
        <f>IFERROR(_xll.qlIndexFixing(Index3M,H2122,TRUE,_xll.ohTrigger(RecalcTrigger,Trigger3M)),NA())</f>
        <v>#N/A</v>
      </c>
      <c r="L2122" s="44">
        <f>IFERROR(_xll.qlIndexFixing(Index6M,$H2122,TRUE,_xll.ohTrigger(RecalcTrigger,Trigger6M)),NA())</f>
        <v>1.59608172467091E-2</v>
      </c>
      <c r="M2122" s="183">
        <f>IFERROR(_xll.qlIndexFixing(Index1Y,$H2122,TRUE,_xll.ohTrigger(RecalcTrigger,Trigger1Y)),NA())</f>
        <v>1.6254711279540708E-2</v>
      </c>
      <c r="N2122" s="182">
        <f>IFERROR(_xll.qlIndexFixing(ONIndex1M,I2122,TRUE,_xll.ohTrigger(RecalcTrigger,Trigger1M)),NA())</f>
        <v>1.5355753997798871E-2</v>
      </c>
      <c r="O2122" s="44" t="e">
        <f>IFERROR(_xll.qlIndexFixing(ONIndex3M,I2122,TRUE,_xll.ohTrigger(RecalcTrigger,Trigger3M)),NA())</f>
        <v>#N/A</v>
      </c>
      <c r="P2122" s="44">
        <f>IFERROR(_xll.qlIndexFixing(ONIndex6M,I2122,TRUE,_xll.ohTrigger(RecalcTrigger,Trigger6M)),NA())</f>
        <v>1.5892198773279631E-2</v>
      </c>
      <c r="Q2122" s="183">
        <f>IFERROR(_xll.qlIndexFixing(ONIndex1Y,I2122,TRUE,_xll.ohTrigger(RecalcTrigger,Trigger1Y)),NA())</f>
        <v>1.6120017116429963E-2</v>
      </c>
    </row>
    <row r="2123" spans="2:17" x14ac:dyDescent="0.2">
      <c r="B2123" s="39" t="s">
        <v>42</v>
      </c>
      <c r="D2123" s="42">
        <f>_xll.qlCalendarAdvance(Calendar,$D2122,B2123,"f",FALSE)</f>
        <v>54344</v>
      </c>
      <c r="E2123" s="177">
        <f>_xll.qlInterestRateIndexValueDate(IndexON,D2123)</f>
        <v>54344</v>
      </c>
      <c r="F2123" s="193">
        <f>IFERROR(_xll.qlIndexFixing(IndexON,D2123,TRUE,_xll.ohTrigger(RecalcTrigger,TriggerON)),NA())</f>
        <v>1.5527792354959047E-2</v>
      </c>
      <c r="H2123" s="42">
        <f>_xll.qlCalendarAdvance(Calendar,$H2122,B2123,"f",FALSE)</f>
        <v>54344</v>
      </c>
      <c r="I2123" s="177">
        <f>_xll.qlInterestRateIndexValueDate(Index1M,$H2123)</f>
        <v>54346</v>
      </c>
      <c r="J2123" s="182">
        <f>IFERROR(_xll.qlIndexFixing(Index1M,$H2123,TRUE,_xll.ohTrigger(RecalcTrigger,Trigger1M)),NA())</f>
        <v>1.5365858497480844E-2</v>
      </c>
      <c r="K2123" s="44" t="e">
        <f>IFERROR(_xll.qlIndexFixing(Index3M,H2123,TRUE,_xll.ohTrigger(RecalcTrigger,Trigger3M)),NA())</f>
        <v>#N/A</v>
      </c>
      <c r="L2123" s="44">
        <f>IFERROR(_xll.qlIndexFixing(Index6M,$H2123,TRUE,_xll.ohTrigger(RecalcTrigger,Trigger6M)),NA())</f>
        <v>1.5961119486831703E-2</v>
      </c>
      <c r="M2123" s="183">
        <f>IFERROR(_xll.qlIndexFixing(Index1Y,$H2123,TRUE,_xll.ohTrigger(RecalcTrigger,Trigger1Y)),NA())</f>
        <v>1.6254614629803286E-2</v>
      </c>
      <c r="N2123" s="182">
        <f>IFERROR(_xll.qlIndexFixing(ONIndex1M,I2123,TRUE,_xll.ohTrigger(RecalcTrigger,Trigger1M)),NA())</f>
        <v>1.5355748232570576E-2</v>
      </c>
      <c r="O2123" s="44" t="e">
        <f>IFERROR(_xll.qlIndexFixing(ONIndex3M,I2123,TRUE,_xll.ohTrigger(RecalcTrigger,Trigger3M)),NA())</f>
        <v>#N/A</v>
      </c>
      <c r="P2123" s="44">
        <f>IFERROR(_xll.qlIndexFixing(ONIndex6M,I2123,TRUE,_xll.ohTrigger(RecalcTrigger,Trigger6M)),NA())</f>
        <v>1.5892771924486127E-2</v>
      </c>
      <c r="Q2123" s="183">
        <f>IFERROR(_xll.qlIndexFixing(ONIndex1Y,I2123,TRUE,_xll.ohTrigger(RecalcTrigger,Trigger1Y)),NA())</f>
        <v>1.6120479775381114E-2</v>
      </c>
    </row>
    <row r="2124" spans="2:17" x14ac:dyDescent="0.2">
      <c r="B2124" s="39" t="s">
        <v>42</v>
      </c>
      <c r="D2124" s="42">
        <f>_xll.qlCalendarAdvance(Calendar,$D2123,B2124,"f",FALSE)</f>
        <v>54351</v>
      </c>
      <c r="E2124" s="177">
        <f>_xll.qlInterestRateIndexValueDate(IndexON,D2124)</f>
        <v>54351</v>
      </c>
      <c r="F2124" s="193">
        <f>IFERROR(_xll.qlIndexFixing(IndexON,D2124,TRUE,_xll.ohTrigger(RecalcTrigger,TriggerON)),NA())</f>
        <v>1.5528754676941148E-2</v>
      </c>
      <c r="H2124" s="42">
        <f>_xll.qlCalendarAdvance(Calendar,$H2123,B2124,"f",FALSE)</f>
        <v>54351</v>
      </c>
      <c r="I2124" s="177">
        <f>_xll.qlInterestRateIndexValueDate(Index1M,$H2124)</f>
        <v>54353</v>
      </c>
      <c r="J2124" s="182">
        <f>IFERROR(_xll.qlIndexFixing(Index1M,$H2124,TRUE,_xll.ohTrigger(RecalcTrigger,Trigger1M)),NA())</f>
        <v>1.5365820495441829E-2</v>
      </c>
      <c r="K2124" s="44" t="e">
        <f>IFERROR(_xll.qlIndexFixing(Index3M,H2124,TRUE,_xll.ohTrigger(RecalcTrigger,Trigger3M)),NA())</f>
        <v>#N/A</v>
      </c>
      <c r="L2124" s="44">
        <f>IFERROR(_xll.qlIndexFixing(Index6M,$H2124,TRUE,_xll.ohTrigger(RecalcTrigger,Trigger6M)),NA())</f>
        <v>1.596139919510934E-2</v>
      </c>
      <c r="M2124" s="183">
        <f>IFERROR(_xll.qlIndexFixing(Index1Y,$H2124,TRUE,_xll.ohTrigger(RecalcTrigger,Trigger1Y)),NA())</f>
        <v>1.6254495216547458E-2</v>
      </c>
      <c r="N2124" s="182">
        <f>IFERROR(_xll.qlIndexFixing(ONIndex1M,I2124,TRUE,_xll.ohTrigger(RecalcTrigger,Trigger1M)),NA())</f>
        <v>1.5355730318820093E-2</v>
      </c>
      <c r="O2124" s="44" t="e">
        <f>IFERROR(_xll.qlIndexFixing(ONIndex3M,I2124,TRUE,_xll.ohTrigger(RecalcTrigger,Trigger3M)),NA())</f>
        <v>#N/A</v>
      </c>
      <c r="P2124" s="44">
        <f>IFERROR(_xll.qlIndexFixing(ONIndex6M,I2124,TRUE,_xll.ohTrigger(RecalcTrigger,Trigger6M)),NA())</f>
        <v>1.5893323381606095E-2</v>
      </c>
      <c r="Q2124" s="183">
        <f>IFERROR(_xll.qlIndexFixing(ONIndex1Y,I2124,TRUE,_xll.ohTrigger(RecalcTrigger,Trigger1Y)),NA())</f>
        <v>1.6120921378934838E-2</v>
      </c>
    </row>
    <row r="2125" spans="2:17" x14ac:dyDescent="0.2">
      <c r="B2125" s="39" t="s">
        <v>42</v>
      </c>
      <c r="D2125" s="42">
        <f>_xll.qlCalendarAdvance(Calendar,$D2124,B2125,"f",FALSE)</f>
        <v>54358</v>
      </c>
      <c r="E2125" s="177">
        <f>_xll.qlInterestRateIndexValueDate(IndexON,D2125)</f>
        <v>54358</v>
      </c>
      <c r="F2125" s="193">
        <f>IFERROR(_xll.qlIndexFixing(IndexON,D2125,TRUE,_xll.ohTrigger(RecalcTrigger,TriggerON)),NA())</f>
        <v>1.5529695161591306E-2</v>
      </c>
      <c r="H2125" s="42">
        <f>_xll.qlCalendarAdvance(Calendar,$H2124,B2125,"f",FALSE)</f>
        <v>54358</v>
      </c>
      <c r="I2125" s="177">
        <f>_xll.qlInterestRateIndexValueDate(Index1M,$H2125)</f>
        <v>54360</v>
      </c>
      <c r="J2125" s="182">
        <f>IFERROR(_xll.qlIndexFixing(Index1M,$H2125,TRUE,_xll.ohTrigger(RecalcTrigger,Trigger1M)),NA())</f>
        <v>1.5365770259391509E-2</v>
      </c>
      <c r="K2125" s="44" t="e">
        <f>IFERROR(_xll.qlIndexFixing(Index3M,H2125,TRUE,_xll.ohTrigger(RecalcTrigger,Trigger3M)),NA())</f>
        <v>#N/A</v>
      </c>
      <c r="L2125" s="44">
        <f>IFERROR(_xll.qlIndexFixing(Index6M,$H2125,TRUE,_xll.ohTrigger(RecalcTrigger,Trigger6M)),NA())</f>
        <v>1.5961656317832012E-2</v>
      </c>
      <c r="M2125" s="183">
        <f>IFERROR(_xll.qlIndexFixing(Index1Y,$H2125,TRUE,_xll.ohTrigger(RecalcTrigger,Trigger1Y)),NA())</f>
        <v>1.6254352986212112E-2</v>
      </c>
      <c r="N2125" s="182">
        <f>IFERROR(_xll.qlIndexFixing(ONIndex1M,I2125,TRUE,_xll.ohTrigger(RecalcTrigger,Trigger1M)),NA())</f>
        <v>1.5355700230328395E-2</v>
      </c>
      <c r="O2125" s="44" t="e">
        <f>IFERROR(_xll.qlIndexFixing(ONIndex3M,I2125,TRUE,_xll.ohTrigger(RecalcTrigger,Trigger3M)),NA())</f>
        <v>#N/A</v>
      </c>
      <c r="P2125" s="44">
        <f>IFERROR(_xll.qlIndexFixing(ONIndex6M,I2125,TRUE,_xll.ohTrigger(RecalcTrigger,Trigger6M)),NA())</f>
        <v>1.5893853091162313E-2</v>
      </c>
      <c r="Q2125" s="183">
        <f>IFERROR(_xll.qlIndexFixing(ONIndex1Y,I2125,TRUE,_xll.ohTrigger(RecalcTrigger,Trigger1Y)),NA())</f>
        <v>1.6121341874493211E-2</v>
      </c>
    </row>
    <row r="2126" spans="2:17" x14ac:dyDescent="0.2">
      <c r="B2126" s="39" t="s">
        <v>42</v>
      </c>
      <c r="D2126" s="42">
        <f>_xll.qlCalendarAdvance(Calendar,$D2125,B2126,"f",FALSE)</f>
        <v>54365</v>
      </c>
      <c r="E2126" s="177">
        <f>_xll.qlInterestRateIndexValueDate(IndexON,D2126)</f>
        <v>54365</v>
      </c>
      <c r="F2126" s="193">
        <f>IFERROR(_xll.qlIndexFixing(IndexON,D2126,TRUE,_xll.ohTrigger(RecalcTrigger,TriggerON)),NA())</f>
        <v>1.5530613756951084E-2</v>
      </c>
      <c r="H2126" s="42">
        <f>_xll.qlCalendarAdvance(Calendar,$H2125,B2126,"f",FALSE)</f>
        <v>54365</v>
      </c>
      <c r="I2126" s="177">
        <f>_xll.qlInterestRateIndexValueDate(Index1M,$H2126)</f>
        <v>54367</v>
      </c>
      <c r="J2126" s="182">
        <f>IFERROR(_xll.qlIndexFixing(Index1M,$H2126,TRUE,_xll.ohTrigger(RecalcTrigger,Trigger1M)),NA())</f>
        <v>1.5365707763080882E-2</v>
      </c>
      <c r="K2126" s="44" t="e">
        <f>IFERROR(_xll.qlIndexFixing(Index3M,H2126,TRUE,_xll.ohTrigger(RecalcTrigger,Trigger3M)),NA())</f>
        <v>#N/A</v>
      </c>
      <c r="L2126" s="44">
        <f>IFERROR(_xll.qlIndexFixing(Index6M,$H2126,TRUE,_xll.ohTrigger(RecalcTrigger,Trigger6M)),NA())</f>
        <v>1.5961528897744031E-2</v>
      </c>
      <c r="M2126" s="183">
        <f>IFERROR(_xll.qlIndexFixing(Index1Y,$H2126,TRUE,_xll.ohTrigger(RecalcTrigger,Trigger1Y)),NA())</f>
        <v>1.6254187885237466E-2</v>
      </c>
      <c r="N2126" s="182">
        <f>IFERROR(_xll.qlIndexFixing(ONIndex1M,I2126,TRUE,_xll.ohTrigger(RecalcTrigger,Trigger1M)),NA())</f>
        <v>1.5355657940796519E-2</v>
      </c>
      <c r="O2126" s="44" t="e">
        <f>IFERROR(_xll.qlIndexFixing(ONIndex3M,I2126,TRUE,_xll.ohTrigger(RecalcTrigger,Trigger3M)),NA())</f>
        <v>#N/A</v>
      </c>
      <c r="P2126" s="44">
        <f>IFERROR(_xll.qlIndexFixing(ONIndex6M,I2126,TRUE,_xll.ohTrigger(RecalcTrigger,Trigger6M)),NA())</f>
        <v>1.5894360999837431E-2</v>
      </c>
      <c r="Q2126" s="183">
        <f>IFERROR(_xll.qlIndexFixing(ONIndex1Y,I2126,TRUE,_xll.ohTrigger(RecalcTrigger,Trigger1Y)),NA())</f>
        <v>1.6121741209298435E-2</v>
      </c>
    </row>
    <row r="2127" spans="2:17" x14ac:dyDescent="0.2">
      <c r="B2127" s="39" t="s">
        <v>42</v>
      </c>
      <c r="D2127" s="42">
        <f>_xll.qlCalendarAdvance(Calendar,$D2126,B2127,"f",FALSE)</f>
        <v>54372</v>
      </c>
      <c r="E2127" s="177">
        <f>_xll.qlInterestRateIndexValueDate(IndexON,D2127)</f>
        <v>54372</v>
      </c>
      <c r="F2127" s="193">
        <f>IFERROR(_xll.qlIndexFixing(IndexON,D2127,TRUE,_xll.ohTrigger(RecalcTrigger,TriggerON)),NA())</f>
        <v>1.5531510411301852E-2</v>
      </c>
      <c r="H2127" s="42">
        <f>_xll.qlCalendarAdvance(Calendar,$H2126,B2127,"f",FALSE)</f>
        <v>54372</v>
      </c>
      <c r="I2127" s="177">
        <f>_xll.qlInterestRateIndexValueDate(Index1M,$H2127)</f>
        <v>54374</v>
      </c>
      <c r="J2127" s="182">
        <f>IFERROR(_xll.qlIndexFixing(Index1M,$H2127,TRUE,_xll.ohTrigger(RecalcTrigger,Trigger1M)),NA())</f>
        <v>1.536563298025595E-2</v>
      </c>
      <c r="K2127" s="44" t="e">
        <f>IFERROR(_xll.qlIndexFixing(Index3M,H2127,TRUE,_xll.ohTrigger(RecalcTrigger,Trigger3M)),NA())</f>
        <v>#N/A</v>
      </c>
      <c r="L2127" s="44">
        <f>IFERROR(_xll.qlIndexFixing(Index6M,$H2127,TRUE,_xll.ohTrigger(RecalcTrigger,Trigger6M)),NA())</f>
        <v>1.5961742318088855E-2</v>
      </c>
      <c r="M2127" s="183">
        <f>IFERROR(_xll.qlIndexFixing(Index1Y,$H2127,TRUE,_xll.ohTrigger(RecalcTrigger,Trigger1Y)),NA())</f>
        <v>1.6253999860066582E-2</v>
      </c>
      <c r="N2127" s="182">
        <f>IFERROR(_xll.qlIndexFixing(ONIndex1M,I2127,TRUE,_xll.ohTrigger(RecalcTrigger,Trigger1M)),NA())</f>
        <v>1.5355603424165309E-2</v>
      </c>
      <c r="O2127" s="44" t="e">
        <f>IFERROR(_xll.qlIndexFixing(ONIndex3M,I2127,TRUE,_xll.ohTrigger(RecalcTrigger,Trigger3M)),NA())</f>
        <v>#N/A</v>
      </c>
      <c r="P2127" s="44">
        <f>IFERROR(_xll.qlIndexFixing(ONIndex6M,I2127,TRUE,_xll.ohTrigger(RecalcTrigger,Trigger6M)),NA())</f>
        <v>1.5894847054713779E-2</v>
      </c>
      <c r="Q2127" s="183">
        <f>IFERROR(_xll.qlIndexFixing(ONIndex1Y,I2127,TRUE,_xll.ohTrigger(RecalcTrigger,Trigger1Y)),NA())</f>
        <v>1.6122119330832518E-2</v>
      </c>
    </row>
    <row r="2128" spans="2:17" x14ac:dyDescent="0.2">
      <c r="B2128" s="39" t="s">
        <v>42</v>
      </c>
      <c r="D2128" s="42">
        <f>_xll.qlCalendarAdvance(Calendar,$D2127,B2128,"f",FALSE)</f>
        <v>54379</v>
      </c>
      <c r="E2128" s="177">
        <f>_xll.qlInterestRateIndexValueDate(IndexON,D2128)</f>
        <v>54379</v>
      </c>
      <c r="F2128" s="193">
        <f>IFERROR(_xll.qlIndexFixing(IndexON,D2128,TRUE,_xll.ohTrigger(RecalcTrigger,TriggerON)),NA())</f>
        <v>1.5532385072845045E-2</v>
      </c>
      <c r="H2128" s="42">
        <f>_xll.qlCalendarAdvance(Calendar,$H2127,B2128,"f",FALSE)</f>
        <v>54379</v>
      </c>
      <c r="I2128" s="177">
        <f>_xll.qlInterestRateIndexValueDate(Index1M,$H2128)</f>
        <v>54381</v>
      </c>
      <c r="J2128" s="182">
        <f>IFERROR(_xll.qlIndexFixing(Index1M,$H2128,TRUE,_xll.ohTrigger(RecalcTrigger,Trigger1M)),NA())</f>
        <v>1.5365545884662712E-2</v>
      </c>
      <c r="K2128" s="44" t="e">
        <f>IFERROR(_xll.qlIndexFixing(Index3M,H2128,TRUE,_xll.ohTrigger(RecalcTrigger,Trigger3M)),NA())</f>
        <v>#N/A</v>
      </c>
      <c r="L2128" s="44">
        <f>IFERROR(_xll.qlIndexFixing(Index6M,$H2128,TRUE,_xll.ohTrigger(RecalcTrigger,Trigger6M)),NA())</f>
        <v>1.5961932996595207E-2</v>
      </c>
      <c r="M2128" s="183">
        <f>IFERROR(_xll.qlIndexFixing(Index1Y,$H2128,TRUE,_xll.ohTrigger(RecalcTrigger,Trigger1Y)),NA())</f>
        <v>1.6253788857142737E-2</v>
      </c>
      <c r="N2128" s="182">
        <f>IFERROR(_xll.qlIndexFixing(ONIndex1M,I2128,TRUE,_xll.ohTrigger(RecalcTrigger,Trigger1M)),NA())</f>
        <v>1.5355536653895996E-2</v>
      </c>
      <c r="O2128" s="44" t="e">
        <f>IFERROR(_xll.qlIndexFixing(ONIndex3M,I2128,TRUE,_xll.ohTrigger(RecalcTrigger,Trigger3M)),NA())</f>
        <v>#N/A</v>
      </c>
      <c r="P2128" s="44">
        <f>IFERROR(_xll.qlIndexFixing(ONIndex6M,I2128,TRUE,_xll.ohTrigger(RecalcTrigger,Trigger6M)),NA())</f>
        <v>1.5895311202234197E-2</v>
      </c>
      <c r="Q2128" s="183">
        <f>IFERROR(_xll.qlIndexFixing(ONIndex1Y,I2128,TRUE,_xll.ohTrigger(RecalcTrigger,Trigger1Y)),NA())</f>
        <v>1.6122476186177792E-2</v>
      </c>
    </row>
    <row r="2129" spans="2:17" x14ac:dyDescent="0.2">
      <c r="B2129" s="39" t="s">
        <v>42</v>
      </c>
      <c r="D2129" s="42">
        <f>_xll.qlCalendarAdvance(Calendar,$D2128,B2129,"f",FALSE)</f>
        <v>54386</v>
      </c>
      <c r="E2129" s="177">
        <f>_xll.qlInterestRateIndexValueDate(IndexON,D2129)</f>
        <v>54386</v>
      </c>
      <c r="F2129" s="193">
        <f>IFERROR(_xll.qlIndexFixing(IndexON,D2129,TRUE,_xll.ohTrigger(RecalcTrigger,TriggerON)),NA())</f>
        <v>1.5533237689782098E-2</v>
      </c>
      <c r="H2129" s="42">
        <f>_xll.qlCalendarAdvance(Calendar,$H2128,B2129,"f",FALSE)</f>
        <v>54386</v>
      </c>
      <c r="I2129" s="177">
        <f>_xll.qlInterestRateIndexValueDate(Index1M,$H2129)</f>
        <v>54388</v>
      </c>
      <c r="J2129" s="182">
        <f>IFERROR(_xll.qlIndexFixing(Index1M,$H2129,TRUE,_xll.ohTrigger(RecalcTrigger,Trigger1M)),NA())</f>
        <v>1.5365446450059661E-2</v>
      </c>
      <c r="K2129" s="44" t="e">
        <f>IFERROR(_xll.qlIndexFixing(Index3M,H2129,TRUE,_xll.ohTrigger(RecalcTrigger,Trigger3M)),NA())</f>
        <v>#N/A</v>
      </c>
      <c r="L2129" s="44">
        <f>IFERROR(_xll.qlIndexFixing(Index6M,$H2129,TRUE,_xll.ohTrigger(RecalcTrigger,Trigger6M)),NA())</f>
        <v>1.5962100879558429E-2</v>
      </c>
      <c r="M2129" s="183">
        <f>IFERROR(_xll.qlIndexFixing(Index1Y,$H2129,TRUE,_xll.ohTrigger(RecalcTrigger,Trigger1Y)),NA())</f>
        <v>1.6253554822910743E-2</v>
      </c>
      <c r="N2129" s="182">
        <f>IFERROR(_xll.qlIndexFixing(ONIndex1M,I2129,TRUE,_xll.ohTrigger(RecalcTrigger,Trigger1M)),NA())</f>
        <v>1.5355457604009359E-2</v>
      </c>
      <c r="O2129" s="44" t="e">
        <f>IFERROR(_xll.qlIndexFixing(ONIndex3M,I2129,TRUE,_xll.ohTrigger(RecalcTrigger,Trigger3M)),NA())</f>
        <v>#N/A</v>
      </c>
      <c r="P2129" s="44">
        <f>IFERROR(_xll.qlIndexFixing(ONIndex6M,I2129,TRUE,_xll.ohTrigger(RecalcTrigger,Trigger6M)),NA())</f>
        <v>1.5895753389001399E-2</v>
      </c>
      <c r="Q2129" s="183">
        <f>IFERROR(_xll.qlIndexFixing(ONIndex1Y,I2129,TRUE,_xll.ohTrigger(RecalcTrigger,Trigger1Y)),NA())</f>
        <v>1.6122811722576458E-2</v>
      </c>
    </row>
    <row r="2130" spans="2:17" x14ac:dyDescent="0.2">
      <c r="B2130" s="39" t="s">
        <v>42</v>
      </c>
      <c r="D2130" s="42">
        <f>_xll.qlCalendarAdvance(Calendar,$D2129,B2130,"f",FALSE)</f>
        <v>54393</v>
      </c>
      <c r="E2130" s="177">
        <f>_xll.qlInterestRateIndexValueDate(IndexON,D2130)</f>
        <v>54393</v>
      </c>
      <c r="F2130" s="193">
        <f>IFERROR(_xll.qlIndexFixing(IndexON,D2130,TRUE,_xll.ohTrigger(RecalcTrigger,TriggerON)),NA())</f>
        <v>1.5534068210314445E-2</v>
      </c>
      <c r="H2130" s="42">
        <f>_xll.qlCalendarAdvance(Calendar,$H2129,B2130,"f",FALSE)</f>
        <v>54393</v>
      </c>
      <c r="I2130" s="177">
        <f>_xll.qlInterestRateIndexValueDate(Index1M,$H2130)</f>
        <v>54395</v>
      </c>
      <c r="J2130" s="182">
        <f>IFERROR(_xll.qlIndexFixing(Index1M,$H2130,TRUE,_xll.ohTrigger(RecalcTrigger,Trigger1M)),NA())</f>
        <v>1.5365334650187801E-2</v>
      </c>
      <c r="K2130" s="44" t="e">
        <f>IFERROR(_xll.qlIndexFixing(Index3M,H2130,TRUE,_xll.ohTrigger(RecalcTrigger,Trigger3M)),NA())</f>
        <v>#N/A</v>
      </c>
      <c r="L2130" s="44">
        <f>IFERROR(_xll.qlIndexFixing(Index6M,$H2130,TRUE,_xll.ohTrigger(RecalcTrigger,Trigger6M)),NA())</f>
        <v>1.5962601268333158E-2</v>
      </c>
      <c r="M2130" s="183">
        <f>IFERROR(_xll.qlIndexFixing(Index1Y,$H2130,TRUE,_xll.ohTrigger(RecalcTrigger,Trigger1Y)),NA())</f>
        <v>1.6253297703818698E-2</v>
      </c>
      <c r="N2130" s="182">
        <f>IFERROR(_xll.qlIndexFixing(ONIndex1M,I2130,TRUE,_xll.ohTrigger(RecalcTrigger,Trigger1M)),NA())</f>
        <v>1.5355366248446245E-2</v>
      </c>
      <c r="O2130" s="44" t="e">
        <f>IFERROR(_xll.qlIndexFixing(ONIndex3M,I2130,TRUE,_xll.ohTrigger(RecalcTrigger,Trigger3M)),NA())</f>
        <v>#N/A</v>
      </c>
      <c r="P2130" s="44">
        <f>IFERROR(_xll.qlIndexFixing(ONIndex6M,I2130,TRUE,_xll.ohTrigger(RecalcTrigger,Trigger6M)),NA())</f>
        <v>1.5896173562097715E-2</v>
      </c>
      <c r="Q2130" s="183">
        <f>IFERROR(_xll.qlIndexFixing(ONIndex1Y,I2130,TRUE,_xll.ohTrigger(RecalcTrigger,Trigger1Y)),NA())</f>
        <v>1.6123125887750334E-2</v>
      </c>
    </row>
    <row r="2131" spans="2:17" x14ac:dyDescent="0.2">
      <c r="B2131" s="39" t="s">
        <v>42</v>
      </c>
      <c r="D2131" s="42">
        <f>_xll.qlCalendarAdvance(Calendar,$D2130,B2131,"f",FALSE)</f>
        <v>54400</v>
      </c>
      <c r="E2131" s="177">
        <f>_xll.qlInterestRateIndexValueDate(IndexON,D2131)</f>
        <v>54400</v>
      </c>
      <c r="F2131" s="193">
        <f>IFERROR(_xll.qlIndexFixing(IndexON,D2131,TRUE,_xll.ohTrigger(RecalcTrigger,TriggerON)),NA())</f>
        <v>1.5534876582883328E-2</v>
      </c>
      <c r="H2131" s="42">
        <f>_xll.qlCalendarAdvance(Calendar,$H2130,B2131,"f",FALSE)</f>
        <v>54400</v>
      </c>
      <c r="I2131" s="177">
        <f>_xll.qlInterestRateIndexValueDate(Index1M,$H2131)</f>
        <v>54402</v>
      </c>
      <c r="J2131" s="182">
        <f>IFERROR(_xll.qlIndexFixing(Index1M,$H2131,TRUE,_xll.ohTrigger(RecalcTrigger,Trigger1M)),NA())</f>
        <v>1.5365210458795631E-2</v>
      </c>
      <c r="K2131" s="44" t="e">
        <f>IFERROR(_xll.qlIndexFixing(Index3M,H2131,TRUE,_xll.ohTrigger(RecalcTrigger,Trigger3M)),NA())</f>
        <v>#N/A</v>
      </c>
      <c r="L2131" s="44">
        <f>IFERROR(_xll.qlIndexFixing(Index6M,$H2131,TRUE,_xll.ohTrigger(RecalcTrigger,Trigger6M)),NA())</f>
        <v>1.5962721749864281E-2</v>
      </c>
      <c r="M2131" s="183">
        <f>IFERROR(_xll.qlIndexFixing(Index1Y,$H2131,TRUE,_xll.ohTrigger(RecalcTrigger,Trigger1Y)),NA())</f>
        <v>1.6253017446314699E-2</v>
      </c>
      <c r="N2131" s="182">
        <f>IFERROR(_xll.qlIndexFixing(ONIndex1M,I2131,TRUE,_xll.ohTrigger(RecalcTrigger,Trigger1M)),NA())</f>
        <v>1.5355262560667882E-2</v>
      </c>
      <c r="O2131" s="44" t="e">
        <f>IFERROR(_xll.qlIndexFixing(ONIndex3M,I2131,TRUE,_xll.ohTrigger(RecalcTrigger,Trigger3M)),NA())</f>
        <v>#N/A</v>
      </c>
      <c r="P2131" s="44">
        <f>IFERROR(_xll.qlIndexFixing(ONIndex6M,I2131,TRUE,_xll.ohTrigger(RecalcTrigger,Trigger6M)),NA())</f>
        <v>1.5896571667806114E-2</v>
      </c>
      <c r="Q2131" s="183">
        <f>IFERROR(_xll.qlIndexFixing(ONIndex1Y,I2131,TRUE,_xll.ohTrigger(RecalcTrigger,Trigger1Y)),NA())</f>
        <v>1.6123418628462005E-2</v>
      </c>
    </row>
    <row r="2132" spans="2:17" x14ac:dyDescent="0.2">
      <c r="B2132" s="39" t="s">
        <v>42</v>
      </c>
      <c r="D2132" s="42">
        <f>_xll.qlCalendarAdvance(Calendar,$D2131,B2132,"f",FALSE)</f>
        <v>54407</v>
      </c>
      <c r="E2132" s="177">
        <f>_xll.qlInterestRateIndexValueDate(IndexON,D2132)</f>
        <v>54407</v>
      </c>
      <c r="F2132" s="193">
        <f>IFERROR(_xll.qlIndexFixing(IndexON,D2132,TRUE,_xll.ohTrigger(RecalcTrigger,TriggerON)),NA())</f>
        <v>1.5535662755610247E-2</v>
      </c>
      <c r="H2132" s="42">
        <f>_xll.qlCalendarAdvance(Calendar,$H2131,B2132,"f",FALSE)</f>
        <v>54407</v>
      </c>
      <c r="I2132" s="177">
        <f>_xll.qlInterestRateIndexValueDate(Index1M,$H2132)</f>
        <v>54409</v>
      </c>
      <c r="J2132" s="182">
        <f>IFERROR(_xll.qlIndexFixing(Index1M,$H2132,TRUE,_xll.ohTrigger(RecalcTrigger,Trigger1M)),NA())</f>
        <v>1.5365073849639144E-2</v>
      </c>
      <c r="K2132" s="44" t="e">
        <f>IFERROR(_xll.qlIndexFixing(Index3M,H2132,TRUE,_xll.ohTrigger(RecalcTrigger,Trigger3M)),NA())</f>
        <v>#N/A</v>
      </c>
      <c r="L2132" s="44">
        <f>IFERROR(_xll.qlIndexFixing(Index6M,$H2132,TRUE,_xll.ohTrigger(RecalcTrigger,Trigger6M)),NA())</f>
        <v>1.5962819269894138E-2</v>
      </c>
      <c r="M2132" s="183">
        <f>IFERROR(_xll.qlIndexFixing(Index1Y,$H2132,TRUE,_xll.ohTrigger(RecalcTrigger,Trigger1Y)),NA())</f>
        <v>1.6252713996848814E-2</v>
      </c>
      <c r="N2132" s="182">
        <f>IFERROR(_xll.qlIndexFixing(ONIndex1M,I2132,TRUE,_xll.ohTrigger(RecalcTrigger,Trigger1M)),NA())</f>
        <v>1.5355146514774987E-2</v>
      </c>
      <c r="O2132" s="44" t="e">
        <f>IFERROR(_xll.qlIndexFixing(ONIndex3M,I2132,TRUE,_xll.ohTrigger(RecalcTrigger,Trigger3M)),NA())</f>
        <v>#N/A</v>
      </c>
      <c r="P2132" s="44">
        <f>IFERROR(_xll.qlIndexFixing(ONIndex6M,I2132,TRUE,_xll.ohTrigger(RecalcTrigger,Trigger6M)),NA())</f>
        <v>1.5896947653368798E-2</v>
      </c>
      <c r="Q2132" s="183">
        <f>IFERROR(_xll.qlIndexFixing(ONIndex1Y,I2132,TRUE,_xll.ohTrigger(RecalcTrigger,Trigger1Y)),NA())</f>
        <v>1.6123689892273418E-2</v>
      </c>
    </row>
    <row r="2133" spans="2:17" x14ac:dyDescent="0.2">
      <c r="B2133" s="39" t="s">
        <v>42</v>
      </c>
      <c r="D2133" s="42">
        <f>_xll.qlCalendarAdvance(Calendar,$D2132,B2133,"f",FALSE)</f>
        <v>54414</v>
      </c>
      <c r="E2133" s="177">
        <f>_xll.qlInterestRateIndexValueDate(IndexON,D2133)</f>
        <v>54414</v>
      </c>
      <c r="F2133" s="193">
        <f>IFERROR(_xll.qlIndexFixing(IndexON,D2133,TRUE,_xll.ohTrigger(RecalcTrigger,TriggerON)),NA())</f>
        <v>1.5536426676616699E-2</v>
      </c>
      <c r="H2133" s="42">
        <f>_xll.qlCalendarAdvance(Calendar,$H2132,B2133,"f",FALSE)</f>
        <v>54414</v>
      </c>
      <c r="I2133" s="177">
        <f>_xll.qlInterestRateIndexValueDate(Index1M,$H2133)</f>
        <v>54416</v>
      </c>
      <c r="J2133" s="182">
        <f>IFERROR(_xll.qlIndexFixing(Index1M,$H2133,TRUE,_xll.ohTrigger(RecalcTrigger,Trigger1M)),NA())</f>
        <v>1.5364924796456847E-2</v>
      </c>
      <c r="K2133" s="44" t="e">
        <f>IFERROR(_xll.qlIndexFixing(Index3M,H2133,TRUE,_xll.ohTrigger(RecalcTrigger,Trigger3M)),NA())</f>
        <v>#N/A</v>
      </c>
      <c r="L2133" s="44">
        <f>IFERROR(_xll.qlIndexFixing(Index6M,$H2133,TRUE,_xll.ohTrigger(RecalcTrigger,Trigger6M)),NA())</f>
        <v>1.5962893774718864E-2</v>
      </c>
      <c r="M2133" s="183">
        <f>IFERROR(_xll.qlIndexFixing(Index1Y,$H2133,TRUE,_xll.ohTrigger(RecalcTrigger,Trigger1Y)),NA())</f>
        <v>1.6252387301873523E-2</v>
      </c>
      <c r="N2133" s="182">
        <f>IFERROR(_xll.qlIndexFixing(ONIndex1M,I2133,TRUE,_xll.ohTrigger(RecalcTrigger,Trigger1M)),NA())</f>
        <v>1.5354998724435021E-2</v>
      </c>
      <c r="O2133" s="44" t="e">
        <f>IFERROR(_xll.qlIndexFixing(ONIndex3M,I2133,TRUE,_xll.ohTrigger(RecalcTrigger,Trigger3M)),NA())</f>
        <v>#N/A</v>
      </c>
      <c r="P2133" s="44">
        <f>IFERROR(_xll.qlIndexFixing(ONIndex6M,I2133,TRUE,_xll.ohTrigger(RecalcTrigger,Trigger6M)),NA())</f>
        <v>1.5897350196487636E-2</v>
      </c>
      <c r="Q2133" s="183">
        <f>IFERROR(_xll.qlIndexFixing(ONIndex1Y,I2133,TRUE,_xll.ohTrigger(RecalcTrigger,Trigger1Y)),NA())</f>
        <v>1.612397354225692E-2</v>
      </c>
    </row>
    <row r="2134" spans="2:17" x14ac:dyDescent="0.2">
      <c r="B2134" s="39" t="s">
        <v>42</v>
      </c>
      <c r="D2134" s="42">
        <f>_xll.qlCalendarAdvance(Calendar,$D2133,B2134,"f",FALSE)</f>
        <v>54421</v>
      </c>
      <c r="E2134" s="177">
        <f>_xll.qlInterestRateIndexValueDate(IndexON,D2134)</f>
        <v>54421</v>
      </c>
      <c r="F2134" s="193">
        <f>IFERROR(_xll.qlIndexFixing(IndexON,D2134,TRUE,_xll.ohTrigger(RecalcTrigger,TriggerON)),NA())</f>
        <v>1.5537168294423864E-2</v>
      </c>
      <c r="H2134" s="42">
        <f>_xll.qlCalendarAdvance(Calendar,$H2133,B2134,"f",FALSE)</f>
        <v>54421</v>
      </c>
      <c r="I2134" s="177">
        <f>_xll.qlInterestRateIndexValueDate(Index1M,$H2134)</f>
        <v>54423</v>
      </c>
      <c r="J2134" s="182">
        <f>IFERROR(_xll.qlIndexFixing(Index1M,$H2134,TRUE,_xll.ohTrigger(RecalcTrigger,Trigger1M)),NA())</f>
        <v>1.5363817714858468E-2</v>
      </c>
      <c r="K2134" s="44" t="e">
        <f>IFERROR(_xll.qlIndexFixing(Index3M,H2134,TRUE,_xll.ohTrigger(RecalcTrigger,Trigger3M)),NA())</f>
        <v>#N/A</v>
      </c>
      <c r="L2134" s="44">
        <f>IFERROR(_xll.qlIndexFixing(Index6M,$H2134,TRUE,_xll.ohTrigger(RecalcTrigger,Trigger6M)),NA())</f>
        <v>1.5962596481622571E-2</v>
      </c>
      <c r="M2134" s="183">
        <f>IFERROR(_xll.qlIndexFixing(Index1Y,$H2134,TRUE,_xll.ohTrigger(RecalcTrigger,Trigger1Y)),NA())</f>
        <v>1.6252037307841957E-2</v>
      </c>
      <c r="N2134" s="182">
        <f>IFERROR(_xll.qlIndexFixing(ONIndex1M,I2134,TRUE,_xll.ohTrigger(RecalcTrigger,Trigger1M)),NA())</f>
        <v>1.5354856108116266E-2</v>
      </c>
      <c r="O2134" s="44" t="e">
        <f>IFERROR(_xll.qlIndexFixing(ONIndex3M,I2134,TRUE,_xll.ohTrigger(RecalcTrigger,Trigger3M)),NA())</f>
        <v>#N/A</v>
      </c>
      <c r="P2134" s="44">
        <f>IFERROR(_xll.qlIndexFixing(ONIndex6M,I2134,TRUE,_xll.ohTrigger(RecalcTrigger,Trigger6M)),NA())</f>
        <v>1.5897678601870524E-2</v>
      </c>
      <c r="Q2134" s="183">
        <f>IFERROR(_xll.qlIndexFixing(ONIndex1Y,I2134,TRUE,_xll.ohTrigger(RecalcTrigger,Trigger1Y)),NA())</f>
        <v>1.6124198606703999E-2</v>
      </c>
    </row>
    <row r="2135" spans="2:17" x14ac:dyDescent="0.2">
      <c r="B2135" s="39" t="s">
        <v>42</v>
      </c>
      <c r="D2135" s="42">
        <f>_xll.qlCalendarAdvance(Calendar,$D2134,B2135,"f",FALSE)</f>
        <v>54428</v>
      </c>
      <c r="E2135" s="177">
        <f>_xll.qlInterestRateIndexValueDate(IndexON,D2135)</f>
        <v>54428</v>
      </c>
      <c r="F2135" s="193">
        <f>IFERROR(_xll.qlIndexFixing(IndexON,D2135,TRUE,_xll.ohTrigger(RecalcTrigger,TriggerON)),NA())</f>
        <v>1.5537887556913432E-2</v>
      </c>
      <c r="H2135" s="42">
        <f>_xll.qlCalendarAdvance(Calendar,$H2134,B2135,"f",FALSE)</f>
        <v>54428</v>
      </c>
      <c r="I2135" s="177">
        <f>_xll.qlInterestRateIndexValueDate(Index1M,$H2135)</f>
        <v>54430</v>
      </c>
      <c r="J2135" s="182">
        <f>IFERROR(_xll.qlIndexFixing(Index1M,$H2135,TRUE,_xll.ohTrigger(RecalcTrigger,Trigger1M)),NA())</f>
        <v>1.5364589253036298E-2</v>
      </c>
      <c r="K2135" s="44" t="e">
        <f>IFERROR(_xll.qlIndexFixing(Index3M,H2135,TRUE,_xll.ohTrigger(RecalcTrigger,Trigger3M)),NA())</f>
        <v>#N/A</v>
      </c>
      <c r="L2135" s="44">
        <f>IFERROR(_xll.qlIndexFixing(Index6M,$H2135,TRUE,_xll.ohTrigger(RecalcTrigger,Trigger6M)),NA())</f>
        <v>1.5962626463576286E-2</v>
      </c>
      <c r="M2135" s="183">
        <f>IFERROR(_xll.qlIndexFixing(Index1Y,$H2135,TRUE,_xll.ohTrigger(RecalcTrigger,Trigger1Y)),NA())</f>
        <v>1.6251663961210101E-2</v>
      </c>
      <c r="N2135" s="182">
        <f>IFERROR(_xll.qlIndexFixing(ONIndex1M,I2135,TRUE,_xll.ohTrigger(RecalcTrigger,Trigger1M)),NA())</f>
        <v>1.5354723964700057E-2</v>
      </c>
      <c r="O2135" s="44" t="e">
        <f>IFERROR(_xll.qlIndexFixing(ONIndex3M,I2135,TRUE,_xll.ohTrigger(RecalcTrigger,Trigger3M)),NA())</f>
        <v>#N/A</v>
      </c>
      <c r="P2135" s="44">
        <f>IFERROR(_xll.qlIndexFixing(ONIndex6M,I2135,TRUE,_xll.ohTrigger(RecalcTrigger,Trigger6M)),NA())</f>
        <v>1.5897942354730077E-2</v>
      </c>
      <c r="Q2135" s="183">
        <f>IFERROR(_xll.qlIndexFixing(ONIndex1Y,I2135,TRUE,_xll.ohTrigger(RecalcTrigger,Trigger1Y)),NA())</f>
        <v>1.6124374295367616E-2</v>
      </c>
    </row>
    <row r="2136" spans="2:17" x14ac:dyDescent="0.2">
      <c r="B2136" s="39" t="s">
        <v>42</v>
      </c>
      <c r="D2136" s="42">
        <f>_xll.qlCalendarAdvance(Calendar,$D2135,B2136,"f",FALSE)</f>
        <v>54435</v>
      </c>
      <c r="E2136" s="177">
        <f>_xll.qlInterestRateIndexValueDate(IndexON,D2136)</f>
        <v>54435</v>
      </c>
      <c r="F2136" s="193">
        <f>IFERROR(_xll.qlIndexFixing(IndexON,D2136,TRUE,_xll.ohTrigger(RecalcTrigger,TriggerON)),NA())</f>
        <v>1.5538584412606582E-2</v>
      </c>
      <c r="H2136" s="42">
        <f>_xll.qlCalendarAdvance(Calendar,$H2135,B2136,"f",FALSE)</f>
        <v>54435</v>
      </c>
      <c r="I2136" s="177">
        <f>_xll.qlInterestRateIndexValueDate(Index1M,$H2136)</f>
        <v>54437</v>
      </c>
      <c r="J2136" s="182">
        <f>IFERROR(_xll.qlIndexFixing(Index1M,$H2136,TRUE,_xll.ohTrigger(RecalcTrigger,Trigger1M)),NA())</f>
        <v>1.5364402710290048E-2</v>
      </c>
      <c r="K2136" s="44" t="e">
        <f>IFERROR(_xll.qlIndexFixing(Index3M,H2136,TRUE,_xll.ohTrigger(RecalcTrigger,Trigger3M)),NA())</f>
        <v>#N/A</v>
      </c>
      <c r="L2136" s="44">
        <f>IFERROR(_xll.qlIndexFixing(Index6M,$H2136,TRUE,_xll.ohTrigger(RecalcTrigger,Trigger6M)),NA())</f>
        <v>1.5962633274078503E-2</v>
      </c>
      <c r="M2136" s="183">
        <f>IFERROR(_xll.qlIndexFixing(Index1Y,$H2136,TRUE,_xll.ohTrigger(RecalcTrigger,Trigger1Y)),NA())</f>
        <v>1.6251267208434592E-2</v>
      </c>
      <c r="N2136" s="182">
        <f>IFERROR(_xll.qlIndexFixing(ONIndex1M,I2136,TRUE,_xll.ohTrigger(RecalcTrigger,Trigger1M)),NA())</f>
        <v>1.5354558223359405E-2</v>
      </c>
      <c r="O2136" s="44" t="e">
        <f>IFERROR(_xll.qlIndexFixing(ONIndex3M,I2136,TRUE,_xll.ohTrigger(RecalcTrigger,Trigger3M)),NA())</f>
        <v>#N/A</v>
      </c>
      <c r="P2136" s="44">
        <f>IFERROR(_xll.qlIndexFixing(ONIndex6M,I2136,TRUE,_xll.ohTrigger(RecalcTrigger,Trigger6M)),NA())</f>
        <v>1.5898229325896907E-2</v>
      </c>
      <c r="Q2136" s="183">
        <f>IFERROR(_xll.qlIndexFixing(ONIndex1Y,I2136,TRUE,_xll.ohTrigger(RecalcTrigger,Trigger1Y)),NA())</f>
        <v>1.6124559124399696E-2</v>
      </c>
    </row>
    <row r="2137" spans="2:17" x14ac:dyDescent="0.2">
      <c r="B2137" s="39" t="s">
        <v>42</v>
      </c>
      <c r="D2137" s="42">
        <f>_xll.qlCalendarAdvance(Calendar,$D2136,B2137,"f",FALSE)</f>
        <v>54442</v>
      </c>
      <c r="E2137" s="177">
        <f>_xll.qlInterestRateIndexValueDate(IndexON,D2137)</f>
        <v>54442</v>
      </c>
      <c r="F2137" s="193">
        <f>IFERROR(_xll.qlIndexFixing(IndexON,D2137,TRUE,_xll.ohTrigger(RecalcTrigger,TriggerON)),NA())</f>
        <v>1.5539258809385004E-2</v>
      </c>
      <c r="H2137" s="42">
        <f>_xll.qlCalendarAdvance(Calendar,$H2136,B2137,"f",FALSE)</f>
        <v>54442</v>
      </c>
      <c r="I2137" s="177">
        <f>_xll.qlInterestRateIndexValueDate(Index1M,$H2137)</f>
        <v>54444</v>
      </c>
      <c r="J2137" s="182">
        <f>IFERROR(_xll.qlIndexFixing(Index1M,$H2137,TRUE,_xll.ohTrigger(RecalcTrigger,Trigger1M)),NA())</f>
        <v>1.5364203618519479E-2</v>
      </c>
      <c r="K2137" s="44" t="e">
        <f>IFERROR(_xll.qlIndexFixing(Index3M,H2137,TRUE,_xll.ohTrigger(RecalcTrigger,Trigger3M)),NA())</f>
        <v>#N/A</v>
      </c>
      <c r="L2137" s="44">
        <f>IFERROR(_xll.qlIndexFixing(Index6M,$H2137,TRUE,_xll.ohTrigger(RecalcTrigger,Trigger6M)),NA())</f>
        <v>1.5962616859430297E-2</v>
      </c>
      <c r="M2137" s="183">
        <f>IFERROR(_xll.qlIndexFixing(Index1Y,$H2137,TRUE,_xll.ohTrigger(RecalcTrigger,Trigger1Y)),NA())</f>
        <v>1.6250846995974476E-2</v>
      </c>
      <c r="N2137" s="182">
        <f>IFERROR(_xll.qlIndexFixing(ONIndex1M,I2137,TRUE,_xll.ohTrigger(RecalcTrigger,Trigger1M)),NA())</f>
        <v>1.5354379992649214E-2</v>
      </c>
      <c r="O2137" s="44" t="e">
        <f>IFERROR(_xll.qlIndexFixing(ONIndex3M,I2137,TRUE,_xll.ohTrigger(RecalcTrigger,Trigger3M)),NA())</f>
        <v>#N/A</v>
      </c>
      <c r="P2137" s="44">
        <f>IFERROR(_xll.qlIndexFixing(ONIndex6M,I2137,TRUE,_xll.ohTrigger(RecalcTrigger,Trigger6M)),NA())</f>
        <v>1.5898493910331268E-2</v>
      </c>
      <c r="Q2137" s="183">
        <f>IFERROR(_xll.qlIndexFixing(ONIndex1Y,I2137,TRUE,_xll.ohTrigger(RecalcTrigger,Trigger1Y)),NA())</f>
        <v>1.612472221306227E-2</v>
      </c>
    </row>
    <row r="2138" spans="2:17" x14ac:dyDescent="0.2">
      <c r="B2138" s="39" t="s">
        <v>42</v>
      </c>
      <c r="D2138" s="42">
        <f>_xll.qlCalendarAdvance(Calendar,$D2137,B2138,"f",FALSE)</f>
        <v>54449</v>
      </c>
      <c r="E2138" s="177">
        <f>_xll.qlInterestRateIndexValueDate(IndexON,D2138)</f>
        <v>54449</v>
      </c>
      <c r="F2138" s="193">
        <f>IFERROR(_xll.qlIndexFixing(IndexON,D2138,TRUE,_xll.ohTrigger(RecalcTrigger,TriggerON)),NA())</f>
        <v>1.5539910695849812E-2</v>
      </c>
      <c r="H2138" s="42">
        <f>_xll.qlCalendarAdvance(Calendar,$H2137,B2138,"f",FALSE)</f>
        <v>54449</v>
      </c>
      <c r="I2138" s="177">
        <f>_xll.qlInterestRateIndexValueDate(Index1M,$H2138)</f>
        <v>54451</v>
      </c>
      <c r="J2138" s="182">
        <f>IFERROR(_xll.qlIndexFixing(Index1M,$H2138,TRUE,_xll.ohTrigger(RecalcTrigger,Trigger1M)),NA())</f>
        <v>1.5363057260866278E-2</v>
      </c>
      <c r="K2138" s="44" t="e">
        <f>IFERROR(_xll.qlIndexFixing(Index3M,H2138,TRUE,_xll.ohTrigger(RecalcTrigger,Trigger3M)),NA())</f>
        <v>#N/A</v>
      </c>
      <c r="L2138" s="44">
        <f>IFERROR(_xll.qlIndexFixing(Index6M,$H2138,TRUE,_xll.ohTrigger(RecalcTrigger,Trigger6M)),NA())</f>
        <v>1.5962577165934515E-2</v>
      </c>
      <c r="M2138" s="183">
        <f>IFERROR(_xll.qlIndexFixing(Index1Y,$H2138,TRUE,_xll.ohTrigger(RecalcTrigger,Trigger1Y)),NA())</f>
        <v>1.6250403270290335E-2</v>
      </c>
      <c r="N2138" s="182">
        <f>IFERROR(_xll.qlIndexFixing(ONIndex1M,I2138,TRUE,_xll.ohTrigger(RecalcTrigger,Trigger1M)),NA())</f>
        <v>1.5354189246270522E-2</v>
      </c>
      <c r="O2138" s="44" t="e">
        <f>IFERROR(_xll.qlIndexFixing(ONIndex3M,I2138,TRUE,_xll.ohTrigger(RecalcTrigger,Trigger3M)),NA())</f>
        <v>#N/A</v>
      </c>
      <c r="P2138" s="44">
        <f>IFERROR(_xll.qlIndexFixing(ONIndex6M,I2138,TRUE,_xll.ohTrigger(RecalcTrigger,Trigger6M)),NA())</f>
        <v>1.5898736054715812E-2</v>
      </c>
      <c r="Q2138" s="183">
        <f>IFERROR(_xll.qlIndexFixing(ONIndex1Y,I2138,TRUE,_xll.ohTrigger(RecalcTrigger,Trigger1Y)),NA())</f>
        <v>1.6124863508597542E-2</v>
      </c>
    </row>
    <row r="2139" spans="2:17" x14ac:dyDescent="0.2">
      <c r="B2139" s="39" t="s">
        <v>42</v>
      </c>
      <c r="D2139" s="42">
        <f>_xll.qlCalendarAdvance(Calendar,$D2138,B2139,"f",FALSE)</f>
        <v>54456</v>
      </c>
      <c r="E2139" s="177">
        <f>_xll.qlInterestRateIndexValueDate(IndexON,D2139)</f>
        <v>54456</v>
      </c>
      <c r="F2139" s="193">
        <f>IFERROR(_xll.qlIndexFixing(IndexON,D2139,TRUE,_xll.ohTrigger(RecalcTrigger,TriggerON)),NA())</f>
        <v>1.5540540020122506E-2</v>
      </c>
      <c r="H2139" s="42">
        <f>_xll.qlCalendarAdvance(Calendar,$H2138,B2139,"f",FALSE)</f>
        <v>54456</v>
      </c>
      <c r="I2139" s="177">
        <f>_xll.qlInterestRateIndexValueDate(Index1M,$H2139)</f>
        <v>54458</v>
      </c>
      <c r="J2139" s="182">
        <f>IFERROR(_xll.qlIndexFixing(Index1M,$H2139,TRUE,_xll.ohTrigger(RecalcTrigger,Trigger1M)),NA())</f>
        <v>1.5362524919016858E-2</v>
      </c>
      <c r="K2139" s="44" t="e">
        <f>IFERROR(_xll.qlIndexFixing(Index3M,H2139,TRUE,_xll.ohTrigger(RecalcTrigger,Trigger3M)),NA())</f>
        <v>#N/A</v>
      </c>
      <c r="L2139" s="44">
        <f>IFERROR(_xll.qlIndexFixing(Index6M,$H2139,TRUE,_xll.ohTrigger(RecalcTrigger,Trigger6M)),NA())</f>
        <v>1.5962514139894437E-2</v>
      </c>
      <c r="M2139" s="183">
        <f>IFERROR(_xll.qlIndexFixing(Index1Y,$H2139,TRUE,_xll.ohTrigger(RecalcTrigger,Trigger1Y)),NA())</f>
        <v>1.62499359778445E-2</v>
      </c>
      <c r="N2139" s="182">
        <f>IFERROR(_xll.qlIndexFixing(ONIndex1M,I2139,TRUE,_xll.ohTrigger(RecalcTrigger,Trigger1M)),NA())</f>
        <v>1.5353985958084237E-2</v>
      </c>
      <c r="O2139" s="44" t="e">
        <f>IFERROR(_xll.qlIndexFixing(ONIndex3M,I2139,TRUE,_xll.ohTrigger(RecalcTrigger,Trigger3M)),NA())</f>
        <v>#N/A</v>
      </c>
      <c r="P2139" s="44">
        <f>IFERROR(_xll.qlIndexFixing(ONIndex6M,I2139,TRUE,_xll.ohTrigger(RecalcTrigger,Trigger6M)),NA())</f>
        <v>1.5898955705733187E-2</v>
      </c>
      <c r="Q2139" s="183">
        <f>IFERROR(_xll.qlIndexFixing(ONIndex1Y,I2139,TRUE,_xll.ohTrigger(RecalcTrigger,Trigger1Y)),NA())</f>
        <v>1.6124982958247713E-2</v>
      </c>
    </row>
    <row r="2140" spans="2:17" x14ac:dyDescent="0.2">
      <c r="B2140" s="39" t="s">
        <v>42</v>
      </c>
      <c r="D2140" s="42">
        <f>_xll.qlCalendarAdvance(Calendar,$D2139,B2140,"f",FALSE)</f>
        <v>54463</v>
      </c>
      <c r="E2140" s="177">
        <f>_xll.qlInterestRateIndexValueDate(IndexON,D2140)</f>
        <v>54463</v>
      </c>
      <c r="F2140" s="193">
        <f>IFERROR(_xll.qlIndexFixing(IndexON,D2140,TRUE,_xll.ohTrigger(RecalcTrigger,TriggerON)),NA())</f>
        <v>1.554114673040452E-2</v>
      </c>
      <c r="H2140" s="42">
        <f>_xll.qlCalendarAdvance(Calendar,$H2139,B2140,"f",FALSE)</f>
        <v>54463</v>
      </c>
      <c r="I2140" s="177">
        <f>_xll.qlInterestRateIndexValueDate(Index1M,$H2140)</f>
        <v>54465</v>
      </c>
      <c r="J2140" s="182">
        <f>IFERROR(_xll.qlIndexFixing(Index1M,$H2140,TRUE,_xll.ohTrigger(RecalcTrigger,Trigger1M)),NA())</f>
        <v>1.5362291678435724E-2</v>
      </c>
      <c r="K2140" s="44" t="e">
        <f>IFERROR(_xll.qlIndexFixing(Index3M,H2140,TRUE,_xll.ohTrigger(RecalcTrigger,Trigger3M)),NA())</f>
        <v>#N/A</v>
      </c>
      <c r="L2140" s="44">
        <f>IFERROR(_xll.qlIndexFixing(Index6M,$H2140,TRUE,_xll.ohTrigger(RecalcTrigger,Trigger6M)),NA())</f>
        <v>1.5962427727615559E-2</v>
      </c>
      <c r="M2140" s="183">
        <f>IFERROR(_xll.qlIndexFixing(Index1Y,$H2140,TRUE,_xll.ohTrigger(RecalcTrigger,Trigger1Y)),NA())</f>
        <v>1.6249445065100621E-2</v>
      </c>
      <c r="N2140" s="182">
        <f>IFERROR(_xll.qlIndexFixing(ONIndex1M,I2140,TRUE,_xll.ohTrigger(RecalcTrigger,Trigger1M)),NA())</f>
        <v>1.535377010195127E-2</v>
      </c>
      <c r="O2140" s="44" t="e">
        <f>IFERROR(_xll.qlIndexFixing(ONIndex3M,I2140,TRUE,_xll.ohTrigger(RecalcTrigger,Trigger3M)),NA())</f>
        <v>#N/A</v>
      </c>
      <c r="P2140" s="44">
        <f>IFERROR(_xll.qlIndexFixing(ONIndex6M,I2140,TRUE,_xll.ohTrigger(RecalcTrigger,Trigger6M)),NA())</f>
        <v>1.5899152810225914E-2</v>
      </c>
      <c r="Q2140" s="183">
        <f>IFERROR(_xll.qlIndexFixing(ONIndex1Y,I2140,TRUE,_xll.ohTrigger(RecalcTrigger,Trigger1Y)),NA())</f>
        <v>1.6125080509414857E-2</v>
      </c>
    </row>
    <row r="2141" spans="2:17" x14ac:dyDescent="0.2">
      <c r="B2141" s="39" t="s">
        <v>42</v>
      </c>
      <c r="D2141" s="42">
        <f>_xll.qlCalendarAdvance(Calendar,$D2140,B2141,"f",FALSE)</f>
        <v>54470</v>
      </c>
      <c r="E2141" s="177">
        <f>_xll.qlInterestRateIndexValueDate(IndexON,D2141)</f>
        <v>54470</v>
      </c>
      <c r="F2141" s="193">
        <f>IFERROR(_xll.qlIndexFixing(IndexON,D2141,TRUE,_xll.ohTrigger(RecalcTrigger,TriggerON)),NA())</f>
        <v>1.5541730774817353E-2</v>
      </c>
      <c r="H2141" s="42">
        <f>_xll.qlCalendarAdvance(Calendar,$H2140,B2141,"f",FALSE)</f>
        <v>54470</v>
      </c>
      <c r="I2141" s="177">
        <f>_xll.qlInterestRateIndexValueDate(Index1M,$H2141)</f>
        <v>54472</v>
      </c>
      <c r="J2141" s="182">
        <f>IFERROR(_xll.qlIndexFixing(Index1M,$H2141,TRUE,_xll.ohTrigger(RecalcTrigger,Trigger1M)),NA())</f>
        <v>1.5362045793483325E-2</v>
      </c>
      <c r="K2141" s="44" t="e">
        <f>IFERROR(_xll.qlIndexFixing(Index3M,H2141,TRUE,_xll.ohTrigger(RecalcTrigger,Trigger3M)),NA())</f>
        <v>#N/A</v>
      </c>
      <c r="L2141" s="44">
        <f>IFERROR(_xll.qlIndexFixing(Index6M,$H2141,TRUE,_xll.ohTrigger(RecalcTrigger,Trigger6M)),NA())</f>
        <v>1.5962317875400721E-2</v>
      </c>
      <c r="M2141" s="183">
        <f>IFERROR(_xll.qlIndexFixing(Index1Y,$H2141,TRUE,_xll.ohTrigger(RecalcTrigger,Trigger1Y)),NA())</f>
        <v>1.6248930478524749E-2</v>
      </c>
      <c r="N2141" s="182">
        <f>IFERROR(_xll.qlIndexFixing(ONIndex1M,I2141,TRUE,_xll.ohTrigger(RecalcTrigger,Trigger1M)),NA())</f>
        <v>1.5353541651492719E-2</v>
      </c>
      <c r="O2141" s="44" t="e">
        <f>IFERROR(_xll.qlIndexFixing(ONIndex3M,I2141,TRUE,_xll.ohTrigger(RecalcTrigger,Trigger3M)),NA())</f>
        <v>#N/A</v>
      </c>
      <c r="P2141" s="44">
        <f>IFERROR(_xll.qlIndexFixing(ONIndex6M,I2141,TRUE,_xll.ohTrigger(RecalcTrigger,Trigger6M)),NA())</f>
        <v>1.5899327314876643E-2</v>
      </c>
      <c r="Q2141" s="183">
        <f>IFERROR(_xll.qlIndexFixing(ONIndex1Y,I2141,TRUE,_xll.ohTrigger(RecalcTrigger,Trigger1Y)),NA())</f>
        <v>1.6125156109261241E-2</v>
      </c>
    </row>
    <row r="2142" spans="2:17" x14ac:dyDescent="0.2">
      <c r="B2142" s="39" t="s">
        <v>42</v>
      </c>
      <c r="D2142" s="42">
        <f>_xll.qlCalendarAdvance(Calendar,$D2141,B2142,"f",FALSE)</f>
        <v>54477</v>
      </c>
      <c r="E2142" s="177">
        <f>_xll.qlInterestRateIndexValueDate(IndexON,D2142)</f>
        <v>54477</v>
      </c>
      <c r="F2142" s="193">
        <f>IFERROR(_xll.qlIndexFixing(IndexON,D2142,TRUE,_xll.ohTrigger(RecalcTrigger,TriggerON)),NA())</f>
        <v>1.5542292101802246E-2</v>
      </c>
      <c r="H2142" s="42">
        <f>_xll.qlCalendarAdvance(Calendar,$H2141,B2142,"f",FALSE)</f>
        <v>54477</v>
      </c>
      <c r="I2142" s="177">
        <f>_xll.qlInterestRateIndexValueDate(Index1M,$H2142)</f>
        <v>54479</v>
      </c>
      <c r="J2142" s="182">
        <f>IFERROR(_xll.qlIndexFixing(Index1M,$H2142,TRUE,_xll.ohTrigger(RecalcTrigger,Trigger1M)),NA())</f>
        <v>1.5361787237914941E-2</v>
      </c>
      <c r="K2142" s="44" t="e">
        <f>IFERROR(_xll.qlIndexFixing(Index3M,H2142,TRUE,_xll.ohTrigger(RecalcTrigger,Trigger3M)),NA())</f>
        <v>#N/A</v>
      </c>
      <c r="L2142" s="44">
        <f>IFERROR(_xll.qlIndexFixing(Index6M,$H2142,TRUE,_xll.ohTrigger(RecalcTrigger,Trigger6M)),NA())</f>
        <v>1.5962184529558505E-2</v>
      </c>
      <c r="M2142" s="183">
        <f>IFERROR(_xll.qlIndexFixing(Index1Y,$H2142,TRUE,_xll.ohTrigger(RecalcTrigger,Trigger1Y)),NA())</f>
        <v>1.6248392164584693E-2</v>
      </c>
      <c r="N2142" s="182">
        <f>IFERROR(_xll.qlIndexFixing(ONIndex1M,I2142,TRUE,_xll.ohTrigger(RecalcTrigger,Trigger1M)),NA())</f>
        <v>1.5353300580729368E-2</v>
      </c>
      <c r="O2142" s="44" t="e">
        <f>IFERROR(_xll.qlIndexFixing(ONIndex3M,I2142,TRUE,_xll.ohTrigger(RecalcTrigger,Trigger3M)),NA())</f>
        <v>#N/A</v>
      </c>
      <c r="P2142" s="44">
        <f>IFERROR(_xll.qlIndexFixing(ONIndex6M,I2142,TRUE,_xll.ohTrigger(RecalcTrigger,Trigger6M)),NA())</f>
        <v>1.5899479166368025E-2</v>
      </c>
      <c r="Q2142" s="183">
        <f>IFERROR(_xll.qlIndexFixing(ONIndex1Y,I2142,TRUE,_xll.ohTrigger(RecalcTrigger,Trigger1Y)),NA())</f>
        <v>1.6125209705268873E-2</v>
      </c>
    </row>
    <row r="2143" spans="2:17" x14ac:dyDescent="0.2">
      <c r="B2143" s="39" t="s">
        <v>42</v>
      </c>
      <c r="D2143" s="42">
        <f>_xll.qlCalendarAdvance(Calendar,$D2142,B2143,"f",FALSE)</f>
        <v>54484</v>
      </c>
      <c r="E2143" s="177">
        <f>_xll.qlInterestRateIndexValueDate(IndexON,D2143)</f>
        <v>54484</v>
      </c>
      <c r="F2143" s="193">
        <f>IFERROR(_xll.qlIndexFixing(IndexON,D2143,TRUE,_xll.ohTrigger(RecalcTrigger,TriggerON)),NA())</f>
        <v>1.55428306594807E-2</v>
      </c>
      <c r="H2143" s="42">
        <f>_xll.qlCalendarAdvance(Calendar,$H2142,B2143,"f",FALSE)</f>
        <v>54484</v>
      </c>
      <c r="I2143" s="177">
        <f>_xll.qlInterestRateIndexValueDate(Index1M,$H2143)</f>
        <v>54486</v>
      </c>
      <c r="J2143" s="182">
        <f>IFERROR(_xll.qlIndexFixing(Index1M,$H2143,TRUE,_xll.ohTrigger(RecalcTrigger,Trigger1M)),NA())</f>
        <v>1.5362744068353751E-2</v>
      </c>
      <c r="K2143" s="44" t="e">
        <f>IFERROR(_xll.qlIndexFixing(Index3M,H2143,TRUE,_xll.ohTrigger(RecalcTrigger,Trigger3M)),NA())</f>
        <v>#N/A</v>
      </c>
      <c r="L2143" s="44">
        <f>IFERROR(_xll.qlIndexFixing(Index6M,$H2143,TRUE,_xll.ohTrigger(RecalcTrigger,Trigger6M)),NA())</f>
        <v>1.5963693773292778E-2</v>
      </c>
      <c r="M2143" s="183">
        <f>IFERROR(_xll.qlIndexFixing(Index1Y,$H2143,TRUE,_xll.ohTrigger(RecalcTrigger,Trigger1Y)),NA())</f>
        <v>1.6247830069749579E-2</v>
      </c>
      <c r="N2143" s="182">
        <f>IFERROR(_xll.qlIndexFixing(ONIndex1M,I2143,TRUE,_xll.ohTrigger(RecalcTrigger,Trigger1M)),NA())</f>
        <v>1.5353046863122444E-2</v>
      </c>
      <c r="O2143" s="44" t="e">
        <f>IFERROR(_xll.qlIndexFixing(ONIndex3M,I2143,TRUE,_xll.ohTrigger(RecalcTrigger,Trigger3M)),NA())</f>
        <v>#N/A</v>
      </c>
      <c r="P2143" s="44">
        <f>IFERROR(_xll.qlIndexFixing(ONIndex6M,I2143,TRUE,_xll.ohTrigger(RecalcTrigger,Trigger6M)),NA())</f>
        <v>1.5899608311462643E-2</v>
      </c>
      <c r="Q2143" s="183">
        <f>IFERROR(_xll.qlIndexFixing(ONIndex1Y,I2143,TRUE,_xll.ohTrigger(RecalcTrigger,Trigger1Y)),NA())</f>
        <v>1.6125241244520083E-2</v>
      </c>
    </row>
    <row r="2144" spans="2:17" x14ac:dyDescent="0.2">
      <c r="B2144" s="39" t="s">
        <v>42</v>
      </c>
      <c r="D2144" s="42">
        <f>_xll.qlCalendarAdvance(Calendar,$D2143,B2144,"f",FALSE)</f>
        <v>54491</v>
      </c>
      <c r="E2144" s="177">
        <f>_xll.qlInterestRateIndexValueDate(IndexON,D2144)</f>
        <v>54491</v>
      </c>
      <c r="F2144" s="193">
        <f>IFERROR(_xll.qlIndexFixing(IndexON,D2144,TRUE,_xll.ohTrigger(RecalcTrigger,TriggerON)),NA())</f>
        <v>1.5543346396134083E-2</v>
      </c>
      <c r="H2144" s="42">
        <f>_xll.qlCalendarAdvance(Calendar,$H2143,B2144,"f",FALSE)</f>
        <v>54491</v>
      </c>
      <c r="I2144" s="177">
        <f>_xll.qlInterestRateIndexValueDate(Index1M,$H2144)</f>
        <v>54493</v>
      </c>
      <c r="J2144" s="182">
        <f>IFERROR(_xll.qlIndexFixing(Index1M,$H2144,TRUE,_xll.ohTrigger(RecalcTrigger,Trigger1M)),NA())</f>
        <v>1.5362456398395896E-2</v>
      </c>
      <c r="K2144" s="44" t="e">
        <f>IFERROR(_xll.qlIndexFixing(Index3M,H2144,TRUE,_xll.ohTrigger(RecalcTrigger,Trigger3M)),NA())</f>
        <v>#N/A</v>
      </c>
      <c r="L2144" s="44">
        <f>IFERROR(_xll.qlIndexFixing(Index6M,$H2144,TRUE,_xll.ohTrigger(RecalcTrigger,Trigger6M)),NA())</f>
        <v>1.5963504711643001E-2</v>
      </c>
      <c r="M2144" s="183">
        <f>IFERROR(_xll.qlIndexFixing(Index1Y,$H2144,TRUE,_xll.ohTrigger(RecalcTrigger,Trigger1Y)),NA())</f>
        <v>1.6247244140490495E-2</v>
      </c>
      <c r="N2144" s="182">
        <f>IFERROR(_xll.qlIndexFixing(ONIndex1M,I2144,TRUE,_xll.ohTrigger(RecalcTrigger,Trigger1M)),NA())</f>
        <v>1.5352780472612793E-2</v>
      </c>
      <c r="O2144" s="44" t="e">
        <f>IFERROR(_xll.qlIndexFixing(ONIndex3M,I2144,TRUE,_xll.ohTrigger(RecalcTrigger,Trigger3M)),NA())</f>
        <v>#N/A</v>
      </c>
      <c r="P2144" s="44">
        <f>IFERROR(_xll.qlIndexFixing(ONIndex6M,I2144,TRUE,_xll.ohTrigger(RecalcTrigger,Trigger6M)),NA())</f>
        <v>1.5899714696923084E-2</v>
      </c>
      <c r="Q2144" s="183">
        <f>IFERROR(_xll.qlIndexFixing(ONIndex1Y,I2144,TRUE,_xll.ohTrigger(RecalcTrigger,Trigger1Y)),NA())</f>
        <v>1.6125250674416947E-2</v>
      </c>
    </row>
    <row r="2145" spans="2:17" x14ac:dyDescent="0.2">
      <c r="B2145" s="39" t="s">
        <v>42</v>
      </c>
      <c r="D2145" s="42">
        <f>_xll.qlCalendarAdvance(Calendar,$D2144,B2145,"f",FALSE)</f>
        <v>54498</v>
      </c>
      <c r="E2145" s="177">
        <f>_xll.qlInterestRateIndexValueDate(IndexON,D2145)</f>
        <v>54498</v>
      </c>
      <c r="F2145" s="193">
        <f>IFERROR(_xll.qlIndexFixing(IndexON,D2145,TRUE,_xll.ohTrigger(RecalcTrigger,TriggerON)),NA())</f>
        <v>1.5543839259883896E-2</v>
      </c>
      <c r="H2145" s="42">
        <f>_xll.qlCalendarAdvance(Calendar,$H2144,B2145,"f",FALSE)</f>
        <v>54498</v>
      </c>
      <c r="I2145" s="177">
        <f>_xll.qlInterestRateIndexValueDate(Index1M,$H2145)</f>
        <v>54500</v>
      </c>
      <c r="J2145" s="182">
        <f>IFERROR(_xll.qlIndexFixing(Index1M,$H2145,TRUE,_xll.ohTrigger(RecalcTrigger,Trigger1M)),NA())</f>
        <v>1.5362460941090526E-2</v>
      </c>
      <c r="K2145" s="44" t="e">
        <f>IFERROR(_xll.qlIndexFixing(Index3M,H2145,TRUE,_xll.ohTrigger(RecalcTrigger,Trigger3M)),NA())</f>
        <v>#N/A</v>
      </c>
      <c r="L2145" s="44">
        <f>IFERROR(_xll.qlIndexFixing(Index6M,$H2145,TRUE,_xll.ohTrigger(RecalcTrigger,Trigger6M)),NA())</f>
        <v>1.5963291970885515E-2</v>
      </c>
      <c r="M2145" s="183">
        <f>IFERROR(_xll.qlIndexFixing(Index1Y,$H2145,TRUE,_xll.ohTrigger(RecalcTrigger,Trigger1Y)),NA())</f>
        <v>1.6246634323280943E-2</v>
      </c>
      <c r="N2145" s="182">
        <f>IFERROR(_xll.qlIndexFixing(ONIndex1M,I2145,TRUE,_xll.ohTrigger(RecalcTrigger,Trigger1M)),NA())</f>
        <v>1.5352501383141259E-2</v>
      </c>
      <c r="O2145" s="44" t="e">
        <f>IFERROR(_xll.qlIndexFixing(ONIndex3M,I2145,TRUE,_xll.ohTrigger(RecalcTrigger,Trigger3M)),NA())</f>
        <v>#N/A</v>
      </c>
      <c r="P2145" s="44">
        <f>IFERROR(_xll.qlIndexFixing(ONIndex6M,I2145,TRUE,_xll.ohTrigger(RecalcTrigger,Trigger6M)),NA())</f>
        <v>1.5899798269431997E-2</v>
      </c>
      <c r="Q2145" s="183">
        <f>IFERROR(_xll.qlIndexFixing(ONIndex1Y,I2145,TRUE,_xll.ohTrigger(RecalcTrigger,Trigger1Y)),NA())</f>
        <v>1.6125237942361537E-2</v>
      </c>
    </row>
    <row r="2146" spans="2:17" x14ac:dyDescent="0.2">
      <c r="B2146" s="39" t="s">
        <v>42</v>
      </c>
      <c r="D2146" s="42">
        <f>_xll.qlCalendarAdvance(Calendar,$D2145,B2146,"f",FALSE)</f>
        <v>54505</v>
      </c>
      <c r="E2146" s="177">
        <f>_xll.qlInterestRateIndexValueDate(IndexON,D2146)</f>
        <v>54505</v>
      </c>
      <c r="F2146" s="193">
        <f>IFERROR(_xll.qlIndexFixing(IndexON,D2146,TRUE,_xll.ohTrigger(RecalcTrigger,TriggerON)),NA())</f>
        <v>1.5544309199091444E-2</v>
      </c>
      <c r="H2146" s="42">
        <f>_xll.qlCalendarAdvance(Calendar,$H2145,B2146,"f",FALSE)</f>
        <v>54505</v>
      </c>
      <c r="I2146" s="177">
        <f>_xll.qlInterestRateIndexValueDate(Index1M,$H2146)</f>
        <v>54507</v>
      </c>
      <c r="J2146" s="182">
        <f>IFERROR(_xll.qlIndexFixing(Index1M,$H2146,TRUE,_xll.ohTrigger(RecalcTrigger,Trigger1M)),NA())</f>
        <v>1.5361842755134691E-2</v>
      </c>
      <c r="K2146" s="44" t="e">
        <f>IFERROR(_xll.qlIndexFixing(Index3M,H2146,TRUE,_xll.ohTrigger(RecalcTrigger,Trigger3M)),NA())</f>
        <v>#N/A</v>
      </c>
      <c r="L2146" s="44">
        <f>IFERROR(_xll.qlIndexFixing(Index6M,$H2146,TRUE,_xll.ohTrigger(RecalcTrigger,Trigger6M)),NA())</f>
        <v>1.5963055497318336E-2</v>
      </c>
      <c r="M2146" s="183">
        <f>IFERROR(_xll.qlIndexFixing(Index1Y,$H2146,TRUE,_xll.ohTrigger(RecalcTrigger,Trigger1Y)),NA())</f>
        <v>1.6246000564595305E-2</v>
      </c>
      <c r="N2146" s="182">
        <f>IFERROR(_xll.qlIndexFixing(ONIndex1M,I2146,TRUE,_xll.ohTrigger(RecalcTrigger,Trigger1M)),NA())</f>
        <v>1.5352209568328945E-2</v>
      </c>
      <c r="O2146" s="44" t="e">
        <f>IFERROR(_xll.qlIndexFixing(ONIndex3M,I2146,TRUE,_xll.ohTrigger(RecalcTrigger,Trigger3M)),NA())</f>
        <v>#N/A</v>
      </c>
      <c r="P2146" s="44">
        <f>IFERROR(_xll.qlIndexFixing(ONIndex6M,I2146,TRUE,_xll.ohTrigger(RecalcTrigger,Trigger6M)),NA())</f>
        <v>1.5899858975751968E-2</v>
      </c>
      <c r="Q2146" s="183">
        <f>IFERROR(_xll.qlIndexFixing(ONIndex1Y,I2146,TRUE,_xll.ohTrigger(RecalcTrigger,Trigger1Y)),NA())</f>
        <v>1.6125202995356247E-2</v>
      </c>
    </row>
    <row r="2147" spans="2:17" x14ac:dyDescent="0.2">
      <c r="B2147" s="39" t="s">
        <v>42</v>
      </c>
      <c r="D2147" s="42">
        <f>_xll.qlCalendarAdvance(Calendar,$D2146,B2147,"f",FALSE)</f>
        <v>54512</v>
      </c>
      <c r="E2147" s="177">
        <f>_xll.qlInterestRateIndexValueDate(IndexON,D2147)</f>
        <v>54512</v>
      </c>
      <c r="F2147" s="193">
        <f>IFERROR(_xll.qlIndexFixing(IndexON,D2147,TRUE,_xll.ohTrigger(RecalcTrigger,TriggerON)),NA())</f>
        <v>1.5544756161958162E-2</v>
      </c>
      <c r="H2147" s="42">
        <f>_xll.qlCalendarAdvance(Calendar,$H2146,B2147,"f",FALSE)</f>
        <v>54512</v>
      </c>
      <c r="I2147" s="177">
        <f>_xll.qlInterestRateIndexValueDate(Index1M,$H2147)</f>
        <v>54514</v>
      </c>
      <c r="J2147" s="182">
        <f>IFERROR(_xll.qlIndexFixing(Index1M,$H2147,TRUE,_xll.ohTrigger(RecalcTrigger,Trigger1M)),NA())</f>
        <v>1.5361516729335833E-2</v>
      </c>
      <c r="K2147" s="44" t="e">
        <f>IFERROR(_xll.qlIndexFixing(Index3M,H2147,TRUE,_xll.ohTrigger(RecalcTrigger,Trigger3M)),NA())</f>
        <v>#N/A</v>
      </c>
      <c r="L2147" s="44">
        <f>IFERROR(_xll.qlIndexFixing(Index6M,$H2147,TRUE,_xll.ohTrigger(RecalcTrigger,Trigger6M)),NA())</f>
        <v>1.596181667419825E-2</v>
      </c>
      <c r="M2147" s="183">
        <f>IFERROR(_xll.qlIndexFixing(Index1Y,$H2147,TRUE,_xll.ohTrigger(RecalcTrigger,Trigger1Y)),NA())</f>
        <v>1.6245342810910581E-2</v>
      </c>
      <c r="N2147" s="182">
        <f>IFERROR(_xll.qlIndexFixing(ONIndex1M,I2147,TRUE,_xll.ohTrigger(RecalcTrigger,Trigger1M)),NA())</f>
        <v>1.5351905001876887E-2</v>
      </c>
      <c r="O2147" s="44" t="e">
        <f>IFERROR(_xll.qlIndexFixing(ONIndex3M,I2147,TRUE,_xll.ohTrigger(RecalcTrigger,Trigger3M)),NA())</f>
        <v>#N/A</v>
      </c>
      <c r="P2147" s="44">
        <f>IFERROR(_xll.qlIndexFixing(ONIndex6M,I2147,TRUE,_xll.ohTrigger(RecalcTrigger,Trigger6M)),NA())</f>
        <v>1.5899896762565646E-2</v>
      </c>
      <c r="Q2147" s="183">
        <f>IFERROR(_xll.qlIndexFixing(ONIndex1Y,I2147,TRUE,_xll.ohTrigger(RecalcTrigger,Trigger1Y)),NA())</f>
        <v>1.6125145780963024E-2</v>
      </c>
    </row>
    <row r="2148" spans="2:17" x14ac:dyDescent="0.2">
      <c r="B2148" s="39" t="s">
        <v>42</v>
      </c>
      <c r="D2148" s="42">
        <f>_xll.qlCalendarAdvance(Calendar,$D2147,B2148,"f",FALSE)</f>
        <v>54519</v>
      </c>
      <c r="E2148" s="177">
        <f>_xll.qlInterestRateIndexValueDate(IndexON,D2148)</f>
        <v>54519</v>
      </c>
      <c r="F2148" s="193">
        <f>IFERROR(_xll.qlIndexFixing(IndexON,D2148,TRUE,_xll.ohTrigger(RecalcTrigger,TriggerON)),NA())</f>
        <v>1.5545180096525613E-2</v>
      </c>
      <c r="H2148" s="42">
        <f>_xll.qlCalendarAdvance(Calendar,$H2147,B2148,"f",FALSE)</f>
        <v>54519</v>
      </c>
      <c r="I2148" s="177">
        <f>_xll.qlInterestRateIndexValueDate(Index1M,$H2148)</f>
        <v>54521</v>
      </c>
      <c r="J2148" s="182">
        <f>IFERROR(_xll.qlIndexFixing(Index1M,$H2148,TRUE,_xll.ohTrigger(RecalcTrigger,Trigger1M)),NA())</f>
        <v>1.5361177865756137E-2</v>
      </c>
      <c r="K2148" s="44" t="e">
        <f>IFERROR(_xll.qlIndexFixing(Index3M,H2148,TRUE,_xll.ohTrigger(RecalcTrigger,Trigger3M)),NA())</f>
        <v>#N/A</v>
      </c>
      <c r="L2148" s="44">
        <f>IFERROR(_xll.qlIndexFixing(Index6M,$H2148,TRUE,_xll.ohTrigger(RecalcTrigger,Trigger6M)),NA())</f>
        <v>1.596153777455345E-2</v>
      </c>
      <c r="M2148" s="183">
        <f>IFERROR(_xll.qlIndexFixing(Index1Y,$H2148,TRUE,_xll.ohTrigger(RecalcTrigger,Trigger1Y)),NA())</f>
        <v>1.6245859678621289E-2</v>
      </c>
      <c r="N2148" s="182">
        <f>IFERROR(_xll.qlIndexFixing(ONIndex1M,I2148,TRUE,_xll.ohTrigger(RecalcTrigger,Trigger1M)),NA())</f>
        <v>1.5351587657566057E-2</v>
      </c>
      <c r="O2148" s="44" t="e">
        <f>IFERROR(_xll.qlIndexFixing(ONIndex3M,I2148,TRUE,_xll.ohTrigger(RecalcTrigger,Trigger3M)),NA())</f>
        <v>#N/A</v>
      </c>
      <c r="P2148" s="44">
        <f>IFERROR(_xll.qlIndexFixing(ONIndex6M,I2148,TRUE,_xll.ohTrigger(RecalcTrigger,Trigger6M)),NA())</f>
        <v>1.5899911576475745E-2</v>
      </c>
      <c r="Q2148" s="183">
        <f>IFERROR(_xll.qlIndexFixing(ONIndex1Y,I2148,TRUE,_xll.ohTrigger(RecalcTrigger,Trigger1Y)),NA())</f>
        <v>1.6125066246344133E-2</v>
      </c>
    </row>
    <row r="2149" spans="2:17" x14ac:dyDescent="0.2">
      <c r="B2149" s="39" t="s">
        <v>42</v>
      </c>
      <c r="D2149" s="42">
        <f>_xll.qlCalendarAdvance(Calendar,$D2148,B2149,"f",FALSE)</f>
        <v>54526</v>
      </c>
      <c r="E2149" s="177">
        <f>_xll.qlInterestRateIndexValueDate(IndexON,D2149)</f>
        <v>54526</v>
      </c>
      <c r="F2149" s="193">
        <f>IFERROR(_xll.qlIndexFixing(IndexON,D2149,TRUE,_xll.ohTrigger(RecalcTrigger,TriggerON)),NA())</f>
        <v>1.5545580951394911E-2</v>
      </c>
      <c r="H2149" s="42">
        <f>_xll.qlCalendarAdvance(Calendar,$H2148,B2149,"f",FALSE)</f>
        <v>54526</v>
      </c>
      <c r="I2149" s="177">
        <f>_xll.qlInterestRateIndexValueDate(Index1M,$H2149)</f>
        <v>54528</v>
      </c>
      <c r="J2149" s="182">
        <f>IFERROR(_xll.qlIndexFixing(Index1M,$H2149,TRUE,_xll.ohTrigger(RecalcTrigger,Trigger1M)),NA())</f>
        <v>1.5360826138144101E-2</v>
      </c>
      <c r="K2149" s="44" t="e">
        <f>IFERROR(_xll.qlIndexFixing(Index3M,H2149,TRUE,_xll.ohTrigger(RecalcTrigger,Trigger3M)),NA())</f>
        <v>#N/A</v>
      </c>
      <c r="L2149" s="44">
        <f>IFERROR(_xll.qlIndexFixing(Index6M,$H2149,TRUE,_xll.ohTrigger(RecalcTrigger,Trigger6M)),NA())</f>
        <v>1.5961234995667335E-2</v>
      </c>
      <c r="M2149" s="183">
        <f>IFERROR(_xll.qlIndexFixing(Index1Y,$H2149,TRUE,_xll.ohTrigger(RecalcTrigger,Trigger1Y)),NA())</f>
        <v>1.6243955104460008E-2</v>
      </c>
      <c r="N2149" s="182">
        <f>IFERROR(_xll.qlIndexFixing(ONIndex1M,I2149,TRUE,_xll.ohTrigger(RecalcTrigger,Trigger1M)),NA())</f>
        <v>1.5351160826035937E-2</v>
      </c>
      <c r="O2149" s="44" t="e">
        <f>IFERROR(_xll.qlIndexFixing(ONIndex3M,I2149,TRUE,_xll.ohTrigger(RecalcTrigger,Trigger3M)),NA())</f>
        <v>#N/A</v>
      </c>
      <c r="P2149" s="44">
        <f>IFERROR(_xll.qlIndexFixing(ONIndex6M,I2149,TRUE,_xll.ohTrigger(RecalcTrigger,Trigger6M)),NA())</f>
        <v>1.5899896781510492E-2</v>
      </c>
      <c r="Q2149" s="183">
        <f>IFERROR(_xll.qlIndexFixing(ONIndex1Y,I2149,TRUE,_xll.ohTrigger(RecalcTrigger,Trigger1Y)),NA())</f>
        <v>1.6124931105805373E-2</v>
      </c>
    </row>
    <row r="2150" spans="2:17" x14ac:dyDescent="0.2">
      <c r="B2150" s="39" t="s">
        <v>42</v>
      </c>
      <c r="D2150" s="42">
        <f>_xll.qlCalendarAdvance(Calendar,$D2149,B2150,"f",FALSE)</f>
        <v>54533</v>
      </c>
      <c r="E2150" s="177">
        <f>_xll.qlInterestRateIndexValueDate(IndexON,D2150)</f>
        <v>54533</v>
      </c>
      <c r="F2150" s="193">
        <f>IFERROR(_xll.qlIndexFixing(IndexON,D2150,TRUE,_xll.ohTrigger(RecalcTrigger,TriggerON)),NA())</f>
        <v>1.5545958674527682E-2</v>
      </c>
      <c r="H2150" s="42">
        <f>_xll.qlCalendarAdvance(Calendar,$H2149,B2150,"f",FALSE)</f>
        <v>54533</v>
      </c>
      <c r="I2150" s="177">
        <f>_xll.qlInterestRateIndexValueDate(Index1M,$H2150)</f>
        <v>54535</v>
      </c>
      <c r="J2150" s="182">
        <f>IFERROR(_xll.qlIndexFixing(Index1M,$H2150,TRUE,_xll.ohTrigger(RecalcTrigger,Trigger1M)),NA())</f>
        <v>1.5360461520250723E-2</v>
      </c>
      <c r="K2150" s="44" t="e">
        <f>IFERROR(_xll.qlIndexFixing(Index3M,H2150,TRUE,_xll.ohTrigger(RecalcTrigger,Trigger3M)),NA())</f>
        <v>#N/A</v>
      </c>
      <c r="L2150" s="44">
        <f>IFERROR(_xll.qlIndexFixing(Index6M,$H2150,TRUE,_xll.ohTrigger(RecalcTrigger,Trigger6M)),NA())</f>
        <v>1.5960908283850828E-2</v>
      </c>
      <c r="M2150" s="183">
        <f>IFERROR(_xll.qlIndexFixing(Index1Y,$H2150,TRUE,_xll.ohTrigger(RecalcTrigger,Trigger1Y)),NA())</f>
        <v>1.6243225044656931E-2</v>
      </c>
      <c r="N2150" s="182">
        <f>IFERROR(_xll.qlIndexFixing(ONIndex1M,I2150,TRUE,_xll.ohTrigger(RecalcTrigger,Trigger1M)),NA())</f>
        <v>1.5350914531131465E-2</v>
      </c>
      <c r="O2150" s="44" t="e">
        <f>IFERROR(_xll.qlIndexFixing(ONIndex3M,I2150,TRUE,_xll.ohTrigger(RecalcTrigger,Trigger3M)),NA())</f>
        <v>#N/A</v>
      </c>
      <c r="P2150" s="44">
        <f>IFERROR(_xll.qlIndexFixing(ONIndex6M,I2150,TRUE,_xll.ohTrigger(RecalcTrigger,Trigger6M)),NA())</f>
        <v>1.5899872073275034E-2</v>
      </c>
      <c r="Q2150" s="183">
        <f>IFERROR(_xll.qlIndexFixing(ONIndex1Y,I2150,TRUE,_xll.ohTrigger(RecalcTrigger,Trigger1Y)),NA())</f>
        <v>1.6124840005877772E-2</v>
      </c>
    </row>
    <row r="2151" spans="2:17" x14ac:dyDescent="0.2">
      <c r="B2151" s="39" t="s">
        <v>42</v>
      </c>
      <c r="D2151" s="42">
        <f>_xll.qlCalendarAdvance(Calendar,$D2150,B2151,"f",FALSE)</f>
        <v>54540</v>
      </c>
      <c r="E2151" s="177">
        <f>_xll.qlInterestRateIndexValueDate(IndexON,D2151)</f>
        <v>54540</v>
      </c>
      <c r="F2151" s="193">
        <f>IFERROR(_xll.qlIndexFixing(IndexON,D2151,TRUE,_xll.ohTrigger(RecalcTrigger,TriggerON)),NA())</f>
        <v>1.5546313214285234E-2</v>
      </c>
      <c r="H2151" s="42">
        <f>_xll.qlCalendarAdvance(Calendar,$H2150,B2151,"f",FALSE)</f>
        <v>54540</v>
      </c>
      <c r="I2151" s="177">
        <f>_xll.qlInterestRateIndexValueDate(Index1M,$H2151)</f>
        <v>54542</v>
      </c>
      <c r="J2151" s="182">
        <f>IFERROR(_xll.qlIndexFixing(Index1M,$H2151,TRUE,_xll.ohTrigger(RecalcTrigger,Trigger1M)),NA())</f>
        <v>1.5360083985827E-2</v>
      </c>
      <c r="K2151" s="44" t="e">
        <f>IFERROR(_xll.qlIndexFixing(Index3M,H2151,TRUE,_xll.ohTrigger(RecalcTrigger,Trigger3M)),NA())</f>
        <v>#N/A</v>
      </c>
      <c r="L2151" s="44">
        <f>IFERROR(_xll.qlIndexFixing(Index6M,$H2151,TRUE,_xll.ohTrigger(RecalcTrigger,Trigger6M)),NA())</f>
        <v>1.5960557585410921E-2</v>
      </c>
      <c r="M2151" s="183">
        <f>IFERROR(_xll.qlIndexFixing(Index1Y,$H2151,TRUE,_xll.ohTrigger(RecalcTrigger,Trigger1Y)),NA())</f>
        <v>1.6242470775780313E-2</v>
      </c>
      <c r="N2151" s="182">
        <f>IFERROR(_xll.qlIndexFixing(ONIndex1M,I2151,TRUE,_xll.ohTrigger(RecalcTrigger,Trigger1M)),NA())</f>
        <v>1.5350558696409777E-2</v>
      </c>
      <c r="O2151" s="44" t="e">
        <f>IFERROR(_xll.qlIndexFixing(ONIndex3M,I2151,TRUE,_xll.ohTrigger(RecalcTrigger,Trigger3M)),NA())</f>
        <v>#N/A</v>
      </c>
      <c r="P2151" s="44">
        <f>IFERROR(_xll.qlIndexFixing(ONIndex6M,I2151,TRUE,_xll.ohTrigger(RecalcTrigger,Trigger6M)),NA())</f>
        <v>1.5899817649369652E-2</v>
      </c>
      <c r="Q2151" s="183">
        <f>IFERROR(_xll.qlIndexFixing(ONIndex1Y,I2151,TRUE,_xll.ohTrigger(RecalcTrigger,Trigger1Y)),NA())</f>
        <v>1.6124693194514705E-2</v>
      </c>
    </row>
    <row r="2152" spans="2:17" x14ac:dyDescent="0.2">
      <c r="B2152" s="39" t="s">
        <v>42</v>
      </c>
      <c r="D2152" s="42">
        <f>_xll.qlCalendarAdvance(Calendar,$D2151,B2152,"f",FALSE)</f>
        <v>54547</v>
      </c>
      <c r="E2152" s="177">
        <f>_xll.qlInterestRateIndexValueDate(IndexON,D2152)</f>
        <v>54547</v>
      </c>
      <c r="F2152" s="193">
        <f>IFERROR(_xll.qlIndexFixing(IndexON,D2152,TRUE,_xll.ohTrigger(RecalcTrigger,TriggerON)),NA())</f>
        <v>1.5546644518869002E-2</v>
      </c>
      <c r="H2152" s="42">
        <f>_xll.qlCalendarAdvance(Calendar,$H2151,B2152,"f",FALSE)</f>
        <v>54547</v>
      </c>
      <c r="I2152" s="177">
        <f>_xll.qlInterestRateIndexValueDate(Index1M,$H2152)</f>
        <v>54549</v>
      </c>
      <c r="J2152" s="182">
        <f>IFERROR(_xll.qlIndexFixing(Index1M,$H2152,TRUE,_xll.ohTrigger(RecalcTrigger,Trigger1M)),NA())</f>
        <v>1.5359693508618932E-2</v>
      </c>
      <c r="K2152" s="44" t="e">
        <f>IFERROR(_xll.qlIndexFixing(Index3M,H2152,TRUE,_xll.ohTrigger(RecalcTrigger,Trigger3M)),NA())</f>
        <v>#N/A</v>
      </c>
      <c r="L2152" s="44">
        <f>IFERROR(_xll.qlIndexFixing(Index6M,$H2152,TRUE,_xll.ohTrigger(RecalcTrigger,Trigger6M)),NA())</f>
        <v>1.5961135259725746E-2</v>
      </c>
      <c r="M2152" s="183">
        <f>IFERROR(_xll.qlIndexFixing(Index1Y,$H2152,TRUE,_xll.ohTrigger(RecalcTrigger,Trigger1Y)),NA())</f>
        <v>1.6241692244316139E-2</v>
      </c>
      <c r="N2152" s="182">
        <f>IFERROR(_xll.qlIndexFixing(ONIndex1M,I2152,TRUE,_xll.ohTrigger(RecalcTrigger,Trigger1M)),NA())</f>
        <v>1.535018997895321E-2</v>
      </c>
      <c r="O2152" s="44" t="e">
        <f>IFERROR(_xll.qlIndexFixing(ONIndex3M,I2152,TRUE,_xll.ohTrigger(RecalcTrigger,Trigger3M)),NA())</f>
        <v>#N/A</v>
      </c>
      <c r="P2152" s="44">
        <f>IFERROR(_xll.qlIndexFixing(ONIndex6M,I2152,TRUE,_xll.ohTrigger(RecalcTrigger,Trigger6M)),NA())</f>
        <v>1.5899740039611032E-2</v>
      </c>
      <c r="Q2152" s="183">
        <f>IFERROR(_xll.qlIndexFixing(ONIndex1Y,I2152,TRUE,_xll.ohTrigger(RecalcTrigger,Trigger1Y)),NA())</f>
        <v>1.6124523852214523E-2</v>
      </c>
    </row>
    <row r="2153" spans="2:17" x14ac:dyDescent="0.2">
      <c r="B2153" s="39" t="s">
        <v>42</v>
      </c>
      <c r="D2153" s="42">
        <f>_xll.qlCalendarAdvance(Calendar,$D2152,B2153,"f",FALSE)</f>
        <v>54554</v>
      </c>
      <c r="E2153" s="177">
        <f>_xll.qlInterestRateIndexValueDate(IndexON,D2153)</f>
        <v>54554</v>
      </c>
      <c r="F2153" s="193">
        <f>IFERROR(_xll.qlIndexFixing(IndexON,D2153,TRUE,_xll.ohTrigger(RecalcTrigger,TriggerON)),NA())</f>
        <v>1.5546952536480418E-2</v>
      </c>
      <c r="H2153" s="42">
        <f>_xll.qlCalendarAdvance(Calendar,$H2152,B2153,"f",FALSE)</f>
        <v>54554</v>
      </c>
      <c r="I2153" s="177">
        <f>_xll.qlInterestRateIndexValueDate(Index1M,$H2153)</f>
        <v>54556</v>
      </c>
      <c r="J2153" s="182">
        <f>IFERROR(_xll.qlIndexFixing(Index1M,$H2153,TRUE,_xll.ohTrigger(RecalcTrigger,Trigger1M)),NA())</f>
        <v>1.5359290062377517E-2</v>
      </c>
      <c r="K2153" s="44" t="e">
        <f>IFERROR(_xll.qlIndexFixing(Index3M,H2153,TRUE,_xll.ohTrigger(RecalcTrigger,Trigger3M)),NA())</f>
        <v>#N/A</v>
      </c>
      <c r="L2153" s="44">
        <f>IFERROR(_xll.qlIndexFixing(Index6M,$H2153,TRUE,_xll.ohTrigger(RecalcTrigger,Trigger6M)),NA())</f>
        <v>1.5960731152914936E-2</v>
      </c>
      <c r="M2153" s="183">
        <f>IFERROR(_xll.qlIndexFixing(Index1Y,$H2153,TRUE,_xll.ohTrigger(RecalcTrigger,Trigger1Y)),NA())</f>
        <v>1.6240889396752806E-2</v>
      </c>
      <c r="N2153" s="182">
        <f>IFERROR(_xll.qlIndexFixing(ONIndex1M,I2153,TRUE,_xll.ohTrigger(RecalcTrigger,Trigger1M)),NA())</f>
        <v>1.5349808352782546E-2</v>
      </c>
      <c r="O2153" s="44" t="e">
        <f>IFERROR(_xll.qlIndexFixing(ONIndex3M,I2153,TRUE,_xll.ohTrigger(RecalcTrigger,Trigger3M)),NA())</f>
        <v>#N/A</v>
      </c>
      <c r="P2153" s="44">
        <f>IFERROR(_xll.qlIndexFixing(ONIndex6M,I2153,TRUE,_xll.ohTrigger(RecalcTrigger,Trigger6M)),NA())</f>
        <v>1.5899639190761761E-2</v>
      </c>
      <c r="Q2153" s="183">
        <f>IFERROR(_xll.qlIndexFixing(ONIndex1Y,I2153,TRUE,_xll.ohTrigger(RecalcTrigger,Trigger1Y)),NA())</f>
        <v>1.6124331926299362E-2</v>
      </c>
    </row>
    <row r="2154" spans="2:17" x14ac:dyDescent="0.2">
      <c r="B2154" s="39" t="s">
        <v>42</v>
      </c>
      <c r="D2154" s="42">
        <f>_xll.qlCalendarAdvance(Calendar,$D2153,B2154,"f",FALSE)</f>
        <v>54561</v>
      </c>
      <c r="E2154" s="177">
        <f>_xll.qlInterestRateIndexValueDate(IndexON,D2154)</f>
        <v>54561</v>
      </c>
      <c r="F2154" s="193">
        <f>IFERROR(_xll.qlIndexFixing(IndexON,D2154,TRUE,_xll.ohTrigger(RecalcTrigger,TriggerON)),NA())</f>
        <v>1.5547237215400855E-2</v>
      </c>
      <c r="H2154" s="42">
        <f>_xll.qlCalendarAdvance(Calendar,$H2153,B2154,"f",FALSE)</f>
        <v>54561</v>
      </c>
      <c r="I2154" s="177">
        <f>_xll.qlInterestRateIndexValueDate(Index1M,$H2154)</f>
        <v>54563</v>
      </c>
      <c r="J2154" s="182">
        <f>IFERROR(_xll.qlIndexFixing(Index1M,$H2154,TRUE,_xll.ohTrigger(RecalcTrigger,Trigger1M)),NA())</f>
        <v>1.5358873620858748E-2</v>
      </c>
      <c r="K2154" s="44" t="e">
        <f>IFERROR(_xll.qlIndexFixing(Index3M,H2154,TRUE,_xll.ohTrigger(RecalcTrigger,Trigger3M)),NA())</f>
        <v>#N/A</v>
      </c>
      <c r="L2154" s="44">
        <f>IFERROR(_xll.qlIndexFixing(Index6M,$H2154,TRUE,_xll.ohTrigger(RecalcTrigger,Trigger6M)),NA())</f>
        <v>1.596030288371161E-2</v>
      </c>
      <c r="M2154" s="183">
        <f>IFERROR(_xll.qlIndexFixing(Index1Y,$H2154,TRUE,_xll.ohTrigger(RecalcTrigger,Trigger1Y)),NA())</f>
        <v>1.6240062179580017E-2</v>
      </c>
      <c r="N2154" s="182">
        <f>IFERROR(_xll.qlIndexFixing(ONIndex1M,I2154,TRUE,_xll.ohTrigger(RecalcTrigger,Trigger1M)),NA())</f>
        <v>1.5349413791438948E-2</v>
      </c>
      <c r="O2154" s="44" t="e">
        <f>IFERROR(_xll.qlIndexFixing(ONIndex3M,I2154,TRUE,_xll.ohTrigger(RecalcTrigger,Trigger3M)),NA())</f>
        <v>#N/A</v>
      </c>
      <c r="P2154" s="44">
        <f>IFERROR(_xll.qlIndexFixing(ONIndex6M,I2154,TRUE,_xll.ohTrigger(RecalcTrigger,Trigger6M)),NA())</f>
        <v>1.5899515049504487E-2</v>
      </c>
      <c r="Q2154" s="183">
        <f>IFERROR(_xll.qlIndexFixing(ONIndex1Y,I2154,TRUE,_xll.ohTrigger(RecalcTrigger,Trigger1Y)),NA())</f>
        <v>1.6124117363931489E-2</v>
      </c>
    </row>
    <row r="2155" spans="2:17" x14ac:dyDescent="0.2">
      <c r="B2155" s="39" t="s">
        <v>42</v>
      </c>
      <c r="D2155" s="42">
        <f>_xll.qlCalendarAdvance(Calendar,$D2154,B2155,"f",FALSE)</f>
        <v>54568</v>
      </c>
      <c r="E2155" s="177">
        <f>_xll.qlInterestRateIndexValueDate(IndexON,D2155)</f>
        <v>54568</v>
      </c>
      <c r="F2155" s="193">
        <f>IFERROR(_xll.qlIndexFixing(IndexON,D2155,TRUE,_xll.ohTrigger(RecalcTrigger,TriggerON)),NA())</f>
        <v>1.5547498503831747E-2</v>
      </c>
      <c r="H2155" s="42">
        <f>_xll.qlCalendarAdvance(Calendar,$H2154,B2155,"f",FALSE)</f>
        <v>54568</v>
      </c>
      <c r="I2155" s="177">
        <f>_xll.qlInterestRateIndexValueDate(Index1M,$H2155)</f>
        <v>54570</v>
      </c>
      <c r="J2155" s="182">
        <f>IFERROR(_xll.qlIndexFixing(Index1M,$H2155,TRUE,_xll.ohTrigger(RecalcTrigger,Trigger1M)),NA())</f>
        <v>1.5358444157806128E-2</v>
      </c>
      <c r="K2155" s="44" t="e">
        <f>IFERROR(_xll.qlIndexFixing(Index3M,H2155,TRUE,_xll.ohTrigger(RecalcTrigger,Trigger3M)),NA())</f>
        <v>#N/A</v>
      </c>
      <c r="L2155" s="44">
        <f>IFERROR(_xll.qlIndexFixing(Index6M,$H2155,TRUE,_xll.ohTrigger(RecalcTrigger,Trigger6M)),NA())</f>
        <v>1.5959850398423663E-2</v>
      </c>
      <c r="M2155" s="183">
        <f>IFERROR(_xll.qlIndexFixing(Index1Y,$H2155,TRUE,_xll.ohTrigger(RecalcTrigger,Trigger1Y)),NA())</f>
        <v>1.6239210539289672E-2</v>
      </c>
      <c r="N2155" s="182">
        <f>IFERROR(_xll.qlIndexFixing(ONIndex1M,I2155,TRUE,_xll.ohTrigger(RecalcTrigger,Trigger1M)),NA())</f>
        <v>1.5349006268863263E-2</v>
      </c>
      <c r="O2155" s="44" t="e">
        <f>IFERROR(_xll.qlIndexFixing(ONIndex3M,I2155,TRUE,_xll.ohTrigger(RecalcTrigger,Trigger3M)),NA())</f>
        <v>#N/A</v>
      </c>
      <c r="P2155" s="44">
        <f>IFERROR(_xll.qlIndexFixing(ONIndex6M,I2155,TRUE,_xll.ohTrigger(RecalcTrigger,Trigger6M)),NA())</f>
        <v>1.589936756252186E-2</v>
      </c>
      <c r="Q2155" s="183">
        <f>IFERROR(_xll.qlIndexFixing(ONIndex1Y,I2155,TRUE,_xll.ohTrigger(RecalcTrigger,Trigger1Y)),NA())</f>
        <v>1.6123880112433042E-2</v>
      </c>
    </row>
    <row r="2156" spans="2:17" x14ac:dyDescent="0.2">
      <c r="B2156" s="39" t="s">
        <v>42</v>
      </c>
      <c r="D2156" s="42">
        <f>_xll.qlCalendarAdvance(Calendar,$D2155,B2156,"f",FALSE)</f>
        <v>54575</v>
      </c>
      <c r="E2156" s="177">
        <f>_xll.qlInterestRateIndexValueDate(IndexON,D2156)</f>
        <v>54575</v>
      </c>
      <c r="F2156" s="193">
        <f>IFERROR(_xll.qlIndexFixing(IndexON,D2156,TRUE,_xll.ohTrigger(RecalcTrigger,TriggerON)),NA())</f>
        <v>1.5547736349894592E-2</v>
      </c>
      <c r="H2156" s="42">
        <f>_xll.qlCalendarAdvance(Calendar,$H2155,B2156,"f",FALSE)</f>
        <v>54575</v>
      </c>
      <c r="I2156" s="177">
        <f>_xll.qlInterestRateIndexValueDate(Index1M,$H2156)</f>
        <v>54577</v>
      </c>
      <c r="J2156" s="182">
        <f>IFERROR(_xll.qlIndexFixing(Index1M,$H2156,TRUE,_xll.ohTrigger(RecalcTrigger,Trigger1M)),NA())</f>
        <v>1.5358001646968156E-2</v>
      </c>
      <c r="K2156" s="44" t="e">
        <f>IFERROR(_xll.qlIndexFixing(Index3M,H2156,TRUE,_xll.ohTrigger(RecalcTrigger,Trigger3M)),NA())</f>
        <v>#N/A</v>
      </c>
      <c r="L2156" s="44">
        <f>IFERROR(_xll.qlIndexFixing(Index6M,$H2156,TRUE,_xll.ohTrigger(RecalcTrigger,Trigger6M)),NA())</f>
        <v>1.5958442414764202E-2</v>
      </c>
      <c r="M2156" s="183">
        <f>IFERROR(_xll.qlIndexFixing(Index1Y,$H2156,TRUE,_xll.ohTrigger(RecalcTrigger,Trigger1Y)),NA())</f>
        <v>1.6238334422376519E-2</v>
      </c>
      <c r="N2156" s="182">
        <f>IFERROR(_xll.qlIndexFixing(ONIndex1M,I2156,TRUE,_xll.ohTrigger(RecalcTrigger,Trigger1M)),NA())</f>
        <v>1.5348585758756528E-2</v>
      </c>
      <c r="O2156" s="44" t="e">
        <f>IFERROR(_xll.qlIndexFixing(ONIndex3M,I2156,TRUE,_xll.ohTrigger(RecalcTrigger,Trigger3M)),NA())</f>
        <v>#N/A</v>
      </c>
      <c r="P2156" s="44">
        <f>IFERROR(_xll.qlIndexFixing(ONIndex6M,I2156,TRUE,_xll.ohTrigger(RecalcTrigger,Trigger6M)),NA())</f>
        <v>1.5899196676656402E-2</v>
      </c>
      <c r="Q2156" s="183">
        <f>IFERROR(_xll.qlIndexFixing(ONIndex1Y,I2156,TRUE,_xll.ohTrigger(RecalcTrigger,Trigger1Y)),NA())</f>
        <v>1.6123620119206095E-2</v>
      </c>
    </row>
    <row r="2157" spans="2:17" x14ac:dyDescent="0.2">
      <c r="B2157" s="39" t="s">
        <v>42</v>
      </c>
      <c r="D2157" s="42">
        <f>_xll.qlCalendarAdvance(Calendar,$D2156,B2157,"f",FALSE)</f>
        <v>54582</v>
      </c>
      <c r="E2157" s="177">
        <f>_xll.qlInterestRateIndexValueDate(IndexON,D2157)</f>
        <v>54582</v>
      </c>
      <c r="F2157" s="193">
        <f>IFERROR(_xll.qlIndexFixing(IndexON,D2157,TRUE,_xll.ohTrigger(RecalcTrigger,TriggerON)),NA())</f>
        <v>1.5547950701870761E-2</v>
      </c>
      <c r="H2157" s="42">
        <f>_xll.qlCalendarAdvance(Calendar,$H2156,B2157,"f",FALSE)</f>
        <v>54582</v>
      </c>
      <c r="I2157" s="177">
        <f>_xll.qlInterestRateIndexValueDate(Index1M,$H2157)</f>
        <v>54584</v>
      </c>
      <c r="J2157" s="182">
        <f>IFERROR(_xll.qlIndexFixing(Index1M,$H2157,TRUE,_xll.ohTrigger(RecalcTrigger,Trigger1M)),NA())</f>
        <v>1.5357546062098326E-2</v>
      </c>
      <c r="K2157" s="44" t="e">
        <f>IFERROR(_xll.qlIndexFixing(Index3M,H2157,TRUE,_xll.ohTrigger(RecalcTrigger,Trigger3M)),NA())</f>
        <v>#N/A</v>
      </c>
      <c r="L2157" s="44">
        <f>IFERROR(_xll.qlIndexFixing(Index6M,$H2157,TRUE,_xll.ohTrigger(RecalcTrigger,Trigger6M)),NA())</f>
        <v>1.5957946669135609E-2</v>
      </c>
      <c r="M2157" s="183">
        <f>IFERROR(_xll.qlIndexFixing(Index1Y,$H2157,TRUE,_xll.ohTrigger(RecalcTrigger,Trigger1Y)),NA())</f>
        <v>1.6237433775335517E-2</v>
      </c>
      <c r="N2157" s="182">
        <f>IFERROR(_xll.qlIndexFixing(ONIndex1M,I2157,TRUE,_xll.ohTrigger(RecalcTrigger,Trigger1M)),NA())</f>
        <v>1.5348152235059587E-2</v>
      </c>
      <c r="O2157" s="44" t="e">
        <f>IFERROR(_xll.qlIndexFixing(ONIndex3M,I2157,TRUE,_xll.ohTrigger(RecalcTrigger,Trigger3M)),NA())</f>
        <v>#N/A</v>
      </c>
      <c r="P2157" s="44">
        <f>IFERROR(_xll.qlIndexFixing(ONIndex6M,I2157,TRUE,_xll.ohTrigger(RecalcTrigger,Trigger6M)),NA())</f>
        <v>1.5899002338670698E-2</v>
      </c>
      <c r="Q2157" s="183">
        <f>IFERROR(_xll.qlIndexFixing(ONIndex1Y,I2157,TRUE,_xll.ohTrigger(RecalcTrigger,Trigger1Y)),NA())</f>
        <v>1.6123337331412912E-2</v>
      </c>
    </row>
    <row r="2158" spans="2:17" x14ac:dyDescent="0.2">
      <c r="B2158" s="39" t="s">
        <v>42</v>
      </c>
      <c r="D2158" s="42">
        <f>_xll.qlCalendarAdvance(Calendar,$D2157,B2158,"f",FALSE)</f>
        <v>54589</v>
      </c>
      <c r="E2158" s="177">
        <f>_xll.qlInterestRateIndexValueDate(IndexON,D2158)</f>
        <v>54589</v>
      </c>
      <c r="F2158" s="193">
        <f>IFERROR(_xll.qlIndexFixing(IndexON,D2158,TRUE,_xll.ohTrigger(RecalcTrigger,TriggerON)),NA())</f>
        <v>1.5548141508281432E-2</v>
      </c>
      <c r="H2158" s="42">
        <f>_xll.qlCalendarAdvance(Calendar,$H2157,B2158,"f",FALSE)</f>
        <v>54589</v>
      </c>
      <c r="I2158" s="177">
        <f>_xll.qlInterestRateIndexValueDate(Index1M,$H2158)</f>
        <v>54591</v>
      </c>
      <c r="J2158" s="182">
        <f>IFERROR(_xll.qlIndexFixing(Index1M,$H2158,TRUE,_xll.ohTrigger(RecalcTrigger,Trigger1M)),NA())</f>
        <v>1.5357077376947637E-2</v>
      </c>
      <c r="K2158" s="44" t="e">
        <f>IFERROR(_xll.qlIndexFixing(Index3M,H2158,TRUE,_xll.ohTrigger(RecalcTrigger,Trigger3M)),NA())</f>
        <v>#N/A</v>
      </c>
      <c r="L2158" s="44">
        <f>IFERROR(_xll.qlIndexFixing(Index6M,$H2158,TRUE,_xll.ohTrigger(RecalcTrigger,Trigger6M)),NA())</f>
        <v>1.5957426561076259E-2</v>
      </c>
      <c r="M2158" s="183">
        <f>IFERROR(_xll.qlIndexFixing(Index1Y,$H2158,TRUE,_xll.ohTrigger(RecalcTrigger,Trigger1Y)),NA())</f>
        <v>1.6236508544664699E-2</v>
      </c>
      <c r="N2158" s="182">
        <f>IFERROR(_xll.qlIndexFixing(ONIndex1M,I2158,TRUE,_xll.ohTrigger(RecalcTrigger,Trigger1M)),NA())</f>
        <v>1.5347705671233669E-2</v>
      </c>
      <c r="O2158" s="44" t="e">
        <f>IFERROR(_xll.qlIndexFixing(ONIndex3M,I2158,TRUE,_xll.ohTrigger(RecalcTrigger,Trigger3M)),NA())</f>
        <v>#N/A</v>
      </c>
      <c r="P2158" s="44">
        <f>IFERROR(_xll.qlIndexFixing(ONIndex6M,I2158,TRUE,_xll.ohTrigger(RecalcTrigger,Trigger6M)),NA())</f>
        <v>1.589878449500759E-2</v>
      </c>
      <c r="Q2158" s="183">
        <f>IFERROR(_xll.qlIndexFixing(ONIndex1Y,I2158,TRUE,_xll.ohTrigger(RecalcTrigger,Trigger1Y)),NA())</f>
        <v>1.612303169645557E-2</v>
      </c>
    </row>
    <row r="2159" spans="2:17" x14ac:dyDescent="0.2">
      <c r="B2159" s="39" t="s">
        <v>42</v>
      </c>
      <c r="D2159" s="42">
        <f>_xll.qlCalendarAdvance(Calendar,$D2158,B2159,"f",FALSE)</f>
        <v>54596</v>
      </c>
      <c r="E2159" s="177">
        <f>_xll.qlInterestRateIndexValueDate(IndexON,D2159)</f>
        <v>54596</v>
      </c>
      <c r="F2159" s="193">
        <f>IFERROR(_xll.qlIndexFixing(IndexON,D2159,TRUE,_xll.ohTrigger(RecalcTrigger,TriggerON)),NA())</f>
        <v>1.5548308717008297E-2</v>
      </c>
      <c r="H2159" s="42">
        <f>_xll.qlCalendarAdvance(Calendar,$H2158,B2159,"f",FALSE)</f>
        <v>54596</v>
      </c>
      <c r="I2159" s="177">
        <f>_xll.qlInterestRateIndexValueDate(Index1M,$H2159)</f>
        <v>54598</v>
      </c>
      <c r="J2159" s="182">
        <f>IFERROR(_xll.qlIndexFixing(Index1M,$H2159,TRUE,_xll.ohTrigger(RecalcTrigger,Trigger1M)),NA())</f>
        <v>1.5356595565264586E-2</v>
      </c>
      <c r="K2159" s="44" t="e">
        <f>IFERROR(_xll.qlIndexFixing(Index3M,H2159,TRUE,_xll.ohTrigger(RecalcTrigger,Trigger3M)),NA())</f>
        <v>#N/A</v>
      </c>
      <c r="L2159" s="44">
        <f>IFERROR(_xll.qlIndexFixing(Index6M,$H2159,TRUE,_xll.ohTrigger(RecalcTrigger,Trigger6M)),NA())</f>
        <v>1.595688203690231E-2</v>
      </c>
      <c r="M2159" s="183">
        <f>IFERROR(_xll.qlIndexFixing(Index1Y,$H2159,TRUE,_xll.ohTrigger(RecalcTrigger,Trigger1Y)),NA())</f>
        <v>1.6235558676864503E-2</v>
      </c>
      <c r="N2159" s="182">
        <f>IFERROR(_xll.qlIndexFixing(ONIndex1M,I2159,TRUE,_xll.ohTrigger(RecalcTrigger,Trigger1M)),NA())</f>
        <v>1.5347246041379492E-2</v>
      </c>
      <c r="O2159" s="44" t="e">
        <f>IFERROR(_xll.qlIndexFixing(ONIndex3M,I2159,TRUE,_xll.ohTrigger(RecalcTrigger,Trigger3M)),NA())</f>
        <v>#N/A</v>
      </c>
      <c r="P2159" s="44">
        <f>IFERROR(_xll.qlIndexFixing(ONIndex6M,I2159,TRUE,_xll.ohTrigger(RecalcTrigger,Trigger6M)),NA())</f>
        <v>1.589854309266947E-2</v>
      </c>
      <c r="Q2159" s="183">
        <f>IFERROR(_xll.qlIndexFixing(ONIndex1Y,I2159,TRUE,_xll.ohTrigger(RecalcTrigger,Trigger1Y)),NA())</f>
        <v>1.6122703161576268E-2</v>
      </c>
    </row>
    <row r="2160" spans="2:17" x14ac:dyDescent="0.2">
      <c r="B2160" s="39" t="s">
        <v>42</v>
      </c>
      <c r="D2160" s="42">
        <f>_xll.qlCalendarAdvance(Calendar,$D2159,B2160,"f",FALSE)</f>
        <v>54603</v>
      </c>
      <c r="E2160" s="177">
        <f>_xll.qlInterestRateIndexValueDate(IndexON,D2160)</f>
        <v>54603</v>
      </c>
      <c r="F2160" s="193">
        <f>IFERROR(_xll.qlIndexFixing(IndexON,D2160,TRUE,_xll.ohTrigger(RecalcTrigger,TriggerON)),NA())</f>
        <v>1.5548452276332725E-2</v>
      </c>
      <c r="H2160" s="42">
        <f>_xll.qlCalendarAdvance(Calendar,$H2159,B2160,"f",FALSE)</f>
        <v>54603</v>
      </c>
      <c r="I2160" s="177">
        <f>_xll.qlInterestRateIndexValueDate(Index1M,$H2160)</f>
        <v>54605</v>
      </c>
      <c r="J2160" s="182">
        <f>IFERROR(_xll.qlIndexFixing(Index1M,$H2160,TRUE,_xll.ohTrigger(RecalcTrigger,Trigger1M)),NA())</f>
        <v>1.5356100600797673E-2</v>
      </c>
      <c r="K2160" s="44" t="e">
        <f>IFERROR(_xll.qlIndexFixing(Index3M,H2160,TRUE,_xll.ohTrigger(RecalcTrigger,Trigger3M)),NA())</f>
        <v>#N/A</v>
      </c>
      <c r="L2160" s="44">
        <f>IFERROR(_xll.qlIndexFixing(Index6M,$H2160,TRUE,_xll.ohTrigger(RecalcTrigger,Trigger6M)),NA())</f>
        <v>1.5957222851481059E-2</v>
      </c>
      <c r="M2160" s="183">
        <f>IFERROR(_xll.qlIndexFixing(Index1Y,$H2160,TRUE,_xll.ohTrigger(RecalcTrigger,Trigger1Y)),NA())</f>
        <v>1.6234584118436462E-2</v>
      </c>
      <c r="N2160" s="182">
        <f>IFERROR(_xll.qlIndexFixing(ONIndex1M,I2160,TRUE,_xll.ohTrigger(RecalcTrigger,Trigger1M)),NA())</f>
        <v>1.5346773319198093E-2</v>
      </c>
      <c r="O2160" s="44" t="e">
        <f>IFERROR(_xll.qlIndexFixing(ONIndex3M,I2160,TRUE,_xll.ohTrigger(RecalcTrigger,Trigger3M)),NA())</f>
        <v>#N/A</v>
      </c>
      <c r="P2160" s="44">
        <f>IFERROR(_xll.qlIndexFixing(ONIndex6M,I2160,TRUE,_xll.ohTrigger(RecalcTrigger,Trigger6M)),NA())</f>
        <v>1.5898278078259054E-2</v>
      </c>
      <c r="Q2160" s="183">
        <f>IFERROR(_xll.qlIndexFixing(ONIndex1Y,I2160,TRUE,_xll.ohTrigger(RecalcTrigger,Trigger1Y)),NA())</f>
        <v>1.6122351674097146E-2</v>
      </c>
    </row>
    <row r="2161" spans="2:17" x14ac:dyDescent="0.2">
      <c r="B2161" s="39" t="s">
        <v>42</v>
      </c>
      <c r="D2161" s="42">
        <f>_xll.qlCalendarAdvance(Calendar,$D2160,B2161,"f",FALSE)</f>
        <v>54610</v>
      </c>
      <c r="E2161" s="177">
        <f>_xll.qlInterestRateIndexValueDate(IndexON,D2161)</f>
        <v>54610</v>
      </c>
      <c r="F2161" s="193">
        <f>IFERROR(_xll.qlIndexFixing(IndexON,D2161,TRUE,_xll.ohTrigger(RecalcTrigger,TriggerON)),NA())</f>
        <v>1.5548572134775895E-2</v>
      </c>
      <c r="H2161" s="42">
        <f>_xll.qlCalendarAdvance(Calendar,$H2160,B2161,"f",FALSE)</f>
        <v>54610</v>
      </c>
      <c r="I2161" s="177">
        <f>_xll.qlInterestRateIndexValueDate(Index1M,$H2161)</f>
        <v>54612</v>
      </c>
      <c r="J2161" s="182">
        <f>IFERROR(_xll.qlIndexFixing(Index1M,$H2161,TRUE,_xll.ohTrigger(RecalcTrigger,Trigger1M)),NA())</f>
        <v>1.5355592457300393E-2</v>
      </c>
      <c r="K2161" s="44" t="e">
        <f>IFERROR(_xll.qlIndexFixing(Index3M,H2161,TRUE,_xll.ohTrigger(RecalcTrigger,Trigger3M)),NA())</f>
        <v>#N/A</v>
      </c>
      <c r="L2161" s="44">
        <f>IFERROR(_xll.qlIndexFixing(Index6M,$H2161,TRUE,_xll.ohTrigger(RecalcTrigger,Trigger6M)),NA())</f>
        <v>1.5956623942163649E-2</v>
      </c>
      <c r="M2161" s="183">
        <f>IFERROR(_xll.qlIndexFixing(Index1Y,$H2161,TRUE,_xll.ohTrigger(RecalcTrigger,Trigger1Y)),NA())</f>
        <v>1.6233584815884303E-2</v>
      </c>
      <c r="N2161" s="182">
        <f>IFERROR(_xll.qlIndexFixing(ONIndex1M,I2161,TRUE,_xll.ohTrigger(RecalcTrigger,Trigger1M)),NA())</f>
        <v>1.5346287478390508E-2</v>
      </c>
      <c r="O2161" s="44" t="e">
        <f>IFERROR(_xll.qlIndexFixing(ONIndex3M,I2161,TRUE,_xll.ohTrigger(RecalcTrigger,Trigger3M)),NA())</f>
        <v>#N/A</v>
      </c>
      <c r="P2161" s="44">
        <f>IFERROR(_xll.qlIndexFixing(ONIndex6M,I2161,TRUE,_xll.ohTrigger(RecalcTrigger,Trigger6M)),NA())</f>
        <v>1.5897989398618861E-2</v>
      </c>
      <c r="Q2161" s="183">
        <f>IFERROR(_xll.qlIndexFixing(ONIndex1Y,I2161,TRUE,_xll.ohTrigger(RecalcTrigger,Trigger1Y)),NA())</f>
        <v>1.6121977181260405E-2</v>
      </c>
    </row>
    <row r="2162" spans="2:17" x14ac:dyDescent="0.2">
      <c r="B2162" s="39" t="s">
        <v>42</v>
      </c>
      <c r="D2162" s="42">
        <f>_xll.qlCalendarAdvance(Calendar,$D2161,B2162,"f",FALSE)</f>
        <v>54617</v>
      </c>
      <c r="E2162" s="177">
        <f>_xll.qlInterestRateIndexValueDate(IndexON,D2162)</f>
        <v>54617</v>
      </c>
      <c r="F2162" s="193">
        <f>IFERROR(_xll.qlIndexFixing(IndexON,D2162,TRUE,_xll.ohTrigger(RecalcTrigger,TriggerON)),NA())</f>
        <v>1.5548668240219499E-2</v>
      </c>
      <c r="H2162" s="42">
        <f>_xll.qlCalendarAdvance(Calendar,$H2161,B2162,"f",FALSE)</f>
        <v>54617</v>
      </c>
      <c r="I2162" s="177">
        <f>_xll.qlInterestRateIndexValueDate(Index1M,$H2162)</f>
        <v>54619</v>
      </c>
      <c r="J2162" s="182">
        <f>IFERROR(_xll.qlIndexFixing(Index1M,$H2162,TRUE,_xll.ohTrigger(RecalcTrigger,Trigger1M)),NA())</f>
        <v>1.5355071108526241E-2</v>
      </c>
      <c r="K2162" s="44" t="e">
        <f>IFERROR(_xll.qlIndexFixing(Index3M,H2162,TRUE,_xll.ohTrigger(RecalcTrigger,Trigger3M)),NA())</f>
        <v>#N/A</v>
      </c>
      <c r="L2162" s="44">
        <f>IFERROR(_xll.qlIndexFixing(Index6M,$H2162,TRUE,_xll.ohTrigger(RecalcTrigger,Trigger6M)),NA())</f>
        <v>1.5956000440932358E-2</v>
      </c>
      <c r="M2162" s="183">
        <f>IFERROR(_xll.qlIndexFixing(Index1Y,$H2162,TRUE,_xll.ohTrigger(RecalcTrigger,Trigger1Y)),NA())</f>
        <v>1.6232560715714377E-2</v>
      </c>
      <c r="N2162" s="182">
        <f>IFERROR(_xll.qlIndexFixing(ONIndex1M,I2162,TRUE,_xll.ohTrigger(RecalcTrigger,Trigger1M)),NA())</f>
        <v>1.5345788492817647E-2</v>
      </c>
      <c r="O2162" s="44" t="e">
        <f>IFERROR(_xll.qlIndexFixing(ONIndex3M,I2162,TRUE,_xll.ohTrigger(RecalcTrigger,Trigger3M)),NA())</f>
        <v>#N/A</v>
      </c>
      <c r="P2162" s="44">
        <f>IFERROR(_xll.qlIndexFixing(ONIndex6M,I2162,TRUE,_xll.ohTrigger(RecalcTrigger,Trigger6M)),NA())</f>
        <v>1.5897677000431543E-2</v>
      </c>
      <c r="Q2162" s="183">
        <f>IFERROR(_xll.qlIndexFixing(ONIndex1Y,I2162,TRUE,_xll.ohTrigger(RecalcTrigger,Trigger1Y)),NA())</f>
        <v>1.6121579630388183E-2</v>
      </c>
    </row>
    <row r="2163" spans="2:17" x14ac:dyDescent="0.2">
      <c r="B2163" s="39" t="s">
        <v>42</v>
      </c>
      <c r="D2163" s="42">
        <f>_xll.qlCalendarAdvance(Calendar,$D2162,B2163,"f",FALSE)</f>
        <v>54624</v>
      </c>
      <c r="E2163" s="177">
        <f>_xll.qlInterestRateIndexValueDate(IndexON,D2163)</f>
        <v>54624</v>
      </c>
      <c r="F2163" s="193">
        <f>IFERROR(_xll.qlIndexFixing(IndexON,D2163,TRUE,_xll.ohTrigger(RecalcTrigger,TriggerON)),NA())</f>
        <v>1.5548740540944905E-2</v>
      </c>
      <c r="H2163" s="42">
        <f>_xll.qlCalendarAdvance(Calendar,$H2162,B2163,"f",FALSE)</f>
        <v>54624</v>
      </c>
      <c r="I2163" s="177">
        <f>_xll.qlInterestRateIndexValueDate(Index1M,$H2163)</f>
        <v>54626</v>
      </c>
      <c r="J2163" s="182">
        <f>IFERROR(_xll.qlIndexFixing(Index1M,$H2163,TRUE,_xll.ohTrigger(RecalcTrigger,Trigger1M)),NA())</f>
        <v>1.5354536528216223E-2</v>
      </c>
      <c r="K2163" s="44" t="e">
        <f>IFERROR(_xll.qlIndexFixing(Index3M,H2163,TRUE,_xll.ohTrigger(RecalcTrigger,Trigger3M)),NA())</f>
        <v>#N/A</v>
      </c>
      <c r="L2163" s="44">
        <f>IFERROR(_xll.qlIndexFixing(Index6M,$H2163,TRUE,_xll.ohTrigger(RecalcTrigger,Trigger6M)),NA())</f>
        <v>1.595535229410067E-2</v>
      </c>
      <c r="M2163" s="183">
        <f>IFERROR(_xll.qlIndexFixing(Index1Y,$H2163,TRUE,_xll.ohTrigger(RecalcTrigger,Trigger1Y)),NA())</f>
        <v>1.6231511764434787E-2</v>
      </c>
      <c r="N2163" s="182">
        <f>IFERROR(_xll.qlIndexFixing(ONIndex1M,I2163,TRUE,_xll.ohTrigger(RecalcTrigger,Trigger1M)),NA())</f>
        <v>1.5345276336180547E-2</v>
      </c>
      <c r="O2163" s="44" t="e">
        <f>IFERROR(_xll.qlIndexFixing(ONIndex3M,I2163,TRUE,_xll.ohTrigger(RecalcTrigger,Trigger3M)),NA())</f>
        <v>#N/A</v>
      </c>
      <c r="P2163" s="44">
        <f>IFERROR(_xll.qlIndexFixing(ONIndex6M,I2163,TRUE,_xll.ohTrigger(RecalcTrigger,Trigger6M)),NA())</f>
        <v>1.5897340830379747E-2</v>
      </c>
      <c r="Q2163" s="183">
        <f>IFERROR(_xll.qlIndexFixing(ONIndex1Y,I2163,TRUE,_xll.ohTrigger(RecalcTrigger,Trigger1Y)),NA())</f>
        <v>1.6121158968882554E-2</v>
      </c>
    </row>
    <row r="2164" spans="2:17" x14ac:dyDescent="0.2">
      <c r="B2164" s="39" t="s">
        <v>42</v>
      </c>
      <c r="D2164" s="42">
        <f>_xll.qlCalendarAdvance(Calendar,$D2163,B2164,"f",FALSE)</f>
        <v>54631</v>
      </c>
      <c r="E2164" s="177">
        <f>_xll.qlInterestRateIndexValueDate(IndexON,D2164)</f>
        <v>54631</v>
      </c>
      <c r="F2164" s="193">
        <f>IFERROR(_xll.qlIndexFixing(IndexON,D2164,TRUE,_xll.ohTrigger(RecalcTrigger,TriggerON)),NA())</f>
        <v>1.554878898555323E-2</v>
      </c>
      <c r="H2164" s="42">
        <f>_xll.qlCalendarAdvance(Calendar,$H2163,B2164,"f",FALSE)</f>
        <v>54631</v>
      </c>
      <c r="I2164" s="177">
        <f>_xll.qlInterestRateIndexValueDate(Index1M,$H2164)</f>
        <v>54633</v>
      </c>
      <c r="J2164" s="182">
        <f>IFERROR(_xll.qlIndexFixing(Index1M,$H2164,TRUE,_xll.ohTrigger(RecalcTrigger,Trigger1M)),NA())</f>
        <v>1.5353988690123832E-2</v>
      </c>
      <c r="K2164" s="44" t="e">
        <f>IFERROR(_xll.qlIndexFixing(Index3M,H2164,TRUE,_xll.ohTrigger(RecalcTrigger,Trigger3M)),NA())</f>
        <v>#N/A</v>
      </c>
      <c r="L2164" s="44">
        <f>IFERROR(_xll.qlIndexFixing(Index6M,$H2164,TRUE,_xll.ohTrigger(RecalcTrigger,Trigger6M)),NA())</f>
        <v>1.5954679447983355E-2</v>
      </c>
      <c r="M2164" s="183">
        <f>IFERROR(_xll.qlIndexFixing(Index1Y,$H2164,TRUE,_xll.ohTrigger(RecalcTrigger,Trigger1Y)),NA())</f>
        <v>1.6230437908555391E-2</v>
      </c>
      <c r="N2164" s="182">
        <f>IFERROR(_xll.qlIndexFixing(ONIndex1M,I2164,TRUE,_xll.ohTrigger(RecalcTrigger,Trigger1M)),NA())</f>
        <v>1.5344750982340116E-2</v>
      </c>
      <c r="O2164" s="44" t="e">
        <f>IFERROR(_xll.qlIndexFixing(ONIndex3M,I2164,TRUE,_xll.ohTrigger(RecalcTrigger,Trigger3M)),NA())</f>
        <v>#N/A</v>
      </c>
      <c r="P2164" s="44">
        <f>IFERROR(_xll.qlIndexFixing(ONIndex6M,I2164,TRUE,_xll.ohTrigger(RecalcTrigger,Trigger6M)),NA())</f>
        <v>1.5896980834986252E-2</v>
      </c>
      <c r="Q2164" s="183">
        <f>IFERROR(_xll.qlIndexFixing(ONIndex1Y,I2164,TRUE,_xll.ohTrigger(RecalcTrigger,Trigger1Y)),NA())</f>
        <v>1.6120715143905784E-2</v>
      </c>
    </row>
    <row r="2165" spans="2:17" x14ac:dyDescent="0.2">
      <c r="B2165" s="39" t="s">
        <v>42</v>
      </c>
      <c r="D2165" s="42">
        <f>_xll.qlCalendarAdvance(Calendar,$D2164,B2165,"f",FALSE)</f>
        <v>54638</v>
      </c>
      <c r="E2165" s="177">
        <f>_xll.qlInterestRateIndexValueDate(IndexON,D2165)</f>
        <v>54638</v>
      </c>
      <c r="F2165" s="193">
        <f>IFERROR(_xll.qlIndexFixing(IndexON,D2165,TRUE,_xll.ohTrigger(RecalcTrigger,TriggerON)),NA())</f>
        <v>1.5548813521846228E-2</v>
      </c>
      <c r="H2165" s="42">
        <f>_xll.qlCalendarAdvance(Calendar,$H2164,B2165,"f",FALSE)</f>
        <v>54638</v>
      </c>
      <c r="I2165" s="177">
        <f>_xll.qlInterestRateIndexValueDate(Index1M,$H2165)</f>
        <v>54640</v>
      </c>
      <c r="J2165" s="182">
        <f>IFERROR(_xll.qlIndexFixing(Index1M,$H2165,TRUE,_xll.ohTrigger(RecalcTrigger,Trigger1M)),NA())</f>
        <v>1.5353427568005062E-2</v>
      </c>
      <c r="K2165" s="44" t="e">
        <f>IFERROR(_xll.qlIndexFixing(Index3M,H2165,TRUE,_xll.ohTrigger(RecalcTrigger,Trigger3M)),NA())</f>
        <v>#N/A</v>
      </c>
      <c r="L2165" s="44">
        <f>IFERROR(_xll.qlIndexFixing(Index6M,$H2165,TRUE,_xll.ohTrigger(RecalcTrigger,Trigger6M)),NA())</f>
        <v>1.595398184889733E-2</v>
      </c>
      <c r="M2165" s="183">
        <f>IFERROR(_xll.qlIndexFixing(Index1Y,$H2165,TRUE,_xll.ohTrigger(RecalcTrigger,Trigger1Y)),NA())</f>
        <v>1.6229339094588451E-2</v>
      </c>
      <c r="N2165" s="182">
        <f>IFERROR(_xll.qlIndexFixing(ONIndex1M,I2165,TRUE,_xll.ohTrigger(RecalcTrigger,Trigger1M)),NA())</f>
        <v>1.5344212405077329E-2</v>
      </c>
      <c r="O2165" s="44" t="e">
        <f>IFERROR(_xll.qlIndexFixing(ONIndex3M,I2165,TRUE,_xll.ohTrigger(RecalcTrigger,Trigger3M)),NA())</f>
        <v>#N/A</v>
      </c>
      <c r="P2165" s="44">
        <f>IFERROR(_xll.qlIndexFixing(ONIndex6M,I2165,TRUE,_xll.ohTrigger(RecalcTrigger,Trigger6M)),NA())</f>
        <v>1.5896596961413323E-2</v>
      </c>
      <c r="Q2165" s="183">
        <f>IFERROR(_xll.qlIndexFixing(ONIndex1Y,I2165,TRUE,_xll.ohTrigger(RecalcTrigger,Trigger1Y)),NA())</f>
        <v>1.612024810278001E-2</v>
      </c>
    </row>
    <row r="2166" spans="2:17" x14ac:dyDescent="0.2">
      <c r="B2166" s="39" t="s">
        <v>42</v>
      </c>
      <c r="D2166" s="42">
        <f>_xll.qlCalendarAdvance(Calendar,$D2165,B2166,"f",FALSE)</f>
        <v>54645</v>
      </c>
      <c r="E2166" s="177">
        <f>_xll.qlInterestRateIndexValueDate(IndexON,D2166)</f>
        <v>54645</v>
      </c>
      <c r="F2166" s="193">
        <f>IFERROR(_xll.qlIndexFixing(IndexON,D2166,TRUE,_xll.ohTrigger(RecalcTrigger,TriggerON)),NA())</f>
        <v>1.5548814098185204E-2</v>
      </c>
      <c r="H2166" s="42">
        <f>_xll.qlCalendarAdvance(Calendar,$H2165,B2166,"f",FALSE)</f>
        <v>54645</v>
      </c>
      <c r="I2166" s="177">
        <f>_xll.qlInterestRateIndexValueDate(Index1M,$H2166)</f>
        <v>54647</v>
      </c>
      <c r="J2166" s="182">
        <f>IFERROR(_xll.qlIndexFixing(Index1M,$H2166,TRUE,_xll.ohTrigger(RecalcTrigger,Trigger1M)),NA())</f>
        <v>1.5352853135603417E-2</v>
      </c>
      <c r="K2166" s="44" t="e">
        <f>IFERROR(_xll.qlIndexFixing(Index3M,H2166,TRUE,_xll.ohTrigger(RecalcTrigger,Trigger3M)),NA())</f>
        <v>#N/A</v>
      </c>
      <c r="L2166" s="44">
        <f>IFERROR(_xll.qlIndexFixing(Index6M,$H2166,TRUE,_xll.ohTrigger(RecalcTrigger,Trigger6M)),NA())</f>
        <v>1.595325944315866E-2</v>
      </c>
      <c r="M2166" s="183">
        <f>IFERROR(_xll.qlIndexFixing(Index1Y,$H2166,TRUE,_xll.ohTrigger(RecalcTrigger,Trigger1Y)),NA())</f>
        <v>1.6228215269048427E-2</v>
      </c>
      <c r="N2166" s="182">
        <f>IFERROR(_xll.qlIndexFixing(ONIndex1M,I2166,TRUE,_xll.ohTrigger(RecalcTrigger,Trigger1M)),NA())</f>
        <v>1.5343660578093221E-2</v>
      </c>
      <c r="O2166" s="44" t="e">
        <f>IFERROR(_xll.qlIndexFixing(ONIndex3M,I2166,TRUE,_xll.ohTrigger(RecalcTrigger,Trigger3M)),NA())</f>
        <v>#N/A</v>
      </c>
      <c r="P2166" s="44">
        <f>IFERROR(_xll.qlIndexFixing(ONIndex6M,I2166,TRUE,_xll.ohTrigger(RecalcTrigger,Trigger6M)),NA())</f>
        <v>1.5896189156103802E-2</v>
      </c>
      <c r="Q2166" s="183">
        <f>IFERROR(_xll.qlIndexFixing(ONIndex1Y,I2166,TRUE,_xll.ohTrigger(RecalcTrigger,Trigger1Y)),NA())</f>
        <v>1.6119757792907308E-2</v>
      </c>
    </row>
    <row r="2167" spans="2:17" x14ac:dyDescent="0.2">
      <c r="B2167" s="39" t="s">
        <v>42</v>
      </c>
      <c r="D2167" s="42">
        <f>_xll.qlCalendarAdvance(Calendar,$D2166,B2167,"f",FALSE)</f>
        <v>54652</v>
      </c>
      <c r="E2167" s="177">
        <f>_xll.qlInterestRateIndexValueDate(IndexON,D2167)</f>
        <v>54652</v>
      </c>
      <c r="F2167" s="193">
        <f>IFERROR(_xll.qlIndexFixing(IndexON,D2167,TRUE,_xll.ohTrigger(RecalcTrigger,TriggerON)),NA())</f>
        <v>1.5548790662931466E-2</v>
      </c>
      <c r="H2167" s="42">
        <f>_xll.qlCalendarAdvance(Calendar,$H2166,B2167,"f",FALSE)</f>
        <v>54652</v>
      </c>
      <c r="I2167" s="177">
        <f>_xll.qlInterestRateIndexValueDate(Index1M,$H2167)</f>
        <v>54654</v>
      </c>
      <c r="J2167" s="182">
        <f>IFERROR(_xll.qlIndexFixing(Index1M,$H2167,TRUE,_xll.ohTrigger(RecalcTrigger,Trigger1M)),NA())</f>
        <v>1.5352265366674889E-2</v>
      </c>
      <c r="K2167" s="44" t="e">
        <f>IFERROR(_xll.qlIndexFixing(Index3M,H2167,TRUE,_xll.ohTrigger(RecalcTrigger,Trigger3M)),NA())</f>
        <v>#N/A</v>
      </c>
      <c r="L2167" s="44">
        <f>IFERROR(_xll.qlIndexFixing(Index6M,$H2167,TRUE,_xll.ohTrigger(RecalcTrigger,Trigger6M)),NA())</f>
        <v>1.5952512177086414E-2</v>
      </c>
      <c r="M2167" s="183">
        <f>IFERROR(_xll.qlIndexFixing(Index1Y,$H2167,TRUE,_xll.ohTrigger(RecalcTrigger,Trigger1Y)),NA())</f>
        <v>1.6227066378451522E-2</v>
      </c>
      <c r="N2167" s="182">
        <f>IFERROR(_xll.qlIndexFixing(ONIndex1M,I2167,TRUE,_xll.ohTrigger(RecalcTrigger,Trigger1M)),NA())</f>
        <v>1.5343095475248703E-2</v>
      </c>
      <c r="O2167" s="44" t="e">
        <f>IFERROR(_xll.qlIndexFixing(ONIndex3M,I2167,TRUE,_xll.ohTrigger(RecalcTrigger,Trigger3M)),NA())</f>
        <v>#N/A</v>
      </c>
      <c r="P2167" s="44">
        <f>IFERROR(_xll.qlIndexFixing(ONIndex6M,I2167,TRUE,_xll.ohTrigger(RecalcTrigger,Trigger6M)),NA())</f>
        <v>1.5895757365900209E-2</v>
      </c>
      <c r="Q2167" s="183">
        <f>IFERROR(_xll.qlIndexFixing(ONIndex1Y,I2167,TRUE,_xll.ohTrigger(RecalcTrigger,Trigger1Y)),NA())</f>
        <v>1.6119244161449942E-2</v>
      </c>
    </row>
    <row r="2168" spans="2:17" x14ac:dyDescent="0.2">
      <c r="B2168" s="39" t="s">
        <v>42</v>
      </c>
      <c r="D2168" s="42">
        <f>_xll.qlCalendarAdvance(Calendar,$D2167,B2168,"f",FALSE)</f>
        <v>54659</v>
      </c>
      <c r="E2168" s="177">
        <f>_xll.qlInterestRateIndexValueDate(IndexON,D2168)</f>
        <v>54659</v>
      </c>
      <c r="F2168" s="193">
        <f>IFERROR(_xll.qlIndexFixing(IndexON,D2168,TRUE,_xll.ohTrigger(RecalcTrigger,TriggerON)),NA())</f>
        <v>1.5548743164126577E-2</v>
      </c>
      <c r="H2168" s="42">
        <f>_xll.qlCalendarAdvance(Calendar,$H2167,B2168,"f",FALSE)</f>
        <v>54659</v>
      </c>
      <c r="I2168" s="177">
        <f>_xll.qlInterestRateIndexValueDate(Index1M,$H2168)</f>
        <v>54661</v>
      </c>
      <c r="J2168" s="182">
        <f>IFERROR(_xll.qlIndexFixing(Index1M,$H2168,TRUE,_xll.ohTrigger(RecalcTrigger,Trigger1M)),NA())</f>
        <v>1.5351664234967977E-2</v>
      </c>
      <c r="K2168" s="44" t="e">
        <f>IFERROR(_xll.qlIndexFixing(Index3M,H2168,TRUE,_xll.ohTrigger(RecalcTrigger,Trigger3M)),NA())</f>
        <v>#N/A</v>
      </c>
      <c r="L2168" s="44">
        <f>IFERROR(_xll.qlIndexFixing(Index6M,$H2168,TRUE,_xll.ohTrigger(RecalcTrigger,Trigger6M)),NA())</f>
        <v>1.595173999700009E-2</v>
      </c>
      <c r="M2168" s="183">
        <f>IFERROR(_xll.qlIndexFixing(Index1Y,$H2168,TRUE,_xll.ohTrigger(RecalcTrigger,Trigger1Y)),NA())</f>
        <v>1.6225892369316354E-2</v>
      </c>
      <c r="N2168" s="182">
        <f>IFERROR(_xll.qlIndexFixing(ONIndex1M,I2168,TRUE,_xll.ohTrigger(RecalcTrigger,Trigger1M)),NA())</f>
        <v>1.5342517070324746E-2</v>
      </c>
      <c r="O2168" s="44" t="e">
        <f>IFERROR(_xll.qlIndexFixing(ONIndex3M,I2168,TRUE,_xll.ohTrigger(RecalcTrigger,Trigger3M)),NA())</f>
        <v>#N/A</v>
      </c>
      <c r="P2168" s="44">
        <f>IFERROR(_xll.qlIndexFixing(ONIndex6M,I2168,TRUE,_xll.ohTrigger(RecalcTrigger,Trigger6M)),NA())</f>
        <v>1.589530153740526E-2</v>
      </c>
      <c r="Q2168" s="183">
        <f>IFERROR(_xll.qlIndexFixing(ONIndex1Y,I2168,TRUE,_xll.ohTrigger(RecalcTrigger,Trigger1Y)),NA())</f>
        <v>1.611870715573005E-2</v>
      </c>
    </row>
    <row r="2169" spans="2:17" x14ac:dyDescent="0.2">
      <c r="B2169" s="39" t="s">
        <v>42</v>
      </c>
      <c r="D2169" s="42">
        <f>_xll.qlCalendarAdvance(Calendar,$D2168,B2169,"f",FALSE)</f>
        <v>54666</v>
      </c>
      <c r="E2169" s="177">
        <f>_xll.qlInterestRateIndexValueDate(IndexON,D2169)</f>
        <v>54666</v>
      </c>
      <c r="F2169" s="193">
        <f>IFERROR(_xll.qlIndexFixing(IndexON,D2169,TRUE,_xll.ohTrigger(RecalcTrigger,TriggerON)),NA())</f>
        <v>1.5548671550131843E-2</v>
      </c>
      <c r="H2169" s="42">
        <f>_xll.qlCalendarAdvance(Calendar,$H2168,B2169,"f",FALSE)</f>
        <v>54666</v>
      </c>
      <c r="I2169" s="177">
        <f>_xll.qlInterestRateIndexValueDate(Index1M,$H2169)</f>
        <v>54668</v>
      </c>
      <c r="J2169" s="182">
        <f>IFERROR(_xll.qlIndexFixing(Index1M,$H2169,TRUE,_xll.ohTrigger(RecalcTrigger,Trigger1M)),NA())</f>
        <v>1.5351049714233678E-2</v>
      </c>
      <c r="K2169" s="44" t="e">
        <f>IFERROR(_xll.qlIndexFixing(Index3M,H2169,TRUE,_xll.ohTrigger(RecalcTrigger,Trigger3M)),NA())</f>
        <v>#N/A</v>
      </c>
      <c r="L2169" s="44">
        <f>IFERROR(_xll.qlIndexFixing(Index6M,$H2169,TRUE,_xll.ohTrigger(RecalcTrigger,Trigger6M)),NA())</f>
        <v>1.5949507426385772E-2</v>
      </c>
      <c r="M2169" s="183">
        <f>IFERROR(_xll.qlIndexFixing(Index1Y,$H2169,TRUE,_xll.ohTrigger(RecalcTrigger,Trigger1Y)),NA())</f>
        <v>1.6224693188163729E-2</v>
      </c>
      <c r="N2169" s="182">
        <f>IFERROR(_xll.qlIndexFixing(ONIndex1M,I2169,TRUE,_xll.ohTrigger(RecalcTrigger,Trigger1M)),NA())</f>
        <v>1.5341925337102325E-2</v>
      </c>
      <c r="O2169" s="44" t="e">
        <f>IFERROR(_xll.qlIndexFixing(ONIndex3M,I2169,TRUE,_xll.ohTrigger(RecalcTrigger,Trigger3M)),NA())</f>
        <v>#N/A</v>
      </c>
      <c r="P2169" s="44">
        <f>IFERROR(_xll.qlIndexFixing(ONIndex6M,I2169,TRUE,_xll.ohTrigger(RecalcTrigger,Trigger6M)),NA())</f>
        <v>1.5894821617461474E-2</v>
      </c>
      <c r="Q2169" s="183">
        <f>IFERROR(_xll.qlIndexFixing(ONIndex1Y,I2169,TRUE,_xll.ohTrigger(RecalcTrigger,Trigger1Y)),NA())</f>
        <v>1.6118146723229643E-2</v>
      </c>
    </row>
    <row r="2170" spans="2:17" x14ac:dyDescent="0.2">
      <c r="B2170" s="39" t="s">
        <v>42</v>
      </c>
      <c r="D2170" s="42">
        <f>_xll.qlCalendarAdvance(Calendar,$D2169,B2170,"f",FALSE)</f>
        <v>54673</v>
      </c>
      <c r="E2170" s="177">
        <f>_xll.qlInterestRateIndexValueDate(IndexON,D2170)</f>
        <v>54673</v>
      </c>
      <c r="F2170" s="193">
        <f>IFERROR(_xll.qlIndexFixing(IndexON,D2170,TRUE,_xll.ohTrigger(RecalcTrigger,TriggerON)),NA())</f>
        <v>1.5548575769148698E-2</v>
      </c>
      <c r="H2170" s="42">
        <f>_xll.qlCalendarAdvance(Calendar,$H2169,B2170,"f",FALSE)</f>
        <v>54673</v>
      </c>
      <c r="I2170" s="177">
        <f>_xll.qlInterestRateIndexValueDate(Index1M,$H2170)</f>
        <v>54675</v>
      </c>
      <c r="J2170" s="182">
        <f>IFERROR(_xll.qlIndexFixing(Index1M,$H2170,TRUE,_xll.ohTrigger(RecalcTrigger,Trigger1M)),NA())</f>
        <v>1.5350421778217993E-2</v>
      </c>
      <c r="K2170" s="44" t="e">
        <f>IFERROR(_xll.qlIndexFixing(Index3M,H2170,TRUE,_xll.ohTrigger(RecalcTrigger,Trigger3M)),NA())</f>
        <v>#N/A</v>
      </c>
      <c r="L2170" s="44">
        <f>IFERROR(_xll.qlIndexFixing(Index6M,$H2170,TRUE,_xll.ohTrigger(RecalcTrigger,Trigger6M)),NA())</f>
        <v>1.5948694462773763E-2</v>
      </c>
      <c r="M2170" s="183">
        <f>IFERROR(_xll.qlIndexFixing(Index1Y,$H2170,TRUE,_xll.ohTrigger(RecalcTrigger,Trigger1Y)),NA())</f>
        <v>1.6223468781515989E-2</v>
      </c>
      <c r="N2170" s="182">
        <f>IFERROR(_xll.qlIndexFixing(ONIndex1M,I2170,TRUE,_xll.ohTrigger(RecalcTrigger,Trigger1M)),NA())</f>
        <v>1.5341320249282475E-2</v>
      </c>
      <c r="O2170" s="44" t="e">
        <f>IFERROR(_xll.qlIndexFixing(ONIndex3M,I2170,TRUE,_xll.ohTrigger(RecalcTrigger,Trigger3M)),NA())</f>
        <v>#N/A</v>
      </c>
      <c r="P2170" s="44">
        <f>IFERROR(_xll.qlIndexFixing(ONIndex6M,I2170,TRUE,_xll.ohTrigger(RecalcTrigger,Trigger6M)),NA())</f>
        <v>1.5894317552831438E-2</v>
      </c>
      <c r="Q2170" s="183">
        <f>IFERROR(_xll.qlIndexFixing(ONIndex1Y,I2170,TRUE,_xll.ohTrigger(RecalcTrigger,Trigger1Y)),NA())</f>
        <v>1.6117562810871178E-2</v>
      </c>
    </row>
    <row r="2171" spans="2:17" x14ac:dyDescent="0.2">
      <c r="B2171" s="39" t="s">
        <v>42</v>
      </c>
      <c r="D2171" s="42">
        <f>_xll.qlCalendarAdvance(Calendar,$D2170,B2171,"f",FALSE)</f>
        <v>54680</v>
      </c>
      <c r="E2171" s="177">
        <f>_xll.qlInterestRateIndexValueDate(IndexON,D2171)</f>
        <v>54680</v>
      </c>
      <c r="F2171" s="193">
        <f>IFERROR(_xll.qlIndexFixing(IndexON,D2171,TRUE,_xll.ohTrigger(RecalcTrigger,TriggerON)),NA())</f>
        <v>1.5548455769298641E-2</v>
      </c>
      <c r="H2171" s="42">
        <f>_xll.qlCalendarAdvance(Calendar,$H2170,B2171,"f",FALSE)</f>
        <v>54680</v>
      </c>
      <c r="I2171" s="177">
        <f>_xll.qlInterestRateIndexValueDate(Index1M,$H2171)</f>
        <v>54682</v>
      </c>
      <c r="J2171" s="182">
        <f>IFERROR(_xll.qlIndexFixing(Index1M,$H2171,TRUE,_xll.ohTrigger(RecalcTrigger,Trigger1M)),NA())</f>
        <v>1.5349780400676916E-2</v>
      </c>
      <c r="K2171" s="44" t="e">
        <f>IFERROR(_xll.qlIndexFixing(Index3M,H2171,TRUE,_xll.ohTrigger(RecalcTrigger,Trigger3M)),NA())</f>
        <v>#N/A</v>
      </c>
      <c r="L2171" s="44">
        <f>IFERROR(_xll.qlIndexFixing(Index6M,$H2171,TRUE,_xll.ohTrigger(RecalcTrigger,Trigger6M)),NA())</f>
        <v>1.5947856448799085E-2</v>
      </c>
      <c r="M2171" s="183">
        <f>IFERROR(_xll.qlIndexFixing(Index1Y,$H2171,TRUE,_xll.ohTrigger(RecalcTrigger,Trigger1Y)),NA())</f>
        <v>1.6222219095898972E-2</v>
      </c>
      <c r="N2171" s="182">
        <f>IFERROR(_xll.qlIndexFixing(ONIndex1M,I2171,TRUE,_xll.ohTrigger(RecalcTrigger,Trigger1M)),NA())</f>
        <v>1.5340701780885979E-2</v>
      </c>
      <c r="O2171" s="44" t="e">
        <f>IFERROR(_xll.qlIndexFixing(ONIndex3M,I2171,TRUE,_xll.ohTrigger(RecalcTrigger,Trigger3M)),NA())</f>
        <v>#N/A</v>
      </c>
      <c r="P2171" s="44">
        <f>IFERROR(_xll.qlIndexFixing(ONIndex6M,I2171,TRUE,_xll.ohTrigger(RecalcTrigger,Trigger6M)),NA())</f>
        <v>1.589378929003793E-2</v>
      </c>
      <c r="Q2171" s="183">
        <f>IFERROR(_xll.qlIndexFixing(ONIndex1Y,I2171,TRUE,_xll.ohTrigger(RecalcTrigger,Trigger1Y)),NA())</f>
        <v>1.6116955366296537E-2</v>
      </c>
    </row>
    <row r="2172" spans="2:17" x14ac:dyDescent="0.2">
      <c r="B2172" s="39" t="s">
        <v>42</v>
      </c>
      <c r="D2172" s="42">
        <f>_xll.qlCalendarAdvance(Calendar,$D2171,B2172,"f",FALSE)</f>
        <v>54687</v>
      </c>
      <c r="E2172" s="177">
        <f>_xll.qlInterestRateIndexValueDate(IndexON,D2172)</f>
        <v>54687</v>
      </c>
      <c r="F2172" s="193">
        <f>IFERROR(_xll.qlIndexFixing(IndexON,D2172,TRUE,_xll.ohTrigger(RecalcTrigger,TriggerON)),NA())</f>
        <v>1.5548311499102851E-2</v>
      </c>
      <c r="H2172" s="42">
        <f>_xll.qlCalendarAdvance(Calendar,$H2171,B2172,"f",FALSE)</f>
        <v>54687</v>
      </c>
      <c r="I2172" s="177">
        <f>_xll.qlInterestRateIndexValueDate(Index1M,$H2172)</f>
        <v>54689</v>
      </c>
      <c r="J2172" s="182">
        <f>IFERROR(_xll.qlIndexFixing(Index1M,$H2172,TRUE,_xll.ohTrigger(RecalcTrigger,Trigger1M)),NA())</f>
        <v>1.5349125555361443E-2</v>
      </c>
      <c r="K2172" s="44" t="e">
        <f>IFERROR(_xll.qlIndexFixing(Index3M,H2172,TRUE,_xll.ohTrigger(RecalcTrigger,Trigger3M)),NA())</f>
        <v>#N/A</v>
      </c>
      <c r="L2172" s="44">
        <f>IFERROR(_xll.qlIndexFixing(Index6M,$H2172,TRUE,_xll.ohTrigger(RecalcTrigger,Trigger6M)),NA())</f>
        <v>1.5946993330796379E-2</v>
      </c>
      <c r="M2172" s="183">
        <f>IFERROR(_xll.qlIndexFixing(Index1Y,$H2172,TRUE,_xll.ohTrigger(RecalcTrigger,Trigger1Y)),NA())</f>
        <v>1.6220944077838743E-2</v>
      </c>
      <c r="N2172" s="182">
        <f>IFERROR(_xll.qlIndexFixing(ONIndex1M,I2172,TRUE,_xll.ohTrigger(RecalcTrigger,Trigger1M)),NA())</f>
        <v>1.5340069905374065E-2</v>
      </c>
      <c r="O2172" s="44" t="e">
        <f>IFERROR(_xll.qlIndexFixing(ONIndex3M,I2172,TRUE,_xll.ohTrigger(RecalcTrigger,Trigger3M)),NA())</f>
        <v>#N/A</v>
      </c>
      <c r="P2172" s="44">
        <f>IFERROR(_xll.qlIndexFixing(ONIndex6M,I2172,TRUE,_xll.ohTrigger(RecalcTrigger,Trigger6M)),NA())</f>
        <v>1.5893236776083342E-2</v>
      </c>
      <c r="Q2172" s="183">
        <f>IFERROR(_xll.qlIndexFixing(ONIndex1Y,I2172,TRUE,_xll.ohTrigger(RecalcTrigger,Trigger1Y)),NA())</f>
        <v>1.611632433658805E-2</v>
      </c>
    </row>
    <row r="2173" spans="2:17" x14ac:dyDescent="0.2">
      <c r="B2173" s="39" t="s">
        <v>42</v>
      </c>
      <c r="D2173" s="42">
        <f>_xll.qlCalendarAdvance(Calendar,$D2172,B2173,"f",FALSE)</f>
        <v>54694</v>
      </c>
      <c r="E2173" s="177">
        <f>_xll.qlInterestRateIndexValueDate(IndexON,D2173)</f>
        <v>54694</v>
      </c>
      <c r="F2173" s="193">
        <f>IFERROR(_xll.qlIndexFixing(IndexON,D2173,TRUE,_xll.ohTrigger(RecalcTrigger,TriggerON)),NA())</f>
        <v>1.5548142906682827E-2</v>
      </c>
      <c r="H2173" s="42">
        <f>_xll.qlCalendarAdvance(Calendar,$H2172,B2173,"f",FALSE)</f>
        <v>54694</v>
      </c>
      <c r="I2173" s="177">
        <f>_xll.qlInterestRateIndexValueDate(Index1M,$H2173)</f>
        <v>54696</v>
      </c>
      <c r="J2173" s="182">
        <f>IFERROR(_xll.qlIndexFixing(Index1M,$H2173,TRUE,_xll.ohTrigger(RecalcTrigger,Trigger1M)),NA())</f>
        <v>1.5347622578029626E-2</v>
      </c>
      <c r="K2173" s="44" t="e">
        <f>IFERROR(_xll.qlIndexFixing(Index3M,H2173,TRUE,_xll.ohTrigger(RecalcTrigger,Trigger3M)),NA())</f>
        <v>#N/A</v>
      </c>
      <c r="L2173" s="44">
        <f>IFERROR(_xll.qlIndexFixing(Index6M,$H2173,TRUE,_xll.ohTrigger(RecalcTrigger,Trigger6M)),NA())</f>
        <v>1.5946385085573042E-2</v>
      </c>
      <c r="M2173" s="183">
        <f>IFERROR(_xll.qlIndexFixing(Index1Y,$H2173,TRUE,_xll.ohTrigger(RecalcTrigger,Trigger1Y)),NA())</f>
        <v>1.621964367386531E-2</v>
      </c>
      <c r="N2173" s="182">
        <f>IFERROR(_xll.qlIndexFixing(ONIndex1M,I2173,TRUE,_xll.ohTrigger(RecalcTrigger,Trigger1M)),NA())</f>
        <v>1.5339424596687579E-2</v>
      </c>
      <c r="O2173" s="44" t="e">
        <f>IFERROR(_xll.qlIndexFixing(ONIndex3M,I2173,TRUE,_xll.ohTrigger(RecalcTrigger,Trigger3M)),NA())</f>
        <v>#N/A</v>
      </c>
      <c r="P2173" s="44">
        <f>IFERROR(_xll.qlIndexFixing(ONIndex6M,I2173,TRUE,_xll.ohTrigger(RecalcTrigger,Trigger6M)),NA())</f>
        <v>1.5892659957330579E-2</v>
      </c>
      <c r="Q2173" s="183">
        <f>IFERROR(_xll.qlIndexFixing(ONIndex1Y,I2173,TRUE,_xll.ohTrigger(RecalcTrigger,Trigger1Y)),NA())</f>
        <v>1.6115669669227728E-2</v>
      </c>
    </row>
    <row r="2174" spans="2:17" x14ac:dyDescent="0.2">
      <c r="B2174" s="39" t="s">
        <v>42</v>
      </c>
      <c r="D2174" s="42">
        <f>_xll.qlCalendarAdvance(Calendar,$D2173,B2174,"f",FALSE)</f>
        <v>54701</v>
      </c>
      <c r="E2174" s="177">
        <f>_xll.qlInterestRateIndexValueDate(IndexON,D2174)</f>
        <v>54701</v>
      </c>
      <c r="F2174" s="193">
        <f>IFERROR(_xll.qlIndexFixing(IndexON,D2174,TRUE,_xll.ohTrigger(RecalcTrigger,TriggerON)),NA())</f>
        <v>1.5547949940000194E-2</v>
      </c>
      <c r="H2174" s="42">
        <f>_xll.qlCalendarAdvance(Calendar,$H2173,B2174,"f",FALSE)</f>
        <v>54701</v>
      </c>
      <c r="I2174" s="177">
        <f>_xll.qlInterestRateIndexValueDate(Index1M,$H2174)</f>
        <v>54703</v>
      </c>
      <c r="J2174" s="182">
        <f>IFERROR(_xll.qlIndexFixing(Index1M,$H2174,TRUE,_xll.ohTrigger(RecalcTrigger,Trigger1M)),NA())</f>
        <v>1.5347775356408799E-2</v>
      </c>
      <c r="K2174" s="44" t="e">
        <f>IFERROR(_xll.qlIndexFixing(Index3M,H2174,TRUE,_xll.ohTrigger(RecalcTrigger,Trigger3M)),NA())</f>
        <v>#N/A</v>
      </c>
      <c r="L2174" s="44">
        <f>IFERROR(_xll.qlIndexFixing(Index6M,$H2174,TRUE,_xll.ohTrigger(RecalcTrigger,Trigger6M)),NA())</f>
        <v>1.5945469738701337E-2</v>
      </c>
      <c r="M2174" s="183">
        <f>IFERROR(_xll.qlIndexFixing(Index1Y,$H2174,TRUE,_xll.ohTrigger(RecalcTrigger,Trigger1Y)),NA())</f>
        <v>1.6218317830510205E-2</v>
      </c>
      <c r="N2174" s="182">
        <f>IFERROR(_xll.qlIndexFixing(ONIndex1M,I2174,TRUE,_xll.ohTrigger(RecalcTrigger,Trigger1M)),NA())</f>
        <v>1.5338765828607492E-2</v>
      </c>
      <c r="O2174" s="44" t="e">
        <f>IFERROR(_xll.qlIndexFixing(ONIndex3M,I2174,TRUE,_xll.ohTrigger(RecalcTrigger,Trigger3M)),NA())</f>
        <v>#N/A</v>
      </c>
      <c r="P2174" s="44">
        <f>IFERROR(_xll.qlIndexFixing(ONIndex6M,I2174,TRUE,_xll.ohTrigger(RecalcTrigger,Trigger6M)),NA())</f>
        <v>1.5892058781021845E-2</v>
      </c>
      <c r="Q2174" s="183">
        <f>IFERROR(_xll.qlIndexFixing(ONIndex1Y,I2174,TRUE,_xll.ohTrigger(RecalcTrigger,Trigger1Y)),NA())</f>
        <v>1.6114991311457771E-2</v>
      </c>
    </row>
    <row r="2175" spans="2:17" x14ac:dyDescent="0.2">
      <c r="B2175" s="39" t="s">
        <v>42</v>
      </c>
      <c r="D2175" s="42">
        <f>_xll.qlCalendarAdvance(Calendar,$D2174,B2175,"f",FALSE)</f>
        <v>54708</v>
      </c>
      <c r="E2175" s="177">
        <f>_xll.qlInterestRateIndexValueDate(IndexON,D2175)</f>
        <v>54708</v>
      </c>
      <c r="F2175" s="193">
        <f>IFERROR(_xll.qlIndexFixing(IndexON,D2175,TRUE,_xll.ohTrigger(RecalcTrigger,TriggerON)),NA())</f>
        <v>1.5547732547576132E-2</v>
      </c>
      <c r="H2175" s="42">
        <f>_xll.qlCalendarAdvance(Calendar,$H2174,B2175,"f",FALSE)</f>
        <v>54708</v>
      </c>
      <c r="I2175" s="177">
        <f>_xll.qlInterestRateIndexValueDate(Index1M,$H2175)</f>
        <v>54710</v>
      </c>
      <c r="J2175" s="182">
        <f>IFERROR(_xll.qlIndexFixing(Index1M,$H2175,TRUE,_xll.ohTrigger(RecalcTrigger,Trigger1M)),NA())</f>
        <v>1.5347079950271125E-2</v>
      </c>
      <c r="K2175" s="44" t="e">
        <f>IFERROR(_xll.qlIndexFixing(Index3M,H2175,TRUE,_xll.ohTrigger(RecalcTrigger,Trigger3M)),NA())</f>
        <v>#N/A</v>
      </c>
      <c r="L2175" s="44">
        <f>IFERROR(_xll.qlIndexFixing(Index6M,$H2175,TRUE,_xll.ohTrigger(RecalcTrigger,Trigger6M)),NA())</f>
        <v>1.5944529121862852E-2</v>
      </c>
      <c r="M2175" s="183">
        <f>IFERROR(_xll.qlIndexFixing(Index1Y,$H2175,TRUE,_xll.ohTrigger(RecalcTrigger,Trigger1Y)),NA())</f>
        <v>1.6216966494307157E-2</v>
      </c>
      <c r="N2175" s="182">
        <f>IFERROR(_xll.qlIndexFixing(ONIndex1M,I2175,TRUE,_xll.ohTrigger(RecalcTrigger,Trigger1M)),NA())</f>
        <v>1.5338093574994716E-2</v>
      </c>
      <c r="O2175" s="44" t="e">
        <f>IFERROR(_xll.qlIndexFixing(ONIndex3M,I2175,TRUE,_xll.ohTrigger(RecalcTrigger,Trigger3M)),NA())</f>
        <v>#N/A</v>
      </c>
      <c r="P2175" s="44">
        <f>IFERROR(_xll.qlIndexFixing(ONIndex6M,I2175,TRUE,_xll.ohTrigger(RecalcTrigger,Trigger6M)),NA())</f>
        <v>1.5891433193360172E-2</v>
      </c>
      <c r="Q2175" s="183">
        <f>IFERROR(_xll.qlIndexFixing(ONIndex1Y,I2175,TRUE,_xll.ohTrigger(RecalcTrigger,Trigger1Y)),NA())</f>
        <v>1.6114289210440447E-2</v>
      </c>
    </row>
    <row r="2176" spans="2:17" x14ac:dyDescent="0.2">
      <c r="B2176" s="39" t="s">
        <v>42</v>
      </c>
      <c r="D2176" s="42">
        <f>_xll.qlCalendarAdvance(Calendar,$D2175,B2176,"f",FALSE)</f>
        <v>54715</v>
      </c>
      <c r="E2176" s="177">
        <f>_xll.qlInterestRateIndexValueDate(IndexON,D2176)</f>
        <v>54715</v>
      </c>
      <c r="F2176" s="193">
        <f>IFERROR(_xll.qlIndexFixing(IndexON,D2176,TRUE,_xll.ohTrigger(RecalcTrigger,TriggerON)),NA())</f>
        <v>1.5547490677532139E-2</v>
      </c>
      <c r="H2176" s="42">
        <f>_xll.qlCalendarAdvance(Calendar,$H2175,B2176,"f",FALSE)</f>
        <v>54715</v>
      </c>
      <c r="I2176" s="177">
        <f>_xll.qlInterestRateIndexValueDate(Index1M,$H2176)</f>
        <v>54717</v>
      </c>
      <c r="J2176" s="182">
        <f>IFERROR(_xll.qlIndexFixing(Index1M,$H2176,TRUE,_xll.ohTrigger(RecalcTrigger,Trigger1M)),NA())</f>
        <v>1.5346370971363044E-2</v>
      </c>
      <c r="K2176" s="44" t="e">
        <f>IFERROR(_xll.qlIndexFixing(Index3M,H2176,TRUE,_xll.ohTrigger(RecalcTrigger,Trigger3M)),NA())</f>
        <v>#N/A</v>
      </c>
      <c r="L2176" s="44">
        <f>IFERROR(_xll.qlIndexFixing(Index6M,$H2176,TRUE,_xll.ohTrigger(RecalcTrigger,Trigger6M)),NA())</f>
        <v>1.5943563181394581E-2</v>
      </c>
      <c r="M2176" s="183">
        <f>IFERROR(_xll.qlIndexFixing(Index1Y,$H2176,TRUE,_xll.ohTrigger(RecalcTrigger,Trigger1Y)),NA())</f>
        <v>1.621558961179187E-2</v>
      </c>
      <c r="N2176" s="182">
        <f>IFERROR(_xll.qlIndexFixing(ONIndex1M,I2176,TRUE,_xll.ohTrigger(RecalcTrigger,Trigger1M)),NA())</f>
        <v>1.5337407809390413E-2</v>
      </c>
      <c r="O2176" s="44" t="e">
        <f>IFERROR(_xll.qlIndexFixing(ONIndex3M,I2176,TRUE,_xll.ohTrigger(RecalcTrigger,Trigger3M)),NA())</f>
        <v>#N/A</v>
      </c>
      <c r="P2176" s="44">
        <f>IFERROR(_xll.qlIndexFixing(ONIndex6M,I2176,TRUE,_xll.ohTrigger(RecalcTrigger,Trigger6M)),NA())</f>
        <v>1.5890783141427889E-2</v>
      </c>
      <c r="Q2176" s="183">
        <f>IFERROR(_xll.qlIndexFixing(ONIndex1Y,I2176,TRUE,_xll.ohTrigger(RecalcTrigger,Trigger1Y)),NA())</f>
        <v>1.6113563313577828E-2</v>
      </c>
    </row>
    <row r="2177" spans="2:17" x14ac:dyDescent="0.2">
      <c r="B2177" s="39" t="s">
        <v>42</v>
      </c>
      <c r="D2177" s="42">
        <f>_xll.qlCalendarAdvance(Calendar,$D2176,B2177,"f",FALSE)</f>
        <v>54722</v>
      </c>
      <c r="E2177" s="177">
        <f>_xll.qlInterestRateIndexValueDate(IndexON,D2177)</f>
        <v>54722</v>
      </c>
      <c r="F2177" s="193">
        <f>IFERROR(_xll.qlIndexFixing(IndexON,D2177,TRUE,_xll.ohTrigger(RecalcTrigger,TriggerON)),NA())</f>
        <v>1.5547224278149585E-2</v>
      </c>
      <c r="H2177" s="42">
        <f>_xll.qlCalendarAdvance(Calendar,$H2176,B2177,"f",FALSE)</f>
        <v>54722</v>
      </c>
      <c r="I2177" s="177">
        <f>_xll.qlInterestRateIndexValueDate(Index1M,$H2177)</f>
        <v>54724</v>
      </c>
      <c r="J2177" s="182">
        <f>IFERROR(_xll.qlIndexFixing(Index1M,$H2177,TRUE,_xll.ohTrigger(RecalcTrigger,Trigger1M)),NA())</f>
        <v>1.5345648393430555E-2</v>
      </c>
      <c r="K2177" s="44" t="e">
        <f>IFERROR(_xll.qlIndexFixing(Index3M,H2177,TRUE,_xll.ohTrigger(RecalcTrigger,Trigger3M)),NA())</f>
        <v>#N/A</v>
      </c>
      <c r="L2177" s="44">
        <f>IFERROR(_xll.qlIndexFixing(Index6M,$H2177,TRUE,_xll.ohTrigger(RecalcTrigger,Trigger6M)),NA())</f>
        <v>1.5942571863634396E-2</v>
      </c>
      <c r="M2177" s="183">
        <f>IFERROR(_xll.qlIndexFixing(Index1Y,$H2177,TRUE,_xll.ohTrigger(RecalcTrigger,Trigger1Y)),NA())</f>
        <v>1.6214187129502879E-2</v>
      </c>
      <c r="N2177" s="182">
        <f>IFERROR(_xll.qlIndexFixing(ONIndex1M,I2177,TRUE,_xll.ohTrigger(RecalcTrigger,Trigger1M)),NA())</f>
        <v>1.5336708505895302E-2</v>
      </c>
      <c r="O2177" s="44" t="e">
        <f>IFERROR(_xll.qlIndexFixing(ONIndex3M,I2177,TRUE,_xll.ohTrigger(RecalcTrigger,Trigger3M)),NA())</f>
        <v>#N/A</v>
      </c>
      <c r="P2177" s="44">
        <f>IFERROR(_xll.qlIndexFixing(ONIndex6M,I2177,TRUE,_xll.ohTrigger(RecalcTrigger,Trigger6M)),NA())</f>
        <v>1.5890108571747774E-2</v>
      </c>
      <c r="Q2177" s="183">
        <f>IFERROR(_xll.qlIndexFixing(ONIndex1Y,I2177,TRUE,_xll.ohTrigger(RecalcTrigger,Trigger1Y)),NA())</f>
        <v>1.6112813568192053E-2</v>
      </c>
    </row>
    <row r="2178" spans="2:17" x14ac:dyDescent="0.2">
      <c r="B2178" s="39" t="s">
        <v>42</v>
      </c>
      <c r="D2178" s="42">
        <f>_xll.qlCalendarAdvance(Calendar,$D2177,B2178,"f",FALSE)</f>
        <v>54729</v>
      </c>
      <c r="E2178" s="177">
        <f>_xll.qlInterestRateIndexValueDate(IndexON,D2178)</f>
        <v>54729</v>
      </c>
      <c r="F2178" s="193">
        <f>IFERROR(_xll.qlIndexFixing(IndexON,D2178,TRUE,_xll.ohTrigger(RecalcTrigger,TriggerON)),NA())</f>
        <v>1.5546933297709842E-2</v>
      </c>
      <c r="H2178" s="42">
        <f>_xll.qlCalendarAdvance(Calendar,$H2177,B2178,"f",FALSE)</f>
        <v>54729</v>
      </c>
      <c r="I2178" s="177">
        <f>_xll.qlInterestRateIndexValueDate(Index1M,$H2178)</f>
        <v>54731</v>
      </c>
      <c r="J2178" s="182">
        <f>IFERROR(_xll.qlIndexFixing(Index1M,$H2178,TRUE,_xll.ohTrigger(RecalcTrigger,Trigger1M)),NA())</f>
        <v>1.534491219023465E-2</v>
      </c>
      <c r="K2178" s="44" t="e">
        <f>IFERROR(_xll.qlIndexFixing(Index3M,H2178,TRUE,_xll.ohTrigger(RecalcTrigger,Trigger3M)),NA())</f>
        <v>#N/A</v>
      </c>
      <c r="L2178" s="44">
        <f>IFERROR(_xll.qlIndexFixing(Index6M,$H2178,TRUE,_xll.ohTrigger(RecalcTrigger,Trigger6M)),NA())</f>
        <v>1.5941284433004754E-2</v>
      </c>
      <c r="M2178" s="183">
        <f>IFERROR(_xll.qlIndexFixing(Index1Y,$H2178,TRUE,_xll.ohTrigger(RecalcTrigger,Trigger1Y)),NA())</f>
        <v>1.6212758993980711E-2</v>
      </c>
      <c r="N2178" s="182">
        <f>IFERROR(_xll.qlIndexFixing(ONIndex1M,I2178,TRUE,_xll.ohTrigger(RecalcTrigger,Trigger1M)),NA())</f>
        <v>1.5335995638130484E-2</v>
      </c>
      <c r="O2178" s="44" t="e">
        <f>IFERROR(_xll.qlIndexFixing(ONIndex3M,I2178,TRUE,_xll.ohTrigger(RecalcTrigger,Trigger3M)),NA())</f>
        <v>#N/A</v>
      </c>
      <c r="P2178" s="44">
        <f>IFERROR(_xll.qlIndexFixing(ONIndex6M,I2178,TRUE,_xll.ohTrigger(RecalcTrigger,Trigger6M)),NA())</f>
        <v>1.5889409431242285E-2</v>
      </c>
      <c r="Q2178" s="183">
        <f>IFERROR(_xll.qlIndexFixing(ONIndex1Y,I2178,TRUE,_xll.ohTrigger(RecalcTrigger,Trigger1Y)),NA())</f>
        <v>1.6112039921525323E-2</v>
      </c>
    </row>
    <row r="2179" spans="2:17" x14ac:dyDescent="0.2">
      <c r="B2179" s="39" t="s">
        <v>42</v>
      </c>
      <c r="D2179" s="42">
        <f>_xll.qlCalendarAdvance(Calendar,$D2178,B2179,"f",FALSE)</f>
        <v>54736</v>
      </c>
      <c r="E2179" s="177">
        <f>_xll.qlInterestRateIndexValueDate(IndexON,D2179)</f>
        <v>54736</v>
      </c>
      <c r="F2179" s="193">
        <f>IFERROR(_xll.qlIndexFixing(IndexON,D2179,TRUE,_xll.ohTrigger(RecalcTrigger,TriggerON)),NA())</f>
        <v>1.5546617684334407E-2</v>
      </c>
      <c r="H2179" s="42">
        <f>_xll.qlCalendarAdvance(Calendar,$H2178,B2179,"f",FALSE)</f>
        <v>54736</v>
      </c>
      <c r="I2179" s="177">
        <f>_xll.qlInterestRateIndexValueDate(Index1M,$H2179)</f>
        <v>54738</v>
      </c>
      <c r="J2179" s="182">
        <f>IFERROR(_xll.qlIndexFixing(Index1M,$H2179,TRUE,_xll.ohTrigger(RecalcTrigger,Trigger1M)),NA())</f>
        <v>1.5344162335516331E-2</v>
      </c>
      <c r="K2179" s="44" t="e">
        <f>IFERROR(_xll.qlIndexFixing(Index3M,H2179,TRUE,_xll.ohTrigger(RecalcTrigger,Trigger3M)),NA())</f>
        <v>#N/A</v>
      </c>
      <c r="L2179" s="44">
        <f>IFERROR(_xll.qlIndexFixing(Index6M,$H2179,TRUE,_xll.ohTrigger(RecalcTrigger,Trigger6M)),NA())</f>
        <v>1.5940244084238501E-2</v>
      </c>
      <c r="M2179" s="183">
        <f>IFERROR(_xll.qlIndexFixing(Index1Y,$H2179,TRUE,_xll.ohTrigger(RecalcTrigger,Trigger1Y)),NA())</f>
        <v>1.6211305151768066E-2</v>
      </c>
      <c r="N2179" s="182">
        <f>IFERROR(_xll.qlIndexFixing(ONIndex1M,I2179,TRUE,_xll.ohTrigger(RecalcTrigger,Trigger1M)),NA())</f>
        <v>1.5335269179796995E-2</v>
      </c>
      <c r="O2179" s="44" t="e">
        <f>IFERROR(_xll.qlIndexFixing(ONIndex3M,I2179,TRUE,_xll.ohTrigger(RecalcTrigger,Trigger3M)),NA())</f>
        <v>#N/A</v>
      </c>
      <c r="P2179" s="44">
        <f>IFERROR(_xll.qlIndexFixing(ONIndex6M,I2179,TRUE,_xll.ohTrigger(RecalcTrigger,Trigger6M)),NA())</f>
        <v>1.5888685666354263E-2</v>
      </c>
      <c r="Q2179" s="183">
        <f>IFERROR(_xll.qlIndexFixing(ONIndex1Y,I2179,TRUE,_xll.ohTrigger(RecalcTrigger,Trigger1Y)),NA())</f>
        <v>1.6111242320899777E-2</v>
      </c>
    </row>
    <row r="2180" spans="2:17" x14ac:dyDescent="0.2">
      <c r="B2180" s="39" t="s">
        <v>42</v>
      </c>
      <c r="D2180" s="42">
        <f>_xll.qlCalendarAdvance(Calendar,$D2179,B2180,"f",FALSE)</f>
        <v>54743</v>
      </c>
      <c r="E2180" s="177">
        <f>_xll.qlInterestRateIndexValueDate(IndexON,D2180)</f>
        <v>54743</v>
      </c>
      <c r="F2180" s="193">
        <f>IFERROR(_xll.qlIndexFixing(IndexON,D2180,TRUE,_xll.ohTrigger(RecalcTrigger,TriggerON)),NA())</f>
        <v>1.5546277386384588E-2</v>
      </c>
      <c r="H2180" s="42">
        <f>_xll.qlCalendarAdvance(Calendar,$H2179,B2180,"f",FALSE)</f>
        <v>54743</v>
      </c>
      <c r="I2180" s="177">
        <f>_xll.qlInterestRateIndexValueDate(Index1M,$H2180)</f>
        <v>54745</v>
      </c>
      <c r="J2180" s="182">
        <f>IFERROR(_xll.qlIndexFixing(Index1M,$H2180,TRUE,_xll.ohTrigger(RecalcTrigger,Trigger1M)),NA())</f>
        <v>1.5343398803034092E-2</v>
      </c>
      <c r="K2180" s="44" t="e">
        <f>IFERROR(_xll.qlIndexFixing(Index3M,H2180,TRUE,_xll.ohTrigger(RecalcTrigger,Trigger3M)),NA())</f>
        <v>#N/A</v>
      </c>
      <c r="L2180" s="44">
        <f>IFERROR(_xll.qlIndexFixing(Index6M,$H2180,TRUE,_xll.ohTrigger(RecalcTrigger,Trigger6M)),NA())</f>
        <v>1.5939178202154028E-2</v>
      </c>
      <c r="M2180" s="183">
        <f>IFERROR(_xll.qlIndexFixing(Index1Y,$H2180,TRUE,_xll.ohTrigger(RecalcTrigger,Trigger1Y)),NA())</f>
        <v>1.6209825549409841E-2</v>
      </c>
      <c r="N2180" s="182">
        <f>IFERROR(_xll.qlIndexFixing(ONIndex1M,I2180,TRUE,_xll.ohTrigger(RecalcTrigger,Trigger1M)),NA())</f>
        <v>1.5334529104675809E-2</v>
      </c>
      <c r="O2180" s="44" t="e">
        <f>IFERROR(_xll.qlIndexFixing(ONIndex3M,I2180,TRUE,_xll.ohTrigger(RecalcTrigger,Trigger3M)),NA())</f>
        <v>#N/A</v>
      </c>
      <c r="P2180" s="44">
        <f>IFERROR(_xll.qlIndexFixing(ONIndex6M,I2180,TRUE,_xll.ohTrigger(RecalcTrigger,Trigger6M)),NA())</f>
        <v>1.5887937224166038E-2</v>
      </c>
      <c r="Q2180" s="183">
        <f>IFERROR(_xll.qlIndexFixing(ONIndex1Y,I2180,TRUE,_xll.ohTrigger(RecalcTrigger,Trigger1Y)),NA())</f>
        <v>1.6110420713637552E-2</v>
      </c>
    </row>
    <row r="2181" spans="2:17" x14ac:dyDescent="0.2">
      <c r="B2181" s="39" t="s">
        <v>42</v>
      </c>
      <c r="D2181" s="42">
        <f>_xll.qlCalendarAdvance(Calendar,$D2180,B2181,"f",FALSE)</f>
        <v>54750</v>
      </c>
      <c r="E2181" s="177">
        <f>_xll.qlInterestRateIndexValueDate(IndexON,D2181)</f>
        <v>54750</v>
      </c>
      <c r="F2181" s="193">
        <f>IFERROR(_xll.qlIndexFixing(IndexON,D2181,TRUE,_xll.ohTrigger(RecalcTrigger,TriggerON)),NA())</f>
        <v>1.5545912351822011E-2</v>
      </c>
      <c r="H2181" s="42">
        <f>_xll.qlCalendarAdvance(Calendar,$H2180,B2181,"f",FALSE)</f>
        <v>54750</v>
      </c>
      <c r="I2181" s="177">
        <f>_xll.qlInterestRateIndexValueDate(Index1M,$H2181)</f>
        <v>54752</v>
      </c>
      <c r="J2181" s="182">
        <f>IFERROR(_xll.qlIndexFixing(Index1M,$H2181,TRUE,_xll.ohTrigger(RecalcTrigger,Trigger1M)),NA())</f>
        <v>1.5342621566531434E-2</v>
      </c>
      <c r="K2181" s="44" t="e">
        <f>IFERROR(_xll.qlIndexFixing(Index3M,H2181,TRUE,_xll.ohTrigger(RecalcTrigger,Trigger3M)),NA())</f>
        <v>#N/A</v>
      </c>
      <c r="L2181" s="44">
        <f>IFERROR(_xll.qlIndexFixing(Index6M,$H2181,TRUE,_xll.ohTrigger(RecalcTrigger,Trigger6M)),NA())</f>
        <v>1.5938086733093482E-2</v>
      </c>
      <c r="M2181" s="183">
        <f>IFERROR(_xll.qlIndexFixing(Index1Y,$H2181,TRUE,_xll.ohTrigger(RecalcTrigger,Trigger1Y)),NA())</f>
        <v>1.6208320133453347E-2</v>
      </c>
      <c r="N2181" s="182">
        <f>IFERROR(_xll.qlIndexFixing(ONIndex1M,I2181,TRUE,_xll.ohTrigger(RecalcTrigger,Trigger1M)),NA())</f>
        <v>1.5333775386867643E-2</v>
      </c>
      <c r="O2181" s="44" t="e">
        <f>IFERROR(_xll.qlIndexFixing(ONIndex3M,I2181,TRUE,_xll.ohTrigger(RecalcTrigger,Trigger3M)),NA())</f>
        <v>#N/A</v>
      </c>
      <c r="P2181" s="44">
        <f>IFERROR(_xll.qlIndexFixing(ONIndex6M,I2181,TRUE,_xll.ohTrigger(RecalcTrigger,Trigger6M)),NA())</f>
        <v>1.5887164051040514E-2</v>
      </c>
      <c r="Q2181" s="183">
        <f>IFERROR(_xll.qlIndexFixing(ONIndex1Y,I2181,TRUE,_xll.ohTrigger(RecalcTrigger,Trigger1Y)),NA())</f>
        <v>1.6109575046900915E-2</v>
      </c>
    </row>
    <row r="2182" spans="2:17" x14ac:dyDescent="0.2">
      <c r="B2182" s="39" t="s">
        <v>42</v>
      </c>
      <c r="D2182" s="42">
        <f>_xll.qlCalendarAdvance(Calendar,$D2181,B2182,"f",FALSE)</f>
        <v>54757</v>
      </c>
      <c r="E2182" s="177">
        <f>_xll.qlInterestRateIndexValueDate(IndexON,D2182)</f>
        <v>54757</v>
      </c>
      <c r="F2182" s="193">
        <f>IFERROR(_xll.qlIndexFixing(IndexON,D2182,TRUE,_xll.ohTrigger(RecalcTrigger,TriggerON)),NA())</f>
        <v>1.5545522529087918E-2</v>
      </c>
      <c r="H2182" s="42">
        <f>_xll.qlCalendarAdvance(Calendar,$H2181,B2182,"f",FALSE)</f>
        <v>54757</v>
      </c>
      <c r="I2182" s="177">
        <f>_xll.qlInterestRateIndexValueDate(Index1M,$H2182)</f>
        <v>54759</v>
      </c>
      <c r="J2182" s="182">
        <f>IFERROR(_xll.qlIndexFixing(Index1M,$H2182,TRUE,_xll.ohTrigger(RecalcTrigger,Trigger1M)),NA())</f>
        <v>1.534183059976435E-2</v>
      </c>
      <c r="K2182" s="44" t="e">
        <f>IFERROR(_xll.qlIndexFixing(Index3M,H2182,TRUE,_xll.ohTrigger(RecalcTrigger,Trigger3M)),NA())</f>
        <v>#N/A</v>
      </c>
      <c r="L2182" s="44">
        <f>IFERROR(_xll.qlIndexFixing(Index6M,$H2182,TRUE,_xll.ohTrigger(RecalcTrigger,Trigger6M)),NA())</f>
        <v>1.5937232737313994E-2</v>
      </c>
      <c r="M2182" s="183">
        <f>IFERROR(_xll.qlIndexFixing(Index1Y,$H2182,TRUE,_xll.ohTrigger(RecalcTrigger,Trigger1Y)),NA())</f>
        <v>1.6206788850448729E-2</v>
      </c>
      <c r="N2182" s="182">
        <f>IFERROR(_xll.qlIndexFixing(ONIndex1M,I2182,TRUE,_xll.ohTrigger(RecalcTrigger,Trigger1M)),NA())</f>
        <v>1.5333007999753789E-2</v>
      </c>
      <c r="O2182" s="44" t="e">
        <f>IFERROR(_xll.qlIndexFixing(ONIndex3M,I2182,TRUE,_xll.ohTrigger(RecalcTrigger,Trigger3M)),NA())</f>
        <v>#N/A</v>
      </c>
      <c r="P2182" s="44">
        <f>IFERROR(_xll.qlIndexFixing(ONIndex6M,I2182,TRUE,_xll.ohTrigger(RecalcTrigger,Trigger6M)),NA())</f>
        <v>1.5886366094060023E-2</v>
      </c>
      <c r="Q2182" s="183">
        <f>IFERROR(_xll.qlIndexFixing(ONIndex1Y,I2182,TRUE,_xll.ohTrigger(RecalcTrigger,Trigger1Y)),NA())</f>
        <v>1.6108705268171875E-2</v>
      </c>
    </row>
    <row r="2183" spans="2:17" x14ac:dyDescent="0.2">
      <c r="B2183" s="39" t="s">
        <v>42</v>
      </c>
      <c r="D2183" s="42">
        <f>_xll.qlCalendarAdvance(Calendar,$D2182,B2183,"f",FALSE)</f>
        <v>54764</v>
      </c>
      <c r="E2183" s="177">
        <f>_xll.qlInterestRateIndexValueDate(IndexON,D2183)</f>
        <v>54764</v>
      </c>
      <c r="F2183" s="193">
        <f>IFERROR(_xll.qlIndexFixing(IndexON,D2183,TRUE,_xll.ohTrigger(RecalcTrigger,TriggerON)),NA())</f>
        <v>1.5545107866543617E-2</v>
      </c>
      <c r="H2183" s="42">
        <f>_xll.qlCalendarAdvance(Calendar,$H2182,B2183,"f",FALSE)</f>
        <v>54764</v>
      </c>
      <c r="I2183" s="177">
        <f>_xll.qlInterestRateIndexValueDate(Index1M,$H2183)</f>
        <v>54766</v>
      </c>
      <c r="J2183" s="182">
        <f>IFERROR(_xll.qlIndexFixing(Index1M,$H2183,TRUE,_xll.ohTrigger(RecalcTrigger,Trigger1M)),NA())</f>
        <v>1.5341025876486336E-2</v>
      </c>
      <c r="K2183" s="44" t="e">
        <f>IFERROR(_xll.qlIndexFixing(Index3M,H2183,TRUE,_xll.ohTrigger(RecalcTrigger,Trigger3M)),NA())</f>
        <v>#N/A</v>
      </c>
      <c r="L2183" s="44">
        <f>IFERROR(_xll.qlIndexFixing(Index6M,$H2183,TRUE,_xll.ohTrigger(RecalcTrigger,Trigger6M)),NA())</f>
        <v>1.5936088028937118E-2</v>
      </c>
      <c r="M2183" s="183">
        <f>IFERROR(_xll.qlIndexFixing(Index1Y,$H2183,TRUE,_xll.ohTrigger(RecalcTrigger,Trigger1Y)),NA())</f>
        <v>1.6205231646947461E-2</v>
      </c>
      <c r="N2183" s="182">
        <f>IFERROR(_xll.qlIndexFixing(ONIndex1M,I2183,TRUE,_xll.ohTrigger(RecalcTrigger,Trigger1M)),NA())</f>
        <v>1.5332226917434966E-2</v>
      </c>
      <c r="O2183" s="44" t="e">
        <f>IFERROR(_xll.qlIndexFixing(ONIndex3M,I2183,TRUE,_xll.ohTrigger(RecalcTrigger,Trigger3M)),NA())</f>
        <v>#N/A</v>
      </c>
      <c r="P2183" s="44">
        <f>IFERROR(_xll.qlIndexFixing(ONIndex6M,I2183,TRUE,_xll.ohTrigger(RecalcTrigger,Trigger6M)),NA())</f>
        <v>1.5885543299667404E-2</v>
      </c>
      <c r="Q2183" s="183">
        <f>IFERROR(_xll.qlIndexFixing(ONIndex1Y,I2183,TRUE,_xll.ohTrigger(RecalcTrigger,Trigger1Y)),NA())</f>
        <v>1.6107811324612697E-2</v>
      </c>
    </row>
    <row r="2184" spans="2:17" x14ac:dyDescent="0.2">
      <c r="B2184" s="39" t="s">
        <v>42</v>
      </c>
      <c r="D2184" s="42">
        <f>_xll.qlCalendarAdvance(Calendar,$D2183,B2184,"f",FALSE)</f>
        <v>54771</v>
      </c>
      <c r="E2184" s="177">
        <f>_xll.qlInterestRateIndexValueDate(IndexON,D2184)</f>
        <v>54771</v>
      </c>
      <c r="F2184" s="193">
        <f>IFERROR(_xll.qlIndexFixing(IndexON,D2184,TRUE,_xll.ohTrigger(RecalcTrigger,TriggerON)),NA())</f>
        <v>1.5544668312150733E-2</v>
      </c>
      <c r="H2184" s="42">
        <f>_xll.qlCalendarAdvance(Calendar,$H2183,B2184,"f",FALSE)</f>
        <v>54771</v>
      </c>
      <c r="I2184" s="177">
        <f>_xll.qlInterestRateIndexValueDate(Index1M,$H2184)</f>
        <v>54773</v>
      </c>
      <c r="J2184" s="182">
        <f>IFERROR(_xll.qlIndexFixing(Index1M,$H2184,TRUE,_xll.ohTrigger(RecalcTrigger,Trigger1M)),NA())</f>
        <v>1.5340207370445891E-2</v>
      </c>
      <c r="K2184" s="44" t="e">
        <f>IFERROR(_xll.qlIndexFixing(Index3M,H2184,TRUE,_xll.ohTrigger(RecalcTrigger,Trigger3M)),NA())</f>
        <v>#N/A</v>
      </c>
      <c r="L2184" s="44">
        <f>IFERROR(_xll.qlIndexFixing(Index6M,$H2184,TRUE,_xll.ohTrigger(RecalcTrigger,Trigger6M)),NA())</f>
        <v>1.5934917567658448E-2</v>
      </c>
      <c r="M2184" s="183">
        <f>IFERROR(_xll.qlIndexFixing(Index1Y,$H2184,TRUE,_xll.ohTrigger(RecalcTrigger,Trigger1Y)),NA())</f>
        <v>1.6203648469504291E-2</v>
      </c>
      <c r="N2184" s="182">
        <f>IFERROR(_xll.qlIndexFixing(ONIndex1M,I2184,TRUE,_xll.ohTrigger(RecalcTrigger,Trigger1M)),NA())</f>
        <v>1.5331432113452337E-2</v>
      </c>
      <c r="O2184" s="44" t="e">
        <f>IFERROR(_xll.qlIndexFixing(ONIndex3M,I2184,TRUE,_xll.ohTrigger(RecalcTrigger,Trigger3M)),NA())</f>
        <v>#N/A</v>
      </c>
      <c r="P2184" s="44">
        <f>IFERROR(_xll.qlIndexFixing(ONIndex6M,I2184,TRUE,_xll.ohTrigger(RecalcTrigger,Trigger6M)),NA())</f>
        <v>1.588469561470518E-2</v>
      </c>
      <c r="Q2184" s="183">
        <f>IFERROR(_xll.qlIndexFixing(ONIndex1Y,I2184,TRUE,_xll.ohTrigger(RecalcTrigger,Trigger1Y)),NA())</f>
        <v>1.6106893163545521E-2</v>
      </c>
    </row>
    <row r="2185" spans="2:17" x14ac:dyDescent="0.2">
      <c r="B2185" s="39" t="s">
        <v>42</v>
      </c>
      <c r="D2185" s="42">
        <f>_xll.qlCalendarAdvance(Calendar,$D2184,B2185,"f",FALSE)</f>
        <v>54778</v>
      </c>
      <c r="E2185" s="177">
        <f>_xll.qlInterestRateIndexValueDate(IndexON,D2185)</f>
        <v>54778</v>
      </c>
      <c r="F2185" s="193">
        <f>IFERROR(_xll.qlIndexFixing(IndexON,D2185,TRUE,_xll.ohTrigger(RecalcTrigger,TriggerON)),NA())</f>
        <v>1.5544203814270574E-2</v>
      </c>
      <c r="H2185" s="42">
        <f>_xll.qlCalendarAdvance(Calendar,$H2184,B2185,"f",FALSE)</f>
        <v>54778</v>
      </c>
      <c r="I2185" s="177">
        <f>_xll.qlInterestRateIndexValueDate(Index1M,$H2185)</f>
        <v>54780</v>
      </c>
      <c r="J2185" s="182">
        <f>IFERROR(_xll.qlIndexFixing(Index1M,$H2185,TRUE,_xll.ohTrigger(RecalcTrigger,Trigger1M)),NA())</f>
        <v>1.5339375055396509E-2</v>
      </c>
      <c r="K2185" s="44" t="e">
        <f>IFERROR(_xll.qlIndexFixing(Index3M,H2185,TRUE,_xll.ohTrigger(RecalcTrigger,Trigger3M)),NA())</f>
        <v>#N/A</v>
      </c>
      <c r="L2185" s="44">
        <f>IFERROR(_xll.qlIndexFixing(Index6M,$H2185,TRUE,_xll.ohTrigger(RecalcTrigger,Trigger6M)),NA())</f>
        <v>1.5933721299822887E-2</v>
      </c>
      <c r="M2185" s="183">
        <f>IFERROR(_xll.qlIndexFixing(Index1Y,$H2185,TRUE,_xll.ohTrigger(RecalcTrigger,Trigger1Y)),NA())</f>
        <v>1.6202039264675505E-2</v>
      </c>
      <c r="N2185" s="182">
        <f>IFERROR(_xll.qlIndexFixing(ONIndex1M,I2185,TRUE,_xll.ohTrigger(RecalcTrigger,Trigger1M)),NA())</f>
        <v>1.5330623561746748E-2</v>
      </c>
      <c r="O2185" s="44" t="e">
        <f>IFERROR(_xll.qlIndexFixing(ONIndex3M,I2185,TRUE,_xll.ohTrigger(RecalcTrigger,Trigger3M)),NA())</f>
        <v>#N/A</v>
      </c>
      <c r="P2185" s="44">
        <f>IFERROR(_xll.qlIndexFixing(ONIndex6M,I2185,TRUE,_xll.ohTrigger(RecalcTrigger,Trigger6M)),NA())</f>
        <v>1.5883822985856E-2</v>
      </c>
      <c r="Q2185" s="183">
        <f>IFERROR(_xll.qlIndexFixing(ONIndex1Y,I2185,TRUE,_xll.ohTrigger(RecalcTrigger,Trigger1Y)),NA())</f>
        <v>1.610595073237242E-2</v>
      </c>
    </row>
    <row r="2186" spans="2:17" x14ac:dyDescent="0.2">
      <c r="B2186" s="39" t="s">
        <v>42</v>
      </c>
      <c r="D2186" s="42">
        <f>_xll.qlCalendarAdvance(Calendar,$D2185,B2186,"f",FALSE)</f>
        <v>54785</v>
      </c>
      <c r="E2186" s="177">
        <f>_xll.qlInterestRateIndexValueDate(IndexON,D2186)</f>
        <v>54785</v>
      </c>
      <c r="F2186" s="193">
        <f>IFERROR(_xll.qlIndexFixing(IndexON,D2186,TRUE,_xll.ohTrigger(RecalcTrigger,TriggerON)),NA())</f>
        <v>1.5543714321344382E-2</v>
      </c>
      <c r="H2186" s="42">
        <f>_xll.qlCalendarAdvance(Calendar,$H2185,B2186,"f",FALSE)</f>
        <v>54785</v>
      </c>
      <c r="I2186" s="177">
        <f>_xll.qlInterestRateIndexValueDate(Index1M,$H2186)</f>
        <v>54787</v>
      </c>
      <c r="J2186" s="182">
        <f>IFERROR(_xll.qlIndexFixing(Index1M,$H2186,TRUE,_xll.ohTrigger(RecalcTrigger,Trigger1M)),NA())</f>
        <v>1.533852890508669E-2</v>
      </c>
      <c r="K2186" s="44" t="e">
        <f>IFERROR(_xll.qlIndexFixing(Index3M,H2186,TRUE,_xll.ohTrigger(RecalcTrigger,Trigger3M)),NA())</f>
        <v>#N/A</v>
      </c>
      <c r="L2186" s="44">
        <f>IFERROR(_xll.qlIndexFixing(Index6M,$H2186,TRUE,_xll.ohTrigger(RecalcTrigger,Trigger6M)),NA())</f>
        <v>1.593249917177841E-2</v>
      </c>
      <c r="M2186" s="183">
        <f>IFERROR(_xll.qlIndexFixing(Index1Y,$H2186,TRUE,_xll.ohTrigger(RecalcTrigger,Trigger1Y)),NA())</f>
        <v>1.6200403979020232E-2</v>
      </c>
      <c r="N2186" s="182">
        <f>IFERROR(_xll.qlIndexFixing(ONIndex1M,I2186,TRUE,_xll.ohTrigger(RecalcTrigger,Trigger1M)),NA())</f>
        <v>1.5329801236019236E-2</v>
      </c>
      <c r="O2186" s="44" t="e">
        <f>IFERROR(_xll.qlIndexFixing(ONIndex3M,I2186,TRUE,_xll.ohTrigger(RecalcTrigger,Trigger3M)),NA())</f>
        <v>#N/A</v>
      </c>
      <c r="P2186" s="44">
        <f>IFERROR(_xll.qlIndexFixing(ONIndex6M,I2186,TRUE,_xll.ohTrigger(RecalcTrigger,Trigger6M)),NA())</f>
        <v>1.5882925360042321E-2</v>
      </c>
      <c r="Q2186" s="183">
        <f>IFERROR(_xll.qlIndexFixing(ONIndex1Y,I2186,TRUE,_xll.ohTrigger(RecalcTrigger,Trigger1Y)),NA())</f>
        <v>1.6104983978335596E-2</v>
      </c>
    </row>
    <row r="2187" spans="2:17" x14ac:dyDescent="0.2">
      <c r="B2187" s="39" t="s">
        <v>42</v>
      </c>
      <c r="D2187" s="42">
        <f>_xll.qlCalendarAdvance(Calendar,$D2186,B2187,"f",FALSE)</f>
        <v>54792</v>
      </c>
      <c r="E2187" s="177">
        <f>_xll.qlInterestRateIndexValueDate(IndexON,D2187)</f>
        <v>54792</v>
      </c>
      <c r="F2187" s="193">
        <f>IFERROR(_xll.qlIndexFixing(IndexON,D2187,TRUE,_xll.ohTrigger(RecalcTrigger,TriggerON)),NA())</f>
        <v>1.5543199781333783E-2</v>
      </c>
      <c r="H2187" s="42">
        <f>_xll.qlCalendarAdvance(Calendar,$H2186,B2187,"f",FALSE)</f>
        <v>54792</v>
      </c>
      <c r="I2187" s="177">
        <f>_xll.qlInterestRateIndexValueDate(Index1M,$H2187)</f>
        <v>54794</v>
      </c>
      <c r="J2187" s="182">
        <f>IFERROR(_xll.qlIndexFixing(Index1M,$H2187,TRUE,_xll.ohTrigger(RecalcTrigger,Trigger1M)),NA())</f>
        <v>1.5337668893272427E-2</v>
      </c>
      <c r="K2187" s="44" t="e">
        <f>IFERROR(_xll.qlIndexFixing(Index3M,H2187,TRUE,_xll.ohTrigger(RecalcTrigger,Trigger3M)),NA())</f>
        <v>#N/A</v>
      </c>
      <c r="L2187" s="44">
        <f>IFERROR(_xll.qlIndexFixing(Index6M,$H2187,TRUE,_xll.ohTrigger(RecalcTrigger,Trigger6M)),NA())</f>
        <v>1.5930997587618637E-2</v>
      </c>
      <c r="M2187" s="183">
        <f>IFERROR(_xll.qlIndexFixing(Index1Y,$H2187,TRUE,_xll.ohTrigger(RecalcTrigger,Trigger1Y)),NA())</f>
        <v>1.6198742559100456E-2</v>
      </c>
      <c r="N2187" s="182">
        <f>IFERROR(_xll.qlIndexFixing(ONIndex1M,I2187,TRUE,_xll.ohTrigger(RecalcTrigger,Trigger1M)),NA())</f>
        <v>1.5328965110050774E-2</v>
      </c>
      <c r="O2187" s="44" t="e">
        <f>IFERROR(_xll.qlIndexFixing(ONIndex3M,I2187,TRUE,_xll.ohTrigger(RecalcTrigger,Trigger3M)),NA())</f>
        <v>#N/A</v>
      </c>
      <c r="P2187" s="44">
        <f>IFERROR(_xll.qlIndexFixing(ONIndex6M,I2187,TRUE,_xll.ohTrigger(RecalcTrigger,Trigger6M)),NA())</f>
        <v>1.5882002683706986E-2</v>
      </c>
      <c r="Q2187" s="183">
        <f>IFERROR(_xll.qlIndexFixing(ONIndex1Y,I2187,TRUE,_xll.ohTrigger(RecalcTrigger,Trigger1Y)),NA())</f>
        <v>1.6103992848597315E-2</v>
      </c>
    </row>
    <row r="2188" spans="2:17" x14ac:dyDescent="0.2">
      <c r="B2188" s="39" t="s">
        <v>42</v>
      </c>
      <c r="D2188" s="42">
        <f>_xll.qlCalendarAdvance(Calendar,$D2187,B2188,"f",FALSE)</f>
        <v>54799</v>
      </c>
      <c r="E2188" s="177">
        <f>_xll.qlInterestRateIndexValueDate(IndexON,D2188)</f>
        <v>54799</v>
      </c>
      <c r="F2188" s="193">
        <f>IFERROR(_xll.qlIndexFixing(IndexON,D2188,TRUE,_xll.ohTrigger(RecalcTrigger,TriggerON)),NA())</f>
        <v>1.5542660142360276E-2</v>
      </c>
      <c r="H2188" s="42">
        <f>_xll.qlCalendarAdvance(Calendar,$H2187,B2188,"f",FALSE)</f>
        <v>54799</v>
      </c>
      <c r="I2188" s="177">
        <f>_xll.qlInterestRateIndexValueDate(Index1M,$H2188)</f>
        <v>54801</v>
      </c>
      <c r="J2188" s="182">
        <f>IFERROR(_xll.qlIndexFixing(Index1M,$H2188,TRUE,_xll.ohTrigger(RecalcTrigger,Trigger1M)),NA())</f>
        <v>1.5336794993702219E-2</v>
      </c>
      <c r="K2188" s="44" t="e">
        <f>IFERROR(_xll.qlIndexFixing(Index3M,H2188,TRUE,_xll.ohTrigger(RecalcTrigger,Trigger3M)),NA())</f>
        <v>#N/A</v>
      </c>
      <c r="L2188" s="44">
        <f>IFERROR(_xll.qlIndexFixing(Index6M,$H2188,TRUE,_xll.ohTrigger(RecalcTrigger,Trigger6M)),NA())</f>
        <v>1.5929725507439985E-2</v>
      </c>
      <c r="M2188" s="183">
        <f>IFERROR(_xll.qlIndexFixing(Index1Y,$H2188,TRUE,_xll.ohTrigger(RecalcTrigger,Trigger1Y)),NA())</f>
        <v>1.6197054951479245E-2</v>
      </c>
      <c r="N2188" s="182">
        <f>IFERROR(_xll.qlIndexFixing(ONIndex1M,I2188,TRUE,_xll.ohTrigger(RecalcTrigger,Trigger1M)),NA())</f>
        <v>1.5328115157702271E-2</v>
      </c>
      <c r="O2188" s="44" t="e">
        <f>IFERROR(_xll.qlIndexFixing(ONIndex3M,I2188,TRUE,_xll.ohTrigger(RecalcTrigger,Trigger3M)),NA())</f>
        <v>#N/A</v>
      </c>
      <c r="P2188" s="44">
        <f>IFERROR(_xll.qlIndexFixing(ONIndex6M,I2188,TRUE,_xll.ohTrigger(RecalcTrigger,Trigger6M)),NA())</f>
        <v>1.5881054903772451E-2</v>
      </c>
      <c r="Q2188" s="183">
        <f>IFERROR(_xll.qlIndexFixing(ONIndex1Y,I2188,TRUE,_xll.ohTrigger(RecalcTrigger,Trigger1Y)),NA())</f>
        <v>1.6102977290719522E-2</v>
      </c>
    </row>
    <row r="2189" spans="2:17" x14ac:dyDescent="0.2">
      <c r="B2189" s="39" t="s">
        <v>42</v>
      </c>
      <c r="D2189" s="42">
        <f>_xll.qlCalendarAdvance(Calendar,$D2188,B2189,"f",FALSE)</f>
        <v>54806</v>
      </c>
      <c r="E2189" s="177">
        <f>_xll.qlInterestRateIndexValueDate(IndexON,D2189)</f>
        <v>54806</v>
      </c>
      <c r="F2189" s="193">
        <f>IFERROR(_xll.qlIndexFixing(IndexON,D2189,TRUE,_xll.ohTrigger(RecalcTrigger,TriggerON)),NA())</f>
        <v>1.554209535294504E-2</v>
      </c>
      <c r="H2189" s="42">
        <f>_xll.qlCalendarAdvance(Calendar,$H2188,B2189,"f",FALSE)</f>
        <v>54806</v>
      </c>
      <c r="I2189" s="177">
        <f>_xll.qlInterestRateIndexValueDate(Index1M,$H2189)</f>
        <v>54808</v>
      </c>
      <c r="J2189" s="182">
        <f>IFERROR(_xll.qlIndexFixing(Index1M,$H2189,TRUE,_xll.ohTrigger(RecalcTrigger,Trigger1M)),NA())</f>
        <v>1.5335907180127062E-2</v>
      </c>
      <c r="K2189" s="44" t="e">
        <f>IFERROR(_xll.qlIndexFixing(Index3M,H2189,TRUE,_xll.ohTrigger(RecalcTrigger,Trigger3M)),NA())</f>
        <v>#N/A</v>
      </c>
      <c r="L2189" s="44">
        <f>IFERROR(_xll.qlIndexFixing(Index6M,$H2189,TRUE,_xll.ohTrigger(RecalcTrigger,Trigger6M)),NA())</f>
        <v>1.5928427411074558E-2</v>
      </c>
      <c r="M2189" s="183">
        <f>IFERROR(_xll.qlIndexFixing(Index1Y,$H2189,TRUE,_xll.ohTrigger(RecalcTrigger,Trigger1Y)),NA())</f>
        <v>1.619534110272362E-2</v>
      </c>
      <c r="N2189" s="182">
        <f>IFERROR(_xll.qlIndexFixing(ONIndex1M,I2189,TRUE,_xll.ohTrigger(RecalcTrigger,Trigger1M)),NA())</f>
        <v>1.5327251352594828E-2</v>
      </c>
      <c r="O2189" s="44" t="e">
        <f>IFERROR(_xll.qlIndexFixing(ONIndex3M,I2189,TRUE,_xll.ohTrigger(RecalcTrigger,Trigger3M)),NA())</f>
        <v>#N/A</v>
      </c>
      <c r="P2189" s="44">
        <f>IFERROR(_xll.qlIndexFixing(ONIndex6M,I2189,TRUE,_xll.ohTrigger(RecalcTrigger,Trigger6M)),NA())</f>
        <v>1.5880081966921367E-2</v>
      </c>
      <c r="Q2189" s="183">
        <f>IFERROR(_xll.qlIndexFixing(ONIndex1Y,I2189,TRUE,_xll.ohTrigger(RecalcTrigger,Trigger1Y)),NA())</f>
        <v>1.6101937251784548E-2</v>
      </c>
    </row>
    <row r="2190" spans="2:17" x14ac:dyDescent="0.2">
      <c r="B2190" s="39" t="s">
        <v>42</v>
      </c>
      <c r="D2190" s="42">
        <f>_xll.qlCalendarAdvance(Calendar,$D2189,B2190,"f",FALSE)</f>
        <v>54813</v>
      </c>
      <c r="E2190" s="177">
        <f>_xll.qlInterestRateIndexValueDate(IndexON,D2190)</f>
        <v>54813</v>
      </c>
      <c r="F2190" s="193">
        <f>IFERROR(_xll.qlIndexFixing(IndexON,D2190,TRUE,_xll.ohTrigger(RecalcTrigger,TriggerON)),NA())</f>
        <v>1.5541505361209573E-2</v>
      </c>
      <c r="H2190" s="42">
        <f>_xll.qlCalendarAdvance(Calendar,$H2189,B2190,"f",FALSE)</f>
        <v>54813</v>
      </c>
      <c r="I2190" s="177">
        <f>_xll.qlInterestRateIndexValueDate(Index1M,$H2190)</f>
        <v>54815</v>
      </c>
      <c r="J2190" s="182">
        <f>IFERROR(_xll.qlIndexFixing(Index1M,$H2190,TRUE,_xll.ohTrigger(RecalcTrigger,Trigger1M)),NA())</f>
        <v>1.5335005426300452E-2</v>
      </c>
      <c r="K2190" s="44" t="e">
        <f>IFERROR(_xll.qlIndexFixing(Index3M,H2190,TRUE,_xll.ohTrigger(RecalcTrigger,Trigger3M)),NA())</f>
        <v>#N/A</v>
      </c>
      <c r="L2190" s="44">
        <f>IFERROR(_xll.qlIndexFixing(Index6M,$H2190,TRUE,_xll.ohTrigger(RecalcTrigger,Trigger6M)),NA())</f>
        <v>1.592710324487643E-2</v>
      </c>
      <c r="M2190" s="183">
        <f>IFERROR(_xll.qlIndexFixing(Index1Y,$H2190,TRUE,_xll.ohTrigger(RecalcTrigger,Trigger1Y)),NA())</f>
        <v>1.6193600959401689E-2</v>
      </c>
      <c r="N2190" s="182">
        <f>IFERROR(_xll.qlIndexFixing(ONIndex1M,I2190,TRUE,_xll.ohTrigger(RecalcTrigger,Trigger1M)),NA())</f>
        <v>1.5326373668669291E-2</v>
      </c>
      <c r="O2190" s="44" t="e">
        <f>IFERROR(_xll.qlIndexFixing(ONIndex3M,I2190,TRUE,_xll.ohTrigger(RecalcTrigger,Trigger3M)),NA())</f>
        <v>#N/A</v>
      </c>
      <c r="P2190" s="44">
        <f>IFERROR(_xll.qlIndexFixing(ONIndex6M,I2190,TRUE,_xll.ohTrigger(RecalcTrigger,Trigger6M)),NA())</f>
        <v>1.5879083819836382E-2</v>
      </c>
      <c r="Q2190" s="183">
        <f>IFERROR(_xll.qlIndexFixing(ONIndex1Y,I2190,TRUE,_xll.ohTrigger(RecalcTrigger,Trigger1Y)),NA())</f>
        <v>1.6100872679194467E-2</v>
      </c>
    </row>
    <row r="2191" spans="2:17" x14ac:dyDescent="0.2">
      <c r="B2191" s="39" t="s">
        <v>42</v>
      </c>
      <c r="D2191" s="42">
        <f>_xll.qlCalendarAdvance(Calendar,$D2190,B2191,"f",FALSE)</f>
        <v>54820</v>
      </c>
      <c r="E2191" s="177">
        <f>_xll.qlInterestRateIndexValueDate(IndexON,D2191)</f>
        <v>54820</v>
      </c>
      <c r="F2191" s="193">
        <f>IFERROR(_xll.qlIndexFixing(IndexON,D2191,TRUE,_xll.ohTrigger(RecalcTrigger,TriggerON)),NA())</f>
        <v>1.5540890115435246E-2</v>
      </c>
      <c r="H2191" s="42">
        <f>_xll.qlCalendarAdvance(Calendar,$H2190,B2191,"f",FALSE)</f>
        <v>54820</v>
      </c>
      <c r="I2191" s="177">
        <f>_xll.qlInterestRateIndexValueDate(Index1M,$H2191)</f>
        <v>54822</v>
      </c>
      <c r="J2191" s="182">
        <f>IFERROR(_xll.qlIndexFixing(Index1M,$H2191,TRUE,_xll.ohTrigger(RecalcTrigger,Trigger1M)),NA())</f>
        <v>1.5333049941423926E-2</v>
      </c>
      <c r="K2191" s="44" t="e">
        <f>IFERROR(_xll.qlIndexFixing(Index3M,H2191,TRUE,_xll.ohTrigger(RecalcTrigger,Trigger3M)),NA())</f>
        <v>#N/A</v>
      </c>
      <c r="L2191" s="44">
        <f>IFERROR(_xll.qlIndexFixing(Index6M,$H2191,TRUE,_xll.ohTrigger(RecalcTrigger,Trigger6M)),NA())</f>
        <v>1.5925752955197908E-2</v>
      </c>
      <c r="M2191" s="183">
        <f>IFERROR(_xll.qlIndexFixing(Index1Y,$H2191,TRUE,_xll.ohTrigger(RecalcTrigger,Trigger1Y)),NA())</f>
        <v>1.619183446808441E-2</v>
      </c>
      <c r="N2191" s="182">
        <f>IFERROR(_xll.qlIndexFixing(ONIndex1M,I2191,TRUE,_xll.ohTrigger(RecalcTrigger,Trigger1M)),NA())</f>
        <v>1.5325482079706632E-2</v>
      </c>
      <c r="O2191" s="44" t="e">
        <f>IFERROR(_xll.qlIndexFixing(ONIndex3M,I2191,TRUE,_xll.ohTrigger(RecalcTrigger,Trigger3M)),NA())</f>
        <v>#N/A</v>
      </c>
      <c r="P2191" s="44">
        <f>IFERROR(_xll.qlIndexFixing(ONIndex6M,I2191,TRUE,_xll.ohTrigger(RecalcTrigger,Trigger6M)),NA())</f>
        <v>1.5878060409040273E-2</v>
      </c>
      <c r="Q2191" s="183">
        <f>IFERROR(_xll.qlIndexFixing(ONIndex1Y,I2191,TRUE,_xll.ohTrigger(RecalcTrigger,Trigger1Y)),NA())</f>
        <v>1.6099783520111544E-2</v>
      </c>
    </row>
    <row r="2192" spans="2:17" x14ac:dyDescent="0.2">
      <c r="B2192" s="39" t="s">
        <v>42</v>
      </c>
      <c r="D2192" s="42">
        <f>_xll.qlCalendarAdvance(Calendar,$D2191,B2192,"f",FALSE)</f>
        <v>54827</v>
      </c>
      <c r="E2192" s="177">
        <f>_xll.qlInterestRateIndexValueDate(IndexON,D2192)</f>
        <v>54827</v>
      </c>
      <c r="F2192" s="193">
        <f>IFERROR(_xll.qlIndexFixing(IndexON,D2192,TRUE,_xll.ohTrigger(RecalcTrigger,TriggerON)),NA())</f>
        <v>1.5540249563583686E-2</v>
      </c>
      <c r="H2192" s="42">
        <f>_xll.qlCalendarAdvance(Calendar,$H2191,B2192,"f",FALSE)</f>
        <v>54827</v>
      </c>
      <c r="I2192" s="177">
        <f>_xll.qlInterestRateIndexValueDate(Index1M,$H2192)</f>
        <v>54829</v>
      </c>
      <c r="J2192" s="182">
        <f>IFERROR(_xll.qlIndexFixing(Index1M,$H2192,TRUE,_xll.ohTrigger(RecalcTrigger,Trigger1M)),NA())</f>
        <v>1.5332124391912607E-2</v>
      </c>
      <c r="K2192" s="44" t="e">
        <f>IFERROR(_xll.qlIndexFixing(Index3M,H2192,TRUE,_xll.ohTrigger(RecalcTrigger,Trigger3M)),NA())</f>
        <v>#N/A</v>
      </c>
      <c r="L2192" s="44">
        <f>IFERROR(_xll.qlIndexFixing(Index6M,$H2192,TRUE,_xll.ohTrigger(RecalcTrigger,Trigger6M)),NA())</f>
        <v>1.5924376488397035E-2</v>
      </c>
      <c r="M2192" s="183">
        <f>IFERROR(_xll.qlIndexFixing(Index1Y,$H2192,TRUE,_xll.ohTrigger(RecalcTrigger,Trigger1Y)),NA())</f>
        <v>1.6190041575345808E-2</v>
      </c>
      <c r="N2192" s="182">
        <f>IFERROR(_xll.qlIndexFixing(ONIndex1M,I2192,TRUE,_xll.ohTrigger(RecalcTrigger,Trigger1M)),NA())</f>
        <v>1.5324576559487824E-2</v>
      </c>
      <c r="O2192" s="44" t="e">
        <f>IFERROR(_xll.qlIndexFixing(ONIndex3M,I2192,TRUE,_xll.ohTrigger(RecalcTrigger,Trigger3M)),NA())</f>
        <v>#N/A</v>
      </c>
      <c r="P2192" s="44">
        <f>IFERROR(_xll.qlIndexFixing(ONIndex6M,I2192,TRUE,_xll.ohTrigger(RecalcTrigger,Trigger6M)),NA())</f>
        <v>1.587701168185518E-2</v>
      </c>
      <c r="Q2192" s="183">
        <f>IFERROR(_xll.qlIndexFixing(ONIndex1Y,I2192,TRUE,_xll.ohTrigger(RecalcTrigger,Trigger1Y)),NA())</f>
        <v>1.6098669722017789E-2</v>
      </c>
    </row>
    <row r="2193" spans="2:17" x14ac:dyDescent="0.2">
      <c r="B2193" s="39" t="s">
        <v>42</v>
      </c>
      <c r="D2193" s="42">
        <f>_xll.qlCalendarAdvance(Calendar,$D2192,B2193,"f",FALSE)</f>
        <v>54834</v>
      </c>
      <c r="E2193" s="177">
        <f>_xll.qlInterestRateIndexValueDate(IndexON,D2193)</f>
        <v>54834</v>
      </c>
      <c r="F2193" s="193">
        <f>IFERROR(_xll.qlIndexFixing(IndexON,D2193,TRUE,_xll.ohTrigger(RecalcTrigger,TriggerON)),NA())</f>
        <v>1.5539583654335942E-2</v>
      </c>
      <c r="H2193" s="42">
        <f>_xll.qlCalendarAdvance(Calendar,$H2192,B2193,"f",FALSE)</f>
        <v>54834</v>
      </c>
      <c r="I2193" s="177">
        <f>_xll.qlInterestRateIndexValueDate(Index1M,$H2193)</f>
        <v>54836</v>
      </c>
      <c r="J2193" s="182">
        <f>IFERROR(_xll.qlIndexFixing(Index1M,$H2193,TRUE,_xll.ohTrigger(RecalcTrigger,Trigger1M)),NA())</f>
        <v>1.533118483328171E-2</v>
      </c>
      <c r="K2193" s="44" t="e">
        <f>IFERROR(_xll.qlIndexFixing(Index3M,H2193,TRUE,_xll.ohTrigger(RecalcTrigger,Trigger3M)),NA())</f>
        <v>#N/A</v>
      </c>
      <c r="L2193" s="44">
        <f>IFERROR(_xll.qlIndexFixing(Index6M,$H2193,TRUE,_xll.ohTrigger(RecalcTrigger,Trigger6M)),NA())</f>
        <v>1.5922973790830096E-2</v>
      </c>
      <c r="M2193" s="183">
        <f>IFERROR(_xll.qlIndexFixing(Index1Y,$H2193,TRUE,_xll.ohTrigger(RecalcTrigger,Trigger1Y)),NA())</f>
        <v>1.618822222776144E-2</v>
      </c>
      <c r="N2193" s="182">
        <f>IFERROR(_xll.qlIndexFixing(ONIndex1M,I2193,TRUE,_xll.ohTrigger(RecalcTrigger,Trigger1M)),NA())</f>
        <v>1.5323657081713904E-2</v>
      </c>
      <c r="O2193" s="44" t="e">
        <f>IFERROR(_xll.qlIndexFixing(ONIndex3M,I2193,TRUE,_xll.ohTrigger(RecalcTrigger,Trigger3M)),NA())</f>
        <v>#N/A</v>
      </c>
      <c r="P2193" s="44">
        <f>IFERROR(_xll.qlIndexFixing(ONIndex6M,I2193,TRUE,_xll.ohTrigger(RecalcTrigger,Trigger6M)),NA())</f>
        <v>1.5875937584404198E-2</v>
      </c>
      <c r="Q2193" s="183">
        <f>IFERROR(_xll.qlIndexFixing(ONIndex1Y,I2193,TRUE,_xll.ohTrigger(RecalcTrigger,Trigger1Y)),NA())</f>
        <v>1.6097531231995532E-2</v>
      </c>
    </row>
    <row r="2194" spans="2:17" x14ac:dyDescent="0.2">
      <c r="B2194" s="39" t="s">
        <v>42</v>
      </c>
      <c r="D2194" s="42">
        <f>_xll.qlCalendarAdvance(Calendar,$D2193,B2194,"f",FALSE)</f>
        <v>54841</v>
      </c>
      <c r="E2194" s="177">
        <f>_xll.qlInterestRateIndexValueDate(IndexON,D2194)</f>
        <v>54841</v>
      </c>
      <c r="F2194" s="193">
        <f>IFERROR(_xll.qlIndexFixing(IndexON,D2194,TRUE,_xll.ohTrigger(RecalcTrigger,TriggerON)),NA())</f>
        <v>1.5538892335653642E-2</v>
      </c>
      <c r="H2194" s="42">
        <f>_xll.qlCalendarAdvance(Calendar,$H2193,B2194,"f",FALSE)</f>
        <v>54841</v>
      </c>
      <c r="I2194" s="177">
        <f>_xll.qlInterestRateIndexValueDate(Index1M,$H2194)</f>
        <v>54843</v>
      </c>
      <c r="J2194" s="182">
        <f>IFERROR(_xll.qlIndexFixing(Index1M,$H2194,TRUE,_xll.ohTrigger(RecalcTrigger,Trigger1M)),NA())</f>
        <v>1.533023123928366E-2</v>
      </c>
      <c r="K2194" s="44" t="e">
        <f>IFERROR(_xll.qlIndexFixing(Index3M,H2194,TRUE,_xll.ohTrigger(RecalcTrigger,Trigger3M)),NA())</f>
        <v>#N/A</v>
      </c>
      <c r="L2194" s="44">
        <f>IFERROR(_xll.qlIndexFixing(Index6M,$H2194,TRUE,_xll.ohTrigger(RecalcTrigger,Trigger6M)),NA())</f>
        <v>1.5921544808856904E-2</v>
      </c>
      <c r="M2194" s="183">
        <f>IFERROR(_xll.qlIndexFixing(Index1Y,$H2194,TRUE,_xll.ohTrigger(RecalcTrigger,Trigger1Y)),NA())</f>
        <v>1.6186376371910369E-2</v>
      </c>
      <c r="N2194" s="182">
        <f>IFERROR(_xll.qlIndexFixing(ONIndex1M,I2194,TRUE,_xll.ohTrigger(RecalcTrigger,Trigger1M)),NA())</f>
        <v>1.5322723620165846E-2</v>
      </c>
      <c r="O2194" s="44" t="e">
        <f>IFERROR(_xll.qlIndexFixing(ONIndex3M,I2194,TRUE,_xll.ohTrigger(RecalcTrigger,Trigger3M)),NA())</f>
        <v>#N/A</v>
      </c>
      <c r="P2194" s="44">
        <f>IFERROR(_xll.qlIndexFixing(ONIndex6M,I2194,TRUE,_xll.ohTrigger(RecalcTrigger,Trigger6M)),NA())</f>
        <v>1.5874838063689722E-2</v>
      </c>
      <c r="Q2194" s="183">
        <f>IFERROR(_xll.qlIndexFixing(ONIndex1Y,I2194,TRUE,_xll.ohTrigger(RecalcTrigger,Trigger1Y)),NA())</f>
        <v>1.609636799760672E-2</v>
      </c>
    </row>
    <row r="2195" spans="2:17" x14ac:dyDescent="0.2">
      <c r="B2195" s="39" t="s">
        <v>42</v>
      </c>
      <c r="D2195" s="42">
        <f>_xll.qlCalendarAdvance(Calendar,$D2194,B2195,"f",FALSE)</f>
        <v>54848</v>
      </c>
      <c r="E2195" s="177">
        <f>_xll.qlInterestRateIndexValueDate(IndexON,D2195)</f>
        <v>54848</v>
      </c>
      <c r="F2195" s="193">
        <f>IFERROR(_xll.qlIndexFixing(IndexON,D2195,TRUE,_xll.ohTrigger(RecalcTrigger,TriggerON)),NA())</f>
        <v>1.5538175555818157E-2</v>
      </c>
      <c r="H2195" s="42">
        <f>_xll.qlCalendarAdvance(Calendar,$H2194,B2195,"f",FALSE)</f>
        <v>54848</v>
      </c>
      <c r="I2195" s="177">
        <f>_xll.qlInterestRateIndexValueDate(Index1M,$H2195)</f>
        <v>54850</v>
      </c>
      <c r="J2195" s="182">
        <f>IFERROR(_xll.qlIndexFixing(Index1M,$H2195,TRUE,_xll.ohTrigger(RecalcTrigger,Trigger1M)),NA())</f>
        <v>1.5330286634722967E-2</v>
      </c>
      <c r="K2195" s="44" t="e">
        <f>IFERROR(_xll.qlIndexFixing(Index3M,H2195,TRUE,_xll.ohTrigger(RecalcTrigger,Trigger3M)),NA())</f>
        <v>#N/A</v>
      </c>
      <c r="L2195" s="44">
        <f>IFERROR(_xll.qlIndexFixing(Index6M,$H2195,TRUE,_xll.ohTrigger(RecalcTrigger,Trigger6M)),NA())</f>
        <v>1.592127751694852E-2</v>
      </c>
      <c r="M2195" s="183">
        <f>IFERROR(_xll.qlIndexFixing(Index1Y,$H2195,TRUE,_xll.ohTrigger(RecalcTrigger,Trigger1Y)),NA())</f>
        <v>1.6184503954373625E-2</v>
      </c>
      <c r="N2195" s="182">
        <f>IFERROR(_xll.qlIndexFixing(ONIndex1M,I2195,TRUE,_xll.ohTrigger(RecalcTrigger,Trigger1M)),NA())</f>
        <v>1.5321776148704558E-2</v>
      </c>
      <c r="O2195" s="44" t="e">
        <f>IFERROR(_xll.qlIndexFixing(ONIndex3M,I2195,TRUE,_xll.ohTrigger(RecalcTrigger,Trigger3M)),NA())</f>
        <v>#N/A</v>
      </c>
      <c r="P2195" s="44">
        <f>IFERROR(_xll.qlIndexFixing(ONIndex6M,I2195,TRUE,_xll.ohTrigger(RecalcTrigger,Trigger6M)),NA())</f>
        <v>1.5873713066474338E-2</v>
      </c>
      <c r="Q2195" s="183">
        <f>IFERROR(_xll.qlIndexFixing(ONIndex1Y,I2195,TRUE,_xll.ohTrigger(RecalcTrigger,Trigger1Y)),NA())</f>
        <v>1.6095179965853745E-2</v>
      </c>
    </row>
    <row r="2196" spans="2:17" x14ac:dyDescent="0.2">
      <c r="B2196" s="39" t="s">
        <v>42</v>
      </c>
      <c r="D2196" s="42">
        <f>_xll.qlCalendarAdvance(Calendar,$D2195,B2196,"f",FALSE)</f>
        <v>54855</v>
      </c>
      <c r="E2196" s="177">
        <f>_xll.qlInterestRateIndexValueDate(IndexON,D2196)</f>
        <v>54855</v>
      </c>
      <c r="F2196" s="193">
        <f>IFERROR(_xll.qlIndexFixing(IndexON,D2196,TRUE,_xll.ohTrigger(RecalcTrigger,TriggerON)),NA())</f>
        <v>1.553743326303092E-2</v>
      </c>
      <c r="H2196" s="42">
        <f>_xll.qlCalendarAdvance(Calendar,$H2195,B2196,"f",FALSE)</f>
        <v>54855</v>
      </c>
      <c r="I2196" s="177">
        <f>_xll.qlInterestRateIndexValueDate(Index1M,$H2196)</f>
        <v>54857</v>
      </c>
      <c r="J2196" s="182">
        <f>IFERROR(_xll.qlIndexFixing(Index1M,$H2196,TRUE,_xll.ohTrigger(RecalcTrigger,Trigger1M)),NA())</f>
        <v>1.5329555167416168E-2</v>
      </c>
      <c r="K2196" s="44" t="e">
        <f>IFERROR(_xll.qlIndexFixing(Index3M,H2196,TRUE,_xll.ohTrigger(RecalcTrigger,Trigger3M)),NA())</f>
        <v>#N/A</v>
      </c>
      <c r="L2196" s="44">
        <f>IFERROR(_xll.qlIndexFixing(Index6M,$H2196,TRUE,_xll.ohTrigger(RecalcTrigger,Trigger6M)),NA())</f>
        <v>1.5919785954454358E-2</v>
      </c>
      <c r="M2196" s="183">
        <f>IFERROR(_xll.qlIndexFixing(Index1Y,$H2196,TRUE,_xll.ohTrigger(RecalcTrigger,Trigger1Y)),NA())</f>
        <v>1.6182604921733991E-2</v>
      </c>
      <c r="N2196" s="182">
        <f>IFERROR(_xll.qlIndexFixing(ONIndex1M,I2196,TRUE,_xll.ohTrigger(RecalcTrigger,Trigger1M)),NA())</f>
        <v>1.5320814641111014E-2</v>
      </c>
      <c r="O2196" s="44" t="e">
        <f>IFERROR(_xll.qlIndexFixing(ONIndex3M,I2196,TRUE,_xll.ohTrigger(RecalcTrigger,Trigger3M)),NA())</f>
        <v>#N/A</v>
      </c>
      <c r="P2196" s="44">
        <f>IFERROR(_xll.qlIndexFixing(ONIndex6M,I2196,TRUE,_xll.ohTrigger(RecalcTrigger,Trigger6M)),NA())</f>
        <v>1.5872562539440693E-2</v>
      </c>
      <c r="Q2196" s="183">
        <f>IFERROR(_xll.qlIndexFixing(ONIndex1Y,I2196,TRUE,_xll.ohTrigger(RecalcTrigger,Trigger1Y)),NA())</f>
        <v>1.6093967084378491E-2</v>
      </c>
    </row>
    <row r="2197" spans="2:17" x14ac:dyDescent="0.2">
      <c r="B2197" s="39" t="s">
        <v>42</v>
      </c>
      <c r="D2197" s="42">
        <f>_xll.qlCalendarAdvance(Calendar,$D2196,B2197,"f",FALSE)</f>
        <v>54862</v>
      </c>
      <c r="E2197" s="177">
        <f>_xll.qlInterestRateIndexValueDate(IndexON,D2197)</f>
        <v>54862</v>
      </c>
      <c r="F2197" s="193">
        <f>IFERROR(_xll.qlIndexFixing(IndexON,D2197,TRUE,_xll.ohTrigger(RecalcTrigger,TriggerON)),NA())</f>
        <v>1.5536665405573302E-2</v>
      </c>
      <c r="H2197" s="42">
        <f>_xll.qlCalendarAdvance(Calendar,$H2196,B2197,"f",FALSE)</f>
        <v>54862</v>
      </c>
      <c r="I2197" s="177">
        <f>_xll.qlInterestRateIndexValueDate(Index1M,$H2197)</f>
        <v>54864</v>
      </c>
      <c r="J2197" s="182">
        <f>IFERROR(_xll.qlIndexFixing(Index1M,$H2197,TRUE,_xll.ohTrigger(RecalcTrigger,Trigger1M)),NA())</f>
        <v>1.5328300617649671E-2</v>
      </c>
      <c r="K2197" s="44" t="e">
        <f>IFERROR(_xll.qlIndexFixing(Index3M,H2197,TRUE,_xll.ohTrigger(RecalcTrigger,Trigger3M)),NA())</f>
        <v>#N/A</v>
      </c>
      <c r="L2197" s="44">
        <f>IFERROR(_xll.qlIndexFixing(Index6M,$H2197,TRUE,_xll.ohTrigger(RecalcTrigger,Trigger6M)),NA())</f>
        <v>1.5918267921683472E-2</v>
      </c>
      <c r="M2197" s="183">
        <f>IFERROR(_xll.qlIndexFixing(Index1Y,$H2197,TRUE,_xll.ohTrigger(RecalcTrigger,Trigger1Y)),NA())</f>
        <v>1.6180679220578194E-2</v>
      </c>
      <c r="N2197" s="182">
        <f>IFERROR(_xll.qlIndexFixing(ONIndex1M,I2197,TRUE,_xll.ohTrigger(RecalcTrigger,Trigger1M)),NA())</f>
        <v>1.531983907108625E-2</v>
      </c>
      <c r="O2197" s="44" t="e">
        <f>IFERROR(_xll.qlIndexFixing(ONIndex3M,I2197,TRUE,_xll.ohTrigger(RecalcTrigger,Trigger3M)),NA())</f>
        <v>#N/A</v>
      </c>
      <c r="P2197" s="44">
        <f>IFERROR(_xll.qlIndexFixing(ONIndex6M,I2197,TRUE,_xll.ohTrigger(RecalcTrigger,Trigger6M)),NA())</f>
        <v>1.5871386429191503E-2</v>
      </c>
      <c r="Q2197" s="183">
        <f>IFERROR(_xll.qlIndexFixing(ONIndex1Y,I2197,TRUE,_xll.ohTrigger(RecalcTrigger,Trigger1Y)),NA())</f>
        <v>1.609272930018335E-2</v>
      </c>
    </row>
    <row r="2198" spans="2:17" x14ac:dyDescent="0.2">
      <c r="B2198" s="39" t="s">
        <v>42</v>
      </c>
      <c r="D2198" s="42">
        <f>_xll.qlCalendarAdvance(Calendar,$D2197,B2198,"f",FALSE)</f>
        <v>54869</v>
      </c>
      <c r="E2198" s="177">
        <f>_xll.qlInterestRateIndexValueDate(IndexON,D2198)</f>
        <v>54869</v>
      </c>
      <c r="F2198" s="193">
        <f>IFERROR(_xll.qlIndexFixing(IndexON,D2198,TRUE,_xll.ohTrigger(RecalcTrigger,TriggerON)),NA())</f>
        <v>1.5535871931726675E-2</v>
      </c>
      <c r="H2198" s="42">
        <f>_xll.qlCalendarAdvance(Calendar,$H2197,B2198,"f",FALSE)</f>
        <v>54869</v>
      </c>
      <c r="I2198" s="177">
        <f>_xll.qlInterestRateIndexValueDate(Index1M,$H2198)</f>
        <v>54871</v>
      </c>
      <c r="J2198" s="182">
        <f>IFERROR(_xll.qlIndexFixing(Index1M,$H2198,TRUE,_xll.ohTrigger(RecalcTrigger,Trigger1M)),NA())</f>
        <v>1.5327286396887296E-2</v>
      </c>
      <c r="K2198" s="44" t="e">
        <f>IFERROR(_xll.qlIndexFixing(Index3M,H2198,TRUE,_xll.ohTrigger(RecalcTrigger,Trigger3M)),NA())</f>
        <v>#N/A</v>
      </c>
      <c r="L2198" s="44">
        <f>IFERROR(_xll.qlIndexFixing(Index6M,$H2198,TRUE,_xll.ohTrigger(RecalcTrigger,Trigger6M)),NA())</f>
        <v>1.591672336498717E-2</v>
      </c>
      <c r="M2198" s="183">
        <f>IFERROR(_xll.qlIndexFixing(Index1Y,$H2198,TRUE,_xll.ohTrigger(RecalcTrigger,Trigger1Y)),NA())</f>
        <v>1.6178726797494495E-2</v>
      </c>
      <c r="N2198" s="182">
        <f>IFERROR(_xll.qlIndexFixing(ONIndex1M,I2198,TRUE,_xll.ohTrigger(RecalcTrigger,Trigger1M)),NA())</f>
        <v>1.531884941241124E-2</v>
      </c>
      <c r="O2198" s="44" t="e">
        <f>IFERROR(_xll.qlIndexFixing(ONIndex3M,I2198,TRUE,_xll.ohTrigger(RecalcTrigger,Trigger3M)),NA())</f>
        <v>#N/A</v>
      </c>
      <c r="P2198" s="44">
        <f>IFERROR(_xll.qlIndexFixing(ONIndex6M,I2198,TRUE,_xll.ohTrigger(RecalcTrigger,Trigger6M)),NA())</f>
        <v>1.5870184682649224E-2</v>
      </c>
      <c r="Q2198" s="183">
        <f>IFERROR(_xll.qlIndexFixing(ONIndex1Y,I2198,TRUE,_xll.ohTrigger(RecalcTrigger,Trigger1Y)),NA())</f>
        <v>1.6091466560510526E-2</v>
      </c>
    </row>
    <row r="2199" spans="2:17" x14ac:dyDescent="0.2">
      <c r="B2199" s="39" t="s">
        <v>42</v>
      </c>
      <c r="D2199" s="42">
        <f>_xll.qlCalendarAdvance(Calendar,$D2198,B2199,"f",FALSE)</f>
        <v>54876</v>
      </c>
      <c r="E2199" s="177">
        <f>_xll.qlInterestRateIndexValueDate(IndexON,D2199)</f>
        <v>54876</v>
      </c>
      <c r="F2199" s="193">
        <f>IFERROR(_xll.qlIndexFixing(IndexON,D2199,TRUE,_xll.ohTrigger(RecalcTrigger,TriggerON)),NA())</f>
        <v>1.55350527895326E-2</v>
      </c>
      <c r="H2199" s="42">
        <f>_xll.qlCalendarAdvance(Calendar,$H2198,B2199,"f",FALSE)</f>
        <v>54876</v>
      </c>
      <c r="I2199" s="177">
        <f>_xll.qlInterestRateIndexValueDate(Index1M,$H2199)</f>
        <v>54878</v>
      </c>
      <c r="J2199" s="182">
        <f>IFERROR(_xll.qlIndexFixing(Index1M,$H2199,TRUE,_xll.ohTrigger(RecalcTrigger,Trigger1M)),NA())</f>
        <v>1.5325503505924671E-2</v>
      </c>
      <c r="K2199" s="44" t="e">
        <f>IFERROR(_xll.qlIndexFixing(Index3M,H2199,TRUE,_xll.ohTrigger(RecalcTrigger,Trigger3M)),NA())</f>
        <v>#N/A</v>
      </c>
      <c r="L2199" s="44">
        <f>IFERROR(_xll.qlIndexFixing(Index6M,$H2199,TRUE,_xll.ohTrigger(RecalcTrigger,Trigger6M)),NA())</f>
        <v>1.5914463697067126E-2</v>
      </c>
      <c r="M2199" s="183">
        <f>IFERROR(_xll.qlIndexFixing(Index1Y,$H2199,TRUE,_xll.ohTrigger(RecalcTrigger,Trigger1Y)),NA())</f>
        <v>1.6176545005478066E-2</v>
      </c>
      <c r="N2199" s="182">
        <f>IFERROR(_xll.qlIndexFixing(ONIndex1M,I2199,TRUE,_xll.ohTrigger(RecalcTrigger,Trigger1M)),NA())</f>
        <v>1.5317845638946892E-2</v>
      </c>
      <c r="O2199" s="44" t="e">
        <f>IFERROR(_xll.qlIndexFixing(ONIndex3M,I2199,TRUE,_xll.ohTrigger(RecalcTrigger,Trigger3M)),NA())</f>
        <v>#N/A</v>
      </c>
      <c r="P2199" s="44">
        <f>IFERROR(_xll.qlIndexFixing(ONIndex6M,I2199,TRUE,_xll.ohTrigger(RecalcTrigger,Trigger6M)),NA())</f>
        <v>1.5868957246416571E-2</v>
      </c>
      <c r="Q2199" s="183">
        <f>IFERROR(_xll.qlIndexFixing(ONIndex1Y,I2199,TRUE,_xll.ohTrigger(RecalcTrigger,Trigger1Y)),NA())</f>
        <v>1.6090178813081835E-2</v>
      </c>
    </row>
    <row r="2200" spans="2:17" x14ac:dyDescent="0.2">
      <c r="B2200" s="39" t="s">
        <v>42</v>
      </c>
      <c r="D2200" s="42">
        <f>_xll.qlCalendarAdvance(Calendar,$D2199,B2200,"f",FALSE)</f>
        <v>54883</v>
      </c>
      <c r="E2200" s="177">
        <f>_xll.qlInterestRateIndexValueDate(IndexON,D2200)</f>
        <v>54883</v>
      </c>
      <c r="F2200" s="193">
        <f>IFERROR(_xll.qlIndexFixing(IndexON,D2200,TRUE,_xll.ohTrigger(RecalcTrigger,TriggerON)),NA())</f>
        <v>1.5534207927352384E-2</v>
      </c>
      <c r="H2200" s="42">
        <f>_xll.qlCalendarAdvance(Calendar,$H2199,B2200,"f",FALSE)</f>
        <v>54883</v>
      </c>
      <c r="I2200" s="177">
        <f>_xll.qlInterestRateIndexValueDate(Index1M,$H2200)</f>
        <v>54885</v>
      </c>
      <c r="J2200" s="182">
        <f>IFERROR(_xll.qlIndexFixing(Index1M,$H2200,TRUE,_xll.ohTrigger(RecalcTrigger,Trigger1M)),NA())</f>
        <v>1.5325215399663583E-2</v>
      </c>
      <c r="K2200" s="44" t="e">
        <f>IFERROR(_xll.qlIndexFixing(Index3M,H2200,TRUE,_xll.ohTrigger(RecalcTrigger,Trigger3M)),NA())</f>
        <v>#N/A</v>
      </c>
      <c r="L2200" s="44">
        <f>IFERROR(_xll.qlIndexFixing(Index6M,$H2200,TRUE,_xll.ohTrigger(RecalcTrigger,Trigger6M)),NA())</f>
        <v>1.5912871903586711E-2</v>
      </c>
      <c r="M2200" s="183">
        <f>IFERROR(_xll.qlIndexFixing(Index1Y,$H2200,TRUE,_xll.ohTrigger(RecalcTrigger,Trigger1Y)),NA())</f>
        <v>1.6174741571910657E-2</v>
      </c>
      <c r="N2200" s="182">
        <f>IFERROR(_xll.qlIndexFixing(ONIndex1M,I2200,TRUE,_xll.ohTrigger(RecalcTrigger,Trigger1M)),NA())</f>
        <v>1.5316534290796824E-2</v>
      </c>
      <c r="O2200" s="44" t="e">
        <f>IFERROR(_xll.qlIndexFixing(ONIndex3M,I2200,TRUE,_xll.ohTrigger(RecalcTrigger,Trigger3M)),NA())</f>
        <v>#N/A</v>
      </c>
      <c r="P2200" s="44">
        <f>IFERROR(_xll.qlIndexFixing(ONIndex6M,I2200,TRUE,_xll.ohTrigger(RecalcTrigger,Trigger6M)),NA())</f>
        <v>1.5867341280255687E-2</v>
      </c>
      <c r="Q2200" s="183">
        <f>IFERROR(_xll.qlIndexFixing(ONIndex1Y,I2200,TRUE,_xll.ohTrigger(RecalcTrigger,Trigger1Y)),NA())</f>
        <v>1.608848630638704E-2</v>
      </c>
    </row>
    <row r="2201" spans="2:17" x14ac:dyDescent="0.2">
      <c r="B2201" s="39" t="s">
        <v>42</v>
      </c>
      <c r="D2201" s="42">
        <f>_xll.qlCalendarAdvance(Calendar,$D2200,B2201,"f",FALSE)</f>
        <v>54890</v>
      </c>
      <c r="E2201" s="177">
        <f>_xll.qlInterestRateIndexValueDate(IndexON,D2201)</f>
        <v>54890</v>
      </c>
      <c r="F2201" s="193">
        <f>IFERROR(_xll.qlIndexFixing(IndexON,D2201,TRUE,_xll.ohTrigger(RecalcTrigger,TriggerON)),NA())</f>
        <v>1.5533337293547334E-2</v>
      </c>
      <c r="H2201" s="42">
        <f>_xll.qlCalendarAdvance(Calendar,$H2200,B2201,"f",FALSE)</f>
        <v>54890</v>
      </c>
      <c r="I2201" s="177">
        <f>_xll.qlInterestRateIndexValueDate(Index1M,$H2201)</f>
        <v>54892</v>
      </c>
      <c r="J2201" s="182">
        <f>IFERROR(_xll.qlIndexFixing(Index1M,$H2201,TRUE,_xll.ohTrigger(RecalcTrigger,Trigger1M)),NA())</f>
        <v>1.532415857071423E-2</v>
      </c>
      <c r="K2201" s="44" t="e">
        <f>IFERROR(_xll.qlIndexFixing(Index3M,H2201,TRUE,_xll.ohTrigger(RecalcTrigger,Trigger3M)),NA())</f>
        <v>#N/A</v>
      </c>
      <c r="L2201" s="44">
        <f>IFERROR(_xll.qlIndexFixing(Index6M,$H2201,TRUE,_xll.ohTrigger(RecalcTrigger,Trigger6M)),NA())</f>
        <v>1.591125344024566E-2</v>
      </c>
      <c r="M2201" s="183">
        <f>IFERROR(_xll.qlIndexFixing(Index1Y,$H2201,TRUE,_xll.ohTrigger(RecalcTrigger,Trigger1Y)),NA())</f>
        <v>1.6172708662600177E-2</v>
      </c>
      <c r="N2201" s="182">
        <f>IFERROR(_xll.qlIndexFixing(ONIndex1M,I2201,TRUE,_xll.ohTrigger(RecalcTrigger,Trigger1M)),NA())</f>
        <v>1.5315795642854013E-2</v>
      </c>
      <c r="O2201" s="44" t="e">
        <f>IFERROR(_xll.qlIndexFixing(ONIndex3M,I2201,TRUE,_xll.ohTrigger(RecalcTrigger,Trigger3M)),NA())</f>
        <v>#N/A</v>
      </c>
      <c r="P2201" s="44">
        <f>IFERROR(_xll.qlIndexFixing(ONIndex6M,I2201,TRUE,_xll.ohTrigger(RecalcTrigger,Trigger6M)),NA())</f>
        <v>1.5866425091770608E-2</v>
      </c>
      <c r="Q2201" s="183">
        <f>IFERROR(_xll.qlIndexFixing(ONIndex1Y,I2201,TRUE,_xll.ohTrigger(RecalcTrigger,Trigger1Y)),NA())</f>
        <v>1.6087528083126301E-2</v>
      </c>
    </row>
    <row r="2202" spans="2:17" x14ac:dyDescent="0.2">
      <c r="B2202" s="39" t="s">
        <v>42</v>
      </c>
      <c r="D2202" s="42">
        <f>_xll.qlCalendarAdvance(Calendar,$D2201,B2202,"f",FALSE)</f>
        <v>54897</v>
      </c>
      <c r="E2202" s="177">
        <f>_xll.qlInterestRateIndexValueDate(IndexON,D2202)</f>
        <v>54897</v>
      </c>
      <c r="F2202" s="193">
        <f>IFERROR(_xll.qlIndexFixing(IndexON,D2202,TRUE,_xll.ohTrigger(RecalcTrigger,TriggerON)),NA())</f>
        <v>1.5532440836238948E-2</v>
      </c>
      <c r="H2202" s="42">
        <f>_xll.qlCalendarAdvance(Calendar,$H2201,B2202,"f",FALSE)</f>
        <v>54897</v>
      </c>
      <c r="I2202" s="177">
        <f>_xll.qlInterestRateIndexValueDate(Index1M,$H2202)</f>
        <v>54899</v>
      </c>
      <c r="J2202" s="182">
        <f>IFERROR(_xll.qlIndexFixing(Index1M,$H2202,TRUE,_xll.ohTrigger(RecalcTrigger,Trigger1M)),NA())</f>
        <v>1.5323087486537879E-2</v>
      </c>
      <c r="K2202" s="44" t="e">
        <f>IFERROR(_xll.qlIndexFixing(Index3M,H2202,TRUE,_xll.ohTrigger(RecalcTrigger,Trigger3M)),NA())</f>
        <v>#N/A</v>
      </c>
      <c r="L2202" s="44">
        <f>IFERROR(_xll.qlIndexFixing(Index6M,$H2202,TRUE,_xll.ohTrigger(RecalcTrigger,Trigger6M)),NA())</f>
        <v>1.5909608253407311E-2</v>
      </c>
      <c r="M2202" s="183">
        <f>IFERROR(_xll.qlIndexFixing(Index1Y,$H2202,TRUE,_xll.ohTrigger(RecalcTrigger,Trigger1Y)),NA())</f>
        <v>1.6170648817741988E-2</v>
      </c>
      <c r="N2202" s="182">
        <f>IFERROR(_xll.qlIndexFixing(ONIndex1M,I2202,TRUE,_xll.ohTrigger(RecalcTrigger,Trigger1M)),NA())</f>
        <v>1.5314749367627556E-2</v>
      </c>
      <c r="O2202" s="44" t="e">
        <f>IFERROR(_xll.qlIndexFixing(ONIndex3M,I2202,TRUE,_xll.ohTrigger(RecalcTrigger,Trigger3M)),NA())</f>
        <v>#N/A</v>
      </c>
      <c r="P2202" s="44">
        <f>IFERROR(_xll.qlIndexFixing(ONIndex6M,I2202,TRUE,_xll.ohTrigger(RecalcTrigger,Trigger6M)),NA())</f>
        <v>1.5865120266962407E-2</v>
      </c>
      <c r="Q2202" s="183">
        <f>IFERROR(_xll.qlIndexFixing(ONIndex1Y,I2202,TRUE,_xll.ohTrigger(RecalcTrigger,Trigger1Y)),NA())</f>
        <v>1.6086164995243735E-2</v>
      </c>
    </row>
    <row r="2203" spans="2:17" x14ac:dyDescent="0.2">
      <c r="B2203" s="39" t="s">
        <v>42</v>
      </c>
      <c r="D2203" s="42">
        <f>_xll.qlCalendarAdvance(Calendar,$D2202,B2203,"f",FALSE)</f>
        <v>54904</v>
      </c>
      <c r="E2203" s="177">
        <f>_xll.qlInterestRateIndexValueDate(IndexON,D2203)</f>
        <v>54904</v>
      </c>
      <c r="F2203" s="193">
        <f>IFERROR(_xll.qlIndexFixing(IndexON,D2203,TRUE,_xll.ohTrigger(RecalcTrigger,TriggerON)),NA())</f>
        <v>1.5531518503468789E-2</v>
      </c>
      <c r="H2203" s="42">
        <f>_xll.qlCalendarAdvance(Calendar,$H2202,B2203,"f",FALSE)</f>
        <v>54904</v>
      </c>
      <c r="I2203" s="177">
        <f>_xll.qlInterestRateIndexValueDate(Index1M,$H2203)</f>
        <v>54906</v>
      </c>
      <c r="J2203" s="182">
        <f>IFERROR(_xll.qlIndexFixing(Index1M,$H2203,TRUE,_xll.ohTrigger(RecalcTrigger,Trigger1M)),NA())</f>
        <v>1.5322002120885525E-2</v>
      </c>
      <c r="K2203" s="44" t="e">
        <f>IFERROR(_xll.qlIndexFixing(Index3M,H2203,TRUE,_xll.ohTrigger(RecalcTrigger,Trigger3M)),NA())</f>
        <v>#N/A</v>
      </c>
      <c r="L2203" s="44">
        <f>IFERROR(_xll.qlIndexFixing(Index6M,$H2203,TRUE,_xll.ohTrigger(RecalcTrigger,Trigger6M)),NA())</f>
        <v>1.5907936289437197E-2</v>
      </c>
      <c r="M2203" s="183">
        <f>IFERROR(_xll.qlIndexFixing(Index1Y,$H2203,TRUE,_xll.ohTrigger(RecalcTrigger,Trigger1Y)),NA())</f>
        <v>1.6168561983937488E-2</v>
      </c>
      <c r="N2203" s="182">
        <f>IFERROR(_xll.qlIndexFixing(ONIndex1M,I2203,TRUE,_xll.ohTrigger(RecalcTrigger,Trigger1M)),NA())</f>
        <v>1.5313688872735653E-2</v>
      </c>
      <c r="O2203" s="44" t="e">
        <f>IFERROR(_xll.qlIndexFixing(ONIndex3M,I2203,TRUE,_xll.ohTrigger(RecalcTrigger,Trigger3M)),NA())</f>
        <v>#N/A</v>
      </c>
      <c r="P2203" s="44">
        <f>IFERROR(_xll.qlIndexFixing(ONIndex6M,I2203,TRUE,_xll.ohTrigger(RecalcTrigger,Trigger6M)),NA())</f>
        <v>1.58637895393543E-2</v>
      </c>
      <c r="Q2203" s="183">
        <f>IFERROR(_xll.qlIndexFixing(ONIndex1Y,I2203,TRUE,_xll.ohTrigger(RecalcTrigger,Trigger1Y)),NA())</f>
        <v>1.6084776688654046E-2</v>
      </c>
    </row>
    <row r="2204" spans="2:17" x14ac:dyDescent="0.2">
      <c r="B2204" s="39" t="s">
        <v>42</v>
      </c>
      <c r="D2204" s="42">
        <f>_xll.qlCalendarAdvance(Calendar,$D2203,B2204,"f",FALSE)</f>
        <v>54911</v>
      </c>
      <c r="E2204" s="177">
        <f>_xll.qlInterestRateIndexValueDate(IndexON,D2204)</f>
        <v>54911</v>
      </c>
      <c r="F2204" s="193">
        <f>IFERROR(_xll.qlIndexFixing(IndexON,D2204,TRUE,_xll.ohTrigger(RecalcTrigger,TriggerON)),NA())</f>
        <v>1.5530570243678099E-2</v>
      </c>
      <c r="H2204" s="42">
        <f>_xll.qlCalendarAdvance(Calendar,$H2203,B2204,"f",FALSE)</f>
        <v>54911</v>
      </c>
      <c r="I2204" s="177">
        <f>_xll.qlInterestRateIndexValueDate(Index1M,$H2204)</f>
        <v>54913</v>
      </c>
      <c r="J2204" s="182">
        <f>IFERROR(_xll.qlIndexFixing(Index1M,$H2204,TRUE,_xll.ohTrigger(RecalcTrigger,Trigger1M)),NA())</f>
        <v>1.5320902447518159E-2</v>
      </c>
      <c r="K2204" s="44" t="e">
        <f>IFERROR(_xll.qlIndexFixing(Index3M,H2204,TRUE,_xll.ohTrigger(RecalcTrigger,Trigger3M)),NA())</f>
        <v>#N/A</v>
      </c>
      <c r="L2204" s="44">
        <f>IFERROR(_xll.qlIndexFixing(Index6M,$H2204,TRUE,_xll.ohTrigger(RecalcTrigger,Trigger6M)),NA())</f>
        <v>1.5906896018343619E-2</v>
      </c>
      <c r="M2204" s="183">
        <f>IFERROR(_xll.qlIndexFixing(Index1Y,$H2204,TRUE,_xll.ohTrigger(RecalcTrigger,Trigger1Y)),NA())</f>
        <v>1.6166448107790488E-2</v>
      </c>
      <c r="N2204" s="182">
        <f>IFERROR(_xll.qlIndexFixing(ONIndex1M,I2204,TRUE,_xll.ohTrigger(RecalcTrigger,Trigger1M)),NA())</f>
        <v>1.5312614131959279E-2</v>
      </c>
      <c r="O2204" s="44" t="e">
        <f>IFERROR(_xll.qlIndexFixing(ONIndex3M,I2204,TRUE,_xll.ohTrigger(RecalcTrigger,Trigger3M)),NA())</f>
        <v>#N/A</v>
      </c>
      <c r="P2204" s="44">
        <f>IFERROR(_xll.qlIndexFixing(ONIndex6M,I2204,TRUE,_xll.ohTrigger(RecalcTrigger,Trigger6M)),NA())</f>
        <v>1.5862432855549002E-2</v>
      </c>
      <c r="Q2204" s="183">
        <f>IFERROR(_xll.qlIndexFixing(ONIndex1Y,I2204,TRUE,_xll.ohTrigger(RecalcTrigger,Trigger1Y)),NA())</f>
        <v>1.6083363110599436E-2</v>
      </c>
    </row>
    <row r="2205" spans="2:17" x14ac:dyDescent="0.2">
      <c r="B2205" s="39" t="s">
        <v>42</v>
      </c>
      <c r="D2205" s="42">
        <f>_xll.qlCalendarAdvance(Calendar,$D2204,B2205,"f",FALSE)</f>
        <v>54918</v>
      </c>
      <c r="E2205" s="177">
        <f>_xll.qlInterestRateIndexValueDate(IndexON,D2205)</f>
        <v>54918</v>
      </c>
      <c r="F2205" s="193">
        <f>IFERROR(_xll.qlIndexFixing(IndexON,D2205,TRUE,_xll.ohTrigger(RecalcTrigger,TriggerON)),NA())</f>
        <v>1.5529596005228186E-2</v>
      </c>
      <c r="H2205" s="42">
        <f>_xll.qlCalendarAdvance(Calendar,$H2204,B2205,"f",FALSE)</f>
        <v>54918</v>
      </c>
      <c r="I2205" s="177">
        <f>_xll.qlInterestRateIndexValueDate(Index1M,$H2205)</f>
        <v>54920</v>
      </c>
      <c r="J2205" s="182">
        <f>IFERROR(_xll.qlIndexFixing(Index1M,$H2205,TRUE,_xll.ohTrigger(RecalcTrigger,Trigger1M)),NA())</f>
        <v>1.5319788440181781E-2</v>
      </c>
      <c r="K2205" s="44" t="e">
        <f>IFERROR(_xll.qlIndexFixing(Index3M,H2205,TRUE,_xll.ohTrigger(RecalcTrigger,Trigger3M)),NA())</f>
        <v>#N/A</v>
      </c>
      <c r="L2205" s="44">
        <f>IFERROR(_xll.qlIndexFixing(Index6M,$H2205,TRUE,_xll.ohTrigger(RecalcTrigger,Trigger6M)),NA())</f>
        <v>1.5905164292177282E-2</v>
      </c>
      <c r="M2205" s="183">
        <f>IFERROR(_xll.qlIndexFixing(Index1Y,$H2205,TRUE,_xll.ohTrigger(RecalcTrigger,Trigger1Y)),NA())</f>
        <v>1.6164307135907857E-2</v>
      </c>
      <c r="N2205" s="182">
        <f>IFERROR(_xll.qlIndexFixing(ONIndex1M,I2205,TRUE,_xll.ohTrigger(RecalcTrigger,Trigger1M)),NA())</f>
        <v>1.5311525119079405E-2</v>
      </c>
      <c r="O2205" s="44" t="e">
        <f>IFERROR(_xll.qlIndexFixing(ONIndex3M,I2205,TRUE,_xll.ohTrigger(RecalcTrigger,Trigger3M)),NA())</f>
        <v>#N/A</v>
      </c>
      <c r="P2205" s="44">
        <f>IFERROR(_xll.qlIndexFixing(ONIndex6M,I2205,TRUE,_xll.ohTrigger(RecalcTrigger,Trigger6M)),NA())</f>
        <v>1.5861050162708779E-2</v>
      </c>
      <c r="Q2205" s="183">
        <f>IFERROR(_xll.qlIndexFixing(ONIndex1Y,I2205,TRUE,_xll.ohTrigger(RecalcTrigger,Trigger1Y)),NA())</f>
        <v>1.6081924208082299E-2</v>
      </c>
    </row>
    <row r="2206" spans="2:17" x14ac:dyDescent="0.2">
      <c r="B2206" s="39" t="s">
        <v>42</v>
      </c>
      <c r="D2206" s="42">
        <f>_xll.qlCalendarAdvance(Calendar,$D2205,B2206,"f",FALSE)</f>
        <v>54925</v>
      </c>
      <c r="E2206" s="177">
        <f>_xll.qlInterestRateIndexValueDate(IndexON,D2206)</f>
        <v>54925</v>
      </c>
      <c r="F2206" s="193">
        <f>IFERROR(_xll.qlIndexFixing(IndexON,D2206,TRUE,_xll.ohTrigger(RecalcTrigger,TriggerON)),NA())</f>
        <v>1.5528595736080675E-2</v>
      </c>
      <c r="H2206" s="42">
        <f>_xll.qlCalendarAdvance(Calendar,$H2205,B2206,"f",FALSE)</f>
        <v>54925</v>
      </c>
      <c r="I2206" s="177">
        <f>_xll.qlInterestRateIndexValueDate(Index1M,$H2206)</f>
        <v>54927</v>
      </c>
      <c r="J2206" s="182">
        <f>IFERROR(_xll.qlIndexFixing(Index1M,$H2206,TRUE,_xll.ohTrigger(RecalcTrigger,Trigger1M)),NA())</f>
        <v>1.5318660072634882E-2</v>
      </c>
      <c r="K2206" s="44" t="e">
        <f>IFERROR(_xll.qlIndexFixing(Index3M,H2206,TRUE,_xll.ohTrigger(RecalcTrigger,Trigger3M)),NA())</f>
        <v>#N/A</v>
      </c>
      <c r="L2206" s="44">
        <f>IFERROR(_xll.qlIndexFixing(Index6M,$H2206,TRUE,_xll.ohTrigger(RecalcTrigger,Trigger6M)),NA())</f>
        <v>1.5903405612957822E-2</v>
      </c>
      <c r="M2206" s="183">
        <f>IFERROR(_xll.qlIndexFixing(Index1Y,$H2206,TRUE,_xll.ohTrigger(RecalcTrigger,Trigger1Y)),NA())</f>
        <v>1.6162139014899102E-2</v>
      </c>
      <c r="N2206" s="182">
        <f>IFERROR(_xll.qlIndexFixing(ONIndex1M,I2206,TRUE,_xll.ohTrigger(RecalcTrigger,Trigger1M)),NA())</f>
        <v>1.5310421807877006E-2</v>
      </c>
      <c r="O2206" s="44" t="e">
        <f>IFERROR(_xll.qlIndexFixing(ONIndex3M,I2206,TRUE,_xll.ohTrigger(RecalcTrigger,Trigger3M)),NA())</f>
        <v>#N/A</v>
      </c>
      <c r="P2206" s="44">
        <f>IFERROR(_xll.qlIndexFixing(ONIndex6M,I2206,TRUE,_xll.ohTrigger(RecalcTrigger,Trigger6M)),NA())</f>
        <v>1.5859641407116598E-2</v>
      </c>
      <c r="Q2206" s="183">
        <f>IFERROR(_xll.qlIndexFixing(ONIndex1Y,I2206,TRUE,_xll.ohTrigger(RecalcTrigger,Trigger1Y)),NA())</f>
        <v>1.6080459928744517E-2</v>
      </c>
    </row>
    <row r="2207" spans="2:17" x14ac:dyDescent="0.2">
      <c r="B2207" s="39" t="s">
        <v>42</v>
      </c>
      <c r="D2207" s="42">
        <f>_xll.qlCalendarAdvance(Calendar,$D2206,B2207,"f",FALSE)</f>
        <v>54932</v>
      </c>
      <c r="E2207" s="177">
        <f>_xll.qlInterestRateIndexValueDate(IndexON,D2207)</f>
        <v>54932</v>
      </c>
      <c r="F2207" s="193">
        <f>IFERROR(_xll.qlIndexFixing(IndexON,D2207,TRUE,_xll.ohTrigger(RecalcTrigger,TriggerON)),NA())</f>
        <v>1.5527569384596873E-2</v>
      </c>
      <c r="H2207" s="42">
        <f>_xll.qlCalendarAdvance(Calendar,$H2206,B2207,"f",FALSE)</f>
        <v>54932</v>
      </c>
      <c r="I2207" s="177">
        <f>_xll.qlInterestRateIndexValueDate(Index1M,$H2207)</f>
        <v>54934</v>
      </c>
      <c r="J2207" s="182">
        <f>IFERROR(_xll.qlIndexFixing(Index1M,$H2207,TRUE,_xll.ohTrigger(RecalcTrigger,Trigger1M)),NA())</f>
        <v>1.5317517318625962E-2</v>
      </c>
      <c r="K2207" s="44" t="e">
        <f>IFERROR(_xll.qlIndexFixing(Index3M,H2207,TRUE,_xll.ohTrigger(RecalcTrigger,Trigger3M)),NA())</f>
        <v>#N/A</v>
      </c>
      <c r="L2207" s="44">
        <f>IFERROR(_xll.qlIndexFixing(Index6M,$H2207,TRUE,_xll.ohTrigger(RecalcTrigger,Trigger6M)),NA())</f>
        <v>1.5901619927052874E-2</v>
      </c>
      <c r="M2207" s="183">
        <f>IFERROR(_xll.qlIndexFixing(Index1Y,$H2207,TRUE,_xll.ohTrigger(RecalcTrigger,Trigger1Y)),NA())</f>
        <v>1.6159943691376133E-2</v>
      </c>
      <c r="N2207" s="182">
        <f>IFERROR(_xll.qlIndexFixing(ONIndex1M,I2207,TRUE,_xll.ohTrigger(RecalcTrigger,Trigger1M)),NA())</f>
        <v>1.5309304172133054E-2</v>
      </c>
      <c r="O2207" s="44" t="e">
        <f>IFERROR(_xll.qlIndexFixing(ONIndex3M,I2207,TRUE,_xll.ohTrigger(RecalcTrigger,Trigger3M)),NA())</f>
        <v>#N/A</v>
      </c>
      <c r="P2207" s="44">
        <f>IFERROR(_xll.qlIndexFixing(ONIndex6M,I2207,TRUE,_xll.ohTrigger(RecalcTrigger,Trigger6M)),NA())</f>
        <v>1.5858206535934727E-2</v>
      </c>
      <c r="Q2207" s="183">
        <f>IFERROR(_xll.qlIndexFixing(ONIndex1Y,I2207,TRUE,_xll.ohTrigger(RecalcTrigger,Trigger1Y)),NA())</f>
        <v>1.6078970219828292E-2</v>
      </c>
    </row>
    <row r="2208" spans="2:17" x14ac:dyDescent="0.2">
      <c r="B2208" s="39" t="s">
        <v>42</v>
      </c>
      <c r="D2208" s="42">
        <f>_xll.qlCalendarAdvance(Calendar,$D2207,B2208,"f",FALSE)</f>
        <v>54939</v>
      </c>
      <c r="E2208" s="177">
        <f>_xll.qlInterestRateIndexValueDate(IndexON,D2208)</f>
        <v>54939</v>
      </c>
      <c r="F2208" s="193">
        <f>IFERROR(_xll.qlIndexFixing(IndexON,D2208,TRUE,_xll.ohTrigger(RecalcTrigger,TriggerON)),NA())</f>
        <v>1.5526516899058151E-2</v>
      </c>
      <c r="H2208" s="42">
        <f>_xll.qlCalendarAdvance(Calendar,$H2207,B2208,"f",FALSE)</f>
        <v>54939</v>
      </c>
      <c r="I2208" s="177">
        <f>_xll.qlInterestRateIndexValueDate(Index1M,$H2208)</f>
        <v>54941</v>
      </c>
      <c r="J2208" s="182">
        <f>IFERROR(_xll.qlIndexFixing(Index1M,$H2208,TRUE,_xll.ohTrigger(RecalcTrigger,Trigger1M)),NA())</f>
        <v>1.5316360151906017E-2</v>
      </c>
      <c r="K2208" s="44" t="e">
        <f>IFERROR(_xll.qlIndexFixing(Index3M,H2208,TRUE,_xll.ohTrigger(RecalcTrigger,Trigger3M)),NA())</f>
        <v>#N/A</v>
      </c>
      <c r="L2208" s="44">
        <f>IFERROR(_xll.qlIndexFixing(Index6M,$H2208,TRUE,_xll.ohTrigger(RecalcTrigger,Trigger6M)),NA())</f>
        <v>1.5899172935494799E-2</v>
      </c>
      <c r="M2208" s="183">
        <f>IFERROR(_xll.qlIndexFixing(Index1Y,$H2208,TRUE,_xll.ohTrigger(RecalcTrigger,Trigger1Y)),NA())</f>
        <v>1.6157721111953492E-2</v>
      </c>
      <c r="N2208" s="182">
        <f>IFERROR(_xll.qlIndexFixing(ONIndex1M,I2208,TRUE,_xll.ohTrigger(RecalcTrigger,Trigger1M)),NA())</f>
        <v>1.5308172185708457E-2</v>
      </c>
      <c r="O2208" s="44" t="e">
        <f>IFERROR(_xll.qlIndexFixing(ONIndex3M,I2208,TRUE,_xll.ohTrigger(RecalcTrigger,Trigger3M)),NA())</f>
        <v>#N/A</v>
      </c>
      <c r="P2208" s="44">
        <f>IFERROR(_xll.qlIndexFixing(ONIndex6M,I2208,TRUE,_xll.ohTrigger(RecalcTrigger,Trigger6M)),NA())</f>
        <v>1.5856745495366198E-2</v>
      </c>
      <c r="Q2208" s="183">
        <f>IFERROR(_xll.qlIndexFixing(ONIndex1Y,I2208,TRUE,_xll.ohTrigger(RecalcTrigger,Trigger1Y)),NA())</f>
        <v>1.6077455028415955E-2</v>
      </c>
    </row>
    <row r="2209" spans="2:17" x14ac:dyDescent="0.2">
      <c r="B2209" s="39" t="s">
        <v>42</v>
      </c>
      <c r="D2209" s="42">
        <f>_xll.qlCalendarAdvance(Calendar,$D2208,B2209,"f",FALSE)</f>
        <v>54946</v>
      </c>
      <c r="E2209" s="177">
        <f>_xll.qlInterestRateIndexValueDate(IndexON,D2209)</f>
        <v>54946</v>
      </c>
      <c r="F2209" s="193">
        <f>IFERROR(_xll.qlIndexFixing(IndexON,D2209,TRUE,_xll.ohTrigger(RecalcTrigger,TriggerON)),NA())</f>
        <v>1.5525438227665944E-2</v>
      </c>
      <c r="H2209" s="42">
        <f>_xll.qlCalendarAdvance(Calendar,$H2208,B2209,"f",FALSE)</f>
        <v>54946</v>
      </c>
      <c r="I2209" s="177">
        <f>_xll.qlInterestRateIndexValueDate(Index1M,$H2209)</f>
        <v>54948</v>
      </c>
      <c r="J2209" s="182">
        <f>IFERROR(_xll.qlIndexFixing(Index1M,$H2209,TRUE,_xll.ohTrigger(RecalcTrigger,Trigger1M)),NA())</f>
        <v>1.5315188546236036E-2</v>
      </c>
      <c r="K2209" s="44" t="e">
        <f>IFERROR(_xll.qlIndexFixing(Index3M,H2209,TRUE,_xll.ohTrigger(RecalcTrigger,Trigger3M)),NA())</f>
        <v>#N/A</v>
      </c>
      <c r="L2209" s="44">
        <f>IFERROR(_xll.qlIndexFixing(Index6M,$H2209,TRUE,_xll.ohTrigger(RecalcTrigger,Trigger6M)),NA())</f>
        <v>1.5897339182481318E-2</v>
      </c>
      <c r="M2209" s="183">
        <f>IFERROR(_xll.qlIndexFixing(Index1Y,$H2209,TRUE,_xll.ohTrigger(RecalcTrigger,Trigger1Y)),NA())</f>
        <v>1.6155471223249219E-2</v>
      </c>
      <c r="N2209" s="182">
        <f>IFERROR(_xll.qlIndexFixing(ONIndex1M,I2209,TRUE,_xll.ohTrigger(RecalcTrigger,Trigger1M)),NA())</f>
        <v>1.5307025822144382E-2</v>
      </c>
      <c r="O2209" s="44" t="e">
        <f>IFERROR(_xll.qlIndexFixing(ONIndex3M,I2209,TRUE,_xll.ohTrigger(RecalcTrigger,Trigger3M)),NA())</f>
        <v>#N/A</v>
      </c>
      <c r="P2209" s="44">
        <f>IFERROR(_xll.qlIndexFixing(ONIndex6M,I2209,TRUE,_xll.ohTrigger(RecalcTrigger,Trigger6M)),NA())</f>
        <v>1.5855258232573277E-2</v>
      </c>
      <c r="Q2209" s="183">
        <f>IFERROR(_xll.qlIndexFixing(ONIndex1Y,I2209,TRUE,_xll.ohTrigger(RecalcTrigger,Trigger1Y)),NA())</f>
        <v>1.6075914301989513E-2</v>
      </c>
    </row>
    <row r="2210" spans="2:17" x14ac:dyDescent="0.2">
      <c r="B2210" s="39" t="s">
        <v>42</v>
      </c>
      <c r="D2210" s="42">
        <f>_xll.qlCalendarAdvance(Calendar,$D2209,B2210,"f",FALSE)</f>
        <v>54953</v>
      </c>
      <c r="E2210" s="177">
        <f>_xll.qlInterestRateIndexValueDate(IndexON,D2210)</f>
        <v>54953</v>
      </c>
      <c r="F2210" s="193">
        <f>IFERROR(_xll.qlIndexFixing(IndexON,D2210,TRUE,_xll.ohTrigger(RecalcTrigger,TriggerON)),NA())</f>
        <v>1.552433331854175E-2</v>
      </c>
      <c r="H2210" s="42">
        <f>_xll.qlCalendarAdvance(Calendar,$H2209,B2210,"f",FALSE)</f>
        <v>54953</v>
      </c>
      <c r="I2210" s="177">
        <f>_xll.qlInterestRateIndexValueDate(Index1M,$H2210)</f>
        <v>54955</v>
      </c>
      <c r="J2210" s="182">
        <f>IFERROR(_xll.qlIndexFixing(Index1M,$H2210,TRUE,_xll.ohTrigger(RecalcTrigger,Trigger1M)),NA())</f>
        <v>1.5314002475364519E-2</v>
      </c>
      <c r="K2210" s="44" t="e">
        <f>IFERROR(_xll.qlIndexFixing(Index3M,H2210,TRUE,_xll.ohTrigger(RecalcTrigger,Trigger3M)),NA())</f>
        <v>#N/A</v>
      </c>
      <c r="L2210" s="44">
        <f>IFERROR(_xll.qlIndexFixing(Index6M,$H2210,TRUE,_xll.ohTrigger(RecalcTrigger,Trigger6M)),NA())</f>
        <v>1.5895478276929696E-2</v>
      </c>
      <c r="M2210" s="183">
        <f>IFERROR(_xll.qlIndexFixing(Index1Y,$H2210,TRUE,_xll.ohTrigger(RecalcTrigger,Trigger1Y)),NA())</f>
        <v>1.6153193971882671E-2</v>
      </c>
      <c r="N2210" s="182">
        <f>IFERROR(_xll.qlIndexFixing(ONIndex1M,I2210,TRUE,_xll.ohTrigger(RecalcTrigger,Trigger1M)),NA())</f>
        <v>1.5305865055461609E-2</v>
      </c>
      <c r="O2210" s="44" t="e">
        <f>IFERROR(_xll.qlIndexFixing(ONIndex3M,I2210,TRUE,_xll.ohTrigger(RecalcTrigger,Trigger3M)),NA())</f>
        <v>#N/A</v>
      </c>
      <c r="P2210" s="44">
        <f>IFERROR(_xll.qlIndexFixing(ONIndex6M,I2210,TRUE,_xll.ohTrigger(RecalcTrigger,Trigger6M)),NA())</f>
        <v>1.5853744693998806E-2</v>
      </c>
      <c r="Q2210" s="183">
        <f>IFERROR(_xll.qlIndexFixing(ONIndex1Y,I2210,TRUE,_xll.ohTrigger(RecalcTrigger,Trigger1Y)),NA())</f>
        <v>1.6074347987791171E-2</v>
      </c>
    </row>
    <row r="2211" spans="2:17" x14ac:dyDescent="0.2">
      <c r="B2211" s="39" t="s">
        <v>42</v>
      </c>
      <c r="D2211" s="42">
        <f>_xll.qlCalendarAdvance(Calendar,$D2210,B2211,"f",FALSE)</f>
        <v>54960</v>
      </c>
      <c r="E2211" s="177">
        <f>_xll.qlInterestRateIndexValueDate(IndexON,D2211)</f>
        <v>54960</v>
      </c>
      <c r="F2211" s="193">
        <f>IFERROR(_xll.qlIndexFixing(IndexON,D2211,TRUE,_xll.ohTrigger(RecalcTrigger,TriggerON)),NA())</f>
        <v>1.5523202119966939E-2</v>
      </c>
      <c r="H2211" s="42">
        <f>_xll.qlCalendarAdvance(Calendar,$H2210,B2211,"f",FALSE)</f>
        <v>54960</v>
      </c>
      <c r="I2211" s="177">
        <f>_xll.qlInterestRateIndexValueDate(Index1M,$H2211)</f>
        <v>54962</v>
      </c>
      <c r="J2211" s="182">
        <f>IFERROR(_xll.qlIndexFixing(Index1M,$H2211,TRUE,_xll.ohTrigger(RecalcTrigger,Trigger1M)),NA())</f>
        <v>1.5312801913039964E-2</v>
      </c>
      <c r="K2211" s="44" t="e">
        <f>IFERROR(_xll.qlIndexFixing(Index3M,H2211,TRUE,_xll.ohTrigger(RecalcTrigger,Trigger3M)),NA())</f>
        <v>#N/A</v>
      </c>
      <c r="L2211" s="44">
        <f>IFERROR(_xll.qlIndexFixing(Index6M,$H2211,TRUE,_xll.ohTrigger(RecalcTrigger,Trigger6M)),NA())</f>
        <v>1.5893590153899531E-2</v>
      </c>
      <c r="M2211" s="183">
        <f>IFERROR(_xll.qlIndexFixing(Index1Y,$H2211,TRUE,_xll.ohTrigger(RecalcTrigger,Trigger1Y)),NA())</f>
        <v>1.615088930447715E-2</v>
      </c>
      <c r="N2211" s="182">
        <f>IFERROR(_xll.qlIndexFixing(ONIndex1M,I2211,TRUE,_xll.ohTrigger(RecalcTrigger,Trigger1M)),NA())</f>
        <v>1.5304689859361176E-2</v>
      </c>
      <c r="O2211" s="44" t="e">
        <f>IFERROR(_xll.qlIndexFixing(ONIndex3M,I2211,TRUE,_xll.ohTrigger(RecalcTrigger,Trigger3M)),NA())</f>
        <v>#N/A</v>
      </c>
      <c r="P2211" s="44">
        <f>IFERROR(_xll.qlIndexFixing(ONIndex6M,I2211,TRUE,_xll.ohTrigger(RecalcTrigger,Trigger6M)),NA())</f>
        <v>1.5852204826645178E-2</v>
      </c>
      <c r="Q2211" s="183">
        <f>IFERROR(_xll.qlIndexFixing(ONIndex1Y,I2211,TRUE,_xll.ohTrigger(RecalcTrigger,Trigger1Y)),NA())</f>
        <v>1.6072756033302937E-2</v>
      </c>
    </row>
    <row r="2212" spans="2:17" x14ac:dyDescent="0.2">
      <c r="B2212" s="39" t="s">
        <v>42</v>
      </c>
      <c r="D2212" s="42">
        <f>_xll.qlCalendarAdvance(Calendar,$D2211,B2212,"f",FALSE)</f>
        <v>54967</v>
      </c>
      <c r="E2212" s="177">
        <f>_xll.qlInterestRateIndexValueDate(IndexON,D2212)</f>
        <v>54967</v>
      </c>
      <c r="F2212" s="193">
        <f>IFERROR(_xll.qlIndexFixing(IndexON,D2212,TRUE,_xll.ohTrigger(RecalcTrigger,TriggerON)),NA())</f>
        <v>1.5522044580222882E-2</v>
      </c>
      <c r="H2212" s="42">
        <f>_xll.qlCalendarAdvance(Calendar,$H2211,B2212,"f",FALSE)</f>
        <v>54967</v>
      </c>
      <c r="I2212" s="177">
        <f>_xll.qlInterestRateIndexValueDate(Index1M,$H2212)</f>
        <v>54969</v>
      </c>
      <c r="J2212" s="182">
        <f>IFERROR(_xll.qlIndexFixing(Index1M,$H2212,TRUE,_xll.ohTrigger(RecalcTrigger,Trigger1M)),NA())</f>
        <v>1.5310874290995565E-2</v>
      </c>
      <c r="K2212" s="44" t="e">
        <f>IFERROR(_xll.qlIndexFixing(Index3M,H2212,TRUE,_xll.ohTrigger(RecalcTrigger,Trigger3M)),NA())</f>
        <v>#N/A</v>
      </c>
      <c r="L2212" s="44">
        <f>IFERROR(_xll.qlIndexFixing(Index6M,$H2212,TRUE,_xll.ohTrigger(RecalcTrigger,Trigger6M)),NA())</f>
        <v>1.5891674558228375E-2</v>
      </c>
      <c r="M2212" s="183">
        <f>IFERROR(_xll.qlIndexFixing(Index1Y,$H2212,TRUE,_xll.ohTrigger(RecalcTrigger,Trigger1Y)),NA())</f>
        <v>1.6148557167658586E-2</v>
      </c>
      <c r="N2212" s="182">
        <f>IFERROR(_xll.qlIndexFixing(ONIndex1M,I2212,TRUE,_xll.ohTrigger(RecalcTrigger,Trigger1M)),NA())</f>
        <v>1.5303500207544118E-2</v>
      </c>
      <c r="O2212" s="44" t="e">
        <f>IFERROR(_xll.qlIndexFixing(ONIndex3M,I2212,TRUE,_xll.ohTrigger(RecalcTrigger,Trigger3M)),NA())</f>
        <v>#N/A</v>
      </c>
      <c r="P2212" s="44">
        <f>IFERROR(_xll.qlIndexFixing(ONIndex6M,I2212,TRUE,_xll.ohTrigger(RecalcTrigger,Trigger6M)),NA())</f>
        <v>1.5850638576955234E-2</v>
      </c>
      <c r="Q2212" s="183">
        <f>IFERROR(_xll.qlIndexFixing(ONIndex1Y,I2212,TRUE,_xll.ohTrigger(RecalcTrigger,Trigger1Y)),NA())</f>
        <v>1.6071138385527206E-2</v>
      </c>
    </row>
    <row r="2213" spans="2:17" x14ac:dyDescent="0.2">
      <c r="B2213" s="39" t="s">
        <v>42</v>
      </c>
      <c r="D2213" s="42">
        <f>_xll.qlCalendarAdvance(Calendar,$D2212,B2213,"f",FALSE)</f>
        <v>54974</v>
      </c>
      <c r="E2213" s="177">
        <f>_xll.qlInterestRateIndexValueDate(IndexON,D2213)</f>
        <v>54974</v>
      </c>
      <c r="F2213" s="193">
        <f>IFERROR(_xll.qlIndexFixing(IndexON,D2213,TRUE,_xll.ohTrigger(RecalcTrigger,TriggerON)),NA())</f>
        <v>1.5520860647590951E-2</v>
      </c>
      <c r="H2213" s="42">
        <f>_xll.qlCalendarAdvance(Calendar,$H2212,B2213,"f",FALSE)</f>
        <v>54974</v>
      </c>
      <c r="I2213" s="177">
        <f>_xll.qlInterestRateIndexValueDate(Index1M,$H2213)</f>
        <v>54976</v>
      </c>
      <c r="J2213" s="182">
        <f>IFERROR(_xll.qlIndexFixing(Index1M,$H2213,TRUE,_xll.ohTrigger(RecalcTrigger,Trigger1M)),NA())</f>
        <v>1.5310357209065706E-2</v>
      </c>
      <c r="K2213" s="44" t="e">
        <f>IFERROR(_xll.qlIndexFixing(Index3M,H2213,TRUE,_xll.ohTrigger(RecalcTrigger,Trigger3M)),NA())</f>
        <v>#N/A</v>
      </c>
      <c r="L2213" s="44">
        <f>IFERROR(_xll.qlIndexFixing(Index6M,$H2213,TRUE,_xll.ohTrigger(RecalcTrigger,Trigger6M)),NA())</f>
        <v>1.589033405423293E-2</v>
      </c>
      <c r="M2213" s="183">
        <f>IFERROR(_xll.qlIndexFixing(Index1Y,$H2213,TRUE,_xll.ohTrigger(RecalcTrigger,Trigger1Y)),NA())</f>
        <v>1.6146197508054655E-2</v>
      </c>
      <c r="N2213" s="182">
        <f>IFERROR(_xll.qlIndexFixing(ONIndex1M,I2213,TRUE,_xll.ohTrigger(RecalcTrigger,Trigger1M)),NA())</f>
        <v>1.5302296073871346E-2</v>
      </c>
      <c r="O2213" s="44" t="e">
        <f>IFERROR(_xll.qlIndexFixing(ONIndex3M,I2213,TRUE,_xll.ohTrigger(RecalcTrigger,Trigger3M)),NA())</f>
        <v>#N/A</v>
      </c>
      <c r="P2213" s="44">
        <f>IFERROR(_xll.qlIndexFixing(ONIndex6M,I2213,TRUE,_xll.ohTrigger(RecalcTrigger,Trigger6M)),NA())</f>
        <v>1.5849045891931368E-2</v>
      </c>
      <c r="Q2213" s="183">
        <f>IFERROR(_xll.qlIndexFixing(ONIndex1Y,I2213,TRUE,_xll.ohTrigger(RecalcTrigger,Trigger1Y)),NA())</f>
        <v>1.6069494991786115E-2</v>
      </c>
    </row>
    <row r="2214" spans="2:17" x14ac:dyDescent="0.2">
      <c r="B2214" s="39" t="s">
        <v>42</v>
      </c>
      <c r="D2214" s="42">
        <f>_xll.qlCalendarAdvance(Calendar,$D2213,B2214,"f",FALSE)</f>
        <v>54981</v>
      </c>
      <c r="E2214" s="177">
        <f>_xll.qlInterestRateIndexValueDate(IndexON,D2214)</f>
        <v>54981</v>
      </c>
      <c r="F2214" s="193">
        <f>IFERROR(_xll.qlIndexFixing(IndexON,D2214,TRUE,_xll.ohTrigger(RecalcTrigger,TriggerON)),NA())</f>
        <v>1.5519650270272578E-2</v>
      </c>
      <c r="H2214" s="42">
        <f>_xll.qlCalendarAdvance(Calendar,$H2213,B2214,"f",FALSE)</f>
        <v>54981</v>
      </c>
      <c r="I2214" s="177">
        <f>_xll.qlInterestRateIndexValueDate(Index1M,$H2214)</f>
        <v>54983</v>
      </c>
      <c r="J2214" s="182">
        <f>IFERROR(_xll.qlIndexFixing(Index1M,$H2214,TRUE,_xll.ohTrigger(RecalcTrigger,Trigger1M)),NA())</f>
        <v>1.5309113014917997E-2</v>
      </c>
      <c r="K2214" s="44" t="e">
        <f>IFERROR(_xll.qlIndexFixing(Index3M,H2214,TRUE,_xll.ohTrigger(RecalcTrigger,Trigger3M)),NA())</f>
        <v>#N/A</v>
      </c>
      <c r="L2214" s="44">
        <f>IFERROR(_xll.qlIndexFixing(Index6M,$H2214,TRUE,_xll.ohTrigger(RecalcTrigger,Trigger6M)),NA())</f>
        <v>1.5888355606579481E-2</v>
      </c>
      <c r="M2214" s="183">
        <f>IFERROR(_xll.qlIndexFixing(Index1Y,$H2214,TRUE,_xll.ohTrigger(RecalcTrigger,Trigger1Y)),NA())</f>
        <v>1.6143810272296541E-2</v>
      </c>
      <c r="N2214" s="182">
        <f>IFERROR(_xll.qlIndexFixing(ONIndex1M,I2214,TRUE,_xll.ohTrigger(RecalcTrigger,Trigger1M)),NA())</f>
        <v>1.5301077432203769E-2</v>
      </c>
      <c r="O2214" s="44" t="e">
        <f>IFERROR(_xll.qlIndexFixing(ONIndex3M,I2214,TRUE,_xll.ohTrigger(RecalcTrigger,Trigger3M)),NA())</f>
        <v>#N/A</v>
      </c>
      <c r="P2214" s="44">
        <f>IFERROR(_xll.qlIndexFixing(ONIndex6M,I2214,TRUE,_xll.ohTrigger(RecalcTrigger,Trigger6M)),NA())</f>
        <v>1.5847426718016422E-2</v>
      </c>
      <c r="Q2214" s="183">
        <f>IFERROR(_xll.qlIndexFixing(ONIndex1Y,I2214,TRUE,_xll.ohTrigger(RecalcTrigger,Trigger1Y)),NA())</f>
        <v>1.6067825799721547E-2</v>
      </c>
    </row>
    <row r="2215" spans="2:17" x14ac:dyDescent="0.2">
      <c r="B2215" s="39" t="s">
        <v>42</v>
      </c>
      <c r="D2215" s="42">
        <f>_xll.qlCalendarAdvance(Calendar,$D2214,B2215,"f",FALSE)</f>
        <v>54988</v>
      </c>
      <c r="E2215" s="177">
        <f>_xll.qlInterestRateIndexValueDate(IndexON,D2215)</f>
        <v>54988</v>
      </c>
      <c r="F2215" s="193">
        <f>IFERROR(_xll.qlIndexFixing(IndexON,D2215,TRUE,_xll.ohTrigger(RecalcTrigger,TriggerON)),NA())</f>
        <v>1.5518413396389263E-2</v>
      </c>
      <c r="H2215" s="42">
        <f>_xll.qlCalendarAdvance(Calendar,$H2214,B2215,"f",FALSE)</f>
        <v>54988</v>
      </c>
      <c r="I2215" s="177">
        <f>_xll.qlInterestRateIndexValueDate(Index1M,$H2215)</f>
        <v>54990</v>
      </c>
      <c r="J2215" s="182">
        <f>IFERROR(_xll.qlIndexFixing(Index1M,$H2215,TRUE,_xll.ohTrigger(RecalcTrigger,Trigger1M)),NA())</f>
        <v>1.530785422433123E-2</v>
      </c>
      <c r="K2215" s="44" t="e">
        <f>IFERROR(_xll.qlIndexFixing(Index3M,H2215,TRUE,_xll.ohTrigger(RecalcTrigger,Trigger3M)),NA())</f>
        <v>#N/A</v>
      </c>
      <c r="L2215" s="44">
        <f>IFERROR(_xll.qlIndexFixing(Index6M,$H2215,TRUE,_xll.ohTrigger(RecalcTrigger,Trigger6M)),NA())</f>
        <v>1.5886348284948847E-2</v>
      </c>
      <c r="M2215" s="183">
        <f>IFERROR(_xll.qlIndexFixing(Index1Y,$H2215,TRUE,_xll.ohTrigger(RecalcTrigger,Trigger1Y)),NA())</f>
        <v>1.6141395407018495E-2</v>
      </c>
      <c r="N2215" s="182">
        <f>IFERROR(_xll.qlIndexFixing(ONIndex1M,I2215,TRUE,_xll.ohTrigger(RecalcTrigger,Trigger1M)),NA())</f>
        <v>1.5299844256322359E-2</v>
      </c>
      <c r="O2215" s="44" t="e">
        <f>IFERROR(_xll.qlIndexFixing(ONIndex3M,I2215,TRUE,_xll.ohTrigger(RecalcTrigger,Trigger3M)),NA())</f>
        <v>#N/A</v>
      </c>
      <c r="P2215" s="44">
        <f>IFERROR(_xll.qlIndexFixing(ONIndex6M,I2215,TRUE,_xll.ohTrigger(RecalcTrigger,Trigger6M)),NA())</f>
        <v>1.5845781002212789E-2</v>
      </c>
      <c r="Q2215" s="183">
        <f>IFERROR(_xll.qlIndexFixing(ONIndex1Y,I2215,TRUE,_xll.ohTrigger(RecalcTrigger,Trigger1Y)),NA())</f>
        <v>1.6066130756255959E-2</v>
      </c>
    </row>
    <row r="2216" spans="2:17" x14ac:dyDescent="0.2">
      <c r="B2216" s="39" t="s">
        <v>42</v>
      </c>
      <c r="D2216" s="42">
        <f>_xll.qlCalendarAdvance(Calendar,$D2215,B2216,"f",FALSE)</f>
        <v>54995</v>
      </c>
      <c r="E2216" s="177">
        <f>_xll.qlInterestRateIndexValueDate(IndexON,D2216)</f>
        <v>54995</v>
      </c>
      <c r="F2216" s="193">
        <f>IFERROR(_xll.qlIndexFixing(IndexON,D2216,TRUE,_xll.ohTrigger(RecalcTrigger,TriggerON)),NA())</f>
        <v>1.5517149974302313E-2</v>
      </c>
      <c r="H2216" s="42">
        <f>_xll.qlCalendarAdvance(Calendar,$H2215,B2216,"f",FALSE)</f>
        <v>54995</v>
      </c>
      <c r="I2216" s="177">
        <f>_xll.qlInterestRateIndexValueDate(Index1M,$H2216)</f>
        <v>54997</v>
      </c>
      <c r="J2216" s="182">
        <f>IFERROR(_xll.qlIndexFixing(Index1M,$H2216,TRUE,_xll.ohTrigger(RecalcTrigger,Trigger1M)),NA())</f>
        <v>1.5306580811071391E-2</v>
      </c>
      <c r="K2216" s="44" t="e">
        <f>IFERROR(_xll.qlIndexFixing(Index3M,H2216,TRUE,_xll.ohTrigger(RecalcTrigger,Trigger3M)),NA())</f>
        <v>#N/A</v>
      </c>
      <c r="L2216" s="44">
        <f>IFERROR(_xll.qlIndexFixing(Index6M,$H2216,TRUE,_xll.ohTrigger(RecalcTrigger,Trigger6M)),NA())</f>
        <v>1.5884311674213305E-2</v>
      </c>
      <c r="M2216" s="183">
        <f>IFERROR(_xll.qlIndexFixing(Index1Y,$H2216,TRUE,_xll.ohTrigger(RecalcTrigger,Trigger1Y)),NA())</f>
        <v>1.6138952858857178E-2</v>
      </c>
      <c r="N2216" s="182">
        <f>IFERROR(_xll.qlIndexFixing(ONIndex1M,I2216,TRUE,_xll.ohTrigger(RecalcTrigger,Trigger1M)),NA())</f>
        <v>1.5298596519848218E-2</v>
      </c>
      <c r="O2216" s="44" t="e">
        <f>IFERROR(_xll.qlIndexFixing(ONIndex3M,I2216,TRUE,_xll.ohTrigger(RecalcTrigger,Trigger3M)),NA())</f>
        <v>#N/A</v>
      </c>
      <c r="P2216" s="44">
        <f>IFERROR(_xll.qlIndexFixing(ONIndex6M,I2216,TRUE,_xll.ohTrigger(RecalcTrigger,Trigger6M)),NA())</f>
        <v>1.5844108690883374E-2</v>
      </c>
      <c r="Q2216" s="183">
        <f>IFERROR(_xll.qlIndexFixing(ONIndex1Y,I2216,TRUE,_xll.ohTrigger(RecalcTrigger,Trigger1Y)),NA())</f>
        <v>1.606440980887136E-2</v>
      </c>
    </row>
    <row r="2217" spans="2:17" x14ac:dyDescent="0.2">
      <c r="B2217" s="39" t="s">
        <v>42</v>
      </c>
      <c r="D2217" s="42">
        <f>_xll.qlCalendarAdvance(Calendar,$D2216,B2217,"f",FALSE)</f>
        <v>55002</v>
      </c>
      <c r="E2217" s="177">
        <f>_xll.qlInterestRateIndexValueDate(IndexON,D2217)</f>
        <v>55002</v>
      </c>
      <c r="F2217" s="193">
        <f>IFERROR(_xll.qlIndexFixing(IndexON,D2217,TRUE,_xll.ohTrigger(RecalcTrigger,TriggerON)),NA())</f>
        <v>1.5515859952293098E-2</v>
      </c>
      <c r="H2217" s="42">
        <f>_xll.qlCalendarAdvance(Calendar,$H2216,B2217,"f",FALSE)</f>
        <v>55002</v>
      </c>
      <c r="I2217" s="177">
        <f>_xll.qlInterestRateIndexValueDate(Index1M,$H2217)</f>
        <v>55004</v>
      </c>
      <c r="J2217" s="182">
        <f>IFERROR(_xll.qlIndexFixing(Index1M,$H2217,TRUE,_xll.ohTrigger(RecalcTrigger,Trigger1M)),NA())</f>
        <v>1.5305292748879484E-2</v>
      </c>
      <c r="K2217" s="44" t="e">
        <f>IFERROR(_xll.qlIndexFixing(Index3M,H2217,TRUE,_xll.ohTrigger(RecalcTrigger,Trigger3M)),NA())</f>
        <v>#N/A</v>
      </c>
      <c r="L2217" s="44">
        <f>IFERROR(_xll.qlIndexFixing(Index6M,$H2217,TRUE,_xll.ohTrigger(RecalcTrigger,Trigger6M)),NA())</f>
        <v>1.5882245358464692E-2</v>
      </c>
      <c r="M2217" s="183">
        <f>IFERROR(_xll.qlIndexFixing(Index1Y,$H2217,TRUE,_xll.ohTrigger(RecalcTrigger,Trigger1Y)),NA())</f>
        <v>1.6136482574451872E-2</v>
      </c>
      <c r="N2217" s="182">
        <f>IFERROR(_xll.qlIndexFixing(ONIndex1M,I2217,TRUE,_xll.ohTrigger(RecalcTrigger,Trigger1M)),NA())</f>
        <v>1.5297334196642254E-2</v>
      </c>
      <c r="O2217" s="44" t="e">
        <f>IFERROR(_xll.qlIndexFixing(ONIndex3M,I2217,TRUE,_xll.ohTrigger(RecalcTrigger,Trigger3M)),NA())</f>
        <v>#N/A</v>
      </c>
      <c r="P2217" s="44">
        <f>IFERROR(_xll.qlIndexFixing(ONIndex6M,I2217,TRUE,_xll.ohTrigger(RecalcTrigger,Trigger6M)),NA())</f>
        <v>1.5842409731270379E-2</v>
      </c>
      <c r="Q2217" s="183">
        <f>IFERROR(_xll.qlIndexFixing(ONIndex1Y,I2217,TRUE,_xll.ohTrigger(RecalcTrigger,Trigger1Y)),NA())</f>
        <v>1.6062662904730018E-2</v>
      </c>
    </row>
    <row r="2218" spans="2:17" x14ac:dyDescent="0.2">
      <c r="B2218" s="39" t="s">
        <v>42</v>
      </c>
      <c r="D2218" s="42">
        <f>_xll.qlCalendarAdvance(Calendar,$D2217,B2218,"f",FALSE)</f>
        <v>55009</v>
      </c>
      <c r="E2218" s="177">
        <f>_xll.qlInterestRateIndexValueDate(IndexON,D2218)</f>
        <v>55009</v>
      </c>
      <c r="F2218" s="193">
        <f>IFERROR(_xll.qlIndexFixing(IndexON,D2218,TRUE,_xll.ohTrigger(RecalcTrigger,TriggerON)),NA())</f>
        <v>1.5514543278243309E-2</v>
      </c>
      <c r="H2218" s="42">
        <f>_xll.qlCalendarAdvance(Calendar,$H2217,B2218,"f",FALSE)</f>
        <v>55009</v>
      </c>
      <c r="I2218" s="177">
        <f>_xll.qlInterestRateIndexValueDate(Index1M,$H2218)</f>
        <v>55011</v>
      </c>
      <c r="J2218" s="182">
        <f>IFERROR(_xll.qlIndexFixing(Index1M,$H2218,TRUE,_xll.ohTrigger(RecalcTrigger,Trigger1M)),NA())</f>
        <v>1.5303990011509006E-2</v>
      </c>
      <c r="K2218" s="44" t="e">
        <f>IFERROR(_xll.qlIndexFixing(Index3M,H2218,TRUE,_xll.ohTrigger(RecalcTrigger,Trigger3M)),NA())</f>
        <v>#N/A</v>
      </c>
      <c r="L2218" s="44">
        <f>IFERROR(_xll.qlIndexFixing(Index6M,$H2218,TRUE,_xll.ohTrigger(RecalcTrigger,Trigger6M)),NA())</f>
        <v>1.5880148921013099E-2</v>
      </c>
      <c r="M2218" s="183">
        <f>IFERROR(_xll.qlIndexFixing(Index1Y,$H2218,TRUE,_xll.ohTrigger(RecalcTrigger,Trigger1Y)),NA())</f>
        <v>1.613398450044537E-2</v>
      </c>
      <c r="N2218" s="182">
        <f>IFERROR(_xll.qlIndexFixing(ONIndex1M,I2218,TRUE,_xll.ohTrigger(RecalcTrigger,Trigger1M)),NA())</f>
        <v>1.5296057260565377E-2</v>
      </c>
      <c r="O2218" s="44" t="e">
        <f>IFERROR(_xll.qlIndexFixing(ONIndex3M,I2218,TRUE,_xll.ohTrigger(RecalcTrigger,Trigger3M)),NA())</f>
        <v>#N/A</v>
      </c>
      <c r="P2218" s="44">
        <f>IFERROR(_xll.qlIndexFixing(ONIndex6M,I2218,TRUE,_xll.ohTrigger(RecalcTrigger,Trigger6M)),NA())</f>
        <v>1.5840684069656774E-2</v>
      </c>
      <c r="Q2218" s="183">
        <f>IFERROR(_xll.qlIndexFixing(ONIndex1Y,I2218,TRUE,_xll.ohTrigger(RecalcTrigger,Trigger1Y)),NA())</f>
        <v>1.6060889991313942E-2</v>
      </c>
    </row>
    <row r="2219" spans="2:17" x14ac:dyDescent="0.2">
      <c r="B2219" s="39" t="s">
        <v>42</v>
      </c>
      <c r="D2219" s="42">
        <f>_xll.qlCalendarAdvance(Calendar,$D2218,B2219,"f",FALSE)</f>
        <v>55016</v>
      </c>
      <c r="E2219" s="177">
        <f>_xll.qlInterestRateIndexValueDate(IndexON,D2219)</f>
        <v>55016</v>
      </c>
      <c r="F2219" s="193">
        <f>IFERROR(_xll.qlIndexFixing(IndexON,D2219,TRUE,_xll.ohTrigger(RecalcTrigger,TriggerON)),NA())</f>
        <v>1.5513199900833996E-2</v>
      </c>
      <c r="H2219" s="42">
        <f>_xll.qlCalendarAdvance(Calendar,$H2218,B2219,"f",FALSE)</f>
        <v>55016</v>
      </c>
      <c r="I2219" s="177">
        <f>_xll.qlInterestRateIndexValueDate(Index1M,$H2219)</f>
        <v>55018</v>
      </c>
      <c r="J2219" s="182">
        <f>IFERROR(_xll.qlIndexFixing(Index1M,$H2219,TRUE,_xll.ohTrigger(RecalcTrigger,Trigger1M)),NA())</f>
        <v>1.5302672572723441E-2</v>
      </c>
      <c r="K2219" s="44" t="e">
        <f>IFERROR(_xll.qlIndexFixing(Index3M,H2219,TRUE,_xll.ohTrigger(RecalcTrigger,Trigger3M)),NA())</f>
        <v>#N/A</v>
      </c>
      <c r="L2219" s="44">
        <f>IFERROR(_xll.qlIndexFixing(Index6M,$H2219,TRUE,_xll.ohTrigger(RecalcTrigger,Trigger6M)),NA())</f>
        <v>1.5878021944389881E-2</v>
      </c>
      <c r="M2219" s="183">
        <f>IFERROR(_xll.qlIndexFixing(Index1Y,$H2219,TRUE,_xll.ohTrigger(RecalcTrigger,Trigger1Y)),NA())</f>
        <v>1.6131458583481997E-2</v>
      </c>
      <c r="N2219" s="182">
        <f>IFERROR(_xll.qlIndexFixing(ONIndex1M,I2219,TRUE,_xll.ohTrigger(RecalcTrigger,Trigger1M)),NA())</f>
        <v>1.5294765685318623E-2</v>
      </c>
      <c r="O2219" s="44" t="e">
        <f>IFERROR(_xll.qlIndexFixing(ONIndex3M,I2219,TRUE,_xll.ohTrigger(RecalcTrigger,Trigger3M)),NA())</f>
        <v>#N/A</v>
      </c>
      <c r="P2219" s="44">
        <f>IFERROR(_xll.qlIndexFixing(ONIndex6M,I2219,TRUE,_xll.ohTrigger(RecalcTrigger,Trigger6M)),NA())</f>
        <v>1.5838931652965016E-2</v>
      </c>
      <c r="Q2219" s="183">
        <f>IFERROR(_xll.qlIndexFixing(ONIndex1Y,I2219,TRUE,_xll.ohTrigger(RecalcTrigger,Trigger1Y)),NA())</f>
        <v>1.6059091015785398E-2</v>
      </c>
    </row>
    <row r="2220" spans="2:17" x14ac:dyDescent="0.2">
      <c r="B2220" s="39" t="s">
        <v>42</v>
      </c>
      <c r="D2220" s="42">
        <f>_xll.qlCalendarAdvance(Calendar,$D2219,B2220,"f",FALSE)</f>
        <v>55023</v>
      </c>
      <c r="E2220" s="177">
        <f>_xll.qlInterestRateIndexValueDate(IndexON,D2220)</f>
        <v>55023</v>
      </c>
      <c r="F2220" s="193">
        <f>IFERROR(_xll.qlIndexFixing(IndexON,D2220,TRUE,_xll.ohTrigger(RecalcTrigger,TriggerON)),NA())</f>
        <v>1.5511829768186658E-2</v>
      </c>
      <c r="H2220" s="42">
        <f>_xll.qlCalendarAdvance(Calendar,$H2219,B2220,"f",FALSE)</f>
        <v>55023</v>
      </c>
      <c r="I2220" s="177">
        <f>_xll.qlInterestRateIndexValueDate(Index1M,$H2220)</f>
        <v>55025</v>
      </c>
      <c r="J2220" s="182">
        <f>IFERROR(_xll.qlIndexFixing(Index1M,$H2220,TRUE,_xll.ohTrigger(RecalcTrigger,Trigger1M)),NA())</f>
        <v>1.5301340406271291E-2</v>
      </c>
      <c r="K2220" s="44" t="e">
        <f>IFERROR(_xll.qlIndexFixing(Index3M,H2220,TRUE,_xll.ohTrigger(RecalcTrigger,Trigger3M)),NA())</f>
        <v>#N/A</v>
      </c>
      <c r="L2220" s="44">
        <f>IFERROR(_xll.qlIndexFixing(Index6M,$H2220,TRUE,_xll.ohTrigger(RecalcTrigger,Trigger6M)),NA())</f>
        <v>1.5875864010343806E-2</v>
      </c>
      <c r="M2220" s="183">
        <f>IFERROR(_xll.qlIndexFixing(Index1Y,$H2220,TRUE,_xll.ohTrigger(RecalcTrigger,Trigger1Y)),NA())</f>
        <v>1.6128904770210676E-2</v>
      </c>
      <c r="N2220" s="182">
        <f>IFERROR(_xll.qlIndexFixing(ONIndex1M,I2220,TRUE,_xll.ohTrigger(RecalcTrigger,Trigger1M)),NA())</f>
        <v>1.529345944460303E-2</v>
      </c>
      <c r="O2220" s="44" t="e">
        <f>IFERROR(_xll.qlIndexFixing(ONIndex3M,I2220,TRUE,_xll.ohTrigger(RecalcTrigger,Trigger3M)),NA())</f>
        <v>#N/A</v>
      </c>
      <c r="P2220" s="44">
        <f>IFERROR(_xll.qlIndexFixing(ONIndex6M,I2220,TRUE,_xll.ohTrigger(RecalcTrigger,Trigger6M)),NA())</f>
        <v>1.5837152427877754E-2</v>
      </c>
      <c r="Q2220" s="183">
        <f>IFERROR(_xll.qlIndexFixing(ONIndex1Y,I2220,TRUE,_xll.ohTrigger(RecalcTrigger,Trigger1Y)),NA())</f>
        <v>1.6057265925466524E-2</v>
      </c>
    </row>
    <row r="2221" spans="2:17" x14ac:dyDescent="0.2">
      <c r="B2221" s="39" t="s">
        <v>42</v>
      </c>
      <c r="D2221" s="42">
        <f>_xll.qlCalendarAdvance(Calendar,$D2220,B2221,"f",FALSE)</f>
        <v>55030</v>
      </c>
      <c r="E2221" s="177">
        <f>_xll.qlInterestRateIndexValueDate(IndexON,D2221)</f>
        <v>55030</v>
      </c>
      <c r="F2221" s="193">
        <f>IFERROR(_xll.qlIndexFixing(IndexON,D2221,TRUE,_xll.ohTrigger(RecalcTrigger,TriggerON)),NA())</f>
        <v>1.5510432828182985E-2</v>
      </c>
      <c r="H2221" s="42">
        <f>_xll.qlCalendarAdvance(Calendar,$H2220,B2221,"f",FALSE)</f>
        <v>55030</v>
      </c>
      <c r="I2221" s="177">
        <f>_xll.qlInterestRateIndexValueDate(Index1M,$H2221)</f>
        <v>55032</v>
      </c>
      <c r="J2221" s="182">
        <f>IFERROR(_xll.qlIndexFixing(Index1M,$H2221,TRUE,_xll.ohTrigger(RecalcTrigger,Trigger1M)),NA())</f>
        <v>1.5299993485903551E-2</v>
      </c>
      <c r="K2221" s="44" t="e">
        <f>IFERROR(_xll.qlIndexFixing(Index3M,H2221,TRUE,_xll.ohTrigger(RecalcTrigger,Trigger3M)),NA())</f>
        <v>#N/A</v>
      </c>
      <c r="L2221" s="44">
        <f>IFERROR(_xll.qlIndexFixing(Index6M,$H2221,TRUE,_xll.ohTrigger(RecalcTrigger,Trigger6M)),NA())</f>
        <v>1.5872763737157302E-2</v>
      </c>
      <c r="M2221" s="183">
        <f>IFERROR(_xll.qlIndexFixing(Index1Y,$H2221,TRUE,_xll.ohTrigger(RecalcTrigger,Trigger1Y)),NA())</f>
        <v>1.6126323007282083E-2</v>
      </c>
      <c r="N2221" s="182">
        <f>IFERROR(_xll.qlIndexFixing(ONIndex1M,I2221,TRUE,_xll.ohTrigger(RecalcTrigger,Trigger1M)),NA())</f>
        <v>1.5292138512439379E-2</v>
      </c>
      <c r="O2221" s="44" t="e">
        <f>IFERROR(_xll.qlIndexFixing(ONIndex3M,I2221,TRUE,_xll.ohTrigger(RecalcTrigger,Trigger3M)),NA())</f>
        <v>#N/A</v>
      </c>
      <c r="P2221" s="44">
        <f>IFERROR(_xll.qlIndexFixing(ONIndex6M,I2221,TRUE,_xll.ohTrigger(RecalcTrigger,Trigger6M)),NA())</f>
        <v>1.5835346341237511E-2</v>
      </c>
      <c r="Q2221" s="183">
        <f>IFERROR(_xll.qlIndexFixing(ONIndex1Y,I2221,TRUE,_xll.ohTrigger(RecalcTrigger,Trigger1Y)),NA())</f>
        <v>1.6055414667759393E-2</v>
      </c>
    </row>
    <row r="2222" spans="2:17" x14ac:dyDescent="0.2">
      <c r="B2222" s="39" t="s">
        <v>42</v>
      </c>
      <c r="D2222" s="42">
        <f>_xll.qlCalendarAdvance(Calendar,$D2221,B2222,"f",FALSE)</f>
        <v>55037</v>
      </c>
      <c r="E2222" s="177">
        <f>_xll.qlInterestRateIndexValueDate(IndexON,D2222)</f>
        <v>55037</v>
      </c>
      <c r="F2222" s="193">
        <f>IFERROR(_xll.qlIndexFixing(IndexON,D2222,TRUE,_xll.ohTrigger(RecalcTrigger,TriggerON)),NA())</f>
        <v>1.5509009029583964E-2</v>
      </c>
      <c r="H2222" s="42">
        <f>_xll.qlCalendarAdvance(Calendar,$H2221,B2222,"f",FALSE)</f>
        <v>55037</v>
      </c>
      <c r="I2222" s="177">
        <f>_xll.qlInterestRateIndexValueDate(Index1M,$H2222)</f>
        <v>55039</v>
      </c>
      <c r="J2222" s="182">
        <f>IFERROR(_xll.qlIndexFixing(Index1M,$H2222,TRUE,_xll.ohTrigger(RecalcTrigger,Trigger1M)),NA())</f>
        <v>1.5298631785376215E-2</v>
      </c>
      <c r="K2222" s="44" t="e">
        <f>IFERROR(_xll.qlIndexFixing(Index3M,H2222,TRUE,_xll.ohTrigger(RecalcTrigger,Trigger3M)),NA())</f>
        <v>#N/A</v>
      </c>
      <c r="L2222" s="44">
        <f>IFERROR(_xll.qlIndexFixing(Index6M,$H2222,TRUE,_xll.ohTrigger(RecalcTrigger,Trigger6M)),NA())</f>
        <v>1.5870555441581287E-2</v>
      </c>
      <c r="M2222" s="183">
        <f>IFERROR(_xll.qlIndexFixing(Index1Y,$H2222,TRUE,_xll.ohTrigger(RecalcTrigger,Trigger1Y)),NA())</f>
        <v>1.6123713241349955E-2</v>
      </c>
      <c r="N2222" s="182">
        <f>IFERROR(_xll.qlIndexFixing(ONIndex1M,I2222,TRUE,_xll.ohTrigger(RecalcTrigger,Trigger1M)),NA())</f>
        <v>1.5290802862528707E-2</v>
      </c>
      <c r="O2222" s="44" t="e">
        <f>IFERROR(_xll.qlIndexFixing(ONIndex3M,I2222,TRUE,_xll.ohTrigger(RecalcTrigger,Trigger3M)),NA())</f>
        <v>#N/A</v>
      </c>
      <c r="P2222" s="44">
        <f>IFERROR(_xll.qlIndexFixing(ONIndex6M,I2222,TRUE,_xll.ohTrigger(RecalcTrigger,Trigger6M)),NA())</f>
        <v>1.5833513339646998E-2</v>
      </c>
      <c r="Q2222" s="183">
        <f>IFERROR(_xll.qlIndexFixing(ONIndex1Y,I2222,TRUE,_xll.ohTrigger(RecalcTrigger,Trigger1Y)),NA())</f>
        <v>1.6053537189746336E-2</v>
      </c>
    </row>
    <row r="2223" spans="2:17" x14ac:dyDescent="0.2">
      <c r="B2223" s="39" t="s">
        <v>42</v>
      </c>
      <c r="D2223" s="42">
        <f>_xll.qlCalendarAdvance(Calendar,$D2222,B2223,"f",FALSE)</f>
        <v>55044</v>
      </c>
      <c r="E2223" s="177">
        <f>_xll.qlInterestRateIndexValueDate(IndexON,D2223)</f>
        <v>55044</v>
      </c>
      <c r="F2223" s="193">
        <f>IFERROR(_xll.qlIndexFixing(IndexON,D2223,TRUE,_xll.ohTrigger(RecalcTrigger,TriggerON)),NA())</f>
        <v>1.5507558320271286E-2</v>
      </c>
      <c r="H2223" s="42">
        <f>_xll.qlCalendarAdvance(Calendar,$H2222,B2223,"f",FALSE)</f>
        <v>55044</v>
      </c>
      <c r="I2223" s="177">
        <f>_xll.qlInterestRateIndexValueDate(Index1M,$H2223)</f>
        <v>55046</v>
      </c>
      <c r="J2223" s="182">
        <f>IFERROR(_xll.qlIndexFixing(Index1M,$H2223,TRUE,_xll.ohTrigger(RecalcTrigger,Trigger1M)),NA())</f>
        <v>1.5297255278447774E-2</v>
      </c>
      <c r="K2223" s="44" t="e">
        <f>IFERROR(_xll.qlIndexFixing(Index3M,H2223,TRUE,_xll.ohTrigger(RecalcTrigger,Trigger3M)),NA())</f>
        <v>#N/A</v>
      </c>
      <c r="L2223" s="44">
        <f>IFERROR(_xll.qlIndexFixing(Index6M,$H2223,TRUE,_xll.ohTrigger(RecalcTrigger,Trigger6M)),NA())</f>
        <v>1.5868315104486667E-2</v>
      </c>
      <c r="M2223" s="183">
        <f>IFERROR(_xll.qlIndexFixing(Index1Y,$H2223,TRUE,_xll.ohTrigger(RecalcTrigger,Trigger1Y)),NA())</f>
        <v>1.6121075419070666E-2</v>
      </c>
      <c r="N2223" s="182">
        <f>IFERROR(_xll.qlIndexFixing(ONIndex1M,I2223,TRUE,_xll.ohTrigger(RecalcTrigger,Trigger1M)),NA())</f>
        <v>1.5289452468492115E-2</v>
      </c>
      <c r="O2223" s="44" t="e">
        <f>IFERROR(_xll.qlIndexFixing(ONIndex3M,I2223,TRUE,_xll.ohTrigger(RecalcTrigger,Trigger3M)),NA())</f>
        <v>#N/A</v>
      </c>
      <c r="P2223" s="44">
        <f>IFERROR(_xll.qlIndexFixing(ONIndex6M,I2223,TRUE,_xll.ohTrigger(RecalcTrigger,Trigger6M)),NA())</f>
        <v>1.5831653369788867E-2</v>
      </c>
      <c r="Q2223" s="183">
        <f>IFERROR(_xll.qlIndexFixing(ONIndex1Y,I2223,TRUE,_xll.ohTrigger(RecalcTrigger,Trigger1Y)),NA())</f>
        <v>1.6051633438829427E-2</v>
      </c>
    </row>
    <row r="2224" spans="2:17" x14ac:dyDescent="0.2">
      <c r="B2224" s="39" t="s">
        <v>42</v>
      </c>
      <c r="D2224" s="42">
        <f>_xll.qlCalendarAdvance(Calendar,$D2223,B2224,"f",FALSE)</f>
        <v>55051</v>
      </c>
      <c r="E2224" s="177">
        <f>_xll.qlInterestRateIndexValueDate(IndexON,D2224)</f>
        <v>55051</v>
      </c>
      <c r="F2224" s="193">
        <f>IFERROR(_xll.qlIndexFixing(IndexON,D2224,TRUE,_xll.ohTrigger(RecalcTrigger,TriggerON)),NA())</f>
        <v>1.5506080648686194E-2</v>
      </c>
      <c r="H2224" s="42">
        <f>_xll.qlCalendarAdvance(Calendar,$H2223,B2224,"f",FALSE)</f>
        <v>55051</v>
      </c>
      <c r="I2224" s="177">
        <f>_xll.qlInterestRateIndexValueDate(Index1M,$H2224)</f>
        <v>55053</v>
      </c>
      <c r="J2224" s="182">
        <f>IFERROR(_xll.qlIndexFixing(Index1M,$H2224,TRUE,_xll.ohTrigger(RecalcTrigger,Trigger1M)),NA())</f>
        <v>1.5295863938864229E-2</v>
      </c>
      <c r="K2224" s="44" t="e">
        <f>IFERROR(_xll.qlIndexFixing(Index3M,H2224,TRUE,_xll.ohTrigger(RecalcTrigger,Trigger3M)),NA())</f>
        <v>#N/A</v>
      </c>
      <c r="L2224" s="44">
        <f>IFERROR(_xll.qlIndexFixing(Index6M,$H2224,TRUE,_xll.ohTrigger(RecalcTrigger,Trigger6M)),NA())</f>
        <v>1.5866042295006155E-2</v>
      </c>
      <c r="M2224" s="183">
        <f>IFERROR(_xll.qlIndexFixing(Index1Y,$H2224,TRUE,_xll.ohTrigger(RecalcTrigger,Trigger1Y)),NA())</f>
        <v>1.6118409487104302E-2</v>
      </c>
      <c r="N2224" s="182">
        <f>IFERROR(_xll.qlIndexFixing(ONIndex1M,I2224,TRUE,_xll.ohTrigger(RecalcTrigger,Trigger1M)),NA())</f>
        <v>1.5288087304190512E-2</v>
      </c>
      <c r="O2224" s="44" t="e">
        <f>IFERROR(_xll.qlIndexFixing(ONIndex3M,I2224,TRUE,_xll.ohTrigger(RecalcTrigger,Trigger3M)),NA())</f>
        <v>#N/A</v>
      </c>
      <c r="P2224" s="44">
        <f>IFERROR(_xll.qlIndexFixing(ONIndex6M,I2224,TRUE,_xll.ohTrigger(RecalcTrigger,Trigger6M)),NA())</f>
        <v>1.5829766378425703E-2</v>
      </c>
      <c r="Q2224" s="183">
        <f>IFERROR(_xll.qlIndexFixing(ONIndex1Y,I2224,TRUE,_xll.ohTrigger(RecalcTrigger,Trigger1Y)),NA())</f>
        <v>1.6049703362410739E-2</v>
      </c>
    </row>
    <row r="2225" spans="2:17" x14ac:dyDescent="0.2">
      <c r="B2225" s="39" t="s">
        <v>42</v>
      </c>
      <c r="D2225" s="42">
        <f>_xll.qlCalendarAdvance(Calendar,$D2224,B2225,"f",FALSE)</f>
        <v>55058</v>
      </c>
      <c r="E2225" s="177">
        <f>_xll.qlInterestRateIndexValueDate(IndexON,D2225)</f>
        <v>55058</v>
      </c>
      <c r="F2225" s="193">
        <f>IFERROR(_xll.qlIndexFixing(IndexON,D2225,TRUE,_xll.ohTrigger(RecalcTrigger,TriggerON)),NA())</f>
        <v>1.5504575962870248E-2</v>
      </c>
      <c r="H2225" s="42">
        <f>_xll.qlCalendarAdvance(Calendar,$H2224,B2225,"f",FALSE)</f>
        <v>55058</v>
      </c>
      <c r="I2225" s="177">
        <f>_xll.qlInterestRateIndexValueDate(Index1M,$H2225)</f>
        <v>55060</v>
      </c>
      <c r="J2225" s="182">
        <f>IFERROR(_xll.qlIndexFixing(Index1M,$H2225,TRUE,_xll.ohTrigger(RecalcTrigger,Trigger1M)),NA())</f>
        <v>1.5294457740384071E-2</v>
      </c>
      <c r="K2225" s="44" t="e">
        <f>IFERROR(_xll.qlIndexFixing(Index3M,H2225,TRUE,_xll.ohTrigger(RecalcTrigger,Trigger3M)),NA())</f>
        <v>#N/A</v>
      </c>
      <c r="L2225" s="44">
        <f>IFERROR(_xll.qlIndexFixing(Index6M,$H2225,TRUE,_xll.ohTrigger(RecalcTrigger,Trigger6M)),NA())</f>
        <v>1.586373658147092E-2</v>
      </c>
      <c r="M2225" s="183">
        <f>IFERROR(_xll.qlIndexFixing(Index1Y,$H2225,TRUE,_xll.ohTrigger(RecalcTrigger,Trigger1Y)),NA())</f>
        <v>1.611571539211315E-2</v>
      </c>
      <c r="N2225" s="182">
        <f>IFERROR(_xll.qlIndexFixing(ONIndex1M,I2225,TRUE,_xll.ohTrigger(RecalcTrigger,Trigger1M)),NA())</f>
        <v>1.5286707343564743E-2</v>
      </c>
      <c r="O2225" s="44" t="e">
        <f>IFERROR(_xll.qlIndexFixing(ONIndex3M,I2225,TRUE,_xll.ohTrigger(RecalcTrigger,Trigger3M)),NA())</f>
        <v>#N/A</v>
      </c>
      <c r="P2225" s="44">
        <f>IFERROR(_xll.qlIndexFixing(ONIndex6M,I2225,TRUE,_xll.ohTrigger(RecalcTrigger,Trigger6M)),NA())</f>
        <v>1.5827852312400026E-2</v>
      </c>
      <c r="Q2225" s="183">
        <f>IFERROR(_xll.qlIndexFixing(ONIndex1Y,I2225,TRUE,_xll.ohTrigger(RecalcTrigger,Trigger1Y)),NA())</f>
        <v>1.6047746907732474E-2</v>
      </c>
    </row>
    <row r="2226" spans="2:17" x14ac:dyDescent="0.2">
      <c r="B2226" s="39" t="s">
        <v>42</v>
      </c>
      <c r="D2226" s="42">
        <f>_xll.qlCalendarAdvance(Calendar,$D2225,B2226,"f",FALSE)</f>
        <v>55065</v>
      </c>
      <c r="E2226" s="177">
        <f>_xll.qlInterestRateIndexValueDate(IndexON,D2226)</f>
        <v>55065</v>
      </c>
      <c r="F2226" s="193">
        <f>IFERROR(_xll.qlIndexFixing(IndexON,D2226,TRUE,_xll.ohTrigger(RecalcTrigger,TriggerON)),NA())</f>
        <v>1.5503044211104822E-2</v>
      </c>
      <c r="H2226" s="42">
        <f>_xll.qlCalendarAdvance(Calendar,$H2225,B2226,"f",FALSE)</f>
        <v>55065</v>
      </c>
      <c r="I2226" s="177">
        <f>_xll.qlInterestRateIndexValueDate(Index1M,$H2226)</f>
        <v>55067</v>
      </c>
      <c r="J2226" s="182">
        <f>IFERROR(_xll.qlIndexFixing(Index1M,$H2226,TRUE,_xll.ohTrigger(RecalcTrigger,Trigger1M)),NA())</f>
        <v>1.5293036656763292E-2</v>
      </c>
      <c r="K2226" s="44" t="e">
        <f>IFERROR(_xll.qlIndexFixing(Index3M,H2226,TRUE,_xll.ohTrigger(RecalcTrigger,Trigger3M)),NA())</f>
        <v>#N/A</v>
      </c>
      <c r="L2226" s="44">
        <f>IFERROR(_xll.qlIndexFixing(Index6M,$H2226,TRUE,_xll.ohTrigger(RecalcTrigger,Trigger6M)),NA())</f>
        <v>1.5861567102208336E-2</v>
      </c>
      <c r="M2226" s="183">
        <f>IFERROR(_xll.qlIndexFixing(Index1Y,$H2226,TRUE,_xll.ohTrigger(RecalcTrigger,Trigger1Y)),NA())</f>
        <v>1.6112993080762781E-2</v>
      </c>
      <c r="N2226" s="182">
        <f>IFERROR(_xll.qlIndexFixing(ONIndex1M,I2226,TRUE,_xll.ohTrigger(RecalcTrigger,Trigger1M)),NA())</f>
        <v>1.5285312560155973E-2</v>
      </c>
      <c r="O2226" s="44" t="e">
        <f>IFERROR(_xll.qlIndexFixing(ONIndex3M,I2226,TRUE,_xll.ohTrigger(RecalcTrigger,Trigger3M)),NA())</f>
        <v>#N/A</v>
      </c>
      <c r="P2226" s="44">
        <f>IFERROR(_xll.qlIndexFixing(ONIndex6M,I2226,TRUE,_xll.ohTrigger(RecalcTrigger,Trigger6M)),NA())</f>
        <v>1.5825911118314551E-2</v>
      </c>
      <c r="Q2226" s="183">
        <f>IFERROR(_xll.qlIndexFixing(ONIndex1Y,I2226,TRUE,_xll.ohTrigger(RecalcTrigger,Trigger1Y)),NA())</f>
        <v>1.6045764021956899E-2</v>
      </c>
    </row>
    <row r="2227" spans="2:17" x14ac:dyDescent="0.2">
      <c r="B2227" s="39" t="s">
        <v>42</v>
      </c>
      <c r="D2227" s="42">
        <f>_xll.qlCalendarAdvance(Calendar,$D2226,B2227,"f",FALSE)</f>
        <v>55072</v>
      </c>
      <c r="E2227" s="177">
        <f>_xll.qlInterestRateIndexValueDate(IndexON,D2227)</f>
        <v>55072</v>
      </c>
      <c r="F2227" s="193">
        <f>IFERROR(_xll.qlIndexFixing(IndexON,D2227,TRUE,_xll.ohTrigger(RecalcTrigger,TriggerON)),NA())</f>
        <v>1.550148534175122E-2</v>
      </c>
      <c r="H2227" s="42">
        <f>_xll.qlCalendarAdvance(Calendar,$H2226,B2227,"f",FALSE)</f>
        <v>55072</v>
      </c>
      <c r="I2227" s="177">
        <f>_xll.qlInterestRateIndexValueDate(Index1M,$H2227)</f>
        <v>55074</v>
      </c>
      <c r="J2227" s="182">
        <f>IFERROR(_xll.qlIndexFixing(Index1M,$H2227,TRUE,_xll.ohTrigger(RecalcTrigger,Trigger1M)),NA())</f>
        <v>1.5291600661752891E-2</v>
      </c>
      <c r="K2227" s="44" t="e">
        <f>IFERROR(_xll.qlIndexFixing(Index3M,H2227,TRUE,_xll.ohTrigger(RecalcTrigger,Trigger3M)),NA())</f>
        <v>#N/A</v>
      </c>
      <c r="L2227" s="44">
        <f>IFERROR(_xll.qlIndexFixing(Index6M,$H2227,TRUE,_xll.ohTrigger(RecalcTrigger,Trigger6M)),NA())</f>
        <v>1.585919156746755E-2</v>
      </c>
      <c r="M2227" s="183">
        <f>IFERROR(_xll.qlIndexFixing(Index1Y,$H2227,TRUE,_xll.ohTrigger(RecalcTrigger,Trigger1Y)),NA())</f>
        <v>1.6110242499721601E-2</v>
      </c>
      <c r="N2227" s="182">
        <f>IFERROR(_xll.qlIndexFixing(ONIndex1M,I2227,TRUE,_xll.ohTrigger(RecalcTrigger,Trigger1M)),NA())</f>
        <v>1.528390292782511E-2</v>
      </c>
      <c r="O2227" s="44" t="e">
        <f>IFERROR(_xll.qlIndexFixing(ONIndex3M,I2227,TRUE,_xll.ohTrigger(RecalcTrigger,Trigger3M)),NA())</f>
        <v>#N/A</v>
      </c>
      <c r="P2227" s="44">
        <f>IFERROR(_xll.qlIndexFixing(ONIndex6M,I2227,TRUE,_xll.ohTrigger(RecalcTrigger,Trigger6M)),NA())</f>
        <v>1.5823942743011798E-2</v>
      </c>
      <c r="Q2227" s="183">
        <f>IFERROR(_xll.qlIndexFixing(ONIndex1Y,I2227,TRUE,_xll.ohTrigger(RecalcTrigger,Trigger1Y)),NA())</f>
        <v>1.6043754652566022E-2</v>
      </c>
    </row>
    <row r="2228" spans="2:17" x14ac:dyDescent="0.2">
      <c r="B2228" s="39" t="s">
        <v>42</v>
      </c>
      <c r="D2228" s="42">
        <f>_xll.qlCalendarAdvance(Calendar,$D2227,B2228,"f",FALSE)</f>
        <v>55079</v>
      </c>
      <c r="E2228" s="177">
        <f>_xll.qlInterestRateIndexValueDate(IndexON,D2228)</f>
        <v>55079</v>
      </c>
      <c r="F2228" s="193">
        <f>IFERROR(_xll.qlIndexFixing(IndexON,D2228,TRUE,_xll.ohTrigger(RecalcTrigger,TriggerON)),NA())</f>
        <v>1.5499899302851006E-2</v>
      </c>
      <c r="H2228" s="42">
        <f>_xll.qlCalendarAdvance(Calendar,$H2227,B2228,"f",FALSE)</f>
        <v>55079</v>
      </c>
      <c r="I2228" s="177">
        <f>_xll.qlInterestRateIndexValueDate(Index1M,$H2228)</f>
        <v>55081</v>
      </c>
      <c r="J2228" s="182">
        <f>IFERROR(_xll.qlIndexFixing(Index1M,$H2228,TRUE,_xll.ohTrigger(RecalcTrigger,Trigger1M)),NA())</f>
        <v>1.5290149729111358E-2</v>
      </c>
      <c r="K2228" s="44" t="e">
        <f>IFERROR(_xll.qlIndexFixing(Index3M,H2228,TRUE,_xll.ohTrigger(RecalcTrigger,Trigger3M)),NA())</f>
        <v>#N/A</v>
      </c>
      <c r="L2228" s="44">
        <f>IFERROR(_xll.qlIndexFixing(Index6M,$H2228,TRUE,_xll.ohTrigger(RecalcTrigger,Trigger6M)),NA())</f>
        <v>1.585678180291657E-2</v>
      </c>
      <c r="M2228" s="183">
        <f>IFERROR(_xll.qlIndexFixing(Index1Y,$H2228,TRUE,_xll.ohTrigger(RecalcTrigger,Trigger1Y)),NA())</f>
        <v>1.6107463595660874E-2</v>
      </c>
      <c r="N2228" s="182">
        <f>IFERROR(_xll.qlIndexFixing(ONIndex1M,I2228,TRUE,_xll.ohTrigger(RecalcTrigger,Trigger1M)),NA())</f>
        <v>1.5282478420513002E-2</v>
      </c>
      <c r="O2228" s="44" t="e">
        <f>IFERROR(_xll.qlIndexFixing(ONIndex3M,I2228,TRUE,_xll.ohTrigger(RecalcTrigger,Trigger3M)),NA())</f>
        <v>#N/A</v>
      </c>
      <c r="P2228" s="44">
        <f>IFERROR(_xll.qlIndexFixing(ONIndex6M,I2228,TRUE,_xll.ohTrigger(RecalcTrigger,Trigger6M)),NA())</f>
        <v>1.5821947133094483E-2</v>
      </c>
      <c r="Q2228" s="183">
        <f>IFERROR(_xll.qlIndexFixing(ONIndex1Y,I2228,TRUE,_xll.ohTrigger(RecalcTrigger,Trigger1Y)),NA())</f>
        <v>1.6041718746722111E-2</v>
      </c>
    </row>
    <row r="2229" spans="2:17" x14ac:dyDescent="0.2">
      <c r="B2229" s="39" t="s">
        <v>42</v>
      </c>
      <c r="D2229" s="42">
        <f>_xll.qlCalendarAdvance(Calendar,$D2228,B2229,"f",FALSE)</f>
        <v>55086</v>
      </c>
      <c r="E2229" s="177">
        <f>_xll.qlInterestRateIndexValueDate(IndexON,D2229)</f>
        <v>55086</v>
      </c>
      <c r="F2229" s="193">
        <f>IFERROR(_xll.qlIndexFixing(IndexON,D2229,TRUE,_xll.ohTrigger(RecalcTrigger,TriggerON)),NA())</f>
        <v>1.5498286042845422E-2</v>
      </c>
      <c r="H2229" s="42">
        <f>_xll.qlCalendarAdvance(Calendar,$H2228,B2229,"f",FALSE)</f>
        <v>55086</v>
      </c>
      <c r="I2229" s="177">
        <f>_xll.qlInterestRateIndexValueDate(Index1M,$H2229)</f>
        <v>55088</v>
      </c>
      <c r="J2229" s="182">
        <f>IFERROR(_xll.qlIndexFixing(Index1M,$H2229,TRUE,_xll.ohTrigger(RecalcTrigger,Trigger1M)),NA())</f>
        <v>1.5288683832587191E-2</v>
      </c>
      <c r="K2229" s="44" t="e">
        <f>IFERROR(_xll.qlIndexFixing(Index3M,H2229,TRUE,_xll.ohTrigger(RecalcTrigger,Trigger3M)),NA())</f>
        <v>#N/A</v>
      </c>
      <c r="L2229" s="44">
        <f>IFERROR(_xll.qlIndexFixing(Index6M,$H2229,TRUE,_xll.ohTrigger(RecalcTrigger,Trigger6M)),NA())</f>
        <v>1.5854337375640595E-2</v>
      </c>
      <c r="M2229" s="183">
        <f>IFERROR(_xll.qlIndexFixing(Index1Y,$H2229,TRUE,_xll.ohTrigger(RecalcTrigger,Trigger1Y)),NA())</f>
        <v>1.6104656315255806E-2</v>
      </c>
      <c r="N2229" s="182">
        <f>IFERROR(_xll.qlIndexFixing(ONIndex1M,I2229,TRUE,_xll.ohTrigger(RecalcTrigger,Trigger1M)),NA())</f>
        <v>1.5281039011840747E-2</v>
      </c>
      <c r="O2229" s="44" t="e">
        <f>IFERROR(_xll.qlIndexFixing(ONIndex3M,I2229,TRUE,_xll.ohTrigger(RecalcTrigger,Trigger3M)),NA())</f>
        <v>#N/A</v>
      </c>
      <c r="P2229" s="44">
        <f>IFERROR(_xll.qlIndexFixing(ONIndex6M,I2229,TRUE,_xll.ohTrigger(RecalcTrigger,Trigger6M)),NA())</f>
        <v>1.5819924235485061E-2</v>
      </c>
      <c r="Q2229" s="183">
        <f>IFERROR(_xll.qlIndexFixing(ONIndex1Y,I2229,TRUE,_xll.ohTrigger(RecalcTrigger,Trigger1Y)),NA())</f>
        <v>1.6039656251907175E-2</v>
      </c>
    </row>
    <row r="2230" spans="2:17" x14ac:dyDescent="0.2">
      <c r="B2230" s="39" t="s">
        <v>42</v>
      </c>
      <c r="D2230" s="42">
        <f>_xll.qlCalendarAdvance(Calendar,$D2229,B2230,"f",FALSE)</f>
        <v>55093</v>
      </c>
      <c r="E2230" s="177">
        <f>_xll.qlInterestRateIndexValueDate(IndexON,D2230)</f>
        <v>55093</v>
      </c>
      <c r="F2230" s="193">
        <f>IFERROR(_xll.qlIndexFixing(IndexON,D2230,TRUE,_xll.ohTrigger(RecalcTrigger,TriggerON)),NA())</f>
        <v>1.5496645509935902E-2</v>
      </c>
      <c r="H2230" s="42">
        <f>_xll.qlCalendarAdvance(Calendar,$H2229,B2230,"f",FALSE)</f>
        <v>55093</v>
      </c>
      <c r="I2230" s="177">
        <f>_xll.qlInterestRateIndexValueDate(Index1M,$H2230)</f>
        <v>55095</v>
      </c>
      <c r="J2230" s="182">
        <f>IFERROR(_xll.qlIndexFixing(Index1M,$H2230,TRUE,_xll.ohTrigger(RecalcTrigger,Trigger1M)),NA())</f>
        <v>1.5287202945938883E-2</v>
      </c>
      <c r="K2230" s="44" t="e">
        <f>IFERROR(_xll.qlIndexFixing(Index3M,H2230,TRUE,_xll.ohTrigger(RecalcTrigger,Trigger3M)),NA())</f>
        <v>#N/A</v>
      </c>
      <c r="L2230" s="44">
        <f>IFERROR(_xll.qlIndexFixing(Index6M,$H2230,TRUE,_xll.ohTrigger(RecalcTrigger,Trigger6M)),NA())</f>
        <v>1.5851699288439405E-2</v>
      </c>
      <c r="M2230" s="183">
        <f>IFERROR(_xll.qlIndexFixing(Index1Y,$H2230,TRUE,_xll.ohTrigger(RecalcTrigger,Trigger1Y)),NA())</f>
        <v>1.610182060518291E-2</v>
      </c>
      <c r="N2230" s="182">
        <f>IFERROR(_xll.qlIndexFixing(ONIndex1M,I2230,TRUE,_xll.ohTrigger(RecalcTrigger,Trigger1M)),NA())</f>
        <v>1.5279584675749192E-2</v>
      </c>
      <c r="O2230" s="44" t="e">
        <f>IFERROR(_xll.qlIndexFixing(ONIndex3M,I2230,TRUE,_xll.ohTrigger(RecalcTrigger,Trigger3M)),NA())</f>
        <v>#N/A</v>
      </c>
      <c r="P2230" s="44">
        <f>IFERROR(_xll.qlIndexFixing(ONIndex6M,I2230,TRUE,_xll.ohTrigger(RecalcTrigger,Trigger6M)),NA())</f>
        <v>1.5817873996546439E-2</v>
      </c>
      <c r="Q2230" s="183">
        <f>IFERROR(_xll.qlIndexFixing(ONIndex1Y,I2230,TRUE,_xll.ohTrigger(RecalcTrigger,Trigger1Y)),NA())</f>
        <v>1.6037567115123608E-2</v>
      </c>
    </row>
    <row r="2231" spans="2:17" x14ac:dyDescent="0.2">
      <c r="B2231" s="39" t="s">
        <v>42</v>
      </c>
      <c r="D2231" s="42">
        <f>_xll.qlCalendarAdvance(Calendar,$D2230,B2231,"f",FALSE)</f>
        <v>55100</v>
      </c>
      <c r="E2231" s="177">
        <f>_xll.qlInterestRateIndexValueDate(IndexON,D2231)</f>
        <v>55100</v>
      </c>
      <c r="F2231" s="193">
        <f>IFERROR(_xll.qlIndexFixing(IndexON,D2231,TRUE,_xll.ohTrigger(RecalcTrigger,TriggerON)),NA())</f>
        <v>1.5494977652084074E-2</v>
      </c>
      <c r="H2231" s="42">
        <f>_xll.qlCalendarAdvance(Calendar,$H2230,B2231,"f",FALSE)</f>
        <v>55100</v>
      </c>
      <c r="I2231" s="177">
        <f>_xll.qlInterestRateIndexValueDate(Index1M,$H2231)</f>
        <v>55102</v>
      </c>
      <c r="J2231" s="182">
        <f>IFERROR(_xll.qlIndexFixing(Index1M,$H2231,TRUE,_xll.ohTrigger(RecalcTrigger,Trigger1M)),NA())</f>
        <v>1.5285707042917429E-2</v>
      </c>
      <c r="K2231" s="44" t="e">
        <f>IFERROR(_xll.qlIndexFixing(Index3M,H2231,TRUE,_xll.ohTrigger(RecalcTrigger,Trigger3M)),NA())</f>
        <v>#N/A</v>
      </c>
      <c r="L2231" s="44">
        <f>IFERROR(_xll.qlIndexFixing(Index6M,$H2231,TRUE,_xll.ohTrigger(RecalcTrigger,Trigger6M)),NA())</f>
        <v>1.5849187040628959E-2</v>
      </c>
      <c r="M2231" s="183">
        <f>IFERROR(_xll.qlIndexFixing(Index1Y,$H2231,TRUE,_xll.ohTrigger(RecalcTrigger,Trigger1Y)),NA())</f>
        <v>1.609895641212309E-2</v>
      </c>
      <c r="N2231" s="182">
        <f>IFERROR(_xll.qlIndexFixing(ONIndex1M,I2231,TRUE,_xll.ohTrigger(RecalcTrigger,Trigger1M)),NA())</f>
        <v>1.5278115385699564E-2</v>
      </c>
      <c r="O2231" s="44" t="e">
        <f>IFERROR(_xll.qlIndexFixing(ONIndex3M,I2231,TRUE,_xll.ohTrigger(RecalcTrigger,Trigger3M)),NA())</f>
        <v>#N/A</v>
      </c>
      <c r="P2231" s="44">
        <f>IFERROR(_xll.qlIndexFixing(ONIndex6M,I2231,TRUE,_xll.ohTrigger(RecalcTrigger,Trigger6M)),NA())</f>
        <v>1.5815796363440882E-2</v>
      </c>
      <c r="Q2231" s="183">
        <f>IFERROR(_xll.qlIndexFixing(ONIndex1Y,I2231,TRUE,_xll.ohTrigger(RecalcTrigger,Trigger1Y)),NA())</f>
        <v>1.6035451283933355E-2</v>
      </c>
    </row>
    <row r="2232" spans="2:17" x14ac:dyDescent="0.2">
      <c r="B2232" s="39" t="s">
        <v>42</v>
      </c>
      <c r="D2232" s="42">
        <f>_xll.qlCalendarAdvance(Calendar,$D2231,B2232,"f",FALSE)</f>
        <v>55107</v>
      </c>
      <c r="E2232" s="177">
        <f>_xll.qlInterestRateIndexValueDate(IndexON,D2232)</f>
        <v>55107</v>
      </c>
      <c r="F2232" s="193">
        <f>IFERROR(_xll.qlIndexFixing(IndexON,D2232,TRUE,_xll.ohTrigger(RecalcTrigger,TriggerON)),NA())</f>
        <v>1.5493282417891052E-2</v>
      </c>
      <c r="H2232" s="42">
        <f>_xll.qlCalendarAdvance(Calendar,$H2231,B2232,"f",FALSE)</f>
        <v>55107</v>
      </c>
      <c r="I2232" s="177">
        <f>_xll.qlInterestRateIndexValueDate(Index1M,$H2232)</f>
        <v>55109</v>
      </c>
      <c r="J2232" s="182">
        <f>IFERROR(_xll.qlIndexFixing(Index1M,$H2232,TRUE,_xll.ohTrigger(RecalcTrigger,Trigger1M)),NA())</f>
        <v>1.5284196097281322E-2</v>
      </c>
      <c r="K2232" s="44" t="e">
        <f>IFERROR(_xll.qlIndexFixing(Index3M,H2232,TRUE,_xll.ohTrigger(RecalcTrigger,Trigger3M)),NA())</f>
        <v>#N/A</v>
      </c>
      <c r="L2232" s="44">
        <f>IFERROR(_xll.qlIndexFixing(Index6M,$H2232,TRUE,_xll.ohTrigger(RecalcTrigger,Trigger6M)),NA())</f>
        <v>1.5846638844633533E-2</v>
      </c>
      <c r="M2232" s="183">
        <f>IFERROR(_xll.qlIndexFixing(Index1Y,$H2232,TRUE,_xll.ohTrigger(RecalcTrigger,Trigger1Y)),NA())</f>
        <v>1.6096063682759426E-2</v>
      </c>
      <c r="N2232" s="182">
        <f>IFERROR(_xll.qlIndexFixing(ONIndex1M,I2232,TRUE,_xll.ohTrigger(RecalcTrigger,Trigger1M)),NA())</f>
        <v>1.5276631115792583E-2</v>
      </c>
      <c r="O2232" s="44" t="e">
        <f>IFERROR(_xll.qlIndexFixing(ONIndex3M,I2232,TRUE,_xll.ohTrigger(RecalcTrigger,Trigger3M)),NA())</f>
        <v>#N/A</v>
      </c>
      <c r="P2232" s="44">
        <f>IFERROR(_xll.qlIndexFixing(ONIndex6M,I2232,TRUE,_xll.ohTrigger(RecalcTrigger,Trigger6M)),NA())</f>
        <v>1.5813691282611231E-2</v>
      </c>
      <c r="Q2232" s="183">
        <f>IFERROR(_xll.qlIndexFixing(ONIndex1Y,I2232,TRUE,_xll.ohTrigger(RecalcTrigger,Trigger1Y)),NA())</f>
        <v>1.6033308705498683E-2</v>
      </c>
    </row>
    <row r="2233" spans="2:17" x14ac:dyDescent="0.2">
      <c r="B2233" s="39" t="s">
        <v>42</v>
      </c>
      <c r="D2233" s="42">
        <f>_xll.qlCalendarAdvance(Calendar,$D2232,B2233,"f",FALSE)</f>
        <v>55114</v>
      </c>
      <c r="E2233" s="177">
        <f>_xll.qlInterestRateIndexValueDate(IndexON,D2233)</f>
        <v>55114</v>
      </c>
      <c r="F2233" s="193">
        <f>IFERROR(_xll.qlIndexFixing(IndexON,D2233,TRUE,_xll.ohTrigger(RecalcTrigger,TriggerON)),NA())</f>
        <v>1.5491559755318463E-2</v>
      </c>
      <c r="H2233" s="42">
        <f>_xll.qlCalendarAdvance(Calendar,$H2232,B2233,"f",FALSE)</f>
        <v>55114</v>
      </c>
      <c r="I2233" s="177">
        <f>_xll.qlInterestRateIndexValueDate(Index1M,$H2233)</f>
        <v>55116</v>
      </c>
      <c r="J2233" s="182">
        <f>IFERROR(_xll.qlIndexFixing(Index1M,$H2233,TRUE,_xll.ohTrigger(RecalcTrigger,Trigger1M)),NA())</f>
        <v>1.5282883911995818E-2</v>
      </c>
      <c r="K2233" s="44" t="e">
        <f>IFERROR(_xll.qlIndexFixing(Index3M,H2233,TRUE,_xll.ohTrigger(RecalcTrigger,Trigger3M)),NA())</f>
        <v>#N/A</v>
      </c>
      <c r="L2233" s="44">
        <f>IFERROR(_xll.qlIndexFixing(Index6M,$H2233,TRUE,_xll.ohTrigger(RecalcTrigger,Trigger6M)),NA())</f>
        <v>1.5844054262372172E-2</v>
      </c>
      <c r="M2233" s="183">
        <f>IFERROR(_xll.qlIndexFixing(Index1Y,$H2233,TRUE,_xll.ohTrigger(RecalcTrigger,Trigger1Y)),NA())</f>
        <v>1.6093142363778953E-2</v>
      </c>
      <c r="N2233" s="182">
        <f>IFERROR(_xll.qlIndexFixing(ONIndex1M,I2233,TRUE,_xll.ohTrigger(RecalcTrigger,Trigger1M)),NA())</f>
        <v>1.5275131839729283E-2</v>
      </c>
      <c r="O2233" s="44" t="e">
        <f>IFERROR(_xll.qlIndexFixing(ONIndex3M,I2233,TRUE,_xll.ohTrigger(RecalcTrigger,Trigger3M)),NA())</f>
        <v>#N/A</v>
      </c>
      <c r="P2233" s="44">
        <f>IFERROR(_xll.qlIndexFixing(ONIndex6M,I2233,TRUE,_xll.ohTrigger(RecalcTrigger,Trigger6M)),NA())</f>
        <v>1.5811558700740136E-2</v>
      </c>
      <c r="Q2233" s="183">
        <f>IFERROR(_xll.qlIndexFixing(ONIndex1Y,I2233,TRUE,_xll.ohTrigger(RecalcTrigger,Trigger1Y)),NA())</f>
        <v>1.603113932714173E-2</v>
      </c>
    </row>
    <row r="2234" spans="2:17" x14ac:dyDescent="0.2">
      <c r="B2234" s="39" t="s">
        <v>42</v>
      </c>
      <c r="D2234" s="42">
        <f>_xll.qlCalendarAdvance(Calendar,$D2233,B2234,"f",FALSE)</f>
        <v>55121</v>
      </c>
      <c r="E2234" s="177">
        <f>_xll.qlInterestRateIndexValueDate(IndexON,D2234)</f>
        <v>55121</v>
      </c>
      <c r="F2234" s="193">
        <f>IFERROR(_xll.qlIndexFixing(IndexON,D2234,TRUE,_xll.ohTrigger(RecalcTrigger,TriggerON)),NA())</f>
        <v>1.5489809612887484E-2</v>
      </c>
      <c r="H2234" s="42">
        <f>_xll.qlCalendarAdvance(Calendar,$H2233,B2234,"f",FALSE)</f>
        <v>55121</v>
      </c>
      <c r="I2234" s="177">
        <f>_xll.qlInterestRateIndexValueDate(Index1M,$H2234)</f>
        <v>55123</v>
      </c>
      <c r="J2234" s="182">
        <f>IFERROR(_xll.qlIndexFixing(Index1M,$H2234,TRUE,_xll.ohTrigger(RecalcTrigger,Trigger1M)),NA())</f>
        <v>1.5281128973184122E-2</v>
      </c>
      <c r="K2234" s="44" t="e">
        <f>IFERROR(_xll.qlIndexFixing(Index3M,H2234,TRUE,_xll.ohTrigger(RecalcTrigger,Trigger3M)),NA())</f>
        <v>#N/A</v>
      </c>
      <c r="L2234" s="44">
        <f>IFERROR(_xll.qlIndexFixing(Index6M,$H2234,TRUE,_xll.ohTrigger(RecalcTrigger,Trigger6M)),NA())</f>
        <v>1.5841580090630237E-2</v>
      </c>
      <c r="M2234" s="183">
        <f>IFERROR(_xll.qlIndexFixing(Index1Y,$H2234,TRUE,_xll.ohTrigger(RecalcTrigger,Trigger1Y)),NA())</f>
        <v>1.6090192401871109E-2</v>
      </c>
      <c r="N2234" s="182">
        <f>IFERROR(_xll.qlIndexFixing(ONIndex1M,I2234,TRUE,_xll.ohTrigger(RecalcTrigger,Trigger1M)),NA())</f>
        <v>1.5273617531210704E-2</v>
      </c>
      <c r="O2234" s="44" t="e">
        <f>IFERROR(_xll.qlIndexFixing(ONIndex3M,I2234,TRUE,_xll.ohTrigger(RecalcTrigger,Trigger3M)),NA())</f>
        <v>#N/A</v>
      </c>
      <c r="P2234" s="44">
        <f>IFERROR(_xll.qlIndexFixing(ONIndex6M,I2234,TRUE,_xll.ohTrigger(RecalcTrigger,Trigger6M)),NA())</f>
        <v>1.5809398564750055E-2</v>
      </c>
      <c r="Q2234" s="183">
        <f>IFERROR(_xll.qlIndexFixing(ONIndex1Y,I2234,TRUE,_xll.ohTrigger(RecalcTrigger,Trigger1Y)),NA())</f>
        <v>1.6028943096104697E-2</v>
      </c>
    </row>
    <row r="2235" spans="2:17" x14ac:dyDescent="0.2">
      <c r="B2235" s="39" t="s">
        <v>42</v>
      </c>
      <c r="D2235" s="42">
        <f>_xll.qlCalendarAdvance(Calendar,$D2234,B2235,"f",FALSE)</f>
        <v>55128</v>
      </c>
      <c r="E2235" s="177">
        <f>_xll.qlInterestRateIndexValueDate(IndexON,D2235)</f>
        <v>55128</v>
      </c>
      <c r="F2235" s="193">
        <f>IFERROR(_xll.qlIndexFixing(IndexON,D2235,TRUE,_xll.ohTrigger(RecalcTrigger,TriggerON)),NA())</f>
        <v>1.5488031938399871E-2</v>
      </c>
      <c r="H2235" s="42">
        <f>_xll.qlCalendarAdvance(Calendar,$H2234,B2235,"f",FALSE)</f>
        <v>55128</v>
      </c>
      <c r="I2235" s="177">
        <f>_xll.qlInterestRateIndexValueDate(Index1M,$H2235)</f>
        <v>55130</v>
      </c>
      <c r="J2235" s="182">
        <f>IFERROR(_xll.qlIndexFixing(Index1M,$H2235,TRUE,_xll.ohTrigger(RecalcTrigger,Trigger1M)),NA())</f>
        <v>1.5279572742230019E-2</v>
      </c>
      <c r="K2235" s="44" t="e">
        <f>IFERROR(_xll.qlIndexFixing(Index3M,H2235,TRUE,_xll.ohTrigger(RecalcTrigger,Trigger3M)),NA())</f>
        <v>#N/A</v>
      </c>
      <c r="L2235" s="44">
        <f>IFERROR(_xll.qlIndexFixing(Index6M,$H2235,TRUE,_xll.ohTrigger(RecalcTrigger,Trigger6M)),NA())</f>
        <v>1.5838918551191725E-2</v>
      </c>
      <c r="M2235" s="183">
        <f>IFERROR(_xll.qlIndexFixing(Index1Y,$H2235,TRUE,_xll.ohTrigger(RecalcTrigger,Trigger1Y)),NA())</f>
        <v>1.6087213743728832E-2</v>
      </c>
      <c r="N2235" s="182">
        <f>IFERROR(_xll.qlIndexFixing(ONIndex1M,I2235,TRUE,_xll.ohTrigger(RecalcTrigger,Trigger1M)),NA())</f>
        <v>1.5272088164097752E-2</v>
      </c>
      <c r="O2235" s="44" t="e">
        <f>IFERROR(_xll.qlIndexFixing(ONIndex3M,I2235,TRUE,_xll.ohTrigger(RecalcTrigger,Trigger3M)),NA())</f>
        <v>#N/A</v>
      </c>
      <c r="P2235" s="44">
        <f>IFERROR(_xll.qlIndexFixing(ONIndex6M,I2235,TRUE,_xll.ohTrigger(RecalcTrigger,Trigger6M)),NA())</f>
        <v>1.5807210821323636E-2</v>
      </c>
      <c r="Q2235" s="183">
        <f>IFERROR(_xll.qlIndexFixing(ONIndex1Y,I2235,TRUE,_xll.ohTrigger(RecalcTrigger,Trigger1Y)),NA())</f>
        <v>1.6026719959789659E-2</v>
      </c>
    </row>
    <row r="2236" spans="2:17" x14ac:dyDescent="0.2">
      <c r="B2236" s="39" t="s">
        <v>42</v>
      </c>
      <c r="D2236" s="42">
        <f>_xll.qlCalendarAdvance(Calendar,$D2235,B2236,"f",FALSE)</f>
        <v>55135</v>
      </c>
      <c r="E2236" s="177">
        <f>_xll.qlInterestRateIndexValueDate(IndexON,D2236)</f>
        <v>55135</v>
      </c>
      <c r="F2236" s="193">
        <f>IFERROR(_xll.qlIndexFixing(IndexON,D2236,TRUE,_xll.ohTrigger(RecalcTrigger,TriggerON)),NA())</f>
        <v>1.5486226680456738E-2</v>
      </c>
      <c r="H2236" s="42">
        <f>_xll.qlCalendarAdvance(Calendar,$H2235,B2236,"f",FALSE)</f>
        <v>55135</v>
      </c>
      <c r="I2236" s="177">
        <f>_xll.qlInterestRateIndexValueDate(Index1M,$H2236)</f>
        <v>55137</v>
      </c>
      <c r="J2236" s="182">
        <f>IFERROR(_xll.qlIndexFixing(Index1M,$H2236,TRUE,_xll.ohTrigger(RecalcTrigger,Trigger1M)),NA())</f>
        <v>1.527800136367774E-2</v>
      </c>
      <c r="K2236" s="44" t="e">
        <f>IFERROR(_xll.qlIndexFixing(Index3M,H2236,TRUE,_xll.ohTrigger(RecalcTrigger,Trigger3M)),NA())</f>
        <v>#N/A</v>
      </c>
      <c r="L2236" s="44">
        <f>IFERROR(_xll.qlIndexFixing(Index6M,$H2236,TRUE,_xll.ohTrigger(RecalcTrigger,Trigger6M)),NA())</f>
        <v>1.583621929631936E-2</v>
      </c>
      <c r="M2236" s="183">
        <f>IFERROR(_xll.qlIndexFixing(Index1Y,$H2236,TRUE,_xll.ohTrigger(RecalcTrigger,Trigger1Y)),NA())</f>
        <v>1.608420633604726E-2</v>
      </c>
      <c r="N2236" s="182">
        <f>IFERROR(_xll.qlIndexFixing(ONIndex1M,I2236,TRUE,_xll.ohTrigger(RecalcTrigger,Trigger1M)),NA())</f>
        <v>1.5270543712171403E-2</v>
      </c>
      <c r="O2236" s="44" t="e">
        <f>IFERROR(_xll.qlIndexFixing(ONIndex3M,I2236,TRUE,_xll.ohTrigger(RecalcTrigger,Trigger3M)),NA())</f>
        <v>#N/A</v>
      </c>
      <c r="P2236" s="44">
        <f>IFERROR(_xll.qlIndexFixing(ONIndex6M,I2236,TRUE,_xll.ohTrigger(RecalcTrigger,Trigger6M)),NA())</f>
        <v>1.5804995385169107E-2</v>
      </c>
      <c r="Q2236" s="183">
        <f>IFERROR(_xll.qlIndexFixing(ONIndex1Y,I2236,TRUE,_xll.ohTrigger(RecalcTrigger,Trigger1Y)),NA())</f>
        <v>1.6024469865598689E-2</v>
      </c>
    </row>
    <row r="2237" spans="2:17" x14ac:dyDescent="0.2">
      <c r="B2237" s="39" t="s">
        <v>42</v>
      </c>
      <c r="D2237" s="42">
        <f>_xll.qlCalendarAdvance(Calendar,$D2236,B2237,"f",FALSE)</f>
        <v>55142</v>
      </c>
      <c r="E2237" s="177">
        <f>_xll.qlInterestRateIndexValueDate(IndexON,D2237)</f>
        <v>55142</v>
      </c>
      <c r="F2237" s="193">
        <f>IFERROR(_xll.qlIndexFixing(IndexON,D2237,TRUE,_xll.ohTrigger(RecalcTrigger,TriggerON)),NA())</f>
        <v>1.5484393787179584E-2</v>
      </c>
      <c r="H2237" s="42">
        <f>_xll.qlCalendarAdvance(Calendar,$H2236,B2237,"f",FALSE)</f>
        <v>55142</v>
      </c>
      <c r="I2237" s="177">
        <f>_xll.qlInterestRateIndexValueDate(Index1M,$H2237)</f>
        <v>55144</v>
      </c>
      <c r="J2237" s="182">
        <f>IFERROR(_xll.qlIndexFixing(Index1M,$H2237,TRUE,_xll.ohTrigger(RecalcTrigger,Trigger1M)),NA())</f>
        <v>1.5276414811285777E-2</v>
      </c>
      <c r="K2237" s="44" t="e">
        <f>IFERROR(_xll.qlIndexFixing(Index3M,H2237,TRUE,_xll.ohTrigger(RecalcTrigger,Trigger3M)),NA())</f>
        <v>#N/A</v>
      </c>
      <c r="L2237" s="44">
        <f>IFERROR(_xll.qlIndexFixing(Index6M,$H2237,TRUE,_xll.ohTrigger(RecalcTrigger,Trigger6M)),NA())</f>
        <v>1.5833481891522894E-2</v>
      </c>
      <c r="M2237" s="183">
        <f>IFERROR(_xll.qlIndexFixing(Index1Y,$H2237,TRUE,_xll.ohTrigger(RecalcTrigger,Trigger1Y)),NA())</f>
        <v>1.608117012552612E-2</v>
      </c>
      <c r="N2237" s="182">
        <f>IFERROR(_xll.qlIndexFixing(ONIndex1M,I2237,TRUE,_xll.ohTrigger(RecalcTrigger,Trigger1M)),NA())</f>
        <v>1.526876011945788E-2</v>
      </c>
      <c r="O2237" s="44" t="e">
        <f>IFERROR(_xll.qlIndexFixing(ONIndex3M,I2237,TRUE,_xll.ohTrigger(RecalcTrigger,Trigger3M)),NA())</f>
        <v>#N/A</v>
      </c>
      <c r="P2237" s="44">
        <f>IFERROR(_xll.qlIndexFixing(ONIndex6M,I2237,TRUE,_xll.ohTrigger(RecalcTrigger,Trigger6M)),NA())</f>
        <v>1.5802422618129697E-2</v>
      </c>
      <c r="Q2237" s="183">
        <f>IFERROR(_xll.qlIndexFixing(ONIndex1Y,I2237,TRUE,_xll.ohTrigger(RecalcTrigger,Trigger1Y)),NA())</f>
        <v>1.6021865251794054E-2</v>
      </c>
    </row>
    <row r="2238" spans="2:17" x14ac:dyDescent="0.2">
      <c r="B2238" s="39" t="s">
        <v>42</v>
      </c>
      <c r="D2238" s="42">
        <f>_xll.qlCalendarAdvance(Calendar,$D2237,B2238,"f",FALSE)</f>
        <v>55149</v>
      </c>
      <c r="E2238" s="177">
        <f>_xll.qlInterestRateIndexValueDate(IndexON,D2238)</f>
        <v>55149</v>
      </c>
      <c r="F2238" s="193">
        <f>IFERROR(_xll.qlIndexFixing(IndexON,D2238,TRUE,_xll.ohTrigger(RecalcTrigger,TriggerON)),NA())</f>
        <v>1.5482533206769844E-2</v>
      </c>
      <c r="H2238" s="42">
        <f>_xll.qlCalendarAdvance(Calendar,$H2237,B2238,"f",FALSE)</f>
        <v>55149</v>
      </c>
      <c r="I2238" s="177">
        <f>_xll.qlInterestRateIndexValueDate(Index1M,$H2238)</f>
        <v>55151</v>
      </c>
      <c r="J2238" s="182">
        <f>IFERROR(_xll.qlIndexFixing(Index1M,$H2238,TRUE,_xll.ohTrigger(RecalcTrigger,Trigger1M)),NA())</f>
        <v>1.5274813058810122E-2</v>
      </c>
      <c r="K2238" s="44" t="e">
        <f>IFERROR(_xll.qlIndexFixing(Index3M,H2238,TRUE,_xll.ohTrigger(RecalcTrigger,Trigger3M)),NA())</f>
        <v>#N/A</v>
      </c>
      <c r="L2238" s="44">
        <f>IFERROR(_xll.qlIndexFixing(Index6M,$H2238,TRUE,_xll.ohTrigger(RecalcTrigger,Trigger6M)),NA())</f>
        <v>1.5830706060192826E-2</v>
      </c>
      <c r="M2238" s="183">
        <f>IFERROR(_xll.qlIndexFixing(Index1Y,$H2238,TRUE,_xll.ohTrigger(RecalcTrigger,Trigger1Y)),NA())</f>
        <v>1.6078105058866463E-2</v>
      </c>
      <c r="N2238" s="182">
        <f>IFERROR(_xll.qlIndexFixing(ONIndex1M,I2238,TRUE,_xll.ohTrigger(RecalcTrigger,Trigger1M)),NA())</f>
        <v>1.5267409448922464E-2</v>
      </c>
      <c r="O2238" s="44" t="e">
        <f>IFERROR(_xll.qlIndexFixing(ONIndex3M,I2238,TRUE,_xll.ohTrigger(RecalcTrigger,Trigger3M)),NA())</f>
        <v>#N/A</v>
      </c>
      <c r="P2238" s="44">
        <f>IFERROR(_xll.qlIndexFixing(ONIndex6M,I2238,TRUE,_xll.ohTrigger(RecalcTrigger,Trigger6M)),NA())</f>
        <v>1.5800461132835508E-2</v>
      </c>
      <c r="Q2238" s="183">
        <f>IFERROR(_xll.qlIndexFixing(ONIndex1Y,I2238,TRUE,_xll.ohTrigger(RecalcTrigger,Trigger1Y)),NA())</f>
        <v>1.6019888592158082E-2</v>
      </c>
    </row>
    <row r="2239" spans="2:17" x14ac:dyDescent="0.2">
      <c r="B2239" s="39" t="s">
        <v>42</v>
      </c>
      <c r="D2239" s="42">
        <f>_xll.qlCalendarAdvance(Calendar,$D2238,B2239,"f",FALSE)</f>
        <v>55156</v>
      </c>
      <c r="E2239" s="177">
        <f>_xll.qlInterestRateIndexValueDate(IndexON,D2239)</f>
        <v>55156</v>
      </c>
      <c r="F2239" s="193">
        <f>IFERROR(_xll.qlIndexFixing(IndexON,D2239,TRUE,_xll.ohTrigger(RecalcTrigger,TriggerON)),NA())</f>
        <v>1.5480644887428952E-2</v>
      </c>
      <c r="H2239" s="42">
        <f>_xll.qlCalendarAdvance(Calendar,$H2238,B2239,"f",FALSE)</f>
        <v>55156</v>
      </c>
      <c r="I2239" s="177">
        <f>_xll.qlInterestRateIndexValueDate(Index1M,$H2239)</f>
        <v>55158</v>
      </c>
      <c r="J2239" s="182">
        <f>IFERROR(_xll.qlIndexFixing(Index1M,$H2239,TRUE,_xll.ohTrigger(RecalcTrigger,Trigger1M)),NA())</f>
        <v>1.5273196079999274E-2</v>
      </c>
      <c r="K2239" s="44" t="e">
        <f>IFERROR(_xll.qlIndexFixing(Index3M,H2239,TRUE,_xll.ohTrigger(RecalcTrigger,Trigger3M)),NA())</f>
        <v>#N/A</v>
      </c>
      <c r="L2239" s="44">
        <f>IFERROR(_xll.qlIndexFixing(Index6M,$H2239,TRUE,_xll.ohTrigger(RecalcTrigger,Trigger6M)),NA())</f>
        <v>1.5827758902814987E-2</v>
      </c>
      <c r="M2239" s="183">
        <f>IFERROR(_xll.qlIndexFixing(Index1Y,$H2239,TRUE,_xll.ohTrigger(RecalcTrigger,Trigger1Y)),NA())</f>
        <v>1.6075011082774367E-2</v>
      </c>
      <c r="N2239" s="182">
        <f>IFERROR(_xll.qlIndexFixing(ONIndex1M,I2239,TRUE,_xll.ohTrigger(RecalcTrigger,Trigger1M)),NA())</f>
        <v>1.5265819585161822E-2</v>
      </c>
      <c r="O2239" s="44" t="e">
        <f>IFERROR(_xll.qlIndexFixing(ONIndex3M,I2239,TRUE,_xll.ohTrigger(RecalcTrigger,Trigger3M)),NA())</f>
        <v>#N/A</v>
      </c>
      <c r="P2239" s="44">
        <f>IFERROR(_xll.qlIndexFixing(ONIndex6M,I2239,TRUE,_xll.ohTrigger(RecalcTrigger,Trigger6M)),NA())</f>
        <v>1.579813809619246E-2</v>
      </c>
      <c r="Q2239" s="183">
        <f>IFERROR(_xll.qlIndexFixing(ONIndex1Y,I2239,TRUE,_xll.ohTrigger(RecalcTrigger,Trigger1Y)),NA())</f>
        <v>1.6017557307552721E-2</v>
      </c>
    </row>
    <row r="2240" spans="2:17" x14ac:dyDescent="0.2">
      <c r="B2240" s="39" t="s">
        <v>42</v>
      </c>
      <c r="D2240" s="42">
        <f>_xll.qlCalendarAdvance(Calendar,$D2239,B2240,"f",FALSE)</f>
        <v>55163</v>
      </c>
      <c r="E2240" s="177">
        <f>_xll.qlInterestRateIndexValueDate(IndexON,D2240)</f>
        <v>55163</v>
      </c>
      <c r="F2240" s="193">
        <f>IFERROR(_xll.qlIndexFixing(IndexON,D2240,TRUE,_xll.ohTrigger(RecalcTrigger,TriggerON)),NA())</f>
        <v>1.5478728777518214E-2</v>
      </c>
      <c r="H2240" s="42">
        <f>_xll.qlCalendarAdvance(Calendar,$H2239,B2240,"f",FALSE)</f>
        <v>55163</v>
      </c>
      <c r="I2240" s="177">
        <f>_xll.qlInterestRateIndexValueDate(Index1M,$H2240)</f>
        <v>55165</v>
      </c>
      <c r="J2240" s="182">
        <f>IFERROR(_xll.qlIndexFixing(Index1M,$H2240,TRUE,_xll.ohTrigger(RecalcTrigger,Trigger1M)),NA())</f>
        <v>1.5271563848614222E-2</v>
      </c>
      <c r="K2240" s="44" t="e">
        <f>IFERROR(_xll.qlIndexFixing(Index3M,H2240,TRUE,_xll.ohTrigger(RecalcTrigger,Trigger3M)),NA())</f>
        <v>#N/A</v>
      </c>
      <c r="L2240" s="44">
        <f>IFERROR(_xll.qlIndexFixing(Index6M,$H2240,TRUE,_xll.ohTrigger(RecalcTrigger,Trigger6M)),NA())</f>
        <v>1.582490887902277E-2</v>
      </c>
      <c r="M2240" s="183">
        <f>IFERROR(_xll.qlIndexFixing(Index1Y,$H2240,TRUE,_xll.ohTrigger(RecalcTrigger,Trigger1Y)),NA())</f>
        <v>1.607188814395789E-2</v>
      </c>
      <c r="N2240" s="182">
        <f>IFERROR(_xll.qlIndexFixing(ONIndex1M,I2240,TRUE,_xll.ohTrigger(RecalcTrigger,Trigger1M)),NA())</f>
        <v>1.5264214531791609E-2</v>
      </c>
      <c r="O2240" s="44" t="e">
        <f>IFERROR(_xll.qlIndexFixing(ONIndex3M,I2240,TRUE,_xll.ohTrigger(RecalcTrigger,Trigger3M)),NA())</f>
        <v>#N/A</v>
      </c>
      <c r="P2240" s="44">
        <f>IFERROR(_xll.qlIndexFixing(ONIndex6M,I2240,TRUE,_xll.ohTrigger(RecalcTrigger,Trigger6M)),NA())</f>
        <v>1.5795777687124257E-2</v>
      </c>
      <c r="Q2240" s="183">
        <f>IFERROR(_xll.qlIndexFixing(ONIndex1Y,I2240,TRUE,_xll.ohTrigger(RecalcTrigger,Trigger1Y)),NA())</f>
        <v>1.6015198854120172E-2</v>
      </c>
    </row>
    <row r="2241" spans="2:17" x14ac:dyDescent="0.2">
      <c r="B2241" s="39" t="s">
        <v>42</v>
      </c>
      <c r="D2241" s="42">
        <f>_xll.qlCalendarAdvance(Calendar,$D2240,B2241,"f",FALSE)</f>
        <v>55170</v>
      </c>
      <c r="E2241" s="177">
        <f>_xll.qlInterestRateIndexValueDate(IndexON,D2241)</f>
        <v>55170</v>
      </c>
      <c r="F2241" s="193">
        <f>IFERROR(_xll.qlIndexFixing(IndexON,D2241,TRUE,_xll.ohTrigger(RecalcTrigger,TriggerON)),NA())</f>
        <v>1.5476784825239065E-2</v>
      </c>
      <c r="H2241" s="42">
        <f>_xll.qlCalendarAdvance(Calendar,$H2240,B2241,"f",FALSE)</f>
        <v>55170</v>
      </c>
      <c r="I2241" s="177">
        <f>_xll.qlInterestRateIndexValueDate(Index1M,$H2241)</f>
        <v>55172</v>
      </c>
      <c r="J2241" s="182">
        <f>IFERROR(_xll.qlIndexFixing(Index1M,$H2241,TRUE,_xll.ohTrigger(RecalcTrigger,Trigger1M)),NA())</f>
        <v>1.526991633841096E-2</v>
      </c>
      <c r="K2241" s="44" t="e">
        <f>IFERROR(_xll.qlIndexFixing(Index3M,H2241,TRUE,_xll.ohTrigger(RecalcTrigger,Trigger3M)),NA())</f>
        <v>#N/A</v>
      </c>
      <c r="L2241" s="44">
        <f>IFERROR(_xll.qlIndexFixing(Index6M,$H2241,TRUE,_xll.ohTrigger(RecalcTrigger,Trigger6M)),NA())</f>
        <v>1.5822020201221944E-2</v>
      </c>
      <c r="M2241" s="183">
        <f>IFERROR(_xll.qlIndexFixing(Index1Y,$H2241,TRUE,_xll.ohTrigger(RecalcTrigger,Trigger1Y)),NA())</f>
        <v>1.6068736189128147E-2</v>
      </c>
      <c r="N2241" s="182">
        <f>IFERROR(_xll.qlIndexFixing(ONIndex1M,I2241,TRUE,_xll.ohTrigger(RecalcTrigger,Trigger1M)),NA())</f>
        <v>1.5262594262352991E-2</v>
      </c>
      <c r="O2241" s="44" t="e">
        <f>IFERROR(_xll.qlIndexFixing(ONIndex3M,I2241,TRUE,_xll.ohTrigger(RecalcTrigger,Trigger3M)),NA())</f>
        <v>#N/A</v>
      </c>
      <c r="P2241" s="44">
        <f>IFERROR(_xll.qlIndexFixing(ONIndex6M,I2241,TRUE,_xll.ohTrigger(RecalcTrigger,Trigger6M)),NA())</f>
        <v>1.5793379831690046E-2</v>
      </c>
      <c r="Q2241" s="183">
        <f>IFERROR(_xll.qlIndexFixing(ONIndex1Y,I2241,TRUE,_xll.ohTrigger(RecalcTrigger,Trigger1Y)),NA())</f>
        <v>1.6012813179342444E-2</v>
      </c>
    </row>
    <row r="2242" spans="2:17" x14ac:dyDescent="0.2">
      <c r="B2242" s="39" t="s">
        <v>42</v>
      </c>
      <c r="D2242" s="42">
        <f>_xll.qlCalendarAdvance(Calendar,$D2241,B2242,"f",FALSE)</f>
        <v>55177</v>
      </c>
      <c r="E2242" s="177">
        <f>_xll.qlInterestRateIndexValueDate(IndexON,D2242)</f>
        <v>55177</v>
      </c>
      <c r="F2242" s="193">
        <f>IFERROR(_xll.qlIndexFixing(IndexON,D2242,TRUE,_xll.ohTrigger(RecalcTrigger,TriggerON)),NA())</f>
        <v>1.5474812978872876E-2</v>
      </c>
      <c r="H2242" s="42">
        <f>_xll.qlCalendarAdvance(Calendar,$H2241,B2242,"f",FALSE)</f>
        <v>55177</v>
      </c>
      <c r="I2242" s="177">
        <f>_xll.qlInterestRateIndexValueDate(Index1M,$H2242)</f>
        <v>55179</v>
      </c>
      <c r="J2242" s="182">
        <f>IFERROR(_xll.qlIndexFixing(Index1M,$H2242,TRUE,_xll.ohTrigger(RecalcTrigger,Trigger1M)),NA())</f>
        <v>1.5268253523137987E-2</v>
      </c>
      <c r="K2242" s="44" t="e">
        <f>IFERROR(_xll.qlIndexFixing(Index3M,H2242,TRUE,_xll.ohTrigger(RecalcTrigger,Trigger3M)),NA())</f>
        <v>#N/A</v>
      </c>
      <c r="L2242" s="44">
        <f>IFERROR(_xll.qlIndexFixing(Index6M,$H2242,TRUE,_xll.ohTrigger(RecalcTrigger,Trigger6M)),NA())</f>
        <v>1.5819092795057395E-2</v>
      </c>
      <c r="M2242" s="183">
        <f>IFERROR(_xll.qlIndexFixing(Index1Y,$H2242,TRUE,_xll.ohTrigger(RecalcTrigger,Trigger1Y)),NA())</f>
        <v>1.6065555165000425E-2</v>
      </c>
      <c r="N2242" s="182">
        <f>IFERROR(_xll.qlIndexFixing(ONIndex1M,I2242,TRUE,_xll.ohTrigger(RecalcTrigger,Trigger1M)),NA())</f>
        <v>1.5260958750866749E-2</v>
      </c>
      <c r="O2242" s="44" t="e">
        <f>IFERROR(_xll.qlIndexFixing(ONIndex3M,I2242,TRUE,_xll.ohTrigger(RecalcTrigger,Trigger3M)),NA())</f>
        <v>#N/A</v>
      </c>
      <c r="P2242" s="44">
        <f>IFERROR(_xll.qlIndexFixing(ONIndex6M,I2242,TRUE,_xll.ohTrigger(RecalcTrigger,Trigger6M)),NA())</f>
        <v>1.5790944456188782E-2</v>
      </c>
      <c r="Q2242" s="183">
        <f>IFERROR(_xll.qlIndexFixing(ONIndex1Y,I2242,TRUE,_xll.ohTrigger(RecalcTrigger,Trigger1Y)),NA())</f>
        <v>1.6010400230062061E-2</v>
      </c>
    </row>
    <row r="2243" spans="2:17" x14ac:dyDescent="0.2">
      <c r="B2243" s="39" t="s">
        <v>42</v>
      </c>
      <c r="D2243" s="42">
        <f>_xll.qlCalendarAdvance(Calendar,$D2242,B2243,"f",FALSE)</f>
        <v>55184</v>
      </c>
      <c r="E2243" s="177">
        <f>_xll.qlInterestRateIndexValueDate(IndexON,D2243)</f>
        <v>55184</v>
      </c>
      <c r="F2243" s="193">
        <f>IFERROR(_xll.qlIndexFixing(IndexON,D2243,TRUE,_xll.ohTrigger(RecalcTrigger,TriggerON)),NA())</f>
        <v>1.5472813186381273E-2</v>
      </c>
      <c r="H2243" s="42">
        <f>_xll.qlCalendarAdvance(Calendar,$H2242,B2243,"f",FALSE)</f>
        <v>55184</v>
      </c>
      <c r="I2243" s="177">
        <f>_xll.qlInterestRateIndexValueDate(Index1M,$H2243)</f>
        <v>55186</v>
      </c>
      <c r="J2243" s="182">
        <f>IFERROR(_xll.qlIndexFixing(Index1M,$H2243,TRUE,_xll.ohTrigger(RecalcTrigger,Trigger1M)),NA())</f>
        <v>1.5265765298027034E-2</v>
      </c>
      <c r="K2243" s="44" t="e">
        <f>IFERROR(_xll.qlIndexFixing(Index3M,H2243,TRUE,_xll.ohTrigger(RecalcTrigger,Trigger3M)),NA())</f>
        <v>#N/A</v>
      </c>
      <c r="L2243" s="44">
        <f>IFERROR(_xll.qlIndexFixing(Index6M,$H2243,TRUE,_xll.ohTrigger(RecalcTrigger,Trigger6M)),NA())</f>
        <v>1.5816126586178435E-2</v>
      </c>
      <c r="M2243" s="183">
        <f>IFERROR(_xll.qlIndexFixing(Index1Y,$H2243,TRUE,_xll.ohTrigger(RecalcTrigger,Trigger1Y)),NA())</f>
        <v>1.6062345018292408E-2</v>
      </c>
      <c r="N2243" s="182">
        <f>IFERROR(_xll.qlIndexFixing(ONIndex1M,I2243,TRUE,_xll.ohTrigger(RecalcTrigger,Trigger1M)),NA())</f>
        <v>1.5259307971113856E-2</v>
      </c>
      <c r="O2243" s="44" t="e">
        <f>IFERROR(_xll.qlIndexFixing(ONIndex3M,I2243,TRUE,_xll.ohTrigger(RecalcTrigger,Trigger3M)),NA())</f>
        <v>#N/A</v>
      </c>
      <c r="P2243" s="44">
        <f>IFERROR(_xll.qlIndexFixing(ONIndex6M,I2243,TRUE,_xll.ohTrigger(RecalcTrigger,Trigger6M)),NA())</f>
        <v>1.5788471486439803E-2</v>
      </c>
      <c r="Q2243" s="183">
        <f>IFERROR(_xll.qlIndexFixing(ONIndex1Y,I2243,TRUE,_xll.ohTrigger(RecalcTrigger,Trigger1Y)),NA())</f>
        <v>1.6007959954000839E-2</v>
      </c>
    </row>
    <row r="2244" spans="2:17" x14ac:dyDescent="0.2">
      <c r="B2244" s="39" t="s">
        <v>42</v>
      </c>
      <c r="D2244" s="42">
        <f>_xll.qlCalendarAdvance(Calendar,$D2243,B2244,"f",FALSE)</f>
        <v>55191</v>
      </c>
      <c r="E2244" s="177">
        <f>_xll.qlInterestRateIndexValueDate(IndexON,D2244)</f>
        <v>55191</v>
      </c>
      <c r="F2244" s="193">
        <f>IFERROR(_xll.qlIndexFixing(IndexON,D2244,TRUE,_xll.ohTrigger(RecalcTrigger,TriggerON)),NA())</f>
        <v>1.5470785396365372E-2</v>
      </c>
      <c r="H2244" s="42">
        <f>_xll.qlCalendarAdvance(Calendar,$H2243,B2244,"f",FALSE)</f>
        <v>55191</v>
      </c>
      <c r="I2244" s="177">
        <f>_xll.qlInterestRateIndexValueDate(Index1M,$H2244)</f>
        <v>55193</v>
      </c>
      <c r="J2244" s="182">
        <f>IFERROR(_xll.qlIndexFixing(Index1M,$H2244,TRUE,_xll.ohTrigger(RecalcTrigger,Trigger1M)),NA())</f>
        <v>1.5264076476096162E-2</v>
      </c>
      <c r="K2244" s="44" t="e">
        <f>IFERROR(_xll.qlIndexFixing(Index3M,H2244,TRUE,_xll.ohTrigger(RecalcTrigger,Trigger3M)),NA())</f>
        <v>#N/A</v>
      </c>
      <c r="L2244" s="44">
        <f>IFERROR(_xll.qlIndexFixing(Index6M,$H2244,TRUE,_xll.ohTrigger(RecalcTrigger,Trigger6M)),NA())</f>
        <v>1.5813121500237462E-2</v>
      </c>
      <c r="M2244" s="183">
        <f>IFERROR(_xll.qlIndexFixing(Index1Y,$H2244,TRUE,_xll.ohTrigger(RecalcTrigger,Trigger1Y)),NA())</f>
        <v>1.6059105695725075E-2</v>
      </c>
      <c r="N2244" s="182">
        <f>IFERROR(_xll.qlIndexFixing(ONIndex1M,I2244,TRUE,_xll.ohTrigger(RecalcTrigger,Trigger1M)),NA())</f>
        <v>1.5257641896715413E-2</v>
      </c>
      <c r="O2244" s="44" t="e">
        <f>IFERROR(_xll.qlIndexFixing(ONIndex3M,I2244,TRUE,_xll.ohTrigger(RecalcTrigger,Trigger3M)),NA())</f>
        <v>#N/A</v>
      </c>
      <c r="P2244" s="44">
        <f>IFERROR(_xll.qlIndexFixing(ONIndex6M,I2244,TRUE,_xll.ohTrigger(RecalcTrigger,Trigger6M)),NA())</f>
        <v>1.5785960848742064E-2</v>
      </c>
      <c r="Q2244" s="183">
        <f>IFERROR(_xll.qlIndexFixing(ONIndex1Y,I2244,TRUE,_xll.ohTrigger(RecalcTrigger,Trigger1Y)),NA())</f>
        <v>1.6005492298321045E-2</v>
      </c>
    </row>
    <row r="2245" spans="2:17" x14ac:dyDescent="0.2">
      <c r="B2245" s="39" t="s">
        <v>42</v>
      </c>
      <c r="D2245" s="42">
        <f>_xll.qlCalendarAdvance(Calendar,$D2244,B2245,"f",FALSE)</f>
        <v>55198</v>
      </c>
      <c r="E2245" s="177">
        <f>_xll.qlInterestRateIndexValueDate(IndexON,D2245)</f>
        <v>55198</v>
      </c>
      <c r="F2245" s="193">
        <f>IFERROR(_xll.qlIndexFixing(IndexON,D2245,TRUE,_xll.ohTrigger(RecalcTrigger,TriggerON)),NA())</f>
        <v>1.5468729556866734E-2</v>
      </c>
      <c r="H2245" s="42">
        <f>_xll.qlCalendarAdvance(Calendar,$H2244,B2245,"f",FALSE)</f>
        <v>55198</v>
      </c>
      <c r="I2245" s="177">
        <f>_xll.qlInterestRateIndexValueDate(Index1M,$H2245)</f>
        <v>55200</v>
      </c>
      <c r="J2245" s="182">
        <f>IFERROR(_xll.qlIndexFixing(Index1M,$H2245,TRUE,_xll.ohTrigger(RecalcTrigger,Trigger1M)),NA())</f>
        <v>1.5262372280437284E-2</v>
      </c>
      <c r="K2245" s="44" t="e">
        <f>IFERROR(_xll.qlIndexFixing(Index3M,H2245,TRUE,_xll.ohTrigger(RecalcTrigger,Trigger3M)),NA())</f>
        <v>#N/A</v>
      </c>
      <c r="L2245" s="44">
        <f>IFERROR(_xll.qlIndexFixing(Index6M,$H2245,TRUE,_xll.ohTrigger(RecalcTrigger,Trigger6M)),NA())</f>
        <v>1.5810077462888202E-2</v>
      </c>
      <c r="M2245" s="183">
        <f>IFERROR(_xll.qlIndexFixing(Index1Y,$H2245,TRUE,_xll.ohTrigger(RecalcTrigger,Trigger1Y)),NA())</f>
        <v>1.6055837144022901E-2</v>
      </c>
      <c r="N2245" s="182">
        <f>IFERROR(_xll.qlIndexFixing(ONIndex1M,I2245,TRUE,_xll.ohTrigger(RecalcTrigger,Trigger1M)),NA())</f>
        <v>1.5255960501452392E-2</v>
      </c>
      <c r="O2245" s="44" t="e">
        <f>IFERROR(_xll.qlIndexFixing(ONIndex3M,I2245,TRUE,_xll.ohTrigger(RecalcTrigger,Trigger3M)),NA())</f>
        <v>#N/A</v>
      </c>
      <c r="P2245" s="44">
        <f>IFERROR(_xll.qlIndexFixing(ONIndex6M,I2245,TRUE,_xll.ohTrigger(RecalcTrigger,Trigger6M)),NA())</f>
        <v>1.5783412468914904E-2</v>
      </c>
      <c r="Q2245" s="183">
        <f>IFERROR(_xll.qlIndexFixing(ONIndex1Y,I2245,TRUE,_xll.ohTrigger(RecalcTrigger,Trigger1Y)),NA())</f>
        <v>1.6002997210184944E-2</v>
      </c>
    </row>
    <row r="2246" spans="2:17" x14ac:dyDescent="0.2">
      <c r="B2246" s="39" t="s">
        <v>42</v>
      </c>
      <c r="D2246" s="42">
        <f>_xll.qlCalendarAdvance(Calendar,$D2245,B2246,"f",FALSE)</f>
        <v>55205</v>
      </c>
      <c r="E2246" s="177">
        <f>_xll.qlInterestRateIndexValueDate(IndexON,D2246)</f>
        <v>55205</v>
      </c>
      <c r="F2246" s="193">
        <f>IFERROR(_xll.qlIndexFixing(IndexON,D2246,TRUE,_xll.ohTrigger(RecalcTrigger,TriggerON)),NA())</f>
        <v>1.5466645616086794E-2</v>
      </c>
      <c r="H2246" s="42">
        <f>_xll.qlCalendarAdvance(Calendar,$H2245,B2246,"f",FALSE)</f>
        <v>55205</v>
      </c>
      <c r="I2246" s="177">
        <f>_xll.qlInterestRateIndexValueDate(Index1M,$H2246)</f>
        <v>55207</v>
      </c>
      <c r="J2246" s="182">
        <f>IFERROR(_xll.qlIndexFixing(Index1M,$H2246,TRUE,_xll.ohTrigger(RecalcTrigger,Trigger1M)),NA())</f>
        <v>1.5260652684817102E-2</v>
      </c>
      <c r="K2246" s="44" t="e">
        <f>IFERROR(_xll.qlIndexFixing(Index3M,H2246,TRUE,_xll.ohTrigger(RecalcTrigger,Trigger3M)),NA())</f>
        <v>#N/A</v>
      </c>
      <c r="L2246" s="44">
        <f>IFERROR(_xll.qlIndexFixing(Index6M,$H2246,TRUE,_xll.ohTrigger(RecalcTrigger,Trigger6M)),NA())</f>
        <v>1.5806994399789241E-2</v>
      </c>
      <c r="M2246" s="183">
        <f>IFERROR(_xll.qlIndexFixing(Index1Y,$H2246,TRUE,_xll.ohTrigger(RecalcTrigger,Trigger1Y)),NA())</f>
        <v>1.6052539309913655E-2</v>
      </c>
      <c r="N2246" s="182">
        <f>IFERROR(_xll.qlIndexFixing(ONIndex1M,I2246,TRUE,_xll.ohTrigger(RecalcTrigger,Trigger1M)),NA())</f>
        <v>1.525426375926564E-2</v>
      </c>
      <c r="O2246" s="44" t="e">
        <f>IFERROR(_xll.qlIndexFixing(ONIndex3M,I2246,TRUE,_xll.ohTrigger(RecalcTrigger,Trigger3M)),NA())</f>
        <v>#N/A</v>
      </c>
      <c r="P2246" s="44">
        <f>IFERROR(_xll.qlIndexFixing(ONIndex6M,I2246,TRUE,_xll.ohTrigger(RecalcTrigger,Trigger6M)),NA())</f>
        <v>1.5780826272937531E-2</v>
      </c>
      <c r="Q2246" s="183">
        <f>IFERROR(_xll.qlIndexFixing(ONIndex1Y,I2246,TRUE,_xll.ohTrigger(RecalcTrigger,Trigger1Y)),NA())</f>
        <v>1.6000474637074547E-2</v>
      </c>
    </row>
    <row r="2247" spans="2:17" x14ac:dyDescent="0.2">
      <c r="B2247" s="39" t="s">
        <v>42</v>
      </c>
      <c r="D2247" s="42">
        <f>_xll.qlCalendarAdvance(Calendar,$D2246,B2247,"f",FALSE)</f>
        <v>55212</v>
      </c>
      <c r="E2247" s="177">
        <f>_xll.qlInterestRateIndexValueDate(IndexON,D2247)</f>
        <v>55212</v>
      </c>
      <c r="F2247" s="193">
        <f>IFERROR(_xll.qlIndexFixing(IndexON,D2247,TRUE,_xll.ohTrigger(RecalcTrigger,TriggerON)),NA())</f>
        <v>1.5464533522226986E-2</v>
      </c>
      <c r="H2247" s="42">
        <f>_xll.qlCalendarAdvance(Calendar,$H2246,B2247,"f",FALSE)</f>
        <v>55212</v>
      </c>
      <c r="I2247" s="177">
        <f>_xll.qlInterestRateIndexValueDate(Index1M,$H2247)</f>
        <v>55214</v>
      </c>
      <c r="J2247" s="182">
        <f>IFERROR(_xll.qlIndexFixing(Index1M,$H2247,TRUE,_xll.ohTrigger(RecalcTrigger,Trigger1M)),NA())</f>
        <v>1.5259906507376833E-2</v>
      </c>
      <c r="K2247" s="44" t="e">
        <f>IFERROR(_xll.qlIndexFixing(Index3M,H2247,TRUE,_xll.ohTrigger(RecalcTrigger,Trigger3M)),NA())</f>
        <v>#N/A</v>
      </c>
      <c r="L2247" s="44">
        <f>IFERROR(_xll.qlIndexFixing(Index6M,$H2247,TRUE,_xll.ohTrigger(RecalcTrigger,Trigger6M)),NA())</f>
        <v>1.5804416264540665E-2</v>
      </c>
      <c r="M2247" s="183">
        <f>IFERROR(_xll.qlIndexFixing(Index1Y,$H2247,TRUE,_xll.ohTrigger(RecalcTrigger,Trigger1Y)),NA())</f>
        <v>1.6049507765720807E-2</v>
      </c>
      <c r="N2247" s="182">
        <f>IFERROR(_xll.qlIndexFixing(ONIndex1M,I2247,TRUE,_xll.ohTrigger(RecalcTrigger,Trigger1M)),NA())</f>
        <v>1.5252551643856194E-2</v>
      </c>
      <c r="O2247" s="44" t="e">
        <f>IFERROR(_xll.qlIndexFixing(ONIndex3M,I2247,TRUE,_xll.ohTrigger(RecalcTrigger,Trigger3M)),NA())</f>
        <v>#N/A</v>
      </c>
      <c r="P2247" s="44">
        <f>IFERROR(_xll.qlIndexFixing(ONIndex6M,I2247,TRUE,_xll.ohTrigger(RecalcTrigger,Trigger6M)),NA())</f>
        <v>1.5778202187348711E-2</v>
      </c>
      <c r="Q2247" s="183">
        <f>IFERROR(_xll.qlIndexFixing(ONIndex1Y,I2247,TRUE,_xll.ohTrigger(RecalcTrigger,Trigger1Y)),NA())</f>
        <v>1.5997924526311991E-2</v>
      </c>
    </row>
    <row r="2248" spans="2:17" x14ac:dyDescent="0.2">
      <c r="B2248" s="39" t="s">
        <v>42</v>
      </c>
      <c r="D2248" s="42">
        <f>_xll.qlCalendarAdvance(Calendar,$D2247,B2248,"f",FALSE)</f>
        <v>55219</v>
      </c>
      <c r="E2248" s="177">
        <f>_xll.qlInterestRateIndexValueDate(IndexON,D2248)</f>
        <v>55219</v>
      </c>
      <c r="F2248" s="193">
        <f>IFERROR(_xll.qlIndexFixing(IndexON,D2248,TRUE,_xll.ohTrigger(RecalcTrigger,TriggerON)),NA())</f>
        <v>1.5462393223648618E-2</v>
      </c>
      <c r="H2248" s="42">
        <f>_xll.qlCalendarAdvance(Calendar,$H2247,B2248,"f",FALSE)</f>
        <v>55219</v>
      </c>
      <c r="I2248" s="177">
        <f>_xll.qlInterestRateIndexValueDate(Index1M,$H2248)</f>
        <v>55221</v>
      </c>
      <c r="J2248" s="182">
        <f>IFERROR(_xll.qlIndexFixing(Index1M,$H2248,TRUE,_xll.ohTrigger(RecalcTrigger,Trigger1M)),NA())</f>
        <v>1.5257953755451747E-2</v>
      </c>
      <c r="K2248" s="44" t="e">
        <f>IFERROR(_xll.qlIndexFixing(Index3M,H2248,TRUE,_xll.ohTrigger(RecalcTrigger,Trigger3M)),NA())</f>
        <v>#N/A</v>
      </c>
      <c r="L2248" s="44">
        <f>IFERROR(_xll.qlIndexFixing(Index6M,$H2248,TRUE,_xll.ohTrigger(RecalcTrigger,Trigger6M)),NA())</f>
        <v>1.5801240107648763E-2</v>
      </c>
      <c r="M2248" s="183">
        <f>IFERROR(_xll.qlIndexFixing(Index1Y,$H2248,TRUE,_xll.ohTrigger(RecalcTrigger,Trigger1Y)),NA())</f>
        <v>1.6046144356353268E-2</v>
      </c>
      <c r="N2248" s="182">
        <f>IFERROR(_xll.qlIndexFixing(ONIndex1M,I2248,TRUE,_xll.ohTrigger(RecalcTrigger,Trigger1M)),NA())</f>
        <v>1.5250824129005025E-2</v>
      </c>
      <c r="O2248" s="44" t="e">
        <f>IFERROR(_xll.qlIndexFixing(ONIndex3M,I2248,TRUE,_xll.ohTrigger(RecalcTrigger,Trigger3M)),NA())</f>
        <v>#N/A</v>
      </c>
      <c r="P2248" s="44">
        <f>IFERROR(_xll.qlIndexFixing(ONIndex6M,I2248,TRUE,_xll.ohTrigger(RecalcTrigger,Trigger6M)),NA())</f>
        <v>1.5775540137967781E-2</v>
      </c>
      <c r="Q2248" s="183">
        <f>IFERROR(_xll.qlIndexFixing(ONIndex1Y,I2248,TRUE,_xll.ohTrigger(RecalcTrigger,Trigger1Y)),NA())</f>
        <v>1.599534682489967E-2</v>
      </c>
    </row>
    <row r="2249" spans="2:17" x14ac:dyDescent="0.2">
      <c r="B2249" s="39" t="s">
        <v>42</v>
      </c>
      <c r="D2249" s="42">
        <f>_xll.qlCalendarAdvance(Calendar,$D2248,B2249,"f",FALSE)</f>
        <v>55226</v>
      </c>
      <c r="E2249" s="177">
        <f>_xll.qlInterestRateIndexValueDate(IndexON,D2249)</f>
        <v>55226</v>
      </c>
      <c r="F2249" s="193">
        <f>IFERROR(_xll.qlIndexFixing(IndexON,D2249,TRUE,_xll.ohTrigger(RecalcTrigger,TriggerON)),NA())</f>
        <v>1.5460224668553124E-2</v>
      </c>
      <c r="H2249" s="42">
        <f>_xll.qlCalendarAdvance(Calendar,$H2248,B2249,"f",FALSE)</f>
        <v>55226</v>
      </c>
      <c r="I2249" s="177">
        <f>_xll.qlInterestRateIndexValueDate(Index1M,$H2249)</f>
        <v>55228</v>
      </c>
      <c r="J2249" s="182">
        <f>IFERROR(_xll.qlIndexFixing(Index1M,$H2249,TRUE,_xll.ohTrigger(RecalcTrigger,Trigger1M)),NA())</f>
        <v>1.5256183069883578E-2</v>
      </c>
      <c r="K2249" s="44" t="e">
        <f>IFERROR(_xll.qlIndexFixing(Index3M,H2249,TRUE,_xll.ohTrigger(RecalcTrigger,Trigger3M)),NA())</f>
        <v>#N/A</v>
      </c>
      <c r="L2249" s="44">
        <f>IFERROR(_xll.qlIndexFixing(Index6M,$H2249,TRUE,_xll.ohTrigger(RecalcTrigger,Trigger6M)),NA())</f>
        <v>1.5798024667001687E-2</v>
      </c>
      <c r="M2249" s="183">
        <f>IFERROR(_xll.qlIndexFixing(Index1Y,$H2249,TRUE,_xll.ohTrigger(RecalcTrigger,Trigger1Y)),NA())</f>
        <v>1.6042751489557493E-2</v>
      </c>
      <c r="N2249" s="182">
        <f>IFERROR(_xll.qlIndexFixing(ONIndex1M,I2249,TRUE,_xll.ohTrigger(RecalcTrigger,Trigger1M)),NA())</f>
        <v>1.5249081188573044E-2</v>
      </c>
      <c r="O2249" s="44" t="e">
        <f>IFERROR(_xll.qlIndexFixing(ONIndex3M,I2249,TRUE,_xll.ohTrigger(RecalcTrigger,Trigger3M)),NA())</f>
        <v>#N/A</v>
      </c>
      <c r="P2249" s="44">
        <f>IFERROR(_xll.qlIndexFixing(ONIndex6M,I2249,TRUE,_xll.ohTrigger(RecalcTrigger,Trigger6M)),NA())</f>
        <v>1.5772840050614079E-2</v>
      </c>
      <c r="Q2249" s="183">
        <f>IFERROR(_xll.qlIndexFixing(ONIndex1Y,I2249,TRUE,_xll.ohTrigger(RecalcTrigger,Trigger1Y)),NA())</f>
        <v>1.5992741480479467E-2</v>
      </c>
    </row>
    <row r="2250" spans="2:17" x14ac:dyDescent="0.2">
      <c r="B2250" s="39" t="s">
        <v>42</v>
      </c>
      <c r="D2250" s="42">
        <f>_xll.qlCalendarAdvance(Calendar,$D2249,B2250,"f",FALSE)</f>
        <v>55233</v>
      </c>
      <c r="E2250" s="177">
        <f>_xll.qlInterestRateIndexValueDate(IndexON,D2250)</f>
        <v>55233</v>
      </c>
      <c r="F2250" s="193">
        <f>IFERROR(_xll.qlIndexFixing(IndexON,D2250,TRUE,_xll.ohTrigger(RecalcTrigger,TriggerON)),NA())</f>
        <v>1.5458027805062002E-2</v>
      </c>
      <c r="H2250" s="42">
        <f>_xll.qlCalendarAdvance(Calendar,$H2249,B2250,"f",FALSE)</f>
        <v>55233</v>
      </c>
      <c r="I2250" s="177">
        <f>_xll.qlInterestRateIndexValueDate(Index1M,$H2250)</f>
        <v>55235</v>
      </c>
      <c r="J2250" s="182">
        <f>IFERROR(_xll.qlIndexFixing(Index1M,$H2250,TRUE,_xll.ohTrigger(RecalcTrigger,Trigger1M)),NA())</f>
        <v>1.5254396869291142E-2</v>
      </c>
      <c r="K2250" s="44" t="e">
        <f>IFERROR(_xll.qlIndexFixing(Index3M,H2250,TRUE,_xll.ohTrigger(RecalcTrigger,Trigger3M)),NA())</f>
        <v>#N/A</v>
      </c>
      <c r="L2250" s="44">
        <f>IFERROR(_xll.qlIndexFixing(Index6M,$H2250,TRUE,_xll.ohTrigger(RecalcTrigger,Trigger6M)),NA())</f>
        <v>1.5794769868259336E-2</v>
      </c>
      <c r="M2250" s="183">
        <f>IFERROR(_xll.qlIndexFixing(Index1Y,$H2250,TRUE,_xll.ohTrigger(RecalcTrigger,Trigger1Y)),NA())</f>
        <v>1.6039329112069348E-2</v>
      </c>
      <c r="N2250" s="182">
        <f>IFERROR(_xll.qlIndexFixing(ONIndex1M,I2250,TRUE,_xll.ohTrigger(RecalcTrigger,Trigger1M)),NA())</f>
        <v>1.5247322796181351E-2</v>
      </c>
      <c r="O2250" s="44" t="e">
        <f>IFERROR(_xll.qlIndexFixing(ONIndex3M,I2250,TRUE,_xll.ohTrigger(RecalcTrigger,Trigger3M)),NA())</f>
        <v>#N/A</v>
      </c>
      <c r="P2250" s="44">
        <f>IFERROR(_xll.qlIndexFixing(ONIndex6M,I2250,TRUE,_xll.ohTrigger(RecalcTrigger,Trigger6M)),NA())</f>
        <v>1.5770101851826368E-2</v>
      </c>
      <c r="Q2250" s="183">
        <f>IFERROR(_xll.qlIndexFixing(ONIndex1Y,I2250,TRUE,_xll.ohTrigger(RecalcTrigger,Trigger1Y)),NA())</f>
        <v>1.5990108440213646E-2</v>
      </c>
    </row>
    <row r="2251" spans="2:17" x14ac:dyDescent="0.2">
      <c r="B2251" s="39" t="s">
        <v>42</v>
      </c>
      <c r="D2251" s="42">
        <f>_xll.qlCalendarAdvance(Calendar,$D2250,B2251,"f",FALSE)</f>
        <v>55240</v>
      </c>
      <c r="E2251" s="177">
        <f>_xll.qlInterestRateIndexValueDate(IndexON,D2251)</f>
        <v>55240</v>
      </c>
      <c r="F2251" s="193">
        <f>IFERROR(_xll.qlIndexFixing(IndexON,D2251,TRUE,_xll.ohTrigger(RecalcTrigger,TriggerON)),NA())</f>
        <v>1.5455802581616496E-2</v>
      </c>
      <c r="H2251" s="42">
        <f>_xll.qlCalendarAdvance(Calendar,$H2250,B2251,"f",FALSE)</f>
        <v>55240</v>
      </c>
      <c r="I2251" s="177">
        <f>_xll.qlInterestRateIndexValueDate(Index1M,$H2251)</f>
        <v>55242</v>
      </c>
      <c r="J2251" s="182">
        <f>IFERROR(_xll.qlIndexFixing(Index1M,$H2251,TRUE,_xll.ohTrigger(RecalcTrigger,Trigger1M)),NA())</f>
        <v>1.5252016035333141E-2</v>
      </c>
      <c r="K2251" s="44" t="e">
        <f>IFERROR(_xll.qlIndexFixing(Index3M,H2251,TRUE,_xll.ohTrigger(RecalcTrigger,Trigger3M)),NA())</f>
        <v>#N/A</v>
      </c>
      <c r="L2251" s="44">
        <f>IFERROR(_xll.qlIndexFixing(Index6M,$H2251,TRUE,_xll.ohTrigger(RecalcTrigger,Trigger6M)),NA())</f>
        <v>1.5791185763345771E-2</v>
      </c>
      <c r="M2251" s="183">
        <f>IFERROR(_xll.qlIndexFixing(Index1Y,$H2251,TRUE,_xll.ohTrigger(RecalcTrigger,Trigger1Y)),NA())</f>
        <v>1.6035609038955113E-2</v>
      </c>
      <c r="N2251" s="182">
        <f>IFERROR(_xll.qlIndexFixing(ONIndex1M,I2251,TRUE,_xll.ohTrigger(RecalcTrigger,Trigger1M)),NA())</f>
        <v>1.5245039259061954E-2</v>
      </c>
      <c r="O2251" s="44" t="e">
        <f>IFERROR(_xll.qlIndexFixing(ONIndex3M,I2251,TRUE,_xll.ohTrigger(RecalcTrigger,Trigger3M)),NA())</f>
        <v>#N/A</v>
      </c>
      <c r="P2251" s="44">
        <f>IFERROR(_xll.qlIndexFixing(ONIndex6M,I2251,TRUE,_xll.ohTrigger(RecalcTrigger,Trigger6M)),NA())</f>
        <v>1.5766525190539227E-2</v>
      </c>
      <c r="Q2251" s="183">
        <f>IFERROR(_xll.qlIndexFixing(ONIndex1Y,I2251,TRUE,_xll.ohTrigger(RecalcTrigger,Trigger1Y)),NA())</f>
        <v>1.598668232186462E-2</v>
      </c>
    </row>
    <row r="2252" spans="2:17" x14ac:dyDescent="0.2">
      <c r="B2252" s="39" t="s">
        <v>42</v>
      </c>
      <c r="D2252" s="42">
        <f>_xll.qlCalendarAdvance(Calendar,$D2251,B2252,"f",FALSE)</f>
        <v>55247</v>
      </c>
      <c r="E2252" s="177">
        <f>_xll.qlInterestRateIndexValueDate(IndexON,D2252)</f>
        <v>55247</v>
      </c>
      <c r="F2252" s="193">
        <f>IFERROR(_xll.qlIndexFixing(IndexON,D2252,TRUE,_xll.ohTrigger(RecalcTrigger,TriggerON)),NA())</f>
        <v>1.5453548946338103E-2</v>
      </c>
      <c r="H2252" s="42">
        <f>_xll.qlCalendarAdvance(Calendar,$H2251,B2252,"f",FALSE)</f>
        <v>55247</v>
      </c>
      <c r="I2252" s="177">
        <f>_xll.qlInterestRateIndexValueDate(Index1M,$H2252)</f>
        <v>55249</v>
      </c>
      <c r="J2252" s="182">
        <f>IFERROR(_xll.qlIndexFixing(Index1M,$H2252,TRUE,_xll.ohTrigger(RecalcTrigger,Trigger1M)),NA())</f>
        <v>1.5250777818084926E-2</v>
      </c>
      <c r="K2252" s="44" t="e">
        <f>IFERROR(_xll.qlIndexFixing(Index3M,H2252,TRUE,_xll.ohTrigger(RecalcTrigger,Trigger3M)),NA())</f>
        <v>#N/A</v>
      </c>
      <c r="L2252" s="44">
        <f>IFERROR(_xll.qlIndexFixing(Index6M,$H2252,TRUE,_xll.ohTrigger(RecalcTrigger,Trigger6M)),NA())</f>
        <v>1.5787861003243569E-2</v>
      </c>
      <c r="M2252" s="183">
        <f>IFERROR(_xll.qlIndexFixing(Index1Y,$H2252,TRUE,_xll.ohTrigger(RecalcTrigger,Trigger1Y)),NA())</f>
        <v>1.6032395611983538E-2</v>
      </c>
      <c r="N2252" s="182">
        <f>IFERROR(_xll.qlIndexFixing(ONIndex1M,I2252,TRUE,_xll.ohTrigger(RecalcTrigger,Trigger1M)),NA())</f>
        <v>1.5243759551042402E-2</v>
      </c>
      <c r="O2252" s="44" t="e">
        <f>IFERROR(_xll.qlIndexFixing(ONIndex3M,I2252,TRUE,_xll.ohTrigger(RecalcTrigger,Trigger3M)),NA())</f>
        <v>#N/A</v>
      </c>
      <c r="P2252" s="44">
        <f>IFERROR(_xll.qlIndexFixing(ONIndex6M,I2252,TRUE,_xll.ohTrigger(RecalcTrigger,Trigger6M)),NA())</f>
        <v>1.5764510823146338E-2</v>
      </c>
      <c r="Q2252" s="183">
        <f>IFERROR(_xll.qlIndexFixing(ONIndex1Y,I2252,TRUE,_xll.ohTrigger(RecalcTrigger,Trigger1Y)),NA())</f>
        <v>1.5984759061113962E-2</v>
      </c>
    </row>
    <row r="2253" spans="2:17" x14ac:dyDescent="0.2">
      <c r="B2253" s="39" t="s">
        <v>42</v>
      </c>
      <c r="D2253" s="42">
        <f>_xll.qlCalendarAdvance(Calendar,$D2252,B2253,"f",FALSE)</f>
        <v>55254</v>
      </c>
      <c r="E2253" s="177">
        <f>_xll.qlInterestRateIndexValueDate(IndexON,D2253)</f>
        <v>55254</v>
      </c>
      <c r="F2253" s="193">
        <f>IFERROR(_xll.qlIndexFixing(IndexON,D2253,TRUE,_xll.ohTrigger(RecalcTrigger,TriggerON)),NA())</f>
        <v>1.545126684758813E-2</v>
      </c>
      <c r="H2253" s="42">
        <f>_xll.qlCalendarAdvance(Calendar,$H2252,B2253,"f",FALSE)</f>
        <v>55254</v>
      </c>
      <c r="I2253" s="177">
        <f>_xll.qlInterestRateIndexValueDate(Index1M,$H2253)</f>
        <v>55256</v>
      </c>
      <c r="J2253" s="182">
        <f>IFERROR(_xll.qlIndexFixing(Index1M,$H2253,TRUE,_xll.ohTrigger(RecalcTrigger,Trigger1M)),NA())</f>
        <v>1.5248944914975637E-2</v>
      </c>
      <c r="K2253" s="44" t="e">
        <f>IFERROR(_xll.qlIndexFixing(Index3M,H2253,TRUE,_xll.ohTrigger(RecalcTrigger,Trigger3M)),NA())</f>
        <v>#N/A</v>
      </c>
      <c r="L2253" s="44">
        <f>IFERROR(_xll.qlIndexFixing(Index6M,$H2253,TRUE,_xll.ohTrigger(RecalcTrigger,Trigger6M)),NA())</f>
        <v>1.5784496683056322E-2</v>
      </c>
      <c r="M2253" s="183">
        <f>IFERROR(_xll.qlIndexFixing(Index1Y,$H2253,TRUE,_xll.ohTrigger(RecalcTrigger,Trigger1Y)),NA())</f>
        <v>1.6028884382875856E-2</v>
      </c>
      <c r="N2253" s="182">
        <f>IFERROR(_xll.qlIndexFixing(ONIndex1M,I2253,TRUE,_xll.ohTrigger(RecalcTrigger,Trigger1M)),NA())</f>
        <v>1.5241954645857092E-2</v>
      </c>
      <c r="O2253" s="44" t="e">
        <f>IFERROR(_xll.qlIndexFixing(ONIndex3M,I2253,TRUE,_xll.ohTrigger(RecalcTrigger,Trigger3M)),NA())</f>
        <v>#N/A</v>
      </c>
      <c r="P2253" s="44">
        <f>IFERROR(_xll.qlIndexFixing(ONIndex6M,I2253,TRUE,_xll.ohTrigger(RecalcTrigger,Trigger6M)),NA())</f>
        <v>1.5761657845532184E-2</v>
      </c>
      <c r="Q2253" s="183">
        <f>IFERROR(_xll.qlIndexFixing(ONIndex1Y,I2253,TRUE,_xll.ohTrigger(RecalcTrigger,Trigger1Y)),NA())</f>
        <v>1.5982042617004311E-2</v>
      </c>
    </row>
    <row r="2254" spans="2:17" x14ac:dyDescent="0.2">
      <c r="B2254" s="39" t="s">
        <v>42</v>
      </c>
      <c r="D2254" s="42">
        <f>_xll.qlCalendarAdvance(Calendar,$D2253,B2254,"f",FALSE)</f>
        <v>55261</v>
      </c>
      <c r="E2254" s="177">
        <f>_xll.qlInterestRateIndexValueDate(IndexON,D2254)</f>
        <v>55261</v>
      </c>
      <c r="F2254" s="193">
        <f>IFERROR(_xll.qlIndexFixing(IndexON,D2254,TRUE,_xll.ohTrigger(RecalcTrigger,TriggerON)),NA())</f>
        <v>1.5448956233168332E-2</v>
      </c>
      <c r="H2254" s="42">
        <f>_xll.qlCalendarAdvance(Calendar,$H2253,B2254,"f",FALSE)</f>
        <v>55261</v>
      </c>
      <c r="I2254" s="177">
        <f>_xll.qlInterestRateIndexValueDate(Index1M,$H2254)</f>
        <v>55263</v>
      </c>
      <c r="J2254" s="182">
        <f>IFERROR(_xll.qlIndexFixing(Index1M,$H2254,TRUE,_xll.ohTrigger(RecalcTrigger,Trigger1M)),NA())</f>
        <v>1.5247096391873549E-2</v>
      </c>
      <c r="K2254" s="44" t="e">
        <f>IFERROR(_xll.qlIndexFixing(Index3M,H2254,TRUE,_xll.ohTrigger(RecalcTrigger,Trigger3M)),NA())</f>
        <v>#N/A</v>
      </c>
      <c r="L2254" s="44">
        <f>IFERROR(_xll.qlIndexFixing(Index6M,$H2254,TRUE,_xll.ohTrigger(RecalcTrigger,Trigger6M)),NA())</f>
        <v>1.5781092728458349E-2</v>
      </c>
      <c r="M2254" s="183">
        <f>IFERROR(_xll.qlIndexFixing(Index1Y,$H2254,TRUE,_xll.ohTrigger(RecalcTrigger,Trigger1Y)),NA())</f>
        <v>1.6025425438605429E-2</v>
      </c>
      <c r="N2254" s="182">
        <f>IFERROR(_xll.qlIndexFixing(ONIndex1M,I2254,TRUE,_xll.ohTrigger(RecalcTrigger,Trigger1M)),NA())</f>
        <v>1.5240134183915899E-2</v>
      </c>
      <c r="O2254" s="44" t="e">
        <f>IFERROR(_xll.qlIndexFixing(ONIndex3M,I2254,TRUE,_xll.ohTrigger(RecalcTrigger,Trigger3M)),NA())</f>
        <v>#N/A</v>
      </c>
      <c r="P2254" s="44">
        <f>IFERROR(_xll.qlIndexFixing(ONIndex6M,I2254,TRUE,_xll.ohTrigger(RecalcTrigger,Trigger6M)),NA())</f>
        <v>1.57587664604808E-2</v>
      </c>
      <c r="Q2254" s="183">
        <f>IFERROR(_xll.qlIndexFixing(ONIndex1Y,I2254,TRUE,_xll.ohTrigger(RecalcTrigger,Trigger1Y)),NA())</f>
        <v>1.597929826641753E-2</v>
      </c>
    </row>
    <row r="2255" spans="2:17" x14ac:dyDescent="0.2">
      <c r="B2255" s="39" t="s">
        <v>42</v>
      </c>
      <c r="D2255" s="42">
        <f>_xll.qlCalendarAdvance(Calendar,$D2254,B2255,"f",FALSE)</f>
        <v>55268</v>
      </c>
      <c r="E2255" s="177">
        <f>_xll.qlInterestRateIndexValueDate(IndexON,D2255)</f>
        <v>55268</v>
      </c>
      <c r="F2255" s="193">
        <f>IFERROR(_xll.qlIndexFixing(IndexON,D2255,TRUE,_xll.ohTrigger(RecalcTrigger,TriggerON)),NA())</f>
        <v>1.5446617051919631E-2</v>
      </c>
      <c r="H2255" s="42">
        <f>_xll.qlCalendarAdvance(Calendar,$H2254,B2255,"f",FALSE)</f>
        <v>55268</v>
      </c>
      <c r="I2255" s="177">
        <f>_xll.qlInterestRateIndexValueDate(Index1M,$H2255)</f>
        <v>55270</v>
      </c>
      <c r="J2255" s="182">
        <f>IFERROR(_xll.qlIndexFixing(Index1M,$H2255,TRUE,_xll.ohTrigger(RecalcTrigger,Trigger1M)),NA())</f>
        <v>1.5245232222532157E-2</v>
      </c>
      <c r="K2255" s="44" t="e">
        <f>IFERROR(_xll.qlIndexFixing(Index3M,H2255,TRUE,_xll.ohTrigger(RecalcTrigger,Trigger3M)),NA())</f>
        <v>#N/A</v>
      </c>
      <c r="L2255" s="44">
        <f>IFERROR(_xll.qlIndexFixing(Index6M,$H2255,TRUE,_xll.ohTrigger(RecalcTrigger,Trigger6M)),NA())</f>
        <v>1.5777649065130957E-2</v>
      </c>
      <c r="M2255" s="183">
        <f>IFERROR(_xll.qlIndexFixing(Index1Y,$H2255,TRUE,_xll.ohTrigger(RecalcTrigger,Trigger1Y)),NA())</f>
        <v>1.6021772700283904E-2</v>
      </c>
      <c r="N2255" s="182">
        <f>IFERROR(_xll.qlIndexFixing(ONIndex1M,I2255,TRUE,_xll.ohTrigger(RecalcTrigger,Trigger1M)),NA())</f>
        <v>1.5238034573270554E-2</v>
      </c>
      <c r="O2255" s="44" t="e">
        <f>IFERROR(_xll.qlIndexFixing(ONIndex3M,I2255,TRUE,_xll.ohTrigger(RecalcTrigger,Trigger3M)),NA())</f>
        <v>#N/A</v>
      </c>
      <c r="P2255" s="44">
        <f>IFERROR(_xll.qlIndexFixing(ONIndex6M,I2255,TRUE,_xll.ohTrigger(RecalcTrigger,Trigger6M)),NA())</f>
        <v>1.5755414896174713E-2</v>
      </c>
      <c r="Q2255" s="183">
        <f>IFERROR(_xll.qlIndexFixing(ONIndex1Y,I2255,TRUE,_xll.ohTrigger(RecalcTrigger,Trigger1Y)),NA())</f>
        <v>1.5976127626506909E-2</v>
      </c>
    </row>
    <row r="2256" spans="2:17" x14ac:dyDescent="0.2">
      <c r="B2256" s="39" t="s">
        <v>42</v>
      </c>
      <c r="D2256" s="42">
        <f>_xll.qlCalendarAdvance(Calendar,$D2255,B2256,"f",FALSE)</f>
        <v>55275</v>
      </c>
      <c r="E2256" s="177">
        <f>_xll.qlInterestRateIndexValueDate(IndexON,D2256)</f>
        <v>55275</v>
      </c>
      <c r="F2256" s="193">
        <f>IFERROR(_xll.qlIndexFixing(IndexON,D2256,TRUE,_xll.ohTrigger(RecalcTrigger,TriggerON)),NA())</f>
        <v>1.5444249251643782E-2</v>
      </c>
      <c r="H2256" s="42">
        <f>_xll.qlCalendarAdvance(Calendar,$H2255,B2256,"f",FALSE)</f>
        <v>55275</v>
      </c>
      <c r="I2256" s="177">
        <f>_xll.qlInterestRateIndexValueDate(Index1M,$H2256)</f>
        <v>55277</v>
      </c>
      <c r="J2256" s="182">
        <f>IFERROR(_xll.qlIndexFixing(Index1M,$H2256,TRUE,_xll.ohTrigger(RecalcTrigger,Trigger1M)),NA())</f>
        <v>1.5243352380709951E-2</v>
      </c>
      <c r="K2256" s="44" t="e">
        <f>IFERROR(_xll.qlIndexFixing(Index3M,H2256,TRUE,_xll.ohTrigger(RecalcTrigger,Trigger3M)),NA())</f>
        <v>#N/A</v>
      </c>
      <c r="L2256" s="44">
        <f>IFERROR(_xll.qlIndexFixing(Index6M,$H2256,TRUE,_xll.ohTrigger(RecalcTrigger,Trigger6M)),NA())</f>
        <v>1.5774410393012559E-2</v>
      </c>
      <c r="M2256" s="183">
        <f>IFERROR(_xll.qlIndexFixing(Index1Y,$H2256,TRUE,_xll.ohTrigger(RecalcTrigger,Trigger1Y)),NA())</f>
        <v>1.6018172140310254E-2</v>
      </c>
      <c r="N2256" s="182">
        <f>IFERROR(_xll.qlIndexFixing(ONIndex1M,I2256,TRUE,_xll.ohTrigger(RecalcTrigger,Trigger1M)),NA())</f>
        <v>1.5236446484809818E-2</v>
      </c>
      <c r="O2256" s="44" t="e">
        <f>IFERROR(_xll.qlIndexFixing(ONIndex3M,I2256,TRUE,_xll.ohTrigger(RecalcTrigger,Trigger3M)),NA())</f>
        <v>#N/A</v>
      </c>
      <c r="P2256" s="44">
        <f>IFERROR(_xll.qlIndexFixing(ONIndex6M,I2256,TRUE,_xll.ohTrigger(RecalcTrigger,Trigger6M)),NA())</f>
        <v>1.5752868172302925E-2</v>
      </c>
      <c r="Q2256" s="183">
        <f>IFERROR(_xll.qlIndexFixing(ONIndex1Y,I2256,TRUE,_xll.ohTrigger(RecalcTrigger,Trigger1Y)),NA())</f>
        <v>1.5973725633982028E-2</v>
      </c>
    </row>
    <row r="2257" spans="2:17" x14ac:dyDescent="0.2">
      <c r="B2257" s="39" t="s">
        <v>42</v>
      </c>
      <c r="D2257" s="42">
        <f>_xll.qlCalendarAdvance(Calendar,$D2256,B2257,"f",FALSE)</f>
        <v>55282</v>
      </c>
      <c r="E2257" s="177">
        <f>_xll.qlInterestRateIndexValueDate(IndexON,D2257)</f>
        <v>55282</v>
      </c>
      <c r="F2257" s="193">
        <f>IFERROR(_xll.qlIndexFixing(IndexON,D2257,TRUE,_xll.ohTrigger(RecalcTrigger,TriggerON)),NA())</f>
        <v>1.5441852780702092E-2</v>
      </c>
      <c r="H2257" s="42">
        <f>_xll.qlCalendarAdvance(Calendar,$H2256,B2257,"f",FALSE)</f>
        <v>55282</v>
      </c>
      <c r="I2257" s="177">
        <f>_xll.qlInterestRateIndexValueDate(Index1M,$H2257)</f>
        <v>55284</v>
      </c>
      <c r="J2257" s="182">
        <f>IFERROR(_xll.qlIndexFixing(Index1M,$H2257,TRUE,_xll.ohTrigger(RecalcTrigger,Trigger1M)),NA())</f>
        <v>1.5241456840165424E-2</v>
      </c>
      <c r="K2257" s="44" t="e">
        <f>IFERROR(_xll.qlIndexFixing(Index3M,H2257,TRUE,_xll.ohTrigger(RecalcTrigger,Trigger3M)),NA())</f>
        <v>#N/A</v>
      </c>
      <c r="L2257" s="44">
        <f>IFERROR(_xll.qlIndexFixing(Index6M,$H2257,TRUE,_xll.ohTrigger(RecalcTrigger,Trigger6M)),NA())</f>
        <v>1.5770878006269019E-2</v>
      </c>
      <c r="M2257" s="183">
        <f>IFERROR(_xll.qlIndexFixing(Index1Y,$H2257,TRUE,_xll.ohTrigger(RecalcTrigger,Trigger1Y)),NA())</f>
        <v>1.6014541696898924E-2</v>
      </c>
      <c r="N2257" s="182">
        <f>IFERROR(_xll.qlIndexFixing(ONIndex1M,I2257,TRUE,_xll.ohTrigger(RecalcTrigger,Trigger1M)),NA())</f>
        <v>1.5234579195366749E-2</v>
      </c>
      <c r="O2257" s="44" t="e">
        <f>IFERROR(_xll.qlIndexFixing(ONIndex3M,I2257,TRUE,_xll.ohTrigger(RecalcTrigger,Trigger3M)),NA())</f>
        <v>#N/A</v>
      </c>
      <c r="P2257" s="44">
        <f>IFERROR(_xll.qlIndexFixing(ONIndex6M,I2257,TRUE,_xll.ohTrigger(RecalcTrigger,Trigger6M)),NA())</f>
        <v>1.5749861121534536E-2</v>
      </c>
      <c r="Q2257" s="183">
        <f>IFERROR(_xll.qlIndexFixing(ONIndex1Y,I2257,TRUE,_xll.ohTrigger(RecalcTrigger,Trigger1Y)),NA())</f>
        <v>1.5970897247097326E-2</v>
      </c>
    </row>
    <row r="2258" spans="2:17" x14ac:dyDescent="0.2">
      <c r="B2258" s="39" t="s">
        <v>42</v>
      </c>
      <c r="D2258" s="42">
        <f>_xll.qlCalendarAdvance(Calendar,$D2257,B2258,"f",FALSE)</f>
        <v>55289</v>
      </c>
      <c r="E2258" s="177">
        <f>_xll.qlInterestRateIndexValueDate(IndexON,D2258)</f>
        <v>55289</v>
      </c>
      <c r="F2258" s="193">
        <f>IFERROR(_xll.qlIndexFixing(IndexON,D2258,TRUE,_xll.ohTrigger(RecalcTrigger,TriggerON)),NA())</f>
        <v>1.5439427587295995E-2</v>
      </c>
      <c r="H2258" s="42">
        <f>_xll.qlCalendarAdvance(Calendar,$H2257,B2258,"f",FALSE)</f>
        <v>55289</v>
      </c>
      <c r="I2258" s="177">
        <f>_xll.qlInterestRateIndexValueDate(Index1M,$H2258)</f>
        <v>55291</v>
      </c>
      <c r="J2258" s="182">
        <f>IFERROR(_xll.qlIndexFixing(Index1M,$H2258,TRUE,_xll.ohTrigger(RecalcTrigger,Trigger1M)),NA())</f>
        <v>1.5239545574647073E-2</v>
      </c>
      <c r="K2258" s="44" t="e">
        <f>IFERROR(_xll.qlIndexFixing(Index3M,H2258,TRUE,_xll.ohTrigger(RecalcTrigger,Trigger3M)),NA())</f>
        <v>#N/A</v>
      </c>
      <c r="L2258" s="44">
        <f>IFERROR(_xll.qlIndexFixing(Index6M,$H2258,TRUE,_xll.ohTrigger(RecalcTrigger,Trigger6M)),NA())</f>
        <v>1.5767305666800478E-2</v>
      </c>
      <c r="M2258" s="183">
        <f>IFERROR(_xll.qlIndexFixing(Index1Y,$H2258,TRUE,_xll.ohTrigger(RecalcTrigger,Trigger1Y)),NA())</f>
        <v>1.601088131681315E-2</v>
      </c>
      <c r="N2258" s="182">
        <f>IFERROR(_xll.qlIndexFixing(ONIndex1M,I2258,TRUE,_xll.ohTrigger(RecalcTrigger,Trigger1M)),NA())</f>
        <v>1.5232696244291688E-2</v>
      </c>
      <c r="O2258" s="44" t="e">
        <f>IFERROR(_xll.qlIndexFixing(ONIndex3M,I2258,TRUE,_xll.ohTrigger(RecalcTrigger,Trigger3M)),NA())</f>
        <v>#N/A</v>
      </c>
      <c r="P2258" s="44">
        <f>IFERROR(_xll.qlIndexFixing(ONIndex6M,I2258,TRUE,_xll.ohTrigger(RecalcTrigger,Trigger6M)),NA())</f>
        <v>1.5746815367325695E-2</v>
      </c>
      <c r="Q2258" s="183">
        <f>IFERROR(_xll.qlIndexFixing(ONIndex1Y,I2258,TRUE,_xll.ohTrigger(RecalcTrigger,Trigger1Y)),NA())</f>
        <v>1.5968040742704304E-2</v>
      </c>
    </row>
    <row r="2259" spans="2:17" x14ac:dyDescent="0.2">
      <c r="B2259" s="39" t="s">
        <v>42</v>
      </c>
      <c r="D2259" s="42">
        <f>_xll.qlCalendarAdvance(Calendar,$D2258,B2259,"f",FALSE)</f>
        <v>55296</v>
      </c>
      <c r="E2259" s="177">
        <f>_xll.qlInterestRateIndexValueDate(IndexON,D2259)</f>
        <v>55296</v>
      </c>
      <c r="F2259" s="193">
        <f>IFERROR(_xll.qlIndexFixing(IndexON,D2259,TRUE,_xll.ohTrigger(RecalcTrigger,TriggerON)),NA())</f>
        <v>1.5436973619786798E-2</v>
      </c>
      <c r="H2259" s="42">
        <f>_xll.qlCalendarAdvance(Calendar,$H2258,B2259,"f",FALSE)</f>
        <v>55296</v>
      </c>
      <c r="I2259" s="177">
        <f>_xll.qlInterestRateIndexValueDate(Index1M,$H2259)</f>
        <v>55298</v>
      </c>
      <c r="J2259" s="182">
        <f>IFERROR(_xll.qlIndexFixing(Index1M,$H2259,TRUE,_xll.ohTrigger(RecalcTrigger,Trigger1M)),NA())</f>
        <v>1.523761855792588E-2</v>
      </c>
      <c r="K2259" s="44" t="e">
        <f>IFERROR(_xll.qlIndexFixing(Index3M,H2259,TRUE,_xll.ohTrigger(RecalcTrigger,Trigger3M)),NA())</f>
        <v>#N/A</v>
      </c>
      <c r="L2259" s="44">
        <f>IFERROR(_xll.qlIndexFixing(Index6M,$H2259,TRUE,_xll.ohTrigger(RecalcTrigger,Trigger6M)),NA())</f>
        <v>1.5763693300290472E-2</v>
      </c>
      <c r="M2259" s="183">
        <f>IFERROR(_xll.qlIndexFixing(Index1Y,$H2259,TRUE,_xll.ohTrigger(RecalcTrigger,Trigger1Y)),NA())</f>
        <v>1.6007190946821383E-2</v>
      </c>
      <c r="N2259" s="182">
        <f>IFERROR(_xll.qlIndexFixing(ONIndex1M,I2259,TRUE,_xll.ohTrigger(RecalcTrigger,Trigger1M)),NA())</f>
        <v>1.5230797605445545E-2</v>
      </c>
      <c r="O2259" s="44" t="e">
        <f>IFERROR(_xll.qlIndexFixing(ONIndex3M,I2259,TRUE,_xll.ohTrigger(RecalcTrigger,Trigger3M)),NA())</f>
        <v>#N/A</v>
      </c>
      <c r="P2259" s="44">
        <f>IFERROR(_xll.qlIndexFixing(ONIndex6M,I2259,TRUE,_xll.ohTrigger(RecalcTrigger,Trigger6M)),NA())</f>
        <v>1.5743730836135228E-2</v>
      </c>
      <c r="Q2259" s="183">
        <f>IFERROR(_xll.qlIndexFixing(ONIndex1Y,I2259,TRUE,_xll.ohTrigger(RecalcTrigger,Trigger1Y)),NA())</f>
        <v>1.5965156068125097E-2</v>
      </c>
    </row>
    <row r="2260" spans="2:17" x14ac:dyDescent="0.2">
      <c r="B2260" s="39" t="s">
        <v>42</v>
      </c>
      <c r="D2260" s="42">
        <f>_xll.qlCalendarAdvance(Calendar,$D2259,B2260,"f",FALSE)</f>
        <v>55303</v>
      </c>
      <c r="E2260" s="177">
        <f>_xll.qlInterestRateIndexValueDate(IndexON,D2260)</f>
        <v>55303</v>
      </c>
      <c r="F2260" s="193">
        <f>IFERROR(_xll.qlIndexFixing(IndexON,D2260,TRUE,_xll.ohTrigger(RecalcTrigger,TriggerON)),NA())</f>
        <v>1.5434490826295999E-2</v>
      </c>
      <c r="H2260" s="42">
        <f>_xll.qlCalendarAdvance(Calendar,$H2259,B2260,"f",FALSE)</f>
        <v>55303</v>
      </c>
      <c r="I2260" s="177">
        <f>_xll.qlInterestRateIndexValueDate(Index1M,$H2260)</f>
        <v>55305</v>
      </c>
      <c r="J2260" s="182">
        <f>IFERROR(_xll.qlIndexFixing(Index1M,$H2260,TRUE,_xll.ohTrigger(RecalcTrigger,Trigger1M)),NA())</f>
        <v>1.5235675763745349E-2</v>
      </c>
      <c r="K2260" s="44" t="e">
        <f>IFERROR(_xll.qlIndexFixing(Index3M,H2260,TRUE,_xll.ohTrigger(RecalcTrigger,Trigger3M)),NA())</f>
        <v>#N/A</v>
      </c>
      <c r="L2260" s="44">
        <f>IFERROR(_xll.qlIndexFixing(Index6M,$H2260,TRUE,_xll.ohTrigger(RecalcTrigger,Trigger6M)),NA())</f>
        <v>1.5759832516469206E-2</v>
      </c>
      <c r="M2260" s="183">
        <f>IFERROR(_xll.qlIndexFixing(Index1Y,$H2260,TRUE,_xll.ohTrigger(RecalcTrigger,Trigger1Y)),NA())</f>
        <v>1.600347053369381E-2</v>
      </c>
      <c r="N2260" s="182">
        <f>IFERROR(_xll.qlIndexFixing(ONIndex1M,I2260,TRUE,_xll.ohTrigger(RecalcTrigger,Trigger1M)),NA())</f>
        <v>1.5228883252529357E-2</v>
      </c>
      <c r="O2260" s="44" t="e">
        <f>IFERROR(_xll.qlIndexFixing(ONIndex3M,I2260,TRUE,_xll.ohTrigger(RecalcTrigger,Trigger3M)),NA())</f>
        <v>#N/A</v>
      </c>
      <c r="P2260" s="44">
        <f>IFERROR(_xll.qlIndexFixing(ONIndex6M,I2260,TRUE,_xll.ohTrigger(RecalcTrigger,Trigger6M)),NA())</f>
        <v>1.574060745386241E-2</v>
      </c>
      <c r="Q2260" s="183">
        <f>IFERROR(_xll.qlIndexFixing(ONIndex1Y,I2260,TRUE,_xll.ohTrigger(RecalcTrigger,Trigger1Y)),NA())</f>
        <v>1.5962243170681845E-2</v>
      </c>
    </row>
    <row r="2261" spans="2:17" x14ac:dyDescent="0.2">
      <c r="B2261" s="39" t="s">
        <v>42</v>
      </c>
      <c r="D2261" s="42">
        <f>_xll.qlCalendarAdvance(Calendar,$D2260,B2261,"f",FALSE)</f>
        <v>55310</v>
      </c>
      <c r="E2261" s="177">
        <f>_xll.qlInterestRateIndexValueDate(IndexON,D2261)</f>
        <v>55310</v>
      </c>
      <c r="F2261" s="193">
        <f>IFERROR(_xll.qlIndexFixing(IndexON,D2261,TRUE,_xll.ohTrigger(RecalcTrigger,TriggerON)),NA())</f>
        <v>1.5431979155025033E-2</v>
      </c>
      <c r="H2261" s="42">
        <f>_xll.qlCalendarAdvance(Calendar,$H2260,B2261,"f",FALSE)</f>
        <v>55310</v>
      </c>
      <c r="I2261" s="177">
        <f>_xll.qlInterestRateIndexValueDate(Index1M,$H2261)</f>
        <v>55312</v>
      </c>
      <c r="J2261" s="182">
        <f>IFERROR(_xll.qlIndexFixing(Index1M,$H2261,TRUE,_xll.ohTrigger(RecalcTrigger,Trigger1M)),NA())</f>
        <v>1.5233717165868965E-2</v>
      </c>
      <c r="K2261" s="44" t="e">
        <f>IFERROR(_xll.qlIndexFixing(Index3M,H2261,TRUE,_xll.ohTrigger(RecalcTrigger,Trigger3M)),NA())</f>
        <v>#N/A</v>
      </c>
      <c r="L2261" s="44">
        <f>IFERROR(_xll.qlIndexFixing(Index6M,$H2261,TRUE,_xll.ohTrigger(RecalcTrigger,Trigger6M)),NA())</f>
        <v>1.5756149040163158E-2</v>
      </c>
      <c r="M2261" s="183">
        <f>IFERROR(_xll.qlIndexFixing(Index1Y,$H2261,TRUE,_xll.ohTrigger(RecalcTrigger,Trigger1Y)),NA())</f>
        <v>1.5999720024206267E-2</v>
      </c>
      <c r="N2261" s="182">
        <f>IFERROR(_xll.qlIndexFixing(ONIndex1M,I2261,TRUE,_xll.ohTrigger(RecalcTrigger,Trigger1M)),NA())</f>
        <v>1.5226953159404033E-2</v>
      </c>
      <c r="O2261" s="44" t="e">
        <f>IFERROR(_xll.qlIndexFixing(ONIndex3M,I2261,TRUE,_xll.ohTrigger(RecalcTrigger,Trigger3M)),NA())</f>
        <v>#N/A</v>
      </c>
      <c r="P2261" s="44">
        <f>IFERROR(_xll.qlIndexFixing(ONIndex6M,I2261,TRUE,_xll.ohTrigger(RecalcTrigger,Trigger6M)),NA())</f>
        <v>1.5737445146646323E-2</v>
      </c>
      <c r="Q2261" s="183">
        <f>IFERROR(_xll.qlIndexFixing(ONIndex1Y,I2261,TRUE,_xll.ohTrigger(RecalcTrigger,Trigger1Y)),NA())</f>
        <v>1.5959301997616748E-2</v>
      </c>
    </row>
    <row r="2262" spans="2:17" x14ac:dyDescent="0.2">
      <c r="B2262" s="39" t="s">
        <v>42</v>
      </c>
      <c r="D2262" s="42">
        <f>_xll.qlCalendarAdvance(Calendar,$D2261,B2262,"f",FALSE)</f>
        <v>55317</v>
      </c>
      <c r="E2262" s="177">
        <f>_xll.qlInterestRateIndexValueDate(IndexON,D2262)</f>
        <v>55317</v>
      </c>
      <c r="F2262" s="193">
        <f>IFERROR(_xll.qlIndexFixing(IndexON,D2262,TRUE,_xll.ohTrigger(RecalcTrigger,TriggerON)),NA())</f>
        <v>1.5429438554335206E-2</v>
      </c>
      <c r="H2262" s="42">
        <f>_xll.qlCalendarAdvance(Calendar,$H2261,B2262,"f",FALSE)</f>
        <v>55317</v>
      </c>
      <c r="I2262" s="177">
        <f>_xll.qlInterestRateIndexValueDate(Index1M,$H2262)</f>
        <v>55319</v>
      </c>
      <c r="J2262" s="182">
        <f>IFERROR(_xll.qlIndexFixing(Index1M,$H2262,TRUE,_xll.ohTrigger(RecalcTrigger,Trigger1M)),NA())</f>
        <v>1.5231742738052723E-2</v>
      </c>
      <c r="K2262" s="44" t="e">
        <f>IFERROR(_xll.qlIndexFixing(Index3M,H2262,TRUE,_xll.ohTrigger(RecalcTrigger,Trigger3M)),NA())</f>
        <v>#N/A</v>
      </c>
      <c r="L2262" s="44">
        <f>IFERROR(_xll.qlIndexFixing(Index6M,$H2262,TRUE,_xll.ohTrigger(RecalcTrigger,Trigger6M)),NA())</f>
        <v>1.5752425334957118E-2</v>
      </c>
      <c r="M2262" s="183">
        <f>IFERROR(_xll.qlIndexFixing(Index1Y,$H2262,TRUE,_xll.ohTrigger(RecalcTrigger,Trigger1Y)),NA())</f>
        <v>1.5995939365136984E-2</v>
      </c>
      <c r="N2262" s="182">
        <f>IFERROR(_xll.qlIndexFixing(ONIndex1M,I2262,TRUE,_xll.ohTrigger(RecalcTrigger,Trigger1M)),NA())</f>
        <v>1.5225007299690674E-2</v>
      </c>
      <c r="O2262" s="44" t="e">
        <f>IFERROR(_xll.qlIndexFixing(ONIndex3M,I2262,TRUE,_xll.ohTrigger(RecalcTrigger,Trigger3M)),NA())</f>
        <v>#N/A</v>
      </c>
      <c r="P2262" s="44">
        <f>IFERROR(_xll.qlIndexFixing(ONIndex6M,I2262,TRUE,_xll.ohTrigger(RecalcTrigger,Trigger6M)),NA())</f>
        <v>1.573424384062605E-2</v>
      </c>
      <c r="Q2262" s="183">
        <f>IFERROR(_xll.qlIndexFixing(ONIndex1Y,I2262,TRUE,_xll.ohTrigger(RecalcTrigger,Trigger1Y)),NA())</f>
        <v>1.5956332496331882E-2</v>
      </c>
    </row>
    <row r="2263" spans="2:17" x14ac:dyDescent="0.2">
      <c r="B2263" s="39" t="s">
        <v>42</v>
      </c>
      <c r="D2263" s="42">
        <f>_xll.qlCalendarAdvance(Calendar,$D2262,B2263,"f",FALSE)</f>
        <v>55324</v>
      </c>
      <c r="E2263" s="177">
        <f>_xll.qlInterestRateIndexValueDate(IndexON,D2263)</f>
        <v>55324</v>
      </c>
      <c r="F2263" s="193">
        <f>IFERROR(_xll.qlIndexFixing(IndexON,D2263,TRUE,_xll.ohTrigger(RecalcTrigger,TriggerON)),NA())</f>
        <v>1.5426868972427954E-2</v>
      </c>
      <c r="H2263" s="42">
        <f>_xll.qlCalendarAdvance(Calendar,$H2262,B2263,"f",FALSE)</f>
        <v>55324</v>
      </c>
      <c r="I2263" s="177">
        <f>_xll.qlInterestRateIndexValueDate(Index1M,$H2263)</f>
        <v>55326</v>
      </c>
      <c r="J2263" s="182">
        <f>IFERROR(_xll.qlIndexFixing(Index1M,$H2263,TRUE,_xll.ohTrigger(RecalcTrigger,Trigger1M)),NA())</f>
        <v>1.5229752454052614E-2</v>
      </c>
      <c r="K2263" s="44" t="e">
        <f>IFERROR(_xll.qlIndexFixing(Index3M,H2263,TRUE,_xll.ohTrigger(RecalcTrigger,Trigger3M)),NA())</f>
        <v>#N/A</v>
      </c>
      <c r="L2263" s="44">
        <f>IFERROR(_xll.qlIndexFixing(Index6M,$H2263,TRUE,_xll.ohTrigger(RecalcTrigger,Trigger6M)),NA())</f>
        <v>1.5748661326552484E-2</v>
      </c>
      <c r="M2263" s="183">
        <f>IFERROR(_xll.qlIndexFixing(Index1Y,$H2263,TRUE,_xll.ohTrigger(RecalcTrigger,Trigger1Y)),NA())</f>
        <v>1.5992128503267651E-2</v>
      </c>
      <c r="N2263" s="182">
        <f>IFERROR(_xll.qlIndexFixing(ONIndex1M,I2263,TRUE,_xll.ohTrigger(RecalcTrigger,Trigger1M)),NA())</f>
        <v>1.5223045647330125E-2</v>
      </c>
      <c r="O2263" s="44" t="e">
        <f>IFERROR(_xll.qlIndexFixing(ONIndex3M,I2263,TRUE,_xll.ohTrigger(RecalcTrigger,Trigger3M)),NA())</f>
        <v>#N/A</v>
      </c>
      <c r="P2263" s="44">
        <f>IFERROR(_xll.qlIndexFixing(ONIndex6M,I2263,TRUE,_xll.ohTrigger(RecalcTrigger,Trigger6M)),NA())</f>
        <v>1.5731003461540993E-2</v>
      </c>
      <c r="Q2263" s="183">
        <f>IFERROR(_xll.qlIndexFixing(ONIndex1Y,I2263,TRUE,_xll.ohTrigger(RecalcTrigger,Trigger1Y)),NA())</f>
        <v>1.5953334613909576E-2</v>
      </c>
    </row>
    <row r="2264" spans="2:17" x14ac:dyDescent="0.2">
      <c r="B2264" s="39" t="s">
        <v>42</v>
      </c>
      <c r="D2264" s="42">
        <f>_xll.qlCalendarAdvance(Calendar,$D2263,B2264,"f",FALSE)</f>
        <v>55331</v>
      </c>
      <c r="E2264" s="177">
        <f>_xll.qlInterestRateIndexValueDate(IndexON,D2264)</f>
        <v>55331</v>
      </c>
      <c r="F2264" s="193">
        <f>IFERROR(_xll.qlIndexFixing(IndexON,D2264,TRUE,_xll.ohTrigger(RecalcTrigger,TriggerON)),NA())</f>
        <v>1.5424270357424774E-2</v>
      </c>
      <c r="H2264" s="42">
        <f>_xll.qlCalendarAdvance(Calendar,$H2263,B2264,"f",FALSE)</f>
        <v>55331</v>
      </c>
      <c r="I2264" s="177">
        <f>_xll.qlInterestRateIndexValueDate(Index1M,$H2264)</f>
        <v>55333</v>
      </c>
      <c r="J2264" s="182">
        <f>IFERROR(_xll.qlIndexFixing(Index1M,$H2264,TRUE,_xll.ohTrigger(RecalcTrigger,Trigger1M)),NA())</f>
        <v>1.5227746287624633E-2</v>
      </c>
      <c r="K2264" s="44" t="e">
        <f>IFERROR(_xll.qlIndexFixing(Index3M,H2264,TRUE,_xll.ohTrigger(RecalcTrigger,Trigger3M)),NA())</f>
        <v>#N/A</v>
      </c>
      <c r="L2264" s="44">
        <f>IFERROR(_xll.qlIndexFixing(Index6M,$H2264,TRUE,_xll.ohTrigger(RecalcTrigger,Trigger6M)),NA())</f>
        <v>1.5744856940653716E-2</v>
      </c>
      <c r="M2264" s="183">
        <f>IFERROR(_xll.qlIndexFixing(Index1Y,$H2264,TRUE,_xll.ohTrigger(RecalcTrigger,Trigger1Y)),NA())</f>
        <v>1.5988110293675337E-2</v>
      </c>
      <c r="N2264" s="182">
        <f>IFERROR(_xll.qlIndexFixing(ONIndex1M,I2264,TRUE,_xll.ohTrigger(RecalcTrigger,Trigger1M)),NA())</f>
        <v>1.5221068176183294E-2</v>
      </c>
      <c r="O2264" s="44" t="e">
        <f>IFERROR(_xll.qlIndexFixing(ONIndex3M,I2264,TRUE,_xll.ohTrigger(RecalcTrigger,Trigger3M)),NA())</f>
        <v>#N/A</v>
      </c>
      <c r="P2264" s="44">
        <f>IFERROR(_xll.qlIndexFixing(ONIndex6M,I2264,TRUE,_xll.ohTrigger(RecalcTrigger,Trigger6M)),NA())</f>
        <v>1.5727723935690108E-2</v>
      </c>
      <c r="Q2264" s="183">
        <f>IFERROR(_xll.qlIndexFixing(ONIndex1Y,I2264,TRUE,_xll.ohTrigger(RecalcTrigger,Trigger1Y)),NA())</f>
        <v>1.5950308297991711E-2</v>
      </c>
    </row>
    <row r="2265" spans="2:17" x14ac:dyDescent="0.2">
      <c r="B2265" s="39" t="s">
        <v>42</v>
      </c>
      <c r="D2265" s="42">
        <f>_xll.qlCalendarAdvance(Calendar,$D2264,B2265,"f",FALSE)</f>
        <v>55338</v>
      </c>
      <c r="E2265" s="177">
        <f>_xll.qlInterestRateIndexValueDate(IndexON,D2265)</f>
        <v>55338</v>
      </c>
      <c r="F2265" s="193">
        <f>IFERROR(_xll.qlIndexFixing(IndexON,D2265,TRUE,_xll.ohTrigger(RecalcTrigger,TriggerON)),NA())</f>
        <v>1.5421642657607038E-2</v>
      </c>
      <c r="H2265" s="42">
        <f>_xll.qlCalendarAdvance(Calendar,$H2264,B2265,"f",FALSE)</f>
        <v>55338</v>
      </c>
      <c r="I2265" s="177">
        <f>_xll.qlInterestRateIndexValueDate(Index1M,$H2265)</f>
        <v>55340</v>
      </c>
      <c r="J2265" s="182">
        <f>IFERROR(_xll.qlIndexFixing(Index1M,$H2265,TRUE,_xll.ohTrigger(RecalcTrigger,Trigger1M)),NA())</f>
        <v>1.5225724212529768E-2</v>
      </c>
      <c r="K2265" s="44" t="e">
        <f>IFERROR(_xll.qlIndexFixing(Index3M,H2265,TRUE,_xll.ohTrigger(RecalcTrigger,Trigger3M)),NA())</f>
        <v>#N/A</v>
      </c>
      <c r="L2265" s="44">
        <f>IFERROR(_xll.qlIndexFixing(Index6M,$H2265,TRUE,_xll.ohTrigger(RecalcTrigger,Trigger6M)),NA())</f>
        <v>1.5741174372065542E-2</v>
      </c>
      <c r="M2265" s="183">
        <f>IFERROR(_xll.qlIndexFixing(Index1Y,$H2265,TRUE,_xll.ohTrigger(RecalcTrigger,Trigger1Y)),NA())</f>
        <v>1.5984415958273261E-2</v>
      </c>
      <c r="N2265" s="182">
        <f>IFERROR(_xll.qlIndexFixing(ONIndex1M,I2265,TRUE,_xll.ohTrigger(RecalcTrigger,Trigger1M)),NA())</f>
        <v>1.5219074859871284E-2</v>
      </c>
      <c r="O2265" s="44" t="e">
        <f>IFERROR(_xll.qlIndexFixing(ONIndex3M,I2265,TRUE,_xll.ohTrigger(RecalcTrigger,Trigger3M)),NA())</f>
        <v>#N/A</v>
      </c>
      <c r="P2265" s="44">
        <f>IFERROR(_xll.qlIndexFixing(ONIndex6M,I2265,TRUE,_xll.ohTrigger(RecalcTrigger,Trigger6M)),NA())</f>
        <v>1.5724405189292412E-2</v>
      </c>
      <c r="Q2265" s="183">
        <f>IFERROR(_xll.qlIndexFixing(ONIndex1Y,I2265,TRUE,_xll.ohTrigger(RecalcTrigger,Trigger1Y)),NA())</f>
        <v>1.5947253495580682E-2</v>
      </c>
    </row>
    <row r="2266" spans="2:17" x14ac:dyDescent="0.2">
      <c r="B2266" s="39" t="s">
        <v>42</v>
      </c>
      <c r="D2266" s="42">
        <f>_xll.qlCalendarAdvance(Calendar,$D2265,B2266,"f",FALSE)</f>
        <v>55345</v>
      </c>
      <c r="E2266" s="177">
        <f>_xll.qlInterestRateIndexValueDate(IndexON,D2266)</f>
        <v>55345</v>
      </c>
      <c r="F2266" s="193">
        <f>IFERROR(_xll.qlIndexFixing(IndexON,D2266,TRUE,_xll.ohTrigger(RecalcTrigger,TriggerON)),NA())</f>
        <v>1.5418985821336051E-2</v>
      </c>
      <c r="H2266" s="42">
        <f>_xll.qlCalendarAdvance(Calendar,$H2265,B2266,"f",FALSE)</f>
        <v>55345</v>
      </c>
      <c r="I2266" s="177">
        <f>_xll.qlInterestRateIndexValueDate(Index1M,$H2266)</f>
        <v>55347</v>
      </c>
      <c r="J2266" s="182">
        <f>IFERROR(_xll.qlIndexFixing(Index1M,$H2266,TRUE,_xll.ohTrigger(RecalcTrigger,Trigger1M)),NA())</f>
        <v>1.5223686202524012E-2</v>
      </c>
      <c r="K2266" s="44" t="e">
        <f>IFERROR(_xll.qlIndexFixing(Index3M,H2266,TRUE,_xll.ohTrigger(RecalcTrigger,Trigger3M)),NA())</f>
        <v>#N/A</v>
      </c>
      <c r="L2266" s="44">
        <f>IFERROR(_xll.qlIndexFixing(Index6M,$H2266,TRUE,_xll.ohTrigger(RecalcTrigger,Trigger6M)),NA())</f>
        <v>1.5737279735685693E-2</v>
      </c>
      <c r="M2266" s="183">
        <f>IFERROR(_xll.qlIndexFixing(Index1Y,$H2266,TRUE,_xll.ohTrigger(RecalcTrigger,Trigger1Y)),NA())</f>
        <v>1.5980514168730062E-2</v>
      </c>
      <c r="N2266" s="182">
        <f>IFERROR(_xll.qlIndexFixing(ONIndex1M,I2266,TRUE,_xll.ohTrigger(RecalcTrigger,Trigger1M)),NA())</f>
        <v>1.5217065672255004E-2</v>
      </c>
      <c r="O2266" s="44" t="e">
        <f>IFERROR(_xll.qlIndexFixing(ONIndex3M,I2266,TRUE,_xll.ohTrigger(RecalcTrigger,Trigger3M)),NA())</f>
        <v>#N/A</v>
      </c>
      <c r="P2266" s="44">
        <f>IFERROR(_xll.qlIndexFixing(ONIndex6M,I2266,TRUE,_xll.ohTrigger(RecalcTrigger,Trigger6M)),NA())</f>
        <v>1.5721047148007372E-2</v>
      </c>
      <c r="Q2266" s="183">
        <f>IFERROR(_xll.qlIndexFixing(ONIndex1Y,I2266,TRUE,_xll.ohTrigger(RecalcTrigger,Trigger1Y)),NA())</f>
        <v>1.5944170154078563E-2</v>
      </c>
    </row>
    <row r="2267" spans="2:17" x14ac:dyDescent="0.2">
      <c r="B2267" s="39" t="s">
        <v>42</v>
      </c>
      <c r="D2267" s="42">
        <f>_xll.qlCalendarAdvance(Calendar,$D2266,B2267,"f",FALSE)</f>
        <v>55352</v>
      </c>
      <c r="E2267" s="177">
        <f>_xll.qlInterestRateIndexValueDate(IndexON,D2267)</f>
        <v>55352</v>
      </c>
      <c r="F2267" s="193">
        <f>IFERROR(_xll.qlIndexFixing(IndexON,D2267,TRUE,_xll.ohTrigger(RecalcTrigger,TriggerON)),NA())</f>
        <v>1.5416299796653377E-2</v>
      </c>
      <c r="H2267" s="42">
        <f>_xll.qlCalendarAdvance(Calendar,$H2266,B2267,"f",FALSE)</f>
        <v>55352</v>
      </c>
      <c r="I2267" s="177">
        <f>_xll.qlInterestRateIndexValueDate(Index1M,$H2267)</f>
        <v>55354</v>
      </c>
      <c r="J2267" s="182">
        <f>IFERROR(_xll.qlIndexFixing(Index1M,$H2267,TRUE,_xll.ohTrigger(RecalcTrigger,Trigger1M)),NA())</f>
        <v>1.5221632231365856E-2</v>
      </c>
      <c r="K2267" s="44" t="e">
        <f>IFERROR(_xll.qlIndexFixing(Index3M,H2267,TRUE,_xll.ohTrigger(RecalcTrigger,Trigger3M)),NA())</f>
        <v>#N/A</v>
      </c>
      <c r="L2267" s="44">
        <f>IFERROR(_xll.qlIndexFixing(Index6M,$H2267,TRUE,_xll.ohTrigger(RecalcTrigger,Trigger6M)),NA())</f>
        <v>1.573334447784782E-2</v>
      </c>
      <c r="M2267" s="183">
        <f>IFERROR(_xll.qlIndexFixing(Index1Y,$H2267,TRUE,_xll.ohTrigger(RecalcTrigger,Trigger1Y)),NA())</f>
        <v>1.5976581963550115E-2</v>
      </c>
      <c r="N2267" s="182">
        <f>IFERROR(_xll.qlIndexFixing(ONIndex1M,I2267,TRUE,_xll.ohTrigger(RecalcTrigger,Trigger1M)),NA())</f>
        <v>1.5215040587035489E-2</v>
      </c>
      <c r="O2267" s="44" t="e">
        <f>IFERROR(_xll.qlIndexFixing(ONIndex3M,I2267,TRUE,_xll.ohTrigger(RecalcTrigger,Trigger3M)),NA())</f>
        <v>#N/A</v>
      </c>
      <c r="P2267" s="44">
        <f>IFERROR(_xll.qlIndexFixing(ONIndex6M,I2267,TRUE,_xll.ohTrigger(RecalcTrigger,Trigger6M)),NA())</f>
        <v>1.5717649738373751E-2</v>
      </c>
      <c r="Q2267" s="183">
        <f>IFERROR(_xll.qlIndexFixing(ONIndex1Y,I2267,TRUE,_xll.ohTrigger(RecalcTrigger,Trigger1Y)),NA())</f>
        <v>1.5941058220807491E-2</v>
      </c>
    </row>
    <row r="2268" spans="2:17" x14ac:dyDescent="0.2">
      <c r="B2268" s="39" t="s">
        <v>42</v>
      </c>
      <c r="D2268" s="42">
        <f>_xll.qlCalendarAdvance(Calendar,$D2267,B2268,"f",FALSE)</f>
        <v>55359</v>
      </c>
      <c r="E2268" s="177">
        <f>_xll.qlInterestRateIndexValueDate(IndexON,D2268)</f>
        <v>55359</v>
      </c>
      <c r="F2268" s="193">
        <f>IFERROR(_xll.qlIndexFixing(IndexON,D2268,TRUE,_xll.ohTrigger(RecalcTrigger,TriggerON)),NA())</f>
        <v>1.5413584531840385E-2</v>
      </c>
      <c r="H2268" s="42">
        <f>_xll.qlCalendarAdvance(Calendar,$H2267,B2268,"f",FALSE)</f>
        <v>55359</v>
      </c>
      <c r="I2268" s="177">
        <f>_xll.qlInterestRateIndexValueDate(Index1M,$H2268)</f>
        <v>55361</v>
      </c>
      <c r="J2268" s="182">
        <f>IFERROR(_xll.qlIndexFixing(Index1M,$H2268,TRUE,_xll.ohTrigger(RecalcTrigger,Trigger1M)),NA())</f>
        <v>1.5219562272808795E-2</v>
      </c>
      <c r="K2268" s="44" t="e">
        <f>IFERROR(_xll.qlIndexFixing(Index3M,H2268,TRUE,_xll.ohTrigger(RecalcTrigger,Trigger3M)),NA())</f>
        <v>#N/A</v>
      </c>
      <c r="L2268" s="44">
        <f>IFERROR(_xll.qlIndexFixing(Index6M,$H2268,TRUE,_xll.ohTrigger(RecalcTrigger,Trigger6M)),NA())</f>
        <v>1.5729368524267685E-2</v>
      </c>
      <c r="M2268" s="183">
        <f>IFERROR(_xll.qlIndexFixing(Index1Y,$H2268,TRUE,_xll.ohTrigger(RecalcTrigger,Trigger1Y)),NA())</f>
        <v>1.5972619289532714E-2</v>
      </c>
      <c r="N2268" s="182">
        <f>IFERROR(_xll.qlIndexFixing(ONIndex1M,I2268,TRUE,_xll.ohTrigger(RecalcTrigger,Trigger1M)),NA())</f>
        <v>1.5212999578073649E-2</v>
      </c>
      <c r="O2268" s="44" t="e">
        <f>IFERROR(_xll.qlIndexFixing(ONIndex3M,I2268,TRUE,_xll.ohTrigger(RecalcTrigger,Trigger3M)),NA())</f>
        <v>#N/A</v>
      </c>
      <c r="P2268" s="44">
        <f>IFERROR(_xll.qlIndexFixing(ONIndex6M,I2268,TRUE,_xll.ohTrigger(RecalcTrigger,Trigger6M)),NA())</f>
        <v>1.5714212886051016E-2</v>
      </c>
      <c r="Q2268" s="183">
        <f>IFERROR(_xll.qlIndexFixing(ONIndex1Y,I2268,TRUE,_xll.ohTrigger(RecalcTrigger,Trigger1Y)),NA())</f>
        <v>1.5937917643089605E-2</v>
      </c>
    </row>
    <row r="2269" spans="2:17" x14ac:dyDescent="0.2">
      <c r="B2269" s="39" t="s">
        <v>42</v>
      </c>
      <c r="D2269" s="42">
        <f>_xll.qlCalendarAdvance(Calendar,$D2268,B2269,"f",FALSE)</f>
        <v>55366</v>
      </c>
      <c r="E2269" s="177">
        <f>_xll.qlInterestRateIndexValueDate(IndexON,D2269)</f>
        <v>55366</v>
      </c>
      <c r="F2269" s="193">
        <f>IFERROR(_xll.qlIndexFixing(IndexON,D2269,TRUE,_xll.ohTrigger(RecalcTrigger,TriggerON)),NA())</f>
        <v>1.5410839975258384E-2</v>
      </c>
      <c r="H2269" s="42">
        <f>_xll.qlCalendarAdvance(Calendar,$H2268,B2269,"f",FALSE)</f>
        <v>55366</v>
      </c>
      <c r="I2269" s="177">
        <f>_xll.qlInterestRateIndexValueDate(Index1M,$H2269)</f>
        <v>55368</v>
      </c>
      <c r="J2269" s="182">
        <f>IFERROR(_xll.qlIndexFixing(Index1M,$H2269,TRUE,_xll.ohTrigger(RecalcTrigger,Trigger1M)),NA())</f>
        <v>1.5217476300613819E-2</v>
      </c>
      <c r="K2269" s="44" t="e">
        <f>IFERROR(_xll.qlIndexFixing(Index3M,H2269,TRUE,_xll.ohTrigger(RecalcTrigger,Trigger3M)),NA())</f>
        <v>#N/A</v>
      </c>
      <c r="L2269" s="44">
        <f>IFERROR(_xll.qlIndexFixing(Index6M,$H2269,TRUE,_xll.ohTrigger(RecalcTrigger,Trigger6M)),NA())</f>
        <v>1.5725351800658906E-2</v>
      </c>
      <c r="M2269" s="183">
        <f>IFERROR(_xll.qlIndexFixing(Index1Y,$H2269,TRUE,_xll.ohTrigger(RecalcTrigger,Trigger1Y)),NA())</f>
        <v>1.5968626093482804E-2</v>
      </c>
      <c r="N2269" s="182">
        <f>IFERROR(_xll.qlIndexFixing(ONIndex1M,I2269,TRUE,_xll.ohTrigger(RecalcTrigger,Trigger1M)),NA())</f>
        <v>1.5210942619150458E-2</v>
      </c>
      <c r="O2269" s="44" t="e">
        <f>IFERROR(_xll.qlIndexFixing(ONIndex3M,I2269,TRUE,_xll.ohTrigger(RecalcTrigger,Trigger3M)),NA())</f>
        <v>#N/A</v>
      </c>
      <c r="P2269" s="44">
        <f>IFERROR(_xll.qlIndexFixing(ONIndex6M,I2269,TRUE,_xll.ohTrigger(RecalcTrigger,Trigger6M)),NA())</f>
        <v>1.571073651733812E-2</v>
      </c>
      <c r="Q2269" s="183">
        <f>IFERROR(_xll.qlIndexFixing(ONIndex1Y,I2269,TRUE,_xll.ohTrigger(RecalcTrigger,Trigger1Y)),NA())</f>
        <v>1.5934748368167106E-2</v>
      </c>
    </row>
    <row r="2270" spans="2:17" x14ac:dyDescent="0.2">
      <c r="B2270" s="39" t="s">
        <v>42</v>
      </c>
      <c r="D2270" s="42">
        <f>_xll.qlCalendarAdvance(Calendar,$D2269,B2270,"f",FALSE)</f>
        <v>55373</v>
      </c>
      <c r="E2270" s="177">
        <f>_xll.qlInterestRateIndexValueDate(IndexON,D2270)</f>
        <v>55373</v>
      </c>
      <c r="F2270" s="193">
        <f>IFERROR(_xll.qlIndexFixing(IndexON,D2270,TRUE,_xll.ohTrigger(RecalcTrigger,TriggerON)),NA())</f>
        <v>1.5408066075188742E-2</v>
      </c>
      <c r="H2270" s="42">
        <f>_xll.qlCalendarAdvance(Calendar,$H2269,B2270,"f",FALSE)</f>
        <v>55373</v>
      </c>
      <c r="I2270" s="177">
        <f>_xll.qlInterestRateIndexValueDate(Index1M,$H2270)</f>
        <v>55375</v>
      </c>
      <c r="J2270" s="182">
        <f>IFERROR(_xll.qlIndexFixing(Index1M,$H2270,TRUE,_xll.ohTrigger(RecalcTrigger,Trigger1M)),NA())</f>
        <v>1.5215374288539418E-2</v>
      </c>
      <c r="K2270" s="44" t="e">
        <f>IFERROR(_xll.qlIndexFixing(Index3M,H2270,TRUE,_xll.ohTrigger(RecalcTrigger,Trigger3M)),NA())</f>
        <v>#N/A</v>
      </c>
      <c r="L2270" s="44">
        <f>IFERROR(_xll.qlIndexFixing(Index6M,$H2270,TRUE,_xll.ohTrigger(RecalcTrigger,Trigger6M)),NA())</f>
        <v>1.5721294232740688E-2</v>
      </c>
      <c r="M2270" s="183">
        <f>IFERROR(_xll.qlIndexFixing(Index1Y,$H2270,TRUE,_xll.ohTrigger(RecalcTrigger,Trigger1Y)),NA())</f>
        <v>1.5964602322205763E-2</v>
      </c>
      <c r="N2270" s="182">
        <f>IFERROR(_xll.qlIndexFixing(ONIndex1M,I2270,TRUE,_xll.ohTrigger(RecalcTrigger,Trigger1M)),NA())</f>
        <v>1.5208869683966952E-2</v>
      </c>
      <c r="O2270" s="44" t="e">
        <f>IFERROR(_xll.qlIndexFixing(ONIndex3M,I2270,TRUE,_xll.ohTrigger(RecalcTrigger,Trigger3M)),NA())</f>
        <v>#N/A</v>
      </c>
      <c r="P2270" s="44">
        <f>IFERROR(_xll.qlIndexFixing(ONIndex6M,I2270,TRUE,_xll.ohTrigger(RecalcTrigger,Trigger6M)),NA())</f>
        <v>1.5707220558214274E-2</v>
      </c>
      <c r="Q2270" s="183">
        <f>IFERROR(_xll.qlIndexFixing(ONIndex1Y,I2270,TRUE,_xll.ohTrigger(RecalcTrigger,Trigger1Y)),NA())</f>
        <v>1.5931550343202261E-2</v>
      </c>
    </row>
    <row r="2271" spans="2:17" x14ac:dyDescent="0.2">
      <c r="B2271" s="39" t="s">
        <v>42</v>
      </c>
      <c r="D2271" s="42">
        <f>_xll.qlCalendarAdvance(Calendar,$D2270,B2271,"f",FALSE)</f>
        <v>55380</v>
      </c>
      <c r="E2271" s="177">
        <f>_xll.qlInterestRateIndexValueDate(IndexON,D2271)</f>
        <v>55380</v>
      </c>
      <c r="F2271" s="193">
        <f>IFERROR(_xll.qlIndexFixing(IndexON,D2271,TRUE,_xll.ohTrigger(RecalcTrigger,TriggerON)),NA())</f>
        <v>1.5405262779593087E-2</v>
      </c>
      <c r="H2271" s="42">
        <f>_xll.qlCalendarAdvance(Calendar,$H2270,B2271,"f",FALSE)</f>
        <v>55380</v>
      </c>
      <c r="I2271" s="177">
        <f>_xll.qlInterestRateIndexValueDate(Index1M,$H2271)</f>
        <v>55382</v>
      </c>
      <c r="J2271" s="182">
        <f>IFERROR(_xll.qlIndexFixing(Index1M,$H2271,TRUE,_xll.ohTrigger(RecalcTrigger,Trigger1M)),NA())</f>
        <v>1.5213256210341586E-2</v>
      </c>
      <c r="K2271" s="44" t="e">
        <f>IFERROR(_xll.qlIndexFixing(Index3M,H2271,TRUE,_xll.ohTrigger(RecalcTrigger,Trigger3M)),NA())</f>
        <v>#N/A</v>
      </c>
      <c r="L2271" s="44">
        <f>IFERROR(_xll.qlIndexFixing(Index6M,$H2271,TRUE,_xll.ohTrigger(RecalcTrigger,Trigger6M)),NA())</f>
        <v>1.5717195746233523E-2</v>
      </c>
      <c r="M2271" s="183">
        <f>IFERROR(_xll.qlIndexFixing(Index1Y,$H2271,TRUE,_xll.ohTrigger(RecalcTrigger,Trigger1Y)),NA())</f>
        <v>1.5960547922513481E-2</v>
      </c>
      <c r="N2271" s="182">
        <f>IFERROR(_xll.qlIndexFixing(ONIndex1M,I2271,TRUE,_xll.ohTrigger(RecalcTrigger,Trigger1M)),NA())</f>
        <v>1.5206780746463977E-2</v>
      </c>
      <c r="O2271" s="44" t="e">
        <f>IFERROR(_xll.qlIndexFixing(ONIndex3M,I2271,TRUE,_xll.ohTrigger(RecalcTrigger,Trigger3M)),NA())</f>
        <v>#N/A</v>
      </c>
      <c r="P2271" s="44">
        <f>IFERROR(_xll.qlIndexFixing(ONIndex6M,I2271,TRUE,_xll.ohTrigger(RecalcTrigger,Trigger6M)),NA())</f>
        <v>1.5703664934738626E-2</v>
      </c>
      <c r="Q2271" s="183">
        <f>IFERROR(_xll.qlIndexFixing(ONIndex1Y,I2271,TRUE,_xll.ohTrigger(RecalcTrigger,Trigger1Y)),NA())</f>
        <v>1.5928323515757015E-2</v>
      </c>
    </row>
    <row r="2272" spans="2:17" x14ac:dyDescent="0.2">
      <c r="B2272" s="39" t="s">
        <v>42</v>
      </c>
      <c r="D2272" s="42">
        <f>_xll.qlCalendarAdvance(Calendar,$D2271,B2272,"f",FALSE)</f>
        <v>55387</v>
      </c>
      <c r="E2272" s="177">
        <f>_xll.qlInterestRateIndexValueDate(IndexON,D2272)</f>
        <v>55387</v>
      </c>
      <c r="F2272" s="193">
        <f>IFERROR(_xll.qlIndexFixing(IndexON,D2272,TRUE,_xll.ohTrigger(RecalcTrigger,TriggerON)),NA())</f>
        <v>1.540243003675279E-2</v>
      </c>
      <c r="H2272" s="42">
        <f>_xll.qlCalendarAdvance(Calendar,$H2271,B2272,"f",FALSE)</f>
        <v>55387</v>
      </c>
      <c r="I2272" s="177">
        <f>_xll.qlInterestRateIndexValueDate(Index1M,$H2272)</f>
        <v>55389</v>
      </c>
      <c r="J2272" s="182">
        <f>IFERROR(_xll.qlIndexFixing(Index1M,$H2272,TRUE,_xll.ohTrigger(RecalcTrigger,Trigger1M)),NA())</f>
        <v>1.5211122039776315E-2</v>
      </c>
      <c r="K2272" s="44" t="e">
        <f>IFERROR(_xll.qlIndexFixing(Index3M,H2272,TRUE,_xll.ohTrigger(RecalcTrigger,Trigger3M)),NA())</f>
        <v>#N/A</v>
      </c>
      <c r="L2272" s="44">
        <f>IFERROR(_xll.qlIndexFixing(Index6M,$H2272,TRUE,_xll.ohTrigger(RecalcTrigger,Trigger6M)),NA())</f>
        <v>1.5713056266863062E-2</v>
      </c>
      <c r="M2272" s="183">
        <f>IFERROR(_xll.qlIndexFixing(Index1Y,$H2272,TRUE,_xll.ohTrigger(RecalcTrigger,Trigger1Y)),NA())</f>
        <v>1.5956462841220244E-2</v>
      </c>
      <c r="N2272" s="182">
        <f>IFERROR(_xll.qlIndexFixing(ONIndex1M,I2272,TRUE,_xll.ohTrigger(RecalcTrigger,Trigger1M)),NA())</f>
        <v>1.5204675780422505E-2</v>
      </c>
      <c r="O2272" s="44" t="e">
        <f>IFERROR(_xll.qlIndexFixing(ONIndex3M,I2272,TRUE,_xll.ohTrigger(RecalcTrigger,Trigger3M)),NA())</f>
        <v>#N/A</v>
      </c>
      <c r="P2272" s="44">
        <f>IFERROR(_xll.qlIndexFixing(ONIndex6M,I2272,TRUE,_xll.ohTrigger(RecalcTrigger,Trigger6M)),NA())</f>
        <v>1.5700069573050257E-2</v>
      </c>
      <c r="Q2272" s="183">
        <f>IFERROR(_xll.qlIndexFixing(ONIndex1Y,I2272,TRUE,_xll.ohTrigger(RecalcTrigger,Trigger1Y)),NA())</f>
        <v>1.592506783307357E-2</v>
      </c>
    </row>
    <row r="2273" spans="2:17" x14ac:dyDescent="0.2">
      <c r="B2273" s="39" t="s">
        <v>42</v>
      </c>
      <c r="D2273" s="42">
        <f>_xll.qlCalendarAdvance(Calendar,$D2272,B2273,"f",FALSE)</f>
        <v>55394</v>
      </c>
      <c r="E2273" s="177">
        <f>_xll.qlInterestRateIndexValueDate(IndexON,D2273)</f>
        <v>55394</v>
      </c>
      <c r="F2273" s="193">
        <f>IFERROR(_xll.qlIndexFixing(IndexON,D2273,TRUE,_xll.ohTrigger(RecalcTrigger,TriggerON)),NA())</f>
        <v>1.5399567795109093E-2</v>
      </c>
      <c r="H2273" s="42">
        <f>_xll.qlCalendarAdvance(Calendar,$H2272,B2273,"f",FALSE)</f>
        <v>55394</v>
      </c>
      <c r="I2273" s="177">
        <f>_xll.qlInterestRateIndexValueDate(Index1M,$H2273)</f>
        <v>55396</v>
      </c>
      <c r="J2273" s="182">
        <f>IFERROR(_xll.qlIndexFixing(Index1M,$H2273,TRUE,_xll.ohTrigger(RecalcTrigger,Trigger1M)),NA())</f>
        <v>1.5208473009058858E-2</v>
      </c>
      <c r="K2273" s="44" t="e">
        <f>IFERROR(_xll.qlIndexFixing(Index3M,H2273,TRUE,_xll.ohTrigger(RecalcTrigger,Trigger3M)),NA())</f>
        <v>#N/A</v>
      </c>
      <c r="L2273" s="44">
        <f>IFERROR(_xll.qlIndexFixing(Index6M,$H2273,TRUE,_xll.ohTrigger(RecalcTrigger,Trigger6M)),NA())</f>
        <v>1.5708758456795504E-2</v>
      </c>
      <c r="M2273" s="183">
        <f>IFERROR(_xll.qlIndexFixing(Index1Y,$H2273,TRUE,_xll.ohTrigger(RecalcTrigger,Trigger1Y)),NA())</f>
        <v>1.595223447355509E-2</v>
      </c>
      <c r="N2273" s="182">
        <f>IFERROR(_xll.qlIndexFixing(ONIndex1M,I2273,TRUE,_xll.ohTrigger(RecalcTrigger,Trigger1M)),NA())</f>
        <v>1.5202554759303766E-2</v>
      </c>
      <c r="O2273" s="44" t="e">
        <f>IFERROR(_xll.qlIndexFixing(ONIndex3M,I2273,TRUE,_xll.ohTrigger(RecalcTrigger,Trigger3M)),NA())</f>
        <v>#N/A</v>
      </c>
      <c r="P2273" s="44">
        <f>IFERROR(_xll.qlIndexFixing(ONIndex6M,I2273,TRUE,_xll.ohTrigger(RecalcTrigger,Trigger6M)),NA())</f>
        <v>1.5696434399208314E-2</v>
      </c>
      <c r="Q2273" s="183">
        <f>IFERROR(_xll.qlIndexFixing(ONIndex1Y,I2273,TRUE,_xll.ohTrigger(RecalcTrigger,Trigger1Y)),NA())</f>
        <v>1.5921783242314191E-2</v>
      </c>
    </row>
    <row r="2274" spans="2:17" x14ac:dyDescent="0.2">
      <c r="B2274" s="39" t="s">
        <v>42</v>
      </c>
      <c r="D2274" s="42">
        <f>_xll.qlCalendarAdvance(Calendar,$D2273,B2274,"f",FALSE)</f>
        <v>55401</v>
      </c>
      <c r="E2274" s="177">
        <f>_xll.qlInterestRateIndexValueDate(IndexON,D2274)</f>
        <v>55401</v>
      </c>
      <c r="F2274" s="193">
        <f>IFERROR(_xll.qlIndexFixing(IndexON,D2274,TRUE,_xll.ohTrigger(RecalcTrigger,TriggerON)),NA())</f>
        <v>1.539667600286343E-2</v>
      </c>
      <c r="H2274" s="42">
        <f>_xll.qlCalendarAdvance(Calendar,$H2273,B2274,"f",FALSE)</f>
        <v>55401</v>
      </c>
      <c r="I2274" s="177">
        <f>_xll.qlInterestRateIndexValueDate(Index1M,$H2274)</f>
        <v>55403</v>
      </c>
      <c r="J2274" s="182">
        <f>IFERROR(_xll.qlIndexFixing(Index1M,$H2274,TRUE,_xll.ohTrigger(RecalcTrigger,Trigger1M)),NA())</f>
        <v>1.5206805316587413E-2</v>
      </c>
      <c r="K2274" s="44" t="e">
        <f>IFERROR(_xll.qlIndexFixing(Index3M,H2274,TRUE,_xll.ohTrigger(RecalcTrigger,Trigger3M)),NA())</f>
        <v>#N/A</v>
      </c>
      <c r="L2274" s="44">
        <f>IFERROR(_xll.qlIndexFixing(Index6M,$H2274,TRUE,_xll.ohTrigger(RecalcTrigger,Trigger6M)),NA())</f>
        <v>1.5704549356061179E-2</v>
      </c>
      <c r="M2274" s="183">
        <f>IFERROR(_xll.qlIndexFixing(Index1Y,$H2274,TRUE,_xll.ohTrigger(RecalcTrigger,Trigger1Y)),NA())</f>
        <v>1.5948200421109109E-2</v>
      </c>
      <c r="N2274" s="182">
        <f>IFERROR(_xll.qlIndexFixing(ONIndex1M,I2274,TRUE,_xll.ohTrigger(RecalcTrigger,Trigger1M)),NA())</f>
        <v>1.5200417657208476E-2</v>
      </c>
      <c r="O2274" s="44" t="e">
        <f>IFERROR(_xll.qlIndexFixing(ONIndex3M,I2274,TRUE,_xll.ohTrigger(RecalcTrigger,Trigger3M)),NA())</f>
        <v>#N/A</v>
      </c>
      <c r="P2274" s="44">
        <f>IFERROR(_xll.qlIndexFixing(ONIndex6M,I2274,TRUE,_xll.ohTrigger(RecalcTrigger,Trigger6M)),NA())</f>
        <v>1.5692759339112072E-2</v>
      </c>
      <c r="Q2274" s="183">
        <f>IFERROR(_xll.qlIndexFixing(ONIndex1Y,I2274,TRUE,_xll.ohTrigger(RecalcTrigger,Trigger1Y)),NA())</f>
        <v>1.5918469690721082E-2</v>
      </c>
    </row>
    <row r="2275" spans="2:17" x14ac:dyDescent="0.2">
      <c r="B2275" s="39" t="s">
        <v>42</v>
      </c>
      <c r="D2275" s="42">
        <f>_xll.qlCalendarAdvance(Calendar,$D2274,B2275,"f",FALSE)</f>
        <v>55408</v>
      </c>
      <c r="E2275" s="177">
        <f>_xll.qlInterestRateIndexValueDate(IndexON,D2275)</f>
        <v>55408</v>
      </c>
      <c r="F2275" s="193">
        <f>IFERROR(_xll.qlIndexFixing(IndexON,D2275,TRUE,_xll.ohTrigger(RecalcTrigger,TriggerON)),NA())</f>
        <v>1.53937546081373E-2</v>
      </c>
      <c r="H2275" s="42">
        <f>_xll.qlCalendarAdvance(Calendar,$H2274,B2275,"f",FALSE)</f>
        <v>55408</v>
      </c>
      <c r="I2275" s="177">
        <f>_xll.qlInterestRateIndexValueDate(Index1M,$H2275)</f>
        <v>55410</v>
      </c>
      <c r="J2275" s="182">
        <f>IFERROR(_xll.qlIndexFixing(Index1M,$H2275,TRUE,_xll.ohTrigger(RecalcTrigger,Trigger1M)),NA())</f>
        <v>1.5204622711480764E-2</v>
      </c>
      <c r="K2275" s="44" t="e">
        <f>IFERROR(_xll.qlIndexFixing(Index3M,H2275,TRUE,_xll.ohTrigger(RecalcTrigger,Trigger3M)),NA())</f>
        <v>#N/A</v>
      </c>
      <c r="L2275" s="44">
        <f>IFERROR(_xll.qlIndexFixing(Index6M,$H2275,TRUE,_xll.ohTrigger(RecalcTrigger,Trigger6M)),NA())</f>
        <v>1.570029906783563E-2</v>
      </c>
      <c r="M2275" s="183">
        <f>IFERROR(_xll.qlIndexFixing(Index1Y,$H2275,TRUE,_xll.ohTrigger(RecalcTrigger,Trigger1Y)),NA())</f>
        <v>1.5944022975938239E-2</v>
      </c>
      <c r="N2275" s="182">
        <f>IFERROR(_xll.qlIndexFixing(ONIndex1M,I2275,TRUE,_xll.ohTrigger(RecalcTrigger,Trigger1M)),NA())</f>
        <v>1.5198264447837673E-2</v>
      </c>
      <c r="O2275" s="44" t="e">
        <f>IFERROR(_xll.qlIndexFixing(ONIndex3M,I2275,TRUE,_xll.ohTrigger(RecalcTrigger,Trigger3M)),NA())</f>
        <v>#N/A</v>
      </c>
      <c r="P2275" s="44">
        <f>IFERROR(_xll.qlIndexFixing(ONIndex6M,I2275,TRUE,_xll.ohTrigger(RecalcTrigger,Trigger6M)),NA())</f>
        <v>1.5689044319060486E-2</v>
      </c>
      <c r="Q2275" s="183">
        <f>IFERROR(_xll.qlIndexFixing(ONIndex1Y,I2275,TRUE,_xll.ohTrigger(RecalcTrigger,Trigger1Y)),NA())</f>
        <v>1.5915127125936124E-2</v>
      </c>
    </row>
    <row r="2276" spans="2:17" x14ac:dyDescent="0.2">
      <c r="B2276" s="39" t="s">
        <v>42</v>
      </c>
      <c r="D2276" s="42">
        <f>_xll.qlCalendarAdvance(Calendar,$D2275,B2276,"f",FALSE)</f>
        <v>55415</v>
      </c>
      <c r="E2276" s="177">
        <f>_xll.qlInterestRateIndexValueDate(IndexON,D2276)</f>
        <v>55415</v>
      </c>
      <c r="F2276" s="193">
        <f>IFERROR(_xll.qlIndexFixing(IndexON,D2276,TRUE,_xll.ohTrigger(RecalcTrigger,TriggerON)),NA())</f>
        <v>1.5390803558972266E-2</v>
      </c>
      <c r="H2276" s="42">
        <f>_xll.qlCalendarAdvance(Calendar,$H2275,B2276,"f",FALSE)</f>
        <v>55415</v>
      </c>
      <c r="I2276" s="177">
        <f>_xll.qlInterestRateIndexValueDate(Index1M,$H2276)</f>
        <v>55417</v>
      </c>
      <c r="J2276" s="182">
        <f>IFERROR(_xll.qlIndexFixing(Index1M,$H2276,TRUE,_xll.ohTrigger(RecalcTrigger,Trigger1M)),NA())</f>
        <v>1.5202423909038143E-2</v>
      </c>
      <c r="K2276" s="44" t="e">
        <f>IFERROR(_xll.qlIndexFixing(Index3M,H2276,TRUE,_xll.ohTrigger(RecalcTrigger,Trigger3M)),NA())</f>
        <v>#N/A</v>
      </c>
      <c r="L2276" s="44">
        <f>IFERROR(_xll.qlIndexFixing(Index6M,$H2276,TRUE,_xll.ohTrigger(RecalcTrigger,Trigger6M)),NA())</f>
        <v>1.5696007517864416E-2</v>
      </c>
      <c r="M2276" s="183">
        <f>IFERROR(_xll.qlIndexFixing(Index1Y,$H2276,TRUE,_xll.ohTrigger(RecalcTrigger,Trigger1Y)),NA())</f>
        <v>1.5939814636462428E-2</v>
      </c>
      <c r="N2276" s="182">
        <f>IFERROR(_xll.qlIndexFixing(ONIndex1M,I2276,TRUE,_xll.ohTrigger(RecalcTrigger,Trigger1M)),NA())</f>
        <v>1.5196095104972329E-2</v>
      </c>
      <c r="O2276" s="44" t="e">
        <f>IFERROR(_xll.qlIndexFixing(ONIndex3M,I2276,TRUE,_xll.ohTrigger(RecalcTrigger,Trigger3M)),NA())</f>
        <v>#N/A</v>
      </c>
      <c r="P2276" s="44">
        <f>IFERROR(_xll.qlIndexFixing(ONIndex6M,I2276,TRUE,_xll.ohTrigger(RecalcTrigger,Trigger6M)),NA())</f>
        <v>1.5685289264952829E-2</v>
      </c>
      <c r="Q2276" s="183">
        <f>IFERROR(_xll.qlIndexFixing(ONIndex1Y,I2276,TRUE,_xll.ohTrigger(RecalcTrigger,Trigger1Y)),NA())</f>
        <v>1.5911755494881774E-2</v>
      </c>
    </row>
    <row r="2277" spans="2:17" x14ac:dyDescent="0.2">
      <c r="B2277" s="39" t="s">
        <v>42</v>
      </c>
      <c r="D2277" s="42">
        <f>_xll.qlCalendarAdvance(Calendar,$D2276,B2277,"f",FALSE)</f>
        <v>55422</v>
      </c>
      <c r="E2277" s="177">
        <f>_xll.qlInterestRateIndexValueDate(IndexON,D2277)</f>
        <v>55422</v>
      </c>
      <c r="F2277" s="193">
        <f>IFERROR(_xll.qlIndexFixing(IndexON,D2277,TRUE,_xll.ohTrigger(RecalcTrigger,TriggerON)),NA())</f>
        <v>1.5387822804129314E-2</v>
      </c>
      <c r="H2277" s="42">
        <f>_xll.qlCalendarAdvance(Calendar,$H2276,B2277,"f",FALSE)</f>
        <v>55422</v>
      </c>
      <c r="I2277" s="177">
        <f>_xll.qlInterestRateIndexValueDate(Index1M,$H2277)</f>
        <v>55424</v>
      </c>
      <c r="J2277" s="182">
        <f>IFERROR(_xll.qlIndexFixing(Index1M,$H2277,TRUE,_xll.ohTrigger(RecalcTrigger,Trigger1M)),NA())</f>
        <v>1.520020888301804E-2</v>
      </c>
      <c r="K2277" s="44" t="e">
        <f>IFERROR(_xll.qlIndexFixing(Index3M,H2277,TRUE,_xll.ohTrigger(RecalcTrigger,Trigger3M)),NA())</f>
        <v>#N/A</v>
      </c>
      <c r="L2277" s="44">
        <f>IFERROR(_xll.qlIndexFixing(Index6M,$H2277,TRUE,_xll.ohTrigger(RecalcTrigger,Trigger6M)),NA())</f>
        <v>1.5691674631892642E-2</v>
      </c>
      <c r="M2277" s="183">
        <f>IFERROR(_xll.qlIndexFixing(Index1Y,$H2277,TRUE,_xll.ohTrigger(RecalcTrigger,Trigger1Y)),NA())</f>
        <v>1.5935575349514421E-2</v>
      </c>
      <c r="N2277" s="182">
        <f>IFERROR(_xll.qlIndexFixing(ONIndex1M,I2277,TRUE,_xll.ohTrigger(RecalcTrigger,Trigger1M)),NA())</f>
        <v>1.5193909602313482E-2</v>
      </c>
      <c r="O2277" s="44" t="e">
        <f>IFERROR(_xll.qlIndexFixing(ONIndex3M,I2277,TRUE,_xll.ohTrigger(RecalcTrigger,Trigger3M)),NA())</f>
        <v>#N/A</v>
      </c>
      <c r="P2277" s="44">
        <f>IFERROR(_xll.qlIndexFixing(ONIndex6M,I2277,TRUE,_xll.ohTrigger(RecalcTrigger,Trigger6M)),NA())</f>
        <v>1.5681494102848248E-2</v>
      </c>
      <c r="Q2277" s="183">
        <f>IFERROR(_xll.qlIndexFixing(ONIndex1Y,I2277,TRUE,_xll.ohTrigger(RecalcTrigger,Trigger1Y)),NA())</f>
        <v>1.5908354745040043E-2</v>
      </c>
    </row>
    <row r="2278" spans="2:17" x14ac:dyDescent="0.2">
      <c r="B2278" s="39" t="s">
        <v>42</v>
      </c>
      <c r="D2278" s="42">
        <f>_xll.qlCalendarAdvance(Calendar,$D2277,B2278,"f",FALSE)</f>
        <v>55429</v>
      </c>
      <c r="E2278" s="177">
        <f>_xll.qlInterestRateIndexValueDate(IndexON,D2278)</f>
        <v>55429</v>
      </c>
      <c r="F2278" s="193">
        <f>IFERROR(_xll.qlIndexFixing(IndexON,D2278,TRUE,_xll.ohTrigger(RecalcTrigger,TriggerON)),NA())</f>
        <v>1.5384812291330263E-2</v>
      </c>
      <c r="H2278" s="42">
        <f>_xll.qlCalendarAdvance(Calendar,$H2277,B2278,"f",FALSE)</f>
        <v>55429</v>
      </c>
      <c r="I2278" s="177">
        <f>_xll.qlInterestRateIndexValueDate(Index1M,$H2278)</f>
        <v>55431</v>
      </c>
      <c r="J2278" s="182">
        <f>IFERROR(_xll.qlIndexFixing(Index1M,$H2278,TRUE,_xll.ohTrigger(RecalcTrigger,Trigger1M)),NA())</f>
        <v>1.5197977607186441E-2</v>
      </c>
      <c r="K2278" s="44" t="e">
        <f>IFERROR(_xll.qlIndexFixing(Index3M,H2278,TRUE,_xll.ohTrigger(RecalcTrigger,Trigger3M)),NA())</f>
        <v>#N/A</v>
      </c>
      <c r="L2278" s="44">
        <f>IFERROR(_xll.qlIndexFixing(Index6M,$H2278,TRUE,_xll.ohTrigger(RecalcTrigger,Trigger6M)),NA())</f>
        <v>1.5687314303380048E-2</v>
      </c>
      <c r="M2278" s="183">
        <f>IFERROR(_xll.qlIndexFixing(Index1Y,$H2278,TRUE,_xll.ohTrigger(RecalcTrigger,Trigger1Y)),NA())</f>
        <v>1.5931305061931966E-2</v>
      </c>
      <c r="N2278" s="182">
        <f>IFERROR(_xll.qlIndexFixing(ONIndex1M,I2278,TRUE,_xll.ohTrigger(RecalcTrigger,Trigger1M)),NA())</f>
        <v>1.5191707913881913E-2</v>
      </c>
      <c r="O2278" s="44" t="e">
        <f>IFERROR(_xll.qlIndexFixing(ONIndex3M,I2278,TRUE,_xll.ohTrigger(RecalcTrigger,Trigger3M)),NA())</f>
        <v>#N/A</v>
      </c>
      <c r="P2278" s="44">
        <f>IFERROR(_xll.qlIndexFixing(ONIndex6M,I2278,TRUE,_xll.ohTrigger(RecalcTrigger,Trigger6M)),NA())</f>
        <v>1.5677658758965762E-2</v>
      </c>
      <c r="Q2278" s="183">
        <f>IFERROR(_xll.qlIndexFixing(ONIndex1Y,I2278,TRUE,_xll.ohTrigger(RecalcTrigger,Trigger1Y)),NA())</f>
        <v>1.5904924823733069E-2</v>
      </c>
    </row>
    <row r="2279" spans="2:17" x14ac:dyDescent="0.2">
      <c r="B2279" s="39" t="s">
        <v>42</v>
      </c>
      <c r="D2279" s="42">
        <f>_xll.qlCalendarAdvance(Calendar,$D2278,B2279,"f",FALSE)</f>
        <v>55436</v>
      </c>
      <c r="E2279" s="177">
        <f>_xll.qlInterestRateIndexValueDate(IndexON,D2279)</f>
        <v>55436</v>
      </c>
      <c r="F2279" s="193">
        <f>IFERROR(_xll.qlIndexFixing(IndexON,D2279,TRUE,_xll.ohTrigger(RecalcTrigger,TriggerON)),NA())</f>
        <v>1.5381771969176228E-2</v>
      </c>
      <c r="H2279" s="42">
        <f>_xll.qlCalendarAdvance(Calendar,$H2278,B2279,"f",FALSE)</f>
        <v>55436</v>
      </c>
      <c r="I2279" s="177">
        <f>_xll.qlInterestRateIndexValueDate(Index1M,$H2279)</f>
        <v>55438</v>
      </c>
      <c r="J2279" s="182">
        <f>IFERROR(_xll.qlIndexFixing(Index1M,$H2279,TRUE,_xll.ohTrigger(RecalcTrigger,Trigger1M)),NA())</f>
        <v>1.5195730055294343E-2</v>
      </c>
      <c r="K2279" s="44" t="e">
        <f>IFERROR(_xll.qlIndexFixing(Index3M,H2279,TRUE,_xll.ohTrigger(RecalcTrigger,Trigger3M)),NA())</f>
        <v>#N/A</v>
      </c>
      <c r="L2279" s="44">
        <f>IFERROR(_xll.qlIndexFixing(Index6M,$H2279,TRUE,_xll.ohTrigger(RecalcTrigger,Trigger6M)),NA())</f>
        <v>1.5682895341779475E-2</v>
      </c>
      <c r="M2279" s="183">
        <f>IFERROR(_xll.qlIndexFixing(Index1Y,$H2279,TRUE,_xll.ohTrigger(RecalcTrigger,Trigger1Y)),NA())</f>
        <v>1.5927003720555194E-2</v>
      </c>
      <c r="N2279" s="182">
        <f>IFERROR(_xll.qlIndexFixing(ONIndex1M,I2279,TRUE,_xll.ohTrigger(RecalcTrigger,Trigger1M)),NA())</f>
        <v>1.5189490013218787E-2</v>
      </c>
      <c r="O2279" s="44" t="e">
        <f>IFERROR(_xll.qlIndexFixing(ONIndex3M,I2279,TRUE,_xll.ohTrigger(RecalcTrigger,Trigger3M)),NA())</f>
        <v>#N/A</v>
      </c>
      <c r="P2279" s="44">
        <f>IFERROR(_xll.qlIndexFixing(ONIndex6M,I2279,TRUE,_xll.ohTrigger(RecalcTrigger,Trigger6M)),NA())</f>
        <v>1.5673783159364518E-2</v>
      </c>
      <c r="Q2279" s="183">
        <f>IFERROR(_xll.qlIndexFixing(ONIndex1Y,I2279,TRUE,_xll.ohTrigger(RecalcTrigger,Trigger1Y)),NA())</f>
        <v>1.5901465678282989E-2</v>
      </c>
    </row>
    <row r="2280" spans="2:17" x14ac:dyDescent="0.2">
      <c r="B2280" s="39" t="s">
        <v>42</v>
      </c>
      <c r="D2280" s="42">
        <f>_xll.qlCalendarAdvance(Calendar,$D2279,B2280,"f",FALSE)</f>
        <v>55443</v>
      </c>
      <c r="E2280" s="177">
        <f>_xll.qlInterestRateIndexValueDate(IndexON,D2280)</f>
        <v>55443</v>
      </c>
      <c r="F2280" s="193">
        <f>IFERROR(_xll.qlIndexFixing(IndexON,D2280,TRUE,_xll.ohTrigger(RecalcTrigger,TriggerON)),NA())</f>
        <v>1.5378701785628834E-2</v>
      </c>
      <c r="H2280" s="42">
        <f>_xll.qlCalendarAdvance(Calendar,$H2279,B2280,"f",FALSE)</f>
        <v>55443</v>
      </c>
      <c r="I2280" s="177">
        <f>_xll.qlInterestRateIndexValueDate(Index1M,$H2280)</f>
        <v>55445</v>
      </c>
      <c r="J2280" s="182">
        <f>IFERROR(_xll.qlIndexFixing(Index1M,$H2280,TRUE,_xll.ohTrigger(RecalcTrigger,Trigger1M)),NA())</f>
        <v>1.5193466201105232E-2</v>
      </c>
      <c r="K2280" s="44" t="e">
        <f>IFERROR(_xll.qlIndexFixing(Index3M,H2280,TRUE,_xll.ohTrigger(RecalcTrigger,Trigger3M)),NA())</f>
        <v>#N/A</v>
      </c>
      <c r="L2280" s="44">
        <f>IFERROR(_xll.qlIndexFixing(Index6M,$H2280,TRUE,_xll.ohTrigger(RecalcTrigger,Trigger6M)),NA())</f>
        <v>1.5678462152674114E-2</v>
      </c>
      <c r="M2280" s="183">
        <f>IFERROR(_xll.qlIndexFixing(Index1Y,$H2280,TRUE,_xll.ohTrigger(RecalcTrigger,Trigger1Y)),NA())</f>
        <v>1.5922671272230533E-2</v>
      </c>
      <c r="N2280" s="182">
        <f>IFERROR(_xll.qlIndexFixing(ONIndex1M,I2280,TRUE,_xll.ohTrigger(RecalcTrigger,Trigger1M)),NA())</f>
        <v>1.5187255874185013E-2</v>
      </c>
      <c r="O2280" s="44" t="e">
        <f>IFERROR(_xll.qlIndexFixing(ONIndex3M,I2280,TRUE,_xll.ohTrigger(RecalcTrigger,Trigger3M)),NA())</f>
        <v>#N/A</v>
      </c>
      <c r="P2280" s="44">
        <f>IFERROR(_xll.qlIndexFixing(ONIndex6M,I2280,TRUE,_xll.ohTrigger(RecalcTrigger,Trigger6M)),NA())</f>
        <v>1.5669867230023726E-2</v>
      </c>
      <c r="Q2280" s="183">
        <f>IFERROR(_xll.qlIndexFixing(ONIndex1Y,I2280,TRUE,_xll.ohTrigger(RecalcTrigger,Trigger1Y)),NA())</f>
        <v>1.5897977255772133E-2</v>
      </c>
    </row>
    <row r="2281" spans="2:17" x14ac:dyDescent="0.2">
      <c r="B2281" s="39" t="s">
        <v>42</v>
      </c>
      <c r="D2281" s="42">
        <f>_xll.qlCalendarAdvance(Calendar,$D2280,B2281,"f",FALSE)</f>
        <v>55450</v>
      </c>
      <c r="E2281" s="177">
        <f>_xll.qlInterestRateIndexValueDate(IndexON,D2281)</f>
        <v>55450</v>
      </c>
      <c r="F2281" s="193">
        <f>IFERROR(_xll.qlIndexFixing(IndexON,D2281,TRUE,_xll.ohTrigger(RecalcTrigger,TriggerON)),NA())</f>
        <v>1.5375601689129326E-2</v>
      </c>
      <c r="H2281" s="42">
        <f>_xll.qlCalendarAdvance(Calendar,$H2280,B2281,"f",FALSE)</f>
        <v>55450</v>
      </c>
      <c r="I2281" s="177">
        <f>_xll.qlInterestRateIndexValueDate(Index1M,$H2281)</f>
        <v>55452</v>
      </c>
      <c r="J2281" s="182">
        <f>IFERROR(_xll.qlIndexFixing(Index1M,$H2281,TRUE,_xll.ohTrigger(RecalcTrigger,Trigger1M)),NA())</f>
        <v>1.51911860183776E-2</v>
      </c>
      <c r="K2281" s="44" t="e">
        <f>IFERROR(_xll.qlIndexFixing(Index3M,H2281,TRUE,_xll.ohTrigger(RecalcTrigger,Trigger3M)),NA())</f>
        <v>#N/A</v>
      </c>
      <c r="L2281" s="44">
        <f>IFERROR(_xll.qlIndexFixing(Index6M,$H2281,TRUE,_xll.ohTrigger(RecalcTrigger,Trigger6M)),NA())</f>
        <v>1.567393264696889E-2</v>
      </c>
      <c r="M2281" s="183">
        <f>IFERROR(_xll.qlIndexFixing(Index1Y,$H2281,TRUE,_xll.ohTrigger(RecalcTrigger,Trigger1Y)),NA())</f>
        <v>1.5918307663804636E-2</v>
      </c>
      <c r="N2281" s="182">
        <f>IFERROR(_xll.qlIndexFixing(ONIndex1M,I2281,TRUE,_xll.ohTrigger(RecalcTrigger,Trigger1M)),NA())</f>
        <v>1.5185005470641499E-2</v>
      </c>
      <c r="O2281" s="44" t="e">
        <f>IFERROR(_xll.qlIndexFixing(ONIndex3M,I2281,TRUE,_xll.ohTrigger(RecalcTrigger,Trigger3M)),NA())</f>
        <v>#N/A</v>
      </c>
      <c r="P2281" s="44">
        <f>IFERROR(_xll.qlIndexFixing(ONIndex6M,I2281,TRUE,_xll.ohTrigger(RecalcTrigger,Trigger6M)),NA())</f>
        <v>1.5665910896682789E-2</v>
      </c>
      <c r="Q2281" s="183">
        <f>IFERROR(_xll.qlIndexFixing(ONIndex1Y,I2281,TRUE,_xll.ohTrigger(RecalcTrigger,Trigger1Y)),NA())</f>
        <v>1.5894459503682512E-2</v>
      </c>
    </row>
    <row r="2282" spans="2:17" x14ac:dyDescent="0.2">
      <c r="B2282" s="39" t="s">
        <v>42</v>
      </c>
      <c r="D2282" s="42">
        <f>_xll.qlCalendarAdvance(Calendar,$D2281,B2282,"f",FALSE)</f>
        <v>55457</v>
      </c>
      <c r="E2282" s="177">
        <f>_xll.qlInterestRateIndexValueDate(IndexON,D2282)</f>
        <v>55457</v>
      </c>
      <c r="F2282" s="193">
        <f>IFERROR(_xll.qlIndexFixing(IndexON,D2282,TRUE,_xll.ohTrigger(RecalcTrigger,TriggerON)),NA())</f>
        <v>1.5372471627879136E-2</v>
      </c>
      <c r="H2282" s="42">
        <f>_xll.qlCalendarAdvance(Calendar,$H2281,B2282,"f",FALSE)</f>
        <v>55457</v>
      </c>
      <c r="I2282" s="177">
        <f>_xll.qlInterestRateIndexValueDate(Index1M,$H2282)</f>
        <v>55459</v>
      </c>
      <c r="J2282" s="182">
        <f>IFERROR(_xll.qlIndexFixing(Index1M,$H2282,TRUE,_xll.ohTrigger(RecalcTrigger,Trigger1M)),NA())</f>
        <v>1.518888948086744E-2</v>
      </c>
      <c r="K2282" s="44" t="e">
        <f>IFERROR(_xll.qlIndexFixing(Index3M,H2282,TRUE,_xll.ohTrigger(RecalcTrigger,Trigger3M)),NA())</f>
        <v>#N/A</v>
      </c>
      <c r="L2282" s="44">
        <f>IFERROR(_xll.qlIndexFixing(Index6M,$H2282,TRUE,_xll.ohTrigger(RecalcTrigger,Trigger6M)),NA())</f>
        <v>1.5669387563428054E-2</v>
      </c>
      <c r="M2282" s="183">
        <f>IFERROR(_xll.qlIndexFixing(Index1Y,$H2282,TRUE,_xll.ohTrigger(RecalcTrigger,Trigger1Y)),NA())</f>
        <v>1.5913912842130878E-2</v>
      </c>
      <c r="N2282" s="182">
        <f>IFERROR(_xll.qlIndexFixing(ONIndex1M,I2282,TRUE,_xll.ohTrigger(RecalcTrigger,Trigger1M)),NA())</f>
        <v>1.5182738776209348E-2</v>
      </c>
      <c r="O2282" s="44" t="e">
        <f>IFERROR(_xll.qlIndexFixing(ONIndex3M,I2282,TRUE,_xll.ohTrigger(RecalcTrigger,Trigger3M)),NA())</f>
        <v>#N/A</v>
      </c>
      <c r="P2282" s="44">
        <f>IFERROR(_xll.qlIndexFixing(ONIndex6M,I2282,TRUE,_xll.ohTrigger(RecalcTrigger,Trigger6M)),NA())</f>
        <v>1.5661914086040341E-2</v>
      </c>
      <c r="Q2282" s="183">
        <f>IFERROR(_xll.qlIndexFixing(ONIndex1Y,I2282,TRUE,_xll.ohTrigger(RecalcTrigger,Trigger1Y)),NA())</f>
        <v>1.5890912369256327E-2</v>
      </c>
    </row>
    <row r="2283" spans="2:17" x14ac:dyDescent="0.2">
      <c r="B2283" s="39" t="s">
        <v>42</v>
      </c>
      <c r="D2283" s="42">
        <f>_xll.qlCalendarAdvance(Calendar,$D2282,B2283,"f",FALSE)</f>
        <v>55464</v>
      </c>
      <c r="E2283" s="177">
        <f>_xll.qlInterestRateIndexValueDate(IndexON,D2283)</f>
        <v>55464</v>
      </c>
      <c r="F2283" s="193">
        <f>IFERROR(_xll.qlIndexFixing(IndexON,D2283,TRUE,_xll.ohTrigger(RecalcTrigger,TriggerON)),NA())</f>
        <v>1.5369311549919829E-2</v>
      </c>
      <c r="H2283" s="42">
        <f>_xll.qlCalendarAdvance(Calendar,$H2282,B2283,"f",FALSE)</f>
        <v>55464</v>
      </c>
      <c r="I2283" s="177">
        <f>_xll.qlInterestRateIndexValueDate(Index1M,$H2283)</f>
        <v>55466</v>
      </c>
      <c r="J2283" s="182">
        <f>IFERROR(_xll.qlIndexFixing(Index1M,$H2283,TRUE,_xll.ohTrigger(RecalcTrigger,Trigger1M)),NA())</f>
        <v>1.5186576562335741E-2</v>
      </c>
      <c r="K2283" s="44" t="e">
        <f>IFERROR(_xll.qlIndexFixing(Index3M,H2283,TRUE,_xll.ohTrigger(RecalcTrigger,Trigger3M)),NA())</f>
        <v>#N/A</v>
      </c>
      <c r="L2283" s="44">
        <f>IFERROR(_xll.qlIndexFixing(Index6M,$H2283,TRUE,_xll.ohTrigger(RecalcTrigger,Trigger6M)),NA())</f>
        <v>1.5664805102333076E-2</v>
      </c>
      <c r="M2283" s="183">
        <f>IFERROR(_xll.qlIndexFixing(Index1Y,$H2283,TRUE,_xll.ohTrigger(RecalcTrigger,Trigger1Y)),NA())</f>
        <v>1.5909486754066126E-2</v>
      </c>
      <c r="N2283" s="182">
        <f>IFERROR(_xll.qlIndexFixing(ONIndex1M,I2283,TRUE,_xll.ohTrigger(RecalcTrigger,Trigger1M)),NA())</f>
        <v>1.5180455764829404E-2</v>
      </c>
      <c r="O2283" s="44" t="e">
        <f>IFERROR(_xll.qlIndexFixing(ONIndex3M,I2283,TRUE,_xll.ohTrigger(RecalcTrigger,Trigger3M)),NA())</f>
        <v>#N/A</v>
      </c>
      <c r="P2283" s="44">
        <f>IFERROR(_xll.qlIndexFixing(ONIndex6M,I2283,TRUE,_xll.ohTrigger(RecalcTrigger,Trigger6M)),NA())</f>
        <v>1.5657876723835784E-2</v>
      </c>
      <c r="Q2283" s="183">
        <f>IFERROR(_xll.qlIndexFixing(ONIndex1Y,I2283,TRUE,_xll.ohTrigger(RecalcTrigger,Trigger1Y)),NA())</f>
        <v>1.5887335799895652E-2</v>
      </c>
    </row>
    <row r="2284" spans="2:17" x14ac:dyDescent="0.2">
      <c r="B2284" s="39" t="s">
        <v>42</v>
      </c>
      <c r="D2284" s="42">
        <f>_xll.qlCalendarAdvance(Calendar,$D2283,B2284,"f",FALSE)</f>
        <v>55471</v>
      </c>
      <c r="E2284" s="177">
        <f>_xll.qlInterestRateIndexValueDate(IndexON,D2284)</f>
        <v>55471</v>
      </c>
      <c r="F2284" s="193">
        <f>IFERROR(_xll.qlIndexFixing(IndexON,D2284,TRUE,_xll.ohTrigger(RecalcTrigger,TriggerON)),NA())</f>
        <v>1.5366121403692645E-2</v>
      </c>
      <c r="H2284" s="42">
        <f>_xll.qlCalendarAdvance(Calendar,$H2283,B2284,"f",FALSE)</f>
        <v>55471</v>
      </c>
      <c r="I2284" s="177">
        <f>_xll.qlInterestRateIndexValueDate(Index1M,$H2284)</f>
        <v>55473</v>
      </c>
      <c r="J2284" s="182">
        <f>IFERROR(_xll.qlIndexFixing(Index1M,$H2284,TRUE,_xll.ohTrigger(RecalcTrigger,Trigger1M)),NA())</f>
        <v>1.5184247236538495E-2</v>
      </c>
      <c r="K2284" s="44" t="e">
        <f>IFERROR(_xll.qlIndexFixing(Index3M,H2284,TRUE,_xll.ohTrigger(RecalcTrigger,Trigger3M)),NA())</f>
        <v>#N/A</v>
      </c>
      <c r="L2284" s="44">
        <f>IFERROR(_xll.qlIndexFixing(Index6M,$H2284,TRUE,_xll.ohTrigger(RecalcTrigger,Trigger6M)),NA())</f>
        <v>1.5660180785560054E-2</v>
      </c>
      <c r="M2284" s="183">
        <f>IFERROR(_xll.qlIndexFixing(Index1Y,$H2284,TRUE,_xll.ohTrigger(RecalcTrigger,Trigger1Y)),NA())</f>
        <v>1.590502934646984E-2</v>
      </c>
      <c r="N2284" s="182">
        <f>IFERROR(_xll.qlIndexFixing(ONIndex1M,I2284,TRUE,_xll.ohTrigger(RecalcTrigger,Trigger1M)),NA())</f>
        <v>1.5178156410202703E-2</v>
      </c>
      <c r="O2284" s="44" t="e">
        <f>IFERROR(_xll.qlIndexFixing(ONIndex3M,I2284,TRUE,_xll.ohTrigger(RecalcTrigger,Trigger3M)),NA())</f>
        <v>#N/A</v>
      </c>
      <c r="P2284" s="44">
        <f>IFERROR(_xll.qlIndexFixing(ONIndex6M,I2284,TRUE,_xll.ohTrigger(RecalcTrigger,Trigger6M)),NA())</f>
        <v>1.5653798735968394E-2</v>
      </c>
      <c r="Q2284" s="183">
        <f>IFERROR(_xll.qlIndexFixing(ONIndex1Y,I2284,TRUE,_xll.ohTrigger(RecalcTrigger,Trigger1Y)),NA())</f>
        <v>1.5883729742602881E-2</v>
      </c>
    </row>
    <row r="2285" spans="2:17" x14ac:dyDescent="0.2">
      <c r="B2285" s="39" t="s">
        <v>42</v>
      </c>
      <c r="D2285" s="42">
        <f>_xll.qlCalendarAdvance(Calendar,$D2284,B2285,"f",FALSE)</f>
        <v>55478</v>
      </c>
      <c r="E2285" s="177">
        <f>_xll.qlInterestRateIndexValueDate(IndexON,D2285)</f>
        <v>55478</v>
      </c>
      <c r="F2285" s="193">
        <f>IFERROR(_xll.qlIndexFixing(IndexON,D2285,TRUE,_xll.ohTrigger(RecalcTrigger,TriggerON)),NA())</f>
        <v>1.5362901137319085E-2</v>
      </c>
      <c r="H2285" s="42">
        <f>_xll.qlCalendarAdvance(Calendar,$H2284,B2285,"f",FALSE)</f>
        <v>55478</v>
      </c>
      <c r="I2285" s="177">
        <f>_xll.qlInterestRateIndexValueDate(Index1M,$H2285)</f>
        <v>55480</v>
      </c>
      <c r="J2285" s="182">
        <f>IFERROR(_xll.qlIndexFixing(Index1M,$H2285,TRUE,_xll.ohTrigger(RecalcTrigger,Trigger1M)),NA())</f>
        <v>1.5182203129752747E-2</v>
      </c>
      <c r="K2285" s="44" t="e">
        <f>IFERROR(_xll.qlIndexFixing(Index3M,H2285,TRUE,_xll.ohTrigger(RecalcTrigger,Trigger3M)),NA())</f>
        <v>#N/A</v>
      </c>
      <c r="L2285" s="44">
        <f>IFERROR(_xll.qlIndexFixing(Index6M,$H2285,TRUE,_xll.ohTrigger(RecalcTrigger,Trigger6M)),NA())</f>
        <v>1.5655514538883527E-2</v>
      </c>
      <c r="M2285" s="183">
        <f>IFERROR(_xll.qlIndexFixing(Index1Y,$H2285,TRUE,_xll.ohTrigger(RecalcTrigger,Trigger1Y)),NA())</f>
        <v>1.5900540566206482E-2</v>
      </c>
      <c r="N2285" s="182">
        <f>IFERROR(_xll.qlIndexFixing(ONIndex1M,I2285,TRUE,_xll.ohTrigger(RecalcTrigger,Trigger1M)),NA())</f>
        <v>1.5175840686190156E-2</v>
      </c>
      <c r="O2285" s="44" t="e">
        <f>IFERROR(_xll.qlIndexFixing(ONIndex3M,I2285,TRUE,_xll.ohTrigger(RecalcTrigger,Trigger3M)),NA())</f>
        <v>#N/A</v>
      </c>
      <c r="P2285" s="44">
        <f>IFERROR(_xll.qlIndexFixing(ONIndex6M,I2285,TRUE,_xll.ohTrigger(RecalcTrigger,Trigger6M)),NA())</f>
        <v>1.5649680048896997E-2</v>
      </c>
      <c r="Q2285" s="183">
        <f>IFERROR(_xll.qlIndexFixing(ONIndex1Y,I2285,TRUE,_xll.ohTrigger(RecalcTrigger,Trigger1Y)),NA())</f>
        <v>1.588009414493996E-2</v>
      </c>
    </row>
    <row r="2286" spans="2:17" x14ac:dyDescent="0.2">
      <c r="B2286" s="39" t="s">
        <v>42</v>
      </c>
      <c r="D2286" s="42">
        <f>_xll.qlCalendarAdvance(Calendar,$D2285,B2286,"f",FALSE)</f>
        <v>55485</v>
      </c>
      <c r="E2286" s="177">
        <f>_xll.qlInterestRateIndexValueDate(IndexON,D2286)</f>
        <v>55485</v>
      </c>
      <c r="F2286" s="193">
        <f>IFERROR(_xll.qlIndexFixing(IndexON,D2286,TRUE,_xll.ohTrigger(RecalcTrigger,TriggerON)),NA())</f>
        <v>1.5359650699080518E-2</v>
      </c>
      <c r="H2286" s="42">
        <f>_xll.qlCalendarAdvance(Calendar,$H2285,B2286,"f",FALSE)</f>
        <v>55485</v>
      </c>
      <c r="I2286" s="177">
        <f>_xll.qlInterestRateIndexValueDate(Index1M,$H2286)</f>
        <v>55487</v>
      </c>
      <c r="J2286" s="182">
        <f>IFERROR(_xll.qlIndexFixing(Index1M,$H2286,TRUE,_xll.ohTrigger(RecalcTrigger,Trigger1M)),NA())</f>
        <v>1.517908973032458E-2</v>
      </c>
      <c r="K2286" s="44" t="e">
        <f>IFERROR(_xll.qlIndexFixing(Index3M,H2286,TRUE,_xll.ohTrigger(RecalcTrigger,Trigger3M)),NA())</f>
        <v>#N/A</v>
      </c>
      <c r="L2286" s="44">
        <f>IFERROR(_xll.qlIndexFixing(Index6M,$H2286,TRUE,_xll.ohTrigger(RecalcTrigger,Trigger6M)),NA())</f>
        <v>1.565079461117597E-2</v>
      </c>
      <c r="M2286" s="183">
        <f>IFERROR(_xll.qlIndexFixing(Index1Y,$H2286,TRUE,_xll.ohTrigger(RecalcTrigger,Trigger1Y)),NA())</f>
        <v>1.5896003223198129E-2</v>
      </c>
      <c r="N2286" s="182">
        <f>IFERROR(_xll.qlIndexFixing(ONIndex1M,I2286,TRUE,_xll.ohTrigger(RecalcTrigger,Trigger1M)),NA())</f>
        <v>1.5173508566492799E-2</v>
      </c>
      <c r="O2286" s="44" t="e">
        <f>IFERROR(_xll.qlIndexFixing(ONIndex3M,I2286,TRUE,_xll.ohTrigger(RecalcTrigger,Trigger3M)),NA())</f>
        <v>#N/A</v>
      </c>
      <c r="P2286" s="44">
        <f>IFERROR(_xll.qlIndexFixing(ONIndex6M,I2286,TRUE,_xll.ohTrigger(RecalcTrigger,Trigger6M)),NA())</f>
        <v>1.5645520588360995E-2</v>
      </c>
      <c r="Q2286" s="183">
        <f>IFERROR(_xll.qlIndexFixing(ONIndex1Y,I2286,TRUE,_xll.ohTrigger(RecalcTrigger,Trigger1Y)),NA())</f>
        <v>1.5876428954308963E-2</v>
      </c>
    </row>
    <row r="2287" spans="2:17" x14ac:dyDescent="0.2">
      <c r="B2287" s="39" t="s">
        <v>42</v>
      </c>
      <c r="D2287" s="42">
        <f>_xll.qlCalendarAdvance(Calendar,$D2286,B2287,"f",FALSE)</f>
        <v>55492</v>
      </c>
      <c r="E2287" s="177">
        <f>_xll.qlInterestRateIndexValueDate(IndexON,D2287)</f>
        <v>55492</v>
      </c>
      <c r="F2287" s="193">
        <f>IFERROR(_xll.qlIndexFixing(IndexON,D2287,TRUE,_xll.ohTrigger(RecalcTrigger,TriggerON)),NA())</f>
        <v>1.535637003717838E-2</v>
      </c>
      <c r="H2287" s="42">
        <f>_xll.qlCalendarAdvance(Calendar,$H2286,B2287,"f",FALSE)</f>
        <v>55492</v>
      </c>
      <c r="I2287" s="177">
        <f>_xll.qlInterestRateIndexValueDate(Index1M,$H2287)</f>
        <v>55494</v>
      </c>
      <c r="J2287" s="182">
        <f>IFERROR(_xll.qlIndexFixing(Index1M,$H2287,TRUE,_xll.ohTrigger(RecalcTrigger,Trigger1M)),NA())</f>
        <v>1.5177160553163371E-2</v>
      </c>
      <c r="K2287" s="44" t="e">
        <f>IFERROR(_xll.qlIndexFixing(Index3M,H2287,TRUE,_xll.ohTrigger(RecalcTrigger,Trigger3M)),NA())</f>
        <v>#N/A</v>
      </c>
      <c r="L2287" s="44">
        <f>IFERROR(_xll.qlIndexFixing(Index6M,$H2287,TRUE,_xll.ohTrigger(RecalcTrigger,Trigger6M)),NA())</f>
        <v>1.5646041044683406E-2</v>
      </c>
      <c r="M2287" s="183">
        <f>IFERROR(_xll.qlIndexFixing(Index1Y,$H2287,TRUE,_xll.ohTrigger(RecalcTrigger,Trigger1Y)),NA())</f>
        <v>1.58914686751555E-2</v>
      </c>
      <c r="N2287" s="182">
        <f>IFERROR(_xll.qlIndexFixing(ONIndex1M,I2287,TRUE,_xll.ohTrigger(RecalcTrigger,Trigger1M)),NA())</f>
        <v>1.517116002481167E-2</v>
      </c>
      <c r="O2287" s="44" t="e">
        <f>IFERROR(_xll.qlIndexFixing(ONIndex3M,I2287,TRUE,_xll.ohTrigger(RecalcTrigger,Trigger3M)),NA())</f>
        <v>#N/A</v>
      </c>
      <c r="P2287" s="44">
        <f>IFERROR(_xll.qlIndexFixing(ONIndex6M,I2287,TRUE,_xll.ohTrigger(RecalcTrigger,Trigger6M)),NA())</f>
        <v>1.5641320280579407E-2</v>
      </c>
      <c r="Q2287" s="183">
        <f>IFERROR(_xll.qlIndexFixing(ONIndex1Y,I2287,TRUE,_xll.ohTrigger(RecalcTrigger,Trigger1Y)),NA())</f>
        <v>1.587273411779222E-2</v>
      </c>
    </row>
    <row r="2288" spans="2:17" x14ac:dyDescent="0.2">
      <c r="B2288" s="39" t="s">
        <v>42</v>
      </c>
      <c r="D2288" s="42">
        <f>_xll.qlCalendarAdvance(Calendar,$D2287,B2288,"f",FALSE)</f>
        <v>55499</v>
      </c>
      <c r="E2288" s="177">
        <f>_xll.qlInterestRateIndexValueDate(IndexON,D2288)</f>
        <v>55499</v>
      </c>
      <c r="F2288" s="193">
        <f>IFERROR(_xll.qlIndexFixing(IndexON,D2288,TRUE,_xll.ohTrigger(RecalcTrigger,TriggerON)),NA())</f>
        <v>1.535305909989404E-2</v>
      </c>
      <c r="H2288" s="42">
        <f>_xll.qlCalendarAdvance(Calendar,$H2287,B2288,"f",FALSE)</f>
        <v>55499</v>
      </c>
      <c r="I2288" s="177">
        <f>_xll.qlInterestRateIndexValueDate(Index1M,$H2288)</f>
        <v>55501</v>
      </c>
      <c r="J2288" s="182">
        <f>IFERROR(_xll.qlIndexFixing(Index1M,$H2288,TRUE,_xll.ohTrigger(RecalcTrigger,Trigger1M)),NA())</f>
        <v>1.5174765335908835E-2</v>
      </c>
      <c r="K2288" s="44" t="e">
        <f>IFERROR(_xll.qlIndexFixing(Index3M,H2288,TRUE,_xll.ohTrigger(RecalcTrigger,Trigger3M)),NA())</f>
        <v>#N/A</v>
      </c>
      <c r="L2288" s="44">
        <f>IFERROR(_xll.qlIndexFixing(Index6M,$H2288,TRUE,_xll.ohTrigger(RecalcTrigger,Trigger6M)),NA())</f>
        <v>1.5641245318564232E-2</v>
      </c>
      <c r="M2288" s="183">
        <f>IFERROR(_xll.qlIndexFixing(Index1Y,$H2288,TRUE,_xll.ohTrigger(RecalcTrigger,Trigger1Y)),NA())</f>
        <v>1.5886885458115698E-2</v>
      </c>
      <c r="N2288" s="182">
        <f>IFERROR(_xll.qlIndexFixing(ONIndex1M,I2288,TRUE,_xll.ohTrigger(RecalcTrigger,Trigger1M)),NA())</f>
        <v>1.5168795035087612E-2</v>
      </c>
      <c r="O2288" s="44" t="e">
        <f>IFERROR(_xll.qlIndexFixing(ONIndex3M,I2288,TRUE,_xll.ohTrigger(RecalcTrigger,Trigger3M)),NA())</f>
        <v>#N/A</v>
      </c>
      <c r="P2288" s="44">
        <f>IFERROR(_xll.qlIndexFixing(ONIndex6M,I2288,TRUE,_xll.ohTrigger(RecalcTrigger,Trigger6M)),NA())</f>
        <v>1.563707905161138E-2</v>
      </c>
      <c r="Q2288" s="183">
        <f>IFERROR(_xll.qlIndexFixing(ONIndex1Y,I2288,TRUE,_xll.ohTrigger(RecalcTrigger,Trigger1Y)),NA())</f>
        <v>1.5869009582631932E-2</v>
      </c>
    </row>
    <row r="2289" spans="2:17" x14ac:dyDescent="0.2">
      <c r="B2289" s="39" t="s">
        <v>42</v>
      </c>
      <c r="D2289" s="42">
        <f>_xll.qlCalendarAdvance(Calendar,$D2288,B2289,"f",FALSE)</f>
        <v>55506</v>
      </c>
      <c r="E2289" s="177">
        <f>_xll.qlInterestRateIndexValueDate(IndexON,D2289)</f>
        <v>55506</v>
      </c>
      <c r="F2289" s="193">
        <f>IFERROR(_xll.qlIndexFixing(IndexON,D2289,TRUE,_xll.ohTrigger(RecalcTrigger,TriggerON)),NA())</f>
        <v>1.5349717835508869E-2</v>
      </c>
      <c r="H2289" s="42">
        <f>_xll.qlCalendarAdvance(Calendar,$H2288,B2289,"f",FALSE)</f>
        <v>55506</v>
      </c>
      <c r="I2289" s="177">
        <f>_xll.qlInterestRateIndexValueDate(Index1M,$H2289)</f>
        <v>55508</v>
      </c>
      <c r="J2289" s="182">
        <f>IFERROR(_xll.qlIndexFixing(Index1M,$H2289,TRUE,_xll.ohTrigger(RecalcTrigger,Trigger1M)),NA())</f>
        <v>1.5172353580181208E-2</v>
      </c>
      <c r="K2289" s="44" t="e">
        <f>IFERROR(_xll.qlIndexFixing(Index3M,H2289,TRUE,_xll.ohTrigger(RecalcTrigger,Trigger3M)),NA())</f>
        <v>#N/A</v>
      </c>
      <c r="L2289" s="44">
        <f>IFERROR(_xll.qlIndexFixing(Index6M,$H2289,TRUE,_xll.ohTrigger(RecalcTrigger,Trigger6M)),NA())</f>
        <v>1.563640735860328E-2</v>
      </c>
      <c r="M2289" s="183">
        <f>IFERROR(_xll.qlIndexFixing(Index1Y,$H2289,TRUE,_xll.ohTrigger(RecalcTrigger,Trigger1Y)),NA())</f>
        <v>1.588227065590533E-2</v>
      </c>
      <c r="N2289" s="182">
        <f>IFERROR(_xll.qlIndexFixing(ONIndex1M,I2289,TRUE,_xll.ohTrigger(RecalcTrigger,Trigger1M)),NA())</f>
        <v>1.5165730123243293E-2</v>
      </c>
      <c r="O2289" s="44" t="e">
        <f>IFERROR(_xll.qlIndexFixing(ONIndex3M,I2289,TRUE,_xll.ohTrigger(RecalcTrigger,Trigger3M)),NA())</f>
        <v>#N/A</v>
      </c>
      <c r="P2289" s="44">
        <f>IFERROR(_xll.qlIndexFixing(ONIndex6M,I2289,TRUE,_xll.ohTrigger(RecalcTrigger,Trigger6M)),NA())</f>
        <v>1.5631565794800295E-2</v>
      </c>
      <c r="Q2289" s="183">
        <f>IFERROR(_xll.qlIndexFixing(ONIndex1Y,I2289,TRUE,_xll.ohTrigger(RecalcTrigger,Trigger1Y)),NA())</f>
        <v>1.5864177171200922E-2</v>
      </c>
    </row>
    <row r="2290" spans="2:17" x14ac:dyDescent="0.2">
      <c r="B2290" s="39" t="s">
        <v>42</v>
      </c>
      <c r="D2290" s="42">
        <f>_xll.qlCalendarAdvance(Calendar,$D2289,B2290,"f",FALSE)</f>
        <v>55514</v>
      </c>
      <c r="E2290" s="177">
        <f>_xll.qlInterestRateIndexValueDate(IndexON,D2290)</f>
        <v>55514</v>
      </c>
      <c r="F2290" s="193">
        <f>IFERROR(_xll.qlIndexFixing(IndexON,D2290,TRUE,_xll.ohTrigger(RecalcTrigger,TriggerON)),NA())</f>
        <v>1.5345862045901271E-2</v>
      </c>
      <c r="H2290" s="42">
        <f>_xll.qlCalendarAdvance(Calendar,$H2289,B2290,"f",FALSE)</f>
        <v>55514</v>
      </c>
      <c r="I2290" s="177">
        <f>_xll.qlInterestRateIndexValueDate(Index1M,$H2290)</f>
        <v>55516</v>
      </c>
      <c r="J2290" s="182">
        <f>IFERROR(_xll.qlIndexFixing(Index1M,$H2290,TRUE,_xll.ohTrigger(RecalcTrigger,Trigger1M)),NA())</f>
        <v>1.5169721289593437E-2</v>
      </c>
      <c r="K2290" s="44" t="e">
        <f>IFERROR(_xll.qlIndexFixing(Index3M,H2290,TRUE,_xll.ohTrigger(RecalcTrigger,Trigger3M)),NA())</f>
        <v>#N/A</v>
      </c>
      <c r="L2290" s="44">
        <f>IFERROR(_xll.qlIndexFixing(Index6M,$H2290,TRUE,_xll.ohTrigger(RecalcTrigger,Trigger6M)),NA())</f>
        <v>1.5630851586119088E-2</v>
      </c>
      <c r="M2290" s="183">
        <f>IFERROR(_xll.qlIndexFixing(Index1Y,$H2290,TRUE,_xll.ohTrigger(RecalcTrigger,Trigger1Y)),NA())</f>
        <v>1.5876957852379955E-2</v>
      </c>
      <c r="N2290" s="182">
        <f>IFERROR(_xll.qlIndexFixing(ONIndex1M,I2290,TRUE,_xll.ohTrigger(RecalcTrigger,Trigger1M)),NA())</f>
        <v>1.5163327439431384E-2</v>
      </c>
      <c r="O2290" s="44" t="e">
        <f>IFERROR(_xll.qlIndexFixing(ONIndex3M,I2290,TRUE,_xll.ohTrigger(RecalcTrigger,Trigger3M)),NA())</f>
        <v>#N/A</v>
      </c>
      <c r="P2290" s="44">
        <f>IFERROR(_xll.qlIndexFixing(ONIndex6M,I2290,TRUE,_xll.ohTrigger(RecalcTrigger,Trigger6M)),NA())</f>
        <v>1.5627230753834098E-2</v>
      </c>
      <c r="Q2290" s="183">
        <f>IFERROR(_xll.qlIndexFixing(ONIndex1Y,I2290,TRUE,_xll.ohTrigger(RecalcTrigger,Trigger1Y)),NA())</f>
        <v>1.5860384555779206E-2</v>
      </c>
    </row>
    <row r="2291" spans="2:17" x14ac:dyDescent="0.2">
      <c r="B2291" s="39" t="s">
        <v>42</v>
      </c>
      <c r="D2291" s="42">
        <f>_xll.qlCalendarAdvance(Calendar,$D2290,B2291,"f",FALSE)</f>
        <v>55521</v>
      </c>
      <c r="E2291" s="177">
        <f>_xll.qlInterestRateIndexValueDate(IndexON,D2291)</f>
        <v>55521</v>
      </c>
      <c r="F2291" s="193">
        <f>IFERROR(_xll.qlIndexFixing(IndexON,D2291,TRUE,_xll.ohTrigger(RecalcTrigger,TriggerON)),NA())</f>
        <v>1.534245562035963E-2</v>
      </c>
      <c r="H2291" s="42">
        <f>_xll.qlCalendarAdvance(Calendar,$H2290,B2291,"f",FALSE)</f>
        <v>55521</v>
      </c>
      <c r="I2291" s="177">
        <f>_xll.qlInterestRateIndexValueDate(Index1M,$H2291)</f>
        <v>55523</v>
      </c>
      <c r="J2291" s="182">
        <f>IFERROR(_xll.qlIndexFixing(Index1M,$H2291,TRUE,_xll.ohTrigger(RecalcTrigger,Trigger1M)),NA())</f>
        <v>1.5166986604644798E-2</v>
      </c>
      <c r="K2291" s="44" t="e">
        <f>IFERROR(_xll.qlIndexFixing(Index3M,H2291,TRUE,_xll.ohTrigger(RecalcTrigger,Trigger3M)),NA())</f>
        <v>#N/A</v>
      </c>
      <c r="L2291" s="44">
        <f>IFERROR(_xll.qlIndexFixing(Index6M,$H2291,TRUE,_xll.ohTrigger(RecalcTrigger,Trigger6M)),NA())</f>
        <v>1.5625926141785377E-2</v>
      </c>
      <c r="M2291" s="183">
        <f>IFERROR(_xll.qlIndexFixing(Index1Y,$H2291,TRUE,_xll.ohTrigger(RecalcTrigger,Trigger1Y)),NA())</f>
        <v>1.5872282538864944E-2</v>
      </c>
      <c r="N2291" s="182">
        <f>IFERROR(_xll.qlIndexFixing(ONIndex1M,I2291,TRUE,_xll.ohTrigger(RecalcTrigger,Trigger1M)),NA())</f>
        <v>1.5161254837341431E-2</v>
      </c>
      <c r="O2291" s="44" t="e">
        <f>IFERROR(_xll.qlIndexFixing(ONIndex3M,I2291,TRUE,_xll.ohTrigger(RecalcTrigger,Trigger3M)),NA())</f>
        <v>#N/A</v>
      </c>
      <c r="P2291" s="44">
        <f>IFERROR(_xll.qlIndexFixing(ONIndex6M,I2291,TRUE,_xll.ohTrigger(RecalcTrigger,Trigger6M)),NA())</f>
        <v>1.5623482244091491E-2</v>
      </c>
      <c r="Q2291" s="183">
        <f>IFERROR(_xll.qlIndexFixing(ONIndex1Y,I2291,TRUE,_xll.ohTrigger(RecalcTrigger,Trigger1Y)),NA())</f>
        <v>1.5857109969097394E-2</v>
      </c>
    </row>
    <row r="2292" spans="2:17" x14ac:dyDescent="0.2">
      <c r="B2292" s="39" t="s">
        <v>42</v>
      </c>
      <c r="D2292" s="42">
        <f>_xll.qlCalendarAdvance(Calendar,$D2291,B2292,"f",FALSE)</f>
        <v>55528</v>
      </c>
      <c r="E2292" s="177">
        <f>_xll.qlInterestRateIndexValueDate(IndexON,D2292)</f>
        <v>55528</v>
      </c>
      <c r="F2292" s="193">
        <f>IFERROR(_xll.qlIndexFixing(IndexON,D2292,TRUE,_xll.ohTrigger(RecalcTrigger,TriggerON)),NA())</f>
        <v>1.5339018704967344E-2</v>
      </c>
      <c r="H2292" s="42">
        <f>_xll.qlCalendarAdvance(Calendar,$H2291,B2292,"f",FALSE)</f>
        <v>55528</v>
      </c>
      <c r="I2292" s="177">
        <f>_xll.qlInterestRateIndexValueDate(Index1M,$H2292)</f>
        <v>55530</v>
      </c>
      <c r="J2292" s="182">
        <f>IFERROR(_xll.qlIndexFixing(Index1M,$H2292,TRUE,_xll.ohTrigger(RecalcTrigger,Trigger1M)),NA())</f>
        <v>1.5164523993216472E-2</v>
      </c>
      <c r="K2292" s="44" t="e">
        <f>IFERROR(_xll.qlIndexFixing(Index3M,H2292,TRUE,_xll.ohTrigger(RecalcTrigger,Trigger3M)),NA())</f>
        <v>#N/A</v>
      </c>
      <c r="L2292" s="44">
        <f>IFERROR(_xll.qlIndexFixing(Index6M,$H2292,TRUE,_xll.ohTrigger(RecalcTrigger,Trigger6M)),NA())</f>
        <v>1.5620958237454829E-2</v>
      </c>
      <c r="M2292" s="183">
        <f>IFERROR(_xll.qlIndexFixing(Index1Y,$H2292,TRUE,_xll.ohTrigger(RecalcTrigger,Trigger1Y)),NA())</f>
        <v>1.5867570632401466E-2</v>
      </c>
      <c r="N2292" s="182">
        <f>IFERROR(_xll.qlIndexFixing(ONIndex1M,I2292,TRUE,_xll.ohTrigger(RecalcTrigger,Trigger1M)),NA())</f>
        <v>1.5158821426188851E-2</v>
      </c>
      <c r="O2292" s="44" t="e">
        <f>IFERROR(_xll.qlIndexFixing(ONIndex3M,I2292,TRUE,_xll.ohTrigger(RecalcTrigger,Trigger3M)),NA())</f>
        <v>#N/A</v>
      </c>
      <c r="P2292" s="44">
        <f>IFERROR(_xll.qlIndexFixing(ONIndex6M,I2292,TRUE,_xll.ohTrigger(RecalcTrigger,Trigger6M)),NA())</f>
        <v>1.561907069672408E-2</v>
      </c>
      <c r="Q2292" s="183">
        <f>IFERROR(_xll.qlIndexFixing(ONIndex1Y,I2292,TRUE,_xll.ohTrigger(RecalcTrigger,Trigger1Y)),NA())</f>
        <v>1.5853261835845345E-2</v>
      </c>
    </row>
    <row r="2293" spans="2:17" x14ac:dyDescent="0.2">
      <c r="B2293" s="39" t="s">
        <v>42</v>
      </c>
      <c r="D2293" s="42">
        <f>_xll.qlCalendarAdvance(Calendar,$D2292,B2293,"f",FALSE)</f>
        <v>55535</v>
      </c>
      <c r="E2293" s="177">
        <f>_xll.qlInterestRateIndexValueDate(IndexON,D2293)</f>
        <v>55535</v>
      </c>
      <c r="F2293" s="193">
        <f>IFERROR(_xll.qlIndexFixing(IndexON,D2293,TRUE,_xll.ohTrigger(RecalcTrigger,TriggerON)),NA())</f>
        <v>1.5335551248005785E-2</v>
      </c>
      <c r="H2293" s="42">
        <f>_xll.qlCalendarAdvance(Calendar,$H2292,B2293,"f",FALSE)</f>
        <v>55535</v>
      </c>
      <c r="I2293" s="177">
        <f>_xll.qlInterestRateIndexValueDate(Index1M,$H2293)</f>
        <v>55537</v>
      </c>
      <c r="J2293" s="182">
        <f>IFERROR(_xll.qlIndexFixing(Index1M,$H2293,TRUE,_xll.ohTrigger(RecalcTrigger,Trigger1M)),NA())</f>
        <v>1.5162044737164402E-2</v>
      </c>
      <c r="K2293" s="44" t="e">
        <f>IFERROR(_xll.qlIndexFixing(Index3M,H2293,TRUE,_xll.ohTrigger(RecalcTrigger,Trigger3M)),NA())</f>
        <v>#N/A</v>
      </c>
      <c r="L2293" s="44">
        <f>IFERROR(_xll.qlIndexFixing(Index6M,$H2293,TRUE,_xll.ohTrigger(RecalcTrigger,Trigger6M)),NA())</f>
        <v>1.5615947798927898E-2</v>
      </c>
      <c r="M2293" s="183">
        <f>IFERROR(_xll.qlIndexFixing(Index1Y,$H2293,TRUE,_xll.ohTrigger(RecalcTrigger,Trigger1Y)),NA())</f>
        <v>1.5862826925863476E-2</v>
      </c>
      <c r="N2293" s="182">
        <f>IFERROR(_xll.qlIndexFixing(ONIndex1M,I2293,TRUE,_xll.ohTrigger(RecalcTrigger,Trigger1M)),NA())</f>
        <v>1.5156371432141214E-2</v>
      </c>
      <c r="O2293" s="44" t="e">
        <f>IFERROR(_xll.qlIndexFixing(ONIndex3M,I2293,TRUE,_xll.ohTrigger(RecalcTrigger,Trigger3M)),NA())</f>
        <v>#N/A</v>
      </c>
      <c r="P2293" s="44">
        <f>IFERROR(_xll.qlIndexFixing(ONIndex6M,I2293,TRUE,_xll.ohTrigger(RecalcTrigger,Trigger6M)),NA())</f>
        <v>1.5614617847834467E-2</v>
      </c>
      <c r="Q2293" s="183">
        <f>IFERROR(_xll.qlIndexFixing(ONIndex1Y,I2293,TRUE,_xll.ohTrigger(RecalcTrigger,Trigger1Y)),NA())</f>
        <v>1.5849383732886579E-2</v>
      </c>
    </row>
    <row r="2294" spans="2:17" x14ac:dyDescent="0.2">
      <c r="B2294" s="39" t="s">
        <v>42</v>
      </c>
      <c r="D2294" s="42">
        <f>_xll.qlCalendarAdvance(Calendar,$D2293,B2294,"f",FALSE)</f>
        <v>55542</v>
      </c>
      <c r="E2294" s="177">
        <f>_xll.qlInterestRateIndexValueDate(IndexON,D2294)</f>
        <v>55542</v>
      </c>
      <c r="F2294" s="193">
        <f>IFERROR(_xll.qlIndexFixing(IndexON,D2294,TRUE,_xll.ohTrigger(RecalcTrigger,TriggerON)),NA())</f>
        <v>1.5332053197516515E-2</v>
      </c>
      <c r="H2294" s="42">
        <f>_xll.qlCalendarAdvance(Calendar,$H2293,B2294,"f",FALSE)</f>
        <v>55542</v>
      </c>
      <c r="I2294" s="177">
        <f>_xll.qlInterestRateIndexValueDate(Index1M,$H2294)</f>
        <v>55544</v>
      </c>
      <c r="J2294" s="182">
        <f>IFERROR(_xll.qlIndexFixing(Index1M,$H2294,TRUE,_xll.ohTrigger(RecalcTrigger,Trigger1M)),NA())</f>
        <v>1.5159548810259247E-2</v>
      </c>
      <c r="K2294" s="44" t="e">
        <f>IFERROR(_xll.qlIndexFixing(Index3M,H2294,TRUE,_xll.ohTrigger(RecalcTrigger,Trigger3M)),NA())</f>
        <v>#N/A</v>
      </c>
      <c r="L2294" s="44">
        <f>IFERROR(_xll.qlIndexFixing(Index6M,$H2294,TRUE,_xll.ohTrigger(RecalcTrigger,Trigger6M)),NA())</f>
        <v>1.5610894752010303E-2</v>
      </c>
      <c r="M2294" s="183">
        <f>IFERROR(_xll.qlIndexFixing(Index1Y,$H2294,TRUE,_xll.ohTrigger(RecalcTrigger,Trigger1Y)),NA())</f>
        <v>1.5858051366151874E-2</v>
      </c>
      <c r="N2294" s="182">
        <f>IFERROR(_xll.qlIndexFixing(ONIndex1M,I2294,TRUE,_xll.ohTrigger(RecalcTrigger,Trigger1M)),NA())</f>
        <v>1.5153904828979492E-2</v>
      </c>
      <c r="O2294" s="44" t="e">
        <f>IFERROR(_xll.qlIndexFixing(ONIndex3M,I2294,TRUE,_xll.ohTrigger(RecalcTrigger,Trigger3M)),NA())</f>
        <v>#N/A</v>
      </c>
      <c r="P2294" s="44">
        <f>IFERROR(_xll.qlIndexFixing(ONIndex6M,I2294,TRUE,_xll.ohTrigger(RecalcTrigger,Trigger6M)),NA())</f>
        <v>1.561012362364167E-2</v>
      </c>
      <c r="Q2294" s="183">
        <f>IFERROR(_xll.qlIndexFixing(ONIndex1Y,I2294,TRUE,_xll.ohTrigger(RecalcTrigger,Trigger1Y)),NA())</f>
        <v>1.5845475607543236E-2</v>
      </c>
    </row>
    <row r="2295" spans="2:17" x14ac:dyDescent="0.2">
      <c r="B2295" s="39" t="s">
        <v>42</v>
      </c>
      <c r="D2295" s="42">
        <f>_xll.qlCalendarAdvance(Calendar,$D2294,B2295,"f",FALSE)</f>
        <v>55549</v>
      </c>
      <c r="E2295" s="177">
        <f>_xll.qlInterestRateIndexValueDate(IndexON,D2295)</f>
        <v>55549</v>
      </c>
      <c r="F2295" s="193">
        <f>IFERROR(_xll.qlIndexFixing(IndexON,D2295,TRUE,_xll.ohTrigger(RecalcTrigger,TriggerON)),NA())</f>
        <v>1.5328524502020713E-2</v>
      </c>
      <c r="H2295" s="42">
        <f>_xll.qlCalendarAdvance(Calendar,$H2294,B2295,"f",FALSE)</f>
        <v>55549</v>
      </c>
      <c r="I2295" s="177">
        <f>_xll.qlInterestRateIndexValueDate(Index1M,$H2295)</f>
        <v>55551</v>
      </c>
      <c r="J2295" s="182">
        <f>IFERROR(_xll.qlIndexFixing(Index1M,$H2295,TRUE,_xll.ohTrigger(RecalcTrigger,Trigger1M)),NA())</f>
        <v>1.5157036186256193E-2</v>
      </c>
      <c r="K2295" s="44" t="e">
        <f>IFERROR(_xll.qlIndexFixing(Index3M,H2295,TRUE,_xll.ohTrigger(RecalcTrigger,Trigger3M)),NA())</f>
        <v>#N/A</v>
      </c>
      <c r="L2295" s="44">
        <f>IFERROR(_xll.qlIndexFixing(Index6M,$H2295,TRUE,_xll.ohTrigger(RecalcTrigger,Trigger6M)),NA())</f>
        <v>1.5605799022508207E-2</v>
      </c>
      <c r="M2295" s="183">
        <f>IFERROR(_xll.qlIndexFixing(Index1Y,$H2295,TRUE,_xll.ohTrigger(RecalcTrigger,Trigger1Y)),NA())</f>
        <v>1.5853243900172127E-2</v>
      </c>
      <c r="N2295" s="182">
        <f>IFERROR(_xll.qlIndexFixing(ONIndex1M,I2295,TRUE,_xll.ohTrigger(RecalcTrigger,Trigger1M)),NA())</f>
        <v>1.5151421590564595E-2</v>
      </c>
      <c r="O2295" s="44" t="e">
        <f>IFERROR(_xll.qlIndexFixing(ONIndex3M,I2295,TRUE,_xll.ohTrigger(RecalcTrigger,Trigger3M)),NA())</f>
        <v>#N/A</v>
      </c>
      <c r="P2295" s="44">
        <f>IFERROR(_xll.qlIndexFixing(ONIndex6M,I2295,TRUE,_xll.ohTrigger(RecalcTrigger,Trigger6M)),NA())</f>
        <v>1.56055879501249E-2</v>
      </c>
      <c r="Q2295" s="183">
        <f>IFERROR(_xll.qlIndexFixing(ONIndex1Y,I2295,TRUE,_xll.ohTrigger(RecalcTrigger,Trigger1Y)),NA())</f>
        <v>1.5841537407457196E-2</v>
      </c>
    </row>
    <row r="2296" spans="2:17" x14ac:dyDescent="0.2">
      <c r="B2296" s="39" t="s">
        <v>42</v>
      </c>
      <c r="D2296" s="42">
        <f>_xll.qlCalendarAdvance(Calendar,$D2295,B2296,"f",FALSE)</f>
        <v>55556</v>
      </c>
      <c r="E2296" s="177">
        <f>_xll.qlInterestRateIndexValueDate(IndexON,D2296)</f>
        <v>55556</v>
      </c>
      <c r="F2296" s="193">
        <f>IFERROR(_xll.qlIndexFixing(IndexON,D2296,TRUE,_xll.ohTrigger(RecalcTrigger,TriggerON)),NA())</f>
        <v>1.5324965109400068E-2</v>
      </c>
      <c r="H2296" s="42">
        <f>_xll.qlCalendarAdvance(Calendar,$H2295,B2296,"f",FALSE)</f>
        <v>55556</v>
      </c>
      <c r="I2296" s="177">
        <f>_xll.qlInterestRateIndexValueDate(Index1M,$H2296)</f>
        <v>55558</v>
      </c>
      <c r="J2296" s="182">
        <f>IFERROR(_xll.qlIndexFixing(Index1M,$H2296,TRUE,_xll.ohTrigger(RecalcTrigger,Trigger1M)),NA())</f>
        <v>1.5154506838915588E-2</v>
      </c>
      <c r="K2296" s="44" t="e">
        <f>IFERROR(_xll.qlIndexFixing(Index3M,H2296,TRUE,_xll.ohTrigger(RecalcTrigger,Trigger3M)),NA())</f>
        <v>#N/A</v>
      </c>
      <c r="L2296" s="44">
        <f>IFERROR(_xll.qlIndexFixing(Index6M,$H2296,TRUE,_xll.ohTrigger(RecalcTrigger,Trigger6M)),NA())</f>
        <v>1.5600660536234365E-2</v>
      </c>
      <c r="M2296" s="183">
        <f>IFERROR(_xll.qlIndexFixing(Index1Y,$H2296,TRUE,_xll.ohTrigger(RecalcTrigger,Trigger1Y)),NA())</f>
        <v>1.5848404474834932E-2</v>
      </c>
      <c r="N2296" s="182">
        <f>IFERROR(_xll.qlIndexFixing(ONIndex1M,I2296,TRUE,_xll.ohTrigger(RecalcTrigger,Trigger1M)),NA())</f>
        <v>1.5148921690437689E-2</v>
      </c>
      <c r="O2296" s="44" t="e">
        <f>IFERROR(_xll.qlIndexFixing(ONIndex3M,I2296,TRUE,_xll.ohTrigger(RecalcTrigger,Trigger3M)),NA())</f>
        <v>#N/A</v>
      </c>
      <c r="P2296" s="44">
        <f>IFERROR(_xll.qlIndexFixing(ONIndex6M,I2296,TRUE,_xll.ohTrigger(RecalcTrigger,Trigger6M)),NA())</f>
        <v>1.5601010753263367E-2</v>
      </c>
      <c r="Q2296" s="183">
        <f>IFERROR(_xll.qlIndexFixing(ONIndex1Y,I2296,TRUE,_xll.ohTrigger(RecalcTrigger,Trigger1Y)),NA())</f>
        <v>1.5837569079550917E-2</v>
      </c>
    </row>
    <row r="2297" spans="2:17" x14ac:dyDescent="0.2">
      <c r="B2297" s="39" t="s">
        <v>42</v>
      </c>
      <c r="D2297" s="42">
        <f>_xll.qlCalendarAdvance(Calendar,$D2296,B2297,"f",FALSE)</f>
        <v>55563</v>
      </c>
      <c r="E2297" s="177">
        <f>_xll.qlInterestRateIndexValueDate(IndexON,D2297)</f>
        <v>55563</v>
      </c>
      <c r="F2297" s="193">
        <f>IFERROR(_xll.qlIndexFixing(IndexON,D2297,TRUE,_xll.ohTrigger(RecalcTrigger,TriggerON)),NA())</f>
        <v>1.5321374968255697E-2</v>
      </c>
      <c r="H2297" s="42">
        <f>_xll.qlCalendarAdvance(Calendar,$H2296,B2297,"f",FALSE)</f>
        <v>55563</v>
      </c>
      <c r="I2297" s="177">
        <f>_xll.qlInterestRateIndexValueDate(Index1M,$H2297)</f>
        <v>55565</v>
      </c>
      <c r="J2297" s="182">
        <f>IFERROR(_xll.qlIndexFixing(Index1M,$H2297,TRUE,_xll.ohTrigger(RecalcTrigger,Trigger1M)),NA())</f>
        <v>1.5151960742000351E-2</v>
      </c>
      <c r="K2297" s="44" t="e">
        <f>IFERROR(_xll.qlIndexFixing(Index3M,H2297,TRUE,_xll.ohTrigger(RecalcTrigger,Trigger3M)),NA())</f>
        <v>#N/A</v>
      </c>
      <c r="L2297" s="44">
        <f>IFERROR(_xll.qlIndexFixing(Index6M,$H2297,TRUE,_xll.ohTrigger(RecalcTrigger,Trigger6M)),NA())</f>
        <v>1.5595479219003717E-2</v>
      </c>
      <c r="M2297" s="183">
        <f>IFERROR(_xll.qlIndexFixing(Index1Y,$H2297,TRUE,_xll.ohTrigger(RecalcTrigger,Trigger1Y)),NA())</f>
        <v>1.5843533037053593E-2</v>
      </c>
      <c r="N2297" s="182">
        <f>IFERROR(_xll.qlIndexFixing(ONIndex1M,I2297,TRUE,_xll.ohTrigger(RecalcTrigger,Trigger1M)),NA())</f>
        <v>1.5146405102459681E-2</v>
      </c>
      <c r="O2297" s="44" t="e">
        <f>IFERROR(_xll.qlIndexFixing(ONIndex3M,I2297,TRUE,_xll.ohTrigger(RecalcTrigger,Trigger3M)),NA())</f>
        <v>#N/A</v>
      </c>
      <c r="P2297" s="44">
        <f>IFERROR(_xll.qlIndexFixing(ONIndex6M,I2297,TRUE,_xll.ohTrigger(RecalcTrigger,Trigger6M)),NA())</f>
        <v>1.5596391959196154E-2</v>
      </c>
      <c r="Q2297" s="183">
        <f>IFERROR(_xll.qlIndexFixing(ONIndex1Y,I2297,TRUE,_xll.ohTrigger(RecalcTrigger,Trigger1Y)),NA())</f>
        <v>1.5833570571386346E-2</v>
      </c>
    </row>
    <row r="2298" spans="2:17" x14ac:dyDescent="0.2">
      <c r="B2298" s="39" t="s">
        <v>42</v>
      </c>
      <c r="D2298" s="42">
        <f>_xll.qlCalendarAdvance(Calendar,$D2297,B2298,"f",FALSE)</f>
        <v>55570</v>
      </c>
      <c r="E2298" s="177">
        <f>_xll.qlInterestRateIndexValueDate(IndexON,D2298)</f>
        <v>55570</v>
      </c>
      <c r="F2298" s="193">
        <f>IFERROR(_xll.qlIndexFixing(IndexON,D2298,TRUE,_xll.ohTrigger(RecalcTrigger,TriggerON)),NA())</f>
        <v>1.531775402662916E-2</v>
      </c>
      <c r="H2298" s="42">
        <f>_xll.qlCalendarAdvance(Calendar,$H2297,B2298,"f",FALSE)</f>
        <v>55570</v>
      </c>
      <c r="I2298" s="177">
        <f>_xll.qlInterestRateIndexValueDate(Index1M,$H2298)</f>
        <v>55572</v>
      </c>
      <c r="J2298" s="182">
        <f>IFERROR(_xll.qlIndexFixing(Index1M,$H2298,TRUE,_xll.ohTrigger(RecalcTrigger,Trigger1M)),NA())</f>
        <v>1.5149397869270827E-2</v>
      </c>
      <c r="K2298" s="44" t="e">
        <f>IFERROR(_xll.qlIndexFixing(Index3M,H2298,TRUE,_xll.ohTrigger(RecalcTrigger,Trigger3M)),NA())</f>
        <v>#N/A</v>
      </c>
      <c r="L2298" s="44">
        <f>IFERROR(_xll.qlIndexFixing(Index6M,$H2298,TRUE,_xll.ohTrigger(RecalcTrigger,Trigger6M)),NA())</f>
        <v>1.5590254996634287E-2</v>
      </c>
      <c r="M2298" s="183">
        <f>IFERROR(_xll.qlIndexFixing(Index1Y,$H2298,TRUE,_xll.ohTrigger(RecalcTrigger,Trigger1Y)),NA())</f>
        <v>1.5838629533745784E-2</v>
      </c>
      <c r="N2298" s="182">
        <f>IFERROR(_xll.qlIndexFixing(ONIndex1M,I2298,TRUE,_xll.ohTrigger(RecalcTrigger,Trigger1M)),NA())</f>
        <v>1.5143871800651354E-2</v>
      </c>
      <c r="O2298" s="44" t="e">
        <f>IFERROR(_xll.qlIndexFixing(ONIndex3M,I2298,TRUE,_xll.ohTrigger(RecalcTrigger,Trigger3M)),NA())</f>
        <v>#N/A</v>
      </c>
      <c r="P2298" s="44">
        <f>IFERROR(_xll.qlIndexFixing(ONIndex6M,I2298,TRUE,_xll.ohTrigger(RecalcTrigger,Trigger6M)),NA())</f>
        <v>1.5591731494222216E-2</v>
      </c>
      <c r="Q2298" s="183">
        <f>IFERROR(_xll.qlIndexFixing(ONIndex1Y,I2298,TRUE,_xll.ohTrigger(RecalcTrigger,Trigger1Y)),NA())</f>
        <v>1.5829541830045812E-2</v>
      </c>
    </row>
    <row r="2299" spans="2:17" x14ac:dyDescent="0.2">
      <c r="B2299" s="39" t="s">
        <v>42</v>
      </c>
      <c r="D2299" s="42">
        <f>_xll.qlCalendarAdvance(Calendar,$D2298,B2299,"f",FALSE)</f>
        <v>55577</v>
      </c>
      <c r="E2299" s="177">
        <f>_xll.qlInterestRateIndexValueDate(IndexON,D2299)</f>
        <v>55577</v>
      </c>
      <c r="F2299" s="193">
        <f>IFERROR(_xll.qlIndexFixing(IndexON,D2299,TRUE,_xll.ohTrigger(RecalcTrigger,TriggerON)),NA())</f>
        <v>1.5314102232721893E-2</v>
      </c>
      <c r="H2299" s="42">
        <f>_xll.qlCalendarAdvance(Calendar,$H2298,B2299,"f",FALSE)</f>
        <v>55577</v>
      </c>
      <c r="I2299" s="177">
        <f>_xll.qlInterestRateIndexValueDate(Index1M,$H2299)</f>
        <v>55579</v>
      </c>
      <c r="J2299" s="182">
        <f>IFERROR(_xll.qlIndexFixing(Index1M,$H2299,TRUE,_xll.ohTrigger(RecalcTrigger,Trigger1M)),NA())</f>
        <v>1.5146818194489941E-2</v>
      </c>
      <c r="K2299" s="44" t="e">
        <f>IFERROR(_xll.qlIndexFixing(Index3M,H2299,TRUE,_xll.ohTrigger(RecalcTrigger,Trigger3M)),NA())</f>
        <v>#N/A</v>
      </c>
      <c r="L2299" s="44">
        <f>IFERROR(_xll.qlIndexFixing(Index6M,$H2299,TRUE,_xll.ohTrigger(RecalcTrigger,Trigger6M)),NA())</f>
        <v>1.5584822467625544E-2</v>
      </c>
      <c r="M2299" s="183">
        <f>IFERROR(_xll.qlIndexFixing(Index1Y,$H2299,TRUE,_xll.ohTrigger(RecalcTrigger,Trigger1Y)),NA())</f>
        <v>1.5833693911834174E-2</v>
      </c>
      <c r="N2299" s="182">
        <f>IFERROR(_xll.qlIndexFixing(ONIndex1M,I2299,TRUE,_xll.ohTrigger(RecalcTrigger,Trigger1M)),NA())</f>
        <v>1.5141321758633808E-2</v>
      </c>
      <c r="O2299" s="44" t="e">
        <f>IFERROR(_xll.qlIndexFixing(ONIndex3M,I2299,TRUE,_xll.ohTrigger(RecalcTrigger,Trigger3M)),NA())</f>
        <v>#N/A</v>
      </c>
      <c r="P2299" s="44">
        <f>IFERROR(_xll.qlIndexFixing(ONIndex6M,I2299,TRUE,_xll.ohTrigger(RecalcTrigger,Trigger6M)),NA())</f>
        <v>1.5587029283921083E-2</v>
      </c>
      <c r="Q2299" s="183">
        <f>IFERROR(_xll.qlIndexFixing(ONIndex1Y,I2299,TRUE,_xll.ohTrigger(RecalcTrigger,Trigger1Y)),NA())</f>
        <v>1.582548280293139E-2</v>
      </c>
    </row>
    <row r="2300" spans="2:17" x14ac:dyDescent="0.2">
      <c r="B2300" s="39" t="s">
        <v>42</v>
      </c>
      <c r="D2300" s="42">
        <f>_xll.qlCalendarAdvance(Calendar,$D2299,B2300,"f",FALSE)</f>
        <v>55584</v>
      </c>
      <c r="E2300" s="177">
        <f>_xll.qlInterestRateIndexValueDate(IndexON,D2300)</f>
        <v>55584</v>
      </c>
      <c r="F2300" s="193">
        <f>IFERROR(_xll.qlIndexFixing(IndexON,D2300,TRUE,_xll.ohTrigger(RecalcTrigger,TriggerON)),NA())</f>
        <v>1.5310419535055075E-2</v>
      </c>
      <c r="H2300" s="42">
        <f>_xll.qlCalendarAdvance(Calendar,$H2299,B2300,"f",FALSE)</f>
        <v>55584</v>
      </c>
      <c r="I2300" s="177">
        <f>_xll.qlInterestRateIndexValueDate(Index1M,$H2300)</f>
        <v>55586</v>
      </c>
      <c r="J2300" s="182">
        <f>IFERROR(_xll.qlIndexFixing(Index1M,$H2300,TRUE,_xll.ohTrigger(RecalcTrigger,Trigger1M)),NA())</f>
        <v>1.5144221691415457E-2</v>
      </c>
      <c r="K2300" s="44" t="e">
        <f>IFERROR(_xll.qlIndexFixing(Index3M,H2300,TRUE,_xll.ohTrigger(RecalcTrigger,Trigger3M)),NA())</f>
        <v>#N/A</v>
      </c>
      <c r="L2300" s="44">
        <f>IFERROR(_xll.qlIndexFixing(Index6M,$H2300,TRUE,_xll.ohTrigger(RecalcTrigger,Trigger6M)),NA())</f>
        <v>1.5579502219349452E-2</v>
      </c>
      <c r="M2300" s="183">
        <f>IFERROR(_xll.qlIndexFixing(Index1Y,$H2300,TRUE,_xll.ohTrigger(RecalcTrigger,Trigger1Y)),NA())</f>
        <v>1.582872611824471E-2</v>
      </c>
      <c r="N2300" s="182">
        <f>IFERROR(_xll.qlIndexFixing(ONIndex1M,I2300,TRUE,_xll.ohTrigger(RecalcTrigger,Trigger1M)),NA())</f>
        <v>1.513875495010808E-2</v>
      </c>
      <c r="O2300" s="44" t="e">
        <f>IFERROR(_xll.qlIndexFixing(ONIndex3M,I2300,TRUE,_xll.ohTrigger(RecalcTrigger,Trigger3M)),NA())</f>
        <v>#N/A</v>
      </c>
      <c r="P2300" s="44">
        <f>IFERROR(_xll.qlIndexFixing(ONIndex6M,I2300,TRUE,_xll.ohTrigger(RecalcTrigger,Trigger6M)),NA())</f>
        <v>1.5582285254831518E-2</v>
      </c>
      <c r="Q2300" s="183">
        <f>IFERROR(_xll.qlIndexFixing(ONIndex1Y,I2300,TRUE,_xll.ohTrigger(RecalcTrigger,Trigger1Y)),NA())</f>
        <v>1.5821393437365217E-2</v>
      </c>
    </row>
    <row r="2301" spans="2:17" x14ac:dyDescent="0.2">
      <c r="B2301" s="39" t="s">
        <v>42</v>
      </c>
      <c r="D2301" s="42">
        <f>_xll.qlCalendarAdvance(Calendar,$D2300,B2301,"f",FALSE)</f>
        <v>55591</v>
      </c>
      <c r="E2301" s="177">
        <f>_xll.qlInterestRateIndexValueDate(IndexON,D2301)</f>
        <v>55591</v>
      </c>
      <c r="F2301" s="193">
        <f>IFERROR(_xll.qlIndexFixing(IndexON,D2301,TRUE,_xll.ohTrigger(RecalcTrigger,TriggerON)),NA())</f>
        <v>1.530670588143046E-2</v>
      </c>
      <c r="H2301" s="42">
        <f>_xll.qlCalendarAdvance(Calendar,$H2300,B2301,"f",FALSE)</f>
        <v>55591</v>
      </c>
      <c r="I2301" s="177">
        <f>_xll.qlInterestRateIndexValueDate(Index1M,$H2301)</f>
        <v>55593</v>
      </c>
      <c r="J2301" s="182">
        <f>IFERROR(_xll.qlIndexFixing(Index1M,$H2301,TRUE,_xll.ohTrigger(RecalcTrigger,Trigger1M)),NA())</f>
        <v>1.51416083338103E-2</v>
      </c>
      <c r="K2301" s="44" t="e">
        <f>IFERROR(_xll.qlIndexFixing(Index3M,H2301,TRUE,_xll.ohTrigger(RecalcTrigger,Trigger3M)),NA())</f>
        <v>#N/A</v>
      </c>
      <c r="L2301" s="44">
        <f>IFERROR(_xll.qlIndexFixing(Index6M,$H2301,TRUE,_xll.ohTrigger(RecalcTrigger,Trigger6M)),NA())</f>
        <v>1.5574138822176148E-2</v>
      </c>
      <c r="M2301" s="183">
        <f>IFERROR(_xll.qlIndexFixing(Index1Y,$H2301,TRUE,_xll.ohTrigger(RecalcTrigger,Trigger1Y)),NA())</f>
        <v>1.5823726099908127E-2</v>
      </c>
      <c r="N2301" s="182">
        <f>IFERROR(_xll.qlIndexFixing(ONIndex1M,I2301,TRUE,_xll.ohTrigger(RecalcTrigger,Trigger1M)),NA())</f>
        <v>1.5136171348855143E-2</v>
      </c>
      <c r="O2301" s="44" t="e">
        <f>IFERROR(_xll.qlIndexFixing(ONIndex3M,I2301,TRUE,_xll.ohTrigger(RecalcTrigger,Trigger3M)),NA())</f>
        <v>#N/A</v>
      </c>
      <c r="P2301" s="44">
        <f>IFERROR(_xll.qlIndexFixing(ONIndex6M,I2301,TRUE,_xll.ohTrigger(RecalcTrigger,Trigger6M)),NA())</f>
        <v>1.5577499332612987E-2</v>
      </c>
      <c r="Q2301" s="183">
        <f>IFERROR(_xll.qlIndexFixing(ONIndex1Y,I2301,TRUE,_xll.ohTrigger(RecalcTrigger,Trigger1Y)),NA())</f>
        <v>1.5817273680509558E-2</v>
      </c>
    </row>
    <row r="2302" spans="2:17" x14ac:dyDescent="0.2">
      <c r="B2302" s="39" t="s">
        <v>42</v>
      </c>
      <c r="D2302" s="42">
        <f>_xll.qlCalendarAdvance(Calendar,$D2301,B2302,"f",FALSE)</f>
        <v>55598</v>
      </c>
      <c r="E2302" s="177">
        <f>_xll.qlInterestRateIndexValueDate(IndexON,D2302)</f>
        <v>55598</v>
      </c>
      <c r="F2302" s="193">
        <f>IFERROR(_xll.qlIndexFixing(IndexON,D2302,TRUE,_xll.ohTrigger(RecalcTrigger,TriggerON)),NA())</f>
        <v>1.5302961220289291E-2</v>
      </c>
      <c r="H2302" s="42">
        <f>_xll.qlCalendarAdvance(Calendar,$H2301,B2302,"f",FALSE)</f>
        <v>55598</v>
      </c>
      <c r="I2302" s="177">
        <f>_xll.qlInterestRateIndexValueDate(Index1M,$H2302)</f>
        <v>55600</v>
      </c>
      <c r="J2302" s="182">
        <f>IFERROR(_xll.qlIndexFixing(Index1M,$H2302,TRUE,_xll.ohTrigger(RecalcTrigger,Trigger1M)),NA())</f>
        <v>1.5139106844601624E-2</v>
      </c>
      <c r="K2302" s="44" t="e">
        <f>IFERROR(_xll.qlIndexFixing(Index3M,H2302,TRUE,_xll.ohTrigger(RecalcTrigger,Trigger3M)),NA())</f>
        <v>#N/A</v>
      </c>
      <c r="L2302" s="44">
        <f>IFERROR(_xll.qlIndexFixing(Index6M,$H2302,TRUE,_xll.ohTrigger(RecalcTrigger,Trigger6M)),NA())</f>
        <v>1.5568732201935338E-2</v>
      </c>
      <c r="M2302" s="183">
        <f>IFERROR(_xll.qlIndexFixing(Index1Y,$H2302,TRUE,_xll.ohTrigger(RecalcTrigger,Trigger1Y)),NA())</f>
        <v>1.5818693803759071E-2</v>
      </c>
      <c r="N2302" s="182">
        <f>IFERROR(_xll.qlIndexFixing(ONIndex1M,I2302,TRUE,_xll.ohTrigger(RecalcTrigger,Trigger1M)),NA())</f>
        <v>1.5133570928815843E-2</v>
      </c>
      <c r="O2302" s="44" t="e">
        <f>IFERROR(_xll.qlIndexFixing(ONIndex3M,I2302,TRUE,_xll.ohTrigger(RecalcTrigger,Trigger3M)),NA())</f>
        <v>#N/A</v>
      </c>
      <c r="P2302" s="44">
        <f>IFERROR(_xll.qlIndexFixing(ONIndex6M,I2302,TRUE,_xll.ohTrigger(RecalcTrigger,Trigger6M)),NA())</f>
        <v>1.5572671443724317E-2</v>
      </c>
      <c r="Q2302" s="183">
        <f>IFERROR(_xll.qlIndexFixing(ONIndex1Y,I2302,TRUE,_xll.ohTrigger(RecalcTrigger,Trigger1Y)),NA())</f>
        <v>1.5813123479766489E-2</v>
      </c>
    </row>
    <row r="2303" spans="2:17" x14ac:dyDescent="0.2">
      <c r="B2303" s="39" t="s">
        <v>42</v>
      </c>
      <c r="D2303" s="42">
        <f>_xll.qlCalendarAdvance(Calendar,$D2302,B2303,"f",FALSE)</f>
        <v>55605</v>
      </c>
      <c r="E2303" s="177">
        <f>_xll.qlInterestRateIndexValueDate(IndexON,D2303)</f>
        <v>55605</v>
      </c>
      <c r="F2303" s="193">
        <f>IFERROR(_xll.qlIndexFixing(IndexON,D2303,TRUE,_xll.ohTrigger(RecalcTrigger,TriggerON)),NA())</f>
        <v>1.5299185499833001E-2</v>
      </c>
      <c r="H2303" s="42">
        <f>_xll.qlCalendarAdvance(Calendar,$H2302,B2303,"f",FALSE)</f>
        <v>55605</v>
      </c>
      <c r="I2303" s="177">
        <f>_xll.qlInterestRateIndexValueDate(Index1M,$H2303)</f>
        <v>55607</v>
      </c>
      <c r="J2303" s="182">
        <f>IFERROR(_xll.qlIndexFixing(Index1M,$H2303,TRUE,_xll.ohTrigger(RecalcTrigger,Trigger1M)),NA())</f>
        <v>1.513645837788069E-2</v>
      </c>
      <c r="K2303" s="44" t="e">
        <f>IFERROR(_xll.qlIndexFixing(Index3M,H2303,TRUE,_xll.ohTrigger(RecalcTrigger,Trigger3M)),NA())</f>
        <v>#N/A</v>
      </c>
      <c r="L2303" s="44">
        <f>IFERROR(_xll.qlIndexFixing(Index6M,$H2303,TRUE,_xll.ohTrigger(RecalcTrigger,Trigger6M)),NA())</f>
        <v>1.5563282284460625E-2</v>
      </c>
      <c r="M2303" s="183">
        <f>IFERROR(_xll.qlIndexFixing(Index1Y,$H2303,TRUE,_xll.ohTrigger(RecalcTrigger,Trigger1Y)),NA())</f>
        <v>1.5813629176736128E-2</v>
      </c>
      <c r="N2303" s="182">
        <f>IFERROR(_xll.qlIndexFixing(ONIndex1M,I2303,TRUE,_xll.ohTrigger(RecalcTrigger,Trigger1M)),NA())</f>
        <v>1.5130953663691216E-2</v>
      </c>
      <c r="O2303" s="44" t="e">
        <f>IFERROR(_xll.qlIndexFixing(ONIndex3M,I2303,TRUE,_xll.ohTrigger(RecalcTrigger,Trigger3M)),NA())</f>
        <v>#N/A</v>
      </c>
      <c r="P2303" s="44">
        <f>IFERROR(_xll.qlIndexFixing(ONIndex6M,I2303,TRUE,_xll.ohTrigger(RecalcTrigger,Trigger6M)),NA())</f>
        <v>1.5567801513904911E-2</v>
      </c>
      <c r="Q2303" s="183">
        <f>IFERROR(_xll.qlIndexFixing(ONIndex1Y,I2303,TRUE,_xll.ohTrigger(RecalcTrigger,Trigger1Y)),NA())</f>
        <v>1.5808942782538082E-2</v>
      </c>
    </row>
    <row r="2304" spans="2:17" x14ac:dyDescent="0.2">
      <c r="B2304" s="39" t="s">
        <v>42</v>
      </c>
      <c r="D2304" s="42">
        <f>_xll.qlCalendarAdvance(Calendar,$D2303,B2304,"f",FALSE)</f>
        <v>55612</v>
      </c>
      <c r="E2304" s="177">
        <f>_xll.qlInterestRateIndexValueDate(IndexON,D2304)</f>
        <v>55612</v>
      </c>
      <c r="F2304" s="193">
        <f>IFERROR(_xll.qlIndexFixing(IndexON,D2304,TRUE,_xll.ohTrigger(RecalcTrigger,TriggerON)),NA())</f>
        <v>1.5295378668422899E-2</v>
      </c>
      <c r="H2304" s="42">
        <f>_xll.qlCalendarAdvance(Calendar,$H2303,B2304,"f",FALSE)</f>
        <v>55612</v>
      </c>
      <c r="I2304" s="177">
        <f>_xll.qlInterestRateIndexValueDate(Index1M,$H2304)</f>
        <v>55614</v>
      </c>
      <c r="J2304" s="182">
        <f>IFERROR(_xll.qlIndexFixing(Index1M,$H2304,TRUE,_xll.ohTrigger(RecalcTrigger,Trigger1M)),NA())</f>
        <v>1.5133666871429696E-2</v>
      </c>
      <c r="K2304" s="44" t="e">
        <f>IFERROR(_xll.qlIndexFixing(Index3M,H2304,TRUE,_xll.ohTrigger(RecalcTrigger,Trigger3M)),NA())</f>
        <v>#N/A</v>
      </c>
      <c r="L2304" s="44">
        <f>IFERROR(_xll.qlIndexFixing(Index6M,$H2304,TRUE,_xll.ohTrigger(RecalcTrigger,Trigger6M)),NA())</f>
        <v>1.5557788995589057E-2</v>
      </c>
      <c r="M2304" s="183">
        <f>IFERROR(_xll.qlIndexFixing(Index1Y,$H2304,TRUE,_xll.ohTrigger(RecalcTrigger,Trigger1Y)),NA())</f>
        <v>1.5808491796396176E-2</v>
      </c>
      <c r="N2304" s="182">
        <f>IFERROR(_xll.qlIndexFixing(ONIndex1M,I2304,TRUE,_xll.ohTrigger(RecalcTrigger,Trigger1M)),NA())</f>
        <v>1.5128319527182299E-2</v>
      </c>
      <c r="O2304" s="44" t="e">
        <f>IFERROR(_xll.qlIndexFixing(ONIndex3M,I2304,TRUE,_xll.ohTrigger(RecalcTrigger,Trigger3M)),NA())</f>
        <v>#N/A</v>
      </c>
      <c r="P2304" s="44">
        <f>IFERROR(_xll.qlIndexFixing(ONIndex6M,I2304,TRUE,_xll.ohTrigger(RecalcTrigger,Trigger6M)),NA())</f>
        <v>1.5562889469453722E-2</v>
      </c>
      <c r="Q2304" s="183">
        <f>IFERROR(_xll.qlIndexFixing(ONIndex1Y,I2304,TRUE,_xll.ohTrigger(RecalcTrigger,Trigger1Y)),NA())</f>
        <v>1.5804731535906669E-2</v>
      </c>
    </row>
    <row r="2305" spans="2:17" x14ac:dyDescent="0.2">
      <c r="B2305" s="39" t="s">
        <v>42</v>
      </c>
      <c r="D2305" s="42">
        <f>_xll.qlCalendarAdvance(Calendar,$D2304,B2305,"f",FALSE)</f>
        <v>55619</v>
      </c>
      <c r="E2305" s="177">
        <f>_xll.qlInterestRateIndexValueDate(IndexON,D2305)</f>
        <v>55619</v>
      </c>
      <c r="F2305" s="193">
        <f>IFERROR(_xll.qlIndexFixing(IndexON,D2305,TRUE,_xll.ohTrigger(RecalcTrigger,TriggerON)),NA())</f>
        <v>1.5291540674260418E-2</v>
      </c>
      <c r="H2305" s="42">
        <f>_xll.qlCalendarAdvance(Calendar,$H2304,B2305,"f",FALSE)</f>
        <v>55619</v>
      </c>
      <c r="I2305" s="177">
        <f>_xll.qlInterestRateIndexValueDate(Index1M,$H2305)</f>
        <v>55621</v>
      </c>
      <c r="J2305" s="182">
        <f>IFERROR(_xll.qlIndexFixing(Index1M,$H2305,TRUE,_xll.ohTrigger(RecalcTrigger,Trigger1M)),NA())</f>
        <v>1.5130985833320757E-2</v>
      </c>
      <c r="K2305" s="44" t="e">
        <f>IFERROR(_xll.qlIndexFixing(Index3M,H2305,TRUE,_xll.ohTrigger(RecalcTrigger,Trigger3M)),NA())</f>
        <v>#N/A</v>
      </c>
      <c r="L2305" s="44">
        <f>IFERROR(_xll.qlIndexFixing(Index6M,$H2305,TRUE,_xll.ohTrigger(RecalcTrigger,Trigger6M)),NA())</f>
        <v>1.5552252261161149E-2</v>
      </c>
      <c r="M2305" s="183">
        <f>IFERROR(_xll.qlIndexFixing(Index1Y,$H2305,TRUE,_xll.ohTrigger(RecalcTrigger,Trigger1Y)),NA())</f>
        <v>1.5803402717846613E-2</v>
      </c>
      <c r="N2305" s="182">
        <f>IFERROR(_xll.qlIndexFixing(ONIndex1M,I2305,TRUE,_xll.ohTrigger(RecalcTrigger,Trigger1M)),NA())</f>
        <v>1.5125668493229938E-2</v>
      </c>
      <c r="O2305" s="44" t="e">
        <f>IFERROR(_xll.qlIndexFixing(ONIndex3M,I2305,TRUE,_xll.ohTrigger(RecalcTrigger,Trigger3M)),NA())</f>
        <v>#N/A</v>
      </c>
      <c r="P2305" s="44">
        <f>IFERROR(_xll.qlIndexFixing(ONIndex6M,I2305,TRUE,_xll.ohTrigger(RecalcTrigger,Trigger6M)),NA())</f>
        <v>1.5557935236349962E-2</v>
      </c>
      <c r="Q2305" s="183">
        <f>IFERROR(_xll.qlIndexFixing(ONIndex1Y,I2305,TRUE,_xll.ohTrigger(RecalcTrigger,Trigger1Y)),NA())</f>
        <v>1.5800489687194386E-2</v>
      </c>
    </row>
    <row r="2306" spans="2:17" x14ac:dyDescent="0.2">
      <c r="B2306" s="39" t="s">
        <v>42</v>
      </c>
      <c r="D2306" s="42">
        <f>_xll.qlCalendarAdvance(Calendar,$D2305,B2306,"f",FALSE)</f>
        <v>55626</v>
      </c>
      <c r="E2306" s="177">
        <f>_xll.qlInterestRateIndexValueDate(IndexON,D2306)</f>
        <v>55626</v>
      </c>
      <c r="F2306" s="193">
        <f>IFERROR(_xll.qlIndexFixing(IndexON,D2306,TRUE,_xll.ohTrigger(RecalcTrigger,TriggerON)),NA())</f>
        <v>1.5287671465467056E-2</v>
      </c>
      <c r="H2306" s="42">
        <f>_xll.qlCalendarAdvance(Calendar,$H2305,B2306,"f",FALSE)</f>
        <v>55626</v>
      </c>
      <c r="I2306" s="177">
        <f>_xll.qlInterestRateIndexValueDate(Index1M,$H2306)</f>
        <v>55632</v>
      </c>
      <c r="J2306" s="182">
        <f>IFERROR(_xll.qlIndexFixing(Index1M,$H2306,TRUE,_xll.ohTrigger(RecalcTrigger,Trigger1M)),NA())</f>
        <v>1.5126615633950458E-2</v>
      </c>
      <c r="K2306" s="44" t="e">
        <f>IFERROR(_xll.qlIndexFixing(Index3M,H2306,TRUE,_xll.ohTrigger(RecalcTrigger,Trigger3M)),NA())</f>
        <v>#N/A</v>
      </c>
      <c r="L2306" s="44">
        <f>IFERROR(_xll.qlIndexFixing(Index6M,$H2306,TRUE,_xll.ohTrigger(RecalcTrigger,Trigger6M)),NA())</f>
        <v>1.5543625060435336E-2</v>
      </c>
      <c r="M2306" s="183">
        <f>IFERROR(_xll.qlIndexFixing(Index1Y,$H2306,TRUE,_xll.ohTrigger(RecalcTrigger,Trigger1Y)),NA())</f>
        <v>1.5795369748621117E-2</v>
      </c>
      <c r="N2306" s="182">
        <f>IFERROR(_xll.qlIndexFixing(ONIndex1M,I2306,TRUE,_xll.ohTrigger(RecalcTrigger,Trigger1M)),NA())</f>
        <v>1.512223514986033E-2</v>
      </c>
      <c r="O2306" s="44" t="e">
        <f>IFERROR(_xll.qlIndexFixing(ONIndex3M,I2306,TRUE,_xll.ohTrigger(RecalcTrigger,Trigger3M)),NA())</f>
        <v>#N/A</v>
      </c>
      <c r="P2306" s="44">
        <f>IFERROR(_xll.qlIndexFixing(ONIndex6M,I2306,TRUE,_xll.ohTrigger(RecalcTrigger,Trigger6M)),NA())</f>
        <v>1.5551503397528421E-2</v>
      </c>
      <c r="Q2306" s="183">
        <f>IFERROR(_xll.qlIndexFixing(ONIndex1Y,I2306,TRUE,_xll.ohTrigger(RecalcTrigger,Trigger1Y)),NA())</f>
        <v>1.5794990831023981E-2</v>
      </c>
    </row>
    <row r="2307" spans="2:17" x14ac:dyDescent="0.2">
      <c r="B2307" s="39" t="s">
        <v>42</v>
      </c>
      <c r="D2307" s="42">
        <f>_xll.qlCalendarAdvance(Calendar,$D2306,B2307,"f",FALSE)</f>
        <v>55633</v>
      </c>
      <c r="E2307" s="177">
        <f>_xll.qlInterestRateIndexValueDate(IndexON,D2307)</f>
        <v>55633</v>
      </c>
      <c r="F2307" s="193">
        <f>IFERROR(_xll.qlIndexFixing(IndexON,D2307,TRUE,_xll.ohTrigger(RecalcTrigger,TriggerON)),NA())</f>
        <v>1.5283770990324186E-2</v>
      </c>
      <c r="H2307" s="42">
        <f>_xll.qlCalendarAdvance(Calendar,$H2306,B2307,"f",FALSE)</f>
        <v>55633</v>
      </c>
      <c r="I2307" s="177">
        <f>_xll.qlInterestRateIndexValueDate(Index1M,$H2307)</f>
        <v>55635</v>
      </c>
      <c r="J2307" s="182">
        <f>IFERROR(_xll.qlIndexFixing(Index1M,$H2307,TRUE,_xll.ohTrigger(RecalcTrigger,Trigger1M)),NA())</f>
        <v>1.5125572773696992E-2</v>
      </c>
      <c r="K2307" s="44" t="e">
        <f>IFERROR(_xll.qlIndexFixing(Index3M,H2307,TRUE,_xll.ohTrigger(RecalcTrigger,Trigger3M)),NA())</f>
        <v>#N/A</v>
      </c>
      <c r="L2307" s="44">
        <f>IFERROR(_xll.qlIndexFixing(Index6M,$H2307,TRUE,_xll.ohTrigger(RecalcTrigger,Trigger6M)),NA())</f>
        <v>1.5541048159017362E-2</v>
      </c>
      <c r="M2307" s="183">
        <f>IFERROR(_xll.qlIndexFixing(Index1Y,$H2307,TRUE,_xll.ohTrigger(RecalcTrigger,Trigger1Y)),NA())</f>
        <v>1.5793046298834653E-2</v>
      </c>
      <c r="N2307" s="182">
        <f>IFERROR(_xll.qlIndexFixing(ONIndex1M,I2307,TRUE,_xll.ohTrigger(RecalcTrigger,Trigger1M)),NA())</f>
        <v>1.51204406814065E-2</v>
      </c>
      <c r="O2307" s="44" t="e">
        <f>IFERROR(_xll.qlIndexFixing(ONIndex3M,I2307,TRUE,_xll.ohTrigger(RecalcTrigger,Trigger3M)),NA())</f>
        <v>#N/A</v>
      </c>
      <c r="P2307" s="44">
        <f>IFERROR(_xll.qlIndexFixing(ONIndex6M,I2307,TRUE,_xll.ohTrigger(RecalcTrigger,Trigger6M)),NA())</f>
        <v>1.5547873992072248E-2</v>
      </c>
      <c r="Q2307" s="183">
        <f>IFERROR(_xll.qlIndexFixing(ONIndex1Y,I2307,TRUE,_xll.ohTrigger(RecalcTrigger,Trigger1Y)),NA())</f>
        <v>1.5791951700117046E-2</v>
      </c>
    </row>
    <row r="2308" spans="2:17" x14ac:dyDescent="0.2">
      <c r="B2308" s="39" t="s">
        <v>42</v>
      </c>
      <c r="D2308" s="42">
        <f>_xll.qlCalendarAdvance(Calendar,$D2307,B2308,"f",FALSE)</f>
        <v>55641</v>
      </c>
      <c r="E2308" s="177">
        <f>_xll.qlInterestRateIndexValueDate(IndexON,D2308)</f>
        <v>55641</v>
      </c>
      <c r="F2308" s="193">
        <f>IFERROR(_xll.qlIndexFixing(IndexON,D2308,TRUE,_xll.ohTrigger(RecalcTrigger,TriggerON)),NA())</f>
        <v>1.527927495254211E-2</v>
      </c>
      <c r="H2308" s="42">
        <f>_xll.qlCalendarAdvance(Calendar,$H2307,B2308,"f",FALSE)</f>
        <v>55641</v>
      </c>
      <c r="I2308" s="177">
        <f>_xll.qlInterestRateIndexValueDate(Index1M,$H2308)</f>
        <v>55645</v>
      </c>
      <c r="J2308" s="182">
        <f>IFERROR(_xll.qlIndexFixing(Index1M,$H2308,TRUE,_xll.ohTrigger(RecalcTrigger,Trigger1M)),NA())</f>
        <v>1.5121664588576949E-2</v>
      </c>
      <c r="K2308" s="44" t="e">
        <f>IFERROR(_xll.qlIndexFixing(Index3M,H2308,TRUE,_xll.ohTrigger(RecalcTrigger,Trigger3M)),NA())</f>
        <v>#N/A</v>
      </c>
      <c r="L2308" s="44">
        <f>IFERROR(_xll.qlIndexFixing(Index6M,$H2308,TRUE,_xll.ohTrigger(RecalcTrigger,Trigger6M)),NA())</f>
        <v>1.5533025446460052E-2</v>
      </c>
      <c r="M2308" s="183">
        <f>IFERROR(_xll.qlIndexFixing(Index1Y,$H2308,TRUE,_xll.ohTrigger(RecalcTrigger,Trigger1Y)),NA())</f>
        <v>1.5785671930988343E-2</v>
      </c>
      <c r="N2308" s="182">
        <f>IFERROR(_xll.qlIndexFixing(ONIndex1M,I2308,TRUE,_xll.ohTrigger(RecalcTrigger,Trigger1M)),NA())</f>
        <v>1.5117226373426718E-2</v>
      </c>
      <c r="O2308" s="44" t="e">
        <f>IFERROR(_xll.qlIndexFixing(ONIndex3M,I2308,TRUE,_xll.ohTrigger(RecalcTrigger,Trigger3M)),NA())</f>
        <v>#N/A</v>
      </c>
      <c r="P2308" s="44">
        <f>IFERROR(_xll.qlIndexFixing(ONIndex6M,I2308,TRUE,_xll.ohTrigger(RecalcTrigger,Trigger6M)),NA())</f>
        <v>1.5542089307460927E-2</v>
      </c>
      <c r="Q2308" s="183">
        <f>IFERROR(_xll.qlIndexFixing(ONIndex1Y,I2308,TRUE,_xll.ohTrigger(RecalcTrigger,Trigger1Y)),NA())</f>
        <v>1.5786958349703895E-2</v>
      </c>
    </row>
    <row r="2309" spans="2:17" x14ac:dyDescent="0.2">
      <c r="B2309" s="39" t="s">
        <v>42</v>
      </c>
      <c r="D2309" s="42">
        <f>_xll.qlCalendarAdvance(Calendar,$D2308,B2309,"f",FALSE)</f>
        <v>55648</v>
      </c>
      <c r="E2309" s="177">
        <f>_xll.qlInterestRateIndexValueDate(IndexON,D2309)</f>
        <v>55648</v>
      </c>
      <c r="F2309" s="193">
        <f>IFERROR(_xll.qlIndexFixing(IndexON,D2309,TRUE,_xll.ohTrigger(RecalcTrigger,TriggerON)),NA())</f>
        <v>1.5275307303852514E-2</v>
      </c>
      <c r="H2309" s="42">
        <f>_xll.qlCalendarAdvance(Calendar,$H2308,B2309,"f",FALSE)</f>
        <v>55648</v>
      </c>
      <c r="I2309" s="177">
        <f>_xll.qlInterestRateIndexValueDate(Index1M,$H2309)</f>
        <v>55652</v>
      </c>
      <c r="J2309" s="182">
        <f>IFERROR(_xll.qlIndexFixing(Index1M,$H2309,TRUE,_xll.ohTrigger(RecalcTrigger,Trigger1M)),NA())</f>
        <v>1.5118908128791363E-2</v>
      </c>
      <c r="K2309" s="44" t="e">
        <f>IFERROR(_xll.qlIndexFixing(Index3M,H2309,TRUE,_xll.ohTrigger(RecalcTrigger,Trigger3M)),NA())</f>
        <v>#N/A</v>
      </c>
      <c r="L2309" s="44">
        <f>IFERROR(_xll.qlIndexFixing(Index6M,$H2309,TRUE,_xll.ohTrigger(RecalcTrigger,Trigger6M)),NA())</f>
        <v>1.5527298817539854E-2</v>
      </c>
      <c r="M2309" s="183">
        <f>IFERROR(_xll.qlIndexFixing(Index1Y,$H2309,TRUE,_xll.ohTrigger(RecalcTrigger,Trigger1Y)),NA())</f>
        <v>1.5780403391383101E-2</v>
      </c>
      <c r="N2309" s="182">
        <f>IFERROR(_xll.qlIndexFixing(ONIndex1M,I2309,TRUE,_xll.ohTrigger(RecalcTrigger,Trigger1M)),NA())</f>
        <v>1.511450505609524E-2</v>
      </c>
      <c r="O2309" s="44" t="e">
        <f>IFERROR(_xll.qlIndexFixing(ONIndex3M,I2309,TRUE,_xll.ohTrigger(RecalcTrigger,Trigger3M)),NA())</f>
        <v>#N/A</v>
      </c>
      <c r="P2309" s="44">
        <f>IFERROR(_xll.qlIndexFixing(ONIndex6M,I2309,TRUE,_xll.ohTrigger(RecalcTrigger,Trigger6M)),NA())</f>
        <v>1.5536959505038084E-2</v>
      </c>
      <c r="Q2309" s="183">
        <f>IFERROR(_xll.qlIndexFixing(ONIndex1Y,I2309,TRUE,_xll.ohTrigger(RecalcTrigger,Trigger1Y)),NA())</f>
        <v>1.5782589159973881E-2</v>
      </c>
    </row>
    <row r="2310" spans="2:17" x14ac:dyDescent="0.2">
      <c r="B2310" s="39" t="s">
        <v>42</v>
      </c>
      <c r="D2310" s="42">
        <f>_xll.qlCalendarAdvance(Calendar,$D2309,B2310,"f",FALSE)</f>
        <v>55655</v>
      </c>
      <c r="E2310" s="177">
        <f>_xll.qlInterestRateIndexValueDate(IndexON,D2310)</f>
        <v>55655</v>
      </c>
      <c r="F2310" s="193">
        <f>IFERROR(_xll.qlIndexFixing(IndexON,D2310,TRUE,_xll.ohTrigger(RecalcTrigger,TriggerON)),NA())</f>
        <v>1.5271308226063596E-2</v>
      </c>
      <c r="H2310" s="42">
        <f>_xll.qlCalendarAdvance(Calendar,$H2309,B2310,"f",FALSE)</f>
        <v>55655</v>
      </c>
      <c r="I2310" s="177">
        <f>_xll.qlInterestRateIndexValueDate(Index1M,$H2310)</f>
        <v>55659</v>
      </c>
      <c r="J2310" s="182">
        <f>IFERROR(_xll.qlIndexFixing(Index1M,$H2310,TRUE,_xll.ohTrigger(RecalcTrigger,Trigger1M)),NA())</f>
        <v>1.5116134567083319E-2</v>
      </c>
      <c r="K2310" s="44" t="e">
        <f>IFERROR(_xll.qlIndexFixing(Index3M,H2310,TRUE,_xll.ohTrigger(RecalcTrigger,Trigger3M)),NA())</f>
        <v>#N/A</v>
      </c>
      <c r="L2310" s="44">
        <f>IFERROR(_xll.qlIndexFixing(Index6M,$H2310,TRUE,_xll.ohTrigger(RecalcTrigger,Trigger6M)),NA())</f>
        <v>1.5521528347637942E-2</v>
      </c>
      <c r="M2310" s="183">
        <f>IFERROR(_xll.qlIndexFixing(Index1Y,$H2310,TRUE,_xll.ohTrigger(RecalcTrigger,Trigger1Y)),NA())</f>
        <v>1.5775102137135684E-2</v>
      </c>
      <c r="N2310" s="182">
        <f>IFERROR(_xll.qlIndexFixing(ONIndex1M,I2310,TRUE,_xll.ohTrigger(RecalcTrigger,Trigger1M)),NA())</f>
        <v>1.5111766706468188E-2</v>
      </c>
      <c r="O2310" s="44" t="e">
        <f>IFERROR(_xll.qlIndexFixing(ONIndex3M,I2310,TRUE,_xll.ohTrigger(RecalcTrigger,Trigger3M)),NA())</f>
        <v>#N/A</v>
      </c>
      <c r="P2310" s="44">
        <f>IFERROR(_xll.qlIndexFixing(ONIndex6M,I2310,TRUE,_xll.ohTrigger(RecalcTrigger,Trigger6M)),NA())</f>
        <v>1.5531787133706842E-2</v>
      </c>
      <c r="Q2310" s="183">
        <f>IFERROR(_xll.qlIndexFixing(ONIndex1Y,I2310,TRUE,_xll.ohTrigger(RecalcTrigger,Trigger1Y)),NA())</f>
        <v>1.5778189097179762E-2</v>
      </c>
    </row>
    <row r="2311" spans="2:17" x14ac:dyDescent="0.2">
      <c r="B2311" s="39" t="s">
        <v>42</v>
      </c>
      <c r="D2311" s="42">
        <f>_xll.qlCalendarAdvance(Calendar,$D2310,B2311,"f",FALSE)</f>
        <v>55662</v>
      </c>
      <c r="E2311" s="177">
        <f>_xll.qlInterestRateIndexValueDate(IndexON,D2311)</f>
        <v>55662</v>
      </c>
      <c r="F2311" s="193">
        <f>IFERROR(_xll.qlIndexFixing(IndexON,D2311,TRUE,_xll.ohTrigger(RecalcTrigger,TriggerON)),NA())</f>
        <v>1.5267277667376788E-2</v>
      </c>
      <c r="H2311" s="42">
        <f>_xll.qlCalendarAdvance(Calendar,$H2310,B2311,"f",FALSE)</f>
        <v>55662</v>
      </c>
      <c r="I2311" s="177">
        <f>_xll.qlInterestRateIndexValueDate(Index1M,$H2311)</f>
        <v>55666</v>
      </c>
      <c r="J2311" s="182">
        <f>IFERROR(_xll.qlIndexFixing(Index1M,$H2311,TRUE,_xll.ohTrigger(RecalcTrigger,Trigger1M)),NA())</f>
        <v>1.5113343877223474E-2</v>
      </c>
      <c r="K2311" s="44" t="e">
        <f>IFERROR(_xll.qlIndexFixing(Index3M,H2311,TRUE,_xll.ohTrigger(RecalcTrigger,Trigger3M)),NA())</f>
        <v>#N/A</v>
      </c>
      <c r="L2311" s="44">
        <f>IFERROR(_xll.qlIndexFixing(Index6M,$H2311,TRUE,_xll.ohTrigger(RecalcTrigger,Trigger6M)),NA())</f>
        <v>1.5515713962619707E-2</v>
      </c>
      <c r="M2311" s="183">
        <f>IFERROR(_xll.qlIndexFixing(Index1Y,$H2311,TRUE,_xll.ohTrigger(RecalcTrigger,Trigger1Y)),NA())</f>
        <v>1.576976811522177E-2</v>
      </c>
      <c r="N2311" s="182">
        <f>IFERROR(_xll.qlIndexFixing(ONIndex1M,I2311,TRUE,_xll.ohTrigger(RecalcTrigger,Trigger1M)),NA())</f>
        <v>1.5109011298326536E-2</v>
      </c>
      <c r="O2311" s="44" t="e">
        <f>IFERROR(_xll.qlIndexFixing(ONIndex3M,I2311,TRUE,_xll.ohTrigger(RecalcTrigger,Trigger3M)),NA())</f>
        <v>#N/A</v>
      </c>
      <c r="P2311" s="44">
        <f>IFERROR(_xll.qlIndexFixing(ONIndex6M,I2311,TRUE,_xll.ohTrigger(RecalcTrigger,Trigger6M)),NA())</f>
        <v>1.5526572119606286E-2</v>
      </c>
      <c r="Q2311" s="183">
        <f>IFERROR(_xll.qlIndexFixing(ONIndex1Y,I2311,TRUE,_xll.ohTrigger(RecalcTrigger,Trigger1Y)),NA())</f>
        <v>1.5773758108723612E-2</v>
      </c>
    </row>
    <row r="2312" spans="2:17" x14ac:dyDescent="0.2">
      <c r="B2312" s="39" t="s">
        <v>42</v>
      </c>
      <c r="D2312" s="42">
        <f>_xll.qlCalendarAdvance(Calendar,$D2311,B2312,"f",FALSE)</f>
        <v>55669</v>
      </c>
      <c r="E2312" s="177">
        <f>_xll.qlInterestRateIndexValueDate(IndexON,D2312)</f>
        <v>55669</v>
      </c>
      <c r="F2312" s="193">
        <f>IFERROR(_xll.qlIndexFixing(IndexON,D2312,TRUE,_xll.ohTrigger(RecalcTrigger,TriggerON)),NA())</f>
        <v>1.5263215576233335E-2</v>
      </c>
      <c r="H2312" s="42">
        <f>_xll.qlCalendarAdvance(Calendar,$H2311,B2312,"f",FALSE)</f>
        <v>55669</v>
      </c>
      <c r="I2312" s="177">
        <f>_xll.qlInterestRateIndexValueDate(Index1M,$H2312)</f>
        <v>55673</v>
      </c>
      <c r="J2312" s="182">
        <f>IFERROR(_xll.qlIndexFixing(Index1M,$H2312,TRUE,_xll.ohTrigger(RecalcTrigger,Trigger1M)),NA())</f>
        <v>1.5110421064616908E-2</v>
      </c>
      <c r="K2312" s="44" t="e">
        <f>IFERROR(_xll.qlIndexFixing(Index3M,H2312,TRUE,_xll.ohTrigger(RecalcTrigger,Trigger3M)),NA())</f>
        <v>#N/A</v>
      </c>
      <c r="L2312" s="44">
        <f>IFERROR(_xll.qlIndexFixing(Index6M,$H2312,TRUE,_xll.ohTrigger(RecalcTrigger,Trigger6M)),NA())</f>
        <v>1.5509956019445357E-2</v>
      </c>
      <c r="M2312" s="183">
        <f>IFERROR(_xll.qlIndexFixing(Index1Y,$H2312,TRUE,_xll.ohTrigger(RecalcTrigger,Trigger1Y)),NA())</f>
        <v>1.5764401272622946E-2</v>
      </c>
      <c r="N2312" s="182">
        <f>IFERROR(_xll.qlIndexFixing(ONIndex1M,I2312,TRUE,_xll.ohTrigger(RecalcTrigger,Trigger1M)),NA())</f>
        <v>1.5106238805371319E-2</v>
      </c>
      <c r="O2312" s="44" t="e">
        <f>IFERROR(_xll.qlIndexFixing(ONIndex3M,I2312,TRUE,_xll.ohTrigger(RecalcTrigger,Trigger3M)),NA())</f>
        <v>#N/A</v>
      </c>
      <c r="P2312" s="44">
        <f>IFERROR(_xll.qlIndexFixing(ONIndex6M,I2312,TRUE,_xll.ohTrigger(RecalcTrigger,Trigger6M)),NA())</f>
        <v>1.552131438879556E-2</v>
      </c>
      <c r="Q2312" s="183">
        <f>IFERROR(_xll.qlIndexFixing(ONIndex1Y,I2312,TRUE,_xll.ohTrigger(RecalcTrigger,Trigger1Y)),NA())</f>
        <v>1.5769296141687761E-2</v>
      </c>
    </row>
    <row r="2313" spans="2:17" x14ac:dyDescent="0.2">
      <c r="B2313" s="39" t="s">
        <v>42</v>
      </c>
      <c r="D2313" s="42">
        <f>_xll.qlCalendarAdvance(Calendar,$D2312,B2313,"f",FALSE)</f>
        <v>55676</v>
      </c>
      <c r="E2313" s="177">
        <f>_xll.qlInterestRateIndexValueDate(IndexON,D2313)</f>
        <v>55676</v>
      </c>
      <c r="F2313" s="193">
        <f>IFERROR(_xll.qlIndexFixing(IndexON,D2313,TRUE,_xll.ohTrigger(RecalcTrigger,TriggerON)),NA())</f>
        <v>1.5259121900754735E-2</v>
      </c>
      <c r="H2313" s="42">
        <f>_xll.qlCalendarAdvance(Calendar,$H2312,B2313,"f",FALSE)</f>
        <v>55676</v>
      </c>
      <c r="I2313" s="177">
        <f>_xll.qlInterestRateIndexValueDate(Index1M,$H2313)</f>
        <v>55680</v>
      </c>
      <c r="J2313" s="182">
        <f>IFERROR(_xll.qlIndexFixing(Index1M,$H2313,TRUE,_xll.ohTrigger(RecalcTrigger,Trigger1M)),NA())</f>
        <v>1.5107597387586047E-2</v>
      </c>
      <c r="K2313" s="44" t="e">
        <f>IFERROR(_xll.qlIndexFixing(Index3M,H2313,TRUE,_xll.ohTrigger(RecalcTrigger,Trigger3M)),NA())</f>
        <v>#N/A</v>
      </c>
      <c r="L2313" s="44">
        <f>IFERROR(_xll.qlIndexFixing(Index6M,$H2313,TRUE,_xll.ohTrigger(RecalcTrigger,Trigger6M)),NA())</f>
        <v>1.5504057007974144E-2</v>
      </c>
      <c r="M2313" s="183">
        <f>IFERROR(_xll.qlIndexFixing(Index1Y,$H2313,TRUE,_xll.ohTrigger(RecalcTrigger,Trigger1Y)),NA())</f>
        <v>1.575900155632343E-2</v>
      </c>
      <c r="N2313" s="182">
        <f>IFERROR(_xll.qlIndexFixing(ONIndex1M,I2313,TRUE,_xll.ohTrigger(RecalcTrigger,Trigger1M)),NA())</f>
        <v>1.5103449201463448E-2</v>
      </c>
      <c r="O2313" s="44" t="e">
        <f>IFERROR(_xll.qlIndexFixing(ONIndex3M,I2313,TRUE,_xll.ohTrigger(RecalcTrigger,Trigger3M)),NA())</f>
        <v>#N/A</v>
      </c>
      <c r="P2313" s="44">
        <f>IFERROR(_xll.qlIndexFixing(ONIndex6M,I2313,TRUE,_xll.ohTrigger(RecalcTrigger,Trigger6M)),NA())</f>
        <v>1.5516013867173939E-2</v>
      </c>
      <c r="Q2313" s="183">
        <f>IFERROR(_xll.qlIndexFixing(ONIndex1Y,I2313,TRUE,_xll.ohTrigger(RecalcTrigger,Trigger1Y)),NA())</f>
        <v>1.5764803143554218E-2</v>
      </c>
    </row>
    <row r="2314" spans="2:17" x14ac:dyDescent="0.2">
      <c r="B2314" s="39" t="s">
        <v>42</v>
      </c>
      <c r="D2314" s="42">
        <f>_xll.qlCalendarAdvance(Calendar,$D2313,B2314,"f",FALSE)</f>
        <v>55683</v>
      </c>
      <c r="E2314" s="177">
        <f>_xll.qlInterestRateIndexValueDate(IndexON,D2314)</f>
        <v>55683</v>
      </c>
      <c r="F2314" s="193">
        <f>IFERROR(_xll.qlIndexFixing(IndexON,D2314,TRUE,_xll.ohTrigger(RecalcTrigger,TriggerON)),NA())</f>
        <v>1.5254996589062486E-2</v>
      </c>
      <c r="H2314" s="42">
        <f>_xll.qlCalendarAdvance(Calendar,$H2313,B2314,"f",FALSE)</f>
        <v>55683</v>
      </c>
      <c r="I2314" s="177">
        <f>_xll.qlInterestRateIndexValueDate(Index1M,$H2314)</f>
        <v>55687</v>
      </c>
      <c r="J2314" s="182">
        <f>IFERROR(_xll.qlIndexFixing(Index1M,$H2314,TRUE,_xll.ohTrigger(RecalcTrigger,Trigger1M)),NA())</f>
        <v>1.5104756506258532E-2</v>
      </c>
      <c r="K2314" s="44" t="e">
        <f>IFERROR(_xll.qlIndexFixing(Index3M,H2314,TRUE,_xll.ohTrigger(RecalcTrigger,Trigger3M)),NA())</f>
        <v>#N/A</v>
      </c>
      <c r="L2314" s="44">
        <f>IFERROR(_xll.qlIndexFixing(Index6M,$H2314,TRUE,_xll.ohTrigger(RecalcTrigger,Trigger6M)),NA())</f>
        <v>1.5498113866097372E-2</v>
      </c>
      <c r="M2314" s="183">
        <f>IFERROR(_xll.qlIndexFixing(Index1Y,$H2314,TRUE,_xll.ohTrigger(RecalcTrigger,Trigger1Y)),NA())</f>
        <v>1.5753568913312692E-2</v>
      </c>
      <c r="N2314" s="182">
        <f>IFERROR(_xll.qlIndexFixing(ONIndex1M,I2314,TRUE,_xll.ohTrigger(RecalcTrigger,Trigger1M)),NA())</f>
        <v>1.5100642460303959E-2</v>
      </c>
      <c r="O2314" s="44" t="e">
        <f>IFERROR(_xll.qlIndexFixing(ONIndex3M,I2314,TRUE,_xll.ohTrigger(RecalcTrigger,Trigger3M)),NA())</f>
        <v>#N/A</v>
      </c>
      <c r="P2314" s="44">
        <f>IFERROR(_xll.qlIndexFixing(ONIndex6M,I2314,TRUE,_xll.ohTrigger(RecalcTrigger,Trigger6M)),NA())</f>
        <v>1.5510670480960442E-2</v>
      </c>
      <c r="Q2314" s="183">
        <f>IFERROR(_xll.qlIndexFixing(ONIndex1Y,I2314,TRUE,_xll.ohTrigger(RecalcTrigger,Trigger1Y)),NA())</f>
        <v>1.5760279061645122E-2</v>
      </c>
    </row>
    <row r="2315" spans="2:17" x14ac:dyDescent="0.2">
      <c r="B2315" s="39" t="s">
        <v>42</v>
      </c>
      <c r="D2315" s="42">
        <f>_xll.qlCalendarAdvance(Calendar,$D2314,B2315,"f",FALSE)</f>
        <v>55690</v>
      </c>
      <c r="E2315" s="177">
        <f>_xll.qlInterestRateIndexValueDate(IndexON,D2315)</f>
        <v>55690</v>
      </c>
      <c r="F2315" s="193">
        <f>IFERROR(_xll.qlIndexFixing(IndexON,D2315,TRUE,_xll.ohTrigger(RecalcTrigger,TriggerON)),NA())</f>
        <v>1.5250839589517895E-2</v>
      </c>
      <c r="H2315" s="42">
        <f>_xll.qlCalendarAdvance(Calendar,$H2314,B2315,"f",FALSE)</f>
        <v>55690</v>
      </c>
      <c r="I2315" s="177">
        <f>_xll.qlInterestRateIndexValueDate(Index1M,$H2315)</f>
        <v>55694</v>
      </c>
      <c r="J2315" s="182">
        <f>IFERROR(_xll.qlIndexFixing(Index1M,$H2315,TRUE,_xll.ohTrigger(RecalcTrigger,Trigger1M)),NA())</f>
        <v>1.5101898394404678E-2</v>
      </c>
      <c r="K2315" s="44" t="e">
        <f>IFERROR(_xll.qlIndexFixing(Index3M,H2315,TRUE,_xll.ohTrigger(RecalcTrigger,Trigger3M)),NA())</f>
        <v>#N/A</v>
      </c>
      <c r="L2315" s="44">
        <f>IFERROR(_xll.qlIndexFixing(Index6M,$H2315,TRUE,_xll.ohTrigger(RecalcTrigger,Trigger6M)),NA())</f>
        <v>1.549212651969728E-2</v>
      </c>
      <c r="M2315" s="183">
        <f>IFERROR(_xll.qlIndexFixing(Index1Y,$H2315,TRUE,_xll.ohTrigger(RecalcTrigger,Trigger1Y)),NA())</f>
        <v>1.5748103290584368E-2</v>
      </c>
      <c r="N2315" s="182">
        <f>IFERROR(_xll.qlIndexFixing(ONIndex1M,I2315,TRUE,_xll.ohTrigger(RecalcTrigger,Trigger1M)),NA())</f>
        <v>1.5097818555673825E-2</v>
      </c>
      <c r="O2315" s="44" t="e">
        <f>IFERROR(_xll.qlIndexFixing(ONIndex3M,I2315,TRUE,_xll.ohTrigger(RecalcTrigger,Trigger3M)),NA())</f>
        <v>#N/A</v>
      </c>
      <c r="P2315" s="44">
        <f>IFERROR(_xll.qlIndexFixing(ONIndex6M,I2315,TRUE,_xll.ohTrigger(RecalcTrigger,Trigger6M)),NA())</f>
        <v>1.5505284156294152E-2</v>
      </c>
      <c r="Q2315" s="183">
        <f>IFERROR(_xll.qlIndexFixing(ONIndex1Y,I2315,TRUE,_xll.ohTrigger(RecalcTrigger,Trigger1Y)),NA())</f>
        <v>1.5755723843122738E-2</v>
      </c>
    </row>
    <row r="2316" spans="2:17" x14ac:dyDescent="0.2">
      <c r="B2316" s="39" t="s">
        <v>42</v>
      </c>
      <c r="D2316" s="42">
        <f>_xll.qlCalendarAdvance(Calendar,$D2315,B2316,"f",FALSE)</f>
        <v>55697</v>
      </c>
      <c r="E2316" s="177">
        <f>_xll.qlInterestRateIndexValueDate(IndexON,D2316)</f>
        <v>55697</v>
      </c>
      <c r="F2316" s="193">
        <f>IFERROR(_xll.qlIndexFixing(IndexON,D2316,TRUE,_xll.ohTrigger(RecalcTrigger,TriggerON)),NA())</f>
        <v>1.5246650850482268E-2</v>
      </c>
      <c r="H2316" s="42">
        <f>_xll.qlCalendarAdvance(Calendar,$H2315,B2316,"f",FALSE)</f>
        <v>55697</v>
      </c>
      <c r="I2316" s="177">
        <f>_xll.qlInterestRateIndexValueDate(Index1M,$H2316)</f>
        <v>55701</v>
      </c>
      <c r="J2316" s="182">
        <f>IFERROR(_xll.qlIndexFixing(Index1M,$H2316,TRUE,_xll.ohTrigger(RecalcTrigger,Trigger1M)),NA())</f>
        <v>1.5099132587267038E-2</v>
      </c>
      <c r="K2316" s="44" t="e">
        <f>IFERROR(_xll.qlIndexFixing(Index3M,H2316,TRUE,_xll.ohTrigger(RecalcTrigger,Trigger3M)),NA())</f>
        <v>#N/A</v>
      </c>
      <c r="L2316" s="44">
        <f>IFERROR(_xll.qlIndexFixing(Index6M,$H2316,TRUE,_xll.ohTrigger(RecalcTrigger,Trigger6M)),NA())</f>
        <v>1.5485866204170513E-2</v>
      </c>
      <c r="M2316" s="183">
        <f>IFERROR(_xll.qlIndexFixing(Index1Y,$H2316,TRUE,_xll.ohTrigger(RecalcTrigger,Trigger1Y)),NA())</f>
        <v>1.574260463513669E-2</v>
      </c>
      <c r="N2316" s="182">
        <f>IFERROR(_xll.qlIndexFixing(ONIndex1M,I2316,TRUE,_xll.ohTrigger(RecalcTrigger,Trigger1M)),NA())</f>
        <v>1.5094977461513892E-2</v>
      </c>
      <c r="O2316" s="44" t="e">
        <f>IFERROR(_xll.qlIndexFixing(ONIndex3M,I2316,TRUE,_xll.ohTrigger(RecalcTrigger,Trigger3M)),NA())</f>
        <v>#N/A</v>
      </c>
      <c r="P2316" s="44">
        <f>IFERROR(_xll.qlIndexFixing(ONIndex6M,I2316,TRUE,_xll.ohTrigger(RecalcTrigger,Trigger6M)),NA())</f>
        <v>1.5499854818994407E-2</v>
      </c>
      <c r="Q2316" s="183">
        <f>IFERROR(_xll.qlIndexFixing(ONIndex1Y,I2316,TRUE,_xll.ohTrigger(RecalcTrigger,Trigger1Y)),NA())</f>
        <v>1.575113743538914E-2</v>
      </c>
    </row>
    <row r="2317" spans="2:17" x14ac:dyDescent="0.2">
      <c r="B2317" s="39" t="s">
        <v>42</v>
      </c>
      <c r="D2317" s="42">
        <f>_xll.qlCalendarAdvance(Calendar,$D2316,B2317,"f",FALSE)</f>
        <v>55704</v>
      </c>
      <c r="E2317" s="177">
        <f>_xll.qlInterestRateIndexValueDate(IndexON,D2317)</f>
        <v>55704</v>
      </c>
      <c r="F2317" s="193">
        <f>IFERROR(_xll.qlIndexFixing(IndexON,D2317,TRUE,_xll.ohTrigger(RecalcTrigger,TriggerON)),NA())</f>
        <v>1.5242430320077105E-2</v>
      </c>
      <c r="H2317" s="42">
        <f>_xll.qlCalendarAdvance(Calendar,$H2316,B2317,"f",FALSE)</f>
        <v>55704</v>
      </c>
      <c r="I2317" s="177">
        <f>_xll.qlInterestRateIndexValueDate(Index1M,$H2317)</f>
        <v>55708</v>
      </c>
      <c r="J2317" s="182">
        <f>IFERROR(_xll.qlIndexFixing(Index1M,$H2317,TRUE,_xll.ohTrigger(RecalcTrigger,Trigger1M)),NA())</f>
        <v>1.5096238577489412E-2</v>
      </c>
      <c r="K2317" s="44" t="e">
        <f>IFERROR(_xll.qlIndexFixing(Index3M,H2317,TRUE,_xll.ohTrigger(RecalcTrigger,Trigger3M)),NA())</f>
        <v>#N/A</v>
      </c>
      <c r="L2317" s="44">
        <f>IFERROR(_xll.qlIndexFixing(Index6M,$H2317,TRUE,_xll.ohTrigger(RecalcTrigger,Trigger6M)),NA())</f>
        <v>1.5479901284046171E-2</v>
      </c>
      <c r="M2317" s="183">
        <f>IFERROR(_xll.qlIndexFixing(Index1Y,$H2317,TRUE,_xll.ohTrigger(RecalcTrigger,Trigger1Y)),NA())</f>
        <v>1.5737072893972706E-2</v>
      </c>
      <c r="N2317" s="182">
        <f>IFERROR(_xll.qlIndexFixing(ONIndex1M,I2317,TRUE,_xll.ohTrigger(RecalcTrigger,Trigger1M)),NA())</f>
        <v>1.5092119151365324E-2</v>
      </c>
      <c r="O2317" s="44" t="e">
        <f>IFERROR(_xll.qlIndexFixing(ONIndex3M,I2317,TRUE,_xll.ohTrigger(RecalcTrigger,Trigger3M)),NA())</f>
        <v>#N/A</v>
      </c>
      <c r="P2317" s="44">
        <f>IFERROR(_xll.qlIndexFixing(ONIndex6M,I2317,TRUE,_xll.ohTrigger(RecalcTrigger,Trigger6M)),NA())</f>
        <v>1.549438239520029E-2</v>
      </c>
      <c r="Q2317" s="183">
        <f>IFERROR(_xll.qlIndexFixing(ONIndex1Y,I2317,TRUE,_xll.ohTrigger(RecalcTrigger,Trigger1Y)),NA())</f>
        <v>1.5746519785526658E-2</v>
      </c>
    </row>
    <row r="2318" spans="2:17" x14ac:dyDescent="0.2">
      <c r="B2318" s="39" t="s">
        <v>42</v>
      </c>
      <c r="D2318" s="42">
        <f>_xll.qlCalendarAdvance(Calendar,$D2317,B2318,"f",FALSE)</f>
        <v>55711</v>
      </c>
      <c r="E2318" s="177">
        <f>_xll.qlInterestRateIndexValueDate(IndexON,D2318)</f>
        <v>55711</v>
      </c>
      <c r="F2318" s="193">
        <f>IFERROR(_xll.qlIndexFixing(IndexON,D2318,TRUE,_xll.ohTrigger(RecalcTrigger,TriggerON)),NA())</f>
        <v>1.5238177946264031E-2</v>
      </c>
      <c r="H2318" s="42">
        <f>_xll.qlCalendarAdvance(Calendar,$H2317,B2318,"f",FALSE)</f>
        <v>55711</v>
      </c>
      <c r="I2318" s="177">
        <f>_xll.qlInterestRateIndexValueDate(Index1M,$H2318)</f>
        <v>55715</v>
      </c>
      <c r="J2318" s="182">
        <f>IFERROR(_xll.qlIndexFixing(Index1M,$H2318,TRUE,_xll.ohTrigger(RecalcTrigger,Trigger1M)),NA())</f>
        <v>1.5093327255892708E-2</v>
      </c>
      <c r="K2318" s="44" t="e">
        <f>IFERROR(_xll.qlIndexFixing(Index3M,H2318,TRUE,_xll.ohTrigger(RecalcTrigger,Trigger3M)),NA())</f>
        <v>#N/A</v>
      </c>
      <c r="L2318" s="44">
        <f>IFERROR(_xll.qlIndexFixing(Index6M,$H2318,TRUE,_xll.ohTrigger(RecalcTrigger,Trigger6M)),NA())</f>
        <v>1.5473777417782955E-2</v>
      </c>
      <c r="M2318" s="183">
        <f>IFERROR(_xll.qlIndexFixing(Index1Y,$H2318,TRUE,_xll.ohTrigger(RecalcTrigger,Trigger1Y)),NA())</f>
        <v>1.5731508014098537E-2</v>
      </c>
      <c r="N2318" s="182">
        <f>IFERROR(_xll.qlIndexFixing(ONIndex1M,I2318,TRUE,_xll.ohTrigger(RecalcTrigger,Trigger1M)),NA())</f>
        <v>1.5089243599248903E-2</v>
      </c>
      <c r="O2318" s="44" t="e">
        <f>IFERROR(_xll.qlIndexFixing(ONIndex3M,I2318,TRUE,_xll.ohTrigger(RecalcTrigger,Trigger3M)),NA())</f>
        <v>#N/A</v>
      </c>
      <c r="P2318" s="44">
        <f>IFERROR(_xll.qlIndexFixing(ONIndex6M,I2318,TRUE,_xll.ohTrigger(RecalcTrigger,Trigger6M)),NA())</f>
        <v>1.5488866811130819E-2</v>
      </c>
      <c r="Q2318" s="183">
        <f>IFERROR(_xll.qlIndexFixing(ONIndex1Y,I2318,TRUE,_xll.ohTrigger(RecalcTrigger,Trigger1Y)),NA())</f>
        <v>1.5741870841337047E-2</v>
      </c>
    </row>
    <row r="2319" spans="2:17" x14ac:dyDescent="0.2">
      <c r="B2319" s="39" t="s">
        <v>42</v>
      </c>
      <c r="D2319" s="42">
        <f>_xll.qlCalendarAdvance(Calendar,$D2318,B2319,"f",FALSE)</f>
        <v>55718</v>
      </c>
      <c r="E2319" s="177">
        <f>_xll.qlInterestRateIndexValueDate(IndexON,D2319)</f>
        <v>55718</v>
      </c>
      <c r="F2319" s="193">
        <f>IFERROR(_xll.qlIndexFixing(IndexON,D2319,TRUE,_xll.ohTrigger(RecalcTrigger,TriggerON)),NA())</f>
        <v>1.5233893677724097E-2</v>
      </c>
      <c r="H2319" s="42">
        <f>_xll.qlCalendarAdvance(Calendar,$H2318,B2319,"f",FALSE)</f>
        <v>55718</v>
      </c>
      <c r="I2319" s="177">
        <f>_xll.qlInterestRateIndexValueDate(Index1M,$H2319)</f>
        <v>55722</v>
      </c>
      <c r="J2319" s="182">
        <f>IFERROR(_xll.qlIndexFixing(Index1M,$H2319,TRUE,_xll.ohTrigger(RecalcTrigger,Trigger1M)),NA())</f>
        <v>1.5090398596245011E-2</v>
      </c>
      <c r="K2319" s="44" t="e">
        <f>IFERROR(_xll.qlIndexFixing(Index3M,H2319,TRUE,_xll.ohTrigger(RecalcTrigger,Trigger3M)),NA())</f>
        <v>#N/A</v>
      </c>
      <c r="L2319" s="44">
        <f>IFERROR(_xll.qlIndexFixing(Index6M,$H2319,TRUE,_xll.ohTrigger(RecalcTrigger,Trigger6M)),NA())</f>
        <v>1.5467609043469015E-2</v>
      </c>
      <c r="M2319" s="183">
        <f>IFERROR(_xll.qlIndexFixing(Index1Y,$H2319,TRUE,_xll.ohTrigger(RecalcTrigger,Trigger1Y)),NA())</f>
        <v>1.5725909942526428E-2</v>
      </c>
      <c r="N2319" s="182">
        <f>IFERROR(_xll.qlIndexFixing(ONIndex1M,I2319,TRUE,_xll.ohTrigger(RecalcTrigger,Trigger1M)),NA())</f>
        <v>1.5086350778785729E-2</v>
      </c>
      <c r="O2319" s="44" t="e">
        <f>IFERROR(_xll.qlIndexFixing(ONIndex3M,I2319,TRUE,_xll.ohTrigger(RecalcTrigger,Trigger3M)),NA())</f>
        <v>#N/A</v>
      </c>
      <c r="P2319" s="44">
        <f>IFERROR(_xll.qlIndexFixing(ONIndex6M,I2319,TRUE,_xll.ohTrigger(RecalcTrigger,Trigger6M)),NA())</f>
        <v>1.5483307992845141E-2</v>
      </c>
      <c r="Q2319" s="183">
        <f>IFERROR(_xll.qlIndexFixing(ONIndex1Y,I2319,TRUE,_xll.ohTrigger(RecalcTrigger,Trigger1Y)),NA())</f>
        <v>1.5737190549582891E-2</v>
      </c>
    </row>
    <row r="2320" spans="2:17" x14ac:dyDescent="0.2">
      <c r="B2320" s="39" t="s">
        <v>42</v>
      </c>
      <c r="D2320" s="42">
        <f>_xll.qlCalendarAdvance(Calendar,$D2319,B2320,"f",FALSE)</f>
        <v>55725</v>
      </c>
      <c r="E2320" s="177">
        <f>_xll.qlInterestRateIndexValueDate(IndexON,D2320)</f>
        <v>55725</v>
      </c>
      <c r="F2320" s="193">
        <f>IFERROR(_xll.qlIndexFixing(IndexON,D2320,TRUE,_xll.ohTrigger(RecalcTrigger,TriggerON)),NA())</f>
        <v>1.5229577462578803E-2</v>
      </c>
      <c r="H2320" s="42">
        <f>_xll.qlCalendarAdvance(Calendar,$H2319,B2320,"f",FALSE)</f>
        <v>55725</v>
      </c>
      <c r="I2320" s="177">
        <f>_xll.qlInterestRateIndexValueDate(Index1M,$H2320)</f>
        <v>55729</v>
      </c>
      <c r="J2320" s="182">
        <f>IFERROR(_xll.qlIndexFixing(Index1M,$H2320,TRUE,_xll.ohTrigger(RecalcTrigger,Trigger1M)),NA())</f>
        <v>1.5087452572304086E-2</v>
      </c>
      <c r="K2320" s="44" t="e">
        <f>IFERROR(_xll.qlIndexFixing(Index3M,H2320,TRUE,_xll.ohTrigger(RecalcTrigger,Trigger3M)),NA())</f>
        <v>#N/A</v>
      </c>
      <c r="L2320" s="44">
        <f>IFERROR(_xll.qlIndexFixing(Index6M,$H2320,TRUE,_xll.ohTrigger(RecalcTrigger,Trigger6M)),NA())</f>
        <v>1.5461396087004496E-2</v>
      </c>
      <c r="M2320" s="183">
        <f>IFERROR(_xll.qlIndexFixing(Index1Y,$H2320,TRUE,_xll.ohTrigger(RecalcTrigger,Trigger1Y)),NA())</f>
        <v>1.5720278626272354E-2</v>
      </c>
      <c r="N2320" s="182">
        <f>IFERROR(_xll.qlIndexFixing(ONIndex1M,I2320,TRUE,_xll.ohTrigger(RecalcTrigger,Trigger1M)),NA())</f>
        <v>1.5083440663676839E-2</v>
      </c>
      <c r="O2320" s="44" t="e">
        <f>IFERROR(_xll.qlIndexFixing(ONIndex3M,I2320,TRUE,_xll.ohTrigger(RecalcTrigger,Trigger3M)),NA())</f>
        <v>#N/A</v>
      </c>
      <c r="P2320" s="44">
        <f>IFERROR(_xll.qlIndexFixing(ONIndex6M,I2320,TRUE,_xll.ohTrigger(RecalcTrigger,Trigger6M)),NA())</f>
        <v>1.5477705866162594E-2</v>
      </c>
      <c r="Q2320" s="183">
        <f>IFERROR(_xll.qlIndexFixing(ONIndex1Y,I2320,TRUE,_xll.ohTrigger(RecalcTrigger,Trigger1Y)),NA())</f>
        <v>1.5732478857746202E-2</v>
      </c>
    </row>
    <row r="2321" spans="2:17" x14ac:dyDescent="0.2">
      <c r="B2321" s="39" t="s">
        <v>42</v>
      </c>
      <c r="D2321" s="42">
        <f>_xll.qlCalendarAdvance(Calendar,$D2320,B2321,"f",FALSE)</f>
        <v>55732</v>
      </c>
      <c r="E2321" s="177">
        <f>_xll.qlInterestRateIndexValueDate(IndexON,D2321)</f>
        <v>55732</v>
      </c>
      <c r="F2321" s="193">
        <f>IFERROR(_xll.qlIndexFixing(IndexON,D2321,TRUE,_xll.ohTrigger(RecalcTrigger,TriggerON)),NA())</f>
        <v>1.5225229248709837E-2</v>
      </c>
      <c r="H2321" s="42">
        <f>_xll.qlCalendarAdvance(Calendar,$H2320,B2321,"f",FALSE)</f>
        <v>55732</v>
      </c>
      <c r="I2321" s="177">
        <f>_xll.qlInterestRateIndexValueDate(Index1M,$H2321)</f>
        <v>55736</v>
      </c>
      <c r="J2321" s="182">
        <f>IFERROR(_xll.qlIndexFixing(Index1M,$H2321,TRUE,_xll.ohTrigger(RecalcTrigger,Trigger1M)),NA())</f>
        <v>1.508448915783801E-2</v>
      </c>
      <c r="K2321" s="44" t="e">
        <f>IFERROR(_xll.qlIndexFixing(Index3M,H2321,TRUE,_xll.ohTrigger(RecalcTrigger,Trigger3M)),NA())</f>
        <v>#N/A</v>
      </c>
      <c r="L2321" s="44">
        <f>IFERROR(_xll.qlIndexFixing(Index6M,$H2321,TRUE,_xll.ohTrigger(RecalcTrigger,Trigger6M)),NA())</f>
        <v>1.5455138474294753E-2</v>
      </c>
      <c r="M2321" s="183">
        <f>IFERROR(_xll.qlIndexFixing(Index1Y,$H2321,TRUE,_xll.ohTrigger(RecalcTrigger,Trigger1Y)),NA())</f>
        <v>1.5714614012356229E-2</v>
      </c>
      <c r="N2321" s="182">
        <f>IFERROR(_xll.qlIndexFixing(ONIndex1M,I2321,TRUE,_xll.ohTrigger(RecalcTrigger,Trigger1M)),NA())</f>
        <v>1.5080513228022951E-2</v>
      </c>
      <c r="O2321" s="44" t="e">
        <f>IFERROR(_xll.qlIndexFixing(ONIndex3M,I2321,TRUE,_xll.ohTrigger(RecalcTrigger,Trigger3M)),NA())</f>
        <v>#N/A</v>
      </c>
      <c r="P2321" s="44">
        <f>IFERROR(_xll.qlIndexFixing(ONIndex6M,I2321,TRUE,_xll.ohTrigger(RecalcTrigger,Trigger6M)),NA())</f>
        <v>1.5472060357222261E-2</v>
      </c>
      <c r="Q2321" s="183">
        <f>IFERROR(_xll.qlIndexFixing(ONIndex1Y,I2321,TRUE,_xll.ohTrigger(RecalcTrigger,Trigger1Y)),NA())</f>
        <v>1.5727735713308988E-2</v>
      </c>
    </row>
    <row r="2322" spans="2:17" x14ac:dyDescent="0.2">
      <c r="B2322" s="39" t="s">
        <v>42</v>
      </c>
      <c r="D2322" s="42">
        <f>_xll.qlCalendarAdvance(Calendar,$D2321,B2322,"f",FALSE)</f>
        <v>55739</v>
      </c>
      <c r="E2322" s="177">
        <f>_xll.qlInterestRateIndexValueDate(IndexON,D2322)</f>
        <v>55739</v>
      </c>
      <c r="F2322" s="193">
        <f>IFERROR(_xll.qlIndexFixing(IndexON,D2322,TRUE,_xll.ohTrigger(RecalcTrigger,TriggerON)),NA())</f>
        <v>1.5220848984798252E-2</v>
      </c>
      <c r="H2322" s="42">
        <f>_xll.qlCalendarAdvance(Calendar,$H2321,B2322,"f",FALSE)</f>
        <v>55739</v>
      </c>
      <c r="I2322" s="177">
        <f>_xll.qlInterestRateIndexValueDate(Index1M,$H2322)</f>
        <v>55743</v>
      </c>
      <c r="J2322" s="182">
        <f>IFERROR(_xll.qlIndexFixing(Index1M,$H2322,TRUE,_xll.ohTrigger(RecalcTrigger,Trigger1M)),NA())</f>
        <v>1.5081508326609708E-2</v>
      </c>
      <c r="K2322" s="44" t="e">
        <f>IFERROR(_xll.qlIndexFixing(Index3M,H2322,TRUE,_xll.ohTrigger(RecalcTrigger,Trigger3M)),NA())</f>
        <v>#N/A</v>
      </c>
      <c r="L2322" s="44">
        <f>IFERROR(_xll.qlIndexFixing(Index6M,$H2322,TRUE,_xll.ohTrigger(RecalcTrigger,Trigger6M)),NA())</f>
        <v>1.5448836131248185E-2</v>
      </c>
      <c r="M2322" s="183">
        <f>IFERROR(_xll.qlIndexFixing(Index1Y,$H2322,TRUE,_xll.ohTrigger(RecalcTrigger,Trigger1Y)),NA())</f>
        <v>1.5708916047803879E-2</v>
      </c>
      <c r="N2322" s="182">
        <f>IFERROR(_xll.qlIndexFixing(ONIndex1M,I2322,TRUE,_xll.ohTrigger(RecalcTrigger,Trigger1M)),NA())</f>
        <v>1.5077568445445166E-2</v>
      </c>
      <c r="O2322" s="44" t="e">
        <f>IFERROR(_xll.qlIndexFixing(ONIndex3M,I2322,TRUE,_xll.ohTrigger(RecalcTrigger,Trigger3M)),NA())</f>
        <v>#N/A</v>
      </c>
      <c r="P2322" s="44">
        <f>IFERROR(_xll.qlIndexFixing(ONIndex6M,I2322,TRUE,_xll.ohTrigger(RecalcTrigger,Trigger6M)),NA())</f>
        <v>1.5466371392562905E-2</v>
      </c>
      <c r="Q2322" s="183">
        <f>IFERROR(_xll.qlIndexFixing(ONIndex1Y,I2322,TRUE,_xll.ohTrigger(RecalcTrigger,Trigger1Y)),NA())</f>
        <v>1.572296106335358E-2</v>
      </c>
    </row>
    <row r="2323" spans="2:17" x14ac:dyDescent="0.2">
      <c r="B2323" s="39" t="s">
        <v>42</v>
      </c>
      <c r="D2323" s="42">
        <f>_xll.qlCalendarAdvance(Calendar,$D2322,B2323,"f",FALSE)</f>
        <v>55746</v>
      </c>
      <c r="E2323" s="177">
        <f>_xll.qlInterestRateIndexValueDate(IndexON,D2323)</f>
        <v>55746</v>
      </c>
      <c r="F2323" s="193">
        <f>IFERROR(_xll.qlIndexFixing(IndexON,D2323,TRUE,_xll.ohTrigger(RecalcTrigger,TriggerON)),NA())</f>
        <v>1.5216436618805673E-2</v>
      </c>
      <c r="H2323" s="42">
        <f>_xll.qlCalendarAdvance(Calendar,$H2322,B2323,"f",FALSE)</f>
        <v>55746</v>
      </c>
      <c r="I2323" s="177">
        <f>_xll.qlInterestRateIndexValueDate(Index1M,$H2323)</f>
        <v>55750</v>
      </c>
      <c r="J2323" s="182">
        <f>IFERROR(_xll.qlIndexFixing(Index1M,$H2323,TRUE,_xll.ohTrigger(RecalcTrigger,Trigger1M)),NA())</f>
        <v>1.5078510052384683E-2</v>
      </c>
      <c r="K2323" s="44" t="e">
        <f>IFERROR(_xll.qlIndexFixing(Index3M,H2323,TRUE,_xll.ohTrigger(RecalcTrigger,Trigger3M)),NA())</f>
        <v>#N/A</v>
      </c>
      <c r="L2323" s="44">
        <f>IFERROR(_xll.qlIndexFixing(Index6M,$H2323,TRUE,_xll.ohTrigger(RecalcTrigger,Trigger6M)),NA())</f>
        <v>1.5442488983778835E-2</v>
      </c>
      <c r="M2323" s="183">
        <f>IFERROR(_xll.qlIndexFixing(Index1Y,$H2323,TRUE,_xll.ohTrigger(RecalcTrigger,Trigger1Y)),NA())</f>
        <v>1.5703184679644412E-2</v>
      </c>
      <c r="N2323" s="182">
        <f>IFERROR(_xll.qlIndexFixing(ONIndex1M,I2323,TRUE,_xll.ohTrigger(RecalcTrigger,Trigger1M)),NA())</f>
        <v>1.5074606289644521E-2</v>
      </c>
      <c r="O2323" s="44" t="e">
        <f>IFERROR(_xll.qlIndexFixing(ONIndex3M,I2323,TRUE,_xll.ohTrigger(RecalcTrigger,Trigger3M)),NA())</f>
        <v>#N/A</v>
      </c>
      <c r="P2323" s="44">
        <f>IFERROR(_xll.qlIndexFixing(ONIndex6M,I2323,TRUE,_xll.ohTrigger(RecalcTrigger,Trigger6M)),NA())</f>
        <v>1.5460638897604184E-2</v>
      </c>
      <c r="Q2323" s="183">
        <f>IFERROR(_xll.qlIndexFixing(ONIndex1Y,I2323,TRUE,_xll.ohTrigger(RecalcTrigger,Trigger1Y)),NA())</f>
        <v>1.5718154855202116E-2</v>
      </c>
    </row>
    <row r="2324" spans="2:17" x14ac:dyDescent="0.2">
      <c r="B2324" s="39" t="s">
        <v>42</v>
      </c>
      <c r="D2324" s="42">
        <f>_xll.qlCalendarAdvance(Calendar,$D2323,B2324,"f",FALSE)</f>
        <v>55753</v>
      </c>
      <c r="E2324" s="177">
        <f>_xll.qlInterestRateIndexValueDate(IndexON,D2324)</f>
        <v>55753</v>
      </c>
      <c r="F2324" s="193">
        <f>IFERROR(_xll.qlIndexFixing(IndexON,D2324,TRUE,_xll.ohTrigger(RecalcTrigger,TriggerON)),NA())</f>
        <v>1.5211992099173344E-2</v>
      </c>
      <c r="H2324" s="42">
        <f>_xll.qlCalendarAdvance(Calendar,$H2323,B2324,"f",FALSE)</f>
        <v>55753</v>
      </c>
      <c r="I2324" s="177">
        <f>_xll.qlInterestRateIndexValueDate(Index1M,$H2324)</f>
        <v>55757</v>
      </c>
      <c r="J2324" s="182">
        <f>IFERROR(_xll.qlIndexFixing(Index1M,$H2324,TRUE,_xll.ohTrigger(RecalcTrigger,Trigger1M)),NA())</f>
        <v>1.5075494308923278E-2</v>
      </c>
      <c r="K2324" s="44" t="e">
        <f>IFERROR(_xll.qlIndexFixing(Index3M,H2324,TRUE,_xll.ohTrigger(RecalcTrigger,Trigger3M)),NA())</f>
        <v>#N/A</v>
      </c>
      <c r="L2324" s="44">
        <f>IFERROR(_xll.qlIndexFixing(Index6M,$H2324,TRUE,_xll.ohTrigger(RecalcTrigger,Trigger6M)),NA())</f>
        <v>1.5436096957802488E-2</v>
      </c>
      <c r="M2324" s="183">
        <f>IFERROR(_xll.qlIndexFixing(Index1Y,$H2324,TRUE,_xll.ohTrigger(RecalcTrigger,Trigger1Y)),NA())</f>
        <v>1.5697419854912204E-2</v>
      </c>
      <c r="N2324" s="182">
        <f>IFERROR(_xll.qlIndexFixing(ONIndex1M,I2324,TRUE,_xll.ohTrigger(RecalcTrigger,Trigger1M)),NA())</f>
        <v>1.5071626734481924E-2</v>
      </c>
      <c r="O2324" s="44" t="e">
        <f>IFERROR(_xll.qlIndexFixing(ONIndex3M,I2324,TRUE,_xll.ohTrigger(RecalcTrigger,Trigger3M)),NA())</f>
        <v>#N/A</v>
      </c>
      <c r="P2324" s="44">
        <f>IFERROR(_xll.qlIndexFixing(ONIndex6M,I2324,TRUE,_xll.ohTrigger(RecalcTrigger,Trigger6M)),NA())</f>
        <v>1.5454862798565117E-2</v>
      </c>
      <c r="Q2324" s="183">
        <f>IFERROR(_xll.qlIndexFixing(ONIndex1Y,I2324,TRUE,_xll.ohTrigger(RecalcTrigger,Trigger1Y)),NA())</f>
        <v>1.5713317036176733E-2</v>
      </c>
    </row>
    <row r="2325" spans="2:17" x14ac:dyDescent="0.2">
      <c r="B2325" s="39" t="s">
        <v>42</v>
      </c>
      <c r="D2325" s="42">
        <f>_xll.qlCalendarAdvance(Calendar,$D2324,B2325,"f",FALSE)</f>
        <v>55760</v>
      </c>
      <c r="E2325" s="177">
        <f>_xll.qlInterestRateIndexValueDate(IndexON,D2325)</f>
        <v>55760</v>
      </c>
      <c r="F2325" s="193">
        <f>IFERROR(_xll.qlIndexFixing(IndexON,D2325,TRUE,_xll.ohTrigger(RecalcTrigger,TriggerON)),NA())</f>
        <v>1.5207515373942826E-2</v>
      </c>
      <c r="H2325" s="42">
        <f>_xll.qlCalendarAdvance(Calendar,$H2324,B2325,"f",FALSE)</f>
        <v>55760</v>
      </c>
      <c r="I2325" s="177">
        <f>_xll.qlInterestRateIndexValueDate(Index1M,$H2325)</f>
        <v>55764</v>
      </c>
      <c r="J2325" s="182">
        <f>IFERROR(_xll.qlIndexFixing(Index1M,$H2325,TRUE,_xll.ohTrigger(RecalcTrigger,Trigger1M)),NA())</f>
        <v>1.5072363824676138E-2</v>
      </c>
      <c r="K2325" s="44" t="e">
        <f>IFERROR(_xll.qlIndexFixing(Index3M,H2325,TRUE,_xll.ohTrigger(RecalcTrigger,Trigger3M)),NA())</f>
        <v>#N/A</v>
      </c>
      <c r="L2325" s="44">
        <f>IFERROR(_xll.qlIndexFixing(Index6M,$H2325,TRUE,_xll.ohTrigger(RecalcTrigger,Trigger6M)),NA())</f>
        <v>1.5429950687432895E-2</v>
      </c>
      <c r="M2325" s="183">
        <f>IFERROR(_xll.qlIndexFixing(Index1Y,$H2325,TRUE,_xll.ohTrigger(RecalcTrigger,Trigger1Y)),NA())</f>
        <v>1.5691621520645339E-2</v>
      </c>
      <c r="N2325" s="182">
        <f>IFERROR(_xll.qlIndexFixing(ONIndex1M,I2325,TRUE,_xll.ohTrigger(RecalcTrigger,Trigger1M)),NA())</f>
        <v>1.5068629753658414E-2</v>
      </c>
      <c r="O2325" s="44" t="e">
        <f>IFERROR(_xll.qlIndexFixing(ONIndex3M,I2325,TRUE,_xll.ohTrigger(RecalcTrigger,Trigger3M)),NA())</f>
        <v>#N/A</v>
      </c>
      <c r="P2325" s="44">
        <f>IFERROR(_xll.qlIndexFixing(ONIndex6M,I2325,TRUE,_xll.ohTrigger(RecalcTrigger,Trigger6M)),NA())</f>
        <v>1.5449043021824593E-2</v>
      </c>
      <c r="Q2325" s="183">
        <f>IFERROR(_xll.qlIndexFixing(ONIndex1Y,I2325,TRUE,_xll.ohTrigger(RecalcTrigger,Trigger1Y)),NA())</f>
        <v>1.5708447553519633E-2</v>
      </c>
    </row>
    <row r="2326" spans="2:17" x14ac:dyDescent="0.2">
      <c r="B2326" s="39" t="s">
        <v>42</v>
      </c>
      <c r="D2326" s="42">
        <f>_xll.qlCalendarAdvance(Calendar,$D2325,B2326,"f",FALSE)</f>
        <v>55767</v>
      </c>
      <c r="E2326" s="177">
        <f>_xll.qlInterestRateIndexValueDate(IndexON,D2326)</f>
        <v>55767</v>
      </c>
      <c r="F2326" s="193">
        <f>IFERROR(_xll.qlIndexFixing(IndexON,D2326,TRUE,_xll.ohTrigger(RecalcTrigger,TriggerON)),NA())</f>
        <v>1.5203006391475427E-2</v>
      </c>
      <c r="H2326" s="42">
        <f>_xll.qlCalendarAdvance(Calendar,$H2325,B2326,"f",FALSE)</f>
        <v>55767</v>
      </c>
      <c r="I2326" s="177">
        <f>_xll.qlInterestRateIndexValueDate(Index1M,$H2326)</f>
        <v>55771</v>
      </c>
      <c r="J2326" s="182">
        <f>IFERROR(_xll.qlIndexFixing(Index1M,$H2326,TRUE,_xll.ohTrigger(RecalcTrigger,Trigger1M)),NA())</f>
        <v>1.5069314445396387E-2</v>
      </c>
      <c r="K2326" s="44" t="e">
        <f>IFERROR(_xll.qlIndexFixing(Index3M,H2326,TRUE,_xll.ohTrigger(RecalcTrigger,Trigger3M)),NA())</f>
        <v>#N/A</v>
      </c>
      <c r="L2326" s="44">
        <f>IFERROR(_xll.qlIndexFixing(Index6M,$H2326,TRUE,_xll.ohTrigger(RecalcTrigger,Trigger6M)),NA())</f>
        <v>1.5423475718215396E-2</v>
      </c>
      <c r="M2326" s="183">
        <f>IFERROR(_xll.qlIndexFixing(Index1Y,$H2326,TRUE,_xll.ohTrigger(RecalcTrigger,Trigger1Y)),NA())</f>
        <v>1.5685789623888266E-2</v>
      </c>
      <c r="N2326" s="182">
        <f>IFERROR(_xll.qlIndexFixing(ONIndex1M,I2326,TRUE,_xll.ohTrigger(RecalcTrigger,Trigger1M)),NA())</f>
        <v>1.5065615321034898E-2</v>
      </c>
      <c r="O2326" s="44" t="e">
        <f>IFERROR(_xll.qlIndexFixing(ONIndex3M,I2326,TRUE,_xll.ohTrigger(RecalcTrigger,Trigger3M)),NA())</f>
        <v>#N/A</v>
      </c>
      <c r="P2326" s="44">
        <f>IFERROR(_xll.qlIndexFixing(ONIndex6M,I2326,TRUE,_xll.ohTrigger(RecalcTrigger,Trigger6M)),NA())</f>
        <v>1.5443179493201953E-2</v>
      </c>
      <c r="Q2326" s="183">
        <f>IFERROR(_xll.qlIndexFixing(ONIndex1Y,I2326,TRUE,_xll.ohTrigger(RecalcTrigger,Trigger1Y)),NA())</f>
        <v>1.5703546354712827E-2</v>
      </c>
    </row>
    <row r="2327" spans="2:17" x14ac:dyDescent="0.2">
      <c r="B2327" s="39" t="s">
        <v>42</v>
      </c>
      <c r="D2327" s="42">
        <f>_xll.qlCalendarAdvance(Calendar,$D2326,B2327,"f",FALSE)</f>
        <v>55774</v>
      </c>
      <c r="E2327" s="177">
        <f>_xll.qlInterestRateIndexValueDate(IndexON,D2327)</f>
        <v>55774</v>
      </c>
      <c r="F2327" s="193">
        <f>IFERROR(_xll.qlIndexFixing(IndexON,D2327,TRUE,_xll.ohTrigger(RecalcTrigger,TriggerON)),NA())</f>
        <v>1.5198465099892644E-2</v>
      </c>
      <c r="H2327" s="42">
        <f>_xll.qlCalendarAdvance(Calendar,$H2326,B2327,"f",FALSE)</f>
        <v>55774</v>
      </c>
      <c r="I2327" s="177">
        <f>_xll.qlInterestRateIndexValueDate(Index1M,$H2327)</f>
        <v>55778</v>
      </c>
      <c r="J2327" s="182">
        <f>IFERROR(_xll.qlIndexFixing(Index1M,$H2327,TRUE,_xll.ohTrigger(RecalcTrigger,Trigger1M)),NA())</f>
        <v>1.5066247520756804E-2</v>
      </c>
      <c r="K2327" s="44" t="e">
        <f>IFERROR(_xll.qlIndexFixing(Index3M,H2327,TRUE,_xll.ohTrigger(RecalcTrigger,Trigger3M)),NA())</f>
        <v>#N/A</v>
      </c>
      <c r="L2327" s="44">
        <f>IFERROR(_xll.qlIndexFixing(Index6M,$H2327,TRUE,_xll.ohTrigger(RecalcTrigger,Trigger6M)),NA())</f>
        <v>1.5416955662460317E-2</v>
      </c>
      <c r="M2327" s="183">
        <f>IFERROR(_xll.qlIndexFixing(Index1Y,$H2327,TRUE,_xll.ohTrigger(RecalcTrigger,Trigger1Y)),NA())</f>
        <v>1.5679924111688268E-2</v>
      </c>
      <c r="N2327" s="182">
        <f>IFERROR(_xll.qlIndexFixing(ONIndex1M,I2327,TRUE,_xll.ohTrigger(RecalcTrigger,Trigger1M)),NA())</f>
        <v>1.5062583410392349E-2</v>
      </c>
      <c r="O2327" s="44" t="e">
        <f>IFERROR(_xll.qlIndexFixing(ONIndex3M,I2327,TRUE,_xll.ohTrigger(RecalcTrigger,Trigger3M)),NA())</f>
        <v>#N/A</v>
      </c>
      <c r="P2327" s="44">
        <f>IFERROR(_xll.qlIndexFixing(ONIndex6M,I2327,TRUE,_xll.ohTrigger(RecalcTrigger,Trigger6M)),NA())</f>
        <v>1.5437272138676406E-2</v>
      </c>
      <c r="Q2327" s="183">
        <f>IFERROR(_xll.qlIndexFixing(ONIndex1Y,I2327,TRUE,_xll.ohTrigger(RecalcTrigger,Trigger1Y)),NA())</f>
        <v>1.5698613386998517E-2</v>
      </c>
    </row>
    <row r="2328" spans="2:17" x14ac:dyDescent="0.2">
      <c r="B2328" s="39" t="s">
        <v>42</v>
      </c>
      <c r="D2328" s="42">
        <f>_xll.qlCalendarAdvance(Calendar,$D2327,B2328,"f",FALSE)</f>
        <v>55781</v>
      </c>
      <c r="E2328" s="177">
        <f>_xll.qlInterestRateIndexValueDate(IndexON,D2328)</f>
        <v>55781</v>
      </c>
      <c r="F2328" s="193">
        <f>IFERROR(_xll.qlIndexFixing(IndexON,D2328,TRUE,_xll.ohTrigger(RecalcTrigger,TriggerON)),NA())</f>
        <v>1.5193891447555785E-2</v>
      </c>
      <c r="H2328" s="42">
        <f>_xll.qlCalendarAdvance(Calendar,$H2327,B2328,"f",FALSE)</f>
        <v>55781</v>
      </c>
      <c r="I2328" s="177">
        <f>_xll.qlInterestRateIndexValueDate(Index1M,$H2328)</f>
        <v>55785</v>
      </c>
      <c r="J2328" s="182">
        <f>IFERROR(_xll.qlIndexFixing(Index1M,$H2328,TRUE,_xll.ohTrigger(RecalcTrigger,Trigger1M)),NA())</f>
        <v>1.506316302451971E-2</v>
      </c>
      <c r="K2328" s="44" t="e">
        <f>IFERROR(_xll.qlIndexFixing(Index3M,H2328,TRUE,_xll.ohTrigger(RecalcTrigger,Trigger3M)),NA())</f>
        <v>#N/A</v>
      </c>
      <c r="L2328" s="44">
        <f>IFERROR(_xll.qlIndexFixing(Index6M,$H2328,TRUE,_xll.ohTrigger(RecalcTrigger,Trigger6M)),NA())</f>
        <v>1.5410390446101629E-2</v>
      </c>
      <c r="M2328" s="183">
        <f>IFERROR(_xll.qlIndexFixing(Index1Y,$H2328,TRUE,_xll.ohTrigger(RecalcTrigger,Trigger1Y)),NA())</f>
        <v>1.567402493109811E-2</v>
      </c>
      <c r="N2328" s="182">
        <f>IFERROR(_xll.qlIndexFixing(ONIndex1M,I2328,TRUE,_xll.ohTrigger(RecalcTrigger,Trigger1M)),NA())</f>
        <v>1.5059533995591678E-2</v>
      </c>
      <c r="O2328" s="44" t="e">
        <f>IFERROR(_xll.qlIndexFixing(ONIndex3M,I2328,TRUE,_xll.ohTrigger(RecalcTrigger,Trigger3M)),NA())</f>
        <v>#N/A</v>
      </c>
      <c r="P2328" s="44">
        <f>IFERROR(_xll.qlIndexFixing(ONIndex6M,I2328,TRUE,_xll.ohTrigger(RecalcTrigger,Trigger6M)),NA())</f>
        <v>1.5431320884626842E-2</v>
      </c>
      <c r="Q2328" s="183">
        <f>IFERROR(_xll.qlIndexFixing(ONIndex1Y,I2328,TRUE,_xll.ohTrigger(RecalcTrigger,Trigger1Y)),NA())</f>
        <v>1.5693648597459031E-2</v>
      </c>
    </row>
    <row r="2329" spans="2:17" x14ac:dyDescent="0.2">
      <c r="B2329" s="39" t="s">
        <v>42</v>
      </c>
      <c r="D2329" s="42">
        <f>_xll.qlCalendarAdvance(Calendar,$D2328,B2329,"f",FALSE)</f>
        <v>55788</v>
      </c>
      <c r="E2329" s="177">
        <f>_xll.qlInterestRateIndexValueDate(IndexON,D2329)</f>
        <v>55788</v>
      </c>
      <c r="F2329" s="193">
        <f>IFERROR(_xll.qlIndexFixing(IndexON,D2329,TRUE,_xll.ohTrigger(RecalcTrigger,TriggerON)),NA())</f>
        <v>1.5189285382586348E-2</v>
      </c>
      <c r="H2329" s="42">
        <f>_xll.qlCalendarAdvance(Calendar,$H2328,B2329,"f",FALSE)</f>
        <v>55788</v>
      </c>
      <c r="I2329" s="177">
        <f>_xll.qlInterestRateIndexValueDate(Index1M,$H2329)</f>
        <v>55792</v>
      </c>
      <c r="J2329" s="182">
        <f>IFERROR(_xll.qlIndexFixing(Index1M,$H2329,TRUE,_xll.ohTrigger(RecalcTrigger,Trigger1M)),NA())</f>
        <v>1.5060152634821845E-2</v>
      </c>
      <c r="K2329" s="44" t="e">
        <f>IFERROR(_xll.qlIndexFixing(Index3M,H2329,TRUE,_xll.ohTrigger(RecalcTrigger,Trigger3M)),NA())</f>
        <v>#N/A</v>
      </c>
      <c r="L2329" s="44">
        <f>IFERROR(_xll.qlIndexFixing(Index6M,$H2329,TRUE,_xll.ohTrigger(RecalcTrigger,Trigger6M)),NA())</f>
        <v>1.5403779995079013E-2</v>
      </c>
      <c r="M2329" s="183">
        <f>IFERROR(_xll.qlIndexFixing(Index1Y,$H2329,TRUE,_xll.ohTrigger(RecalcTrigger,Trigger1Y)),NA())</f>
        <v>1.5668092029174723E-2</v>
      </c>
      <c r="N2329" s="182">
        <f>IFERROR(_xll.qlIndexFixing(ONIndex1M,I2329,TRUE,_xll.ohTrigger(RecalcTrigger,Trigger1M)),NA())</f>
        <v>1.5056467050333922E-2</v>
      </c>
      <c r="O2329" s="44" t="e">
        <f>IFERROR(_xll.qlIndexFixing(ONIndex3M,I2329,TRUE,_xll.ohTrigger(RecalcTrigger,Trigger3M)),NA())</f>
        <v>#N/A</v>
      </c>
      <c r="P2329" s="44">
        <f>IFERROR(_xll.qlIndexFixing(ONIndex6M,I2329,TRUE,_xll.ohTrigger(RecalcTrigger,Trigger6M)),NA())</f>
        <v>1.5425325656872602E-2</v>
      </c>
      <c r="Q2329" s="183">
        <f>IFERROR(_xll.qlIndexFixing(ONIndex1Y,I2329,TRUE,_xll.ohTrigger(RecalcTrigger,Trigger1Y)),NA())</f>
        <v>1.5688651933656317E-2</v>
      </c>
    </row>
    <row r="2330" spans="2:17" x14ac:dyDescent="0.2">
      <c r="B2330" s="39" t="s">
        <v>42</v>
      </c>
      <c r="D2330" s="42">
        <f>_xll.qlCalendarAdvance(Calendar,$D2329,B2330,"f",FALSE)</f>
        <v>55795</v>
      </c>
      <c r="E2330" s="177">
        <f>_xll.qlInterestRateIndexValueDate(IndexON,D2330)</f>
        <v>55795</v>
      </c>
      <c r="F2330" s="193">
        <f>IFERROR(_xll.qlIndexFixing(IndexON,D2330,TRUE,_xll.ohTrigger(RecalcTrigger,TriggerON)),NA())</f>
        <v>1.518464685334564E-2</v>
      </c>
      <c r="H2330" s="42">
        <f>_xll.qlCalendarAdvance(Calendar,$H2329,B2330,"f",FALSE)</f>
        <v>55795</v>
      </c>
      <c r="I2330" s="177">
        <f>_xll.qlInterestRateIndexValueDate(Index1M,$H2330)</f>
        <v>55799</v>
      </c>
      <c r="J2330" s="182">
        <f>IFERROR(_xll.qlIndexFixing(Index1M,$H2330,TRUE,_xll.ohTrigger(RecalcTrigger,Trigger1M)),NA())</f>
        <v>1.5057031524994484E-2</v>
      </c>
      <c r="K2330" s="44" t="e">
        <f>IFERROR(_xll.qlIndexFixing(Index3M,H2330,TRUE,_xll.ohTrigger(RecalcTrigger,Trigger3M)),NA())</f>
        <v>#N/A</v>
      </c>
      <c r="L2330" s="44">
        <f>IFERROR(_xll.qlIndexFixing(Index6M,$H2330,TRUE,_xll.ohTrigger(RecalcTrigger,Trigger6M)),NA())</f>
        <v>1.5396961392561316E-2</v>
      </c>
      <c r="M2330" s="183">
        <f>IFERROR(_xll.qlIndexFixing(Index1Y,$H2330,TRUE,_xll.ohTrigger(RecalcTrigger,Trigger1Y)),NA())</f>
        <v>1.5662125352980501E-2</v>
      </c>
      <c r="N2330" s="182">
        <f>IFERROR(_xll.qlIndexFixing(ONIndex1M,I2330,TRUE,_xll.ohTrigger(RecalcTrigger,Trigger1M)),NA())</f>
        <v>1.5053382548320116E-2</v>
      </c>
      <c r="O2330" s="44" t="e">
        <f>IFERROR(_xll.qlIndexFixing(ONIndex3M,I2330,TRUE,_xll.ohTrigger(RecalcTrigger,Trigger3M)),NA())</f>
        <v>#N/A</v>
      </c>
      <c r="P2330" s="44">
        <f>IFERROR(_xll.qlIndexFixing(ONIndex6M,I2330,TRUE,_xll.ohTrigger(RecalcTrigger,Trigger6M)),NA())</f>
        <v>1.541928638147283E-2</v>
      </c>
      <c r="Q2330" s="183">
        <f>IFERROR(_xll.qlIndexFixing(ONIndex1Y,I2330,TRUE,_xll.ohTrigger(RecalcTrigger,Trigger1Y)),NA())</f>
        <v>1.5683623342672703E-2</v>
      </c>
    </row>
    <row r="2331" spans="2:17" x14ac:dyDescent="0.2">
      <c r="B2331" s="39" t="s">
        <v>42</v>
      </c>
      <c r="D2331" s="42">
        <f>_xll.qlCalendarAdvance(Calendar,$D2330,B2331,"f",FALSE)</f>
        <v>55802</v>
      </c>
      <c r="E2331" s="177">
        <f>_xll.qlInterestRateIndexValueDate(IndexON,D2331)</f>
        <v>55802</v>
      </c>
      <c r="F2331" s="193">
        <f>IFERROR(_xll.qlIndexFixing(IndexON,D2331,TRUE,_xll.ohTrigger(RecalcTrigger,TriggerON)),NA())</f>
        <v>1.5179975807955159E-2</v>
      </c>
      <c r="H2331" s="42">
        <f>_xll.qlCalendarAdvance(Calendar,$H2330,B2331,"f",FALSE)</f>
        <v>55802</v>
      </c>
      <c r="I2331" s="177">
        <f>_xll.qlInterestRateIndexValueDate(Index1M,$H2331)</f>
        <v>55806</v>
      </c>
      <c r="J2331" s="182">
        <f>IFERROR(_xll.qlIndexFixing(Index1M,$H2331,TRUE,_xll.ohTrigger(RecalcTrigger,Trigger1M)),NA())</f>
        <v>1.5053892762278939E-2</v>
      </c>
      <c r="K2331" s="44" t="e">
        <f>IFERROR(_xll.qlIndexFixing(Index3M,H2331,TRUE,_xll.ohTrigger(RecalcTrigger,Trigger3M)),NA())</f>
        <v>#N/A</v>
      </c>
      <c r="L2331" s="44">
        <f>IFERROR(_xll.qlIndexFixing(Index6M,$H2331,TRUE,_xll.ohTrigger(RecalcTrigger,Trigger6M)),NA())</f>
        <v>1.5390423092807758E-2</v>
      </c>
      <c r="M2331" s="183">
        <f>IFERROR(_xll.qlIndexFixing(Index1Y,$H2331,TRUE,_xll.ohTrigger(RecalcTrigger,Trigger1Y)),NA())</f>
        <v>1.5656124849581572E-2</v>
      </c>
      <c r="N2331" s="182">
        <f>IFERROR(_xll.qlIndexFixing(ONIndex1M,I2331,TRUE,_xll.ohTrigger(RecalcTrigger,Trigger1M)),NA())</f>
        <v>1.505028046341117E-2</v>
      </c>
      <c r="O2331" s="44" t="e">
        <f>IFERROR(_xll.qlIndexFixing(ONIndex3M,I2331,TRUE,_xll.ohTrigger(RecalcTrigger,Trigger3M)),NA())</f>
        <v>#N/A</v>
      </c>
      <c r="P2331" s="44">
        <f>IFERROR(_xll.qlIndexFixing(ONIndex6M,I2331,TRUE,_xll.ohTrigger(RecalcTrigger,Trigger6M)),NA())</f>
        <v>1.5413202984486674E-2</v>
      </c>
      <c r="Q2331" s="183">
        <f>IFERROR(_xll.qlIndexFixing(ONIndex1Y,I2331,TRUE,_xll.ohTrigger(RecalcTrigger,Trigger1Y)),NA())</f>
        <v>1.5678562772070137E-2</v>
      </c>
    </row>
    <row r="2332" spans="2:17" x14ac:dyDescent="0.2">
      <c r="B2332" s="39" t="s">
        <v>42</v>
      </c>
      <c r="D2332" s="42">
        <f>_xll.qlCalendarAdvance(Calendar,$D2331,B2332,"f",FALSE)</f>
        <v>55809</v>
      </c>
      <c r="E2332" s="177">
        <f>_xll.qlInterestRateIndexValueDate(IndexON,D2332)</f>
        <v>55809</v>
      </c>
      <c r="F2332" s="193">
        <f>IFERROR(_xll.qlIndexFixing(IndexON,D2332,TRUE,_xll.ohTrigger(RecalcTrigger,TriggerON)),NA())</f>
        <v>1.5175272194696277E-2</v>
      </c>
      <c r="H2332" s="42">
        <f>_xll.qlCalendarAdvance(Calendar,$H2331,B2332,"f",FALSE)</f>
        <v>55809</v>
      </c>
      <c r="I2332" s="177">
        <f>_xll.qlInterestRateIndexValueDate(Index1M,$H2332)</f>
        <v>55813</v>
      </c>
      <c r="J2332" s="182">
        <f>IFERROR(_xll.qlIndexFixing(Index1M,$H2332,TRUE,_xll.ohTrigger(RecalcTrigger,Trigger1M)),NA())</f>
        <v>1.5050736320443292E-2</v>
      </c>
      <c r="K2332" s="44" t="e">
        <f>IFERROR(_xll.qlIndexFixing(Index3M,H2332,TRUE,_xll.ohTrigger(RecalcTrigger,Trigger3M)),NA())</f>
        <v>#N/A</v>
      </c>
      <c r="L2332" s="44">
        <f>IFERROR(_xll.qlIndexFixing(Index6M,$H2332,TRUE,_xll.ohTrigger(RecalcTrigger,Trigger6M)),NA())</f>
        <v>1.538367649345561E-2</v>
      </c>
      <c r="M2332" s="183">
        <f>IFERROR(_xll.qlIndexFixing(Index1Y,$H2332,TRUE,_xll.ohTrigger(RecalcTrigger,Trigger1Y)),NA())</f>
        <v>1.5650090466049316E-2</v>
      </c>
      <c r="N2332" s="182">
        <f>IFERROR(_xll.qlIndexFixing(ONIndex1M,I2332,TRUE,_xll.ohTrigger(RecalcTrigger,Trigger1M)),NA())</f>
        <v>1.5047160769547929E-2</v>
      </c>
      <c r="O2332" s="44" t="e">
        <f>IFERROR(_xll.qlIndexFixing(ONIndex3M,I2332,TRUE,_xll.ohTrigger(RecalcTrigger,Trigger3M)),NA())</f>
        <v>#N/A</v>
      </c>
      <c r="P2332" s="44">
        <f>IFERROR(_xll.qlIndexFixing(ONIndex6M,I2332,TRUE,_xll.ohTrigger(RecalcTrigger,Trigger6M)),NA())</f>
        <v>1.540707539237296E-2</v>
      </c>
      <c r="Q2332" s="183">
        <f>IFERROR(_xll.qlIndexFixing(ONIndex1Y,I2332,TRUE,_xll.ohTrigger(RecalcTrigger,Trigger1Y)),NA())</f>
        <v>1.5673470168851011E-2</v>
      </c>
    </row>
    <row r="2333" spans="2:17" x14ac:dyDescent="0.2">
      <c r="B2333" s="39" t="s">
        <v>42</v>
      </c>
      <c r="D2333" s="42">
        <f>_xll.qlCalendarAdvance(Calendar,$D2332,B2333,"f",FALSE)</f>
        <v>55816</v>
      </c>
      <c r="E2333" s="177">
        <f>_xll.qlInterestRateIndexValueDate(IndexON,D2333)</f>
        <v>55816</v>
      </c>
      <c r="F2333" s="193">
        <f>IFERROR(_xll.qlIndexFixing(IndexON,D2333,TRUE,_xll.ohTrigger(RecalcTrigger,TriggerON)),NA())</f>
        <v>1.5170535961770426E-2</v>
      </c>
      <c r="H2333" s="42">
        <f>_xll.qlCalendarAdvance(Calendar,$H2332,B2333,"f",FALSE)</f>
        <v>55816</v>
      </c>
      <c r="I2333" s="177">
        <f>_xll.qlInterestRateIndexValueDate(Index1M,$H2333)</f>
        <v>55820</v>
      </c>
      <c r="J2333" s="182">
        <f>IFERROR(_xll.qlIndexFixing(Index1M,$H2333,TRUE,_xll.ohTrigger(RecalcTrigger,Trigger1M)),NA())</f>
        <v>1.5047562173247885E-2</v>
      </c>
      <c r="K2333" s="44" t="e">
        <f>IFERROR(_xll.qlIndexFixing(Index3M,H2333,TRUE,_xll.ohTrigger(RecalcTrigger,Trigger3M)),NA())</f>
        <v>#N/A</v>
      </c>
      <c r="L2333" s="44">
        <f>IFERROR(_xll.qlIndexFixing(Index6M,$H2333,TRUE,_xll.ohTrigger(RecalcTrigger,Trigger6M)),NA())</f>
        <v>1.5376884363231204E-2</v>
      </c>
      <c r="M2333" s="183">
        <f>IFERROR(_xll.qlIndexFixing(Index1Y,$H2333,TRUE,_xll.ohTrigger(RecalcTrigger,Trigger1Y)),NA())</f>
        <v>1.5644022149459709E-2</v>
      </c>
      <c r="N2333" s="182">
        <f>IFERROR(_xll.qlIndexFixing(ONIndex1M,I2333,TRUE,_xll.ohTrigger(RecalcTrigger,Trigger1M)),NA())</f>
        <v>1.5044023440191623E-2</v>
      </c>
      <c r="O2333" s="44" t="e">
        <f>IFERROR(_xll.qlIndexFixing(ONIndex3M,I2333,TRUE,_xll.ohTrigger(RecalcTrigger,Trigger3M)),NA())</f>
        <v>#N/A</v>
      </c>
      <c r="P2333" s="44">
        <f>IFERROR(_xll.qlIndexFixing(ONIndex6M,I2333,TRUE,_xll.ohTrigger(RecalcTrigger,Trigger6M)),NA())</f>
        <v>1.5400903530631282E-2</v>
      </c>
      <c r="Q2333" s="183">
        <f>IFERROR(_xll.qlIndexFixing(ONIndex1Y,I2333,TRUE,_xll.ohTrigger(RecalcTrigger,Trigger1Y)),NA())</f>
        <v>1.5668345480497337E-2</v>
      </c>
    </row>
    <row r="2334" spans="2:17" x14ac:dyDescent="0.2">
      <c r="B2334" s="39" t="s">
        <v>42</v>
      </c>
      <c r="D2334" s="42">
        <f>_xll.qlCalendarAdvance(Calendar,$D2333,B2334,"f",FALSE)</f>
        <v>55823</v>
      </c>
      <c r="E2334" s="177">
        <f>_xll.qlInterestRateIndexValueDate(IndexON,D2334)</f>
        <v>55823</v>
      </c>
      <c r="F2334" s="193">
        <f>IFERROR(_xll.qlIndexFixing(IndexON,D2334,TRUE,_xll.ohTrigger(RecalcTrigger,TriggerON)),NA())</f>
        <v>1.5165767057458979E-2</v>
      </c>
      <c r="H2334" s="42">
        <f>_xll.qlCalendarAdvance(Calendar,$H2333,B2334,"f",FALSE)</f>
        <v>55823</v>
      </c>
      <c r="I2334" s="177">
        <f>_xll.qlInterestRateIndexValueDate(Index1M,$H2334)</f>
        <v>55827</v>
      </c>
      <c r="J2334" s="182">
        <f>IFERROR(_xll.qlIndexFixing(Index1M,$H2334,TRUE,_xll.ohTrigger(RecalcTrigger,Trigger1M)),NA())</f>
        <v>1.5044285574415284E-2</v>
      </c>
      <c r="K2334" s="44" t="e">
        <f>IFERROR(_xll.qlIndexFixing(Index3M,H2334,TRUE,_xll.ohTrigger(RecalcTrigger,Trigger3M)),NA())</f>
        <v>#N/A</v>
      </c>
      <c r="L2334" s="44">
        <f>IFERROR(_xll.qlIndexFixing(Index6M,$H2334,TRUE,_xll.ohTrigger(RecalcTrigger,Trigger6M)),NA())</f>
        <v>1.537004662809047E-2</v>
      </c>
      <c r="M2334" s="183">
        <f>IFERROR(_xll.qlIndexFixing(Index1Y,$H2334,TRUE,_xll.ohTrigger(RecalcTrigger,Trigger1Y)),NA())</f>
        <v>1.5637919846894204E-2</v>
      </c>
      <c r="N2334" s="182">
        <f>IFERROR(_xll.qlIndexFixing(ONIndex1M,I2334,TRUE,_xll.ohTrigger(RecalcTrigger,Trigger1M)),NA())</f>
        <v>1.5040868449442968E-2</v>
      </c>
      <c r="O2334" s="44" t="e">
        <f>IFERROR(_xll.qlIndexFixing(ONIndex3M,I2334,TRUE,_xll.ohTrigger(RecalcTrigger,Trigger3M)),NA())</f>
        <v>#N/A</v>
      </c>
      <c r="P2334" s="44">
        <f>IFERROR(_xll.qlIndexFixing(ONIndex6M,I2334,TRUE,_xll.ohTrigger(RecalcTrigger,Trigger6M)),NA())</f>
        <v>1.5394687325640533E-2</v>
      </c>
      <c r="Q2334" s="183">
        <f>IFERROR(_xll.qlIndexFixing(ONIndex1Y,I2334,TRUE,_xll.ohTrigger(RecalcTrigger,Trigger1Y)),NA())</f>
        <v>1.566318865433125E-2</v>
      </c>
    </row>
    <row r="2335" spans="2:17" x14ac:dyDescent="0.2">
      <c r="B2335" s="39" t="s">
        <v>42</v>
      </c>
      <c r="D2335" s="42">
        <f>_xll.qlCalendarAdvance(Calendar,$D2334,B2335,"f",FALSE)</f>
        <v>55830</v>
      </c>
      <c r="E2335" s="177">
        <f>_xll.qlInterestRateIndexValueDate(IndexON,D2335)</f>
        <v>55830</v>
      </c>
      <c r="F2335" s="193">
        <f>IFERROR(_xll.qlIndexFixing(IndexON,D2335,TRUE,_xll.ohTrigger(RecalcTrigger,TriggerON)),NA())</f>
        <v>1.5160965430123241E-2</v>
      </c>
      <c r="H2335" s="42">
        <f>_xll.qlCalendarAdvance(Calendar,$H2334,B2335,"f",FALSE)</f>
        <v>55830</v>
      </c>
      <c r="I2335" s="177">
        <f>_xll.qlInterestRateIndexValueDate(Index1M,$H2335)</f>
        <v>55834</v>
      </c>
      <c r="J2335" s="182">
        <f>IFERROR(_xll.qlIndexFixing(Index1M,$H2335,TRUE,_xll.ohTrigger(RecalcTrigger,Trigger1M)),NA())</f>
        <v>1.5041077342423215E-2</v>
      </c>
      <c r="K2335" s="44" t="e">
        <f>IFERROR(_xll.qlIndexFixing(Index3M,H2335,TRUE,_xll.ohTrigger(RecalcTrigger,Trigger3M)),NA())</f>
        <v>#N/A</v>
      </c>
      <c r="L2335" s="44">
        <f>IFERROR(_xll.qlIndexFixing(Index6M,$H2335,TRUE,_xll.ohTrigger(RecalcTrigger,Trigger6M)),NA())</f>
        <v>1.5363163213998565E-2</v>
      </c>
      <c r="M2335" s="183">
        <f>IFERROR(_xll.qlIndexFixing(Index1Y,$H2335,TRUE,_xll.ohTrigger(RecalcTrigger,Trigger1Y)),NA())</f>
        <v>1.5631783505437102E-2</v>
      </c>
      <c r="N2335" s="182">
        <f>IFERROR(_xll.qlIndexFixing(ONIndex1M,I2335,TRUE,_xll.ohTrigger(RecalcTrigger,Trigger1M)),NA())</f>
        <v>1.5037695770683257E-2</v>
      </c>
      <c r="O2335" s="44" t="e">
        <f>IFERROR(_xll.qlIndexFixing(ONIndex3M,I2335,TRUE,_xll.ohTrigger(RecalcTrigger,Trigger3M)),NA())</f>
        <v>#N/A</v>
      </c>
      <c r="P2335" s="44">
        <f>IFERROR(_xll.qlIndexFixing(ONIndex6M,I2335,TRUE,_xll.ohTrigger(RecalcTrigger,Trigger6M)),NA())</f>
        <v>1.5388426703299984E-2</v>
      </c>
      <c r="Q2335" s="183">
        <f>IFERROR(_xll.qlIndexFixing(ONIndex1Y,I2335,TRUE,_xll.ohTrigger(RecalcTrigger,Trigger1Y)),NA())</f>
        <v>1.5657999637435083E-2</v>
      </c>
    </row>
    <row r="2336" spans="2:17" x14ac:dyDescent="0.2">
      <c r="B2336" s="39" t="s">
        <v>42</v>
      </c>
      <c r="D2336" s="42">
        <f>_xll.qlCalendarAdvance(Calendar,$D2335,B2336,"f",FALSE)</f>
        <v>55837</v>
      </c>
      <c r="E2336" s="177">
        <f>_xll.qlInterestRateIndexValueDate(IndexON,D2336)</f>
        <v>55837</v>
      </c>
      <c r="F2336" s="193">
        <f>IFERROR(_xll.qlIndexFixing(IndexON,D2336,TRUE,_xll.ohTrigger(RecalcTrigger,TriggerON)),NA())</f>
        <v>1.5156131027644903E-2</v>
      </c>
      <c r="H2336" s="42">
        <f>_xll.qlCalendarAdvance(Calendar,$H2335,B2336,"f",FALSE)</f>
        <v>55837</v>
      </c>
      <c r="I2336" s="177">
        <f>_xll.qlInterestRateIndexValueDate(Index1M,$H2336)</f>
        <v>55841</v>
      </c>
      <c r="J2336" s="182">
        <f>IFERROR(_xll.qlIndexFixing(Index1M,$H2336,TRUE,_xll.ohTrigger(RecalcTrigger,Trigger1M)),NA())</f>
        <v>1.5037851328961516E-2</v>
      </c>
      <c r="K2336" s="44" t="e">
        <f>IFERROR(_xll.qlIndexFixing(Index3M,H2336,TRUE,_xll.ohTrigger(RecalcTrigger,Trigger3M)),NA())</f>
        <v>#N/A</v>
      </c>
      <c r="L2336" s="44">
        <f>IFERROR(_xll.qlIndexFixing(Index6M,$H2336,TRUE,_xll.ohTrigger(RecalcTrigger,Trigger6M)),NA())</f>
        <v>1.5356234046920644E-2</v>
      </c>
      <c r="M2336" s="183">
        <f>IFERROR(_xll.qlIndexFixing(Index1Y,$H2336,TRUE,_xll.ohTrigger(RecalcTrigger,Trigger1Y)),NA())</f>
        <v>1.5625613072179932E-2</v>
      </c>
      <c r="N2336" s="182">
        <f>IFERROR(_xll.qlIndexFixing(ONIndex1M,I2336,TRUE,_xll.ohTrigger(RecalcTrigger,Trigger1M)),NA())</f>
        <v>1.503450537817308E-2</v>
      </c>
      <c r="O2336" s="44" t="e">
        <f>IFERROR(_xll.qlIndexFixing(ONIndex3M,I2336,TRUE,_xll.ohTrigger(RecalcTrigger,Trigger3M)),NA())</f>
        <v>#N/A</v>
      </c>
      <c r="P2336" s="44">
        <f>IFERROR(_xll.qlIndexFixing(ONIndex6M,I2336,TRUE,_xll.ohTrigger(RecalcTrigger,Trigger6M)),NA())</f>
        <v>1.5382121589908593E-2</v>
      </c>
      <c r="Q2336" s="183">
        <f>IFERROR(_xll.qlIndexFixing(ONIndex1Y,I2336,TRUE,_xll.ohTrigger(RecalcTrigger,Trigger1Y)),NA())</f>
        <v>1.5652778377450716E-2</v>
      </c>
    </row>
    <row r="2337" spans="2:17" x14ac:dyDescent="0.2">
      <c r="B2337" s="39" t="s">
        <v>42</v>
      </c>
      <c r="D2337" s="42">
        <f>_xll.qlCalendarAdvance(Calendar,$D2336,B2337,"f",FALSE)</f>
        <v>55844</v>
      </c>
      <c r="E2337" s="177">
        <f>_xll.qlInterestRateIndexValueDate(IndexON,D2337)</f>
        <v>55844</v>
      </c>
      <c r="F2337" s="193">
        <f>IFERROR(_xll.qlIndexFixing(IndexON,D2337,TRUE,_xll.ohTrigger(RecalcTrigger,TriggerON)),NA())</f>
        <v>1.5151263798385273E-2</v>
      </c>
      <c r="H2337" s="42">
        <f>_xll.qlCalendarAdvance(Calendar,$H2336,B2337,"f",FALSE)</f>
        <v>55844</v>
      </c>
      <c r="I2337" s="177">
        <f>_xll.qlInterestRateIndexValueDate(Index1M,$H2337)</f>
        <v>55848</v>
      </c>
      <c r="J2337" s="182">
        <f>IFERROR(_xll.qlIndexFixing(Index1M,$H2337,TRUE,_xll.ohTrigger(RecalcTrigger,Trigger1M)),NA())</f>
        <v>1.5034768372339524E-2</v>
      </c>
      <c r="K2337" s="44" t="e">
        <f>IFERROR(_xll.qlIndexFixing(Index3M,H2337,TRUE,_xll.ohTrigger(RecalcTrigger,Trigger3M)),NA())</f>
        <v>#N/A</v>
      </c>
      <c r="L2337" s="44">
        <f>IFERROR(_xll.qlIndexFixing(Index6M,$H2337,TRUE,_xll.ohTrigger(RecalcTrigger,Trigger6M)),NA())</f>
        <v>1.5349259052827136E-2</v>
      </c>
      <c r="M2337" s="183">
        <f>IFERROR(_xll.qlIndexFixing(Index1Y,$H2337,TRUE,_xll.ohTrigger(RecalcTrigger,Trigger1Y)),NA())</f>
        <v>1.5619408494216853E-2</v>
      </c>
      <c r="N2337" s="182">
        <f>IFERROR(_xll.qlIndexFixing(ONIndex1M,I2337,TRUE,_xll.ohTrigger(RecalcTrigger,Trigger1M)),NA())</f>
        <v>1.5031297245373665E-2</v>
      </c>
      <c r="O2337" s="44" t="e">
        <f>IFERROR(_xll.qlIndexFixing(ONIndex3M,I2337,TRUE,_xll.ohTrigger(RecalcTrigger,Trigger3M)),NA())</f>
        <v>#N/A</v>
      </c>
      <c r="P2337" s="44">
        <f>IFERROR(_xll.qlIndexFixing(ONIndex6M,I2337,TRUE,_xll.ohTrigger(RecalcTrigger,Trigger6M)),NA())</f>
        <v>1.5375771911365632E-2</v>
      </c>
      <c r="Q2337" s="183">
        <f>IFERROR(_xll.qlIndexFixing(ONIndex1Y,I2337,TRUE,_xll.ohTrigger(RecalcTrigger,Trigger1Y)),NA())</f>
        <v>1.5647524821220671E-2</v>
      </c>
    </row>
    <row r="2338" spans="2:17" x14ac:dyDescent="0.2">
      <c r="B2338" s="39" t="s">
        <v>42</v>
      </c>
      <c r="D2338" s="42">
        <f>_xll.qlCalendarAdvance(Calendar,$D2337,B2338,"f",FALSE)</f>
        <v>55851</v>
      </c>
      <c r="E2338" s="177">
        <f>_xll.qlInterestRateIndexValueDate(IndexON,D2338)</f>
        <v>55851</v>
      </c>
      <c r="F2338" s="193">
        <f>IFERROR(_xll.qlIndexFixing(IndexON,D2338,TRUE,_xll.ohTrigger(RecalcTrigger,TriggerON)),NA())</f>
        <v>1.51463636910254E-2</v>
      </c>
      <c r="H2338" s="42">
        <f>_xll.qlCalendarAdvance(Calendar,$H2337,B2338,"f",FALSE)</f>
        <v>55851</v>
      </c>
      <c r="I2338" s="177">
        <f>_xll.qlInterestRateIndexValueDate(Index1M,$H2338)</f>
        <v>55855</v>
      </c>
      <c r="J2338" s="182">
        <f>IFERROR(_xll.qlIndexFixing(Index1M,$H2338,TRUE,_xll.ohTrigger(RecalcTrigger,Trigger1M)),NA())</f>
        <v>1.5031424938703124E-2</v>
      </c>
      <c r="K2338" s="44" t="e">
        <f>IFERROR(_xll.qlIndexFixing(Index3M,H2338,TRUE,_xll.ohTrigger(RecalcTrigger,Trigger3M)),NA())</f>
        <v>#N/A</v>
      </c>
      <c r="L2338" s="44">
        <f>IFERROR(_xll.qlIndexFixing(Index6M,$H2338,TRUE,_xll.ohTrigger(RecalcTrigger,Trigger6M)),NA())</f>
        <v>1.5342238157694173E-2</v>
      </c>
      <c r="M2338" s="183">
        <f>IFERROR(_xll.qlIndexFixing(Index1Y,$H2338,TRUE,_xll.ohTrigger(RecalcTrigger,Trigger1Y)),NA())</f>
        <v>1.561316971864771E-2</v>
      </c>
      <c r="N2338" s="182">
        <f>IFERROR(_xll.qlIndexFixing(ONIndex1M,I2338,TRUE,_xll.ohTrigger(RecalcTrigger,Trigger1M)),NA())</f>
        <v>1.5028071346145921E-2</v>
      </c>
      <c r="O2338" s="44" t="e">
        <f>IFERROR(_xll.qlIndexFixing(ONIndex3M,I2338,TRUE,_xll.ohTrigger(RecalcTrigger,Trigger3M)),NA())</f>
        <v>#N/A</v>
      </c>
      <c r="P2338" s="44">
        <f>IFERROR(_xll.qlIndexFixing(ONIndex6M,I2338,TRUE,_xll.ohTrigger(RecalcTrigger,Trigger6M)),NA())</f>
        <v>1.5369377593890121E-2</v>
      </c>
      <c r="Q2338" s="183">
        <f>IFERROR(_xll.qlIndexFixing(ONIndex1Y,I2338,TRUE,_xll.ohTrigger(RecalcTrigger,Trigger1Y)),NA())</f>
        <v>1.5642238916466766E-2</v>
      </c>
    </row>
    <row r="2339" spans="2:17" x14ac:dyDescent="0.2">
      <c r="B2339" s="39" t="s">
        <v>42</v>
      </c>
      <c r="D2339" s="42">
        <f>_xll.qlCalendarAdvance(Calendar,$D2338,B2339,"f",FALSE)</f>
        <v>55858</v>
      </c>
      <c r="E2339" s="177">
        <f>_xll.qlInterestRateIndexValueDate(IndexON,D2339)</f>
        <v>55858</v>
      </c>
      <c r="F2339" s="193">
        <f>IFERROR(_xll.qlIndexFixing(IndexON,D2339,TRUE,_xll.ohTrigger(RecalcTrigger,TriggerON)),NA())</f>
        <v>1.5141430653207166E-2</v>
      </c>
      <c r="H2339" s="42">
        <f>_xll.qlCalendarAdvance(Calendar,$H2338,B2339,"f",FALSE)</f>
        <v>55858</v>
      </c>
      <c r="I2339" s="177">
        <f>_xll.qlInterestRateIndexValueDate(Index1M,$H2339)</f>
        <v>55862</v>
      </c>
      <c r="J2339" s="182">
        <f>IFERROR(_xll.qlIndexFixing(Index1M,$H2339,TRUE,_xll.ohTrigger(RecalcTrigger,Trigger1M)),NA())</f>
        <v>1.5028144008437589E-2</v>
      </c>
      <c r="K2339" s="44" t="e">
        <f>IFERROR(_xll.qlIndexFixing(Index3M,H2339,TRUE,_xll.ohTrigger(RecalcTrigger,Trigger3M)),NA())</f>
        <v>#N/A</v>
      </c>
      <c r="L2339" s="44">
        <f>IFERROR(_xll.qlIndexFixing(Index6M,$H2339,TRUE,_xll.ohTrigger(RecalcTrigger,Trigger6M)),NA())</f>
        <v>1.5335171287498332E-2</v>
      </c>
      <c r="M2339" s="183">
        <f>IFERROR(_xll.qlIndexFixing(Index1Y,$H2339,TRUE,_xll.ohTrigger(RecalcTrigger,Trigger1Y)),NA())</f>
        <v>1.5606896692578269E-2</v>
      </c>
      <c r="N2339" s="182">
        <f>IFERROR(_xll.qlIndexFixing(ONIndex1M,I2339,TRUE,_xll.ohTrigger(RecalcTrigger,Trigger1M)),NA())</f>
        <v>1.5024827654350759E-2</v>
      </c>
      <c r="O2339" s="44" t="e">
        <f>IFERROR(_xll.qlIndexFixing(ONIndex3M,I2339,TRUE,_xll.ohTrigger(RecalcTrigger,Trigger3M)),NA())</f>
        <v>#N/A</v>
      </c>
      <c r="P2339" s="44">
        <f>IFERROR(_xll.qlIndexFixing(ONIndex6M,I2339,TRUE,_xll.ohTrigger(RecalcTrigger,Trigger6M)),NA())</f>
        <v>1.5362938563221462E-2</v>
      </c>
      <c r="Q2339" s="183">
        <f>IFERROR(_xll.qlIndexFixing(ONIndex1Y,I2339,TRUE,_xll.ohTrigger(RecalcTrigger,Trigger1Y)),NA())</f>
        <v>1.5636920610431204E-2</v>
      </c>
    </row>
    <row r="2340" spans="2:17" x14ac:dyDescent="0.2">
      <c r="B2340" s="39" t="s">
        <v>42</v>
      </c>
      <c r="D2340" s="42">
        <f>_xll.qlCalendarAdvance(Calendar,$D2339,B2340,"f",FALSE)</f>
        <v>55865</v>
      </c>
      <c r="E2340" s="177">
        <f>_xll.qlInterestRateIndexValueDate(IndexON,D2340)</f>
        <v>55865</v>
      </c>
      <c r="F2340" s="193">
        <f>IFERROR(_xll.qlIndexFixing(IndexON,D2340,TRUE,_xll.ohTrigger(RecalcTrigger,TriggerON)),NA())</f>
        <v>1.513646463329188E-2</v>
      </c>
      <c r="H2340" s="42">
        <f>_xll.qlCalendarAdvance(Calendar,$H2339,B2340,"f",FALSE)</f>
        <v>55865</v>
      </c>
      <c r="I2340" s="177">
        <f>_xll.qlInterestRateIndexValueDate(Index1M,$H2340)</f>
        <v>55869</v>
      </c>
      <c r="J2340" s="182">
        <f>IFERROR(_xll.qlIndexFixing(Index1M,$H2340,TRUE,_xll.ohTrigger(RecalcTrigger,Trigger1M)),NA())</f>
        <v>1.5024845189165649E-2</v>
      </c>
      <c r="K2340" s="44" t="e">
        <f>IFERROR(_xll.qlIndexFixing(Index3M,H2340,TRUE,_xll.ohTrigger(RecalcTrigger,Trigger3M)),NA())</f>
        <v>#N/A</v>
      </c>
      <c r="L2340" s="44">
        <f>IFERROR(_xll.qlIndexFixing(Index6M,$H2340,TRUE,_xll.ohTrigger(RecalcTrigger,Trigger6M)),NA())</f>
        <v>1.5328058368226732E-2</v>
      </c>
      <c r="M2340" s="183">
        <f>IFERROR(_xll.qlIndexFixing(Index1Y,$H2340,TRUE,_xll.ohTrigger(RecalcTrigger,Trigger1Y)),NA())</f>
        <v>1.5600589363117357E-2</v>
      </c>
      <c r="N2340" s="182">
        <f>IFERROR(_xll.qlIndexFixing(ONIndex1M,I2340,TRUE,_xll.ohTrigger(RecalcTrigger,Trigger1M)),NA())</f>
        <v>1.5021566143769149E-2</v>
      </c>
      <c r="O2340" s="44" t="e">
        <f>IFERROR(_xll.qlIndexFixing(ONIndex3M,I2340,TRUE,_xll.ohTrigger(RecalcTrigger,Trigger3M)),NA())</f>
        <v>#N/A</v>
      </c>
      <c r="P2340" s="44">
        <f>IFERROR(_xll.qlIndexFixing(ONIndex6M,I2340,TRUE,_xll.ohTrigger(RecalcTrigger,Trigger6M)),NA())</f>
        <v>1.5356454745738546E-2</v>
      </c>
      <c r="Q2340" s="183">
        <f>IFERROR(_xll.qlIndexFixing(ONIndex1Y,I2340,TRUE,_xll.ohTrigger(RecalcTrigger,Trigger1Y)),NA())</f>
        <v>1.563156985027625E-2</v>
      </c>
    </row>
    <row r="2341" spans="2:17" x14ac:dyDescent="0.2">
      <c r="B2341" s="39" t="s">
        <v>42</v>
      </c>
      <c r="D2341" s="42">
        <f>_xll.qlCalendarAdvance(Calendar,$D2340,B2341,"f",FALSE)</f>
        <v>55872</v>
      </c>
      <c r="E2341" s="177">
        <f>_xll.qlInterestRateIndexValueDate(IndexON,D2341)</f>
        <v>55872</v>
      </c>
      <c r="F2341" s="193">
        <f>IFERROR(_xll.qlIndexFixing(IndexON,D2341,TRUE,_xll.ohTrigger(RecalcTrigger,TriggerON)),NA())</f>
        <v>1.5131465579800718E-2</v>
      </c>
      <c r="H2341" s="42">
        <f>_xll.qlCalendarAdvance(Calendar,$H2340,B2341,"f",FALSE)</f>
        <v>55872</v>
      </c>
      <c r="I2341" s="177">
        <f>_xll.qlInterestRateIndexValueDate(Index1M,$H2341)</f>
        <v>55876</v>
      </c>
      <c r="J2341" s="182">
        <f>IFERROR(_xll.qlIndexFixing(Index1M,$H2341,TRUE,_xll.ohTrigger(RecalcTrigger,Trigger1M)),NA())</f>
        <v>1.5021528454663121E-2</v>
      </c>
      <c r="K2341" s="44" t="e">
        <f>IFERROR(_xll.qlIndexFixing(Index3M,H2341,TRUE,_xll.ohTrigger(RecalcTrigger,Trigger3M)),NA())</f>
        <v>#N/A</v>
      </c>
      <c r="L2341" s="44">
        <f>IFERROR(_xll.qlIndexFixing(Index6M,$H2341,TRUE,_xll.ohTrigger(RecalcTrigger,Trigger6M)),NA())</f>
        <v>1.5320899325865169E-2</v>
      </c>
      <c r="M2341" s="183">
        <f>IFERROR(_xll.qlIndexFixing(Index1Y,$H2341,TRUE,_xll.ohTrigger(RecalcTrigger,Trigger1Y)),NA())</f>
        <v>1.5594247677379281E-2</v>
      </c>
      <c r="N2341" s="182">
        <f>IFERROR(_xll.qlIndexFixing(ONIndex1M,I2341,TRUE,_xll.ohTrigger(RecalcTrigger,Trigger1M)),NA())</f>
        <v>1.5017502174847763E-2</v>
      </c>
      <c r="O2341" s="44" t="e">
        <f>IFERROR(_xll.qlIndexFixing(ONIndex3M,I2341,TRUE,_xll.ohTrigger(RecalcTrigger,Trigger3M)),NA())</f>
        <v>#N/A</v>
      </c>
      <c r="P2341" s="44">
        <f>IFERROR(_xll.qlIndexFixing(ONIndex6M,I2341,TRUE,_xll.ohTrigger(RecalcTrigger,Trigger6M)),NA())</f>
        <v>1.5347768275502105E-2</v>
      </c>
      <c r="Q2341" s="183">
        <f>IFERROR(_xll.qlIndexFixing(ONIndex1Y,I2341,TRUE,_xll.ohTrigger(RecalcTrigger,Trigger1Y)),NA())</f>
        <v>1.5624547362964591E-2</v>
      </c>
    </row>
    <row r="2342" spans="2:17" x14ac:dyDescent="0.2">
      <c r="B2342" s="39" t="s">
        <v>42</v>
      </c>
      <c r="D2342" s="42">
        <f>_xll.qlCalendarAdvance(Calendar,$D2341,B2342,"f",FALSE)</f>
        <v>55880</v>
      </c>
      <c r="E2342" s="177">
        <f>_xll.qlInterestRateIndexValueDate(IndexON,D2342)</f>
        <v>55880</v>
      </c>
      <c r="F2342" s="193">
        <f>IFERROR(_xll.qlIndexFixing(IndexON,D2342,TRUE,_xll.ohTrigger(RecalcTrigger,TriggerON)),NA())</f>
        <v>1.5125624845024888E-2</v>
      </c>
      <c r="H2342" s="42">
        <f>_xll.qlCalendarAdvance(Calendar,$H2341,B2342,"f",FALSE)</f>
        <v>55880</v>
      </c>
      <c r="I2342" s="177">
        <f>_xll.qlInterestRateIndexValueDate(Index1M,$H2342)</f>
        <v>55884</v>
      </c>
      <c r="J2342" s="182">
        <f>IFERROR(_xll.qlIndexFixing(Index1M,$H2342,TRUE,_xll.ohTrigger(RecalcTrigger,Trigger1M)),NA())</f>
        <v>1.5017715930268868E-2</v>
      </c>
      <c r="K2342" s="44" t="e">
        <f>IFERROR(_xll.qlIndexFixing(Index3M,H2342,TRUE,_xll.ohTrigger(RecalcTrigger,Trigger3M)),NA())</f>
        <v>#N/A</v>
      </c>
      <c r="L2342" s="44">
        <f>IFERROR(_xll.qlIndexFixing(Index6M,$H2342,TRUE,_xll.ohTrigger(RecalcTrigger,Trigger6M)),NA())</f>
        <v>1.5312867105038227E-2</v>
      </c>
      <c r="M2342" s="183">
        <f>IFERROR(_xll.qlIndexFixing(Index1Y,$H2342,TRUE,_xll.ohTrigger(RecalcTrigger,Trigger1Y)),NA())</f>
        <v>1.5586957899790477E-2</v>
      </c>
      <c r="N2342" s="182">
        <f>IFERROR(_xll.qlIndexFixing(ONIndex1M,I2342,TRUE,_xll.ohTrigger(RecalcTrigger,Trigger1M)),NA())</f>
        <v>1.5014197004870056E-2</v>
      </c>
      <c r="O2342" s="44" t="e">
        <f>IFERROR(_xll.qlIndexFixing(ONIndex3M,I2342,TRUE,_xll.ohTrigger(RecalcTrigger,Trigger3M)),NA())</f>
        <v>#N/A</v>
      </c>
      <c r="P2342" s="44">
        <f>IFERROR(_xll.qlIndexFixing(ONIndex6M,I2342,TRUE,_xll.ohTrigger(RecalcTrigger,Trigger6M)),NA())</f>
        <v>1.5341174819534231E-2</v>
      </c>
      <c r="Q2342" s="183">
        <f>IFERROR(_xll.qlIndexFixing(ONIndex1Y,I2342,TRUE,_xll.ohTrigger(RecalcTrigger,Trigger1Y)),NA())</f>
        <v>1.5619117094649582E-2</v>
      </c>
    </row>
    <row r="2343" spans="2:17" x14ac:dyDescent="0.2">
      <c r="B2343" s="39" t="s">
        <v>42</v>
      </c>
      <c r="D2343" s="42">
        <f>_xll.qlCalendarAdvance(Calendar,$D2342,B2343,"f",FALSE)</f>
        <v>55887</v>
      </c>
      <c r="E2343" s="177">
        <f>_xll.qlInterestRateIndexValueDate(IndexON,D2343)</f>
        <v>55887</v>
      </c>
      <c r="F2343" s="193">
        <f>IFERROR(_xll.qlIndexFixing(IndexON,D2343,TRUE,_xll.ohTrigger(RecalcTrigger,TriggerON)),NA())</f>
        <v>1.5120549664695559E-2</v>
      </c>
      <c r="H2343" s="42">
        <f>_xll.qlCalendarAdvance(Calendar,$H2342,B2343,"f",FALSE)</f>
        <v>55887</v>
      </c>
      <c r="I2343" s="177">
        <f>_xll.qlInterestRateIndexValueDate(Index1M,$H2343)</f>
        <v>55891</v>
      </c>
      <c r="J2343" s="182">
        <f>IFERROR(_xll.qlIndexFixing(Index1M,$H2343,TRUE,_xll.ohTrigger(RecalcTrigger,Trigger1M)),NA())</f>
        <v>1.501436071763469E-2</v>
      </c>
      <c r="K2343" s="44" t="e">
        <f>IFERROR(_xll.qlIndexFixing(Index3M,H2343,TRUE,_xll.ohTrigger(RecalcTrigger,Trigger3M)),NA())</f>
        <v>#N/A</v>
      </c>
      <c r="L2343" s="44">
        <f>IFERROR(_xll.qlIndexFixing(Index6M,$H2343,TRUE,_xll.ohTrigger(RecalcTrigger,Trigger6M)),NA())</f>
        <v>1.530561261683956E-2</v>
      </c>
      <c r="M2343" s="183">
        <f>IFERROR(_xll.qlIndexFixing(Index1Y,$H2343,TRUE,_xll.ohTrigger(RecalcTrigger,Trigger1Y)),NA())</f>
        <v>1.5580542415397761E-2</v>
      </c>
      <c r="N2343" s="182">
        <f>IFERROR(_xll.qlIndexFixing(ONIndex1M,I2343,TRUE,_xll.ohTrigger(RecalcTrigger,Trigger1M)),NA())</f>
        <v>1.5011199384877827E-2</v>
      </c>
      <c r="O2343" s="44" t="e">
        <f>IFERROR(_xll.qlIndexFixing(ONIndex3M,I2343,TRUE,_xll.ohTrigger(RecalcTrigger,Trigger3M)),NA())</f>
        <v>#N/A</v>
      </c>
      <c r="P2343" s="44">
        <f>IFERROR(_xll.qlIndexFixing(ONIndex6M,I2343,TRUE,_xll.ohTrigger(RecalcTrigger,Trigger6M)),NA())</f>
        <v>1.5335784636674177E-2</v>
      </c>
      <c r="Q2343" s="183">
        <f>IFERROR(_xll.qlIndexFixing(ONIndex1Y,I2343,TRUE,_xll.ohTrigger(RecalcTrigger,Trigger1Y)),NA())</f>
        <v>1.5614541304183049E-2</v>
      </c>
    </row>
    <row r="2344" spans="2:17" x14ac:dyDescent="0.2">
      <c r="B2344" s="39" t="s">
        <v>42</v>
      </c>
      <c r="D2344" s="42">
        <f>_xll.qlCalendarAdvance(Calendar,$D2343,B2344,"f",FALSE)</f>
        <v>55894</v>
      </c>
      <c r="E2344" s="177">
        <f>_xll.qlInterestRateIndexValueDate(IndexON,D2344)</f>
        <v>55894</v>
      </c>
      <c r="F2344" s="193">
        <f>IFERROR(_xll.qlIndexFixing(IndexON,D2344,TRUE,_xll.ohTrigger(RecalcTrigger,TriggerON)),NA())</f>
        <v>1.5115441277782082E-2</v>
      </c>
      <c r="H2344" s="42">
        <f>_xll.qlCalendarAdvance(Calendar,$H2343,B2344,"f",FALSE)</f>
        <v>55894</v>
      </c>
      <c r="I2344" s="177">
        <f>_xll.qlInterestRateIndexValueDate(Index1M,$H2344)</f>
        <v>55898</v>
      </c>
      <c r="J2344" s="182">
        <f>IFERROR(_xll.qlIndexFixing(Index1M,$H2344,TRUE,_xll.ohTrigger(RecalcTrigger,Trigger1M)),NA())</f>
        <v>1.5010987507317169E-2</v>
      </c>
      <c r="K2344" s="44" t="e">
        <f>IFERROR(_xll.qlIndexFixing(Index3M,H2344,TRUE,_xll.ohTrigger(RecalcTrigger,Trigger3M)),NA())</f>
        <v>#N/A</v>
      </c>
      <c r="L2344" s="44">
        <f>IFERROR(_xll.qlIndexFixing(Index6M,$H2344,TRUE,_xll.ohTrigger(RecalcTrigger,Trigger6M)),NA())</f>
        <v>1.5298311780070826E-2</v>
      </c>
      <c r="M2344" s="183">
        <f>IFERROR(_xll.qlIndexFixing(Index1Y,$H2344,TRUE,_xll.ohTrigger(RecalcTrigger,Trigger1Y)),NA())</f>
        <v>1.55740924085487E-2</v>
      </c>
      <c r="N2344" s="182">
        <f>IFERROR(_xll.qlIndexFixing(ONIndex1M,I2344,TRUE,_xll.ohTrigger(RecalcTrigger,Trigger1M)),NA())</f>
        <v>1.5007863774050278E-2</v>
      </c>
      <c r="O2344" s="44" t="e">
        <f>IFERROR(_xll.qlIndexFixing(ONIndex3M,I2344,TRUE,_xll.ohTrigger(RecalcTrigger,Trigger3M)),NA())</f>
        <v>#N/A</v>
      </c>
      <c r="P2344" s="44">
        <f>IFERROR(_xll.qlIndexFixing(ONIndex6M,I2344,TRUE,_xll.ohTrigger(RecalcTrigger,Trigger6M)),NA())</f>
        <v>1.532911448584251E-2</v>
      </c>
      <c r="Q2344" s="183">
        <f>IFERROR(_xll.qlIndexFixing(ONIndex1Y,I2344,TRUE,_xll.ohTrigger(RecalcTrigger,Trigger1Y)),NA())</f>
        <v>1.5609055529948179E-2</v>
      </c>
    </row>
    <row r="2345" spans="2:17" x14ac:dyDescent="0.2">
      <c r="B2345" s="39" t="s">
        <v>42</v>
      </c>
      <c r="D2345" s="42">
        <f>_xll.qlCalendarAdvance(Calendar,$D2344,B2345,"f",FALSE)</f>
        <v>55901</v>
      </c>
      <c r="E2345" s="177">
        <f>_xll.qlInterestRateIndexValueDate(IndexON,D2345)</f>
        <v>55901</v>
      </c>
      <c r="F2345" s="193">
        <f>IFERROR(_xll.qlIndexFixing(IndexON,D2345,TRUE,_xll.ohTrigger(RecalcTrigger,TriggerON)),NA())</f>
        <v>1.5110299632645763E-2</v>
      </c>
      <c r="H2345" s="42">
        <f>_xll.qlCalendarAdvance(Calendar,$H2344,B2345,"f",FALSE)</f>
        <v>55901</v>
      </c>
      <c r="I2345" s="177">
        <f>_xll.qlInterestRateIndexValueDate(Index1M,$H2345)</f>
        <v>55905</v>
      </c>
      <c r="J2345" s="182">
        <f>IFERROR(_xll.qlIndexFixing(Index1M,$H2345,TRUE,_xll.ohTrigger(RecalcTrigger,Trigger1M)),NA())</f>
        <v>1.5007596273076648E-2</v>
      </c>
      <c r="K2345" s="44" t="e">
        <f>IFERROR(_xll.qlIndexFixing(Index3M,H2345,TRUE,_xll.ohTrigger(RecalcTrigger,Trigger3M)),NA())</f>
        <v>#N/A</v>
      </c>
      <c r="L2345" s="44">
        <f>IFERROR(_xll.qlIndexFixing(Index6M,$H2345,TRUE,_xll.ohTrigger(RecalcTrigger,Trigger6M)),NA())</f>
        <v>1.5290964520737296E-2</v>
      </c>
      <c r="M2345" s="183">
        <f>IFERROR(_xll.qlIndexFixing(Index1Y,$H2345,TRUE,_xll.ohTrigger(RecalcTrigger,Trigger1Y)),NA())</f>
        <v>1.5567607826377306E-2</v>
      </c>
      <c r="N2345" s="182">
        <f>IFERROR(_xll.qlIndexFixing(ONIndex1M,I2345,TRUE,_xll.ohTrigger(RecalcTrigger,Trigger1M)),NA())</f>
        <v>1.500451020966409E-2</v>
      </c>
      <c r="O2345" s="44" t="e">
        <f>IFERROR(_xll.qlIndexFixing(ONIndex3M,I2345,TRUE,_xll.ohTrigger(RecalcTrigger,Trigger3M)),NA())</f>
        <v>#N/A</v>
      </c>
      <c r="P2345" s="44">
        <f>IFERROR(_xll.qlIndexFixing(ONIndex6M,I2345,TRUE,_xll.ohTrigger(RecalcTrigger,Trigger6M)),NA())</f>
        <v>1.5322399167860823E-2</v>
      </c>
      <c r="Q2345" s="183">
        <f>IFERROR(_xll.qlIndexFixing(ONIndex1Y,I2345,TRUE,_xll.ohTrigger(RecalcTrigger,Trigger1Y)),NA())</f>
        <v>1.5603537030450809E-2</v>
      </c>
    </row>
    <row r="2346" spans="2:17" x14ac:dyDescent="0.2">
      <c r="B2346" s="39" t="s">
        <v>42</v>
      </c>
      <c r="D2346" s="42">
        <f>_xll.qlCalendarAdvance(Calendar,$D2345,B2346,"f",FALSE)</f>
        <v>55908</v>
      </c>
      <c r="E2346" s="177">
        <f>_xll.qlInterestRateIndexValueDate(IndexON,D2346)</f>
        <v>55908</v>
      </c>
      <c r="F2346" s="193">
        <f>IFERROR(_xll.qlIndexFixing(IndexON,D2346,TRUE,_xll.ohTrigger(RecalcTrigger,TriggerON)),NA())</f>
        <v>1.5105124677488035E-2</v>
      </c>
      <c r="H2346" s="42">
        <f>_xll.qlCalendarAdvance(Calendar,$H2345,B2346,"f",FALSE)</f>
        <v>55908</v>
      </c>
      <c r="I2346" s="177">
        <f>_xll.qlInterestRateIndexValueDate(Index1M,$H2346)</f>
        <v>55912</v>
      </c>
      <c r="J2346" s="182">
        <f>IFERROR(_xll.qlIndexFixing(Index1M,$H2346,TRUE,_xll.ohTrigger(RecalcTrigger,Trigger1M)),NA())</f>
        <v>1.5004186988686366E-2</v>
      </c>
      <c r="K2346" s="44" t="e">
        <f>IFERROR(_xll.qlIndexFixing(Index3M,H2346,TRUE,_xll.ohTrigger(RecalcTrigger,Trigger3M)),NA())</f>
        <v>#N/A</v>
      </c>
      <c r="L2346" s="44">
        <f>IFERROR(_xll.qlIndexFixing(Index6M,$H2346,TRUE,_xll.ohTrigger(RecalcTrigger,Trigger6M)),NA())</f>
        <v>1.5283570764849532E-2</v>
      </c>
      <c r="M2346" s="183">
        <f>IFERROR(_xll.qlIndexFixing(Index1Y,$H2346,TRUE,_xll.ohTrigger(RecalcTrigger,Trigger1Y)),NA())</f>
        <v>1.5561088616023728E-2</v>
      </c>
      <c r="N2346" s="182">
        <f>IFERROR(_xll.qlIndexFixing(ONIndex1M,I2346,TRUE,_xll.ohTrigger(RecalcTrigger,Trigger1M)),NA())</f>
        <v>1.5001138665340363E-2</v>
      </c>
      <c r="O2346" s="44" t="e">
        <f>IFERROR(_xll.qlIndexFixing(ONIndex3M,I2346,TRUE,_xll.ohTrigger(RecalcTrigger,Trigger3M)),NA())</f>
        <v>#N/A</v>
      </c>
      <c r="P2346" s="44">
        <f>IFERROR(_xll.qlIndexFixing(ONIndex6M,I2346,TRUE,_xll.ohTrigger(RecalcTrigger,Trigger6M)),NA())</f>
        <v>1.5315638608788262E-2</v>
      </c>
      <c r="Q2346" s="183">
        <f>IFERROR(_xll.qlIndexFixing(ONIndex1Y,I2346,TRUE,_xll.ohTrigger(RecalcTrigger,Trigger1Y)),NA())</f>
        <v>1.5597985753252885E-2</v>
      </c>
    </row>
    <row r="2347" spans="2:17" x14ac:dyDescent="0.2">
      <c r="B2347" s="39" t="s">
        <v>42</v>
      </c>
      <c r="D2347" s="42">
        <f>_xll.qlCalendarAdvance(Calendar,$D2346,B2347,"f",FALSE)</f>
        <v>55915</v>
      </c>
      <c r="E2347" s="177">
        <f>_xll.qlInterestRateIndexValueDate(IndexON,D2347)</f>
        <v>55915</v>
      </c>
      <c r="F2347" s="193">
        <f>IFERROR(_xll.qlIndexFixing(IndexON,D2347,TRUE,_xll.ohTrigger(RecalcTrigger,TriggerON)),NA())</f>
        <v>1.5099916360510335E-2</v>
      </c>
      <c r="H2347" s="42">
        <f>_xll.qlCalendarAdvance(Calendar,$H2346,B2347,"f",FALSE)</f>
        <v>55915</v>
      </c>
      <c r="I2347" s="177">
        <f>_xll.qlInterestRateIndexValueDate(Index1M,$H2347)</f>
        <v>55919</v>
      </c>
      <c r="J2347" s="182">
        <f>IFERROR(_xll.qlIndexFixing(Index1M,$H2347,TRUE,_xll.ohTrigger(RecalcTrigger,Trigger1M)),NA())</f>
        <v>1.5000561064590277E-2</v>
      </c>
      <c r="K2347" s="44" t="e">
        <f>IFERROR(_xll.qlIndexFixing(Index3M,H2347,TRUE,_xll.ohTrigger(RecalcTrigger,Trigger3M)),NA())</f>
        <v>#N/A</v>
      </c>
      <c r="L2347" s="44">
        <f>IFERROR(_xll.qlIndexFixing(Index6M,$H2347,TRUE,_xll.ohTrigger(RecalcTrigger,Trigger6M)),NA())</f>
        <v>1.5276130438420315E-2</v>
      </c>
      <c r="M2347" s="183">
        <f>IFERROR(_xll.qlIndexFixing(Index1Y,$H2347,TRUE,_xll.ohTrigger(RecalcTrigger,Trigger1Y)),NA())</f>
        <v>1.5554534724633149E-2</v>
      </c>
      <c r="N2347" s="182">
        <f>IFERROR(_xll.qlIndexFixing(ONIndex1M,I2347,TRUE,_xll.ohTrigger(RecalcTrigger,Trigger1M)),NA())</f>
        <v>1.4997749114860071E-2</v>
      </c>
      <c r="O2347" s="44" t="e">
        <f>IFERROR(_xll.qlIndexFixing(ONIndex3M,I2347,TRUE,_xll.ohTrigger(RecalcTrigger,Trigger3M)),NA())</f>
        <v>#N/A</v>
      </c>
      <c r="P2347" s="44">
        <f>IFERROR(_xll.qlIndexFixing(ONIndex6M,I2347,TRUE,_xll.ohTrigger(RecalcTrigger,Trigger6M)),NA())</f>
        <v>1.5308832734604039E-2</v>
      </c>
      <c r="Q2347" s="183">
        <f>IFERROR(_xll.qlIndexFixing(ONIndex1Y,I2347,TRUE,_xll.ohTrigger(RecalcTrigger,Trigger1Y)),NA())</f>
        <v>1.5592401645356802E-2</v>
      </c>
    </row>
    <row r="2348" spans="2:17" x14ac:dyDescent="0.2">
      <c r="B2348" s="39" t="s">
        <v>42</v>
      </c>
      <c r="D2348" s="42">
        <f>_xll.qlCalendarAdvance(Calendar,$D2347,B2348,"f",FALSE)</f>
        <v>55922</v>
      </c>
      <c r="E2348" s="177">
        <f>_xll.qlInterestRateIndexValueDate(IndexON,D2348)</f>
        <v>55922</v>
      </c>
      <c r="F2348" s="193">
        <f>IFERROR(_xll.qlIndexFixing(IndexON,D2348,TRUE,_xll.ohTrigger(RecalcTrigger,TriggerON)),NA())</f>
        <v>1.5094674629994032E-2</v>
      </c>
      <c r="H2348" s="42">
        <f>_xll.qlCalendarAdvance(Calendar,$H2347,B2348,"f",FALSE)</f>
        <v>55922</v>
      </c>
      <c r="I2348" s="177">
        <f>_xll.qlInterestRateIndexValueDate(Index1M,$H2348)</f>
        <v>55926</v>
      </c>
      <c r="J2348" s="182">
        <f>IFERROR(_xll.qlIndexFixing(Index1M,$H2348,TRUE,_xll.ohTrigger(RecalcTrigger,Trigger1M)),NA())</f>
        <v>1.4997119916369619E-2</v>
      </c>
      <c r="K2348" s="44" t="e">
        <f>IFERROR(_xll.qlIndexFixing(Index3M,H2348,TRUE,_xll.ohTrigger(RecalcTrigger,Trigger3M)),NA())</f>
        <v>#N/A</v>
      </c>
      <c r="L2348" s="44">
        <f>IFERROR(_xll.qlIndexFixing(Index6M,$H2348,TRUE,_xll.ohTrigger(RecalcTrigger,Trigger6M)),NA())</f>
        <v>1.526864346746948E-2</v>
      </c>
      <c r="M2348" s="183">
        <f>IFERROR(_xll.qlIndexFixing(Index1Y,$H2348,TRUE,_xll.ohTrigger(RecalcTrigger,Trigger1Y)),NA())</f>
        <v>1.5547946099354695E-2</v>
      </c>
      <c r="N2348" s="182">
        <f>IFERROR(_xll.qlIndexFixing(ONIndex1M,I2348,TRUE,_xll.ohTrigger(RecalcTrigger,Trigger1M)),NA())</f>
        <v>1.4994341532084121E-2</v>
      </c>
      <c r="O2348" s="44" t="e">
        <f>IFERROR(_xll.qlIndexFixing(ONIndex3M,I2348,TRUE,_xll.ohTrigger(RecalcTrigger,Trigger3M)),NA())</f>
        <v>#N/A</v>
      </c>
      <c r="P2348" s="44">
        <f>IFERROR(_xll.qlIndexFixing(ONIndex6M,I2348,TRUE,_xll.ohTrigger(RecalcTrigger,Trigger6M)),NA())</f>
        <v>1.5301981471607107E-2</v>
      </c>
      <c r="Q2348" s="183">
        <f>IFERROR(_xll.qlIndexFixing(ONIndex1Y,I2348,TRUE,_xll.ohTrigger(RecalcTrigger,Trigger1Y)),NA())</f>
        <v>1.558678465440444E-2</v>
      </c>
    </row>
    <row r="2349" spans="2:17" x14ac:dyDescent="0.2">
      <c r="B2349" s="39" t="s">
        <v>42</v>
      </c>
      <c r="D2349" s="42">
        <f>_xll.qlCalendarAdvance(Calendar,$D2348,B2349,"f",FALSE)</f>
        <v>55929</v>
      </c>
      <c r="E2349" s="177">
        <f>_xll.qlInterestRateIndexValueDate(IndexON,D2349)</f>
        <v>55929</v>
      </c>
      <c r="F2349" s="193">
        <f>IFERROR(_xll.qlIndexFixing(IndexON,D2349,TRUE,_xll.ohTrigger(RecalcTrigger,TriggerON)),NA())</f>
        <v>1.508939943414056E-2</v>
      </c>
      <c r="H2349" s="42">
        <f>_xll.qlCalendarAdvance(Calendar,$H2348,B2349,"f",FALSE)</f>
        <v>55929</v>
      </c>
      <c r="I2349" s="177">
        <f>_xll.qlInterestRateIndexValueDate(Index1M,$H2349)</f>
        <v>55933</v>
      </c>
      <c r="J2349" s="182">
        <f>IFERROR(_xll.qlIndexFixing(Index1M,$H2349,TRUE,_xll.ohTrigger(RecalcTrigger,Trigger1M)),NA())</f>
        <v>1.4993660647081455E-2</v>
      </c>
      <c r="K2349" s="44" t="e">
        <f>IFERROR(_xll.qlIndexFixing(Index3M,H2349,TRUE,_xll.ohTrigger(RecalcTrigger,Trigger3M)),NA())</f>
        <v>#N/A</v>
      </c>
      <c r="L2349" s="44">
        <f>IFERROR(_xll.qlIndexFixing(Index6M,$H2349,TRUE,_xll.ohTrigger(RecalcTrigger,Trigger6M)),NA())</f>
        <v>1.5261109778020405E-2</v>
      </c>
      <c r="M2349" s="183">
        <f>IFERROR(_xll.qlIndexFixing(Index1Y,$H2349,TRUE,_xll.ohTrigger(RecalcTrigger,Trigger1Y)),NA())</f>
        <v>1.5541322687343184E-2</v>
      </c>
      <c r="N2349" s="182">
        <f>IFERROR(_xll.qlIndexFixing(ONIndex1M,I2349,TRUE,_xll.ohTrigger(RecalcTrigger,Trigger1M)),NA())</f>
        <v>1.4990915890793488E-2</v>
      </c>
      <c r="O2349" s="44" t="e">
        <f>IFERROR(_xll.qlIndexFixing(ONIndex3M,I2349,TRUE,_xll.ohTrigger(RecalcTrigger,Trigger3M)),NA())</f>
        <v>#N/A</v>
      </c>
      <c r="P2349" s="44">
        <f>IFERROR(_xll.qlIndexFixing(ONIndex6M,I2349,TRUE,_xll.ohTrigger(RecalcTrigger,Trigger6M)),NA())</f>
        <v>1.5295084745776677E-2</v>
      </c>
      <c r="Q2349" s="183">
        <f>IFERROR(_xll.qlIndexFixing(ONIndex1Y,I2349,TRUE,_xll.ohTrigger(RecalcTrigger,Trigger1Y)),NA())</f>
        <v>1.5581134727398194E-2</v>
      </c>
    </row>
    <row r="2350" spans="2:17" x14ac:dyDescent="0.2">
      <c r="B2350" s="39" t="s">
        <v>42</v>
      </c>
      <c r="D2350" s="42">
        <f>_xll.qlCalendarAdvance(Calendar,$D2349,B2350,"f",FALSE)</f>
        <v>55936</v>
      </c>
      <c r="E2350" s="177">
        <f>_xll.qlInterestRateIndexValueDate(IndexON,D2350)</f>
        <v>55936</v>
      </c>
      <c r="F2350" s="193">
        <f>IFERROR(_xll.qlIndexFixing(IndexON,D2350,TRUE,_xll.ohTrigger(RecalcTrigger,TriggerON)),NA())</f>
        <v>1.5084090721231291E-2</v>
      </c>
      <c r="H2350" s="42">
        <f>_xll.qlCalendarAdvance(Calendar,$H2349,B2350,"f",FALSE)</f>
        <v>55936</v>
      </c>
      <c r="I2350" s="177">
        <f>_xll.qlInterestRateIndexValueDate(Index1M,$H2350)</f>
        <v>55940</v>
      </c>
      <c r="J2350" s="182">
        <f>IFERROR(_xll.qlIndexFixing(Index1M,$H2350,TRUE,_xll.ohTrigger(RecalcTrigger,Trigger1M)),NA())</f>
        <v>1.4990183230495342E-2</v>
      </c>
      <c r="K2350" s="44" t="e">
        <f>IFERROR(_xll.qlIndexFixing(Index3M,H2350,TRUE,_xll.ohTrigger(RecalcTrigger,Trigger3M)),NA())</f>
        <v>#N/A</v>
      </c>
      <c r="L2350" s="44">
        <f>IFERROR(_xll.qlIndexFixing(Index6M,$H2350,TRUE,_xll.ohTrigger(RecalcTrigger,Trigger6M)),NA())</f>
        <v>1.5253529296098229E-2</v>
      </c>
      <c r="M2350" s="183">
        <f>IFERROR(_xll.qlIndexFixing(Index1Y,$H2350,TRUE,_xll.ohTrigger(RecalcTrigger,Trigger1Y)),NA())</f>
        <v>1.5534664435759132E-2</v>
      </c>
      <c r="N2350" s="182">
        <f>IFERROR(_xll.qlIndexFixing(ONIndex1M,I2350,TRUE,_xll.ohTrigger(RecalcTrigger,Trigger1M)),NA())</f>
        <v>1.4987472164689208E-2</v>
      </c>
      <c r="O2350" s="44" t="e">
        <f>IFERROR(_xll.qlIndexFixing(ONIndex3M,I2350,TRUE,_xll.ohTrigger(RecalcTrigger,Trigger3M)),NA())</f>
        <v>#N/A</v>
      </c>
      <c r="P2350" s="44">
        <f>IFERROR(_xll.qlIndexFixing(ONIndex6M,I2350,TRUE,_xll.ohTrigger(RecalcTrigger,Trigger6M)),NA())</f>
        <v>1.5288142482932088E-2</v>
      </c>
      <c r="Q2350" s="183">
        <f>IFERROR(_xll.qlIndexFixing(ONIndex1Y,I2350,TRUE,_xll.ohTrigger(RecalcTrigger,Trigger1Y)),NA())</f>
        <v>1.5575451811820074E-2</v>
      </c>
    </row>
    <row r="2351" spans="2:17" x14ac:dyDescent="0.2">
      <c r="B2351" s="39" t="s">
        <v>42</v>
      </c>
      <c r="D2351" s="42">
        <f>_xll.qlCalendarAdvance(Calendar,$D2350,B2351,"f",FALSE)</f>
        <v>55943</v>
      </c>
      <c r="E2351" s="177">
        <f>_xll.qlInterestRateIndexValueDate(IndexON,D2351)</f>
        <v>55943</v>
      </c>
      <c r="F2351" s="193">
        <f>IFERROR(_xll.qlIndexFixing(IndexON,D2351,TRUE,_xll.ohTrigger(RecalcTrigger,TriggerON)),NA())</f>
        <v>1.507874843946766E-2</v>
      </c>
      <c r="H2351" s="42">
        <f>_xll.qlCalendarAdvance(Calendar,$H2350,B2351,"f",FALSE)</f>
        <v>55943</v>
      </c>
      <c r="I2351" s="177">
        <f>_xll.qlInterestRateIndexValueDate(Index1M,$H2351)</f>
        <v>55947</v>
      </c>
      <c r="J2351" s="182">
        <f>IFERROR(_xll.qlIndexFixing(Index1M,$H2351,TRUE,_xll.ohTrigger(RecalcTrigger,Trigger1M)),NA())</f>
        <v>1.4987108661763162E-2</v>
      </c>
      <c r="K2351" s="44" t="e">
        <f>IFERROR(_xll.qlIndexFixing(Index3M,H2351,TRUE,_xll.ohTrigger(RecalcTrigger,Trigger3M)),NA())</f>
        <v>#N/A</v>
      </c>
      <c r="L2351" s="44">
        <f>IFERROR(_xll.qlIndexFixing(Index6M,$H2351,TRUE,_xll.ohTrigger(RecalcTrigger,Trigger6M)),NA())</f>
        <v>1.5245183514288415E-2</v>
      </c>
      <c r="M2351" s="183">
        <f>IFERROR(_xll.qlIndexFixing(Index1Y,$H2351,TRUE,_xll.ohTrigger(RecalcTrigger,Trigger1Y)),NA())</f>
        <v>1.5527971291766337E-2</v>
      </c>
      <c r="N2351" s="182">
        <f>IFERROR(_xll.qlIndexFixing(ONIndex1M,I2351,TRUE,_xll.ohTrigger(RecalcTrigger,Trigger1M)),NA())</f>
        <v>1.4984010327632191E-2</v>
      </c>
      <c r="O2351" s="44" t="e">
        <f>IFERROR(_xll.qlIndexFixing(ONIndex3M,I2351,TRUE,_xll.ohTrigger(RecalcTrigger,Trigger3M)),NA())</f>
        <v>#N/A</v>
      </c>
      <c r="P2351" s="44">
        <f>IFERROR(_xll.qlIndexFixing(ONIndex6M,I2351,TRUE,_xll.ohTrigger(RecalcTrigger,Trigger6M)),NA())</f>
        <v>1.528115460945223E-2</v>
      </c>
      <c r="Q2351" s="183">
        <f>IFERROR(_xll.qlIndexFixing(ONIndex1Y,I2351,TRUE,_xll.ohTrigger(RecalcTrigger,Trigger1Y)),NA())</f>
        <v>1.5569735854832345E-2</v>
      </c>
    </row>
    <row r="2352" spans="2:17" x14ac:dyDescent="0.2">
      <c r="B2352" s="39" t="s">
        <v>42</v>
      </c>
      <c r="D2352" s="42">
        <f>_xll.qlCalendarAdvance(Calendar,$D2351,B2352,"f",FALSE)</f>
        <v>55950</v>
      </c>
      <c r="E2352" s="177">
        <f>_xll.qlInterestRateIndexValueDate(IndexON,D2352)</f>
        <v>55950</v>
      </c>
      <c r="F2352" s="193">
        <f>IFERROR(_xll.qlIndexFixing(IndexON,D2352,TRUE,_xll.ohTrigger(RecalcTrigger,TriggerON)),NA())</f>
        <v>1.5073372536997809E-2</v>
      </c>
      <c r="H2352" s="42">
        <f>_xll.qlCalendarAdvance(Calendar,$H2351,B2352,"f",FALSE)</f>
        <v>55950</v>
      </c>
      <c r="I2352" s="177">
        <f>_xll.qlInterestRateIndexValueDate(Index1M,$H2352)</f>
        <v>55954</v>
      </c>
      <c r="J2352" s="182">
        <f>IFERROR(_xll.qlIndexFixing(Index1M,$H2352,TRUE,_xll.ohTrigger(RecalcTrigger,Trigger1M)),NA())</f>
        <v>1.4983350760047127E-2</v>
      </c>
      <c r="K2352" s="44" t="e">
        <f>IFERROR(_xll.qlIndexFixing(Index3M,H2352,TRUE,_xll.ohTrigger(RecalcTrigger,Trigger3M)),NA())</f>
        <v>#N/A</v>
      </c>
      <c r="L2352" s="44">
        <f>IFERROR(_xll.qlIndexFixing(Index6M,$H2352,TRUE,_xll.ohTrigger(RecalcTrigger,Trigger6M)),NA())</f>
        <v>1.523749811575432E-2</v>
      </c>
      <c r="M2352" s="183">
        <f>IFERROR(_xll.qlIndexFixing(Index1Y,$H2352,TRUE,_xll.ohTrigger(RecalcTrigger,Trigger1Y)),NA())</f>
        <v>1.5521243202535387E-2</v>
      </c>
      <c r="N2352" s="182">
        <f>IFERROR(_xll.qlIndexFixing(ONIndex1M,I2352,TRUE,_xll.ohTrigger(RecalcTrigger,Trigger1M)),NA())</f>
        <v>1.4980530353483346E-2</v>
      </c>
      <c r="O2352" s="44" t="e">
        <f>IFERROR(_xll.qlIndexFixing(ONIndex3M,I2352,TRUE,_xll.ohTrigger(RecalcTrigger,Trigger3M)),NA())</f>
        <v>#N/A</v>
      </c>
      <c r="P2352" s="44">
        <f>IFERROR(_xll.qlIndexFixing(ONIndex6M,I2352,TRUE,_xll.ohTrigger(RecalcTrigger,Trigger6M)),NA())</f>
        <v>1.527412105139625E-2</v>
      </c>
      <c r="Q2352" s="183">
        <f>IFERROR(_xll.qlIndexFixing(ONIndex1Y,I2352,TRUE,_xll.ohTrigger(RecalcTrigger,Trigger1Y)),NA())</f>
        <v>1.5563986803996954E-2</v>
      </c>
    </row>
    <row r="2353" spans="2:17" x14ac:dyDescent="0.2">
      <c r="B2353" s="39" t="s">
        <v>42</v>
      </c>
      <c r="D2353" s="42">
        <f>_xll.qlCalendarAdvance(Calendar,$D2352,B2353,"f",FALSE)</f>
        <v>55957</v>
      </c>
      <c r="E2353" s="177">
        <f>_xll.qlInterestRateIndexValueDate(IndexON,D2353)</f>
        <v>55957</v>
      </c>
      <c r="F2353" s="193">
        <f>IFERROR(_xll.qlIndexFixing(IndexON,D2353,TRUE,_xll.ohTrigger(RecalcTrigger,TriggerON)),NA())</f>
        <v>1.5067962962236336E-2</v>
      </c>
      <c r="H2353" s="42">
        <f>_xll.qlCalendarAdvance(Calendar,$H2352,B2353,"f",FALSE)</f>
        <v>55957</v>
      </c>
      <c r="I2353" s="177">
        <f>_xll.qlInterestRateIndexValueDate(Index1M,$H2353)</f>
        <v>55961</v>
      </c>
      <c r="J2353" s="182">
        <f>IFERROR(_xll.qlIndexFixing(Index1M,$H2353,TRUE,_xll.ohTrigger(RecalcTrigger,Trigger1M)),NA())</f>
        <v>1.497981439004771E-2</v>
      </c>
      <c r="K2353" s="44" t="e">
        <f>IFERROR(_xll.qlIndexFixing(Index3M,H2353,TRUE,_xll.ohTrigger(RecalcTrigger,Trigger3M)),NA())</f>
        <v>#N/A</v>
      </c>
      <c r="L2353" s="44">
        <f>IFERROR(_xll.qlIndexFixing(Index6M,$H2353,TRUE,_xll.ohTrigger(RecalcTrigger,Trigger6M)),NA())</f>
        <v>1.5229765681551386E-2</v>
      </c>
      <c r="M2353" s="183">
        <f>IFERROR(_xll.qlIndexFixing(Index1Y,$H2353,TRUE,_xll.ohTrigger(RecalcTrigger,Trigger1Y)),NA())</f>
        <v>1.5514480115241029E-2</v>
      </c>
      <c r="N2353" s="182">
        <f>IFERROR(_xll.qlIndexFixing(ONIndex1M,I2353,TRUE,_xll.ohTrigger(RecalcTrigger,Trigger1M)),NA())</f>
        <v>1.4977032215943709E-2</v>
      </c>
      <c r="O2353" s="44" t="e">
        <f>IFERROR(_xll.qlIndexFixing(ONIndex3M,I2353,TRUE,_xll.ohTrigger(RecalcTrigger,Trigger3M)),NA())</f>
        <v>#N/A</v>
      </c>
      <c r="P2353" s="44">
        <f>IFERROR(_xll.qlIndexFixing(ONIndex6M,I2353,TRUE,_xll.ohTrigger(RecalcTrigger,Trigger6M)),NA())</f>
        <v>1.5267041734583486E-2</v>
      </c>
      <c r="Q2353" s="183">
        <f>IFERROR(_xll.qlIndexFixing(ONIndex1Y,I2353,TRUE,_xll.ohTrigger(RecalcTrigger,Trigger1Y)),NA())</f>
        <v>1.5558204606236359E-2</v>
      </c>
    </row>
    <row r="2354" spans="2:17" x14ac:dyDescent="0.2">
      <c r="B2354" s="39" t="s">
        <v>42</v>
      </c>
      <c r="D2354" s="42">
        <f>_xll.qlCalendarAdvance(Calendar,$D2353,B2354,"f",FALSE)</f>
        <v>55964</v>
      </c>
      <c r="E2354" s="177">
        <f>_xll.qlInterestRateIndexValueDate(IndexON,D2354)</f>
        <v>55964</v>
      </c>
      <c r="F2354" s="193">
        <f>IFERROR(_xll.qlIndexFixing(IndexON,D2354,TRUE,_xll.ohTrigger(RecalcTrigger,TriggerON)),NA())</f>
        <v>1.506251966325145E-2</v>
      </c>
      <c r="H2354" s="42">
        <f>_xll.qlCalendarAdvance(Calendar,$H2353,B2354,"f",FALSE)</f>
        <v>55964</v>
      </c>
      <c r="I2354" s="177">
        <f>_xll.qlInterestRateIndexValueDate(Index1M,$H2354)</f>
        <v>55968</v>
      </c>
      <c r="J2354" s="182">
        <f>IFERROR(_xll.qlIndexFixing(Index1M,$H2354,TRUE,_xll.ohTrigger(RecalcTrigger,Trigger1M)),NA())</f>
        <v>1.4976259760030282E-2</v>
      </c>
      <c r="K2354" s="44" t="e">
        <f>IFERROR(_xll.qlIndexFixing(Index3M,H2354,TRUE,_xll.ohTrigger(RecalcTrigger,Trigger3M)),NA())</f>
        <v>#N/A</v>
      </c>
      <c r="L2354" s="44">
        <f>IFERROR(_xll.qlIndexFixing(Index6M,$H2354,TRUE,_xll.ohTrigger(RecalcTrigger,Trigger6M)),NA())</f>
        <v>1.52219861377279E-2</v>
      </c>
      <c r="M2354" s="183">
        <f>IFERROR(_xll.qlIndexFixing(Index1Y,$H2354,TRUE,_xll.ohTrigger(RecalcTrigger,Trigger1Y)),NA())</f>
        <v>1.5507681977063929E-2</v>
      </c>
      <c r="N2354" s="182">
        <f>IFERROR(_xll.qlIndexFixing(ONIndex1M,I2354,TRUE,_xll.ohTrigger(RecalcTrigger,Trigger1M)),NA())</f>
        <v>1.4973515888714317E-2</v>
      </c>
      <c r="O2354" s="44" t="e">
        <f>IFERROR(_xll.qlIndexFixing(ONIndex3M,I2354,TRUE,_xll.ohTrigger(RecalcTrigger,Trigger3M)),NA())</f>
        <v>#N/A</v>
      </c>
      <c r="P2354" s="44">
        <f>IFERROR(_xll.qlIndexFixing(ONIndex6M,I2354,TRUE,_xll.ohTrigger(RecalcTrigger,Trigger6M)),NA())</f>
        <v>1.5259916585232958E-2</v>
      </c>
      <c r="Q2354" s="183">
        <f>IFERROR(_xll.qlIndexFixing(ONIndex1Y,I2354,TRUE,_xll.ohTrigger(RecalcTrigger,Trigger1Y)),NA())</f>
        <v>1.5552389209032569E-2</v>
      </c>
    </row>
    <row r="2355" spans="2:17" x14ac:dyDescent="0.2">
      <c r="B2355" s="39" t="s">
        <v>42</v>
      </c>
      <c r="D2355" s="42">
        <f>_xll.qlCalendarAdvance(Calendar,$D2354,B2355,"f",FALSE)</f>
        <v>55971</v>
      </c>
      <c r="E2355" s="177">
        <f>_xll.qlInterestRateIndexValueDate(IndexON,D2355)</f>
        <v>55971</v>
      </c>
      <c r="F2355" s="193">
        <f>IFERROR(_xll.qlIndexFixing(IndexON,D2355,TRUE,_xll.ohTrigger(RecalcTrigger,TriggerON)),NA())</f>
        <v>1.5057042588404457E-2</v>
      </c>
      <c r="H2355" s="42">
        <f>_xll.qlCalendarAdvance(Calendar,$H2354,B2355,"f",FALSE)</f>
        <v>55971</v>
      </c>
      <c r="I2355" s="177">
        <f>_xll.qlInterestRateIndexValueDate(Index1M,$H2355)</f>
        <v>55975</v>
      </c>
      <c r="J2355" s="182">
        <f>IFERROR(_xll.qlIndexFixing(Index1M,$H2355,TRUE,_xll.ohTrigger(RecalcTrigger,Trigger1M)),NA())</f>
        <v>1.4972686843757761E-2</v>
      </c>
      <c r="K2355" s="44" t="e">
        <f>IFERROR(_xll.qlIndexFixing(Index3M,H2355,TRUE,_xll.ohTrigger(RecalcTrigger,Trigger3M)),NA())</f>
        <v>#N/A</v>
      </c>
      <c r="L2355" s="44">
        <f>IFERROR(_xll.qlIndexFixing(Index6M,$H2355,TRUE,_xll.ohTrigger(RecalcTrigger,Trigger6M)),NA())</f>
        <v>1.521441410795835E-2</v>
      </c>
      <c r="M2355" s="183">
        <f>IFERROR(_xll.qlIndexFixing(Index1Y,$H2355,TRUE,_xll.ohTrigger(RecalcTrigger,Trigger1Y)),NA())</f>
        <v>1.5500848735188468E-2</v>
      </c>
      <c r="N2355" s="182">
        <f>IFERROR(_xll.qlIndexFixing(ONIndex1M,I2355,TRUE,_xll.ohTrigger(RecalcTrigger,Trigger1M)),NA())</f>
        <v>1.4970212639424219E-2</v>
      </c>
      <c r="O2355" s="44" t="e">
        <f>IFERROR(_xll.qlIndexFixing(ONIndex3M,I2355,TRUE,_xll.ohTrigger(RecalcTrigger,Trigger3M)),NA())</f>
        <v>#N/A</v>
      </c>
      <c r="P2355" s="44">
        <f>IFERROR(_xll.qlIndexFixing(ONIndex6M,I2355,TRUE,_xll.ohTrigger(RecalcTrigger,Trigger6M)),NA())</f>
        <v>1.5251979460659371E-2</v>
      </c>
      <c r="Q2355" s="183">
        <f>IFERROR(_xll.qlIndexFixing(ONIndex1Y,I2355,TRUE,_xll.ohTrigger(RecalcTrigger,Trigger1Y)),NA())</f>
        <v>1.5546205240015709E-2</v>
      </c>
    </row>
    <row r="2356" spans="2:17" x14ac:dyDescent="0.2">
      <c r="B2356" s="39" t="s">
        <v>42</v>
      </c>
      <c r="D2356" s="42">
        <f>_xll.qlCalendarAdvance(Calendar,$D2355,B2356,"f",FALSE)</f>
        <v>55982</v>
      </c>
      <c r="E2356" s="177">
        <f>_xll.qlInterestRateIndexValueDate(IndexON,D2356)</f>
        <v>55982</v>
      </c>
      <c r="F2356" s="193">
        <f>IFERROR(_xll.qlIndexFixing(IndexON,D2356,TRUE,_xll.ohTrigger(RecalcTrigger,TriggerON)),NA())</f>
        <v>1.5048530673338334E-2</v>
      </c>
      <c r="H2356" s="42">
        <f>_xll.qlCalendarAdvance(Calendar,$H2355,B2356,"f",FALSE)</f>
        <v>55982</v>
      </c>
      <c r="I2356" s="177">
        <f>_xll.qlInterestRateIndexValueDate(Index1M,$H2356)</f>
        <v>55984</v>
      </c>
      <c r="J2356" s="182">
        <f>IFERROR(_xll.qlIndexFixing(Index1M,$H2356,TRUE,_xll.ohTrigger(RecalcTrigger,Trigger1M)),NA())</f>
        <v>1.4968118638140349E-2</v>
      </c>
      <c r="K2356" s="44" t="e">
        <f>IFERROR(_xll.qlIndexFixing(Index3M,H2356,TRUE,_xll.ohTrigger(RecalcTrigger,Trigger3M)),NA())</f>
        <v>#N/A</v>
      </c>
      <c r="L2356" s="44">
        <f>IFERROR(_xll.qlIndexFixing(Index6M,$H2356,TRUE,_xll.ohTrigger(RecalcTrigger,Trigger6M)),NA())</f>
        <v>1.5204286522923703E-2</v>
      </c>
      <c r="M2356" s="183">
        <f>IFERROR(_xll.qlIndexFixing(Index1Y,$H2356,TRUE,_xll.ohTrigger(RecalcTrigger,Trigger1Y)),NA())</f>
        <v>1.5492011472560704E-2</v>
      </c>
      <c r="N2356" s="182">
        <f>IFERROR(_xll.qlIndexFixing(ONIndex1M,I2356,TRUE,_xll.ohTrigger(RecalcTrigger,Trigger1M)),NA())</f>
        <v>1.4964390197311772E-2</v>
      </c>
      <c r="O2356" s="44" t="e">
        <f>IFERROR(_xll.qlIndexFixing(ONIndex3M,I2356,TRUE,_xll.ohTrigger(RecalcTrigger,Trigger3M)),NA())</f>
        <v>#N/A</v>
      </c>
      <c r="P2356" s="44">
        <f>IFERROR(_xll.qlIndexFixing(ONIndex6M,I2356,TRUE,_xll.ohTrigger(RecalcTrigger,Trigger6M)),NA())</f>
        <v>1.5241383800086439E-2</v>
      </c>
      <c r="Q2356" s="183">
        <f>IFERROR(_xll.qlIndexFixing(ONIndex1Y,I2356,TRUE,_xll.ohTrigger(RecalcTrigger,Trigger1Y)),NA())</f>
        <v>1.5537282515616369E-2</v>
      </c>
    </row>
    <row r="2357" spans="2:17" x14ac:dyDescent="0.2">
      <c r="B2357" s="39" t="s">
        <v>42</v>
      </c>
      <c r="D2357" s="42">
        <f>_xll.qlCalendarAdvance(Calendar,$D2356,B2357,"f",FALSE)</f>
        <v>55989</v>
      </c>
      <c r="E2357" s="177">
        <f>_xll.qlInterestRateIndexValueDate(IndexON,D2357)</f>
        <v>55989</v>
      </c>
      <c r="F2357" s="193">
        <f>IFERROR(_xll.qlIndexFixing(IndexON,D2357,TRUE,_xll.ohTrigger(RecalcTrigger,TriggerON)),NA())</f>
        <v>1.5042971820760087E-2</v>
      </c>
      <c r="H2357" s="42">
        <f>_xll.qlCalendarAdvance(Calendar,$H2356,B2357,"f",FALSE)</f>
        <v>55989</v>
      </c>
      <c r="I2357" s="177">
        <f>_xll.qlInterestRateIndexValueDate(Index1M,$H2357)</f>
        <v>55991</v>
      </c>
      <c r="J2357" s="182">
        <f>IFERROR(_xll.qlIndexFixing(Index1M,$H2357,TRUE,_xll.ohTrigger(RecalcTrigger,Trigger1M)),NA())</f>
        <v>1.4964502363125909E-2</v>
      </c>
      <c r="K2357" s="44" t="e">
        <f>IFERROR(_xll.qlIndexFixing(Index3M,H2357,TRUE,_xll.ohTrigger(RecalcTrigger,Trigger3M)),NA())</f>
        <v>#N/A</v>
      </c>
      <c r="L2357" s="44">
        <f>IFERROR(_xll.qlIndexFixing(Index6M,$H2357,TRUE,_xll.ohTrigger(RecalcTrigger,Trigger6M)),NA())</f>
        <v>1.5196355411265572E-2</v>
      </c>
      <c r="M2357" s="183">
        <f>IFERROR(_xll.qlIndexFixing(Index1Y,$H2357,TRUE,_xll.ohTrigger(RecalcTrigger,Trigger1Y)),NA())</f>
        <v>1.5485097795364593E-2</v>
      </c>
      <c r="N2357" s="182">
        <f>IFERROR(_xll.qlIndexFixing(ONIndex1M,I2357,TRUE,_xll.ohTrigger(RecalcTrigger,Trigger1M)),NA())</f>
        <v>1.4960808693258443E-2</v>
      </c>
      <c r="O2357" s="44" t="e">
        <f>IFERROR(_xll.qlIndexFixing(ONIndex3M,I2357,TRUE,_xll.ohTrigger(RecalcTrigger,Trigger3M)),NA())</f>
        <v>#N/A</v>
      </c>
      <c r="P2357" s="44">
        <f>IFERROR(_xll.qlIndexFixing(ONIndex6M,I2357,TRUE,_xll.ohTrigger(RecalcTrigger,Trigger6M)),NA())</f>
        <v>1.5234094359595218E-2</v>
      </c>
      <c r="Q2357" s="183">
        <f>IFERROR(_xll.qlIndexFixing(ONIndex1Y,I2357,TRUE,_xll.ohTrigger(RecalcTrigger,Trigger1Y)),NA())</f>
        <v>1.5531348118802413E-2</v>
      </c>
    </row>
    <row r="2358" spans="2:17" x14ac:dyDescent="0.2">
      <c r="B2358" s="39" t="s">
        <v>42</v>
      </c>
      <c r="D2358" s="42">
        <f>_xll.qlCalendarAdvance(Calendar,$D2357,B2358,"f",FALSE)</f>
        <v>55996</v>
      </c>
      <c r="E2358" s="177">
        <f>_xll.qlInterestRateIndexValueDate(IndexON,D2358)</f>
        <v>55996</v>
      </c>
      <c r="F2358" s="193">
        <f>IFERROR(_xll.qlIndexFixing(IndexON,D2358,TRUE,_xll.ohTrigger(RecalcTrigger,TriggerON)),NA())</f>
        <v>1.5037379017259767E-2</v>
      </c>
      <c r="H2358" s="42">
        <f>_xll.qlCalendarAdvance(Calendar,$H2357,B2358,"f",FALSE)</f>
        <v>55996</v>
      </c>
      <c r="I2358" s="177">
        <f>_xll.qlInterestRateIndexValueDate(Index1M,$H2358)</f>
        <v>55998</v>
      </c>
      <c r="J2358" s="182">
        <f>IFERROR(_xll.qlIndexFixing(Index1M,$H2358,TRUE,_xll.ohTrigger(RecalcTrigger,Trigger1M)),NA())</f>
        <v>1.4960867713064985E-2</v>
      </c>
      <c r="K2358" s="44" t="e">
        <f>IFERROR(_xll.qlIndexFixing(Index3M,H2358,TRUE,_xll.ohTrigger(RecalcTrigger,Trigger3M)),NA())</f>
        <v>#N/A</v>
      </c>
      <c r="L2358" s="44">
        <f>IFERROR(_xll.qlIndexFixing(Index6M,$H2358,TRUE,_xll.ohTrigger(RecalcTrigger,Trigger6M)),NA())</f>
        <v>1.5188376880190414E-2</v>
      </c>
      <c r="M2358" s="183">
        <f>IFERROR(_xll.qlIndexFixing(Index1Y,$H2358,TRUE,_xll.ohTrigger(RecalcTrigger,Trigger1Y)),NA())</f>
        <v>1.5478148840972743E-2</v>
      </c>
      <c r="N2358" s="182">
        <f>IFERROR(_xll.qlIndexFixing(ONIndex1M,I2358,TRUE,_xll.ohTrigger(RecalcTrigger,Trigger1M)),NA())</f>
        <v>1.4957208879611272E-2</v>
      </c>
      <c r="O2358" s="44" t="e">
        <f>IFERROR(_xll.qlIndexFixing(ONIndex3M,I2358,TRUE,_xll.ohTrigger(RecalcTrigger,Trigger3M)),NA())</f>
        <v>#N/A</v>
      </c>
      <c r="P2358" s="44">
        <f>IFERROR(_xll.qlIndexFixing(ONIndex6M,I2358,TRUE,_xll.ohTrigger(RecalcTrigger,Trigger6M)),NA())</f>
        <v>1.5226758748596581E-2</v>
      </c>
      <c r="Q2358" s="183">
        <f>IFERROR(_xll.qlIndexFixing(ONIndex1Y,I2358,TRUE,_xll.ohTrigger(RecalcTrigger,Trigger1Y)),NA())</f>
        <v>1.552538028169792E-2</v>
      </c>
    </row>
    <row r="2359" spans="2:17" x14ac:dyDescent="0.2">
      <c r="B2359" s="39" t="s">
        <v>42</v>
      </c>
      <c r="D2359" s="42">
        <f>_xll.qlCalendarAdvance(Calendar,$D2358,B2359,"f",FALSE)</f>
        <v>56003</v>
      </c>
      <c r="E2359" s="177">
        <f>_xll.qlInterestRateIndexValueDate(IndexON,D2359)</f>
        <v>56003</v>
      </c>
      <c r="F2359" s="193">
        <f>IFERROR(_xll.qlIndexFixing(IndexON,D2359,TRUE,_xll.ohTrigger(RecalcTrigger,TriggerON)),NA())</f>
        <v>1.5031752211438487E-2</v>
      </c>
      <c r="H2359" s="42">
        <f>_xll.qlCalendarAdvance(Calendar,$H2358,B2359,"f",FALSE)</f>
        <v>56003</v>
      </c>
      <c r="I2359" s="177">
        <f>_xll.qlInterestRateIndexValueDate(Index1M,$H2359)</f>
        <v>56006</v>
      </c>
      <c r="J2359" s="182">
        <f>IFERROR(_xll.qlIndexFixing(Index1M,$H2359,TRUE,_xll.ohTrigger(RecalcTrigger,Trigger1M)),NA())</f>
        <v>1.4956643444928971E-2</v>
      </c>
      <c r="K2359" s="44" t="e">
        <f>IFERROR(_xll.qlIndexFixing(Index3M,H2359,TRUE,_xll.ohTrigger(RecalcTrigger,Trigger3M)),NA())</f>
        <v>#N/A</v>
      </c>
      <c r="L2359" s="44">
        <f>IFERROR(_xll.qlIndexFixing(Index6M,$H2359,TRUE,_xll.ohTrigger(RecalcTrigger,Trigger6M)),NA())</f>
        <v>1.5178657469966331E-2</v>
      </c>
      <c r="M2359" s="183">
        <f>IFERROR(_xll.qlIndexFixing(Index1Y,$H2359,TRUE,_xll.ohTrigger(RecalcTrigger,Trigger1Y)),NA())</f>
        <v>1.5469779697642816E-2</v>
      </c>
      <c r="N2359" s="182">
        <f>IFERROR(_xll.qlIndexFixing(ONIndex1M,I2359,TRUE,_xll.ohTrigger(RecalcTrigger,Trigger1M)),NA())</f>
        <v>1.4953072353689478E-2</v>
      </c>
      <c r="O2359" s="44" t="e">
        <f>IFERROR(_xll.qlIndexFixing(ONIndex3M,I2359,TRUE,_xll.ohTrigger(RecalcTrigger,Trigger3M)),NA())</f>
        <v>#N/A</v>
      </c>
      <c r="P2359" s="44">
        <f>IFERROR(_xll.qlIndexFixing(ONIndex6M,I2359,TRUE,_xll.ohTrigger(RecalcTrigger,Trigger6M)),NA())</f>
        <v>1.521831856300615E-2</v>
      </c>
      <c r="Q2359" s="183">
        <f>IFERROR(_xll.qlIndexFixing(ONIndex1Y,I2359,TRUE,_xll.ohTrigger(RecalcTrigger,Trigger1Y)),NA())</f>
        <v>1.5518518881529886E-2</v>
      </c>
    </row>
    <row r="2360" spans="2:17" x14ac:dyDescent="0.2">
      <c r="B2360" s="39" t="s">
        <v>42</v>
      </c>
      <c r="D2360" s="42">
        <f>_xll.qlCalendarAdvance(Calendar,$D2359,B2360,"f",FALSE)</f>
        <v>56010</v>
      </c>
      <c r="E2360" s="177">
        <f>_xll.qlInterestRateIndexValueDate(IndexON,D2360)</f>
        <v>56010</v>
      </c>
      <c r="F2360" s="193">
        <f>IFERROR(_xll.qlIndexFixing(IndexON,D2360,TRUE,_xll.ohTrigger(RecalcTrigger,TriggerON)),NA())</f>
        <v>1.5026091351257875E-2</v>
      </c>
      <c r="H2360" s="42">
        <f>_xll.qlCalendarAdvance(Calendar,$H2359,B2360,"f",FALSE)</f>
        <v>56010</v>
      </c>
      <c r="I2360" s="177">
        <f>_xll.qlInterestRateIndexValueDate(Index1M,$H2360)</f>
        <v>56012</v>
      </c>
      <c r="J2360" s="182">
        <f>IFERROR(_xll.qlIndexFixing(Index1M,$H2360,TRUE,_xll.ohTrigger(RecalcTrigger,Trigger1M)),NA())</f>
        <v>1.4953543182880114E-2</v>
      </c>
      <c r="K2360" s="44" t="e">
        <f>IFERROR(_xll.qlIndexFixing(Index3M,H2360,TRUE,_xll.ohTrigger(RecalcTrigger,Trigger3M)),NA())</f>
        <v>#N/A</v>
      </c>
      <c r="L2360" s="44">
        <f>IFERROR(_xll.qlIndexFixing(Index6M,$H2360,TRUE,_xll.ohTrigger(RecalcTrigger,Trigger6M)),NA())</f>
        <v>1.5171452638743893E-2</v>
      </c>
      <c r="M2360" s="183">
        <f>IFERROR(_xll.qlIndexFixing(Index1Y,$H2360,TRUE,_xll.ohTrigger(RecalcTrigger,Trigger1Y)),NA())</f>
        <v>1.5464144889437257E-2</v>
      </c>
      <c r="N2360" s="182">
        <f>IFERROR(_xll.qlIndexFixing(ONIndex1M,I2360,TRUE,_xll.ohTrigger(RecalcTrigger,Trigger1M)),NA())</f>
        <v>1.4949954219298789E-2</v>
      </c>
      <c r="O2360" s="44" t="e">
        <f>IFERROR(_xll.qlIndexFixing(ONIndex3M,I2360,TRUE,_xll.ohTrigger(RecalcTrigger,Trigger3M)),NA())</f>
        <v>#N/A</v>
      </c>
      <c r="P2360" s="44">
        <f>IFERROR(_xll.qlIndexFixing(ONIndex6M,I2360,TRUE,_xll.ohTrigger(RecalcTrigger,Trigger6M)),NA())</f>
        <v>1.5211948719313639E-2</v>
      </c>
      <c r="Q2360" s="183">
        <f>IFERROR(_xll.qlIndexFixing(ONIndex1Y,I2360,TRUE,_xll.ohTrigger(RecalcTrigger,Trigger1Y)),NA())</f>
        <v>1.5513344075666069E-2</v>
      </c>
    </row>
    <row r="2361" spans="2:17" x14ac:dyDescent="0.2">
      <c r="B2361" s="39" t="s">
        <v>42</v>
      </c>
      <c r="D2361" s="42">
        <f>_xll.qlCalendarAdvance(Calendar,$D2360,B2361,"f",FALSE)</f>
        <v>56017</v>
      </c>
      <c r="E2361" s="177">
        <f>_xll.qlInterestRateIndexValueDate(IndexON,D2361)</f>
        <v>56017</v>
      </c>
      <c r="F2361" s="193">
        <f>IFERROR(_xll.qlIndexFixing(IndexON,D2361,TRUE,_xll.ohTrigger(RecalcTrigger,TriggerON)),NA())</f>
        <v>1.5020396384999302E-2</v>
      </c>
      <c r="H2361" s="42">
        <f>_xll.qlCalendarAdvance(Calendar,$H2360,B2361,"f",FALSE)</f>
        <v>56017</v>
      </c>
      <c r="I2361" s="177">
        <f>_xll.qlInterestRateIndexValueDate(Index1M,$H2361)</f>
        <v>56019</v>
      </c>
      <c r="J2361" s="182">
        <f>IFERROR(_xll.qlIndexFixing(Index1M,$H2361,TRUE,_xll.ohTrigger(RecalcTrigger,Trigger1M)),NA())</f>
        <v>1.4949853250285638E-2</v>
      </c>
      <c r="K2361" s="44" t="e">
        <f>IFERROR(_xll.qlIndexFixing(Index3M,H2361,TRUE,_xll.ohTrigger(RecalcTrigger,Trigger3M)),NA())</f>
        <v>#N/A</v>
      </c>
      <c r="L2361" s="44">
        <f>IFERROR(_xll.qlIndexFixing(Index6M,$H2361,TRUE,_xll.ohTrigger(RecalcTrigger,Trigger6M)),NA())</f>
        <v>1.5163320093616674E-2</v>
      </c>
      <c r="M2361" s="183">
        <f>IFERROR(_xll.qlIndexFixing(Index1Y,$H2361,TRUE,_xll.ohTrigger(RecalcTrigger,Trigger1Y)),NA())</f>
        <v>1.5457089786724368E-2</v>
      </c>
      <c r="N2361" s="182">
        <f>IFERROR(_xll.qlIndexFixing(ONIndex1M,I2361,TRUE,_xll.ohTrigger(RecalcTrigger,Trigger1M)),NA())</f>
        <v>1.4946299320115486E-2</v>
      </c>
      <c r="O2361" s="44" t="e">
        <f>IFERROR(_xll.qlIndexFixing(ONIndex3M,I2361,TRUE,_xll.ohTrigger(RecalcTrigger,Trigger3M)),NA())</f>
        <v>#N/A</v>
      </c>
      <c r="P2361" s="44">
        <f>IFERROR(_xll.qlIndexFixing(ONIndex6M,I2361,TRUE,_xll.ohTrigger(RecalcTrigger,Trigger6M)),NA())</f>
        <v>1.5204474153147629E-2</v>
      </c>
      <c r="Q2361" s="183">
        <f>IFERROR(_xll.qlIndexFixing(ONIndex1Y,I2361,TRUE,_xll.ohTrigger(RecalcTrigger,Trigger1Y)),NA())</f>
        <v>1.5507275601223114E-2</v>
      </c>
    </row>
    <row r="2362" spans="2:17" x14ac:dyDescent="0.2">
      <c r="B2362" s="39" t="s">
        <v>42</v>
      </c>
      <c r="D2362" s="42">
        <f>_xll.qlCalendarAdvance(Calendar,$D2361,B2362,"f",FALSE)</f>
        <v>56024</v>
      </c>
      <c r="E2362" s="177">
        <f>_xll.qlInterestRateIndexValueDate(IndexON,D2362)</f>
        <v>56024</v>
      </c>
      <c r="F2362" s="193">
        <f>IFERROR(_xll.qlIndexFixing(IndexON,D2362,TRUE,_xll.ohTrigger(RecalcTrigger,TriggerON)),NA())</f>
        <v>1.5014667261104009E-2</v>
      </c>
      <c r="H2362" s="42">
        <f>_xll.qlCalendarAdvance(Calendar,$H2361,B2362,"f",FALSE)</f>
        <v>56024</v>
      </c>
      <c r="I2362" s="177">
        <f>_xll.qlInterestRateIndexValueDate(Index1M,$H2362)</f>
        <v>56026</v>
      </c>
      <c r="J2362" s="182">
        <f>IFERROR(_xll.qlIndexFixing(Index1M,$H2362,TRUE,_xll.ohTrigger(RecalcTrigger,Trigger1M)),NA())</f>
        <v>1.4946144837718611E-2</v>
      </c>
      <c r="K2362" s="44" t="e">
        <f>IFERROR(_xll.qlIndexFixing(Index3M,H2362,TRUE,_xll.ohTrigger(RecalcTrigger,Trigger3M)),NA())</f>
        <v>#N/A</v>
      </c>
      <c r="L2362" s="44">
        <f>IFERROR(_xll.qlIndexFixing(Index6M,$H2362,TRUE,_xll.ohTrigger(RecalcTrigger,Trigger6M)),NA())</f>
        <v>1.515513981208237E-2</v>
      </c>
      <c r="M2362" s="183">
        <f>IFERROR(_xll.qlIndexFixing(Index1Y,$H2362,TRUE,_xll.ohTrigger(RecalcTrigger,Trigger1Y)),NA())</f>
        <v>1.544999919567658E-2</v>
      </c>
      <c r="N2362" s="182">
        <f>IFERROR(_xll.qlIndexFixing(ONIndex1M,I2362,TRUE,_xll.ohTrigger(RecalcTrigger,Trigger1M)),NA())</f>
        <v>1.4942626006462234E-2</v>
      </c>
      <c r="O2362" s="44" t="e">
        <f>IFERROR(_xll.qlIndexFixing(ONIndex3M,I2362,TRUE,_xll.ohTrigger(RecalcTrigger,Trigger3M)),NA())</f>
        <v>#N/A</v>
      </c>
      <c r="P2362" s="44">
        <f>IFERROR(_xll.qlIndexFixing(ONIndex6M,I2362,TRUE,_xll.ohTrigger(RecalcTrigger,Trigger6M)),NA())</f>
        <v>1.5196953120790724E-2</v>
      </c>
      <c r="Q2362" s="183">
        <f>IFERROR(_xll.qlIndexFixing(ONIndex1Y,I2362,TRUE,_xll.ohTrigger(RecalcTrigger,Trigger1Y)),NA())</f>
        <v>1.5501173475618302E-2</v>
      </c>
    </row>
    <row r="2363" spans="2:17" x14ac:dyDescent="0.2">
      <c r="B2363" s="39" t="s">
        <v>42</v>
      </c>
      <c r="D2363" s="42">
        <f>_xll.qlCalendarAdvance(Calendar,$D2362,B2363,"f",FALSE)</f>
        <v>56031</v>
      </c>
      <c r="E2363" s="177">
        <f>_xll.qlInterestRateIndexValueDate(IndexON,D2363)</f>
        <v>56031</v>
      </c>
      <c r="F2363" s="193">
        <f>IFERROR(_xll.qlIndexFixing(IndexON,D2363,TRUE,_xll.ohTrigger(RecalcTrigger,TriggerON)),NA())</f>
        <v>1.5008903927613559E-2</v>
      </c>
      <c r="H2363" s="42">
        <f>_xll.qlCalendarAdvance(Calendar,$H2362,B2363,"f",FALSE)</f>
        <v>56031</v>
      </c>
      <c r="I2363" s="177">
        <f>_xll.qlInterestRateIndexValueDate(Index1M,$H2363)</f>
        <v>56033</v>
      </c>
      <c r="J2363" s="182">
        <f>IFERROR(_xll.qlIndexFixing(Index1M,$H2363,TRUE,_xll.ohTrigger(RecalcTrigger,Trigger1M)),NA())</f>
        <v>1.4942417918942519E-2</v>
      </c>
      <c r="K2363" s="44" t="e">
        <f>IFERROR(_xll.qlIndexFixing(Index3M,H2363,TRUE,_xll.ohTrigger(RecalcTrigger,Trigger3M)),NA())</f>
        <v>#N/A</v>
      </c>
      <c r="L2363" s="44">
        <f>IFERROR(_xll.qlIndexFixing(Index6M,$H2363,TRUE,_xll.ohTrigger(RecalcTrigger,Trigger6M)),NA())</f>
        <v>1.5147770346135606E-2</v>
      </c>
      <c r="M2363" s="183">
        <f>IFERROR(_xll.qlIndexFixing(Index1Y,$H2363,TRUE,_xll.ohTrigger(RecalcTrigger,Trigger1Y)),NA())</f>
        <v>1.5442873063523172E-2</v>
      </c>
      <c r="N2363" s="182">
        <f>IFERROR(_xll.qlIndexFixing(ONIndex1M,I2363,TRUE,_xll.ohTrigger(RecalcTrigger,Trigger1M)),NA())</f>
        <v>1.4938934252359815E-2</v>
      </c>
      <c r="O2363" s="44" t="e">
        <f>IFERROR(_xll.qlIndexFixing(ONIndex3M,I2363,TRUE,_xll.ohTrigger(RecalcTrigger,Trigger3M)),NA())</f>
        <v>#N/A</v>
      </c>
      <c r="P2363" s="44">
        <f>IFERROR(_xll.qlIndexFixing(ONIndex6M,I2363,TRUE,_xll.ohTrigger(RecalcTrigger,Trigger6M)),NA())</f>
        <v>1.5189385548062262E-2</v>
      </c>
      <c r="Q2363" s="183">
        <f>IFERROR(_xll.qlIndexFixing(ONIndex1Y,I2363,TRUE,_xll.ohTrigger(RecalcTrigger,Trigger1Y)),NA())</f>
        <v>1.549503764617377E-2</v>
      </c>
    </row>
    <row r="2364" spans="2:17" x14ac:dyDescent="0.2">
      <c r="B2364" s="39" t="s">
        <v>42</v>
      </c>
      <c r="D2364" s="42">
        <f>_xll.qlCalendarAdvance(Calendar,$D2363,B2364,"f",FALSE)</f>
        <v>56038</v>
      </c>
      <c r="E2364" s="177">
        <f>_xll.qlInterestRateIndexValueDate(IndexON,D2364)</f>
        <v>56038</v>
      </c>
      <c r="F2364" s="193">
        <f>IFERROR(_xll.qlIndexFixing(IndexON,D2364,TRUE,_xll.ohTrigger(RecalcTrigger,TriggerON)),NA())</f>
        <v>1.5003106332649452E-2</v>
      </c>
      <c r="H2364" s="42">
        <f>_xll.qlCalendarAdvance(Calendar,$H2363,B2364,"f",FALSE)</f>
        <v>56038</v>
      </c>
      <c r="I2364" s="177">
        <f>_xll.qlInterestRateIndexValueDate(Index1M,$H2364)</f>
        <v>56040</v>
      </c>
      <c r="J2364" s="182">
        <f>IFERROR(_xll.qlIndexFixing(Index1M,$H2364,TRUE,_xll.ohTrigger(RecalcTrigger,Trigger1M)),NA())</f>
        <v>1.4938672467725844E-2</v>
      </c>
      <c r="K2364" s="44" t="e">
        <f>IFERROR(_xll.qlIndexFixing(Index3M,H2364,TRUE,_xll.ohTrigger(RecalcTrigger,Trigger3M)),NA())</f>
        <v>#N/A</v>
      </c>
      <c r="L2364" s="44">
        <f>IFERROR(_xll.qlIndexFixing(Index6M,$H2364,TRUE,_xll.ohTrigger(RecalcTrigger,Trigger6M)),NA())</f>
        <v>1.5139505746174273E-2</v>
      </c>
      <c r="M2364" s="183">
        <f>IFERROR(_xll.qlIndexFixing(Index1Y,$H2364,TRUE,_xll.ohTrigger(RecalcTrigger,Trigger1Y)),NA())</f>
        <v>1.5435711337497365E-2</v>
      </c>
      <c r="N2364" s="182">
        <f>IFERROR(_xll.qlIndexFixing(ONIndex1M,I2364,TRUE,_xll.ohTrigger(RecalcTrigger,Trigger1M)),NA())</f>
        <v>1.4935224031509264E-2</v>
      </c>
      <c r="O2364" s="44" t="e">
        <f>IFERROR(_xll.qlIndexFixing(ONIndex3M,I2364,TRUE,_xll.ohTrigger(RecalcTrigger,Trigger3M)),NA())</f>
        <v>#N/A</v>
      </c>
      <c r="P2364" s="44">
        <f>IFERROR(_xll.qlIndexFixing(ONIndex6M,I2364,TRUE,_xll.ohTrigger(RecalcTrigger,Trigger6M)),NA())</f>
        <v>1.5181771361501006E-2</v>
      </c>
      <c r="Q2364" s="183">
        <f>IFERROR(_xll.qlIndexFixing(ONIndex1Y,I2364,TRUE,_xll.ohTrigger(RecalcTrigger,Trigger1Y)),NA())</f>
        <v>1.5488868060131722E-2</v>
      </c>
    </row>
    <row r="2365" spans="2:17" x14ac:dyDescent="0.2">
      <c r="B2365" s="39" t="s">
        <v>42</v>
      </c>
      <c r="D2365" s="42">
        <f>_xll.qlCalendarAdvance(Calendar,$D2364,B2365,"f",FALSE)</f>
        <v>56045</v>
      </c>
      <c r="E2365" s="177">
        <f>_xll.qlInterestRateIndexValueDate(IndexON,D2365)</f>
        <v>56045</v>
      </c>
      <c r="F2365" s="193">
        <f>IFERROR(_xll.qlIndexFixing(IndexON,D2365,TRUE,_xll.ohTrigger(RecalcTrigger,TriggerON)),NA())</f>
        <v>1.4997274424652929E-2</v>
      </c>
      <c r="H2365" s="42">
        <f>_xll.qlCalendarAdvance(Calendar,$H2364,B2365,"f",FALSE)</f>
        <v>56045</v>
      </c>
      <c r="I2365" s="177">
        <f>_xll.qlInterestRateIndexValueDate(Index1M,$H2365)</f>
        <v>56047</v>
      </c>
      <c r="J2365" s="182">
        <f>IFERROR(_xll.qlIndexFixing(Index1M,$H2365,TRUE,_xll.ohTrigger(RecalcTrigger,Trigger1M)),NA())</f>
        <v>1.4934908457837071E-2</v>
      </c>
      <c r="K2365" s="44" t="e">
        <f>IFERROR(_xll.qlIndexFixing(Index3M,H2365,TRUE,_xll.ohTrigger(RecalcTrigger,Trigger3M)),NA())</f>
        <v>#N/A</v>
      </c>
      <c r="L2365" s="44">
        <f>IFERROR(_xll.qlIndexFixing(Index6M,$H2365,TRUE,_xll.ohTrigger(RecalcTrigger,Trigger6M)),NA())</f>
        <v>1.5131193209378547E-2</v>
      </c>
      <c r="M2365" s="183">
        <f>IFERROR(_xll.qlIndexFixing(Index1Y,$H2365,TRUE,_xll.ohTrigger(RecalcTrigger,Trigger1Y)),NA())</f>
        <v>1.5428513964838516E-2</v>
      </c>
      <c r="N2365" s="182">
        <f>IFERROR(_xll.qlIndexFixing(ONIndex1M,I2365,TRUE,_xll.ohTrigger(RecalcTrigger,Trigger1M)),NA())</f>
        <v>1.4931495317691557E-2</v>
      </c>
      <c r="O2365" s="44" t="e">
        <f>IFERROR(_xll.qlIndexFixing(ONIndex3M,I2365,TRUE,_xll.ohTrigger(RecalcTrigger,Trigger3M)),NA())</f>
        <v>#N/A</v>
      </c>
      <c r="P2365" s="44">
        <f>IFERROR(_xll.qlIndexFixing(ONIndex6M,I2365,TRUE,_xll.ohTrigger(RecalcTrigger,Trigger6M)),NA())</f>
        <v>1.5174110486766423E-2</v>
      </c>
      <c r="Q2365" s="183">
        <f>IFERROR(_xll.qlIndexFixing(ONIndex1Y,I2365,TRUE,_xll.ohTrigger(RecalcTrigger,Trigger1Y)),NA())</f>
        <v>1.5482664665054102E-2</v>
      </c>
    </row>
    <row r="2366" spans="2:17" x14ac:dyDescent="0.2">
      <c r="B2366" s="39" t="s">
        <v>42</v>
      </c>
      <c r="D2366" s="42">
        <f>_xll.qlCalendarAdvance(Calendar,$D2365,B2366,"f",FALSE)</f>
        <v>56052</v>
      </c>
      <c r="E2366" s="177">
        <f>_xll.qlInterestRateIndexValueDate(IndexON,D2366)</f>
        <v>56052</v>
      </c>
      <c r="F2366" s="193">
        <f>IFERROR(_xll.qlIndexFixing(IndexON,D2366,TRUE,_xll.ohTrigger(RecalcTrigger,TriggerON)),NA())</f>
        <v>1.4991408151825425E-2</v>
      </c>
      <c r="H2366" s="42">
        <f>_xll.qlCalendarAdvance(Calendar,$H2365,B2366,"f",FALSE)</f>
        <v>56052</v>
      </c>
      <c r="I2366" s="177">
        <f>_xll.qlInterestRateIndexValueDate(Index1M,$H2366)</f>
        <v>56054</v>
      </c>
      <c r="J2366" s="182">
        <f>IFERROR(_xll.qlIndexFixing(Index1M,$H2366,TRUE,_xll.ohTrigger(RecalcTrigger,Trigger1M)),NA())</f>
        <v>1.4931125863044681E-2</v>
      </c>
      <c r="K2366" s="44" t="e">
        <f>IFERROR(_xll.qlIndexFixing(Index3M,H2366,TRUE,_xll.ohTrigger(RecalcTrigger,Trigger3M)),NA())</f>
        <v>#N/A</v>
      </c>
      <c r="L2366" s="44">
        <f>IFERROR(_xll.qlIndexFixing(Index6M,$H2366,TRUE,_xll.ohTrigger(RecalcTrigger,Trigger6M)),NA())</f>
        <v>1.5122832661851255E-2</v>
      </c>
      <c r="M2366" s="183">
        <f>IFERROR(_xll.qlIndexFixing(Index1Y,$H2366,TRUE,_xll.ohTrigger(RecalcTrigger,Trigger1Y)),NA())</f>
        <v>1.5421280892790799E-2</v>
      </c>
      <c r="N2366" s="182">
        <f>IFERROR(_xll.qlIndexFixing(ONIndex1M,I2366,TRUE,_xll.ohTrigger(RecalcTrigger,Trigger1M)),NA())</f>
        <v>1.49277480847676E-2</v>
      </c>
      <c r="O2366" s="44" t="e">
        <f>IFERROR(_xll.qlIndexFixing(ONIndex3M,I2366,TRUE,_xll.ohTrigger(RecalcTrigger,Trigger3M)),NA())</f>
        <v>#N/A</v>
      </c>
      <c r="P2366" s="44">
        <f>IFERROR(_xll.qlIndexFixing(ONIndex6M,I2366,TRUE,_xll.ohTrigger(RecalcTrigger,Trigger6M)),NA())</f>
        <v>1.5166402849997596E-2</v>
      </c>
      <c r="Q2366" s="183">
        <f>IFERROR(_xll.qlIndexFixing(ONIndex1Y,I2366,TRUE,_xll.ohTrigger(RecalcTrigger,Trigger1Y)),NA())</f>
        <v>1.5476427407783433E-2</v>
      </c>
    </row>
    <row r="2367" spans="2:17" x14ac:dyDescent="0.2">
      <c r="B2367" s="39" t="s">
        <v>42</v>
      </c>
      <c r="D2367" s="42">
        <f>_xll.qlCalendarAdvance(Calendar,$D2366,B2367,"f",FALSE)</f>
        <v>56059</v>
      </c>
      <c r="E2367" s="177">
        <f>_xll.qlInterestRateIndexValueDate(IndexON,D2367)</f>
        <v>56059</v>
      </c>
      <c r="F2367" s="193">
        <f>IFERROR(_xll.qlIndexFixing(IndexON,D2367,TRUE,_xll.ohTrigger(RecalcTrigger,TriggerON)),NA())</f>
        <v>1.4985507462448311E-2</v>
      </c>
      <c r="H2367" s="42">
        <f>_xll.qlCalendarAdvance(Calendar,$H2366,B2367,"f",FALSE)</f>
        <v>56059</v>
      </c>
      <c r="I2367" s="177">
        <f>_xll.qlInterestRateIndexValueDate(Index1M,$H2367)</f>
        <v>56061</v>
      </c>
      <c r="J2367" s="182">
        <f>IFERROR(_xll.qlIndexFixing(Index1M,$H2367,TRUE,_xll.ohTrigger(RecalcTrigger,Trigger1M)),NA())</f>
        <v>1.492732465711466E-2</v>
      </c>
      <c r="K2367" s="44" t="e">
        <f>IFERROR(_xll.qlIndexFixing(Index3M,H2367,TRUE,_xll.ohTrigger(RecalcTrigger,Trigger3M)),NA())</f>
        <v>#N/A</v>
      </c>
      <c r="L2367" s="44">
        <f>IFERROR(_xll.qlIndexFixing(Index6M,$H2367,TRUE,_xll.ohTrigger(RecalcTrigger,Trigger6M)),NA())</f>
        <v>1.5113519771602534E-2</v>
      </c>
      <c r="M2367" s="183">
        <f>IFERROR(_xll.qlIndexFixing(Index1Y,$H2367,TRUE,_xll.ohTrigger(RecalcTrigger,Trigger1Y)),NA())</f>
        <v>1.5414012068604734E-2</v>
      </c>
      <c r="N2367" s="182">
        <f>IFERROR(_xll.qlIndexFixing(ONIndex1M,I2367,TRUE,_xll.ohTrigger(RecalcTrigger,Trigger1M)),NA())</f>
        <v>1.492398230627856E-2</v>
      </c>
      <c r="O2367" s="44" t="e">
        <f>IFERROR(_xll.qlIndexFixing(ONIndex3M,I2367,TRUE,_xll.ohTrigger(RecalcTrigger,Trigger3M)),NA())</f>
        <v>#N/A</v>
      </c>
      <c r="P2367" s="44">
        <f>IFERROR(_xll.qlIndexFixing(ONIndex6M,I2367,TRUE,_xll.ohTrigger(RecalcTrigger,Trigger6M)),NA())</f>
        <v>1.5158648377173733E-2</v>
      </c>
      <c r="Q2367" s="183">
        <f>IFERROR(_xll.qlIndexFixing(ONIndex1Y,I2367,TRUE,_xll.ohTrigger(RecalcTrigger,Trigger1Y)),NA())</f>
        <v>1.5470156235801724E-2</v>
      </c>
    </row>
    <row r="2368" spans="2:17" x14ac:dyDescent="0.2">
      <c r="B2368" s="39" t="s">
        <v>42</v>
      </c>
      <c r="D2368" s="42">
        <f>_xll.qlCalendarAdvance(Calendar,$D2367,B2368,"f",FALSE)</f>
        <v>56066</v>
      </c>
      <c r="E2368" s="177">
        <f>_xll.qlInterestRateIndexValueDate(IndexON,D2368)</f>
        <v>56066</v>
      </c>
      <c r="F2368" s="193">
        <f>IFERROR(_xll.qlIndexFixing(IndexON,D2368,TRUE,_xll.ohTrigger(RecalcTrigger,TriggerON)),NA())</f>
        <v>1.4979572304563149E-2</v>
      </c>
      <c r="H2368" s="42">
        <f>_xll.qlCalendarAdvance(Calendar,$H2367,B2368,"f",FALSE)</f>
        <v>56066</v>
      </c>
      <c r="I2368" s="177">
        <f>_xll.qlInterestRateIndexValueDate(Index1M,$H2368)</f>
        <v>56068</v>
      </c>
      <c r="J2368" s="182">
        <f>IFERROR(_xll.qlIndexFixing(Index1M,$H2368,TRUE,_xll.ohTrigger(RecalcTrigger,Trigger1M)),NA())</f>
        <v>1.4923504813820487E-2</v>
      </c>
      <c r="K2368" s="44" t="e">
        <f>IFERROR(_xll.qlIndexFixing(Index3M,H2368,TRUE,_xll.ohTrigger(RecalcTrigger,Trigger3M)),NA())</f>
        <v>#N/A</v>
      </c>
      <c r="L2368" s="44">
        <f>IFERROR(_xll.qlIndexFixing(Index6M,$H2368,TRUE,_xll.ohTrigger(RecalcTrigger,Trigger6M)),NA())</f>
        <v>1.5105051519670596E-2</v>
      </c>
      <c r="M2368" s="183">
        <f>IFERROR(_xll.qlIndexFixing(Index1Y,$H2368,TRUE,_xll.ohTrigger(RecalcTrigger,Trigger1Y)),NA())</f>
        <v>1.5406707439534352E-2</v>
      </c>
      <c r="N2368" s="182">
        <f>IFERROR(_xll.qlIndexFixing(ONIndex1M,I2368,TRUE,_xll.ohTrigger(RecalcTrigger,Trigger1M)),NA())</f>
        <v>1.4920197956245218E-2</v>
      </c>
      <c r="O2368" s="44" t="e">
        <f>IFERROR(_xll.qlIndexFixing(ONIndex3M,I2368,TRUE,_xll.ohTrigger(RecalcTrigger,Trigger3M)),NA())</f>
        <v>#N/A</v>
      </c>
      <c r="P2368" s="44">
        <f>IFERROR(_xll.qlIndexFixing(ONIndex6M,I2368,TRUE,_xll.ohTrigger(RecalcTrigger,Trigger6M)),NA())</f>
        <v>1.5150846994753664E-2</v>
      </c>
      <c r="Q2368" s="183">
        <f>IFERROR(_xll.qlIndexFixing(ONIndex1Y,I2368,TRUE,_xll.ohTrigger(RecalcTrigger,Trigger1Y)),NA())</f>
        <v>1.5463851096670922E-2</v>
      </c>
    </row>
    <row r="2369" spans="2:17" x14ac:dyDescent="0.2">
      <c r="B2369" s="39" t="s">
        <v>42</v>
      </c>
      <c r="D2369" s="42">
        <f>_xll.qlCalendarAdvance(Calendar,$D2368,B2369,"f",FALSE)</f>
        <v>56073</v>
      </c>
      <c r="E2369" s="177">
        <f>_xll.qlInterestRateIndexValueDate(IndexON,D2369)</f>
        <v>56073</v>
      </c>
      <c r="F2369" s="193">
        <f>IFERROR(_xll.qlIndexFixing(IndexON,D2369,TRUE,_xll.ohTrigger(RecalcTrigger,TriggerON)),NA())</f>
        <v>1.497360262645131E-2</v>
      </c>
      <c r="H2369" s="42">
        <f>_xll.qlCalendarAdvance(Calendar,$H2368,B2369,"f",FALSE)</f>
        <v>56073</v>
      </c>
      <c r="I2369" s="177">
        <f>_xll.qlInterestRateIndexValueDate(Index1M,$H2369)</f>
        <v>56075</v>
      </c>
      <c r="J2369" s="182">
        <f>IFERROR(_xll.qlIndexFixing(Index1M,$H2369,TRUE,_xll.ohTrigger(RecalcTrigger,Trigger1M)),NA())</f>
        <v>1.4919666306928148E-2</v>
      </c>
      <c r="K2369" s="44" t="e">
        <f>IFERROR(_xll.qlIndexFixing(Index3M,H2369,TRUE,_xll.ohTrigger(RecalcTrigger,Trigger3M)),NA())</f>
        <v>#N/A</v>
      </c>
      <c r="L2369" s="44">
        <f>IFERROR(_xll.qlIndexFixing(Index6M,$H2369,TRUE,_xll.ohTrigger(RecalcTrigger,Trigger6M)),NA())</f>
        <v>1.5096535014059755E-2</v>
      </c>
      <c r="M2369" s="183">
        <f>IFERROR(_xll.qlIndexFixing(Index1Y,$H2369,TRUE,_xll.ohTrigger(RecalcTrigger,Trigger1Y)),NA())</f>
        <v>1.5399366952840906E-2</v>
      </c>
      <c r="N2369" s="182">
        <f>IFERROR(_xll.qlIndexFixing(ONIndex1M,I2369,TRUE,_xll.ohTrigger(RecalcTrigger,Trigger1M)),NA())</f>
        <v>1.4916395008448546E-2</v>
      </c>
      <c r="O2369" s="44" t="e">
        <f>IFERROR(_xll.qlIndexFixing(ONIndex3M,I2369,TRUE,_xll.ohTrigger(RecalcTrigger,Trigger3M)),NA())</f>
        <v>#N/A</v>
      </c>
      <c r="P2369" s="44">
        <f>IFERROR(_xll.qlIndexFixing(ONIndex6M,I2369,TRUE,_xll.ohTrigger(RecalcTrigger,Trigger6M)),NA())</f>
        <v>1.5142998628396853E-2</v>
      </c>
      <c r="Q2369" s="183">
        <f>IFERROR(_xll.qlIndexFixing(ONIndex1Y,I2369,TRUE,_xll.ohTrigger(RecalcTrigger,Trigger1Y)),NA())</f>
        <v>1.5457511937313484E-2</v>
      </c>
    </row>
    <row r="2370" spans="2:17" x14ac:dyDescent="0.2">
      <c r="B2370" s="39" t="s">
        <v>42</v>
      </c>
      <c r="D2370" s="42">
        <f>_xll.qlCalendarAdvance(Calendar,$D2369,B2370,"f",FALSE)</f>
        <v>56080</v>
      </c>
      <c r="E2370" s="177">
        <f>_xll.qlInterestRateIndexValueDate(IndexON,D2370)</f>
        <v>56080</v>
      </c>
      <c r="F2370" s="193">
        <f>IFERROR(_xll.qlIndexFixing(IndexON,D2370,TRUE,_xll.ohTrigger(RecalcTrigger,TriggerON)),NA())</f>
        <v>1.4967598376554037E-2</v>
      </c>
      <c r="H2370" s="42">
        <f>_xll.qlCalendarAdvance(Calendar,$H2369,B2370,"f",FALSE)</f>
        <v>56080</v>
      </c>
      <c r="I2370" s="177">
        <f>_xll.qlInterestRateIndexValueDate(Index1M,$H2370)</f>
        <v>56082</v>
      </c>
      <c r="J2370" s="182">
        <f>IFERROR(_xll.qlIndexFixing(Index1M,$H2370,TRUE,_xll.ohTrigger(RecalcTrigger,Trigger1M)),NA())</f>
        <v>1.4915809110201128E-2</v>
      </c>
      <c r="K2370" s="44" t="e">
        <f>IFERROR(_xll.qlIndexFixing(Index3M,H2370,TRUE,_xll.ohTrigger(RecalcTrigger,Trigger3M)),NA())</f>
        <v>#N/A</v>
      </c>
      <c r="L2370" s="44">
        <f>IFERROR(_xll.qlIndexFixing(Index6M,$H2370,TRUE,_xll.ohTrigger(RecalcTrigger,Trigger6M)),NA())</f>
        <v>1.5087970180891473E-2</v>
      </c>
      <c r="M2370" s="183">
        <f>IFERROR(_xll.qlIndexFixing(Index1Y,$H2370,TRUE,_xll.ohTrigger(RecalcTrigger,Trigger1Y)),NA())</f>
        <v>1.5391990555790692E-2</v>
      </c>
      <c r="N2370" s="182">
        <f>IFERROR(_xll.qlIndexFixing(ONIndex1M,I2370,TRUE,_xll.ohTrigger(RecalcTrigger,Trigger1M)),NA())</f>
        <v>1.4912573436509646E-2</v>
      </c>
      <c r="O2370" s="44" t="e">
        <f>IFERROR(_xll.qlIndexFixing(ONIndex3M,I2370,TRUE,_xll.ohTrigger(RecalcTrigger,Trigger3M)),NA())</f>
        <v>#N/A</v>
      </c>
      <c r="P2370" s="44">
        <f>IFERROR(_xll.qlIndexFixing(ONIndex6M,I2370,TRUE,_xll.ohTrigger(RecalcTrigger,Trigger6M)),NA())</f>
        <v>1.5135103204402256E-2</v>
      </c>
      <c r="Q2370" s="183">
        <f>IFERROR(_xll.qlIndexFixing(ONIndex1Y,I2370,TRUE,_xll.ohTrigger(RecalcTrigger,Trigger1Y)),NA())</f>
        <v>1.5451138705131484E-2</v>
      </c>
    </row>
    <row r="2371" spans="2:17" x14ac:dyDescent="0.2">
      <c r="B2371" s="39" t="s">
        <v>42</v>
      </c>
      <c r="D2371" s="42">
        <f>_xll.qlCalendarAdvance(Calendar,$D2370,B2371,"f",FALSE)</f>
        <v>56087</v>
      </c>
      <c r="E2371" s="177">
        <f>_xll.qlInterestRateIndexValueDate(IndexON,D2371)</f>
        <v>56087</v>
      </c>
      <c r="F2371" s="193">
        <f>IFERROR(_xll.qlIndexFixing(IndexON,D2371,TRUE,_xll.ohTrigger(RecalcTrigger,TriggerON)),NA())</f>
        <v>1.4961559503072763E-2</v>
      </c>
      <c r="H2371" s="42">
        <f>_xll.qlCalendarAdvance(Calendar,$H2370,B2371,"f",FALSE)</f>
        <v>56087</v>
      </c>
      <c r="I2371" s="177">
        <f>_xll.qlInterestRateIndexValueDate(Index1M,$H2371)</f>
        <v>56089</v>
      </c>
      <c r="J2371" s="182">
        <f>IFERROR(_xll.qlIndexFixing(Index1M,$H2371,TRUE,_xll.ohTrigger(RecalcTrigger,Trigger1M)),NA())</f>
        <v>1.4911933197415406E-2</v>
      </c>
      <c r="K2371" s="44" t="e">
        <f>IFERROR(_xll.qlIndexFixing(Index3M,H2371,TRUE,_xll.ohTrigger(RecalcTrigger,Trigger3M)),NA())</f>
        <v>#N/A</v>
      </c>
      <c r="L2371" s="44">
        <f>IFERROR(_xll.qlIndexFixing(Index6M,$H2371,TRUE,_xll.ohTrigger(RecalcTrigger,Trigger6M)),NA())</f>
        <v>1.5079356946293232E-2</v>
      </c>
      <c r="M2371" s="183">
        <f>IFERROR(_xll.qlIndexFixing(Index1Y,$H2371,TRUE,_xll.ohTrigger(RecalcTrigger,Trigger1Y)),NA())</f>
        <v>1.5384578195654598E-2</v>
      </c>
      <c r="N2371" s="182">
        <f>IFERROR(_xll.qlIndexFixing(ONIndex1M,I2371,TRUE,_xll.ohTrigger(RecalcTrigger,Trigger1M)),NA())</f>
        <v>1.4908733214289427E-2</v>
      </c>
      <c r="O2371" s="44" t="e">
        <f>IFERROR(_xll.qlIndexFixing(ONIndex3M,I2371,TRUE,_xll.ohTrigger(RecalcTrigger,Trigger3M)),NA())</f>
        <v>#N/A</v>
      </c>
      <c r="P2371" s="44">
        <f>IFERROR(_xll.qlIndexFixing(ONIndex6M,I2371,TRUE,_xll.ohTrigger(RecalcTrigger,Trigger6M)),NA())</f>
        <v>1.5127160648669147E-2</v>
      </c>
      <c r="Q2371" s="183">
        <f>IFERROR(_xll.qlIndexFixing(ONIndex1Y,I2371,TRUE,_xll.ohTrigger(RecalcTrigger,Trigger1Y)),NA())</f>
        <v>1.5444731347606933E-2</v>
      </c>
    </row>
    <row r="2372" spans="2:17" x14ac:dyDescent="0.2">
      <c r="B2372" s="39" t="s">
        <v>42</v>
      </c>
      <c r="D2372" s="42">
        <f>_xll.qlCalendarAdvance(Calendar,$D2371,B2372,"f",FALSE)</f>
        <v>56094</v>
      </c>
      <c r="E2372" s="177">
        <f>_xll.qlInterestRateIndexValueDate(IndexON,D2372)</f>
        <v>56094</v>
      </c>
      <c r="F2372" s="193">
        <f>IFERROR(_xll.qlIndexFixing(IndexON,D2372,TRUE,_xll.ohTrigger(RecalcTrigger,TriggerON)),NA())</f>
        <v>1.4955485953809244E-2</v>
      </c>
      <c r="H2372" s="42">
        <f>_xll.qlCalendarAdvance(Calendar,$H2371,B2372,"f",FALSE)</f>
        <v>56094</v>
      </c>
      <c r="I2372" s="177">
        <f>_xll.qlInterestRateIndexValueDate(Index1M,$H2372)</f>
        <v>56096</v>
      </c>
      <c r="J2372" s="182">
        <f>IFERROR(_xll.qlIndexFixing(Index1M,$H2372,TRUE,_xll.ohTrigger(RecalcTrigger,Trigger1M)),NA())</f>
        <v>1.490795191320215E-2</v>
      </c>
      <c r="K2372" s="44" t="e">
        <f>IFERROR(_xll.qlIndexFixing(Index3M,H2372,TRUE,_xll.ohTrigger(RecalcTrigger,Trigger3M)),NA())</f>
        <v>#N/A</v>
      </c>
      <c r="L2372" s="44">
        <f>IFERROR(_xll.qlIndexFixing(Index6M,$H2372,TRUE,_xll.ohTrigger(RecalcTrigger,Trigger6M)),NA())</f>
        <v>1.5071657013643835E-2</v>
      </c>
      <c r="M2372" s="183">
        <f>IFERROR(_xll.qlIndexFixing(Index1Y,$H2372,TRUE,_xll.ohTrigger(RecalcTrigger,Trigger1Y)),NA())</f>
        <v>1.5377129819708991E-2</v>
      </c>
      <c r="N2372" s="182">
        <f>IFERROR(_xll.qlIndexFixing(ONIndex1M,I2372,TRUE,_xll.ohTrigger(RecalcTrigger,Trigger1M)),NA())</f>
        <v>1.4904874315568861E-2</v>
      </c>
      <c r="O2372" s="44" t="e">
        <f>IFERROR(_xll.qlIndexFixing(ONIndex3M,I2372,TRUE,_xll.ohTrigger(RecalcTrigger,Trigger3M)),NA())</f>
        <v>#N/A</v>
      </c>
      <c r="P2372" s="44">
        <f>IFERROR(_xll.qlIndexFixing(ONIndex6M,I2372,TRUE,_xll.ohTrigger(RecalcTrigger,Trigger6M)),NA())</f>
        <v>1.511917088749648E-2</v>
      </c>
      <c r="Q2372" s="183">
        <f>IFERROR(_xll.qlIndexFixing(ONIndex1Y,I2372,TRUE,_xll.ohTrigger(RecalcTrigger,Trigger1Y)),NA())</f>
        <v>1.5438289811902095E-2</v>
      </c>
    </row>
    <row r="2373" spans="2:17" x14ac:dyDescent="0.2">
      <c r="B2373" s="39" t="s">
        <v>42</v>
      </c>
      <c r="D2373" s="42">
        <f>_xll.qlCalendarAdvance(Calendar,$D2372,B2373,"f",FALSE)</f>
        <v>56101</v>
      </c>
      <c r="E2373" s="177">
        <f>_xll.qlInterestRateIndexValueDate(IndexON,D2373)</f>
        <v>56101</v>
      </c>
      <c r="F2373" s="193">
        <f>IFERROR(_xll.qlIndexFixing(IndexON,D2373,TRUE,_xll.ohTrigger(RecalcTrigger,TriggerON)),NA())</f>
        <v>1.4949377677524467E-2</v>
      </c>
      <c r="H2373" s="42">
        <f>_xll.qlCalendarAdvance(Calendar,$H2372,B2373,"f",FALSE)</f>
        <v>56101</v>
      </c>
      <c r="I2373" s="177">
        <f>_xll.qlInterestRateIndexValueDate(Index1M,$H2373)</f>
        <v>56103</v>
      </c>
      <c r="J2373" s="182">
        <f>IFERROR(_xll.qlIndexFixing(Index1M,$H2373,TRUE,_xll.ohTrigger(RecalcTrigger,Trigger1M)),NA())</f>
        <v>1.4904125118731792E-2</v>
      </c>
      <c r="K2373" s="44" t="e">
        <f>IFERROR(_xll.qlIndexFixing(Index3M,H2373,TRUE,_xll.ohTrigger(RecalcTrigger,Trigger3M)),NA())</f>
        <v>#N/A</v>
      </c>
      <c r="L2373" s="44">
        <f>IFERROR(_xll.qlIndexFixing(Index6M,$H2373,TRUE,_xll.ohTrigger(RecalcTrigger,Trigger6M)),NA())</f>
        <v>1.5061984977349873E-2</v>
      </c>
      <c r="M2373" s="183">
        <f>IFERROR(_xll.qlIndexFixing(Index1Y,$H2373,TRUE,_xll.ohTrigger(RecalcTrigger,Trigger1Y)),NA())</f>
        <v>1.5369645375237684E-2</v>
      </c>
      <c r="N2373" s="182">
        <f>IFERROR(_xll.qlIndexFixing(ONIndex1M,I2373,TRUE,_xll.ohTrigger(RecalcTrigger,Trigger1M)),NA())</f>
        <v>1.4900996714288794E-2</v>
      </c>
      <c r="O2373" s="44" t="e">
        <f>IFERROR(_xll.qlIndexFixing(ONIndex3M,I2373,TRUE,_xll.ohTrigger(RecalcTrigger,Trigger3M)),NA())</f>
        <v>#N/A</v>
      </c>
      <c r="P2373" s="44">
        <f>IFERROR(_xll.qlIndexFixing(ONIndex6M,I2373,TRUE,_xll.ohTrigger(RecalcTrigger,Trigger6M)),NA())</f>
        <v>1.5111133846703595E-2</v>
      </c>
      <c r="Q2373" s="183">
        <f>IFERROR(_xll.qlIndexFixing(ONIndex1Y,I2373,TRUE,_xll.ohTrigger(RecalcTrigger,Trigger1Y)),NA())</f>
        <v>1.5431814045259173E-2</v>
      </c>
    </row>
    <row r="2374" spans="2:17" x14ac:dyDescent="0.2">
      <c r="B2374" s="39" t="s">
        <v>42</v>
      </c>
      <c r="D2374" s="42">
        <f>_xll.qlCalendarAdvance(Calendar,$D2373,B2374,"f",FALSE)</f>
        <v>56108</v>
      </c>
      <c r="E2374" s="177">
        <f>_xll.qlInterestRateIndexValueDate(IndexON,D2374)</f>
        <v>56108</v>
      </c>
      <c r="F2374" s="193">
        <f>IFERROR(_xll.qlIndexFixing(IndexON,D2374,TRUE,_xll.ohTrigger(RecalcTrigger,TriggerON)),NA())</f>
        <v>1.4943234622419865E-2</v>
      </c>
      <c r="H2374" s="42">
        <f>_xll.qlCalendarAdvance(Calendar,$H2373,B2374,"f",FALSE)</f>
        <v>56108</v>
      </c>
      <c r="I2374" s="177">
        <f>_xll.qlInterestRateIndexValueDate(Index1M,$H2374)</f>
        <v>56110</v>
      </c>
      <c r="J2374" s="182">
        <f>IFERROR(_xll.qlIndexFixing(Index1M,$H2374,TRUE,_xll.ohTrigger(RecalcTrigger,Trigger1M)),NA())</f>
        <v>1.4900192900375864E-2</v>
      </c>
      <c r="K2374" s="44" t="e">
        <f>IFERROR(_xll.qlIndexFixing(Index3M,H2374,TRUE,_xll.ohTrigger(RecalcTrigger,Trigger3M)),NA())</f>
        <v>#N/A</v>
      </c>
      <c r="L2374" s="44">
        <f>IFERROR(_xll.qlIndexFixing(Index6M,$H2374,TRUE,_xll.ohTrigger(RecalcTrigger,Trigger6M)),NA())</f>
        <v>1.505322609528421E-2</v>
      </c>
      <c r="M2374" s="183">
        <f>IFERROR(_xll.qlIndexFixing(Index1Y,$H2374,TRUE,_xll.ohTrigger(RecalcTrigger,Trigger1Y)),NA())</f>
        <v>1.5362124809526898E-2</v>
      </c>
      <c r="N2374" s="182">
        <f>IFERROR(_xll.qlIndexFixing(ONIndex1M,I2374,TRUE,_xll.ohTrigger(RecalcTrigger,Trigger1M)),NA())</f>
        <v>1.4897100383910455E-2</v>
      </c>
      <c r="O2374" s="44" t="e">
        <f>IFERROR(_xll.qlIndexFixing(ONIndex3M,I2374,TRUE,_xll.ohTrigger(RecalcTrigger,Trigger3M)),NA())</f>
        <v>#N/A</v>
      </c>
      <c r="P2374" s="44">
        <f>IFERROR(_xll.qlIndexFixing(ONIndex6M,I2374,TRUE,_xll.ohTrigger(RecalcTrigger,Trigger6M)),NA())</f>
        <v>1.5103049452429573E-2</v>
      </c>
      <c r="Q2374" s="183">
        <f>IFERROR(_xll.qlIndexFixing(ONIndex1Y,I2374,TRUE,_xll.ohTrigger(RecalcTrigger,Trigger1Y)),NA())</f>
        <v>1.5425303995000306E-2</v>
      </c>
    </row>
    <row r="2375" spans="2:17" x14ac:dyDescent="0.2">
      <c r="B2375" s="39" t="s">
        <v>42</v>
      </c>
      <c r="D2375" s="42">
        <f>_xll.qlCalendarAdvance(Calendar,$D2374,B2375,"f",FALSE)</f>
        <v>56115</v>
      </c>
      <c r="E2375" s="177">
        <f>_xll.qlInterestRateIndexValueDate(IndexON,D2375)</f>
        <v>56115</v>
      </c>
      <c r="F2375" s="193">
        <f>IFERROR(_xll.qlIndexFixing(IndexON,D2375,TRUE,_xll.ohTrigger(RecalcTrigger,TriggerON)),NA())</f>
        <v>1.493705673637713E-2</v>
      </c>
      <c r="H2375" s="42">
        <f>_xll.qlCalendarAdvance(Calendar,$H2374,B2375,"f",FALSE)</f>
        <v>56115</v>
      </c>
      <c r="I2375" s="177">
        <f>_xll.qlInterestRateIndexValueDate(Index1M,$H2375)</f>
        <v>56117</v>
      </c>
      <c r="J2375" s="182">
        <f>IFERROR(_xll.qlIndexFixing(Index1M,$H2375,TRUE,_xll.ohTrigger(RecalcTrigger,Trigger1M)),NA())</f>
        <v>1.4896241861032666E-2</v>
      </c>
      <c r="K2375" s="44" t="e">
        <f>IFERROR(_xll.qlIndexFixing(Index3M,H2375,TRUE,_xll.ohTrigger(RecalcTrigger,Trigger3M)),NA())</f>
        <v>#N/A</v>
      </c>
      <c r="L2375" s="44">
        <f>IFERROR(_xll.qlIndexFixing(Index6M,$H2375,TRUE,_xll.ohTrigger(RecalcTrigger,Trigger6M)),NA())</f>
        <v>1.5044418516351795E-2</v>
      </c>
      <c r="M2375" s="183">
        <f>IFERROR(_xll.qlIndexFixing(Index1Y,$H2375,TRUE,_xll.ohTrigger(RecalcTrigger,Trigger1Y)),NA())</f>
        <v>1.5354568069871394E-2</v>
      </c>
      <c r="N2375" s="182">
        <f>IFERROR(_xll.qlIndexFixing(ONIndex1M,I2375,TRUE,_xll.ohTrigger(RecalcTrigger,Trigger1M)),NA())</f>
        <v>1.4893185298534561E-2</v>
      </c>
      <c r="O2375" s="44" t="e">
        <f>IFERROR(_xll.qlIndexFixing(ONIndex3M,I2375,TRUE,_xll.ohTrigger(RecalcTrigger,Trigger3M)),NA())</f>
        <v>#N/A</v>
      </c>
      <c r="P2375" s="44">
        <f>IFERROR(_xll.qlIndexFixing(ONIndex6M,I2375,TRUE,_xll.ohTrigger(RecalcTrigger,Trigger6M)),NA())</f>
        <v>1.5094917630813498E-2</v>
      </c>
      <c r="Q2375" s="183">
        <f>IFERROR(_xll.qlIndexFixing(ONIndex1Y,I2375,TRUE,_xll.ohTrigger(RecalcTrigger,Trigger1Y)),NA())</f>
        <v>1.5418759608527566E-2</v>
      </c>
    </row>
    <row r="2376" spans="2:17" x14ac:dyDescent="0.2">
      <c r="B2376" s="39" t="s">
        <v>42</v>
      </c>
      <c r="D2376" s="42">
        <f>_xll.qlCalendarAdvance(Calendar,$D2375,B2376,"f",FALSE)</f>
        <v>56122</v>
      </c>
      <c r="E2376" s="177">
        <f>_xll.qlInterestRateIndexValueDate(IndexON,D2376)</f>
        <v>56122</v>
      </c>
      <c r="F2376" s="193">
        <f>IFERROR(_xll.qlIndexFixing(IndexON,D2376,TRUE,_xll.ohTrigger(RecalcTrigger,TriggerON)),NA())</f>
        <v>1.4930843967757568E-2</v>
      </c>
      <c r="H2376" s="42">
        <f>_xll.qlCalendarAdvance(Calendar,$H2375,B2376,"f",FALSE)</f>
        <v>56122</v>
      </c>
      <c r="I2376" s="177">
        <f>_xll.qlInterestRateIndexValueDate(Index1M,$H2376)</f>
        <v>56124</v>
      </c>
      <c r="J2376" s="182">
        <f>IFERROR(_xll.qlIndexFixing(Index1M,$H2376,TRUE,_xll.ohTrigger(RecalcTrigger,Trigger1M)),NA())</f>
        <v>1.4892271974470683E-2</v>
      </c>
      <c r="K2376" s="44" t="e">
        <f>IFERROR(_xll.qlIndexFixing(Index3M,H2376,TRUE,_xll.ohTrigger(RecalcTrigger,Trigger3M)),NA())</f>
        <v>#N/A</v>
      </c>
      <c r="L2376" s="44">
        <f>IFERROR(_xll.qlIndexFixing(Index6M,$H2376,TRUE,_xll.ohTrigger(RecalcTrigger,Trigger6M)),NA())</f>
        <v>1.503657034222813E-2</v>
      </c>
      <c r="M2376" s="183">
        <f>IFERROR(_xll.qlIndexFixing(Index1Y,$H2376,TRUE,_xll.ohTrigger(RecalcTrigger,Trigger1Y)),NA())</f>
        <v>1.5346975103569223E-2</v>
      </c>
      <c r="N2376" s="182">
        <f>IFERROR(_xll.qlIndexFixing(ONIndex1M,I2376,TRUE,_xll.ohTrigger(RecalcTrigger,Trigger1M)),NA())</f>
        <v>1.4889251431782213E-2</v>
      </c>
      <c r="O2376" s="44" t="e">
        <f>IFERROR(_xll.qlIndexFixing(ONIndex3M,I2376,TRUE,_xll.ohTrigger(RecalcTrigger,Trigger3M)),NA())</f>
        <v>#N/A</v>
      </c>
      <c r="P2376" s="44">
        <f>IFERROR(_xll.qlIndexFixing(ONIndex6M,I2376,TRUE,_xll.ohTrigger(RecalcTrigger,Trigger6M)),NA())</f>
        <v>1.5086738307914516E-2</v>
      </c>
      <c r="Q2376" s="183">
        <f>IFERROR(_xll.qlIndexFixing(ONIndex1Y,I2376,TRUE,_xll.ohTrigger(RecalcTrigger,Trigger1Y)),NA())</f>
        <v>1.5412180833083156E-2</v>
      </c>
    </row>
    <row r="2377" spans="2:17" x14ac:dyDescent="0.2">
      <c r="B2377" s="39" t="s">
        <v>42</v>
      </c>
      <c r="D2377" s="42">
        <f>_xll.qlCalendarAdvance(Calendar,$D2376,B2377,"f",FALSE)</f>
        <v>56129</v>
      </c>
      <c r="E2377" s="177">
        <f>_xll.qlInterestRateIndexValueDate(IndexON,D2377)</f>
        <v>56129</v>
      </c>
      <c r="F2377" s="193">
        <f>IFERROR(_xll.qlIndexFixing(IndexON,D2377,TRUE,_xll.ohTrigger(RecalcTrigger,TriggerON)),NA())</f>
        <v>1.4924596265002421E-2</v>
      </c>
      <c r="H2377" s="42">
        <f>_xll.qlCalendarAdvance(Calendar,$H2376,B2377,"f",FALSE)</f>
        <v>56129</v>
      </c>
      <c r="I2377" s="177">
        <f>_xll.qlInterestRateIndexValueDate(Index1M,$H2377)</f>
        <v>56131</v>
      </c>
      <c r="J2377" s="182">
        <f>IFERROR(_xll.qlIndexFixing(Index1M,$H2377,TRUE,_xll.ohTrigger(RecalcTrigger,Trigger1M)),NA())</f>
        <v>1.488828321446839E-2</v>
      </c>
      <c r="K2377" s="44" t="e">
        <f>IFERROR(_xll.qlIndexFixing(Index3M,H2377,TRUE,_xll.ohTrigger(RecalcTrigger,Trigger3M)),NA())</f>
        <v>#N/A</v>
      </c>
      <c r="L2377" s="44">
        <f>IFERROR(_xll.qlIndexFixing(Index6M,$H2377,TRUE,_xll.ohTrigger(RecalcTrigger,Trigger6M)),NA())</f>
        <v>1.5028354778261269E-2</v>
      </c>
      <c r="M2377" s="183">
        <f>IFERROR(_xll.qlIndexFixing(Index1Y,$H2377,TRUE,_xll.ohTrigger(RecalcTrigger,Trigger1Y)),NA())</f>
        <v>1.5339345857924782E-2</v>
      </c>
      <c r="N2377" s="182">
        <f>IFERROR(_xll.qlIndexFixing(ONIndex1M,I2377,TRUE,_xll.ohTrigger(RecalcTrigger,Trigger1M)),NA())</f>
        <v>1.4885298757434384E-2</v>
      </c>
      <c r="O2377" s="44" t="e">
        <f>IFERROR(_xll.qlIndexFixing(ONIndex3M,I2377,TRUE,_xll.ohTrigger(RecalcTrigger,Trigger3M)),NA())</f>
        <v>#N/A</v>
      </c>
      <c r="P2377" s="44">
        <f>IFERROR(_xll.qlIndexFixing(ONIndex6M,I2377,TRUE,_xll.ohTrigger(RecalcTrigger,Trigger6M)),NA())</f>
        <v>1.5078511409711837E-2</v>
      </c>
      <c r="Q2377" s="183">
        <f>IFERROR(_xll.qlIndexFixing(ONIndex1Y,I2377,TRUE,_xll.ohTrigger(RecalcTrigger,Trigger1Y)),NA())</f>
        <v>1.5405567615909277E-2</v>
      </c>
    </row>
    <row r="2378" spans="2:17" x14ac:dyDescent="0.2">
      <c r="B2378" s="39" t="s">
        <v>42</v>
      </c>
      <c r="D2378" s="42">
        <f>_xll.qlCalendarAdvance(Calendar,$D2377,B2378,"f",FALSE)</f>
        <v>56136</v>
      </c>
      <c r="E2378" s="177">
        <f>_xll.qlInterestRateIndexValueDate(IndexON,D2378)</f>
        <v>56136</v>
      </c>
      <c r="F2378" s="193">
        <f>IFERROR(_xll.qlIndexFixing(IndexON,D2378,TRUE,_xll.ohTrigger(RecalcTrigger,TriggerON)),NA())</f>
        <v>1.4918313576073317E-2</v>
      </c>
      <c r="H2378" s="42">
        <f>_xll.qlCalendarAdvance(Calendar,$H2377,B2378,"f",FALSE)</f>
        <v>56136</v>
      </c>
      <c r="I2378" s="177">
        <f>_xll.qlInterestRateIndexValueDate(Index1M,$H2378)</f>
        <v>56138</v>
      </c>
      <c r="J2378" s="182">
        <f>IFERROR(_xll.qlIndexFixing(Index1M,$H2378,TRUE,_xll.ohTrigger(RecalcTrigger,Trigger1M)),NA())</f>
        <v>1.4884275554784276E-2</v>
      </c>
      <c r="K2378" s="44" t="e">
        <f>IFERROR(_xll.qlIndexFixing(Index3M,H2378,TRUE,_xll.ohTrigger(RecalcTrigger,Trigger3M)),NA())</f>
        <v>#N/A</v>
      </c>
      <c r="L2378" s="44">
        <f>IFERROR(_xll.qlIndexFixing(Index6M,$H2378,TRUE,_xll.ohTrigger(RecalcTrigger,Trigger6M)),NA())</f>
        <v>1.5019420118442204E-2</v>
      </c>
      <c r="M2378" s="183">
        <f>IFERROR(_xll.qlIndexFixing(Index1Y,$H2378,TRUE,_xll.ohTrigger(RecalcTrigger,Trigger1Y)),NA())</f>
        <v>1.5331680280248601E-2</v>
      </c>
      <c r="N2378" s="182">
        <f>IFERROR(_xll.qlIndexFixing(ONIndex1M,I2378,TRUE,_xll.ohTrigger(RecalcTrigger,Trigger1M)),NA())</f>
        <v>1.4881327249272047E-2</v>
      </c>
      <c r="O2378" s="44" t="e">
        <f>IFERROR(_xll.qlIndexFixing(ONIndex3M,I2378,TRUE,_xll.ohTrigger(RecalcTrigger,Trigger3M)),NA())</f>
        <v>#N/A</v>
      </c>
      <c r="P2378" s="44">
        <f>IFERROR(_xll.qlIndexFixing(ONIndex6M,I2378,TRUE,_xll.ohTrigger(RecalcTrigger,Trigger6M)),NA())</f>
        <v>1.5070236862344544E-2</v>
      </c>
      <c r="Q2378" s="183">
        <f>IFERROR(_xll.qlIndexFixing(ONIndex1Y,I2378,TRUE,_xll.ohTrigger(RecalcTrigger,Trigger1Y)),NA())</f>
        <v>1.5398919904408004E-2</v>
      </c>
    </row>
    <row r="2379" spans="2:17" x14ac:dyDescent="0.2">
      <c r="B2379" s="39" t="s">
        <v>42</v>
      </c>
      <c r="D2379" s="42">
        <f>_xll.qlCalendarAdvance(Calendar,$D2378,B2379,"f",FALSE)</f>
        <v>56143</v>
      </c>
      <c r="E2379" s="177">
        <f>_xll.qlInterestRateIndexValueDate(IndexON,D2379)</f>
        <v>56143</v>
      </c>
      <c r="F2379" s="193">
        <f>IFERROR(_xll.qlIndexFixing(IndexON,D2379,TRUE,_xll.ohTrigger(RecalcTrigger,TriggerON)),NA())</f>
        <v>1.4911995849571369E-2</v>
      </c>
      <c r="H2379" s="42">
        <f>_xll.qlCalendarAdvance(Calendar,$H2378,B2379,"f",FALSE)</f>
        <v>56143</v>
      </c>
      <c r="I2379" s="177">
        <f>_xll.qlInterestRateIndexValueDate(Index1M,$H2379)</f>
        <v>56145</v>
      </c>
      <c r="J2379" s="182">
        <f>IFERROR(_xll.qlIndexFixing(Index1M,$H2379,TRUE,_xll.ohTrigger(RecalcTrigger,Trigger1M)),NA())</f>
        <v>1.4880248969194321E-2</v>
      </c>
      <c r="K2379" s="44" t="e">
        <f>IFERROR(_xll.qlIndexFixing(Index3M,H2379,TRUE,_xll.ohTrigger(RecalcTrigger,Trigger3M)),NA())</f>
        <v>#N/A</v>
      </c>
      <c r="L2379" s="44">
        <f>IFERROR(_xll.qlIndexFixing(Index6M,$H2379,TRUE,_xll.ohTrigger(RecalcTrigger,Trigger6M)),NA())</f>
        <v>1.5010436501832251E-2</v>
      </c>
      <c r="M2379" s="183">
        <f>IFERROR(_xll.qlIndexFixing(Index1Y,$H2379,TRUE,_xll.ohTrigger(RecalcTrigger,Trigger1Y)),NA())</f>
        <v>1.5323978317855811E-2</v>
      </c>
      <c r="N2379" s="182">
        <f>IFERROR(_xll.qlIndexFixing(ONIndex1M,I2379,TRUE,_xll.ohTrigger(RecalcTrigger,Trigger1M)),NA())</f>
        <v>1.4877336881156111E-2</v>
      </c>
      <c r="O2379" s="44" t="e">
        <f>IFERROR(_xll.qlIndexFixing(ONIndex3M,I2379,TRUE,_xll.ohTrigger(RecalcTrigger,Trigger3M)),NA())</f>
        <v>#N/A</v>
      </c>
      <c r="P2379" s="44">
        <f>IFERROR(_xll.qlIndexFixing(ONIndex6M,I2379,TRUE,_xll.ohTrigger(RecalcTrigger,Trigger6M)),NA())</f>
        <v>1.5061914591951719E-2</v>
      </c>
      <c r="Q2379" s="183">
        <f>IFERROR(_xll.qlIndexFixing(ONIndex1Y,I2379,TRUE,_xll.ohTrigger(RecalcTrigger,Trigger1Y)),NA())</f>
        <v>1.5392237645901474E-2</v>
      </c>
    </row>
    <row r="2380" spans="2:17" x14ac:dyDescent="0.2">
      <c r="B2380" s="39" t="s">
        <v>42</v>
      </c>
      <c r="D2380" s="42">
        <f>_xll.qlCalendarAdvance(Calendar,$D2379,B2380,"f",FALSE)</f>
        <v>56150</v>
      </c>
      <c r="E2380" s="177">
        <f>_xll.qlInterestRateIndexValueDate(IndexON,D2380)</f>
        <v>56150</v>
      </c>
      <c r="F2380" s="193">
        <f>IFERROR(_xll.qlIndexFixing(IndexON,D2380,TRUE,_xll.ohTrigger(RecalcTrigger,TriggerON)),NA())</f>
        <v>1.4905643033378269E-2</v>
      </c>
      <c r="H2380" s="42">
        <f>_xll.qlCalendarAdvance(Calendar,$H2379,B2380,"f",FALSE)</f>
        <v>56150</v>
      </c>
      <c r="I2380" s="177">
        <f>_xll.qlInterestRateIndexValueDate(Index1M,$H2380)</f>
        <v>56152</v>
      </c>
      <c r="J2380" s="182">
        <f>IFERROR(_xll.qlIndexFixing(Index1M,$H2380,TRUE,_xll.ohTrigger(RecalcTrigger,Trigger1M)),NA())</f>
        <v>1.4876203431467006E-2</v>
      </c>
      <c r="K2380" s="44" t="e">
        <f>IFERROR(_xll.qlIndexFixing(Index3M,H2380,TRUE,_xll.ohTrigger(RecalcTrigger,Trigger3M)),NA())</f>
        <v>#N/A</v>
      </c>
      <c r="L2380" s="44">
        <f>IFERROR(_xll.qlIndexFixing(Index6M,$H2380,TRUE,_xll.ohTrigger(RecalcTrigger,Trigger6M)),NA())</f>
        <v>1.5001403854597879E-2</v>
      </c>
      <c r="M2380" s="183">
        <f>IFERROR(_xll.qlIndexFixing(Index1Y,$H2380,TRUE,_xll.ohTrigger(RecalcTrigger,Trigger1Y)),NA())</f>
        <v>1.5316239918067673E-2</v>
      </c>
      <c r="N2380" s="182">
        <f>IFERROR(_xll.qlIndexFixing(ONIndex1M,I2380,TRUE,_xll.ohTrigger(RecalcTrigger,Trigger1M)),NA())</f>
        <v>1.4873327626947486E-2</v>
      </c>
      <c r="O2380" s="44" t="e">
        <f>IFERROR(_xll.qlIndexFixing(ONIndex3M,I2380,TRUE,_xll.ohTrigger(RecalcTrigger,Trigger3M)),NA())</f>
        <v>#N/A</v>
      </c>
      <c r="P2380" s="44">
        <f>IFERROR(_xll.qlIndexFixing(ONIndex6M,I2380,TRUE,_xll.ohTrigger(RecalcTrigger,Trigger6M)),NA())</f>
        <v>1.5053544524432638E-2</v>
      </c>
      <c r="Q2380" s="183">
        <f>IFERROR(_xll.qlIndexFixing(ONIndex1Y,I2380,TRUE,_xll.ohTrigger(RecalcTrigger,Trigger1Y)),NA())</f>
        <v>1.5385520787472018E-2</v>
      </c>
    </row>
    <row r="2381" spans="2:17" x14ac:dyDescent="0.2">
      <c r="B2381" s="39" t="s">
        <v>42</v>
      </c>
      <c r="D2381" s="42">
        <f>_xll.qlCalendarAdvance(Calendar,$D2380,B2381,"f",FALSE)</f>
        <v>56157</v>
      </c>
      <c r="E2381" s="177">
        <f>_xll.qlInterestRateIndexValueDate(IndexON,D2381)</f>
        <v>56157</v>
      </c>
      <c r="F2381" s="193">
        <f>IFERROR(_xll.qlIndexFixing(IndexON,D2381,TRUE,_xll.ohTrigger(RecalcTrigger,TriggerON)),NA())</f>
        <v>1.4899255075855322E-2</v>
      </c>
      <c r="H2381" s="42">
        <f>_xll.qlCalendarAdvance(Calendar,$H2380,B2381,"f",FALSE)</f>
        <v>56157</v>
      </c>
      <c r="I2381" s="177">
        <f>_xll.qlInterestRateIndexValueDate(Index1M,$H2381)</f>
        <v>56159</v>
      </c>
      <c r="J2381" s="182">
        <f>IFERROR(_xll.qlIndexFixing(Index1M,$H2381,TRUE,_xll.ohTrigger(RecalcTrigger,Trigger1M)),NA())</f>
        <v>1.4872138915373312E-2</v>
      </c>
      <c r="K2381" s="44" t="e">
        <f>IFERROR(_xll.qlIndexFixing(Index3M,H2381,TRUE,_xll.ohTrigger(RecalcTrigger,Trigger3M)),NA())</f>
        <v>#N/A</v>
      </c>
      <c r="L2381" s="44">
        <f>IFERROR(_xll.qlIndexFixing(Index6M,$H2381,TRUE,_xll.ohTrigger(RecalcTrigger,Trigger6M)),NA())</f>
        <v>1.4991967706394698E-2</v>
      </c>
      <c r="M2381" s="183">
        <f>IFERROR(_xll.qlIndexFixing(Index1Y,$H2381,TRUE,_xll.ohTrigger(RecalcTrigger,Trigger1Y)),NA())</f>
        <v>1.5308465028211144E-2</v>
      </c>
      <c r="N2381" s="182">
        <f>IFERROR(_xll.qlIndexFixing(ONIndex1M,I2381,TRUE,_xll.ohTrigger(RecalcTrigger,Trigger1M)),NA())</f>
        <v>1.4869299460107399E-2</v>
      </c>
      <c r="O2381" s="44" t="e">
        <f>IFERROR(_xll.qlIndexFixing(ONIndex3M,I2381,TRUE,_xll.ohTrigger(RecalcTrigger,Trigger3M)),NA())</f>
        <v>#N/A</v>
      </c>
      <c r="P2381" s="44">
        <f>IFERROR(_xll.qlIndexFixing(ONIndex6M,I2381,TRUE,_xll.ohTrigger(RecalcTrigger,Trigger6M)),NA())</f>
        <v>1.5045126585926383E-2</v>
      </c>
      <c r="Q2381" s="183">
        <f>IFERROR(_xll.qlIndexFixing(ONIndex1Y,I2381,TRUE,_xll.ohTrigger(RecalcTrigger,Trigger1Y)),NA())</f>
        <v>1.5378769276601645E-2</v>
      </c>
    </row>
    <row r="2382" spans="2:17" x14ac:dyDescent="0.2">
      <c r="B2382" s="39" t="s">
        <v>42</v>
      </c>
      <c r="D2382" s="42">
        <f>_xll.qlCalendarAdvance(Calendar,$D2381,B2382,"f",FALSE)</f>
        <v>56164</v>
      </c>
      <c r="E2382" s="177">
        <f>_xll.qlInterestRateIndexValueDate(IndexON,D2382)</f>
        <v>56164</v>
      </c>
      <c r="F2382" s="193">
        <f>IFERROR(_xll.qlIndexFixing(IndexON,D2382,TRUE,_xll.ohTrigger(RecalcTrigger,TriggerON)),NA())</f>
        <v>1.4892831925124028E-2</v>
      </c>
      <c r="H2382" s="42">
        <f>_xll.qlCalendarAdvance(Calendar,$H2381,B2382,"f",FALSE)</f>
        <v>56164</v>
      </c>
      <c r="I2382" s="177">
        <f>_xll.qlInterestRateIndexValueDate(Index1M,$H2382)</f>
        <v>56166</v>
      </c>
      <c r="J2382" s="182">
        <f>IFERROR(_xll.qlIndexFixing(Index1M,$H2382,TRUE,_xll.ohTrigger(RecalcTrigger,Trigger1M)),NA())</f>
        <v>1.4868055394681723E-2</v>
      </c>
      <c r="K2382" s="44" t="e">
        <f>IFERROR(_xll.qlIndexFixing(Index3M,H2382,TRUE,_xll.ohTrigger(RecalcTrigger,Trigger3M)),NA())</f>
        <v>#N/A</v>
      </c>
      <c r="L2382" s="44">
        <f>IFERROR(_xll.qlIndexFixing(Index6M,$H2382,TRUE,_xll.ohTrigger(RecalcTrigger,Trigger6M)),NA())</f>
        <v>1.4982832859099845E-2</v>
      </c>
      <c r="M2382" s="183">
        <f>IFERROR(_xll.qlIndexFixing(Index1Y,$H2382,TRUE,_xll.ohTrigger(RecalcTrigger,Trigger1Y)),NA())</f>
        <v>1.5300653595618654E-2</v>
      </c>
      <c r="N2382" s="182">
        <f>IFERROR(_xll.qlIndexFixing(ONIndex1M,I2382,TRUE,_xll.ohTrigger(RecalcTrigger,Trigger1M)),NA())</f>
        <v>1.4865252354656633E-2</v>
      </c>
      <c r="O2382" s="44" t="e">
        <f>IFERROR(_xll.qlIndexFixing(ONIndex3M,I2382,TRUE,_xll.ohTrigger(RecalcTrigger,Trigger3M)),NA())</f>
        <v>#N/A</v>
      </c>
      <c r="P2382" s="44">
        <f>IFERROR(_xll.qlIndexFixing(ONIndex6M,I2382,TRUE,_xll.ohTrigger(RecalcTrigger,Trigger6M)),NA())</f>
        <v>1.5036660702572036E-2</v>
      </c>
      <c r="Q2382" s="183">
        <f>IFERROR(_xll.qlIndexFixing(ONIndex1Y,I2382,TRUE,_xll.ohTrigger(RecalcTrigger,Trigger1Y)),NA())</f>
        <v>1.5371983060532557E-2</v>
      </c>
    </row>
    <row r="2383" spans="2:17" x14ac:dyDescent="0.2">
      <c r="B2383" s="39" t="s">
        <v>42</v>
      </c>
      <c r="D2383" s="42">
        <f>_xll.qlCalendarAdvance(Calendar,$D2382,B2383,"f",FALSE)</f>
        <v>56171</v>
      </c>
      <c r="E2383" s="177">
        <f>_xll.qlInterestRateIndexValueDate(IndexON,D2383)</f>
        <v>56171</v>
      </c>
      <c r="F2383" s="193">
        <f>IFERROR(_xll.qlIndexFixing(IndexON,D2383,TRUE,_xll.ohTrigger(RecalcTrigger,TriggerON)),NA())</f>
        <v>1.4886373529625629E-2</v>
      </c>
      <c r="H2383" s="42">
        <f>_xll.qlCalendarAdvance(Calendar,$H2382,B2383,"f",FALSE)</f>
        <v>56171</v>
      </c>
      <c r="I2383" s="177">
        <f>_xll.qlInterestRateIndexValueDate(Index1M,$H2383)</f>
        <v>56173</v>
      </c>
      <c r="J2383" s="182">
        <f>IFERROR(_xll.qlIndexFixing(Index1M,$H2383,TRUE,_xll.ohTrigger(RecalcTrigger,Trigger1M)),NA())</f>
        <v>1.486395284316322E-2</v>
      </c>
      <c r="K2383" s="44" t="e">
        <f>IFERROR(_xll.qlIndexFixing(Index3M,H2383,TRUE,_xll.ohTrigger(RecalcTrigger,Trigger3M)),NA())</f>
        <v>#N/A</v>
      </c>
      <c r="L2383" s="44">
        <f>IFERROR(_xll.qlIndexFixing(Index6M,$H2383,TRUE,_xll.ohTrigger(RecalcTrigger,Trigger6M)),NA())</f>
        <v>1.4973648752632428E-2</v>
      </c>
      <c r="M2383" s="183">
        <f>IFERROR(_xll.qlIndexFixing(Index1Y,$H2383,TRUE,_xll.ohTrigger(RecalcTrigger,Trigger1Y)),NA())</f>
        <v>1.529280556762789E-2</v>
      </c>
      <c r="N2383" s="182">
        <f>IFERROR(_xll.qlIndexFixing(ONIndex1M,I2383,TRUE,_xll.ohTrigger(RecalcTrigger,Trigger1M)),NA())</f>
        <v>1.4861186284456096E-2</v>
      </c>
      <c r="O2383" s="44" t="e">
        <f>IFERROR(_xll.qlIndexFixing(ONIndex3M,I2383,TRUE,_xll.ohTrigger(RecalcTrigger,Trigger3M)),NA())</f>
        <v>#N/A</v>
      </c>
      <c r="P2383" s="44">
        <f>IFERROR(_xll.qlIndexFixing(ONIndex6M,I2383,TRUE,_xll.ohTrigger(RecalcTrigger,Trigger6M)),NA())</f>
        <v>1.5028146800428743E-2</v>
      </c>
      <c r="Q2383" s="183">
        <f>IFERROR(_xll.qlIndexFixing(ONIndex1Y,I2383,TRUE,_xll.ohTrigger(RecalcTrigger,Trigger1Y)),NA())</f>
        <v>1.5365162086666828E-2</v>
      </c>
    </row>
    <row r="2384" spans="2:17" x14ac:dyDescent="0.2">
      <c r="B2384" s="39" t="s">
        <v>42</v>
      </c>
      <c r="D2384" s="42">
        <f>_xll.qlCalendarAdvance(Calendar,$D2383,B2384,"f",FALSE)</f>
        <v>56178</v>
      </c>
      <c r="E2384" s="177">
        <f>_xll.qlInterestRateIndexValueDate(IndexON,D2384)</f>
        <v>56178</v>
      </c>
      <c r="F2384" s="193">
        <f>IFERROR(_xll.qlIndexFixing(IndexON,D2384,TRUE,_xll.ohTrigger(RecalcTrigger,TriggerON)),NA())</f>
        <v>1.487987983756156E-2</v>
      </c>
      <c r="H2384" s="42">
        <f>_xll.qlCalendarAdvance(Calendar,$H2383,B2384,"f",FALSE)</f>
        <v>56178</v>
      </c>
      <c r="I2384" s="177">
        <f>_xll.qlInterestRateIndexValueDate(Index1M,$H2384)</f>
        <v>56180</v>
      </c>
      <c r="J2384" s="182">
        <f>IFERROR(_xll.qlIndexFixing(Index1M,$H2384,TRUE,_xll.ohTrigger(RecalcTrigger,Trigger1M)),NA())</f>
        <v>1.4859831234591281E-2</v>
      </c>
      <c r="K2384" s="44" t="e">
        <f>IFERROR(_xll.qlIndexFixing(Index3M,H2384,TRUE,_xll.ohTrigger(RecalcTrigger,Trigger3M)),NA())</f>
        <v>#N/A</v>
      </c>
      <c r="L2384" s="44">
        <f>IFERROR(_xll.qlIndexFixing(Index6M,$H2384,TRUE,_xll.ohTrigger(RecalcTrigger,Trigger6M)),NA())</f>
        <v>1.4964415313183353E-2</v>
      </c>
      <c r="M2384" s="183">
        <f>IFERROR(_xll.qlIndexFixing(Index1Y,$H2384,TRUE,_xll.ohTrigger(RecalcTrigger,Trigger1Y)),NA())</f>
        <v>1.5284920891583549E-2</v>
      </c>
      <c r="N2384" s="182">
        <f>IFERROR(_xll.qlIndexFixing(ONIndex1M,I2384,TRUE,_xll.ohTrigger(RecalcTrigger,Trigger1M)),NA())</f>
        <v>1.485710122312689E-2</v>
      </c>
      <c r="O2384" s="44" t="e">
        <f>IFERROR(_xll.qlIndexFixing(ONIndex3M,I2384,TRUE,_xll.ohTrigger(RecalcTrigger,Trigger3M)),NA())</f>
        <v>#N/A</v>
      </c>
      <c r="P2384" s="44">
        <f>IFERROR(_xll.qlIndexFixing(ONIndex6M,I2384,TRUE,_xll.ohTrigger(RecalcTrigger,Trigger6M)),NA())</f>
        <v>1.501958480539578E-2</v>
      </c>
      <c r="Q2384" s="183">
        <f>IFERROR(_xll.qlIndexFixing(ONIndex1Y,I2384,TRUE,_xll.ohTrigger(RecalcTrigger,Trigger1Y)),NA())</f>
        <v>1.5358306302166724E-2</v>
      </c>
    </row>
    <row r="2385" spans="2:17" x14ac:dyDescent="0.2">
      <c r="B2385" s="39" t="s">
        <v>42</v>
      </c>
      <c r="D2385" s="42">
        <f>_xll.qlCalendarAdvance(Calendar,$D2384,B2385,"f",FALSE)</f>
        <v>56185</v>
      </c>
      <c r="E2385" s="177">
        <f>_xll.qlInterestRateIndexValueDate(IndexON,D2385)</f>
        <v>56185</v>
      </c>
      <c r="F2385" s="193">
        <f>IFERROR(_xll.qlIndexFixing(IndexON,D2385,TRUE,_xll.ohTrigger(RecalcTrigger,TriggerON)),NA())</f>
        <v>1.487335079705332E-2</v>
      </c>
      <c r="H2385" s="42">
        <f>_xll.qlCalendarAdvance(Calendar,$H2384,B2385,"f",FALSE)</f>
        <v>56185</v>
      </c>
      <c r="I2385" s="177">
        <f>_xll.qlInterestRateIndexValueDate(Index1M,$H2385)</f>
        <v>56187</v>
      </c>
      <c r="J2385" s="182">
        <f>IFERROR(_xll.qlIndexFixing(Index1M,$H2385,TRUE,_xll.ohTrigger(RecalcTrigger,Trigger1M)),NA())</f>
        <v>1.4855663198668757E-2</v>
      </c>
      <c r="K2385" s="44" t="e">
        <f>IFERROR(_xll.qlIndexFixing(Index3M,H2385,TRUE,_xll.ohTrigger(RecalcTrigger,Trigger3M)),NA())</f>
        <v>#N/A</v>
      </c>
      <c r="L2385" s="44">
        <f>IFERROR(_xll.qlIndexFixing(Index6M,$H2385,TRUE,_xll.ohTrigger(RecalcTrigger,Trigger6M)),NA())</f>
        <v>1.495513246694485E-2</v>
      </c>
      <c r="M2385" s="183">
        <f>IFERROR(_xll.qlIndexFixing(Index1Y,$H2385,TRUE,_xll.ohTrigger(RecalcTrigger,Trigger1Y)),NA())</f>
        <v>1.5276999514834485E-2</v>
      </c>
      <c r="N2385" s="182">
        <f>IFERROR(_xll.qlIndexFixing(ONIndex1M,I2385,TRUE,_xll.ohTrigger(RecalcTrigger,Trigger1M)),NA())</f>
        <v>1.4852997144449986E-2</v>
      </c>
      <c r="O2385" s="44" t="e">
        <f>IFERROR(_xll.qlIndexFixing(ONIndex3M,I2385,TRUE,_xll.ohTrigger(RecalcTrigger,Trigger3M)),NA())</f>
        <v>#N/A</v>
      </c>
      <c r="P2385" s="44">
        <f>IFERROR(_xll.qlIndexFixing(ONIndex6M,I2385,TRUE,_xll.ohTrigger(RecalcTrigger,Trigger6M)),NA())</f>
        <v>1.5010974643692165E-2</v>
      </c>
      <c r="Q2385" s="183">
        <f>IFERROR(_xll.qlIndexFixing(ONIndex1Y,I2385,TRUE,_xll.ohTrigger(RecalcTrigger,Trigger1Y)),NA())</f>
        <v>1.5351415654354383E-2</v>
      </c>
    </row>
    <row r="2386" spans="2:17" x14ac:dyDescent="0.2">
      <c r="B2386" s="39" t="s">
        <v>42</v>
      </c>
      <c r="D2386" s="42">
        <f>_xll.qlCalendarAdvance(Calendar,$D2385,B2386,"f",FALSE)</f>
        <v>56192</v>
      </c>
      <c r="E2386" s="177">
        <f>_xll.qlInterestRateIndexValueDate(IndexON,D2386)</f>
        <v>56192</v>
      </c>
      <c r="F2386" s="193">
        <f>IFERROR(_xll.qlIndexFixing(IndexON,D2386,TRUE,_xll.ohTrigger(RecalcTrigger,TriggerON)),NA())</f>
        <v>1.4866786356462214E-2</v>
      </c>
      <c r="H2386" s="42">
        <f>_xll.qlCalendarAdvance(Calendar,$H2385,B2386,"f",FALSE)</f>
        <v>56192</v>
      </c>
      <c r="I2386" s="177">
        <f>_xll.qlInterestRateIndexValueDate(Index1M,$H2386)</f>
        <v>56194</v>
      </c>
      <c r="J2386" s="182">
        <f>IFERROR(_xll.qlIndexFixing(Index1M,$H2386,TRUE,_xll.ohTrigger(RecalcTrigger,Trigger1M)),NA())</f>
        <v>1.4851530741356034E-2</v>
      </c>
      <c r="K2386" s="44" t="e">
        <f>IFERROR(_xll.qlIndexFixing(Index3M,H2386,TRUE,_xll.ohTrigger(RecalcTrigger,Trigger3M)),NA())</f>
        <v>#N/A</v>
      </c>
      <c r="L2386" s="44">
        <f>IFERROR(_xll.qlIndexFixing(Index6M,$H2386,TRUE,_xll.ohTrigger(RecalcTrigger,Trigger6M)),NA())</f>
        <v>1.4946174194156831E-2</v>
      </c>
      <c r="M2386" s="183">
        <f>IFERROR(_xll.qlIndexFixing(Index1Y,$H2386,TRUE,_xll.ohTrigger(RecalcTrigger,Trigger1Y)),NA())</f>
        <v>1.5269041384736127E-2</v>
      </c>
      <c r="N2386" s="182">
        <f>IFERROR(_xll.qlIndexFixing(ONIndex1M,I2386,TRUE,_xll.ohTrigger(RecalcTrigger,Trigger1M)),NA())</f>
        <v>1.4848874022366232E-2</v>
      </c>
      <c r="O2386" s="44" t="e">
        <f>IFERROR(_xll.qlIndexFixing(ONIndex3M,I2386,TRUE,_xll.ohTrigger(RecalcTrigger,Trigger3M)),NA())</f>
        <v>#N/A</v>
      </c>
      <c r="P2386" s="44">
        <f>IFERROR(_xll.qlIndexFixing(ONIndex6M,I2386,TRUE,_xll.ohTrigger(RecalcTrigger,Trigger6M)),NA())</f>
        <v>1.5002316241297109E-2</v>
      </c>
      <c r="Q2386" s="183">
        <f>IFERROR(_xll.qlIndexFixing(ONIndex1Y,I2386,TRUE,_xll.ohTrigger(RecalcTrigger,Trigger1Y)),NA())</f>
        <v>1.5344490090551943E-2</v>
      </c>
    </row>
    <row r="2387" spans="2:17" x14ac:dyDescent="0.2">
      <c r="B2387" s="39" t="s">
        <v>42</v>
      </c>
      <c r="D2387" s="42">
        <f>_xll.qlCalendarAdvance(Calendar,$D2386,B2387,"f",FALSE)</f>
        <v>56199</v>
      </c>
      <c r="E2387" s="177">
        <f>_xll.qlInterestRateIndexValueDate(IndexON,D2387)</f>
        <v>56199</v>
      </c>
      <c r="F2387" s="193">
        <f>IFERROR(_xll.qlIndexFixing(IndexON,D2387,TRUE,_xll.ohTrigger(RecalcTrigger,TriggerON)),NA())</f>
        <v>1.4860186463829805E-2</v>
      </c>
      <c r="H2387" s="42">
        <f>_xll.qlCalendarAdvance(Calendar,$H2386,B2387,"f",FALSE)</f>
        <v>56199</v>
      </c>
      <c r="I2387" s="177">
        <f>_xll.qlInterestRateIndexValueDate(Index1M,$H2387)</f>
        <v>56201</v>
      </c>
      <c r="J2387" s="182">
        <f>IFERROR(_xll.qlIndexFixing(Index1M,$H2387,TRUE,_xll.ohTrigger(RecalcTrigger,Trigger1M)),NA())</f>
        <v>1.4847351804239683E-2</v>
      </c>
      <c r="K2387" s="44" t="e">
        <f>IFERROR(_xll.qlIndexFixing(Index3M,H2387,TRUE,_xll.ohTrigger(RecalcTrigger,Trigger3M)),NA())</f>
        <v>#N/A</v>
      </c>
      <c r="L2387" s="44">
        <f>IFERROR(_xll.qlIndexFixing(Index6M,$H2387,TRUE,_xll.ohTrigger(RecalcTrigger,Trigger6M)),NA())</f>
        <v>1.4936796265689901E-2</v>
      </c>
      <c r="M2387" s="183">
        <f>IFERROR(_xll.qlIndexFixing(Index1Y,$H2387,TRUE,_xll.ohTrigger(RecalcTrigger,Trigger1Y)),NA())</f>
        <v>1.5261046448649375E-2</v>
      </c>
      <c r="N2387" s="182">
        <f>IFERROR(_xll.qlIndexFixing(ONIndex1M,I2387,TRUE,_xll.ohTrigger(RecalcTrigger,Trigger1M)),NA())</f>
        <v>1.4844731830416791E-2</v>
      </c>
      <c r="O2387" s="44" t="e">
        <f>IFERROR(_xll.qlIndexFixing(ONIndex3M,I2387,TRUE,_xll.ohTrigger(RecalcTrigger,Trigger3M)),NA())</f>
        <v>#N/A</v>
      </c>
      <c r="P2387" s="44">
        <f>IFERROR(_xll.qlIndexFixing(ONIndex6M,I2387,TRUE,_xll.ohTrigger(RecalcTrigger,Trigger6M)),NA())</f>
        <v>1.4993609524349694E-2</v>
      </c>
      <c r="Q2387" s="183">
        <f>IFERROR(_xll.qlIndexFixing(ONIndex1Y,I2387,TRUE,_xll.ohTrigger(RecalcTrigger,Trigger1Y)),NA())</f>
        <v>1.5337529558081542E-2</v>
      </c>
    </row>
    <row r="2388" spans="2:17" x14ac:dyDescent="0.2">
      <c r="B2388" s="39" t="s">
        <v>42</v>
      </c>
      <c r="D2388" s="42">
        <f>_xll.qlCalendarAdvance(Calendar,$D2387,B2388,"f",FALSE)</f>
        <v>56206</v>
      </c>
      <c r="E2388" s="177">
        <f>_xll.qlInterestRateIndexValueDate(IndexON,D2388)</f>
        <v>56206</v>
      </c>
      <c r="F2388" s="193">
        <f>IFERROR(_xll.qlIndexFixing(IndexON,D2388,TRUE,_xll.ohTrigger(RecalcTrigger,TriggerON)),NA())</f>
        <v>1.4853551067597337E-2</v>
      </c>
      <c r="H2388" s="42">
        <f>_xll.qlCalendarAdvance(Calendar,$H2387,B2388,"f",FALSE)</f>
        <v>56206</v>
      </c>
      <c r="I2388" s="177">
        <f>_xll.qlInterestRateIndexValueDate(Index1M,$H2388)</f>
        <v>56208</v>
      </c>
      <c r="J2388" s="182">
        <f>IFERROR(_xll.qlIndexFixing(Index1M,$H2388,TRUE,_xll.ohTrigger(RecalcTrigger,Trigger1M)),NA())</f>
        <v>1.4843153705148826E-2</v>
      </c>
      <c r="K2388" s="44" t="e">
        <f>IFERROR(_xll.qlIndexFixing(Index3M,H2388,TRUE,_xll.ohTrigger(RecalcTrigger,Trigger3M)),NA())</f>
        <v>#N/A</v>
      </c>
      <c r="L2388" s="44">
        <f>IFERROR(_xll.qlIndexFixing(Index6M,$H2388,TRUE,_xll.ohTrigger(RecalcTrigger,Trigger6M)),NA())</f>
        <v>1.4927368716125907E-2</v>
      </c>
      <c r="M2388" s="183">
        <f>IFERROR(_xll.qlIndexFixing(Index1Y,$H2388,TRUE,_xll.ohTrigger(RecalcTrigger,Trigger1Y)),NA())</f>
        <v>1.5253014653941261E-2</v>
      </c>
      <c r="N2388" s="182">
        <f>IFERROR(_xll.qlIndexFixing(ONIndex1M,I2388,TRUE,_xll.ohTrigger(RecalcTrigger,Trigger1M)),NA())</f>
        <v>1.4840570542542508E-2</v>
      </c>
      <c r="O2388" s="44" t="e">
        <f>IFERROR(_xll.qlIndexFixing(ONIndex3M,I2388,TRUE,_xll.ohTrigger(RecalcTrigger,Trigger3M)),NA())</f>
        <v>#N/A</v>
      </c>
      <c r="P2388" s="44">
        <f>IFERROR(_xll.qlIndexFixing(ONIndex6M,I2388,TRUE,_xll.ohTrigger(RecalcTrigger,Trigger6M)),NA())</f>
        <v>1.4984854418989002E-2</v>
      </c>
      <c r="Q2388" s="183">
        <f>IFERROR(_xll.qlIndexFixing(ONIndex1Y,I2388,TRUE,_xll.ohTrigger(RecalcTrigger,Trigger1Y)),NA())</f>
        <v>1.5330534004265317E-2</v>
      </c>
    </row>
    <row r="2389" spans="2:17" x14ac:dyDescent="0.2">
      <c r="B2389" s="39" t="s">
        <v>42</v>
      </c>
      <c r="D2389" s="42">
        <f>_xll.qlCalendarAdvance(Calendar,$D2388,B2389,"f",FALSE)</f>
        <v>56213</v>
      </c>
      <c r="E2389" s="177">
        <f>_xll.qlInterestRateIndexValueDate(IndexON,D2389)</f>
        <v>56213</v>
      </c>
      <c r="F2389" s="193">
        <f>IFERROR(_xll.qlIndexFixing(IndexON,D2389,TRUE,_xll.ohTrigger(RecalcTrigger,TriggerON)),NA())</f>
        <v>1.4846880115806371E-2</v>
      </c>
      <c r="H2389" s="42">
        <f>_xll.qlCalendarAdvance(Calendar,$H2388,B2389,"f",FALSE)</f>
        <v>56213</v>
      </c>
      <c r="I2389" s="177">
        <f>_xll.qlInterestRateIndexValueDate(Index1M,$H2389)</f>
        <v>56215</v>
      </c>
      <c r="J2389" s="182">
        <f>IFERROR(_xll.qlIndexFixing(Index1M,$H2389,TRUE,_xll.ohTrigger(RecalcTrigger,Trigger1M)),NA())</f>
        <v>1.4838936417856941E-2</v>
      </c>
      <c r="K2389" s="44" t="e">
        <f>IFERROR(_xll.qlIndexFixing(Index3M,H2389,TRUE,_xll.ohTrigger(RecalcTrigger,Trigger3M)),NA())</f>
        <v>#N/A</v>
      </c>
      <c r="L2389" s="44">
        <f>IFERROR(_xll.qlIndexFixing(Index6M,$H2389,TRUE,_xll.ohTrigger(RecalcTrigger,Trigger6M)),NA())</f>
        <v>1.491789147167724E-2</v>
      </c>
      <c r="M2389" s="183">
        <f>IFERROR(_xll.qlIndexFixing(Index1Y,$H2389,TRUE,_xll.ohTrigger(RecalcTrigger,Trigger1Y)),NA())</f>
        <v>1.5244945947984296E-2</v>
      </c>
      <c r="N2389" s="182">
        <f>IFERROR(_xll.qlIndexFixing(ONIndex1M,I2389,TRUE,_xll.ohTrigger(RecalcTrigger,Trigger1M)),NA())</f>
        <v>1.4836390132524357E-2</v>
      </c>
      <c r="O2389" s="44" t="e">
        <f>IFERROR(_xll.qlIndexFixing(ONIndex3M,I2389,TRUE,_xll.ohTrigger(RecalcTrigger,Trigger3M)),NA())</f>
        <v>#N/A</v>
      </c>
      <c r="P2389" s="44">
        <f>IFERROR(_xll.qlIndexFixing(ONIndex6M,I2389,TRUE,_xll.ohTrigger(RecalcTrigger,Trigger6M)),NA())</f>
        <v>1.4976050851034373E-2</v>
      </c>
      <c r="Q2389" s="183">
        <f>IFERROR(_xll.qlIndexFixing(ONIndex1Y,I2389,TRUE,_xll.ohTrigger(RecalcTrigger,Trigger1Y)),NA())</f>
        <v>1.5323503376185599E-2</v>
      </c>
    </row>
    <row r="2390" spans="2:17" x14ac:dyDescent="0.2">
      <c r="B2390" s="39" t="s">
        <v>42</v>
      </c>
      <c r="D2390" s="42">
        <f>_xll.qlCalendarAdvance(Calendar,$D2389,B2390,"f",FALSE)</f>
        <v>56220</v>
      </c>
      <c r="E2390" s="177">
        <f>_xll.qlInterestRateIndexValueDate(IndexON,D2390)</f>
        <v>56220</v>
      </c>
      <c r="F2390" s="193">
        <f>IFERROR(_xll.qlIndexFixing(IndexON,D2390,TRUE,_xll.ohTrigger(RecalcTrigger,TriggerON)),NA())</f>
        <v>1.4840173556898151E-2</v>
      </c>
      <c r="H2390" s="42">
        <f>_xll.qlCalendarAdvance(Calendar,$H2389,B2390,"f",FALSE)</f>
        <v>56220</v>
      </c>
      <c r="I2390" s="177">
        <f>_xll.qlInterestRateIndexValueDate(Index1M,$H2390)</f>
        <v>56222</v>
      </c>
      <c r="J2390" s="182">
        <f>IFERROR(_xll.qlIndexFixing(Index1M,$H2390,TRUE,_xll.ohTrigger(RecalcTrigger,Trigger1M)),NA())</f>
        <v>1.483469991613251E-2</v>
      </c>
      <c r="K2390" s="44" t="e">
        <f>IFERROR(_xll.qlIndexFixing(Index3M,H2390,TRUE,_xll.ohTrigger(RecalcTrigger,Trigger3M)),NA())</f>
        <v>#N/A</v>
      </c>
      <c r="L2390" s="44">
        <f>IFERROR(_xll.qlIndexFixing(Index6M,$H2390,TRUE,_xll.ohTrigger(RecalcTrigger,Trigger6M)),NA())</f>
        <v>1.4907974551094305E-2</v>
      </c>
      <c r="M2390" s="183">
        <f>IFERROR(_xll.qlIndexFixing(Index1Y,$H2390,TRUE,_xll.ohTrigger(RecalcTrigger,Trigger1Y)),NA())</f>
        <v>1.5236840278156463E-2</v>
      </c>
      <c r="N2390" s="182">
        <f>IFERROR(_xll.qlIndexFixing(ONIndex1M,I2390,TRUE,_xll.ohTrigger(RecalcTrigger,Trigger1M)),NA())</f>
        <v>1.4832190574303183E-2</v>
      </c>
      <c r="O2390" s="44" t="e">
        <f>IFERROR(_xll.qlIndexFixing(ONIndex3M,I2390,TRUE,_xll.ohTrigger(RecalcTrigger,Trigger3M)),NA())</f>
        <v>#N/A</v>
      </c>
      <c r="P2390" s="44">
        <f>IFERROR(_xll.qlIndexFixing(ONIndex6M,I2390,TRUE,_xll.ohTrigger(RecalcTrigger,Trigger6M)),NA())</f>
        <v>1.4967198746864696E-2</v>
      </c>
      <c r="Q2390" s="183">
        <f>IFERROR(_xll.qlIndexFixing(ONIndex1Y,I2390,TRUE,_xll.ohTrigger(RecalcTrigger,Trigger1Y)),NA())</f>
        <v>1.5316437621484269E-2</v>
      </c>
    </row>
    <row r="2391" spans="2:17" x14ac:dyDescent="0.2">
      <c r="B2391" s="39" t="s">
        <v>42</v>
      </c>
      <c r="D2391" s="42">
        <f>_xll.qlCalendarAdvance(Calendar,$D2390,B2391,"f",FALSE)</f>
        <v>56227</v>
      </c>
      <c r="E2391" s="177">
        <f>_xll.qlInterestRateIndexValueDate(IndexON,D2391)</f>
        <v>56227</v>
      </c>
      <c r="F2391" s="193">
        <f>IFERROR(_xll.qlIndexFixing(IndexON,D2391,TRUE,_xll.ohTrigger(RecalcTrigger,TriggerON)),NA())</f>
        <v>1.4833431338914238E-2</v>
      </c>
      <c r="H2391" s="42">
        <f>_xll.qlCalendarAdvance(Calendar,$H2390,B2391,"f",FALSE)</f>
        <v>56227</v>
      </c>
      <c r="I2391" s="177">
        <f>_xll.qlInterestRateIndexValueDate(Index1M,$H2391)</f>
        <v>56229</v>
      </c>
      <c r="J2391" s="182">
        <f>IFERROR(_xll.qlIndexFixing(Index1M,$H2391,TRUE,_xll.ohTrigger(RecalcTrigger,Trigger1M)),NA())</f>
        <v>1.4830444173749013E-2</v>
      </c>
      <c r="K2391" s="44" t="e">
        <f>IFERROR(_xll.qlIndexFixing(Index3M,H2391,TRUE,_xll.ohTrigger(RecalcTrigger,Trigger3M)),NA())</f>
        <v>#N/A</v>
      </c>
      <c r="L2391" s="44">
        <f>IFERROR(_xll.qlIndexFixing(Index6M,$H2391,TRUE,_xll.ohTrigger(RecalcTrigger,Trigger6M)),NA())</f>
        <v>1.4898393714493745E-2</v>
      </c>
      <c r="M2391" s="183">
        <f>IFERROR(_xll.qlIndexFixing(Index1Y,$H2391,TRUE,_xll.ohTrigger(RecalcTrigger,Trigger1Y)),NA())</f>
        <v>1.5228697591841877E-2</v>
      </c>
      <c r="N2391" s="182">
        <f>IFERROR(_xll.qlIndexFixing(ONIndex1M,I2391,TRUE,_xll.ohTrigger(RecalcTrigger,Trigger1M)),NA())</f>
        <v>1.4827971841260279E-2</v>
      </c>
      <c r="O2391" s="44" t="e">
        <f>IFERROR(_xll.qlIndexFixing(ONIndex3M,I2391,TRUE,_xll.ohTrigger(RecalcTrigger,Trigger3M)),NA())</f>
        <v>#N/A</v>
      </c>
      <c r="P2391" s="44">
        <f>IFERROR(_xll.qlIndexFixing(ONIndex6M,I2391,TRUE,_xll.ohTrigger(RecalcTrigger,Trigger6M)),NA())</f>
        <v>1.4958298032379247E-2</v>
      </c>
      <c r="Q2391" s="183">
        <f>IFERROR(_xll.qlIndexFixing(ONIndex1Y,I2391,TRUE,_xll.ohTrigger(RecalcTrigger,Trigger1Y)),NA())</f>
        <v>1.5309336687163722E-2</v>
      </c>
    </row>
    <row r="2392" spans="2:17" x14ac:dyDescent="0.2">
      <c r="B2392" s="39" t="s">
        <v>42</v>
      </c>
      <c r="D2392" s="42">
        <f>_xll.qlCalendarAdvance(Calendar,$D2391,B2392,"f",FALSE)</f>
        <v>56234</v>
      </c>
      <c r="E2392" s="177">
        <f>_xll.qlInterestRateIndexValueDate(IndexON,D2392)</f>
        <v>56234</v>
      </c>
      <c r="F2392" s="193">
        <f>IFERROR(_xll.qlIndexFixing(IndexON,D2392,TRUE,_xll.ohTrigger(RecalcTrigger,TriggerON)),NA())</f>
        <v>1.4826653410375812E-2</v>
      </c>
      <c r="H2392" s="42">
        <f>_xll.qlCalendarAdvance(Calendar,$H2391,B2392,"f",FALSE)</f>
        <v>56234</v>
      </c>
      <c r="I2392" s="177">
        <f>_xll.qlInterestRateIndexValueDate(Index1M,$H2392)</f>
        <v>56236</v>
      </c>
      <c r="J2392" s="182">
        <f>IFERROR(_xll.qlIndexFixing(Index1M,$H2392,TRUE,_xll.ohTrigger(RecalcTrigger,Trigger1M)),NA())</f>
        <v>1.482616916447993E-2</v>
      </c>
      <c r="K2392" s="44" t="e">
        <f>IFERROR(_xll.qlIndexFixing(Index3M,H2392,TRUE,_xll.ohTrigger(RecalcTrigger,Trigger3M)),NA())</f>
        <v>#N/A</v>
      </c>
      <c r="L2392" s="44">
        <f>IFERROR(_xll.qlIndexFixing(Index6M,$H2392,TRUE,_xll.ohTrigger(RecalcTrigger,Trigger6M)),NA())</f>
        <v>1.4888762954607022E-2</v>
      </c>
      <c r="M2392" s="183">
        <f>IFERROR(_xll.qlIndexFixing(Index1Y,$H2392,TRUE,_xll.ohTrigger(RecalcTrigger,Trigger1Y)),NA())</f>
        <v>1.5220517836430785E-2</v>
      </c>
      <c r="N2392" s="182">
        <f>IFERROR(_xll.qlIndexFixing(ONIndex1M,I2392,TRUE,_xll.ohTrigger(RecalcTrigger,Trigger1M)),NA())</f>
        <v>1.4823733907576297E-2</v>
      </c>
      <c r="O2392" s="44" t="e">
        <f>IFERROR(_xll.qlIndexFixing(ONIndex3M,I2392,TRUE,_xll.ohTrigger(RecalcTrigger,Trigger3M)),NA())</f>
        <v>#N/A</v>
      </c>
      <c r="P2392" s="44">
        <f>IFERROR(_xll.qlIndexFixing(ONIndex6M,I2392,TRUE,_xll.ohTrigger(RecalcTrigger,Trigger6M)),NA())</f>
        <v>1.4949348633557236E-2</v>
      </c>
      <c r="Q2392" s="183">
        <f>IFERROR(_xll.qlIndexFixing(ONIndex1Y,I2392,TRUE,_xll.ohTrigger(RecalcTrigger,Trigger1Y)),NA())</f>
        <v>1.5302200520705966E-2</v>
      </c>
    </row>
    <row r="2393" spans="2:17" x14ac:dyDescent="0.2">
      <c r="B2393" s="39" t="s">
        <v>42</v>
      </c>
      <c r="D2393" s="42">
        <f>_xll.qlCalendarAdvance(Calendar,$D2392,B2393,"f",FALSE)</f>
        <v>56241</v>
      </c>
      <c r="E2393" s="177">
        <f>_xll.qlInterestRateIndexValueDate(IndexON,D2393)</f>
        <v>56241</v>
      </c>
      <c r="F2393" s="193">
        <f>IFERROR(_xll.qlIndexFixing(IndexON,D2393,TRUE,_xll.ohTrigger(RecalcTrigger,TriggerON)),NA())</f>
        <v>1.4819839719164563E-2</v>
      </c>
      <c r="H2393" s="42">
        <f>_xll.qlCalendarAdvance(Calendar,$H2392,B2393,"f",FALSE)</f>
        <v>56241</v>
      </c>
      <c r="I2393" s="177">
        <f>_xll.qlInterestRateIndexValueDate(Index1M,$H2393)</f>
        <v>56247</v>
      </c>
      <c r="J2393" s="182">
        <f>IFERROR(_xll.qlIndexFixing(Index1M,$H2393,TRUE,_xll.ohTrigger(RecalcTrigger,Trigger1M)),NA())</f>
        <v>1.4819416608039072E-2</v>
      </c>
      <c r="K2393" s="44" t="e">
        <f>IFERROR(_xll.qlIndexFixing(Index3M,H2393,TRUE,_xll.ohTrigger(RecalcTrigger,Trigger3M)),NA())</f>
        <v>#N/A</v>
      </c>
      <c r="L2393" s="44">
        <f>IFERROR(_xll.qlIndexFixing(Index6M,$H2393,TRUE,_xll.ohTrigger(RecalcTrigger,Trigger6M)),NA())</f>
        <v>1.4873527860524019E-2</v>
      </c>
      <c r="M2393" s="183">
        <f>IFERROR(_xll.qlIndexFixing(Index1Y,$H2393,TRUE,_xll.ohTrigger(RecalcTrigger,Trigger1Y)),NA())</f>
        <v>1.5207588913840943E-2</v>
      </c>
      <c r="N2393" s="182">
        <f>IFERROR(_xll.qlIndexFixing(ONIndex1M,I2393,TRUE,_xll.ohTrigger(RecalcTrigger,Trigger1M)),NA())</f>
        <v>1.4818256579145483E-2</v>
      </c>
      <c r="O2393" s="44" t="e">
        <f>IFERROR(_xll.qlIndexFixing(ONIndex3M,I2393,TRUE,_xll.ohTrigger(RecalcTrigger,Trigger3M)),NA())</f>
        <v>#N/A</v>
      </c>
      <c r="P2393" s="44">
        <f>IFERROR(_xll.qlIndexFixing(ONIndex6M,I2393,TRUE,_xll.ohTrigger(RecalcTrigger,Trigger6M)),NA())</f>
        <v>1.4937434779773717E-2</v>
      </c>
      <c r="Q2393" s="183">
        <f>IFERROR(_xll.qlIndexFixing(ONIndex1Y,I2393,TRUE,_xll.ohTrigger(RecalcTrigger,Trigger1Y)),NA())</f>
        <v>1.5292783990030756E-2</v>
      </c>
    </row>
    <row r="2394" spans="2:17" x14ac:dyDescent="0.2">
      <c r="B2394" s="39" t="s">
        <v>42</v>
      </c>
      <c r="D2394" s="42">
        <f>_xll.qlCalendarAdvance(Calendar,$D2393,B2394,"f",FALSE)</f>
        <v>56248</v>
      </c>
      <c r="E2394" s="177">
        <f>_xll.qlInterestRateIndexValueDate(IndexON,D2394)</f>
        <v>56248</v>
      </c>
      <c r="F2394" s="193">
        <f>IFERROR(_xll.qlIndexFixing(IndexON,D2394,TRUE,_xll.ohTrigger(RecalcTrigger,TriggerON)),NA())</f>
        <v>1.4812990213801669E-2</v>
      </c>
      <c r="H2394" s="42">
        <f>_xll.qlCalendarAdvance(Calendar,$H2393,B2394,"f",FALSE)</f>
        <v>56248</v>
      </c>
      <c r="I2394" s="177">
        <f>_xll.qlInterestRateIndexValueDate(Index1M,$H2394)</f>
        <v>56251</v>
      </c>
      <c r="J2394" s="182">
        <f>IFERROR(_xll.qlIndexFixing(Index1M,$H2394,TRUE,_xll.ohTrigger(RecalcTrigger,Trigger1M)),NA())</f>
        <v>1.4816948627148451E-2</v>
      </c>
      <c r="K2394" s="44" t="e">
        <f>IFERROR(_xll.qlIndexFixing(Index3M,H2394,TRUE,_xll.ohTrigger(RecalcTrigger,Trigger3M)),NA())</f>
        <v>#N/A</v>
      </c>
      <c r="L2394" s="44">
        <f>IFERROR(_xll.qlIndexFixing(Index6M,$H2394,TRUE,_xll.ohTrigger(RecalcTrigger,Trigger6M)),NA())</f>
        <v>1.4868363606373886E-2</v>
      </c>
      <c r="M2394" s="183">
        <f>IFERROR(_xll.qlIndexFixing(Index1Y,$H2394,TRUE,_xll.ohTrigger(RecalcTrigger,Trigger1Y)),NA())</f>
        <v>1.5202273985564467E-2</v>
      </c>
      <c r="N2394" s="182">
        <f>IFERROR(_xll.qlIndexFixing(ONIndex1M,I2394,TRUE,_xll.ohTrigger(RecalcTrigger,Trigger1M)),NA())</f>
        <v>1.4814587843190452E-2</v>
      </c>
      <c r="O2394" s="44" t="e">
        <f>IFERROR(_xll.qlIndexFixing(ONIndex3M,I2394,TRUE,_xll.ohTrigger(RecalcTrigger,Trigger3M)),NA())</f>
        <v>#N/A</v>
      </c>
      <c r="P2394" s="44">
        <f>IFERROR(_xll.qlIndexFixing(ONIndex6M,I2394,TRUE,_xll.ohTrigger(RecalcTrigger,Trigger6M)),NA())</f>
        <v>1.4930007070006468E-2</v>
      </c>
      <c r="Q2394" s="183">
        <f>IFERROR(_xll.qlIndexFixing(ONIndex1Y,I2394,TRUE,_xll.ohTrigger(RecalcTrigger,Trigger1Y)),NA())</f>
        <v>1.5286789851405302E-2</v>
      </c>
    </row>
    <row r="2395" spans="2:17" x14ac:dyDescent="0.2">
      <c r="B2395" s="39" t="s">
        <v>42</v>
      </c>
      <c r="D2395" s="42">
        <f>_xll.qlCalendarAdvance(Calendar,$D2394,B2395,"f",FALSE)</f>
        <v>56255</v>
      </c>
      <c r="E2395" s="177">
        <f>_xll.qlInterestRateIndexValueDate(IndexON,D2395)</f>
        <v>56255</v>
      </c>
      <c r="F2395" s="193">
        <f>IFERROR(_xll.qlIndexFixing(IndexON,D2395,TRUE,_xll.ohTrigger(RecalcTrigger,TriggerON)),NA())</f>
        <v>1.4806104842248757E-2</v>
      </c>
      <c r="H2395" s="42">
        <f>_xll.qlCalendarAdvance(Calendar,$H2394,B2395,"f",FALSE)</f>
        <v>56255</v>
      </c>
      <c r="I2395" s="177">
        <f>_xll.qlInterestRateIndexValueDate(Index1M,$H2395)</f>
        <v>56257</v>
      </c>
      <c r="J2395" s="182">
        <f>IFERROR(_xll.qlIndexFixing(Index1M,$H2395,TRUE,_xll.ohTrigger(RecalcTrigger,Trigger1M)),NA())</f>
        <v>1.4813228273058976E-2</v>
      </c>
      <c r="K2395" s="44" t="e">
        <f>IFERROR(_xll.qlIndexFixing(Index3M,H2395,TRUE,_xll.ohTrigger(RecalcTrigger,Trigger3M)),NA())</f>
        <v>#N/A</v>
      </c>
      <c r="L2395" s="44">
        <f>IFERROR(_xll.qlIndexFixing(Index6M,$H2395,TRUE,_xll.ohTrigger(RecalcTrigger,Trigger6M)),NA())</f>
        <v>1.4859980281027262E-2</v>
      </c>
      <c r="M2395" s="183">
        <f>IFERROR(_xll.qlIndexFixing(Index1Y,$H2395,TRUE,_xll.ohTrigger(RecalcTrigger,Trigger1Y)),NA())</f>
        <v>1.5195755629606155E-2</v>
      </c>
      <c r="N2395" s="182">
        <f>IFERROR(_xll.qlIndexFixing(ONIndex1M,I2395,TRUE,_xll.ohTrigger(RecalcTrigger,Trigger1M)),NA())</f>
        <v>1.4810904639208644E-2</v>
      </c>
      <c r="O2395" s="44" t="e">
        <f>IFERROR(_xll.qlIndexFixing(ONIndex3M,I2395,TRUE,_xll.ohTrigger(RecalcTrigger,Trigger3M)),NA())</f>
        <v>#N/A</v>
      </c>
      <c r="P2395" s="44">
        <f>IFERROR(_xll.qlIndexFixing(ONIndex6M,I2395,TRUE,_xll.ohTrigger(RecalcTrigger,Trigger6M)),NA())</f>
        <v>1.4922207592462655E-2</v>
      </c>
      <c r="Q2395" s="183">
        <f>IFERROR(_xll.qlIndexFixing(ONIndex1Y,I2395,TRUE,_xll.ohTrigger(RecalcTrigger,Trigger1Y)),NA())</f>
        <v>1.5280580101251218E-2</v>
      </c>
    </row>
    <row r="2396" spans="2:17" x14ac:dyDescent="0.2">
      <c r="B2396" s="39" t="s">
        <v>42</v>
      </c>
      <c r="D2396" s="42">
        <f>_xll.qlCalendarAdvance(Calendar,$D2395,B2396,"f",FALSE)</f>
        <v>56262</v>
      </c>
      <c r="E2396" s="177">
        <f>_xll.qlInterestRateIndexValueDate(IndexON,D2396)</f>
        <v>56262</v>
      </c>
      <c r="F2396" s="193">
        <f>IFERROR(_xll.qlIndexFixing(IndexON,D2396,TRUE,_xll.ohTrigger(RecalcTrigger,TriggerON)),NA())</f>
        <v>1.4799183553106943E-2</v>
      </c>
      <c r="H2396" s="42">
        <f>_xll.qlCalendarAdvance(Calendar,$H2395,B2396,"f",FALSE)</f>
        <v>56262</v>
      </c>
      <c r="I2396" s="177">
        <f>_xll.qlInterestRateIndexValueDate(Index1M,$H2396)</f>
        <v>56264</v>
      </c>
      <c r="J2396" s="182">
        <f>IFERROR(_xll.qlIndexFixing(Index1M,$H2396,TRUE,_xll.ohTrigger(RecalcTrigger,Trigger1M)),NA())</f>
        <v>1.4808875933957355E-2</v>
      </c>
      <c r="K2396" s="44" t="e">
        <f>IFERROR(_xll.qlIndexFixing(Index3M,H2396,TRUE,_xll.ohTrigger(RecalcTrigger,Trigger3M)),NA())</f>
        <v>#N/A</v>
      </c>
      <c r="L2396" s="44">
        <f>IFERROR(_xll.qlIndexFixing(Index6M,$H2396,TRUE,_xll.ohTrigger(RecalcTrigger,Trigger6M)),NA())</f>
        <v>1.4850153106798858E-2</v>
      </c>
      <c r="M2396" s="183">
        <f>IFERROR(_xll.qlIndexFixing(Index1Y,$H2396,TRUE,_xll.ohTrigger(RecalcTrigger,Trigger1Y)),NA())</f>
        <v>1.5187427071826501E-2</v>
      </c>
      <c r="N2396" s="182">
        <f>IFERROR(_xll.qlIndexFixing(ONIndex1M,I2396,TRUE,_xll.ohTrigger(RecalcTrigger,Trigger1M)),NA())</f>
        <v>1.480658964005066E-2</v>
      </c>
      <c r="O2396" s="44" t="e">
        <f>IFERROR(_xll.qlIndexFixing(ONIndex3M,I2396,TRUE,_xll.ohTrigger(RecalcTrigger,Trigger3M)),NA())</f>
        <v>#N/A</v>
      </c>
      <c r="P2396" s="44">
        <f>IFERROR(_xll.qlIndexFixing(ONIndex6M,I2396,TRUE,_xll.ohTrigger(RecalcTrigger,Trigger6M)),NA())</f>
        <v>1.4913062717525349E-2</v>
      </c>
      <c r="Q2396" s="183">
        <f>IFERROR(_xll.qlIndexFixing(ONIndex1Y,I2396,TRUE,_xll.ohTrigger(RecalcTrigger,Trigger1Y)),NA())</f>
        <v>1.5273302479066331E-2</v>
      </c>
    </row>
    <row r="2397" spans="2:17" x14ac:dyDescent="0.2">
      <c r="B2397" s="39" t="s">
        <v>42</v>
      </c>
      <c r="D2397" s="42">
        <f>_xll.qlCalendarAdvance(Calendar,$D2396,B2397,"f",FALSE)</f>
        <v>56269</v>
      </c>
      <c r="E2397" s="177">
        <f>_xll.qlInterestRateIndexValueDate(IndexON,D2397)</f>
        <v>56269</v>
      </c>
      <c r="F2397" s="193">
        <f>IFERROR(_xll.qlIndexFixing(IndexON,D2397,TRUE,_xll.ohTrigger(RecalcTrigger,TriggerON)),NA())</f>
        <v>1.4792226294177979E-2</v>
      </c>
      <c r="H2397" s="42">
        <f>_xll.qlCalendarAdvance(Calendar,$H2396,B2397,"f",FALSE)</f>
        <v>56269</v>
      </c>
      <c r="I2397" s="177">
        <f>_xll.qlInterestRateIndexValueDate(Index1M,$H2397)</f>
        <v>56271</v>
      </c>
      <c r="J2397" s="182">
        <f>IFERROR(_xll.qlIndexFixing(Index1M,$H2397,TRUE,_xll.ohTrigger(RecalcTrigger,Trigger1M)),NA())</f>
        <v>1.480450419682755E-2</v>
      </c>
      <c r="K2397" s="44" t="e">
        <f>IFERROR(_xll.qlIndexFixing(Index3M,H2397,TRUE,_xll.ohTrigger(RecalcTrigger,Trigger3M)),NA())</f>
        <v>#N/A</v>
      </c>
      <c r="L2397" s="44">
        <f>IFERROR(_xll.qlIndexFixing(Index6M,$H2397,TRUE,_xll.ohTrigger(RecalcTrigger,Trigger6M)),NA())</f>
        <v>1.484027564758102E-2</v>
      </c>
      <c r="M2397" s="183">
        <f>IFERROR(_xll.qlIndexFixing(Index1Y,$H2397,TRUE,_xll.ohTrigger(RecalcTrigger,Trigger1Y)),NA())</f>
        <v>1.5179061181988087E-2</v>
      </c>
      <c r="N2397" s="182">
        <f>IFERROR(_xll.qlIndexFixing(ONIndex1M,I2397,TRUE,_xll.ohTrigger(RecalcTrigger,Trigger1M)),NA())</f>
        <v>1.4802255309076529E-2</v>
      </c>
      <c r="O2397" s="44" t="e">
        <f>IFERROR(_xll.qlIndexFixing(ONIndex3M,I2397,TRUE,_xll.ohTrigger(RecalcTrigger,Trigger3M)),NA())</f>
        <v>#N/A</v>
      </c>
      <c r="P2397" s="44">
        <f>IFERROR(_xll.qlIndexFixing(ONIndex6M,I2397,TRUE,_xll.ohTrigger(RecalcTrigger,Trigger6M)),NA())</f>
        <v>1.490386878862715E-2</v>
      </c>
      <c r="Q2397" s="183">
        <f>IFERROR(_xll.qlIndexFixing(ONIndex1Y,I2397,TRUE,_xll.ohTrigger(RecalcTrigger,Trigger1Y)),NA())</f>
        <v>1.5265989361115118E-2</v>
      </c>
    </row>
    <row r="2398" spans="2:17" x14ac:dyDescent="0.2">
      <c r="B2398" s="39" t="s">
        <v>42</v>
      </c>
      <c r="D2398" s="42">
        <f>_xll.qlCalendarAdvance(Calendar,$D2397,B2398,"f",FALSE)</f>
        <v>56276</v>
      </c>
      <c r="E2398" s="177">
        <f>_xll.qlInterestRateIndexValueDate(IndexON,D2398)</f>
        <v>56276</v>
      </c>
      <c r="F2398" s="193">
        <f>IFERROR(_xll.qlIndexFixing(IndexON,D2398,TRUE,_xll.ohTrigger(RecalcTrigger,TriggerON)),NA())</f>
        <v>1.4785233014142918E-2</v>
      </c>
      <c r="H2398" s="42">
        <f>_xll.qlCalendarAdvance(Calendar,$H2397,B2398,"f",FALSE)</f>
        <v>56276</v>
      </c>
      <c r="I2398" s="177">
        <f>_xll.qlInterestRateIndexValueDate(Index1M,$H2398)</f>
        <v>56278</v>
      </c>
      <c r="J2398" s="182">
        <f>IFERROR(_xll.qlIndexFixing(Index1M,$H2398,TRUE,_xll.ohTrigger(RecalcTrigger,Trigger1M)),NA())</f>
        <v>1.4800146301534129E-2</v>
      </c>
      <c r="K2398" s="44" t="e">
        <f>IFERROR(_xll.qlIndexFixing(Index3M,H2398,TRUE,_xll.ohTrigger(RecalcTrigger,Trigger3M)),NA())</f>
        <v>#N/A</v>
      </c>
      <c r="L2398" s="44">
        <f>IFERROR(_xll.qlIndexFixing(Index6M,$H2398,TRUE,_xll.ohTrigger(RecalcTrigger,Trigger6M)),NA())</f>
        <v>1.483034782963075E-2</v>
      </c>
      <c r="M2398" s="183">
        <f>IFERROR(_xll.qlIndexFixing(Index1Y,$H2398,TRUE,_xll.ohTrigger(RecalcTrigger,Trigger1Y)),NA())</f>
        <v>1.5170657907517078E-2</v>
      </c>
      <c r="N2398" s="182">
        <f>IFERROR(_xll.qlIndexFixing(ONIndex1M,I2398,TRUE,_xll.ohTrigger(RecalcTrigger,Trigger1M)),NA())</f>
        <v>1.4797901619987286E-2</v>
      </c>
      <c r="O2398" s="44" t="e">
        <f>IFERROR(_xll.qlIndexFixing(ONIndex3M,I2398,TRUE,_xll.ohTrigger(RecalcTrigger,Trigger3M)),NA())</f>
        <v>#N/A</v>
      </c>
      <c r="P2398" s="44">
        <f>IFERROR(_xll.qlIndexFixing(ONIndex6M,I2398,TRUE,_xll.ohTrigger(RecalcTrigger,Trigger6M)),NA())</f>
        <v>1.4894625731907141E-2</v>
      </c>
      <c r="Q2398" s="183">
        <f>IFERROR(_xll.qlIndexFixing(ONIndex1Y,I2398,TRUE,_xll.ohTrigger(RecalcTrigger,Trigger1Y)),NA())</f>
        <v>1.5258640694879588E-2</v>
      </c>
    </row>
    <row r="2399" spans="2:17" x14ac:dyDescent="0.2">
      <c r="B2399" s="39" t="s">
        <v>42</v>
      </c>
      <c r="D2399" s="42">
        <f>_xll.qlCalendarAdvance(Calendar,$D2398,B2399,"f",FALSE)</f>
        <v>56283</v>
      </c>
      <c r="E2399" s="177">
        <f>_xll.qlInterestRateIndexValueDate(IndexON,D2399)</f>
        <v>56283</v>
      </c>
      <c r="F2399" s="193">
        <f>IFERROR(_xll.qlIndexFixing(IndexON,D2399,TRUE,_xll.ohTrigger(RecalcTrigger,TriggerON)),NA())</f>
        <v>1.4778203660803513E-2</v>
      </c>
      <c r="H2399" s="42">
        <f>_xll.qlCalendarAdvance(Calendar,$H2398,B2399,"f",FALSE)</f>
        <v>56283</v>
      </c>
      <c r="I2399" s="177">
        <f>_xll.qlInterestRateIndexValueDate(Index1M,$H2399)</f>
        <v>56285</v>
      </c>
      <c r="J2399" s="182">
        <f>IFERROR(_xll.qlIndexFixing(Index1M,$H2399,TRUE,_xll.ohTrigger(RecalcTrigger,Trigger1M)),NA())</f>
        <v>1.4795752767431392E-2</v>
      </c>
      <c r="K2399" s="44" t="e">
        <f>IFERROR(_xll.qlIndexFixing(Index3M,H2399,TRUE,_xll.ohTrigger(RecalcTrigger,Trigger3M)),NA())</f>
        <v>#N/A</v>
      </c>
      <c r="L2399" s="44">
        <f>IFERROR(_xll.qlIndexFixing(Index6M,$H2399,TRUE,_xll.ohTrigger(RecalcTrigger,Trigger6M)),NA())</f>
        <v>1.4820369579214763E-2</v>
      </c>
      <c r="M2399" s="183">
        <f>IFERROR(_xll.qlIndexFixing(Index1Y,$H2399,TRUE,_xll.ohTrigger(RecalcTrigger,Trigger1Y)),NA())</f>
        <v>1.5162217195844456E-2</v>
      </c>
      <c r="N2399" s="182">
        <f>IFERROR(_xll.qlIndexFixing(ONIndex1M,I2399,TRUE,_xll.ohTrigger(RecalcTrigger,Trigger1M)),NA())</f>
        <v>1.4793528546483969E-2</v>
      </c>
      <c r="O2399" s="44" t="e">
        <f>IFERROR(_xll.qlIndexFixing(ONIndex3M,I2399,TRUE,_xll.ohTrigger(RecalcTrigger,Trigger3M)),NA())</f>
        <v>#N/A</v>
      </c>
      <c r="P2399" s="44">
        <f>IFERROR(_xll.qlIndexFixing(ONIndex6M,I2399,TRUE,_xll.ohTrigger(RecalcTrigger,Trigger6M)),NA())</f>
        <v>1.4885333473504403E-2</v>
      </c>
      <c r="Q2399" s="183">
        <f>IFERROR(_xll.qlIndexFixing(ONIndex1Y,I2399,TRUE,_xll.ohTrigger(RecalcTrigger,Trigger1Y)),NA())</f>
        <v>1.5251256427442073E-2</v>
      </c>
    </row>
    <row r="2400" spans="2:17" x14ac:dyDescent="0.2">
      <c r="B2400" s="39" t="s">
        <v>42</v>
      </c>
      <c r="D2400" s="42">
        <f>_xll.qlCalendarAdvance(Calendar,$D2399,B2400,"f",FALSE)</f>
        <v>56290</v>
      </c>
      <c r="E2400" s="177">
        <f>_xll.qlInterestRateIndexValueDate(IndexON,D2400)</f>
        <v>56290</v>
      </c>
      <c r="F2400" s="193">
        <f>IFERROR(_xll.qlIndexFixing(IndexON,D2400,TRUE,_xll.ohTrigger(RecalcTrigger,TriggerON)),NA())</f>
        <v>1.4771138182760879E-2</v>
      </c>
      <c r="H2400" s="42">
        <f>_xll.qlCalendarAdvance(Calendar,$H2399,B2400,"f",FALSE)</f>
        <v>56290</v>
      </c>
      <c r="I2400" s="177">
        <f>_xll.qlInterestRateIndexValueDate(Index1M,$H2400)</f>
        <v>56292</v>
      </c>
      <c r="J2400" s="182">
        <f>IFERROR(_xll.qlIndexFixing(Index1M,$H2400,TRUE,_xll.ohTrigger(RecalcTrigger,Trigger1M)),NA())</f>
        <v>1.4791328978450542E-2</v>
      </c>
      <c r="K2400" s="44" t="e">
        <f>IFERROR(_xll.qlIndexFixing(Index3M,H2400,TRUE,_xll.ohTrigger(RecalcTrigger,Trigger3M)),NA())</f>
        <v>#N/A</v>
      </c>
      <c r="L2400" s="44">
        <f>IFERROR(_xll.qlIndexFixing(Index6M,$H2400,TRUE,_xll.ohTrigger(RecalcTrigger,Trigger6M)),NA())</f>
        <v>1.4810340822604191E-2</v>
      </c>
      <c r="M2400" s="183">
        <f>IFERROR(_xll.qlIndexFixing(Index1Y,$H2400,TRUE,_xll.ohTrigger(RecalcTrigger,Trigger1Y)),NA())</f>
        <v>1.5153738994408212E-2</v>
      </c>
      <c r="N2400" s="182">
        <f>IFERROR(_xll.qlIndexFixing(ONIndex1M,I2400,TRUE,_xll.ohTrigger(RecalcTrigger,Trigger1M)),NA())</f>
        <v>1.4789136062507424E-2</v>
      </c>
      <c r="O2400" s="44" t="e">
        <f>IFERROR(_xll.qlIndexFixing(ONIndex3M,I2400,TRUE,_xll.ohTrigger(RecalcTrigger,Trigger3M)),NA())</f>
        <v>#N/A</v>
      </c>
      <c r="P2400" s="44">
        <f>IFERROR(_xll.qlIndexFixing(ONIndex6M,I2400,TRUE,_xll.ohTrigger(RecalcTrigger,Trigger6M)),NA())</f>
        <v>1.487599193915834E-2</v>
      </c>
      <c r="Q2400" s="183">
        <f>IFERROR(_xll.qlIndexFixing(ONIndex1Y,I2400,TRUE,_xll.ohTrigger(RecalcTrigger,Trigger1Y)),NA())</f>
        <v>1.524383650628458E-2</v>
      </c>
    </row>
    <row r="2401" spans="2:17" x14ac:dyDescent="0.2">
      <c r="B2401" s="39" t="s">
        <v>42</v>
      </c>
      <c r="D2401" s="42">
        <f>_xll.qlCalendarAdvance(Calendar,$D2400,B2401,"f",FALSE)</f>
        <v>56297</v>
      </c>
      <c r="E2401" s="177">
        <f>_xll.qlInterestRateIndexValueDate(IndexON,D2401)</f>
        <v>56297</v>
      </c>
      <c r="F2401" s="193">
        <f>IFERROR(_xll.qlIndexFixing(IndexON,D2401,TRUE,_xll.ohTrigger(RecalcTrigger,TriggerON)),NA())</f>
        <v>1.4764036527976643E-2</v>
      </c>
      <c r="H2401" s="42">
        <f>_xll.qlCalendarAdvance(Calendar,$H2400,B2401,"f",FALSE)</f>
        <v>56297</v>
      </c>
      <c r="I2401" s="177">
        <f>_xll.qlInterestRateIndexValueDate(Index1M,$H2401)</f>
        <v>56299</v>
      </c>
      <c r="J2401" s="182">
        <f>IFERROR(_xll.qlIndexFixing(Index1M,$H2401,TRUE,_xll.ohTrigger(RecalcTrigger,Trigger1M)),NA())</f>
        <v>1.4786885697010619E-2</v>
      </c>
      <c r="K2401" s="44" t="e">
        <f>IFERROR(_xll.qlIndexFixing(Index3M,H2401,TRUE,_xll.ohTrigger(RecalcTrigger,Trigger3M)),NA())</f>
        <v>#N/A</v>
      </c>
      <c r="L2401" s="44">
        <f>IFERROR(_xll.qlIndexFixing(Index6M,$H2401,TRUE,_xll.ohTrigger(RecalcTrigger,Trigger6M)),NA())</f>
        <v>1.4800261486074138E-2</v>
      </c>
      <c r="M2401" s="183">
        <f>IFERROR(_xll.qlIndexFixing(Index1Y,$H2401,TRUE,_xll.ohTrigger(RecalcTrigger,Trigger1Y)),NA())</f>
        <v>1.5145223250651374E-2</v>
      </c>
      <c r="N2401" s="182">
        <f>IFERROR(_xll.qlIndexFixing(ONIndex1M,I2401,TRUE,_xll.ohTrigger(RecalcTrigger,Trigger1M)),NA())</f>
        <v>1.4784724141758687E-2</v>
      </c>
      <c r="O2401" s="44" t="e">
        <f>IFERROR(_xll.qlIndexFixing(ONIndex3M,I2401,TRUE,_xll.ohTrigger(RecalcTrigger,Trigger3M)),NA())</f>
        <v>#N/A</v>
      </c>
      <c r="P2401" s="44">
        <f>IFERROR(_xll.qlIndexFixing(ONIndex6M,I2401,TRUE,_xll.ohTrigger(RecalcTrigger,Trigger6M)),NA())</f>
        <v>1.4866601055407713E-2</v>
      </c>
      <c r="Q2401" s="183">
        <f>IFERROR(_xll.qlIndexFixing(ONIndex1Y,I2401,TRUE,_xll.ohTrigger(RecalcTrigger,Trigger1Y)),NA())</f>
        <v>1.5236380878569378E-2</v>
      </c>
    </row>
    <row r="2402" spans="2:17" x14ac:dyDescent="0.2">
      <c r="B2402" s="39" t="s">
        <v>42</v>
      </c>
      <c r="D2402" s="42">
        <f>_xll.qlCalendarAdvance(Calendar,$D2401,B2402,"f",FALSE)</f>
        <v>56304</v>
      </c>
      <c r="E2402" s="177">
        <f>_xll.qlInterestRateIndexValueDate(IndexON,D2402)</f>
        <v>56304</v>
      </c>
      <c r="F2402" s="193">
        <f>IFERROR(_xll.qlIndexFixing(IndexON,D2402,TRUE,_xll.ohTrigger(RecalcTrigger,TriggerON)),NA())</f>
        <v>1.4756898644812111E-2</v>
      </c>
      <c r="H2402" s="42">
        <f>_xll.qlCalendarAdvance(Calendar,$H2401,B2402,"f",FALSE)</f>
        <v>56304</v>
      </c>
      <c r="I2402" s="177">
        <f>_xll.qlInterestRateIndexValueDate(Index1M,$H2402)</f>
        <v>56306</v>
      </c>
      <c r="J2402" s="182">
        <f>IFERROR(_xll.qlIndexFixing(Index1M,$H2402,TRUE,_xll.ohTrigger(RecalcTrigger,Trigger1M)),NA())</f>
        <v>1.4782422896881173E-2</v>
      </c>
      <c r="K2402" s="44" t="e">
        <f>IFERROR(_xll.qlIndexFixing(Index3M,H2402,TRUE,_xll.ohTrigger(RecalcTrigger,Trigger3M)),NA())</f>
        <v>#N/A</v>
      </c>
      <c r="L2402" s="44">
        <f>IFERROR(_xll.qlIndexFixing(Index6M,$H2402,TRUE,_xll.ohTrigger(RecalcTrigger,Trigger6M)),NA())</f>
        <v>1.4790131495906338E-2</v>
      </c>
      <c r="M2402" s="183">
        <f>IFERROR(_xll.qlIndexFixing(Index1Y,$H2402,TRUE,_xll.ohTrigger(RecalcTrigger,Trigger1Y)),NA())</f>
        <v>1.51366699120231E-2</v>
      </c>
      <c r="N2402" s="182">
        <f>IFERROR(_xll.qlIndexFixing(ONIndex1M,I2402,TRUE,_xll.ohTrigger(RecalcTrigger,Trigger1M)),NA())</f>
        <v>1.4780292757938795E-2</v>
      </c>
      <c r="O2402" s="44" t="e">
        <f>IFERROR(_xll.qlIndexFixing(ONIndex3M,I2402,TRUE,_xll.ohTrigger(RecalcTrigger,Trigger3M)),NA())</f>
        <v>#N/A</v>
      </c>
      <c r="P2402" s="44">
        <f>IFERROR(_xll.qlIndexFixing(ONIndex6M,I2402,TRUE,_xll.ohTrigger(RecalcTrigger,Trigger6M)),NA())</f>
        <v>1.4857160748071863E-2</v>
      </c>
      <c r="Q2402" s="183">
        <f>IFERROR(_xll.qlIndexFixing(ONIndex1Y,I2402,TRUE,_xll.ohTrigger(RecalcTrigger,Trigger1Y)),NA())</f>
        <v>1.5228889491698538E-2</v>
      </c>
    </row>
    <row r="2403" spans="2:17" x14ac:dyDescent="0.2">
      <c r="B2403" s="39" t="s">
        <v>42</v>
      </c>
      <c r="D2403" s="42">
        <f>_xll.qlCalendarAdvance(Calendar,$D2402,B2403,"f",FALSE)</f>
        <v>56311</v>
      </c>
      <c r="E2403" s="177">
        <f>_xll.qlInterestRateIndexValueDate(IndexON,D2403)</f>
        <v>56311</v>
      </c>
      <c r="F2403" s="193">
        <f>IFERROR(_xll.qlIndexFixing(IndexON,D2403,TRUE,_xll.ohTrigger(RecalcTrigger,TriggerON)),NA())</f>
        <v>1.4749724481548654E-2</v>
      </c>
      <c r="H2403" s="42">
        <f>_xll.qlCalendarAdvance(Calendar,$H2402,B2403,"f",FALSE)</f>
        <v>56311</v>
      </c>
      <c r="I2403" s="177">
        <f>_xll.qlInterestRateIndexValueDate(Index1M,$H2403)</f>
        <v>56313</v>
      </c>
      <c r="J2403" s="182">
        <f>IFERROR(_xll.qlIndexFixing(Index1M,$H2403,TRUE,_xll.ohTrigger(RecalcTrigger,Trigger1M)),NA())</f>
        <v>1.4777864946719232E-2</v>
      </c>
      <c r="K2403" s="44" t="e">
        <f>IFERROR(_xll.qlIndexFixing(Index3M,H2403,TRUE,_xll.ohTrigger(RecalcTrigger,Trigger3M)),NA())</f>
        <v>#N/A</v>
      </c>
      <c r="L2403" s="44">
        <f>IFERROR(_xll.qlIndexFixing(Index6M,$H2403,TRUE,_xll.ohTrigger(RecalcTrigger,Trigger6M)),NA())</f>
        <v>1.477773569889171E-2</v>
      </c>
      <c r="M2403" s="183">
        <f>IFERROR(_xll.qlIndexFixing(Index1Y,$H2403,TRUE,_xll.ohTrigger(RecalcTrigger,Trigger1Y)),NA())</f>
        <v>1.5128078925979558E-2</v>
      </c>
      <c r="N2403" s="182">
        <f>IFERROR(_xll.qlIndexFixing(ONIndex1M,I2403,TRUE,_xll.ohTrigger(RecalcTrigger,Trigger1M)),NA())</f>
        <v>1.477584188506853E-2</v>
      </c>
      <c r="O2403" s="44" t="e">
        <f>IFERROR(_xll.qlIndexFixing(ONIndex3M,I2403,TRUE,_xll.ohTrigger(RecalcTrigger,Trigger3M)),NA())</f>
        <v>#N/A</v>
      </c>
      <c r="P2403" s="44">
        <f>IFERROR(_xll.qlIndexFixing(ONIndex6M,I2403,TRUE,_xll.ohTrigger(RecalcTrigger,Trigger6M)),NA())</f>
        <v>1.4847670943209934E-2</v>
      </c>
      <c r="Q2403" s="183">
        <f>IFERROR(_xll.qlIndexFixing(ONIndex1Y,I2403,TRUE,_xll.ohTrigger(RecalcTrigger,Trigger1Y)),NA())</f>
        <v>1.5221362292834328E-2</v>
      </c>
    </row>
    <row r="2404" spans="2:17" x14ac:dyDescent="0.2">
      <c r="B2404" s="39" t="s">
        <v>42</v>
      </c>
      <c r="D2404" s="42">
        <f>_xll.qlCalendarAdvance(Calendar,$D2403,B2404,"f",FALSE)</f>
        <v>56318</v>
      </c>
      <c r="E2404" s="177">
        <f>_xll.qlInterestRateIndexValueDate(IndexON,D2404)</f>
        <v>56318</v>
      </c>
      <c r="F2404" s="193">
        <f>IFERROR(_xll.qlIndexFixing(IndexON,D2404,TRUE,_xll.ohTrigger(RecalcTrigger,TriggerON)),NA())</f>
        <v>1.4742513986387706E-2</v>
      </c>
      <c r="H2404" s="42">
        <f>_xll.qlCalendarAdvance(Calendar,$H2403,B2404,"f",FALSE)</f>
        <v>56318</v>
      </c>
      <c r="I2404" s="177">
        <f>_xll.qlInterestRateIndexValueDate(Index1M,$H2404)</f>
        <v>56320</v>
      </c>
      <c r="J2404" s="182">
        <f>IFERROR(_xll.qlIndexFixing(Index1M,$H2404,TRUE,_xll.ohTrigger(RecalcTrigger,Trigger1M)),NA())</f>
        <v>1.4773356689029571E-2</v>
      </c>
      <c r="K2404" s="44" t="e">
        <f>IFERROR(_xll.qlIndexFixing(Index3M,H2404,TRUE,_xll.ohTrigger(RecalcTrigger,Trigger3M)),NA())</f>
        <v>#N/A</v>
      </c>
      <c r="L2404" s="44">
        <f>IFERROR(_xll.qlIndexFixing(Index6M,$H2404,TRUE,_xll.ohTrigger(RecalcTrigger,Trigger6M)),NA())</f>
        <v>1.4767483808169127E-2</v>
      </c>
      <c r="M2404" s="183">
        <f>IFERROR(_xll.qlIndexFixing(Index1Y,$H2404,TRUE,_xll.ohTrigger(RecalcTrigger,Trigger1Y)),NA())</f>
        <v>1.5119450239981954E-2</v>
      </c>
      <c r="N2404" s="182">
        <f>IFERROR(_xll.qlIndexFixing(ONIndex1M,I2404,TRUE,_xll.ohTrigger(RecalcTrigger,Trigger1M)),NA())</f>
        <v>1.4771371496768992E-2</v>
      </c>
      <c r="O2404" s="44" t="e">
        <f>IFERROR(_xll.qlIndexFixing(ONIndex3M,I2404,TRUE,_xll.ohTrigger(RecalcTrigger,Trigger3M)),NA())</f>
        <v>#N/A</v>
      </c>
      <c r="P2404" s="44">
        <f>IFERROR(_xll.qlIndexFixing(ONIndex6M,I2404,TRUE,_xll.ohTrigger(RecalcTrigger,Trigger6M)),NA())</f>
        <v>1.483813156696101E-2</v>
      </c>
      <c r="Q2404" s="183">
        <f>IFERROR(_xll.qlIndexFixing(ONIndex1Y,I2404,TRUE,_xll.ohTrigger(RecalcTrigger,Trigger1Y)),NA())</f>
        <v>1.5213799229378822E-2</v>
      </c>
    </row>
    <row r="2405" spans="2:17" x14ac:dyDescent="0.2">
      <c r="B2405" s="39" t="s">
        <v>42</v>
      </c>
      <c r="D2405" s="42">
        <f>_xll.qlCalendarAdvance(Calendar,$D2404,B2405,"f",FALSE)</f>
        <v>56325</v>
      </c>
      <c r="E2405" s="177">
        <f>_xll.qlInterestRateIndexValueDate(IndexON,D2405)</f>
        <v>56325</v>
      </c>
      <c r="F2405" s="193">
        <f>IFERROR(_xll.qlIndexFixing(IndexON,D2405,TRUE,_xll.ohTrigger(RecalcTrigger,TriggerON)),NA())</f>
        <v>1.4735267107450767E-2</v>
      </c>
      <c r="H2405" s="42">
        <f>_xll.qlCalendarAdvance(Calendar,$H2404,B2405,"f",FALSE)</f>
        <v>56325</v>
      </c>
      <c r="I2405" s="177">
        <f>_xll.qlInterestRateIndexValueDate(Index1M,$H2405)</f>
        <v>56327</v>
      </c>
      <c r="J2405" s="182">
        <f>IFERROR(_xll.qlIndexFixing(Index1M,$H2405,TRUE,_xll.ohTrigger(RecalcTrigger,Trigger1M)),NA())</f>
        <v>1.4768828823492064E-2</v>
      </c>
      <c r="K2405" s="44" t="e">
        <f>IFERROR(_xll.qlIndexFixing(Index3M,H2405,TRUE,_xll.ohTrigger(RecalcTrigger,Trigger3M)),NA())</f>
        <v>#N/A</v>
      </c>
      <c r="L2405" s="44">
        <f>IFERROR(_xll.qlIndexFixing(Index6M,$H2405,TRUE,_xll.ohTrigger(RecalcTrigger,Trigger6M)),NA())</f>
        <v>1.4757181007422392E-2</v>
      </c>
      <c r="M2405" s="183">
        <f>IFERROR(_xll.qlIndexFixing(Index1Y,$H2405,TRUE,_xll.ohTrigger(RecalcTrigger,Trigger1Y)),NA())</f>
        <v>1.51107838014985E-2</v>
      </c>
      <c r="N2405" s="182">
        <f>IFERROR(_xll.qlIndexFixing(ONIndex1M,I2405,TRUE,_xll.ohTrigger(RecalcTrigger,Trigger1M)),NA())</f>
        <v>1.4766881566901091E-2</v>
      </c>
      <c r="O2405" s="44" t="e">
        <f>IFERROR(_xll.qlIndexFixing(ONIndex3M,I2405,TRUE,_xll.ohTrigger(RecalcTrigger,Trigger3M)),NA())</f>
        <v>#N/A</v>
      </c>
      <c r="P2405" s="44">
        <f>IFERROR(_xll.qlIndexFixing(ONIndex6M,I2405,TRUE,_xll.ohTrigger(RecalcTrigger,Trigger6M)),NA())</f>
        <v>1.4828542545304302E-2</v>
      </c>
      <c r="Q2405" s="183">
        <f>IFERROR(_xll.qlIndexFixing(ONIndex1Y,I2405,TRUE,_xll.ohTrigger(RecalcTrigger,Trigger1Y)),NA())</f>
        <v>1.5206200248814028E-2</v>
      </c>
    </row>
    <row r="2406" spans="2:17" x14ac:dyDescent="0.2">
      <c r="B2406" s="39" t="s">
        <v>42</v>
      </c>
      <c r="D2406" s="42">
        <f>_xll.qlCalendarAdvance(Calendar,$D2405,B2406,"f",FALSE)</f>
        <v>56332</v>
      </c>
      <c r="E2406" s="177">
        <f>_xll.qlInterestRateIndexValueDate(IndexON,D2406)</f>
        <v>56332</v>
      </c>
      <c r="F2406" s="193">
        <f>IFERROR(_xll.qlIndexFixing(IndexON,D2406,TRUE,_xll.ohTrigger(RecalcTrigger,TriggerON)),NA())</f>
        <v>1.472798379333895E-2</v>
      </c>
      <c r="H2406" s="42">
        <f>_xll.qlCalendarAdvance(Calendar,$H2405,B2406,"f",FALSE)</f>
        <v>56332</v>
      </c>
      <c r="I2406" s="177">
        <f>_xll.qlInterestRateIndexValueDate(Index1M,$H2406)</f>
        <v>56334</v>
      </c>
      <c r="J2406" s="182">
        <f>IFERROR(_xll.qlIndexFixing(Index1M,$H2406,TRUE,_xll.ohTrigger(RecalcTrigger,Trigger1M)),NA())</f>
        <v>1.4764281323885187E-2</v>
      </c>
      <c r="K2406" s="44" t="e">
        <f>IFERROR(_xll.qlIndexFixing(Index3M,H2406,TRUE,_xll.ohTrigger(RecalcTrigger,Trigger3M)),NA())</f>
        <v>#N/A</v>
      </c>
      <c r="L2406" s="44">
        <f>IFERROR(_xll.qlIndexFixing(Index6M,$H2406,TRUE,_xll.ohTrigger(RecalcTrigger,Trigger6M)),NA())</f>
        <v>1.4746827222960342E-2</v>
      </c>
      <c r="M2406" s="183">
        <f>IFERROR(_xll.qlIndexFixing(Index1Y,$H2406,TRUE,_xll.ohTrigger(RecalcTrigger,Trigger1Y)),NA())</f>
        <v>1.5102079558002445E-2</v>
      </c>
      <c r="N2406" s="182">
        <f>IFERROR(_xll.qlIndexFixing(ONIndex1M,I2406,TRUE,_xll.ohTrigger(RecalcTrigger,Trigger1M)),NA())</f>
        <v>1.4761080043399488E-2</v>
      </c>
      <c r="O2406" s="44" t="e">
        <f>IFERROR(_xll.qlIndexFixing(ONIndex3M,I2406,TRUE,_xll.ohTrigger(RecalcTrigger,Trigger3M)),NA())</f>
        <v>#N/A</v>
      </c>
      <c r="P2406" s="44">
        <f>IFERROR(_xll.qlIndexFixing(ONIndex6M,I2406,TRUE,_xll.ohTrigger(RecalcTrigger,Trigger6M)),NA())</f>
        <v>1.4816140735964822E-2</v>
      </c>
      <c r="Q2406" s="183">
        <f>IFERROR(_xll.qlIndexFixing(ONIndex1Y,I2406,TRUE,_xll.ohTrigger(RecalcTrigger,Trigger1Y)),NA())</f>
        <v>1.5196377269424133E-2</v>
      </c>
    </row>
    <row r="2407" spans="2:17" x14ac:dyDescent="0.2">
      <c r="B2407" s="39" t="s">
        <v>42</v>
      </c>
      <c r="D2407" s="42">
        <f>_xll.qlCalendarAdvance(Calendar,$D2406,B2407,"f",FALSE)</f>
        <v>56339</v>
      </c>
      <c r="E2407" s="177">
        <f>_xll.qlInterestRateIndexValueDate(IndexON,D2407)</f>
        <v>56339</v>
      </c>
      <c r="F2407" s="193">
        <f>IFERROR(_xll.qlIndexFixing(IndexON,D2407,TRUE,_xll.ohTrigger(RecalcTrigger,TriggerON)),NA())</f>
        <v>1.4720663991694138E-2</v>
      </c>
      <c r="H2407" s="42">
        <f>_xll.qlCalendarAdvance(Calendar,$H2406,B2407,"f",FALSE)</f>
        <v>56339</v>
      </c>
      <c r="I2407" s="177">
        <f>_xll.qlInterestRateIndexValueDate(Index1M,$H2407)</f>
        <v>56341</v>
      </c>
      <c r="J2407" s="182">
        <f>IFERROR(_xll.qlIndexFixing(Index1M,$H2407,TRUE,_xll.ohTrigger(RecalcTrigger,Trigger1M)),NA())</f>
        <v>1.4759714163982418E-2</v>
      </c>
      <c r="K2407" s="44" t="e">
        <f>IFERROR(_xll.qlIndexFixing(Index3M,H2407,TRUE,_xll.ohTrigger(RecalcTrigger,Trigger3M)),NA())</f>
        <v>#N/A</v>
      </c>
      <c r="L2407" s="44">
        <f>IFERROR(_xll.qlIndexFixing(Index6M,$H2407,TRUE,_xll.ohTrigger(RecalcTrigger,Trigger6M)),NA())</f>
        <v>1.4737801663641923E-2</v>
      </c>
      <c r="M2407" s="183">
        <f>IFERROR(_xll.qlIndexFixing(Index1Y,$H2407,TRUE,_xll.ohTrigger(RecalcTrigger,Trigger1Y)),NA())</f>
        <v>1.5093337456973832E-2</v>
      </c>
      <c r="N2407" s="182">
        <f>IFERROR(_xll.qlIndexFixing(ONIndex1M,I2407,TRUE,_xll.ohTrigger(RecalcTrigger,Trigger1M)),NA())</f>
        <v>1.4757842977344282E-2</v>
      </c>
      <c r="O2407" s="44" t="e">
        <f>IFERROR(_xll.qlIndexFixing(ONIndex3M,I2407,TRUE,_xll.ohTrigger(RecalcTrigger,Trigger3M)),NA())</f>
        <v>#N/A</v>
      </c>
      <c r="P2407" s="44">
        <f>IFERROR(_xll.qlIndexFixing(ONIndex6M,I2407,TRUE,_xll.ohTrigger(RecalcTrigger,Trigger6M)),NA())</f>
        <v>1.4809215270323861E-2</v>
      </c>
      <c r="Q2407" s="183">
        <f>IFERROR(_xll.qlIndexFixing(ONIndex1Y,I2407,TRUE,_xll.ohTrigger(RecalcTrigger,Trigger1Y)),NA())</f>
        <v>1.5190894324605964E-2</v>
      </c>
    </row>
    <row r="2408" spans="2:17" x14ac:dyDescent="0.2">
      <c r="B2408" s="39" t="s">
        <v>42</v>
      </c>
      <c r="D2408" s="42">
        <f>_xll.qlCalendarAdvance(Calendar,$D2407,B2408,"f",FALSE)</f>
        <v>56346</v>
      </c>
      <c r="E2408" s="177">
        <f>_xll.qlInterestRateIndexValueDate(IndexON,D2408)</f>
        <v>56346</v>
      </c>
      <c r="F2408" s="193">
        <f>IFERROR(_xll.qlIndexFixing(IndexON,D2408,TRUE,_xll.ohTrigger(RecalcTrigger,TriggerON)),NA())</f>
        <v>1.4713307651197383E-2</v>
      </c>
      <c r="H2408" s="42">
        <f>_xll.qlCalendarAdvance(Calendar,$H2407,B2408,"f",FALSE)</f>
        <v>56346</v>
      </c>
      <c r="I2408" s="177">
        <f>_xll.qlInterestRateIndexValueDate(Index1M,$H2408)</f>
        <v>56348</v>
      </c>
      <c r="J2408" s="182">
        <f>IFERROR(_xll.qlIndexFixing(Index1M,$H2408,TRUE,_xll.ohTrigger(RecalcTrigger,Trigger1M)),NA())</f>
        <v>1.4755127317549743E-2</v>
      </c>
      <c r="K2408" s="44" t="e">
        <f>IFERROR(_xll.qlIndexFixing(Index3M,H2408,TRUE,_xll.ohTrigger(RecalcTrigger,Trigger3M)),NA())</f>
        <v>#N/A</v>
      </c>
      <c r="L2408" s="44">
        <f>IFERROR(_xll.qlIndexFixing(Index6M,$H2408,TRUE,_xll.ohTrigger(RecalcTrigger,Trigger6M)),NA())</f>
        <v>1.4727358000919099E-2</v>
      </c>
      <c r="M2408" s="183">
        <f>IFERROR(_xll.qlIndexFixing(Index1Y,$H2408,TRUE,_xll.ohTrigger(RecalcTrigger,Trigger1Y)),NA())</f>
        <v>1.5084557445899266E-2</v>
      </c>
      <c r="N2408" s="182">
        <f>IFERROR(_xll.qlIndexFixing(ONIndex1M,I2408,TRUE,_xll.ohTrigger(RecalcTrigger,Trigger1M)),NA())</f>
        <v>1.475329426521732E-2</v>
      </c>
      <c r="O2408" s="44" t="e">
        <f>IFERROR(_xll.qlIndexFixing(ONIndex3M,I2408,TRUE,_xll.ohTrigger(RecalcTrigger,Trigger3M)),NA())</f>
        <v>#N/A</v>
      </c>
      <c r="P2408" s="44">
        <f>IFERROR(_xll.qlIndexFixing(ONIndex6M,I2408,TRUE,_xll.ohTrigger(RecalcTrigger,Trigger6M)),NA())</f>
        <v>1.4799476869118422E-2</v>
      </c>
      <c r="Q2408" s="183">
        <f>IFERROR(_xll.qlIndexFixing(ONIndex1Y,I2408,TRUE,_xll.ohTrigger(RecalcTrigger,Trigger1Y)),NA())</f>
        <v>1.5183187275766841E-2</v>
      </c>
    </row>
    <row r="2409" spans="2:17" x14ac:dyDescent="0.2">
      <c r="B2409" s="39" t="s">
        <v>42</v>
      </c>
      <c r="D2409" s="42">
        <f>_xll.qlCalendarAdvance(Calendar,$D2408,B2409,"f",FALSE)</f>
        <v>56353</v>
      </c>
      <c r="E2409" s="177">
        <f>_xll.qlInterestRateIndexValueDate(IndexON,D2409)</f>
        <v>56353</v>
      </c>
      <c r="F2409" s="193">
        <f>IFERROR(_xll.qlIndexFixing(IndexON,D2409,TRUE,_xll.ohTrigger(RecalcTrigger,TriggerON)),NA())</f>
        <v>1.4705914720050117E-2</v>
      </c>
      <c r="H2409" s="42">
        <f>_xll.qlCalendarAdvance(Calendar,$H2408,B2409,"f",FALSE)</f>
        <v>56353</v>
      </c>
      <c r="I2409" s="177">
        <f>_xll.qlInterestRateIndexValueDate(Index1M,$H2409)</f>
        <v>56355</v>
      </c>
      <c r="J2409" s="182">
        <f>IFERROR(_xll.qlIndexFixing(Index1M,$H2409,TRUE,_xll.ohTrigger(RecalcTrigger,Trigger1M)),NA())</f>
        <v>1.4750520758373131E-2</v>
      </c>
      <c r="K2409" s="44" t="e">
        <f>IFERROR(_xll.qlIndexFixing(Index3M,H2409,TRUE,_xll.ohTrigger(RecalcTrigger,Trigger3M)),NA())</f>
        <v>#N/A</v>
      </c>
      <c r="L2409" s="44">
        <f>IFERROR(_xll.qlIndexFixing(Index6M,$H2409,TRUE,_xll.ohTrigger(RecalcTrigger,Trigger6M)),NA())</f>
        <v>1.4716863154587232E-2</v>
      </c>
      <c r="M2409" s="183">
        <f>IFERROR(_xll.qlIndexFixing(Index1Y,$H2409,TRUE,_xll.ohTrigger(RecalcTrigger,Trigger1Y)),NA())</f>
        <v>1.5074373834670878E-2</v>
      </c>
      <c r="N2409" s="182">
        <f>IFERROR(_xll.qlIndexFixing(ONIndex1M,I2409,TRUE,_xll.ohTrigger(RecalcTrigger,Trigger1M)),NA())</f>
        <v>1.4748725906645888E-2</v>
      </c>
      <c r="O2409" s="44" t="e">
        <f>IFERROR(_xll.qlIndexFixing(ONIndex3M,I2409,TRUE,_xll.ohTrigger(RecalcTrigger,Trigger3M)),NA())</f>
        <v>#N/A</v>
      </c>
      <c r="P2409" s="44">
        <f>IFERROR(_xll.qlIndexFixing(ONIndex6M,I2409,TRUE,_xll.ohTrigger(RecalcTrigger,Trigger6M)),NA())</f>
        <v>1.478968852682172E-2</v>
      </c>
      <c r="Q2409" s="183">
        <f>IFERROR(_xll.qlIndexFixing(ONIndex1Y,I2409,TRUE,_xll.ohTrigger(RecalcTrigger,Trigger1Y)),NA())</f>
        <v>1.5175444098867175E-2</v>
      </c>
    </row>
    <row r="2410" spans="2:17" x14ac:dyDescent="0.2">
      <c r="B2410" s="39" t="s">
        <v>42</v>
      </c>
      <c r="D2410" s="42">
        <f>_xll.qlCalendarAdvance(Calendar,$D2409,B2410,"f",FALSE)</f>
        <v>56360</v>
      </c>
      <c r="E2410" s="177">
        <f>_xll.qlInterestRateIndexValueDate(IndexON,D2410)</f>
        <v>56360</v>
      </c>
      <c r="F2410" s="193">
        <f>IFERROR(_xll.qlIndexFixing(IndexON,D2410,TRUE,_xll.ohTrigger(RecalcTrigger,TriggerON)),NA())</f>
        <v>1.4698485146373841E-2</v>
      </c>
      <c r="H2410" s="42">
        <f>_xll.qlCalendarAdvance(Calendar,$H2409,B2410,"f",FALSE)</f>
        <v>56360</v>
      </c>
      <c r="I2410" s="177">
        <f>_xll.qlInterestRateIndexValueDate(Index1M,$H2410)</f>
        <v>56362</v>
      </c>
      <c r="J2410" s="182">
        <f>IFERROR(_xll.qlIndexFixing(Index1M,$H2410,TRUE,_xll.ohTrigger(RecalcTrigger,Trigger1M)),NA())</f>
        <v>1.4745894460221065E-2</v>
      </c>
      <c r="K2410" s="44" t="e">
        <f>IFERROR(_xll.qlIndexFixing(Index3M,H2410,TRUE,_xll.ohTrigger(RecalcTrigger,Trigger3M)),NA())</f>
        <v>#N/A</v>
      </c>
      <c r="L2410" s="44">
        <f>IFERROR(_xll.qlIndexFixing(Index6M,$H2410,TRUE,_xll.ohTrigger(RecalcTrigger,Trigger6M)),NA())</f>
        <v>1.4706317050972357E-2</v>
      </c>
      <c r="M2410" s="183">
        <f>IFERROR(_xll.qlIndexFixing(Index1Y,$H2410,TRUE,_xll.ohTrigger(RecalcTrigger,Trigger1Y)),NA())</f>
        <v>1.5066883483586526E-2</v>
      </c>
      <c r="N2410" s="182">
        <f>IFERROR(_xll.qlIndexFixing(ONIndex1M,I2410,TRUE,_xll.ohTrigger(RecalcTrigger,Trigger1M)),NA())</f>
        <v>1.474413787533102E-2</v>
      </c>
      <c r="O2410" s="44" t="e">
        <f>IFERROR(_xll.qlIndexFixing(ONIndex3M,I2410,TRUE,_xll.ohTrigger(RecalcTrigger,Trigger3M)),NA())</f>
        <v>#N/A</v>
      </c>
      <c r="P2410" s="44">
        <f>IFERROR(_xll.qlIndexFixing(ONIndex6M,I2410,TRUE,_xll.ohTrigger(RecalcTrigger,Trigger6M)),NA())</f>
        <v>1.4779850169412967E-2</v>
      </c>
      <c r="Q2410" s="183">
        <f>IFERROR(_xll.qlIndexFixing(ONIndex1Y,I2410,TRUE,_xll.ohTrigger(RecalcTrigger,Trigger1Y)),NA())</f>
        <v>1.5167664741069231E-2</v>
      </c>
    </row>
    <row r="2411" spans="2:17" x14ac:dyDescent="0.2">
      <c r="B2411" s="39" t="s">
        <v>42</v>
      </c>
      <c r="D2411" s="42">
        <f>_xll.qlCalendarAdvance(Calendar,$D2410,B2411,"f",FALSE)</f>
        <v>56367</v>
      </c>
      <c r="E2411" s="177">
        <f>_xll.qlInterestRateIndexValueDate(IndexON,D2411)</f>
        <v>56367</v>
      </c>
      <c r="F2411" s="193">
        <f>IFERROR(_xll.qlIndexFixing(IndexON,D2411,TRUE,_xll.ohTrigger(RecalcTrigger,TriggerON)),NA())</f>
        <v>1.4691018878369988E-2</v>
      </c>
      <c r="H2411" s="42">
        <f>_xll.qlCalendarAdvance(Calendar,$H2410,B2411,"f",FALSE)</f>
        <v>56367</v>
      </c>
      <c r="I2411" s="177">
        <f>_xll.qlInterestRateIndexValueDate(Index1M,$H2411)</f>
        <v>56369</v>
      </c>
      <c r="J2411" s="182">
        <f>IFERROR(_xll.qlIndexFixing(Index1M,$H2411,TRUE,_xll.ohTrigger(RecalcTrigger,Trigger1M)),NA())</f>
        <v>1.4741343600734485E-2</v>
      </c>
      <c r="K2411" s="44" t="e">
        <f>IFERROR(_xll.qlIndexFixing(Index3M,H2411,TRUE,_xll.ohTrigger(RecalcTrigger,Trigger3M)),NA())</f>
        <v>#N/A</v>
      </c>
      <c r="L2411" s="44">
        <f>IFERROR(_xll.qlIndexFixing(Index6M,$H2411,TRUE,_xll.ohTrigger(RecalcTrigger,Trigger6M)),NA())</f>
        <v>1.4695719616409246E-2</v>
      </c>
      <c r="M2411" s="183">
        <f>IFERROR(_xll.qlIndexFixing(Index1Y,$H2411,TRUE,_xll.ohTrigger(RecalcTrigger,Trigger1Y)),NA())</f>
        <v>1.5057989427352014E-2</v>
      </c>
      <c r="N2411" s="182">
        <f>IFERROR(_xll.qlIndexFixing(ONIndex1M,I2411,TRUE,_xll.ohTrigger(RecalcTrigger,Trigger1M)),NA())</f>
        <v>1.4738870288404371E-2</v>
      </c>
      <c r="O2411" s="44" t="e">
        <f>IFERROR(_xll.qlIndexFixing(ONIndex3M,I2411,TRUE,_xll.ohTrigger(RecalcTrigger,Trigger3M)),NA())</f>
        <v>#N/A</v>
      </c>
      <c r="P2411" s="44">
        <f>IFERROR(_xll.qlIndexFixing(ONIndex6M,I2411,TRUE,_xll.ohTrigger(RecalcTrigger,Trigger6M)),NA())</f>
        <v>1.4768544994776533E-2</v>
      </c>
      <c r="Q2411" s="183">
        <f>IFERROR(_xll.qlIndexFixing(ONIndex1Y,I2411,TRUE,_xll.ohTrigger(RecalcTrigger,Trigger1Y)),NA())</f>
        <v>1.5158729675901483E-2</v>
      </c>
    </row>
    <row r="2412" spans="2:17" x14ac:dyDescent="0.2">
      <c r="B2412" s="39" t="s">
        <v>42</v>
      </c>
      <c r="D2412" s="42">
        <f>_xll.qlCalendarAdvance(Calendar,$D2411,B2412,"f",FALSE)</f>
        <v>56374</v>
      </c>
      <c r="E2412" s="177">
        <f>_xll.qlInterestRateIndexValueDate(IndexON,D2412)</f>
        <v>56374</v>
      </c>
      <c r="F2412" s="193">
        <f>IFERROR(_xll.qlIndexFixing(IndexON,D2412,TRUE,_xll.ohTrigger(RecalcTrigger,TriggerON)),NA())</f>
        <v>1.4683515864319929E-2</v>
      </c>
      <c r="H2412" s="42">
        <f>_xll.qlCalendarAdvance(Calendar,$H2411,B2412,"f",FALSE)</f>
        <v>56374</v>
      </c>
      <c r="I2412" s="177">
        <f>_xll.qlInterestRateIndexValueDate(Index1M,$H2412)</f>
        <v>56376</v>
      </c>
      <c r="J2412" s="182">
        <f>IFERROR(_xll.qlIndexFixing(Index1M,$H2412,TRUE,_xll.ohTrigger(RecalcTrigger,Trigger1M)),NA())</f>
        <v>1.4736582542081988E-2</v>
      </c>
      <c r="K2412" s="44" t="e">
        <f>IFERROR(_xll.qlIndexFixing(Index3M,H2412,TRUE,_xll.ohTrigger(RecalcTrigger,Trigger3M)),NA())</f>
        <v>#N/A</v>
      </c>
      <c r="L2412" s="44">
        <f>IFERROR(_xll.qlIndexFixing(Index6M,$H2412,TRUE,_xll.ohTrigger(RecalcTrigger,Trigger6M)),NA())</f>
        <v>1.4683629732326134E-2</v>
      </c>
      <c r="M2412" s="183">
        <f>IFERROR(_xll.qlIndexFixing(Index1Y,$H2412,TRUE,_xll.ohTrigger(RecalcTrigger,Trigger1Y)),NA())</f>
        <v>1.5049057251077337E-2</v>
      </c>
      <c r="N2412" s="182">
        <f>IFERROR(_xll.qlIndexFixing(ONIndex1M,I2412,TRUE,_xll.ohTrigger(RecalcTrigger,Trigger1M)),NA())</f>
        <v>1.473490268991462E-2</v>
      </c>
      <c r="O2412" s="44" t="e">
        <f>IFERROR(_xll.qlIndexFixing(ONIndex3M,I2412,TRUE,_xll.ohTrigger(RecalcTrigger,Trigger3M)),NA())</f>
        <v>#N/A</v>
      </c>
      <c r="P2412" s="44">
        <f>IFERROR(_xll.qlIndexFixing(ONIndex6M,I2412,TRUE,_xll.ohTrigger(RecalcTrigger,Trigger6M)),NA())</f>
        <v>1.4760023113975507E-2</v>
      </c>
      <c r="Q2412" s="183">
        <f>IFERROR(_xll.qlIndexFixing(ONIndex1Y,I2412,TRUE,_xll.ohTrigger(RecalcTrigger,Trigger1Y)),NA())</f>
        <v>1.5151997272466744E-2</v>
      </c>
    </row>
    <row r="2413" spans="2:17" x14ac:dyDescent="0.2">
      <c r="B2413" s="39" t="s">
        <v>42</v>
      </c>
      <c r="D2413" s="42">
        <f>_xll.qlCalendarAdvance(Calendar,$D2412,B2413,"f",FALSE)</f>
        <v>56381</v>
      </c>
      <c r="E2413" s="177">
        <f>_xll.qlInterestRateIndexValueDate(IndexON,D2413)</f>
        <v>56381</v>
      </c>
      <c r="F2413" s="193">
        <f>IFERROR(_xll.qlIndexFixing(IndexON,D2413,TRUE,_xll.ohTrigger(RecalcTrigger,TriggerON)),NA())</f>
        <v>1.4675976052505035E-2</v>
      </c>
      <c r="H2413" s="42">
        <f>_xll.qlCalendarAdvance(Calendar,$H2412,B2413,"f",FALSE)</f>
        <v>56381</v>
      </c>
      <c r="I2413" s="177">
        <f>_xll.qlInterestRateIndexValueDate(Index1M,$H2413)</f>
        <v>56383</v>
      </c>
      <c r="J2413" s="182">
        <f>IFERROR(_xll.qlIndexFixing(Index1M,$H2413,TRUE,_xll.ohTrigger(RecalcTrigger,Trigger1M)),NA())</f>
        <v>1.4731896869644434E-2</v>
      </c>
      <c r="K2413" s="44" t="e">
        <f>IFERROR(_xll.qlIndexFixing(Index3M,H2413,TRUE,_xll.ohTrigger(RecalcTrigger,Trigger3M)),NA())</f>
        <v>#N/A</v>
      </c>
      <c r="L2413" s="44">
        <f>IFERROR(_xll.qlIndexFixing(Index6M,$H2413,TRUE,_xll.ohTrigger(RecalcTrigger,Trigger6M)),NA())</f>
        <v>1.4672916999051046E-2</v>
      </c>
      <c r="M2413" s="183">
        <f>IFERROR(_xll.qlIndexFixing(Index1Y,$H2413,TRUE,_xll.ohTrigger(RecalcTrigger,Trigger1Y)),NA())</f>
        <v>1.5040086902280201E-2</v>
      </c>
      <c r="N2413" s="182">
        <f>IFERROR(_xll.qlIndexFixing(ONIndex1M,I2413,TRUE,_xll.ohTrigger(RecalcTrigger,Trigger1M)),NA())</f>
        <v>1.4730255483375032E-2</v>
      </c>
      <c r="O2413" s="44" t="e">
        <f>IFERROR(_xll.qlIndexFixing(ONIndex3M,I2413,TRUE,_xll.ohTrigger(RecalcTrigger,Trigger3M)),NA())</f>
        <v>#N/A</v>
      </c>
      <c r="P2413" s="44">
        <f>IFERROR(_xll.qlIndexFixing(ONIndex6M,I2413,TRUE,_xll.ohTrigger(RecalcTrigger,Trigger6M)),NA())</f>
        <v>1.4750034268065093E-2</v>
      </c>
      <c r="Q2413" s="183">
        <f>IFERROR(_xll.qlIndexFixing(ONIndex1Y,I2413,TRUE,_xll.ohTrigger(RecalcTrigger,Trigger1Y)),NA())</f>
        <v>1.5144109056146604E-2</v>
      </c>
    </row>
    <row r="2414" spans="2:17" x14ac:dyDescent="0.2">
      <c r="B2414" s="39" t="s">
        <v>42</v>
      </c>
      <c r="D2414" s="42">
        <f>_xll.qlCalendarAdvance(Calendar,$D2413,B2414,"f",FALSE)</f>
        <v>56388</v>
      </c>
      <c r="E2414" s="177">
        <f>_xll.qlInterestRateIndexValueDate(IndexON,D2414)</f>
        <v>56388</v>
      </c>
      <c r="F2414" s="193">
        <f>IFERROR(_xll.qlIndexFixing(IndexON,D2414,TRUE,_xll.ohTrigger(RecalcTrigger,TriggerON)),NA())</f>
        <v>1.4668399391126741E-2</v>
      </c>
      <c r="H2414" s="42">
        <f>_xll.qlCalendarAdvance(Calendar,$H2413,B2414,"f",FALSE)</f>
        <v>56388</v>
      </c>
      <c r="I2414" s="177">
        <f>_xll.qlInterestRateIndexValueDate(Index1M,$H2414)</f>
        <v>56390</v>
      </c>
      <c r="J2414" s="182">
        <f>IFERROR(_xll.qlIndexFixing(Index1M,$H2414,TRUE,_xll.ohTrigger(RecalcTrigger,Trigger1M)),NA())</f>
        <v>1.4727191353332836E-2</v>
      </c>
      <c r="K2414" s="44" t="e">
        <f>IFERROR(_xll.qlIndexFixing(Index3M,H2414,TRUE,_xll.ohTrigger(RecalcTrigger,Trigger3M)),NA())</f>
        <v>#N/A</v>
      </c>
      <c r="L2414" s="44">
        <f>IFERROR(_xll.qlIndexFixing(Index6M,$H2414,TRUE,_xll.ohTrigger(RecalcTrigger,Trigger6M)),NA())</f>
        <v>1.4662152692755696E-2</v>
      </c>
      <c r="M2414" s="183">
        <f>IFERROR(_xll.qlIndexFixing(Index1Y,$H2414,TRUE,_xll.ohTrigger(RecalcTrigger,Trigger1Y)),NA())</f>
        <v>1.5031078328484227E-2</v>
      </c>
      <c r="N2414" s="182">
        <f>IFERROR(_xll.qlIndexFixing(ONIndex1M,I2414,TRUE,_xll.ohTrigger(RecalcTrigger,Trigger1M)),NA())</f>
        <v>1.472558849905603E-2</v>
      </c>
      <c r="O2414" s="44" t="e">
        <f>IFERROR(_xll.qlIndexFixing(ONIndex3M,I2414,TRUE,_xll.ohTrigger(RecalcTrigger,Trigger3M)),NA())</f>
        <v>#N/A</v>
      </c>
      <c r="P2414" s="44">
        <f>IFERROR(_xll.qlIndexFixing(ONIndex6M,I2414,TRUE,_xll.ohTrigger(RecalcTrigger,Trigger6M)),NA())</f>
        <v>1.473999511135915E-2</v>
      </c>
      <c r="Q2414" s="183">
        <f>IFERROR(_xll.qlIndexFixing(ONIndex1Y,I2414,TRUE,_xll.ohTrigger(RecalcTrigger,Trigger1Y)),NA())</f>
        <v>1.5136184448136802E-2</v>
      </c>
    </row>
    <row r="2415" spans="2:17" x14ac:dyDescent="0.2">
      <c r="B2415" s="39" t="s">
        <v>42</v>
      </c>
      <c r="D2415" s="42">
        <f>_xll.qlCalendarAdvance(Calendar,$D2414,B2415,"f",FALSE)</f>
        <v>56395</v>
      </c>
      <c r="E2415" s="177">
        <f>_xll.qlInterestRateIndexValueDate(IndexON,D2415)</f>
        <v>56395</v>
      </c>
      <c r="F2415" s="193">
        <f>IFERROR(_xll.qlIndexFixing(IndexON,D2415,TRUE,_xll.ohTrigger(RecalcTrigger,TriggerON)),NA())</f>
        <v>1.4660785828466416E-2</v>
      </c>
      <c r="H2415" s="42">
        <f>_xll.qlCalendarAdvance(Calendar,$H2414,B2415,"f",FALSE)</f>
        <v>56395</v>
      </c>
      <c r="I2415" s="177">
        <f>_xll.qlInterestRateIndexValueDate(Index1M,$H2415)</f>
        <v>56397</v>
      </c>
      <c r="J2415" s="182">
        <f>IFERROR(_xll.qlIndexFixing(Index1M,$H2415,TRUE,_xll.ohTrigger(RecalcTrigger,Trigger1M)),NA())</f>
        <v>1.4722465966918175E-2</v>
      </c>
      <c r="K2415" s="44" t="e">
        <f>IFERROR(_xll.qlIndexFixing(Index3M,H2415,TRUE,_xll.ohTrigger(RecalcTrigger,Trigger3M)),NA())</f>
        <v>#N/A</v>
      </c>
      <c r="L2415" s="44">
        <f>IFERROR(_xll.qlIndexFixing(Index6M,$H2415,TRUE,_xll.ohTrigger(RecalcTrigger,Trigger6M)),NA())</f>
        <v>1.4651336739800923E-2</v>
      </c>
      <c r="M2415" s="183">
        <f>IFERROR(_xll.qlIndexFixing(Index1Y,$H2415,TRUE,_xll.ohTrigger(RecalcTrigger,Trigger1Y)),NA())</f>
        <v>1.5022031477219169E-2</v>
      </c>
      <c r="N2415" s="182">
        <f>IFERROR(_xll.qlIndexFixing(ONIndex1M,I2415,TRUE,_xll.ohTrigger(RecalcTrigger,Trigger1M)),NA())</f>
        <v>1.4720901711058332E-2</v>
      </c>
      <c r="O2415" s="44" t="e">
        <f>IFERROR(_xll.qlIndexFixing(ONIndex3M,I2415,TRUE,_xll.ohTrigger(RecalcTrigger,Trigger3M)),NA())</f>
        <v>#N/A</v>
      </c>
      <c r="P2415" s="44">
        <f>IFERROR(_xll.qlIndexFixing(ONIndex6M,I2415,TRUE,_xll.ohTrigger(RecalcTrigger,Trigger6M)),NA())</f>
        <v>1.4729905569836887E-2</v>
      </c>
      <c r="Q2415" s="183">
        <f>IFERROR(_xll.qlIndexFixing(ONIndex1Y,I2415,TRUE,_xll.ohTrigger(RecalcTrigger,Trigger1Y)),NA())</f>
        <v>1.5128223395919349E-2</v>
      </c>
    </row>
    <row r="2416" spans="2:17" x14ac:dyDescent="0.2">
      <c r="B2416" s="39" t="s">
        <v>42</v>
      </c>
      <c r="D2416" s="42">
        <f>_xll.qlCalendarAdvance(Calendar,$D2415,B2416,"f",FALSE)</f>
        <v>56402</v>
      </c>
      <c r="E2416" s="177">
        <f>_xll.qlInterestRateIndexValueDate(IndexON,D2416)</f>
        <v>56402</v>
      </c>
      <c r="F2416" s="193">
        <f>IFERROR(_xll.qlIndexFixing(IndexON,D2416,TRUE,_xll.ohTrigger(RecalcTrigger,TriggerON)),NA())</f>
        <v>1.4653135312725496E-2</v>
      </c>
      <c r="H2416" s="42">
        <f>_xll.qlCalendarAdvance(Calendar,$H2415,B2416,"f",FALSE)</f>
        <v>56402</v>
      </c>
      <c r="I2416" s="177">
        <f>_xll.qlInterestRateIndexValueDate(Index1M,$H2416)</f>
        <v>56404</v>
      </c>
      <c r="J2416" s="182">
        <f>IFERROR(_xll.qlIndexFixing(Index1M,$H2416,TRUE,_xll.ohTrigger(RecalcTrigger,Trigger1M)),NA())</f>
        <v>1.4717720684171431E-2</v>
      </c>
      <c r="K2416" s="44" t="e">
        <f>IFERROR(_xll.qlIndexFixing(Index3M,H2416,TRUE,_xll.ohTrigger(RecalcTrigger,Trigger3M)),NA())</f>
        <v>#N/A</v>
      </c>
      <c r="L2416" s="44">
        <f>IFERROR(_xll.qlIndexFixing(Index6M,$H2416,TRUE,_xll.ohTrigger(RecalcTrigger,Trigger6M)),NA())</f>
        <v>1.464195990143405E-2</v>
      </c>
      <c r="M2416" s="183">
        <f>IFERROR(_xll.qlIndexFixing(Index1Y,$H2416,TRUE,_xll.ohTrigger(RecalcTrigger,Trigger1Y)),NA())</f>
        <v>1.5012946296020692E-2</v>
      </c>
      <c r="N2416" s="182">
        <f>IFERROR(_xll.qlIndexFixing(ONIndex1M,I2416,TRUE,_xll.ohTrigger(RecalcTrigger,Trigger1M)),NA())</f>
        <v>1.4716195093162909E-2</v>
      </c>
      <c r="O2416" s="44" t="e">
        <f>IFERROR(_xll.qlIndexFixing(ONIndex3M,I2416,TRUE,_xll.ohTrigger(RecalcTrigger,Trigger3M)),NA())</f>
        <v>#N/A</v>
      </c>
      <c r="P2416" s="44">
        <f>IFERROR(_xll.qlIndexFixing(ONIndex6M,I2416,TRUE,_xll.ohTrigger(RecalcTrigger,Trigger6M)),NA())</f>
        <v>1.4719765570037069E-2</v>
      </c>
      <c r="Q2416" s="183">
        <f>IFERROR(_xll.qlIndexFixing(ONIndex1Y,I2416,TRUE,_xll.ohTrigger(RecalcTrigger,Trigger1Y)),NA())</f>
        <v>1.5120225846576574E-2</v>
      </c>
    </row>
    <row r="2417" spans="2:17" x14ac:dyDescent="0.2">
      <c r="B2417" s="39" t="s">
        <v>42</v>
      </c>
      <c r="D2417" s="42">
        <f>_xll.qlCalendarAdvance(Calendar,$D2416,B2417,"f",FALSE)</f>
        <v>56409</v>
      </c>
      <c r="E2417" s="177">
        <f>_xll.qlInterestRateIndexValueDate(IndexON,D2417)</f>
        <v>56409</v>
      </c>
      <c r="F2417" s="193">
        <f>IFERROR(_xll.qlIndexFixing(IndexON,D2417,TRUE,_xll.ohTrigger(RecalcTrigger,TriggerON)),NA())</f>
        <v>1.4645447792025479E-2</v>
      </c>
      <c r="H2417" s="42">
        <f>_xll.qlCalendarAdvance(Calendar,$H2416,B2417,"f",FALSE)</f>
        <v>56409</v>
      </c>
      <c r="I2417" s="177">
        <f>_xll.qlInterestRateIndexValueDate(Index1M,$H2417)</f>
        <v>56411</v>
      </c>
      <c r="J2417" s="182">
        <f>IFERROR(_xll.qlIndexFixing(Index1M,$H2417,TRUE,_xll.ohTrigger(RecalcTrigger,Trigger1M)),NA())</f>
        <v>1.4712955478876077E-2</v>
      </c>
      <c r="K2417" s="44" t="e">
        <f>IFERROR(_xll.qlIndexFixing(Index3M,H2417,TRUE,_xll.ohTrigger(RecalcTrigger,Trigger3M)),NA())</f>
        <v>#N/A</v>
      </c>
      <c r="L2417" s="44">
        <f>IFERROR(_xll.qlIndexFixing(Index6M,$H2417,TRUE,_xll.ohTrigger(RecalcTrigger,Trigger6M)),NA())</f>
        <v>1.4631052934500932E-2</v>
      </c>
      <c r="M2417" s="183">
        <f>IFERROR(_xll.qlIndexFixing(Index1Y,$H2417,TRUE,_xll.ohTrigger(RecalcTrigger,Trigger1Y)),NA())</f>
        <v>1.5003822732431909E-2</v>
      </c>
      <c r="N2417" s="182">
        <f>IFERROR(_xll.qlIndexFixing(ONIndex1M,I2417,TRUE,_xll.ohTrigger(RecalcTrigger,Trigger1M)),NA())</f>
        <v>1.4711468618990864E-2</v>
      </c>
      <c r="O2417" s="44" t="e">
        <f>IFERROR(_xll.qlIndexFixing(ONIndex3M,I2417,TRUE,_xll.ohTrigger(RecalcTrigger,Trigger3M)),NA())</f>
        <v>#N/A</v>
      </c>
      <c r="P2417" s="44">
        <f>IFERROR(_xll.qlIndexFixing(ONIndex6M,I2417,TRUE,_xll.ohTrigger(RecalcTrigger,Trigger6M)),NA())</f>
        <v>1.4709575037539224E-2</v>
      </c>
      <c r="Q2417" s="183">
        <f>IFERROR(_xll.qlIndexFixing(ONIndex1Y,I2417,TRUE,_xll.ohTrigger(RecalcTrigger,Trigger1Y)),NA())</f>
        <v>1.5112191747590487E-2</v>
      </c>
    </row>
    <row r="2418" spans="2:17" x14ac:dyDescent="0.2">
      <c r="B2418" s="39" t="s">
        <v>42</v>
      </c>
      <c r="D2418" s="42">
        <f>_xll.qlCalendarAdvance(Calendar,$D2417,B2418,"f",FALSE)</f>
        <v>56416</v>
      </c>
      <c r="E2418" s="177">
        <f>_xll.qlInterestRateIndexValueDate(IndexON,D2418)</f>
        <v>56416</v>
      </c>
      <c r="F2418" s="193">
        <f>IFERROR(_xll.qlIndexFixing(IndexON,D2418,TRUE,_xll.ohTrigger(RecalcTrigger,TriggerON)),NA())</f>
        <v>1.4637723214807608E-2</v>
      </c>
      <c r="H2418" s="42">
        <f>_xll.qlCalendarAdvance(Calendar,$H2417,B2418,"f",FALSE)</f>
        <v>56416</v>
      </c>
      <c r="I2418" s="177">
        <f>_xll.qlInterestRateIndexValueDate(Index1M,$H2418)</f>
        <v>56418</v>
      </c>
      <c r="J2418" s="182">
        <f>IFERROR(_xll.qlIndexFixing(Index1M,$H2418,TRUE,_xll.ohTrigger(RecalcTrigger,Trigger1M)),NA())</f>
        <v>1.4708170324800596E-2</v>
      </c>
      <c r="K2418" s="44" t="e">
        <f>IFERROR(_xll.qlIndexFixing(Index3M,H2418,TRUE,_xll.ohTrigger(RecalcTrigger,Trigger3M)),NA())</f>
        <v>#N/A</v>
      </c>
      <c r="L2418" s="44">
        <f>IFERROR(_xll.qlIndexFixing(Index6M,$H2418,TRUE,_xll.ohTrigger(RecalcTrigger,Trigger6M)),NA())</f>
        <v>1.4620094121112377E-2</v>
      </c>
      <c r="M2418" s="183">
        <f>IFERROR(_xll.qlIndexFixing(Index1Y,$H2418,TRUE,_xll.ohTrigger(RecalcTrigger,Trigger1Y)),NA())</f>
        <v>1.4994660734000966E-2</v>
      </c>
      <c r="N2418" s="182">
        <f>IFERROR(_xll.qlIndexFixing(ONIndex1M,I2418,TRUE,_xll.ohTrigger(RecalcTrigger,Trigger1M)),NA())</f>
        <v>1.4706722262403105E-2</v>
      </c>
      <c r="O2418" s="44" t="e">
        <f>IFERROR(_xll.qlIndexFixing(ONIndex3M,I2418,TRUE,_xll.ohTrigger(RecalcTrigger,Trigger3M)),NA())</f>
        <v>#N/A</v>
      </c>
      <c r="P2418" s="44">
        <f>IFERROR(_xll.qlIndexFixing(ONIndex6M,I2418,TRUE,_xll.ohTrigger(RecalcTrigger,Trigger6M)),NA())</f>
        <v>1.4699333898562372E-2</v>
      </c>
      <c r="Q2418" s="183">
        <f>IFERROR(_xll.qlIndexFixing(ONIndex1Y,I2418,TRUE,_xll.ohTrigger(RecalcTrigger,Trigger1Y)),NA())</f>
        <v>1.5104121046123353E-2</v>
      </c>
    </row>
    <row r="2419" spans="2:17" x14ac:dyDescent="0.2">
      <c r="B2419" s="39" t="s">
        <v>42</v>
      </c>
      <c r="D2419" s="42">
        <f>_xll.qlCalendarAdvance(Calendar,$D2418,B2419,"f",FALSE)</f>
        <v>56423</v>
      </c>
      <c r="E2419" s="177">
        <f>_xll.qlInterestRateIndexValueDate(IndexON,D2419)</f>
        <v>56423</v>
      </c>
      <c r="F2419" s="193">
        <f>IFERROR(_xll.qlIndexFixing(IndexON,D2419,TRUE,_xll.ohTrigger(RecalcTrigger,TriggerON)),NA())</f>
        <v>1.4629961529113444E-2</v>
      </c>
      <c r="H2419" s="42">
        <f>_xll.qlCalendarAdvance(Calendar,$H2418,B2419,"f",FALSE)</f>
        <v>56423</v>
      </c>
      <c r="I2419" s="177">
        <f>_xll.qlInterestRateIndexValueDate(Index1M,$H2419)</f>
        <v>56425</v>
      </c>
      <c r="J2419" s="182">
        <f>IFERROR(_xll.qlIndexFixing(Index1M,$H2419,TRUE,_xll.ohTrigger(RecalcTrigger,Trigger1M)),NA())</f>
        <v>1.4703365195725959E-2</v>
      </c>
      <c r="K2419" s="44" t="e">
        <f>IFERROR(_xll.qlIndexFixing(Index3M,H2419,TRUE,_xll.ohTrigger(RecalcTrigger,Trigger3M)),NA())</f>
        <v>#N/A</v>
      </c>
      <c r="L2419" s="44">
        <f>IFERROR(_xll.qlIndexFixing(Index6M,$H2419,TRUE,_xll.ohTrigger(RecalcTrigger,Trigger6M)),NA())</f>
        <v>1.4607554988832625E-2</v>
      </c>
      <c r="M2419" s="183">
        <f>IFERROR(_xll.qlIndexFixing(Index1Y,$H2419,TRUE,_xll.ohTrigger(RecalcTrigger,Trigger1Y)),NA())</f>
        <v>1.4985460248283679E-2</v>
      </c>
      <c r="N2419" s="182">
        <f>IFERROR(_xll.qlIndexFixing(ONIndex1M,I2419,TRUE,_xll.ohTrigger(RecalcTrigger,Trigger1M)),NA())</f>
        <v>1.4701955997100669E-2</v>
      </c>
      <c r="O2419" s="44" t="e">
        <f>IFERROR(_xll.qlIndexFixing(ONIndex3M,I2419,TRUE,_xll.ohTrigger(RecalcTrigger,Trigger3M)),NA())</f>
        <v>#N/A</v>
      </c>
      <c r="P2419" s="44">
        <f>IFERROR(_xll.qlIndexFixing(ONIndex6M,I2419,TRUE,_xll.ohTrigger(RecalcTrigger,Trigger6M)),NA())</f>
        <v>1.468904207916566E-2</v>
      </c>
      <c r="Q2419" s="183">
        <f>IFERROR(_xll.qlIndexFixing(ONIndex1Y,I2419,TRUE,_xll.ohTrigger(RecalcTrigger,Trigger1Y)),NA())</f>
        <v>1.5096013689657184E-2</v>
      </c>
    </row>
    <row r="2420" spans="2:17" x14ac:dyDescent="0.2">
      <c r="B2420" s="39" t="s">
        <v>42</v>
      </c>
      <c r="D2420" s="42">
        <f>_xll.qlCalendarAdvance(Calendar,$D2419,B2420,"f",FALSE)</f>
        <v>56430</v>
      </c>
      <c r="E2420" s="177">
        <f>_xll.qlInterestRateIndexValueDate(IndexON,D2420)</f>
        <v>56430</v>
      </c>
      <c r="F2420" s="193">
        <f>IFERROR(_xll.qlIndexFixing(IndexON,D2420,TRUE,_xll.ohTrigger(RecalcTrigger,TriggerON)),NA())</f>
        <v>1.4622162683464168E-2</v>
      </c>
      <c r="H2420" s="42">
        <f>_xll.qlCalendarAdvance(Calendar,$H2419,B2420,"f",FALSE)</f>
        <v>56430</v>
      </c>
      <c r="I2420" s="177">
        <f>_xll.qlInterestRateIndexValueDate(Index1M,$H2420)</f>
        <v>56432</v>
      </c>
      <c r="J2420" s="182">
        <f>IFERROR(_xll.qlIndexFixing(Index1M,$H2420,TRUE,_xll.ohTrigger(RecalcTrigger,Trigger1M)),NA())</f>
        <v>1.4698540065420651E-2</v>
      </c>
      <c r="K2420" s="44" t="e">
        <f>IFERROR(_xll.qlIndexFixing(Index3M,H2420,TRUE,_xll.ohTrigger(RecalcTrigger,Trigger3M)),NA())</f>
        <v>#N/A</v>
      </c>
      <c r="L2420" s="44">
        <f>IFERROR(_xll.qlIndexFixing(Index6M,$H2420,TRUE,_xll.ohTrigger(RecalcTrigger,Trigger6M)),NA())</f>
        <v>1.4596479698216399E-2</v>
      </c>
      <c r="M2420" s="183">
        <f>IFERROR(_xll.qlIndexFixing(Index1Y,$H2420,TRUE,_xll.ohTrigger(RecalcTrigger,Trigger1Y)),NA())</f>
        <v>1.4976221222841118E-2</v>
      </c>
      <c r="N2420" s="182">
        <f>IFERROR(_xll.qlIndexFixing(ONIndex1M,I2420,TRUE,_xll.ohTrigger(RecalcTrigger,Trigger1M)),NA())</f>
        <v>1.4697169797024401E-2</v>
      </c>
      <c r="O2420" s="44" t="e">
        <f>IFERROR(_xll.qlIndexFixing(ONIndex3M,I2420,TRUE,_xll.ohTrigger(RecalcTrigger,Trigger3M)),NA())</f>
        <v>#N/A</v>
      </c>
      <c r="P2420" s="44">
        <f>IFERROR(_xll.qlIndexFixing(ONIndex6M,I2420,TRUE,_xll.ohTrigger(RecalcTrigger,Trigger6M)),NA())</f>
        <v>1.4678699505568105E-2</v>
      </c>
      <c r="Q2420" s="183">
        <f>IFERROR(_xll.qlIndexFixing(ONIndex1Y,I2420,TRUE,_xll.ohTrigger(RecalcTrigger,Trigger1Y)),NA())</f>
        <v>1.5087869625514116E-2</v>
      </c>
    </row>
    <row r="2421" spans="2:17" x14ac:dyDescent="0.2">
      <c r="B2421" s="39" t="s">
        <v>42</v>
      </c>
      <c r="D2421" s="42">
        <f>_xll.qlCalendarAdvance(Calendar,$D2420,B2421,"f",FALSE)</f>
        <v>56437</v>
      </c>
      <c r="E2421" s="177">
        <f>_xll.qlInterestRateIndexValueDate(IndexON,D2421)</f>
        <v>56437</v>
      </c>
      <c r="F2421" s="193">
        <f>IFERROR(_xll.qlIndexFixing(IndexON,D2421,TRUE,_xll.ohTrigger(RecalcTrigger,TriggerON)),NA())</f>
        <v>1.4614326625741469E-2</v>
      </c>
      <c r="H2421" s="42">
        <f>_xll.qlCalendarAdvance(Calendar,$H2420,B2421,"f",FALSE)</f>
        <v>56437</v>
      </c>
      <c r="I2421" s="177">
        <f>_xll.qlInterestRateIndexValueDate(Index1M,$H2421)</f>
        <v>56439</v>
      </c>
      <c r="J2421" s="182">
        <f>IFERROR(_xll.qlIndexFixing(Index1M,$H2421,TRUE,_xll.ohTrigger(RecalcTrigger,Trigger1M)),NA())</f>
        <v>1.4693694907668142E-2</v>
      </c>
      <c r="K2421" s="44" t="e">
        <f>IFERROR(_xll.qlIndexFixing(Index3M,H2421,TRUE,_xll.ohTrigger(RecalcTrigger,Trigger3M)),NA())</f>
        <v>#N/A</v>
      </c>
      <c r="L2421" s="44">
        <f>IFERROR(_xll.qlIndexFixing(Index6M,$H2421,TRUE,_xll.ohTrigger(RecalcTrigger,Trigger6M)),NA())</f>
        <v>1.4585352319236012E-2</v>
      </c>
      <c r="M2421" s="183">
        <f>IFERROR(_xll.qlIndexFixing(Index1Y,$H2421,TRUE,_xll.ohTrigger(RecalcTrigger,Trigger1Y)),NA())</f>
        <v>1.496694360524136E-2</v>
      </c>
      <c r="N2421" s="182">
        <f>IFERROR(_xll.qlIndexFixing(ONIndex1M,I2421,TRUE,_xll.ohTrigger(RecalcTrigger,Trigger1M)),NA())</f>
        <v>1.4692363635795402E-2</v>
      </c>
      <c r="O2421" s="44" t="e">
        <f>IFERROR(_xll.qlIndexFixing(ONIndex3M,I2421,TRUE,_xll.ohTrigger(RecalcTrigger,Trigger3M)),NA())</f>
        <v>#N/A</v>
      </c>
      <c r="P2421" s="44">
        <f>IFERROR(_xll.qlIndexFixing(ONIndex6M,I2421,TRUE,_xll.ohTrigger(RecalcTrigger,Trigger6M)),NA())</f>
        <v>1.4668306103589046E-2</v>
      </c>
      <c r="Q2421" s="183">
        <f>IFERROR(_xll.qlIndexFixing(ONIndex1Y,I2421,TRUE,_xll.ohTrigger(RecalcTrigger,Trigger1Y)),NA())</f>
        <v>1.5079688800536672E-2</v>
      </c>
    </row>
    <row r="2422" spans="2:17" x14ac:dyDescent="0.2">
      <c r="B2422" s="39" t="s">
        <v>42</v>
      </c>
      <c r="D2422" s="42">
        <f>_xll.qlCalendarAdvance(Calendar,$D2421,B2422,"f",FALSE)</f>
        <v>56444</v>
      </c>
      <c r="E2422" s="177">
        <f>_xll.qlInterestRateIndexValueDate(IndexON,D2422)</f>
        <v>56444</v>
      </c>
      <c r="F2422" s="193">
        <f>IFERROR(_xll.qlIndexFixing(IndexON,D2422,TRUE,_xll.ohTrigger(RecalcTrigger,TriggerON)),NA())</f>
        <v>1.4606453304466527E-2</v>
      </c>
      <c r="H2422" s="42">
        <f>_xll.qlCalendarAdvance(Calendar,$H2421,B2422,"f",FALSE)</f>
        <v>56444</v>
      </c>
      <c r="I2422" s="177">
        <f>_xll.qlInterestRateIndexValueDate(Index1M,$H2422)</f>
        <v>56446</v>
      </c>
      <c r="J2422" s="182">
        <f>IFERROR(_xll.qlIndexFixing(Index1M,$H2422,TRUE,_xll.ohTrigger(RecalcTrigger,Trigger1M)),NA())</f>
        <v>1.4688829696239414E-2</v>
      </c>
      <c r="K2422" s="44" t="e">
        <f>IFERROR(_xll.qlIndexFixing(Index3M,H2422,TRUE,_xll.ohTrigger(RecalcTrigger,Trigger3M)),NA())</f>
        <v>#N/A</v>
      </c>
      <c r="L2422" s="44">
        <f>IFERROR(_xll.qlIndexFixing(Index6M,$H2422,TRUE,_xll.ohTrigger(RecalcTrigger,Trigger6M)),NA())</f>
        <v>1.4574172778293135E-2</v>
      </c>
      <c r="M2422" s="183">
        <f>IFERROR(_xll.qlIndexFixing(Index1Y,$H2422,TRUE,_xll.ohTrigger(RecalcTrigger,Trigger1Y)),NA())</f>
        <v>1.4957627343059495E-2</v>
      </c>
      <c r="N2422" s="182">
        <f>IFERROR(_xll.qlIndexFixing(ONIndex1M,I2422,TRUE,_xll.ohTrigger(RecalcTrigger,Trigger1M)),NA())</f>
        <v>1.4687537487434454E-2</v>
      </c>
      <c r="O2422" s="44" t="e">
        <f>IFERROR(_xll.qlIndexFixing(ONIndex3M,I2422,TRUE,_xll.ohTrigger(RecalcTrigger,Trigger3M)),NA())</f>
        <v>#N/A</v>
      </c>
      <c r="P2422" s="44">
        <f>IFERROR(_xll.qlIndexFixing(ONIndex6M,I2422,TRUE,_xll.ohTrigger(RecalcTrigger,Trigger6M)),NA())</f>
        <v>1.4657861799447502E-2</v>
      </c>
      <c r="Q2422" s="183">
        <f>IFERROR(_xll.qlIndexFixing(ONIndex1Y,I2422,TRUE,_xll.ohTrigger(RecalcTrigger,Trigger1Y)),NA())</f>
        <v>1.5071471162526606E-2</v>
      </c>
    </row>
    <row r="2423" spans="2:17" x14ac:dyDescent="0.2">
      <c r="B2423" s="39" t="s">
        <v>42</v>
      </c>
      <c r="D2423" s="42">
        <f>_xll.qlCalendarAdvance(Calendar,$D2422,B2423,"f",FALSE)</f>
        <v>56451</v>
      </c>
      <c r="E2423" s="177">
        <f>_xll.qlInterestRateIndexValueDate(IndexON,D2423)</f>
        <v>56451</v>
      </c>
      <c r="F2423" s="193">
        <f>IFERROR(_xll.qlIndexFixing(IndexON,D2423,TRUE,_xll.ohTrigger(RecalcTrigger,TriggerON)),NA())</f>
        <v>1.4598542667600967E-2</v>
      </c>
      <c r="H2423" s="42">
        <f>_xll.qlCalendarAdvance(Calendar,$H2422,B2423,"f",FALSE)</f>
        <v>56451</v>
      </c>
      <c r="I2423" s="177">
        <f>_xll.qlInterestRateIndexValueDate(Index1M,$H2423)</f>
        <v>56453</v>
      </c>
      <c r="J2423" s="182">
        <f>IFERROR(_xll.qlIndexFixing(Index1M,$H2423,TRUE,_xll.ohTrigger(RecalcTrigger,Trigger1M)),NA())</f>
        <v>1.4683944404910443E-2</v>
      </c>
      <c r="K2423" s="44" t="e">
        <f>IFERROR(_xll.qlIndexFixing(Index3M,H2423,TRUE,_xll.ohTrigger(RecalcTrigger,Trigger3M)),NA())</f>
        <v>#N/A</v>
      </c>
      <c r="L2423" s="44">
        <f>IFERROR(_xll.qlIndexFixing(Index6M,$H2423,TRUE,_xll.ohTrigger(RecalcTrigger,Trigger6M)),NA())</f>
        <v>1.45629410017976E-2</v>
      </c>
      <c r="M2423" s="183">
        <f>IFERROR(_xll.qlIndexFixing(Index1Y,$H2423,TRUE,_xll.ohTrigger(RecalcTrigger,Trigger1Y)),NA())</f>
        <v>1.494827238387586E-2</v>
      </c>
      <c r="N2423" s="182">
        <f>IFERROR(_xll.qlIndexFixing(ONIndex1M,I2423,TRUE,_xll.ohTrigger(RecalcTrigger,Trigger1M)),NA())</f>
        <v>1.4682691325402786E-2</v>
      </c>
      <c r="O2423" s="44" t="e">
        <f>IFERROR(_xll.qlIndexFixing(ONIndex3M,I2423,TRUE,_xll.ohTrigger(RecalcTrigger,Trigger3M)),NA())</f>
        <v>#N/A</v>
      </c>
      <c r="P2423" s="44">
        <f>IFERROR(_xll.qlIndexFixing(ONIndex6M,I2423,TRUE,_xll.ohTrigger(RecalcTrigger,Trigger6M)),NA())</f>
        <v>1.4647366519122684E-2</v>
      </c>
      <c r="Q2423" s="183">
        <f>IFERROR(_xll.qlIndexFixing(ONIndex1Y,I2423,TRUE,_xll.ohTrigger(RecalcTrigger,Trigger1Y)),NA())</f>
        <v>1.5063216658646184E-2</v>
      </c>
    </row>
    <row r="2424" spans="2:17" x14ac:dyDescent="0.2">
      <c r="B2424" s="39" t="s">
        <v>42</v>
      </c>
      <c r="D2424" s="42">
        <f>_xll.qlCalendarAdvance(Calendar,$D2423,B2424,"f",FALSE)</f>
        <v>56458</v>
      </c>
      <c r="E2424" s="177">
        <f>_xll.qlInterestRateIndexValueDate(IndexON,D2424)</f>
        <v>56458</v>
      </c>
      <c r="F2424" s="193">
        <f>IFERROR(_xll.qlIndexFixing(IndexON,D2424,TRUE,_xll.ohTrigger(RecalcTrigger,TriggerON)),NA())</f>
        <v>1.4590594663665968E-2</v>
      </c>
      <c r="H2424" s="42">
        <f>_xll.qlCalendarAdvance(Calendar,$H2423,B2424,"f",FALSE)</f>
        <v>56458</v>
      </c>
      <c r="I2424" s="177">
        <f>_xll.qlInterestRateIndexValueDate(Index1M,$H2424)</f>
        <v>56460</v>
      </c>
      <c r="J2424" s="182">
        <f>IFERROR(_xll.qlIndexFixing(Index1M,$H2424,TRUE,_xll.ohTrigger(RecalcTrigger,Trigger1M)),NA())</f>
        <v>1.4679039007462202E-2</v>
      </c>
      <c r="K2424" s="44" t="e">
        <f>IFERROR(_xll.qlIndexFixing(Index3M,H2424,TRUE,_xll.ohTrigger(RecalcTrigger,Trigger3M)),NA())</f>
        <v>#N/A</v>
      </c>
      <c r="L2424" s="44">
        <f>IFERROR(_xll.qlIndexFixing(Index6M,$H2424,TRUE,_xll.ohTrigger(RecalcTrigger,Trigger6M)),NA())</f>
        <v>1.4553248342843222E-2</v>
      </c>
      <c r="M2424" s="183">
        <f>IFERROR(_xll.qlIndexFixing(Index1Y,$H2424,TRUE,_xll.ohTrigger(RecalcTrigger,Trigger1Y)),NA())</f>
        <v>1.4938878675278029E-2</v>
      </c>
      <c r="N2424" s="182">
        <f>IFERROR(_xll.qlIndexFixing(ONIndex1M,I2424,TRUE,_xll.ohTrigger(RecalcTrigger,Trigger1M)),NA())</f>
        <v>1.4677825123721178E-2</v>
      </c>
      <c r="O2424" s="44" t="e">
        <f>IFERROR(_xll.qlIndexFixing(ONIndex3M,I2424,TRUE,_xll.ohTrigger(RecalcTrigger,Trigger3M)),NA())</f>
        <v>#N/A</v>
      </c>
      <c r="P2424" s="44">
        <f>IFERROR(_xll.qlIndexFixing(ONIndex6M,I2424,TRUE,_xll.ohTrigger(RecalcTrigger,Trigger6M)),NA())</f>
        <v>1.4636820188993482E-2</v>
      </c>
      <c r="Q2424" s="183">
        <f>IFERROR(_xll.qlIndexFixing(ONIndex1Y,I2424,TRUE,_xll.ohTrigger(RecalcTrigger,Trigger1Y)),NA())</f>
        <v>1.5054925236137606E-2</v>
      </c>
    </row>
    <row r="2425" spans="2:17" x14ac:dyDescent="0.2">
      <c r="B2425" s="39" t="s">
        <v>42</v>
      </c>
      <c r="D2425" s="42">
        <f>_xll.qlCalendarAdvance(Calendar,$D2424,B2425,"f",FALSE)</f>
        <v>56465</v>
      </c>
      <c r="E2425" s="177">
        <f>_xll.qlInterestRateIndexValueDate(IndexON,D2425)</f>
        <v>56465</v>
      </c>
      <c r="F2425" s="193">
        <f>IFERROR(_xll.qlIndexFixing(IndexON,D2425,TRUE,_xll.ohTrigger(RecalcTrigger,TriggerON)),NA())</f>
        <v>1.4582609240783029E-2</v>
      </c>
      <c r="H2425" s="42">
        <f>_xll.qlCalendarAdvance(Calendar,$H2424,B2425,"f",FALSE)</f>
        <v>56465</v>
      </c>
      <c r="I2425" s="177">
        <f>_xll.qlInterestRateIndexValueDate(Index1M,$H2425)</f>
        <v>56467</v>
      </c>
      <c r="J2425" s="182">
        <f>IFERROR(_xll.qlIndexFixing(Index1M,$H2425,TRUE,_xll.ohTrigger(RecalcTrigger,Trigger1M)),NA())</f>
        <v>1.4674113477668171E-2</v>
      </c>
      <c r="K2425" s="44" t="e">
        <f>IFERROR(_xll.qlIndexFixing(Index3M,H2425,TRUE,_xll.ohTrigger(RecalcTrigger,Trigger3M)),NA())</f>
        <v>#N/A</v>
      </c>
      <c r="L2425" s="44">
        <f>IFERROR(_xll.qlIndexFixing(Index6M,$H2425,TRUE,_xll.ohTrigger(RecalcTrigger,Trigger6M)),NA())</f>
        <v>1.4540320447812819E-2</v>
      </c>
      <c r="M2425" s="183">
        <f>IFERROR(_xll.qlIndexFixing(Index1Y,$H2425,TRUE,_xll.ohTrigger(RecalcTrigger,Trigger1Y)),NA())</f>
        <v>1.492944616485992E-2</v>
      </c>
      <c r="N2425" s="182">
        <f>IFERROR(_xll.qlIndexFixing(ONIndex1M,I2425,TRUE,_xll.ohTrigger(RecalcTrigger,Trigger1M)),NA())</f>
        <v>1.4672938856090667E-2</v>
      </c>
      <c r="O2425" s="44" t="e">
        <f>IFERROR(_xll.qlIndexFixing(ONIndex3M,I2425,TRUE,_xll.ohTrigger(RecalcTrigger,Trigger3M)),NA())</f>
        <v>#N/A</v>
      </c>
      <c r="P2425" s="44">
        <f>IFERROR(_xll.qlIndexFixing(ONIndex6M,I2425,TRUE,_xll.ohTrigger(RecalcTrigger,Trigger6M)),NA())</f>
        <v>1.4626222734719363E-2</v>
      </c>
      <c r="Q2425" s="183">
        <f>IFERROR(_xll.qlIndexFixing(ONIndex1Y,I2425,TRUE,_xll.ohTrigger(RecalcTrigger,Trigger1Y)),NA())</f>
        <v>1.5046596842243076E-2</v>
      </c>
    </row>
    <row r="2426" spans="2:17" x14ac:dyDescent="0.2">
      <c r="B2426" s="39" t="s">
        <v>42</v>
      </c>
      <c r="D2426" s="42">
        <f>_xll.qlCalendarAdvance(Calendar,$D2425,B2426,"f",FALSE)</f>
        <v>56472</v>
      </c>
      <c r="E2426" s="177">
        <f>_xll.qlInterestRateIndexValueDate(IndexON,D2426)</f>
        <v>56472</v>
      </c>
      <c r="F2426" s="193">
        <f>IFERROR(_xll.qlIndexFixing(IndexON,D2426,TRUE,_xll.ohTrigger(RecalcTrigger,TriggerON)),NA())</f>
        <v>1.4574586347073648E-2</v>
      </c>
      <c r="H2426" s="42">
        <f>_xll.qlCalendarAdvance(Calendar,$H2425,B2426,"f",FALSE)</f>
        <v>56472</v>
      </c>
      <c r="I2426" s="177">
        <f>_xll.qlInterestRateIndexValueDate(Index1M,$H2426)</f>
        <v>56474</v>
      </c>
      <c r="J2426" s="182">
        <f>IFERROR(_xll.qlIndexFixing(Index1M,$H2426,TRUE,_xll.ohTrigger(RecalcTrigger,Trigger1M)),NA())</f>
        <v>1.4669167789299331E-2</v>
      </c>
      <c r="K2426" s="44" t="e">
        <f>IFERROR(_xll.qlIndexFixing(Index3M,H2426,TRUE,_xll.ohTrigger(RecalcTrigger,Trigger3M)),NA())</f>
        <v>#N/A</v>
      </c>
      <c r="L2426" s="44">
        <f>IFERROR(_xll.qlIndexFixing(Index6M,$H2426,TRUE,_xll.ohTrigger(RecalcTrigger,Trigger6M)),NA())</f>
        <v>1.4528931523170314E-2</v>
      </c>
      <c r="M2426" s="183">
        <f>IFERROR(_xll.qlIndexFixing(Index1Y,$H2426,TRUE,_xll.ohTrigger(RecalcTrigger,Trigger1Y)),NA())</f>
        <v>1.4919974800221805E-2</v>
      </c>
      <c r="N2426" s="182">
        <f>IFERROR(_xll.qlIndexFixing(ONIndex1M,I2426,TRUE,_xll.ohTrigger(RecalcTrigger,Trigger1M)),NA())</f>
        <v>1.4668032496372163E-2</v>
      </c>
      <c r="O2426" s="44" t="e">
        <f>IFERROR(_xll.qlIndexFixing(ONIndex3M,I2426,TRUE,_xll.ohTrigger(RecalcTrigger,Trigger3M)),NA())</f>
        <v>#N/A</v>
      </c>
      <c r="P2426" s="44">
        <f>IFERROR(_xll.qlIndexFixing(ONIndex6M,I2426,TRUE,_xll.ohTrigger(RecalcTrigger,Trigger6M)),NA())</f>
        <v>1.4615574082519345E-2</v>
      </c>
      <c r="Q2426" s="183">
        <f>IFERROR(_xll.qlIndexFixing(ONIndex1Y,I2426,TRUE,_xll.ohTrigger(RecalcTrigger,Trigger1Y)),NA())</f>
        <v>1.5038231424364668E-2</v>
      </c>
    </row>
    <row r="2427" spans="2:17" x14ac:dyDescent="0.2">
      <c r="B2427" s="39" t="s">
        <v>42</v>
      </c>
      <c r="D2427" s="42">
        <f>_xll.qlCalendarAdvance(Calendar,$D2426,B2427,"f",FALSE)</f>
        <v>56479</v>
      </c>
      <c r="E2427" s="177">
        <f>_xll.qlInterestRateIndexValueDate(IndexON,D2427)</f>
        <v>56479</v>
      </c>
      <c r="F2427" s="193">
        <f>IFERROR(_xll.qlIndexFixing(IndexON,D2427,TRUE,_xll.ohTrigger(RecalcTrigger,TriggerON)),NA())</f>
        <v>1.4566525930979068E-2</v>
      </c>
      <c r="H2427" s="42">
        <f>_xll.qlCalendarAdvance(Calendar,$H2426,B2427,"f",FALSE)</f>
        <v>56479</v>
      </c>
      <c r="I2427" s="177">
        <f>_xll.qlInterestRateIndexValueDate(Index1M,$H2427)</f>
        <v>56481</v>
      </c>
      <c r="J2427" s="182">
        <f>IFERROR(_xll.qlIndexFixing(Index1M,$H2427,TRUE,_xll.ohTrigger(RecalcTrigger,Trigger1M)),NA())</f>
        <v>1.4664201916139152E-2</v>
      </c>
      <c r="K2427" s="44" t="e">
        <f>IFERROR(_xll.qlIndexFixing(Index3M,H2427,TRUE,_xll.ohTrigger(RecalcTrigger,Trigger3M)),NA())</f>
        <v>#N/A</v>
      </c>
      <c r="L2427" s="44">
        <f>IFERROR(_xll.qlIndexFixing(Index6M,$H2427,TRUE,_xll.ohTrigger(RecalcTrigger,Trigger6M)),NA())</f>
        <v>1.45174900686695E-2</v>
      </c>
      <c r="M2427" s="183">
        <f>IFERROR(_xll.qlIndexFixing(Index1Y,$H2427,TRUE,_xll.ohTrigger(RecalcTrigger,Trigger1Y)),NA())</f>
        <v>1.4910464528970527E-2</v>
      </c>
      <c r="N2427" s="182">
        <f>IFERROR(_xll.qlIndexFixing(ONIndex1M,I2427,TRUE,_xll.ohTrigger(RecalcTrigger,Trigger1M)),NA())</f>
        <v>1.4663106018186767E-2</v>
      </c>
      <c r="O2427" s="44" t="e">
        <f>IFERROR(_xll.qlIndexFixing(ONIndex3M,I2427,TRUE,_xll.ohTrigger(RecalcTrigger,Trigger3M)),NA())</f>
        <v>#N/A</v>
      </c>
      <c r="P2427" s="44">
        <f>IFERROR(_xll.qlIndexFixing(ONIndex6M,I2427,TRUE,_xll.ohTrigger(RecalcTrigger,Trigger6M)),NA())</f>
        <v>1.4604874158452574E-2</v>
      </c>
      <c r="Q2427" s="183">
        <f>IFERROR(_xll.qlIndexFixing(ONIndex1Y,I2427,TRUE,_xll.ohTrigger(RecalcTrigger,Trigger1Y)),NA())</f>
        <v>1.5029828929824518E-2</v>
      </c>
    </row>
    <row r="2428" spans="2:17" x14ac:dyDescent="0.2">
      <c r="B2428" s="39" t="s">
        <v>42</v>
      </c>
      <c r="D2428" s="42">
        <f>_xll.qlCalendarAdvance(Calendar,$D2427,B2428,"f",FALSE)</f>
        <v>56486</v>
      </c>
      <c r="E2428" s="177">
        <f>_xll.qlInterestRateIndexValueDate(IndexON,D2428)</f>
        <v>56486</v>
      </c>
      <c r="F2428" s="193">
        <f>IFERROR(_xll.qlIndexFixing(IndexON,D2428,TRUE,_xll.ohTrigger(RecalcTrigger,TriggerON)),NA())</f>
        <v>1.4558427940620788E-2</v>
      </c>
      <c r="H2428" s="42">
        <f>_xll.qlCalendarAdvance(Calendar,$H2427,B2428,"f",FALSE)</f>
        <v>56486</v>
      </c>
      <c r="I2428" s="177">
        <f>_xll.qlInterestRateIndexValueDate(Index1M,$H2428)</f>
        <v>56488</v>
      </c>
      <c r="J2428" s="182">
        <f>IFERROR(_xll.qlIndexFixing(Index1M,$H2428,TRUE,_xll.ohTrigger(RecalcTrigger,Trigger1M)),NA())</f>
        <v>1.465921583196611E-2</v>
      </c>
      <c r="K2428" s="44" t="e">
        <f>IFERROR(_xll.qlIndexFixing(Index3M,H2428,TRUE,_xll.ohTrigger(RecalcTrigger,Trigger3M)),NA())</f>
        <v>#N/A</v>
      </c>
      <c r="L2428" s="44">
        <f>IFERROR(_xll.qlIndexFixing(Index6M,$H2428,TRUE,_xll.ohTrigger(RecalcTrigger,Trigger6M)),NA())</f>
        <v>1.4507638238401543E-2</v>
      </c>
      <c r="M2428" s="183">
        <f>IFERROR(_xll.qlIndexFixing(Index1Y,$H2428,TRUE,_xll.ohTrigger(RecalcTrigger,Trigger1Y)),NA())</f>
        <v>1.4900915298720591E-2</v>
      </c>
      <c r="N2428" s="182">
        <f>IFERROR(_xll.qlIndexFixing(ONIndex1M,I2428,TRUE,_xll.ohTrigger(RecalcTrigger,Trigger1M)),NA())</f>
        <v>1.4658159395395387E-2</v>
      </c>
      <c r="O2428" s="44" t="e">
        <f>IFERROR(_xll.qlIndexFixing(ONIndex3M,I2428,TRUE,_xll.ohTrigger(RecalcTrigger,Trigger3M)),NA())</f>
        <v>#N/A</v>
      </c>
      <c r="P2428" s="44">
        <f>IFERROR(_xll.qlIndexFixing(ONIndex6M,I2428,TRUE,_xll.ohTrigger(RecalcTrigger,Trigger6M)),NA())</f>
        <v>1.4594122888498262E-2</v>
      </c>
      <c r="Q2428" s="183">
        <f>IFERROR(_xll.qlIndexFixing(ONIndex1Y,I2428,TRUE,_xll.ohTrigger(RecalcTrigger,Trigger1Y)),NA())</f>
        <v>1.5021389305704957E-2</v>
      </c>
    </row>
    <row r="2429" spans="2:17" x14ac:dyDescent="0.2">
      <c r="B2429" s="39" t="s">
        <v>42</v>
      </c>
      <c r="D2429" s="42">
        <f>_xll.qlCalendarAdvance(Calendar,$D2428,B2429,"f",FALSE)</f>
        <v>56493</v>
      </c>
      <c r="E2429" s="177">
        <f>_xll.qlInterestRateIndexValueDate(IndexON,D2429)</f>
        <v>56493</v>
      </c>
      <c r="F2429" s="193">
        <f>IFERROR(_xll.qlIndexFixing(IndexON,D2429,TRUE,_xll.ohTrigger(RecalcTrigger,TriggerON)),NA())</f>
        <v>1.4550292324200242E-2</v>
      </c>
      <c r="H2429" s="42">
        <f>_xll.qlCalendarAdvance(Calendar,$H2428,B2429,"f",FALSE)</f>
        <v>56493</v>
      </c>
      <c r="I2429" s="177">
        <f>_xll.qlInterestRateIndexValueDate(Index1M,$H2429)</f>
        <v>56495</v>
      </c>
      <c r="J2429" s="182">
        <f>IFERROR(_xll.qlIndexFixing(Index1M,$H2429,TRUE,_xll.ohTrigger(RecalcTrigger,Trigger1M)),NA())</f>
        <v>1.4654209510551186E-2</v>
      </c>
      <c r="K2429" s="44" t="e">
        <f>IFERROR(_xll.qlIndexFixing(Index3M,H2429,TRUE,_xll.ohTrigger(RecalcTrigger,Trigger3M)),NA())</f>
        <v>#N/A</v>
      </c>
      <c r="L2429" s="44">
        <f>IFERROR(_xll.qlIndexFixing(Index6M,$H2429,TRUE,_xll.ohTrigger(RecalcTrigger,Trigger6M)),NA())</f>
        <v>1.449720546691444E-2</v>
      </c>
      <c r="M2429" s="183">
        <f>IFERROR(_xll.qlIndexFixing(Index1Y,$H2429,TRUE,_xll.ohTrigger(RecalcTrigger,Trigger1Y)),NA())</f>
        <v>1.4891327057090665E-2</v>
      </c>
      <c r="N2429" s="182">
        <f>IFERROR(_xll.qlIndexFixing(ONIndex1M,I2429,TRUE,_xll.ohTrigger(RecalcTrigger,Trigger1M)),NA())</f>
        <v>1.4653192601858933E-2</v>
      </c>
      <c r="O2429" s="44" t="e">
        <f>IFERROR(_xll.qlIndexFixing(ONIndex3M,I2429,TRUE,_xll.ohTrigger(RecalcTrigger,Trigger3M)),NA())</f>
        <v>#N/A</v>
      </c>
      <c r="P2429" s="44">
        <f>IFERROR(_xll.qlIndexFixing(ONIndex6M,I2429,TRUE,_xll.ohTrigger(RecalcTrigger,Trigger6M)),NA())</f>
        <v>1.4583320199195171E-2</v>
      </c>
      <c r="Q2429" s="183">
        <f>IFERROR(_xll.qlIndexFixing(ONIndex1Y,I2429,TRUE,_xll.ohTrigger(RecalcTrigger,Trigger1Y)),NA())</f>
        <v>1.5012912499567932E-2</v>
      </c>
    </row>
    <row r="2430" spans="2:17" x14ac:dyDescent="0.2">
      <c r="B2430" s="39" t="s">
        <v>42</v>
      </c>
      <c r="D2430" s="42">
        <f>_xll.qlCalendarAdvance(Calendar,$D2429,B2430,"f",FALSE)</f>
        <v>56500</v>
      </c>
      <c r="E2430" s="177">
        <f>_xll.qlInterestRateIndexValueDate(IndexON,D2430)</f>
        <v>56500</v>
      </c>
      <c r="F2430" s="193">
        <f>IFERROR(_xll.qlIndexFixing(IndexON,D2430,TRUE,_xll.ohTrigger(RecalcTrigger,TriggerON)),NA())</f>
        <v>1.4542119029918865E-2</v>
      </c>
      <c r="H2430" s="42">
        <f>_xll.qlCalendarAdvance(Calendar,$H2429,B2430,"f",FALSE)</f>
        <v>56500</v>
      </c>
      <c r="I2430" s="177">
        <f>_xll.qlInterestRateIndexValueDate(Index1M,$H2430)</f>
        <v>56502</v>
      </c>
      <c r="J2430" s="182">
        <f>IFERROR(_xll.qlIndexFixing(Index1M,$H2430,TRUE,_xll.ohTrigger(RecalcTrigger,Trigger1M)),NA())</f>
        <v>1.4649182925672855E-2</v>
      </c>
      <c r="K2430" s="44" t="e">
        <f>IFERROR(_xll.qlIndexFixing(Index3M,H2430,TRUE,_xll.ohTrigger(RecalcTrigger,Trigger3M)),NA())</f>
        <v>#N/A</v>
      </c>
      <c r="L2430" s="44">
        <f>IFERROR(_xll.qlIndexFixing(Index6M,$H2430,TRUE,_xll.ohTrigger(RecalcTrigger,Trigger6M)),NA())</f>
        <v>1.4485627267270764E-2</v>
      </c>
      <c r="M2430" s="183">
        <f>IFERROR(_xll.qlIndexFixing(Index1Y,$H2430,TRUE,_xll.ohTrigger(RecalcTrigger,Trigger1Y)),NA())</f>
        <v>1.4881699751708615E-2</v>
      </c>
      <c r="N2430" s="182">
        <f>IFERROR(_xll.qlIndexFixing(ONIndex1M,I2430,TRUE,_xll.ohTrigger(RecalcTrigger,Trigger1M)),NA())</f>
        <v>1.4648205611358378E-2</v>
      </c>
      <c r="O2430" s="44" t="e">
        <f>IFERROR(_xll.qlIndexFixing(ONIndex3M,I2430,TRUE,_xll.ohTrigger(RecalcTrigger,Trigger3M)),NA())</f>
        <v>#N/A</v>
      </c>
      <c r="P2430" s="44">
        <f>IFERROR(_xll.qlIndexFixing(ONIndex6M,I2430,TRUE,_xll.ohTrigger(RecalcTrigger,Trigger6M)),NA())</f>
        <v>1.4572466016122831E-2</v>
      </c>
      <c r="Q2430" s="183">
        <f>IFERROR(_xll.qlIndexFixing(ONIndex1Y,I2430,TRUE,_xll.ohTrigger(RecalcTrigger,Trigger1Y)),NA())</f>
        <v>1.5004398458815515E-2</v>
      </c>
    </row>
    <row r="2431" spans="2:17" x14ac:dyDescent="0.2">
      <c r="B2431" s="39" t="s">
        <v>42</v>
      </c>
      <c r="D2431" s="42">
        <f>_xll.qlCalendarAdvance(Calendar,$D2430,B2431,"f",FALSE)</f>
        <v>56507</v>
      </c>
      <c r="E2431" s="177">
        <f>_xll.qlInterestRateIndexValueDate(IndexON,D2431)</f>
        <v>56507</v>
      </c>
      <c r="F2431" s="193">
        <f>IFERROR(_xll.qlIndexFixing(IndexON,D2431,TRUE,_xll.ohTrigger(RecalcTrigger,TriggerON)),NA())</f>
        <v>1.4533908006297835E-2</v>
      </c>
      <c r="H2431" s="42">
        <f>_xll.qlCalendarAdvance(Calendar,$H2430,B2431,"f",FALSE)</f>
        <v>56507</v>
      </c>
      <c r="I2431" s="177">
        <f>_xll.qlInterestRateIndexValueDate(Index1M,$H2431)</f>
        <v>56509</v>
      </c>
      <c r="J2431" s="182">
        <f>IFERROR(_xll.qlIndexFixing(Index1M,$H2431,TRUE,_xll.ohTrigger(RecalcTrigger,Trigger1M)),NA())</f>
        <v>1.4644136051112089E-2</v>
      </c>
      <c r="K2431" s="44" t="e">
        <f>IFERROR(_xll.qlIndexFixing(Index3M,H2431,TRUE,_xll.ohTrigger(RecalcTrigger,Trigger3M)),NA())</f>
        <v>#N/A</v>
      </c>
      <c r="L2431" s="44">
        <f>IFERROR(_xll.qlIndexFixing(Index6M,$H2431,TRUE,_xll.ohTrigger(RecalcTrigger,Trigger6M)),NA())</f>
        <v>1.4473996278547018E-2</v>
      </c>
      <c r="M2431" s="183">
        <f>IFERROR(_xll.qlIndexFixing(Index1Y,$H2431,TRUE,_xll.ohTrigger(RecalcTrigger,Trigger1Y)),NA())</f>
        <v>1.4872033330207346E-2</v>
      </c>
      <c r="N2431" s="182">
        <f>IFERROR(_xll.qlIndexFixing(ONIndex1M,I2431,TRUE,_xll.ohTrigger(RecalcTrigger,Trigger1M)),NA())</f>
        <v>1.4643198397514823E-2</v>
      </c>
      <c r="O2431" s="44" t="e">
        <f>IFERROR(_xll.qlIndexFixing(ONIndex3M,I2431,TRUE,_xll.ohTrigger(RecalcTrigger,Trigger3M)),NA())</f>
        <v>#N/A</v>
      </c>
      <c r="P2431" s="44">
        <f>IFERROR(_xll.qlIndexFixing(ONIndex6M,I2431,TRUE,_xll.ohTrigger(RecalcTrigger,Trigger6M)),NA())</f>
        <v>1.4561560265260454E-2</v>
      </c>
      <c r="Q2431" s="183">
        <f>IFERROR(_xll.qlIndexFixing(ONIndex1Y,I2431,TRUE,_xll.ohTrigger(RecalcTrigger,Trigger1Y)),NA())</f>
        <v>1.4995847130450102E-2</v>
      </c>
    </row>
    <row r="2432" spans="2:17" x14ac:dyDescent="0.2">
      <c r="B2432" s="39" t="s">
        <v>42</v>
      </c>
      <c r="D2432" s="42">
        <f>_xll.qlCalendarAdvance(Calendar,$D2431,B2432,"f",FALSE)</f>
        <v>56514</v>
      </c>
      <c r="E2432" s="177">
        <f>_xll.qlInterestRateIndexValueDate(IndexON,D2432)</f>
        <v>56514</v>
      </c>
      <c r="F2432" s="193">
        <f>IFERROR(_xll.qlIndexFixing(IndexON,D2432,TRUE,_xll.ohTrigger(RecalcTrigger,TriggerON)),NA())</f>
        <v>1.4525659201218843E-2</v>
      </c>
      <c r="H2432" s="42">
        <f>_xll.qlCalendarAdvance(Calendar,$H2431,B2432,"f",FALSE)</f>
        <v>56514</v>
      </c>
      <c r="I2432" s="177">
        <f>_xll.qlInterestRateIndexValueDate(Index1M,$H2432)</f>
        <v>56516</v>
      </c>
      <c r="J2432" s="182">
        <f>IFERROR(_xll.qlIndexFixing(Index1M,$H2432,TRUE,_xll.ohTrigger(RecalcTrigger,Trigger1M)),NA())</f>
        <v>1.4639068860644866E-2</v>
      </c>
      <c r="K2432" s="44" t="e">
        <f>IFERROR(_xll.qlIndexFixing(Index3M,H2432,TRUE,_xll.ohTrigger(RecalcTrigger,Trigger3M)),NA())</f>
        <v>#N/A</v>
      </c>
      <c r="L2432" s="44">
        <f>IFERROR(_xll.qlIndexFixing(Index6M,$H2432,TRUE,_xll.ohTrigger(RecalcTrigger,Trigger6M)),NA())</f>
        <v>1.4462312427190991E-2</v>
      </c>
      <c r="M2432" s="183">
        <f>IFERROR(_xll.qlIndexFixing(Index1Y,$H2432,TRUE,_xll.ohTrigger(RecalcTrigger,Trigger1Y)),NA())</f>
        <v>1.4862327740226767E-2</v>
      </c>
      <c r="N2432" s="182">
        <f>IFERROR(_xll.qlIndexFixing(ONIndex1M,I2432,TRUE,_xll.ohTrigger(RecalcTrigger,Trigger1M)),NA())</f>
        <v>1.4638170934349048E-2</v>
      </c>
      <c r="O2432" s="44" t="e">
        <f>IFERROR(_xll.qlIndexFixing(ONIndex3M,I2432,TRUE,_xll.ohTrigger(RecalcTrigger,Trigger3M)),NA())</f>
        <v>#N/A</v>
      </c>
      <c r="P2432" s="44">
        <f>IFERROR(_xll.qlIndexFixing(ONIndex6M,I2432,TRUE,_xll.ohTrigger(RecalcTrigger,Trigger6M)),NA())</f>
        <v>1.4550602873066865E-2</v>
      </c>
      <c r="Q2432" s="183">
        <f>IFERROR(_xll.qlIndexFixing(ONIndex1Y,I2432,TRUE,_xll.ohTrigger(RecalcTrigger,Trigger1Y)),NA())</f>
        <v>1.4987258461633957E-2</v>
      </c>
    </row>
    <row r="2433" spans="2:17" x14ac:dyDescent="0.2">
      <c r="B2433" s="39" t="s">
        <v>42</v>
      </c>
      <c r="D2433" s="42">
        <f>_xll.qlCalendarAdvance(Calendar,$D2432,B2433,"f",FALSE)</f>
        <v>56521</v>
      </c>
      <c r="E2433" s="177">
        <f>_xll.qlInterestRateIndexValueDate(IndexON,D2433)</f>
        <v>56521</v>
      </c>
      <c r="F2433" s="193">
        <f>IFERROR(_xll.qlIndexFixing(IndexON,D2433,TRUE,_xll.ohTrigger(RecalcTrigger,TriggerON)),NA())</f>
        <v>1.4517372563043196E-2</v>
      </c>
      <c r="H2433" s="42">
        <f>_xll.qlCalendarAdvance(Calendar,$H2432,B2433,"f",FALSE)</f>
        <v>56521</v>
      </c>
      <c r="I2433" s="177">
        <f>_xll.qlInterestRateIndexValueDate(Index1M,$H2433)</f>
        <v>56523</v>
      </c>
      <c r="J2433" s="182">
        <f>IFERROR(_xll.qlIndexFixing(Index1M,$H2433,TRUE,_xll.ohTrigger(RecalcTrigger,Trigger1M)),NA())</f>
        <v>1.4633981328047163E-2</v>
      </c>
      <c r="K2433" s="44" t="e">
        <f>IFERROR(_xll.qlIndexFixing(Index3M,H2433,TRUE,_xll.ohTrigger(RecalcTrigger,Trigger3M)),NA())</f>
        <v>#N/A</v>
      </c>
      <c r="L2433" s="44">
        <f>IFERROR(_xll.qlIndexFixing(Index6M,$H2433,TRUE,_xll.ohTrigger(RecalcTrigger,Trigger6M)),NA())</f>
        <v>1.4450008180807257E-2</v>
      </c>
      <c r="M2433" s="183">
        <f>IFERROR(_xll.qlIndexFixing(Index1Y,$H2433,TRUE,_xll.ohTrigger(RecalcTrigger,Trigger1Y)),NA())</f>
        <v>1.4852582929413799E-2</v>
      </c>
      <c r="N2433" s="182">
        <f>IFERROR(_xll.qlIndexFixing(ONIndex1M,I2433,TRUE,_xll.ohTrigger(RecalcTrigger,Trigger1M)),NA())</f>
        <v>1.463312319540222E-2</v>
      </c>
      <c r="O2433" s="44" t="e">
        <f>IFERROR(_xll.qlIndexFixing(ONIndex3M,I2433,TRUE,_xll.ohTrigger(RecalcTrigger,Trigger3M)),NA())</f>
        <v>#N/A</v>
      </c>
      <c r="P2433" s="44">
        <f>IFERROR(_xll.qlIndexFixing(ONIndex6M,I2433,TRUE,_xll.ohTrigger(RecalcTrigger,Trigger6M)),NA())</f>
        <v>1.4539593765361403E-2</v>
      </c>
      <c r="Q2433" s="183">
        <f>IFERROR(_xll.qlIndexFixing(ONIndex1Y,I2433,TRUE,_xll.ohTrigger(RecalcTrigger,Trigger1Y)),NA())</f>
        <v>1.4978632400088898E-2</v>
      </c>
    </row>
    <row r="2434" spans="2:17" x14ac:dyDescent="0.2">
      <c r="B2434" s="39" t="s">
        <v>42</v>
      </c>
      <c r="D2434" s="42">
        <f>_xll.qlCalendarAdvance(Calendar,$D2433,B2434,"f",FALSE)</f>
        <v>56528</v>
      </c>
      <c r="E2434" s="177">
        <f>_xll.qlInterestRateIndexValueDate(IndexON,D2434)</f>
        <v>56528</v>
      </c>
      <c r="F2434" s="193">
        <f>IFERROR(_xll.qlIndexFixing(IndexON,D2434,TRUE,_xll.ohTrigger(RecalcTrigger,TriggerON)),NA())</f>
        <v>1.45090480401322E-2</v>
      </c>
      <c r="H2434" s="42">
        <f>_xll.qlCalendarAdvance(Calendar,$H2433,B2434,"f",FALSE)</f>
        <v>56528</v>
      </c>
      <c r="I2434" s="177">
        <f>_xll.qlInterestRateIndexValueDate(Index1M,$H2434)</f>
        <v>56530</v>
      </c>
      <c r="J2434" s="182">
        <f>IFERROR(_xll.qlIndexFixing(Index1M,$H2434,TRUE,_xll.ohTrigger(RecalcTrigger,Trigger1M)),NA())</f>
        <v>1.4628873427092459E-2</v>
      </c>
      <c r="K2434" s="44" t="e">
        <f>IFERROR(_xll.qlIndexFixing(Index3M,H2434,TRUE,_xll.ohTrigger(RecalcTrigger,Trigger3M)),NA())</f>
        <v>#N/A</v>
      </c>
      <c r="L2434" s="44">
        <f>IFERROR(_xll.qlIndexFixing(Index6M,$H2434,TRUE,_xll.ohTrigger(RecalcTrigger,Trigger6M)),NA())</f>
        <v>1.4438214099970025E-2</v>
      </c>
      <c r="M2434" s="183">
        <f>IFERROR(_xll.qlIndexFixing(Index1Y,$H2434,TRUE,_xll.ohTrigger(RecalcTrigger,Trigger1Y)),NA())</f>
        <v>1.4842798845421711E-2</v>
      </c>
      <c r="N2434" s="182">
        <f>IFERROR(_xll.qlIndexFixing(ONIndex1M,I2434,TRUE,_xll.ohTrigger(RecalcTrigger,Trigger1M)),NA())</f>
        <v>1.4628055154615183E-2</v>
      </c>
      <c r="O2434" s="44" t="e">
        <f>IFERROR(_xll.qlIndexFixing(ONIndex3M,I2434,TRUE,_xll.ohTrigger(RecalcTrigger,Trigger3M)),NA())</f>
        <v>#N/A</v>
      </c>
      <c r="P2434" s="44">
        <f>IFERROR(_xll.qlIndexFixing(ONIndex6M,I2434,TRUE,_xll.ohTrigger(RecalcTrigger,Trigger6M)),NA())</f>
        <v>1.4528532868443023E-2</v>
      </c>
      <c r="Q2434" s="183">
        <f>IFERROR(_xll.qlIndexFixing(ONIndex1Y,I2434,TRUE,_xll.ohTrigger(RecalcTrigger,Trigger1Y)),NA())</f>
        <v>1.4969968892977192E-2</v>
      </c>
    </row>
    <row r="2435" spans="2:17" x14ac:dyDescent="0.2">
      <c r="B2435" s="39" t="s">
        <v>42</v>
      </c>
      <c r="D2435" s="42">
        <f>_xll.qlCalendarAdvance(Calendar,$D2434,B2435,"f",FALSE)</f>
        <v>56535</v>
      </c>
      <c r="E2435" s="177">
        <f>_xll.qlInterestRateIndexValueDate(IndexON,D2435)</f>
        <v>56535</v>
      </c>
      <c r="F2435" s="193">
        <f>IFERROR(_xll.qlIndexFixing(IndexON,D2435,TRUE,_xll.ohTrigger(RecalcTrigger,TriggerON)),NA())</f>
        <v>1.4500685580527417E-2</v>
      </c>
      <c r="H2435" s="42">
        <f>_xll.qlCalendarAdvance(Calendar,$H2434,B2435,"f",FALSE)</f>
        <v>56535</v>
      </c>
      <c r="I2435" s="177">
        <f>_xll.qlInterestRateIndexValueDate(Index1M,$H2435)</f>
        <v>56537</v>
      </c>
      <c r="J2435" s="182">
        <f>IFERROR(_xll.qlIndexFixing(Index1M,$H2435,TRUE,_xll.ohTrigger(RecalcTrigger,Trigger1M)),NA())</f>
        <v>1.4623745131569221E-2</v>
      </c>
      <c r="K2435" s="44" t="e">
        <f>IFERROR(_xll.qlIndexFixing(Index3M,H2435,TRUE,_xll.ohTrigger(RecalcTrigger,Trigger3M)),NA())</f>
        <v>#N/A</v>
      </c>
      <c r="L2435" s="44">
        <f>IFERROR(_xll.qlIndexFixing(Index6M,$H2435,TRUE,_xll.ohTrigger(RecalcTrigger,Trigger6M)),NA())</f>
        <v>1.4426366928899044E-2</v>
      </c>
      <c r="M2435" s="183">
        <f>IFERROR(_xll.qlIndexFixing(Index1Y,$H2435,TRUE,_xll.ohTrigger(RecalcTrigger,Trigger1Y)),NA())</f>
        <v>1.4832975435910343E-2</v>
      </c>
      <c r="N2435" s="182">
        <f>IFERROR(_xll.qlIndexFixing(ONIndex1M,I2435,TRUE,_xll.ohTrigger(RecalcTrigger,Trigger1M)),NA())</f>
        <v>1.4622966785768909E-2</v>
      </c>
      <c r="O2435" s="44" t="e">
        <f>IFERROR(_xll.qlIndexFixing(ONIndex3M,I2435,TRUE,_xll.ohTrigger(RecalcTrigger,Trigger3M)),NA())</f>
        <v>#N/A</v>
      </c>
      <c r="P2435" s="44">
        <f>IFERROR(_xll.qlIndexFixing(ONIndex6M,I2435,TRUE,_xll.ohTrigger(RecalcTrigger,Trigger6M)),NA())</f>
        <v>1.4517420108131063E-2</v>
      </c>
      <c r="Q2435" s="183">
        <f>IFERROR(_xll.qlIndexFixing(ONIndex1Y,I2435,TRUE,_xll.ohTrigger(RecalcTrigger,Trigger1Y)),NA())</f>
        <v>1.4961267887461105E-2</v>
      </c>
    </row>
    <row r="2436" spans="2:17" x14ac:dyDescent="0.2">
      <c r="B2436" s="39" t="s">
        <v>42</v>
      </c>
      <c r="D2436" s="42">
        <f>_xll.qlCalendarAdvance(Calendar,$D2435,B2436,"f",FALSE)</f>
        <v>56542</v>
      </c>
      <c r="E2436" s="177">
        <f>_xll.qlInterestRateIndexValueDate(IndexON,D2436)</f>
        <v>56542</v>
      </c>
      <c r="F2436" s="193">
        <f>IFERROR(_xll.qlIndexFixing(IndexON,D2436,TRUE,_xll.ohTrigger(RecalcTrigger,TriggerON)),NA())</f>
        <v>1.4492285132590155E-2</v>
      </c>
      <c r="H2436" s="42">
        <f>_xll.qlCalendarAdvance(Calendar,$H2435,B2436,"f",FALSE)</f>
        <v>56542</v>
      </c>
      <c r="I2436" s="177">
        <f>_xll.qlInterestRateIndexValueDate(Index1M,$H2436)</f>
        <v>56544</v>
      </c>
      <c r="J2436" s="182">
        <f>IFERROR(_xll.qlIndexFixing(Index1M,$H2436,TRUE,_xll.ohTrigger(RecalcTrigger,Trigger1M)),NA())</f>
        <v>1.4618596415250928E-2</v>
      </c>
      <c r="K2436" s="44" t="e">
        <f>IFERROR(_xll.qlIndexFixing(Index3M,H2436,TRUE,_xll.ohTrigger(RecalcTrigger,Trigger3M)),NA())</f>
        <v>#N/A</v>
      </c>
      <c r="L2436" s="44">
        <f>IFERROR(_xll.qlIndexFixing(Index6M,$H2436,TRUE,_xll.ohTrigger(RecalcTrigger,Trigger6M)),NA())</f>
        <v>1.4414466594070712E-2</v>
      </c>
      <c r="M2436" s="183">
        <f>IFERROR(_xll.qlIndexFixing(Index1Y,$H2436,TRUE,_xll.ohTrigger(RecalcTrigger,Trigger1Y)),NA())</f>
        <v>1.4823112648546763E-2</v>
      </c>
      <c r="N2436" s="182">
        <f>IFERROR(_xll.qlIndexFixing(ONIndex1M,I2436,TRUE,_xll.ohTrigger(RecalcTrigger,Trigger1M)),NA())</f>
        <v>1.4617858062644373E-2</v>
      </c>
      <c r="O2436" s="44" t="e">
        <f>IFERROR(_xll.qlIndexFixing(ONIndex3M,I2436,TRUE,_xll.ohTrigger(RecalcTrigger,Trigger3M)),NA())</f>
        <v>#N/A</v>
      </c>
      <c r="P2436" s="44">
        <f>IFERROR(_xll.qlIndexFixing(ONIndex6M,I2436,TRUE,_xll.ohTrigger(RecalcTrigger,Trigger6M)),NA())</f>
        <v>1.4506255410564606E-2</v>
      </c>
      <c r="Q2436" s="183">
        <f>IFERROR(_xll.qlIndexFixing(ONIndex1Y,I2436,TRUE,_xll.ohTrigger(RecalcTrigger,Trigger1Y)),NA())</f>
        <v>1.4952529330862774E-2</v>
      </c>
    </row>
    <row r="2437" spans="2:17" x14ac:dyDescent="0.2">
      <c r="B2437" s="39" t="s">
        <v>42</v>
      </c>
      <c r="D2437" s="42">
        <f>_xll.qlCalendarAdvance(Calendar,$D2436,B2437,"f",FALSE)</f>
        <v>56549</v>
      </c>
      <c r="E2437" s="177">
        <f>_xll.qlInterestRateIndexValueDate(IndexON,D2437)</f>
        <v>56549</v>
      </c>
      <c r="F2437" s="193">
        <f>IFERROR(_xll.qlIndexFixing(IndexON,D2437,TRUE,_xll.ohTrigger(RecalcTrigger,TriggerON)),NA())</f>
        <v>1.4483846644521847E-2</v>
      </c>
      <c r="H2437" s="42">
        <f>_xll.qlCalendarAdvance(Calendar,$H2436,B2437,"f",FALSE)</f>
        <v>56549</v>
      </c>
      <c r="I2437" s="177">
        <f>_xll.qlInterestRateIndexValueDate(Index1M,$H2437)</f>
        <v>56551</v>
      </c>
      <c r="J2437" s="182">
        <f>IFERROR(_xll.qlIndexFixing(Index1M,$H2437,TRUE,_xll.ohTrigger(RecalcTrigger,Trigger1M)),NA())</f>
        <v>1.461342725191106E-2</v>
      </c>
      <c r="K2437" s="44" t="e">
        <f>IFERROR(_xll.qlIndexFixing(Index3M,H2437,TRUE,_xll.ohTrigger(RecalcTrigger,Trigger3M)),NA())</f>
        <v>#N/A</v>
      </c>
      <c r="L2437" s="44">
        <f>IFERROR(_xll.qlIndexFixing(Index6M,$H2437,TRUE,_xll.ohTrigger(RecalcTrigger,Trigger6M)),NA())</f>
        <v>1.4402513021966254E-2</v>
      </c>
      <c r="M2437" s="183">
        <f>IFERROR(_xll.qlIndexFixing(Index1Y,$H2437,TRUE,_xll.ohTrigger(RecalcTrigger,Trigger1Y)),NA())</f>
        <v>1.481321043100417E-2</v>
      </c>
      <c r="N2437" s="182">
        <f>IFERROR(_xll.qlIndexFixing(ONIndex1M,I2437,TRUE,_xll.ohTrigger(RecalcTrigger,Trigger1M)),NA())</f>
        <v>1.4612728958862675E-2</v>
      </c>
      <c r="O2437" s="44" t="e">
        <f>IFERROR(_xll.qlIndexFixing(ONIndex3M,I2437,TRUE,_xll.ohTrigger(RecalcTrigger,Trigger3M)),NA())</f>
        <v>#N/A</v>
      </c>
      <c r="P2437" s="44">
        <f>IFERROR(_xll.qlIndexFixing(ONIndex6M,I2437,TRUE,_xll.ohTrigger(RecalcTrigger,Trigger6M)),NA())</f>
        <v>1.4495038701882734E-2</v>
      </c>
      <c r="Q2437" s="183">
        <f>IFERROR(_xll.qlIndexFixing(ONIndex1Y,I2437,TRUE,_xll.ohTrigger(RecalcTrigger,Trigger1Y)),NA())</f>
        <v>1.4943753170744145E-2</v>
      </c>
    </row>
    <row r="2438" spans="2:17" x14ac:dyDescent="0.2">
      <c r="B2438" s="39" t="s">
        <v>42</v>
      </c>
      <c r="D2438" s="42">
        <f>_xll.qlCalendarAdvance(Calendar,$D2437,B2438,"f",FALSE)</f>
        <v>56556</v>
      </c>
      <c r="E2438" s="177">
        <f>_xll.qlInterestRateIndexValueDate(IndexON,D2438)</f>
        <v>56556</v>
      </c>
      <c r="F2438" s="193">
        <f>IFERROR(_xll.qlIndexFixing(IndexON,D2438,TRUE,_xll.ohTrigger(RecalcTrigger,TriggerON)),NA())</f>
        <v>1.4475370064603865E-2</v>
      </c>
      <c r="H2438" s="42">
        <f>_xll.qlCalendarAdvance(Calendar,$H2437,B2438,"f",FALSE)</f>
        <v>56556</v>
      </c>
      <c r="I2438" s="177">
        <f>_xll.qlInterestRateIndexValueDate(Index1M,$H2438)</f>
        <v>56558</v>
      </c>
      <c r="J2438" s="182">
        <f>IFERROR(_xll.qlIndexFixing(Index1M,$H2438,TRUE,_xll.ohTrigger(RecalcTrigger,Trigger1M)),NA())</f>
        <v>1.4608237615330588E-2</v>
      </c>
      <c r="K2438" s="44" t="e">
        <f>IFERROR(_xll.qlIndexFixing(Index3M,H2438,TRUE,_xll.ohTrigger(RecalcTrigger,Trigger3M)),NA())</f>
        <v>#N/A</v>
      </c>
      <c r="L2438" s="44">
        <f>IFERROR(_xll.qlIndexFixing(Index6M,$H2438,TRUE,_xll.ohTrigger(RecalcTrigger,Trigger6M)),NA())</f>
        <v>1.4391095085736173E-2</v>
      </c>
      <c r="M2438" s="183">
        <f>IFERROR(_xll.qlIndexFixing(Index1Y,$H2438,TRUE,_xll.ohTrigger(RecalcTrigger,Trigger1Y)),NA())</f>
        <v>1.4803268730963869E-2</v>
      </c>
      <c r="N2438" s="182">
        <f>IFERROR(_xll.qlIndexFixing(ONIndex1M,I2438,TRUE,_xll.ohTrigger(RecalcTrigger,Trigger1M)),NA())</f>
        <v>1.4607579448444596E-2</v>
      </c>
      <c r="O2438" s="44" t="e">
        <f>IFERROR(_xll.qlIndexFixing(ONIndex3M,I2438,TRUE,_xll.ohTrigger(RecalcTrigger,Trigger3M)),NA())</f>
        <v>#N/A</v>
      </c>
      <c r="P2438" s="44">
        <f>IFERROR(_xll.qlIndexFixing(ONIndex6M,I2438,TRUE,_xll.ohTrigger(RecalcTrigger,Trigger6M)),NA())</f>
        <v>1.4483769908304467E-2</v>
      </c>
      <c r="Q2438" s="183">
        <f>IFERROR(_xll.qlIndexFixing(ONIndex1Y,I2438,TRUE,_xll.ohTrigger(RecalcTrigger,Trigger1Y)),NA())</f>
        <v>1.4934939354107613E-2</v>
      </c>
    </row>
    <row r="2439" spans="2:17" x14ac:dyDescent="0.2">
      <c r="B2439" s="39" t="s">
        <v>42</v>
      </c>
      <c r="D2439" s="42">
        <f>_xll.qlCalendarAdvance(Calendar,$D2438,B2439,"f",FALSE)</f>
        <v>56563</v>
      </c>
      <c r="E2439" s="177">
        <f>_xll.qlInterestRateIndexValueDate(IndexON,D2439)</f>
        <v>56563</v>
      </c>
      <c r="F2439" s="193">
        <f>IFERROR(_xll.qlIndexFixing(IndexON,D2439,TRUE,_xll.ohTrigger(RecalcTrigger,TriggerON)),NA())</f>
        <v>1.4466855341117579E-2</v>
      </c>
      <c r="H2439" s="42">
        <f>_xll.qlCalendarAdvance(Calendar,$H2438,B2439,"f",FALSE)</f>
        <v>56563</v>
      </c>
      <c r="I2439" s="177">
        <f>_xll.qlInterestRateIndexValueDate(Index1M,$H2439)</f>
        <v>56565</v>
      </c>
      <c r="J2439" s="182">
        <f>IFERROR(_xll.qlIndexFixing(Index1M,$H2439,TRUE,_xll.ohTrigger(RecalcTrigger,Trigger1M)),NA())</f>
        <v>1.4603027479292985E-2</v>
      </c>
      <c r="K2439" s="44" t="e">
        <f>IFERROR(_xll.qlIndexFixing(Index3M,H2439,TRUE,_xll.ohTrigger(RecalcTrigger,Trigger3M)),NA())</f>
        <v>#N/A</v>
      </c>
      <c r="L2439" s="44">
        <f>IFERROR(_xll.qlIndexFixing(Index6M,$H2439,TRUE,_xll.ohTrigger(RecalcTrigger,Trigger6M)),NA())</f>
        <v>1.4379039137054819E-2</v>
      </c>
      <c r="M2439" s="183">
        <f>IFERROR(_xll.qlIndexFixing(Index1Y,$H2439,TRUE,_xll.ohTrigger(RecalcTrigger,Trigger1Y)),NA())</f>
        <v>1.479328749611176E-2</v>
      </c>
      <c r="N2439" s="182">
        <f>IFERROR(_xll.qlIndexFixing(ONIndex1M,I2439,TRUE,_xll.ohTrigger(RecalcTrigger,Trigger1M)),NA())</f>
        <v>1.4602409505011238E-2</v>
      </c>
      <c r="O2439" s="44" t="e">
        <f>IFERROR(_xll.qlIndexFixing(ONIndex3M,I2439,TRUE,_xll.ohTrigger(RecalcTrigger,Trigger3M)),NA())</f>
        <v>#N/A</v>
      </c>
      <c r="P2439" s="44">
        <f>IFERROR(_xll.qlIndexFixing(ONIndex6M,I2439,TRUE,_xll.ohTrigger(RecalcTrigger,Trigger6M)),NA())</f>
        <v>1.4472448955409334E-2</v>
      </c>
      <c r="Q2439" s="183">
        <f>IFERROR(_xll.qlIndexFixing(ONIndex1Y,I2439,TRUE,_xll.ohTrigger(RecalcTrigger,Trigger1Y)),NA())</f>
        <v>1.492608782835525E-2</v>
      </c>
    </row>
    <row r="2440" spans="2:17" x14ac:dyDescent="0.2">
      <c r="B2440" s="39" t="s">
        <v>42</v>
      </c>
      <c r="D2440" s="42">
        <f>_xll.qlCalendarAdvance(Calendar,$D2439,B2440,"f",FALSE)</f>
        <v>56570</v>
      </c>
      <c r="E2440" s="177">
        <f>_xll.qlInterestRateIndexValueDate(IndexON,D2440)</f>
        <v>56570</v>
      </c>
      <c r="F2440" s="193">
        <f>IFERROR(_xll.qlIndexFixing(IndexON,D2440,TRUE,_xll.ohTrigger(RecalcTrigger,TriggerON)),NA())</f>
        <v>1.4458302422024616E-2</v>
      </c>
      <c r="H2440" s="42">
        <f>_xll.qlCalendarAdvance(Calendar,$H2439,B2440,"f",FALSE)</f>
        <v>56570</v>
      </c>
      <c r="I2440" s="177">
        <f>_xll.qlInterestRateIndexValueDate(Index1M,$H2440)</f>
        <v>56572</v>
      </c>
      <c r="J2440" s="182">
        <f>IFERROR(_xll.qlIndexFixing(Index1M,$H2440,TRUE,_xll.ohTrigger(RecalcTrigger,Trigger1M)),NA())</f>
        <v>1.4597796817574227E-2</v>
      </c>
      <c r="K2440" s="44" t="e">
        <f>IFERROR(_xll.qlIndexFixing(Index3M,H2440,TRUE,_xll.ohTrigger(RecalcTrigger,Trigger3M)),NA())</f>
        <v>#N/A</v>
      </c>
      <c r="L2440" s="44">
        <f>IFERROR(_xll.qlIndexFixing(Index6M,$H2440,TRUE,_xll.ohTrigger(RecalcTrigger,Trigger6M)),NA())</f>
        <v>1.4366929737555769E-2</v>
      </c>
      <c r="M2440" s="183">
        <f>IFERROR(_xll.qlIndexFixing(Index1Y,$H2440,TRUE,_xll.ohTrigger(RecalcTrigger,Trigger1Y)),NA())</f>
        <v>1.4783266674142504E-2</v>
      </c>
      <c r="N2440" s="182">
        <f>IFERROR(_xll.qlIndexFixing(ONIndex1M,I2440,TRUE,_xll.ohTrigger(RecalcTrigger,Trigger1M)),NA())</f>
        <v>1.4597219102343573E-2</v>
      </c>
      <c r="O2440" s="44" t="e">
        <f>IFERROR(_xll.qlIndexFixing(ONIndex3M,I2440,TRUE,_xll.ohTrigger(RecalcTrigger,Trigger3M)),NA())</f>
        <v>#N/A</v>
      </c>
      <c r="P2440" s="44">
        <f>IFERROR(_xll.qlIndexFixing(ONIndex6M,I2440,TRUE,_xll.ohTrigger(RecalcTrigger,Trigger6M)),NA())</f>
        <v>1.4461075769576226E-2</v>
      </c>
      <c r="Q2440" s="183">
        <f>IFERROR(_xll.qlIndexFixing(ONIndex1Y,I2440,TRUE,_xll.ohTrigger(RecalcTrigger,Trigger1Y)),NA())</f>
        <v>1.491719854072926E-2</v>
      </c>
    </row>
    <row r="2441" spans="2:17" x14ac:dyDescent="0.2">
      <c r="B2441" s="39" t="s">
        <v>42</v>
      </c>
      <c r="D2441" s="42">
        <f>_xll.qlCalendarAdvance(Calendar,$D2440,B2441,"f",FALSE)</f>
        <v>56577</v>
      </c>
      <c r="E2441" s="177">
        <f>_xll.qlInterestRateIndexValueDate(IndexON,D2441)</f>
        <v>56577</v>
      </c>
      <c r="F2441" s="193">
        <f>IFERROR(_xll.qlIndexFixing(IndexON,D2441,TRUE,_xll.ohTrigger(RecalcTrigger,TriggerON)),NA())</f>
        <v>1.4449711255686282E-2</v>
      </c>
      <c r="H2441" s="42">
        <f>_xll.qlCalendarAdvance(Calendar,$H2440,B2441,"f",FALSE)</f>
        <v>56577</v>
      </c>
      <c r="I2441" s="177">
        <f>_xll.qlInterestRateIndexValueDate(Index1M,$H2441)</f>
        <v>56579</v>
      </c>
      <c r="J2441" s="182">
        <f>IFERROR(_xll.qlIndexFixing(Index1M,$H2441,TRUE,_xll.ohTrigger(RecalcTrigger,Trigger1M)),NA())</f>
        <v>1.4592545603947793E-2</v>
      </c>
      <c r="K2441" s="44" t="e">
        <f>IFERROR(_xll.qlIndexFixing(Index3M,H2441,TRUE,_xll.ohTrigger(RecalcTrigger,Trigger3M)),NA())</f>
        <v>#N/A</v>
      </c>
      <c r="L2441" s="44">
        <f>IFERROR(_xll.qlIndexFixing(Index6M,$H2441,TRUE,_xll.ohTrigger(RecalcTrigger,Trigger6M)),NA())</f>
        <v>1.4354766813741131E-2</v>
      </c>
      <c r="M2441" s="183">
        <f>IFERROR(_xll.qlIndexFixing(Index1Y,$H2441,TRUE,_xll.ohTrigger(RecalcTrigger,Trigger1Y)),NA())</f>
        <v>1.477320621275602E-2</v>
      </c>
      <c r="N2441" s="182">
        <f>IFERROR(_xll.qlIndexFixing(ONIndex1M,I2441,TRUE,_xll.ohTrigger(RecalcTrigger,Trigger1M)),NA())</f>
        <v>1.4592008214382446E-2</v>
      </c>
      <c r="O2441" s="44" t="e">
        <f>IFERROR(_xll.qlIndexFixing(ONIndex3M,I2441,TRUE,_xll.ohTrigger(RecalcTrigger,Trigger3M)),NA())</f>
        <v>#N/A</v>
      </c>
      <c r="P2441" s="44">
        <f>IFERROR(_xll.qlIndexFixing(ONIndex6M,I2441,TRUE,_xll.ohTrigger(RecalcTrigger,Trigger6M)),NA())</f>
        <v>1.4449650277024162E-2</v>
      </c>
      <c r="Q2441" s="183">
        <f>IFERROR(_xll.qlIndexFixing(ONIndex1Y,I2441,TRUE,_xll.ohTrigger(RecalcTrigger,Trigger1Y)),NA())</f>
        <v>1.4908271438791587E-2</v>
      </c>
    </row>
    <row r="2442" spans="2:17" x14ac:dyDescent="0.2">
      <c r="B2442" s="39" t="s">
        <v>42</v>
      </c>
      <c r="D2442" s="42">
        <f>_xll.qlCalendarAdvance(Calendar,$D2441,B2442,"f",FALSE)</f>
        <v>56584</v>
      </c>
      <c r="E2442" s="177">
        <f>_xll.qlInterestRateIndexValueDate(IndexON,D2442)</f>
        <v>56584</v>
      </c>
      <c r="F2442" s="193">
        <f>IFERROR(_xll.qlIndexFixing(IndexON,D2442,TRUE,_xll.ohTrigger(RecalcTrigger,TriggerON)),NA())</f>
        <v>1.4441081790623755E-2</v>
      </c>
      <c r="H2442" s="42">
        <f>_xll.qlCalendarAdvance(Calendar,$H2441,B2442,"f",FALSE)</f>
        <v>56584</v>
      </c>
      <c r="I2442" s="177">
        <f>_xll.qlInterestRateIndexValueDate(Index1M,$H2442)</f>
        <v>56586</v>
      </c>
      <c r="J2442" s="182">
        <f>IFERROR(_xll.qlIndexFixing(Index1M,$H2442,TRUE,_xll.ohTrigger(RecalcTrigger,Trigger1M)),NA())</f>
        <v>1.4587273812199653E-2</v>
      </c>
      <c r="K2442" s="44" t="e">
        <f>IFERROR(_xll.qlIndexFixing(Index3M,H2442,TRUE,_xll.ohTrigger(RecalcTrigger,Trigger3M)),NA())</f>
        <v>#N/A</v>
      </c>
      <c r="L2442" s="44">
        <f>IFERROR(_xll.qlIndexFixing(Index6M,$H2442,TRUE,_xll.ohTrigger(RecalcTrigger,Trigger6M)),NA())</f>
        <v>1.4341944029624179E-2</v>
      </c>
      <c r="M2442" s="183">
        <f>IFERROR(_xll.qlIndexFixing(Index1Y,$H2442,TRUE,_xll.ohTrigger(RecalcTrigger,Trigger1Y)),NA())</f>
        <v>1.4763106059661206E-2</v>
      </c>
      <c r="N2442" s="182">
        <f>IFERROR(_xll.qlIndexFixing(ONIndex1M,I2442,TRUE,_xll.ohTrigger(RecalcTrigger,Trigger1M)),NA())</f>
        <v>1.4586776814748958E-2</v>
      </c>
      <c r="O2442" s="44" t="e">
        <f>IFERROR(_xll.qlIndexFixing(ONIndex3M,I2442,TRUE,_xll.ohTrigger(RecalcTrigger,Trigger3M)),NA())</f>
        <v>#N/A</v>
      </c>
      <c r="P2442" s="44">
        <f>IFERROR(_xll.qlIndexFixing(ONIndex6M,I2442,TRUE,_xll.ohTrigger(RecalcTrigger,Trigger6M)),NA())</f>
        <v>1.4438172403652416E-2</v>
      </c>
      <c r="Q2442" s="183">
        <f>IFERROR(_xll.qlIndexFixing(ONIndex1Y,I2442,TRUE,_xll.ohTrigger(RecalcTrigger,Trigger1Y)),NA())</f>
        <v>1.489930646946469E-2</v>
      </c>
    </row>
    <row r="2443" spans="2:17" x14ac:dyDescent="0.2">
      <c r="B2443" s="39" t="s">
        <v>42</v>
      </c>
      <c r="D2443" s="42">
        <f>_xll.qlCalendarAdvance(Calendar,$D2442,B2443,"f",FALSE)</f>
        <v>56591</v>
      </c>
      <c r="E2443" s="177">
        <f>_xll.qlInterestRateIndexValueDate(IndexON,D2443)</f>
        <v>56591</v>
      </c>
      <c r="F2443" s="193">
        <f>IFERROR(_xll.qlIndexFixing(IndexON,D2443,TRUE,_xll.ohTrigger(RecalcTrigger,TriggerON)),NA())</f>
        <v>1.4432413974798664E-2</v>
      </c>
      <c r="H2443" s="42">
        <f>_xll.qlCalendarAdvance(Calendar,$H2442,B2443,"f",FALSE)</f>
        <v>56591</v>
      </c>
      <c r="I2443" s="177">
        <f>_xll.qlInterestRateIndexValueDate(Index1M,$H2443)</f>
        <v>56593</v>
      </c>
      <c r="J2443" s="182">
        <f>IFERROR(_xll.qlIndexFixing(Index1M,$H2443,TRUE,_xll.ohTrigger(RecalcTrigger,Trigger1M)),NA())</f>
        <v>1.4581981416105783E-2</v>
      </c>
      <c r="K2443" s="44" t="e">
        <f>IFERROR(_xll.qlIndexFixing(Index3M,H2443,TRUE,_xll.ohTrigger(RecalcTrigger,Trigger3M)),NA())</f>
        <v>#N/A</v>
      </c>
      <c r="L2443" s="44">
        <f>IFERROR(_xll.qlIndexFixing(Index6M,$H2443,TRUE,_xll.ohTrigger(RecalcTrigger,Trigger6M)),NA())</f>
        <v>1.4329669490337217E-2</v>
      </c>
      <c r="M2443" s="183">
        <f>IFERROR(_xll.qlIndexFixing(Index1Y,$H2443,TRUE,_xll.ohTrigger(RecalcTrigger,Trigger1Y)),NA())</f>
        <v>1.4752966162571119E-2</v>
      </c>
      <c r="N2443" s="182">
        <f>IFERROR(_xll.qlIndexFixing(ONIndex1M,I2443,TRUE,_xll.ohTrigger(RecalcTrigger,Trigger1M)),NA())</f>
        <v>1.458152487730402E-2</v>
      </c>
      <c r="O2443" s="44" t="e">
        <f>IFERROR(_xll.qlIndexFixing(ONIndex3M,I2443,TRUE,_xll.ohTrigger(RecalcTrigger,Trigger3M)),NA())</f>
        <v>#N/A</v>
      </c>
      <c r="P2443" s="44">
        <f>IFERROR(_xll.qlIndexFixing(ONIndex6M,I2443,TRUE,_xll.ohTrigger(RecalcTrigger,Trigger6M)),NA())</f>
        <v>1.4426642075440199E-2</v>
      </c>
      <c r="Q2443" s="183">
        <f>IFERROR(_xll.qlIndexFixing(ONIndex1Y,I2443,TRUE,_xll.ohTrigger(RecalcTrigger,Trigger1Y)),NA())</f>
        <v>1.4890303580150643E-2</v>
      </c>
    </row>
    <row r="2444" spans="2:17" x14ac:dyDescent="0.2">
      <c r="B2444" s="39" t="s">
        <v>42</v>
      </c>
      <c r="D2444" s="42">
        <f>_xll.qlCalendarAdvance(Calendar,$D2443,B2444,"f",FALSE)</f>
        <v>56598</v>
      </c>
      <c r="E2444" s="177">
        <f>_xll.qlInterestRateIndexValueDate(IndexON,D2444)</f>
        <v>56598</v>
      </c>
      <c r="F2444" s="193">
        <f>IFERROR(_xll.qlIndexFixing(IndexON,D2444,TRUE,_xll.ohTrigger(RecalcTrigger,TriggerON)),NA())</f>
        <v>1.4423707756412441E-2</v>
      </c>
      <c r="H2444" s="42">
        <f>_xll.qlCalendarAdvance(Calendar,$H2443,B2444,"f",FALSE)</f>
        <v>56598</v>
      </c>
      <c r="I2444" s="177">
        <f>_xll.qlInterestRateIndexValueDate(Index1M,$H2444)</f>
        <v>56600</v>
      </c>
      <c r="J2444" s="182">
        <f>IFERROR(_xll.qlIndexFixing(Index1M,$H2444,TRUE,_xll.ohTrigger(RecalcTrigger,Trigger1M)),NA())</f>
        <v>1.4576668389447156E-2</v>
      </c>
      <c r="K2444" s="44" t="e">
        <f>IFERROR(_xll.qlIndexFixing(Index3M,H2444,TRUE,_xll.ohTrigger(RecalcTrigger,Trigger3M)),NA())</f>
        <v>#N/A</v>
      </c>
      <c r="L2444" s="44">
        <f>IFERROR(_xll.qlIndexFixing(Index6M,$H2444,TRUE,_xll.ohTrigger(RecalcTrigger,Trigger6M)),NA())</f>
        <v>1.4317341199321475E-2</v>
      </c>
      <c r="M2444" s="183">
        <f>IFERROR(_xll.qlIndexFixing(Index1Y,$H2444,TRUE,_xll.ohTrigger(RecalcTrigger,Trigger1Y)),NA())</f>
        <v>1.4742786469208452E-2</v>
      </c>
      <c r="N2444" s="182">
        <f>IFERROR(_xll.qlIndexFixing(ONIndex1M,I2444,TRUE,_xll.ohTrigger(RecalcTrigger,Trigger1M)),NA())</f>
        <v>1.4576252375828602E-2</v>
      </c>
      <c r="O2444" s="44" t="e">
        <f>IFERROR(_xll.qlIndexFixing(ONIndex3M,I2444,TRUE,_xll.ohTrigger(RecalcTrigger,Trigger3M)),NA())</f>
        <v>#N/A</v>
      </c>
      <c r="P2444" s="44">
        <f>IFERROR(_xll.qlIndexFixing(ONIndex6M,I2444,TRUE,_xll.ohTrigger(RecalcTrigger,Trigger6M)),NA())</f>
        <v>1.441505921860653E-2</v>
      </c>
      <c r="Q2444" s="183">
        <f>IFERROR(_xll.qlIndexFixing(ONIndex1Y,I2444,TRUE,_xll.ohTrigger(RecalcTrigger,Trigger1Y)),NA())</f>
        <v>1.4881262718491328E-2</v>
      </c>
    </row>
    <row r="2445" spans="2:17" x14ac:dyDescent="0.2">
      <c r="B2445" s="39" t="s">
        <v>42</v>
      </c>
      <c r="D2445" s="42">
        <f>_xll.qlCalendarAdvance(Calendar,$D2444,B2445,"f",FALSE)</f>
        <v>56605</v>
      </c>
      <c r="E2445" s="177">
        <f>_xll.qlInterestRateIndexValueDate(IndexON,D2445)</f>
        <v>56605</v>
      </c>
      <c r="F2445" s="193">
        <f>IFERROR(_xll.qlIndexFixing(IndexON,D2445,TRUE,_xll.ohTrigger(RecalcTrigger,TriggerON)),NA())</f>
        <v>1.4414963083826393E-2</v>
      </c>
      <c r="H2445" s="42">
        <f>_xll.qlCalendarAdvance(Calendar,$H2444,B2445,"f",FALSE)</f>
        <v>56605</v>
      </c>
      <c r="I2445" s="177">
        <f>_xll.qlInterestRateIndexValueDate(Index1M,$H2445)</f>
        <v>56607</v>
      </c>
      <c r="J2445" s="182">
        <f>IFERROR(_xll.qlIndexFixing(Index1M,$H2445,TRUE,_xll.ohTrigger(RecalcTrigger,Trigger1M)),NA())</f>
        <v>1.4571334706002248E-2</v>
      </c>
      <c r="K2445" s="44" t="e">
        <f>IFERROR(_xll.qlIndexFixing(Index3M,H2445,TRUE,_xll.ohTrigger(RecalcTrigger,Trigger3M)),NA())</f>
        <v>#N/A</v>
      </c>
      <c r="L2445" s="44">
        <f>IFERROR(_xll.qlIndexFixing(Index6M,$H2445,TRUE,_xll.ohTrigger(RecalcTrigger,Trigger6M)),NA())</f>
        <v>1.4304959083109125E-2</v>
      </c>
      <c r="M2445" s="183">
        <f>IFERROR(_xll.qlIndexFixing(Index1Y,$H2445,TRUE,_xll.ohTrigger(RecalcTrigger,Trigger1Y)),NA())</f>
        <v>1.4732566963560373E-2</v>
      </c>
      <c r="N2445" s="182">
        <f>IFERROR(_xll.qlIndexFixing(ONIndex1M,I2445,TRUE,_xll.ohTrigger(RecalcTrigger,Trigger1M)),NA())</f>
        <v>1.4570201445751607E-2</v>
      </c>
      <c r="O2445" s="44" t="e">
        <f>IFERROR(_xll.qlIndexFixing(ONIndex3M,I2445,TRUE,_xll.ohTrigger(RecalcTrigger,Trigger3M)),NA())</f>
        <v>#N/A</v>
      </c>
      <c r="P2445" s="44">
        <f>IFERROR(_xll.qlIndexFixing(ONIndex6M,I2445,TRUE,_xll.ohTrigger(RecalcTrigger,Trigger6M)),NA())</f>
        <v>1.4401757252358038E-2</v>
      </c>
      <c r="Q2445" s="183">
        <f>IFERROR(_xll.qlIndexFixing(ONIndex1Y,I2445,TRUE,_xll.ohTrigger(RecalcTrigger,Trigger1Y)),NA())</f>
        <v>1.487088374025447E-2</v>
      </c>
    </row>
    <row r="2446" spans="2:17" x14ac:dyDescent="0.2">
      <c r="B2446" s="39" t="s">
        <v>42</v>
      </c>
      <c r="D2446" s="42">
        <f>_xll.qlCalendarAdvance(Calendar,$D2445,B2446,"f",FALSE)</f>
        <v>56612</v>
      </c>
      <c r="E2446" s="177">
        <f>_xll.qlInterestRateIndexValueDate(IndexON,D2446)</f>
        <v>56612</v>
      </c>
      <c r="F2446" s="193">
        <f>IFERROR(_xll.qlIndexFixing(IndexON,D2446,TRUE,_xll.ohTrigger(RecalcTrigger,TriggerON)),NA())</f>
        <v>1.4406179905241956E-2</v>
      </c>
      <c r="H2446" s="42">
        <f>_xll.qlCalendarAdvance(Calendar,$H2445,B2446,"f",FALSE)</f>
        <v>56612</v>
      </c>
      <c r="I2446" s="177">
        <f>_xll.qlInterestRateIndexValueDate(Index1M,$H2446)</f>
        <v>56614</v>
      </c>
      <c r="J2446" s="182">
        <f>IFERROR(_xll.qlIndexFixing(Index1M,$H2446,TRUE,_xll.ohTrigger(RecalcTrigger,Trigger1M)),NA())</f>
        <v>1.4566248913218612E-2</v>
      </c>
      <c r="K2446" s="44" t="e">
        <f>IFERROR(_xll.qlIndexFixing(Index3M,H2446,TRUE,_xll.ohTrigger(RecalcTrigger,Trigger3M)),NA())</f>
        <v>#N/A</v>
      </c>
      <c r="L2446" s="44">
        <f>IFERROR(_xll.qlIndexFixing(Index6M,$H2446,TRUE,_xll.ohTrigger(RecalcTrigger,Trigger6M)),NA())</f>
        <v>1.4293146758013554E-2</v>
      </c>
      <c r="M2446" s="183">
        <f>IFERROR(_xll.qlIndexFixing(Index1Y,$H2446,TRUE,_xll.ohTrigger(RecalcTrigger,Trigger1Y)),NA())</f>
        <v>1.4722308239021801E-2</v>
      </c>
      <c r="N2446" s="182">
        <f>IFERROR(_xll.qlIndexFixing(ONIndex1M,I2446,TRUE,_xll.ohTrigger(RecalcTrigger,Trigger1M)),NA())</f>
        <v>1.4564884790315702E-2</v>
      </c>
      <c r="O2446" s="44" t="e">
        <f>IFERROR(_xll.qlIndexFixing(ONIndex3M,I2446,TRUE,_xll.ohTrigger(RecalcTrigger,Trigger3M)),NA())</f>
        <v>#N/A</v>
      </c>
      <c r="P2446" s="44">
        <f>IFERROR(_xll.qlIndexFixing(ONIndex6M,I2446,TRUE,_xll.ohTrigger(RecalcTrigger,Trigger6M)),NA())</f>
        <v>1.4390061585123348E-2</v>
      </c>
      <c r="Q2446" s="183">
        <f>IFERROR(_xll.qlIndexFixing(ONIndex1Y,I2446,TRUE,_xll.ohTrigger(RecalcTrigger,Trigger1Y)),NA())</f>
        <v>1.4861761331106393E-2</v>
      </c>
    </row>
    <row r="2447" spans="2:17" x14ac:dyDescent="0.2">
      <c r="B2447" s="39" t="s">
        <v>42</v>
      </c>
      <c r="D2447" s="42">
        <f>_xll.qlCalendarAdvance(Calendar,$D2446,B2447,"f",FALSE)</f>
        <v>56619</v>
      </c>
      <c r="E2447" s="177">
        <f>_xll.qlInterestRateIndexValueDate(IndexON,D2447)</f>
        <v>56619</v>
      </c>
      <c r="F2447" s="193">
        <f>IFERROR(_xll.qlIndexFixing(IndexON,D2447,TRUE,_xll.ohTrigger(RecalcTrigger,TriggerON)),NA())</f>
        <v>1.4397358168940499E-2</v>
      </c>
      <c r="H2447" s="42">
        <f>_xll.qlCalendarAdvance(Calendar,$H2446,B2447,"f",FALSE)</f>
        <v>56619</v>
      </c>
      <c r="I2447" s="177">
        <f>_xll.qlInterestRateIndexValueDate(Index1M,$H2447)</f>
        <v>56621</v>
      </c>
      <c r="J2447" s="182">
        <f>IFERROR(_xll.qlIndexFixing(Index1M,$H2447,TRUE,_xll.ohTrigger(RecalcTrigger,Trigger1M)),NA())</f>
        <v>1.4560605263869986E-2</v>
      </c>
      <c r="K2447" s="44" t="e">
        <f>IFERROR(_xll.qlIndexFixing(Index3M,H2447,TRUE,_xll.ohTrigger(RecalcTrigger,Trigger3M)),NA())</f>
        <v>#N/A</v>
      </c>
      <c r="L2447" s="44">
        <f>IFERROR(_xll.qlIndexFixing(Index6M,$H2447,TRUE,_xll.ohTrigger(RecalcTrigger,Trigger6M)),NA())</f>
        <v>1.428066114523519E-2</v>
      </c>
      <c r="M2447" s="183">
        <f>IFERROR(_xll.qlIndexFixing(Index1Y,$H2447,TRUE,_xll.ohTrigger(RecalcTrigger,Trigger1Y)),NA())</f>
        <v>1.4712011396046385E-2</v>
      </c>
      <c r="N2447" s="182">
        <f>IFERROR(_xll.qlIndexFixing(ONIndex1M,I2447,TRUE,_xll.ohTrigger(RecalcTrigger,Trigger1M)),NA())</f>
        <v>1.456031122502921E-2</v>
      </c>
      <c r="O2447" s="44" t="e">
        <f>IFERROR(_xll.qlIndexFixing(ONIndex3M,I2447,TRUE,_xll.ohTrigger(RecalcTrigger,Trigger3M)),NA())</f>
        <v>#N/A</v>
      </c>
      <c r="P2447" s="44">
        <f>IFERROR(_xll.qlIndexFixing(ONIndex6M,I2447,TRUE,_xll.ohTrigger(RecalcTrigger,Trigger6M)),NA())</f>
        <v>1.4379994736648527E-2</v>
      </c>
      <c r="Q2447" s="183">
        <f>IFERROR(_xll.qlIndexFixing(ONIndex1Y,I2447,TRUE,_xll.ohTrigger(RecalcTrigger,Trigger1Y)),NA())</f>
        <v>1.4853911770345007E-2</v>
      </c>
    </row>
    <row r="2448" spans="2:17" x14ac:dyDescent="0.2">
      <c r="B2448" s="39" t="s">
        <v>42</v>
      </c>
      <c r="D2448" s="42">
        <f>_xll.qlCalendarAdvance(Calendar,$D2447,B2448,"f",FALSE)</f>
        <v>56626</v>
      </c>
      <c r="E2448" s="177">
        <f>_xll.qlInterestRateIndexValueDate(IndexON,D2448)</f>
        <v>56626</v>
      </c>
      <c r="F2448" s="193">
        <f>IFERROR(_xll.qlIndexFixing(IndexON,D2448,TRUE,_xll.ohTrigger(RecalcTrigger,TriggerON)),NA())</f>
        <v>1.4388497823043522E-2</v>
      </c>
      <c r="H2448" s="42">
        <f>_xll.qlCalendarAdvance(Calendar,$H2447,B2448,"f",FALSE)</f>
        <v>56626</v>
      </c>
      <c r="I2448" s="177">
        <f>_xll.qlInterestRateIndexValueDate(Index1M,$H2448)</f>
        <v>56628</v>
      </c>
      <c r="J2448" s="182">
        <f>IFERROR(_xll.qlIndexFixing(Index1M,$H2448,TRUE,_xll.ohTrigger(RecalcTrigger,Trigger1M)),NA())</f>
        <v>1.4555209452744577E-2</v>
      </c>
      <c r="K2448" s="44" t="e">
        <f>IFERROR(_xll.qlIndexFixing(Index3M,H2448,TRUE,_xll.ohTrigger(RecalcTrigger,Trigger3M)),NA())</f>
        <v>#N/A</v>
      </c>
      <c r="L2448" s="44">
        <f>IFERROR(_xll.qlIndexFixing(Index6M,$H2448,TRUE,_xll.ohTrigger(RecalcTrigger,Trigger6M)),NA())</f>
        <v>1.4268121493838827E-2</v>
      </c>
      <c r="M2448" s="183">
        <f>IFERROR(_xll.qlIndexFixing(Index1Y,$H2448,TRUE,_xll.ohTrigger(RecalcTrigger,Trigger1Y)),NA())</f>
        <v>1.4701677552568581E-2</v>
      </c>
      <c r="N2448" s="182">
        <f>IFERROR(_xll.qlIndexFixing(ONIndex1M,I2448,TRUE,_xll.ohTrigger(RecalcTrigger,Trigger1M)),NA())</f>
        <v>1.4554956205321545E-2</v>
      </c>
      <c r="O2448" s="44" t="e">
        <f>IFERROR(_xll.qlIndexFixing(ONIndex3M,I2448,TRUE,_xll.ohTrigger(RecalcTrigger,Trigger3M)),NA())</f>
        <v>#N/A</v>
      </c>
      <c r="P2448" s="44">
        <f>IFERROR(_xll.qlIndexFixing(ONIndex6M,I2448,TRUE,_xll.ohTrigger(RecalcTrigger,Trigger6M)),NA())</f>
        <v>1.4368201026000449E-2</v>
      </c>
      <c r="Q2448" s="183">
        <f>IFERROR(_xll.qlIndexFixing(ONIndex1Y,I2448,TRUE,_xll.ohTrigger(RecalcTrigger,Trigger1Y)),NA())</f>
        <v>1.4844718491007214E-2</v>
      </c>
    </row>
    <row r="2449" spans="2:17" x14ac:dyDescent="0.2">
      <c r="B2449" s="39" t="s">
        <v>42</v>
      </c>
      <c r="D2449" s="42">
        <f>_xll.qlCalendarAdvance(Calendar,$D2448,B2449,"f",FALSE)</f>
        <v>56633</v>
      </c>
      <c r="E2449" s="177">
        <f>_xll.qlInterestRateIndexValueDate(IndexON,D2449)</f>
        <v>56633</v>
      </c>
      <c r="F2449" s="193">
        <f>IFERROR(_xll.qlIndexFixing(IndexON,D2449,TRUE,_xll.ohTrigger(RecalcTrigger,TriggerON)),NA())</f>
        <v>1.4379598815832395E-2</v>
      </c>
      <c r="H2449" s="42">
        <f>_xll.qlCalendarAdvance(Calendar,$H2448,B2449,"f",FALSE)</f>
        <v>56633</v>
      </c>
      <c r="I2449" s="177">
        <f>_xll.qlInterestRateIndexValueDate(Index1M,$H2449)</f>
        <v>56635</v>
      </c>
      <c r="J2449" s="182">
        <f>IFERROR(_xll.qlIndexFixing(Index1M,$H2449,TRUE,_xll.ohTrigger(RecalcTrigger,Trigger1M)),NA())</f>
        <v>1.4549792879954282E-2</v>
      </c>
      <c r="K2449" s="44" t="e">
        <f>IFERROR(_xll.qlIndexFixing(Index3M,H2449,TRUE,_xll.ohTrigger(RecalcTrigger,Trigger3M)),NA())</f>
        <v>#N/A</v>
      </c>
      <c r="L2449" s="44">
        <f>IFERROR(_xll.qlIndexFixing(Index6M,$H2449,TRUE,_xll.ohTrigger(RecalcTrigger,Trigger6M)),NA())</f>
        <v>1.4255527730380007E-2</v>
      </c>
      <c r="M2449" s="183">
        <f>IFERROR(_xll.qlIndexFixing(Index1Y,$H2449,TRUE,_xll.ohTrigger(RecalcTrigger,Trigger1Y)),NA())</f>
        <v>1.4691307828715722E-2</v>
      </c>
      <c r="N2449" s="182">
        <f>IFERROR(_xll.qlIndexFixing(ONIndex1M,I2449,TRUE,_xll.ohTrigger(RecalcTrigger,Trigger1M)),NA())</f>
        <v>1.4549580490408331E-2</v>
      </c>
      <c r="O2449" s="44" t="e">
        <f>IFERROR(_xll.qlIndexFixing(ONIndex3M,I2449,TRUE,_xll.ohTrigger(RecalcTrigger,Trigger3M)),NA())</f>
        <v>#N/A</v>
      </c>
      <c r="P2449" s="44">
        <f>IFERROR(_xll.qlIndexFixing(ONIndex6M,I2449,TRUE,_xll.ohTrigger(RecalcTrigger,Trigger6M)),NA())</f>
        <v>1.4356354416866779E-2</v>
      </c>
      <c r="Q2449" s="183">
        <f>IFERROR(_xll.qlIndexFixing(ONIndex1Y,I2449,TRUE,_xll.ohTrigger(RecalcTrigger,Trigger1Y)),NA())</f>
        <v>1.4835486975695034E-2</v>
      </c>
    </row>
    <row r="2450" spans="2:17" x14ac:dyDescent="0.2">
      <c r="B2450" s="39" t="s">
        <v>42</v>
      </c>
      <c r="D2450" s="42">
        <f>_xll.qlCalendarAdvance(Calendar,$D2449,B2450,"f",FALSE)</f>
        <v>56640</v>
      </c>
      <c r="E2450" s="177">
        <f>_xll.qlInterestRateIndexValueDate(IndexON,D2450)</f>
        <v>56640</v>
      </c>
      <c r="F2450" s="193">
        <f>IFERROR(_xll.qlIndexFixing(IndexON,D2450,TRUE,_xll.ohTrigger(RecalcTrigger,TriggerON)),NA())</f>
        <v>1.4370661095668424E-2</v>
      </c>
      <c r="H2450" s="42">
        <f>_xll.qlCalendarAdvance(Calendar,$H2449,B2450,"f",FALSE)</f>
        <v>56640</v>
      </c>
      <c r="I2450" s="177">
        <f>_xll.qlInterestRateIndexValueDate(Index1M,$H2450)</f>
        <v>56642</v>
      </c>
      <c r="J2450" s="182">
        <f>IFERROR(_xll.qlIndexFixing(Index1M,$H2450,TRUE,_xll.ohTrigger(RecalcTrigger,Trigger1M)),NA())</f>
        <v>1.4544644521720758E-2</v>
      </c>
      <c r="K2450" s="44" t="e">
        <f>IFERROR(_xll.qlIndexFixing(Index3M,H2450,TRUE,_xll.ohTrigger(RecalcTrigger,Trigger3M)),NA())</f>
        <v>#N/A</v>
      </c>
      <c r="L2450" s="44">
        <f>IFERROR(_xll.qlIndexFixing(Index6M,$H2450,TRUE,_xll.ohTrigger(RecalcTrigger,Trigger6M)),NA())</f>
        <v>1.4242879781417811E-2</v>
      </c>
      <c r="M2450" s="183">
        <f>IFERROR(_xll.qlIndexFixing(Index1Y,$H2450,TRUE,_xll.ohTrigger(RecalcTrigger,Trigger1Y)),NA())</f>
        <v>1.4680903346804513E-2</v>
      </c>
      <c r="N2450" s="182">
        <f>IFERROR(_xll.qlIndexFixing(ONIndex1M,I2450,TRUE,_xll.ohTrigger(RecalcTrigger,Trigger1M)),NA())</f>
        <v>1.4544184054150477E-2</v>
      </c>
      <c r="O2450" s="44" t="e">
        <f>IFERROR(_xll.qlIndexFixing(ONIndex3M,I2450,TRUE,_xll.ohTrigger(RecalcTrigger,Trigger3M)),NA())</f>
        <v>#N/A</v>
      </c>
      <c r="P2450" s="44">
        <f>IFERROR(_xll.qlIndexFixing(ONIndex6M,I2450,TRUE,_xll.ohTrigger(RecalcTrigger,Trigger6M)),NA())</f>
        <v>1.4344454835466536E-2</v>
      </c>
      <c r="Q2450" s="183">
        <f>IFERROR(_xll.qlIndexFixing(ONIndex1Y,I2450,TRUE,_xll.ohTrigger(RecalcTrigger,Trigger1Y)),NA())</f>
        <v>1.482621717141086E-2</v>
      </c>
    </row>
    <row r="2451" spans="2:17" x14ac:dyDescent="0.2">
      <c r="B2451" s="39" t="s">
        <v>42</v>
      </c>
      <c r="D2451" s="42">
        <f>_xll.qlCalendarAdvance(Calendar,$D2450,B2451,"f",FALSE)</f>
        <v>56647</v>
      </c>
      <c r="E2451" s="177">
        <f>_xll.qlInterestRateIndexValueDate(IndexON,D2451)</f>
        <v>56647</v>
      </c>
      <c r="F2451" s="193">
        <f>IFERROR(_xll.qlIndexFixing(IndexON,D2451,TRUE,_xll.ohTrigger(RecalcTrigger,TriggerON)),NA())</f>
        <v>1.4361684610593173E-2</v>
      </c>
      <c r="H2451" s="42">
        <f>_xll.qlCalendarAdvance(Calendar,$H2450,B2451,"f",FALSE)</f>
        <v>56647</v>
      </c>
      <c r="I2451" s="177">
        <f>_xll.qlInterestRateIndexValueDate(Index1M,$H2451)</f>
        <v>56649</v>
      </c>
      <c r="J2451" s="182">
        <f>IFERROR(_xll.qlIndexFixing(Index1M,$H2451,TRUE,_xll.ohTrigger(RecalcTrigger,Trigger1M)),NA())</f>
        <v>1.4539289185748443E-2</v>
      </c>
      <c r="K2451" s="44" t="e">
        <f>IFERROR(_xll.qlIndexFixing(Index3M,H2451,TRUE,_xll.ohTrigger(RecalcTrigger,Trigger3M)),NA())</f>
        <v>#N/A</v>
      </c>
      <c r="L2451" s="44">
        <f>IFERROR(_xll.qlIndexFixing(Index6M,$H2451,TRUE,_xll.ohTrigger(RecalcTrigger,Trigger6M)),NA())</f>
        <v>1.4230177573515732E-2</v>
      </c>
      <c r="M2451" s="183">
        <f>IFERROR(_xll.qlIndexFixing(Index1Y,$H2451,TRUE,_xll.ohTrigger(RecalcTrigger,Trigger1Y)),NA())</f>
        <v>1.4670465231344536E-2</v>
      </c>
      <c r="N2451" s="182">
        <f>IFERROR(_xll.qlIndexFixing(ONIndex1M,I2451,TRUE,_xll.ohTrigger(RecalcTrigger,Trigger1M)),NA())</f>
        <v>1.4538766870328956E-2</v>
      </c>
      <c r="O2451" s="44" t="e">
        <f>IFERROR(_xll.qlIndexFixing(ONIndex3M,I2451,TRUE,_xll.ohTrigger(RecalcTrigger,Trigger3M)),NA())</f>
        <v>#N/A</v>
      </c>
      <c r="P2451" s="44">
        <f>IFERROR(_xll.qlIndexFixing(ONIndex6M,I2451,TRUE,_xll.ohTrigger(RecalcTrigger,Trigger6M)),NA())</f>
        <v>1.4332502207858866E-2</v>
      </c>
      <c r="Q2451" s="183">
        <f>IFERROR(_xll.qlIndexFixing(ONIndex1Y,I2451,TRUE,_xll.ohTrigger(RecalcTrigger,Trigger1Y)),NA())</f>
        <v>1.481690902571664E-2</v>
      </c>
    </row>
    <row r="2452" spans="2:17" x14ac:dyDescent="0.2">
      <c r="B2452" s="39" t="s">
        <v>42</v>
      </c>
      <c r="D2452" s="42">
        <f>_xll.qlCalendarAdvance(Calendar,$D2451,B2452,"f",FALSE)</f>
        <v>56654</v>
      </c>
      <c r="E2452" s="177">
        <f>_xll.qlInterestRateIndexValueDate(IndexON,D2452)</f>
        <v>56654</v>
      </c>
      <c r="F2452" s="193">
        <f>IFERROR(_xll.qlIndexFixing(IndexON,D2452,TRUE,_xll.ohTrigger(RecalcTrigger,TriggerON)),NA())</f>
        <v>1.4352669308967947E-2</v>
      </c>
      <c r="H2452" s="42">
        <f>_xll.qlCalendarAdvance(Calendar,$H2451,B2452,"f",FALSE)</f>
        <v>56654</v>
      </c>
      <c r="I2452" s="177">
        <f>_xll.qlInterestRateIndexValueDate(Index1M,$H2452)</f>
        <v>56656</v>
      </c>
      <c r="J2452" s="182">
        <f>IFERROR(_xll.qlIndexFixing(Index1M,$H2452,TRUE,_xll.ohTrigger(RecalcTrigger,Trigger1M)),NA())</f>
        <v>1.4533817016467878E-2</v>
      </c>
      <c r="K2452" s="44" t="e">
        <f>IFERROR(_xll.qlIndexFixing(Index3M,H2452,TRUE,_xll.ohTrigger(RecalcTrigger,Trigger3M)),NA())</f>
        <v>#N/A</v>
      </c>
      <c r="L2452" s="44">
        <f>IFERROR(_xll.qlIndexFixing(Index6M,$H2452,TRUE,_xll.ohTrigger(RecalcTrigger,Trigger6M)),NA())</f>
        <v>1.4217421033248747E-2</v>
      </c>
      <c r="M2452" s="183">
        <f>IFERROR(_xll.qlIndexFixing(Index1Y,$H2452,TRUE,_xll.ohTrigger(RecalcTrigger,Trigger1Y)),NA())</f>
        <v>1.4659994609032775E-2</v>
      </c>
      <c r="N2452" s="182">
        <f>IFERROR(_xll.qlIndexFixing(ONIndex1M,I2452,TRUE,_xll.ohTrigger(RecalcTrigger,Trigger1M)),NA())</f>
        <v>1.4533328912804677E-2</v>
      </c>
      <c r="O2452" s="44" t="e">
        <f>IFERROR(_xll.qlIndexFixing(ONIndex3M,I2452,TRUE,_xll.ohTrigger(RecalcTrigger,Trigger3M)),NA())</f>
        <v>#N/A</v>
      </c>
      <c r="P2452" s="44">
        <f>IFERROR(_xll.qlIndexFixing(ONIndex6M,I2452,TRUE,_xll.ohTrigger(RecalcTrigger,Trigger6M)),NA())</f>
        <v>1.4320496460262788E-2</v>
      </c>
      <c r="Q2452" s="183">
        <f>IFERROR(_xll.qlIndexFixing(ONIndex1Y,I2452,TRUE,_xll.ohTrigger(RecalcTrigger,Trigger1Y)),NA())</f>
        <v>1.4807562485934511E-2</v>
      </c>
    </row>
    <row r="2453" spans="2:17" x14ac:dyDescent="0.2">
      <c r="B2453" s="39" t="s">
        <v>42</v>
      </c>
      <c r="D2453" s="42">
        <f>_xll.qlCalendarAdvance(Calendar,$D2452,B2453,"f",FALSE)</f>
        <v>56661</v>
      </c>
      <c r="E2453" s="177">
        <f>_xll.qlInterestRateIndexValueDate(IndexON,D2453)</f>
        <v>56661</v>
      </c>
      <c r="F2453" s="193">
        <f>IFERROR(_xll.qlIndexFixing(IndexON,D2453,TRUE,_xll.ohTrigger(RecalcTrigger,TriggerON)),NA())</f>
        <v>1.4343615139154053E-2</v>
      </c>
      <c r="H2453" s="42">
        <f>_xll.qlCalendarAdvance(Calendar,$H2452,B2453,"f",FALSE)</f>
        <v>56661</v>
      </c>
      <c r="I2453" s="177">
        <f>_xll.qlInterestRateIndexValueDate(Index1M,$H2453)</f>
        <v>56663</v>
      </c>
      <c r="J2453" s="182">
        <f>IFERROR(_xll.qlIndexFixing(Index1M,$H2453,TRUE,_xll.ohTrigger(RecalcTrigger,Trigger1M)),NA())</f>
        <v>1.4528323991173256E-2</v>
      </c>
      <c r="K2453" s="44" t="e">
        <f>IFERROR(_xll.qlIndexFixing(Index3M,H2453,TRUE,_xll.ohTrigger(RecalcTrigger,Trigger3M)),NA())</f>
        <v>#N/A</v>
      </c>
      <c r="L2453" s="44">
        <f>IFERROR(_xll.qlIndexFixing(Index6M,$H2453,TRUE,_xll.ohTrigger(RecalcTrigger,Trigger6M)),NA())</f>
        <v>1.4204610087193601E-2</v>
      </c>
      <c r="M2453" s="183">
        <f>IFERROR(_xll.qlIndexFixing(Index1Y,$H2453,TRUE,_xll.ohTrigger(RecalcTrigger,Trigger1Y)),NA())</f>
        <v>1.4649492608758646E-2</v>
      </c>
      <c r="N2453" s="182">
        <f>IFERROR(_xll.qlIndexFixing(ONIndex1M,I2453,TRUE,_xll.ohTrigger(RecalcTrigger,Trigger1M)),NA())</f>
        <v>1.4527870155358613E-2</v>
      </c>
      <c r="O2453" s="44" t="e">
        <f>IFERROR(_xll.qlIndexFixing(ONIndex3M,I2453,TRUE,_xll.ohTrigger(RecalcTrigger,Trigger3M)),NA())</f>
        <v>#N/A</v>
      </c>
      <c r="P2453" s="44">
        <f>IFERROR(_xll.qlIndexFixing(ONIndex6M,I2453,TRUE,_xll.ohTrigger(RecalcTrigger,Trigger6M)),NA())</f>
        <v>1.4308437518497641E-2</v>
      </c>
      <c r="Q2453" s="183">
        <f>IFERROR(_xll.qlIndexFixing(ONIndex1Y,I2453,TRUE,_xll.ohTrigger(RecalcTrigger,Trigger1Y)),NA())</f>
        <v>1.4798177499066867E-2</v>
      </c>
    </row>
    <row r="2454" spans="2:17" x14ac:dyDescent="0.2">
      <c r="B2454" s="39" t="s">
        <v>42</v>
      </c>
      <c r="D2454" s="42">
        <f>_xll.qlCalendarAdvance(Calendar,$D2453,B2454,"f",FALSE)</f>
        <v>56668</v>
      </c>
      <c r="E2454" s="177">
        <f>_xll.qlInterestRateIndexValueDate(IndexON,D2454)</f>
        <v>56668</v>
      </c>
      <c r="F2454" s="193">
        <f>IFERROR(_xll.qlIndexFixing(IndexON,D2454,TRUE,_xll.ohTrigger(RecalcTrigger,TriggerON)),NA())</f>
        <v>1.4334522049033183E-2</v>
      </c>
      <c r="H2454" s="42">
        <f>_xll.qlCalendarAdvance(Calendar,$H2453,B2454,"f",FALSE)</f>
        <v>56668</v>
      </c>
      <c r="I2454" s="177">
        <f>_xll.qlInterestRateIndexValueDate(Index1M,$H2454)</f>
        <v>56670</v>
      </c>
      <c r="J2454" s="182">
        <f>IFERROR(_xll.qlIndexFixing(Index1M,$H2454,TRUE,_xll.ohTrigger(RecalcTrigger,Trigger1M)),NA())</f>
        <v>1.4522810083636983E-2</v>
      </c>
      <c r="K2454" s="44" t="e">
        <f>IFERROR(_xll.qlIndexFixing(Index3M,H2454,TRUE,_xll.ohTrigger(RecalcTrigger,Trigger3M)),NA())</f>
        <v>#N/A</v>
      </c>
      <c r="L2454" s="44">
        <f>IFERROR(_xll.qlIndexFixing(Index6M,$H2454,TRUE,_xll.ohTrigger(RecalcTrigger,Trigger6M)),NA())</f>
        <v>1.4191744661934102E-2</v>
      </c>
      <c r="M2454" s="183">
        <f>IFERROR(_xll.qlIndexFixing(Index1Y,$H2454,TRUE,_xll.ohTrigger(RecalcTrigger,Trigger1Y)),NA())</f>
        <v>1.463896036159788E-2</v>
      </c>
      <c r="N2454" s="182">
        <f>IFERROR(_xll.qlIndexFixing(ONIndex1M,I2454,TRUE,_xll.ohTrigger(RecalcTrigger,Trigger1M)),NA())</f>
        <v>1.4522390571531929E-2</v>
      </c>
      <c r="O2454" s="44" t="e">
        <f>IFERROR(_xll.qlIndexFixing(ONIndex3M,I2454,TRUE,_xll.ohTrigger(RecalcTrigger,Trigger3M)),NA())</f>
        <v>#N/A</v>
      </c>
      <c r="P2454" s="44">
        <f>IFERROR(_xll.qlIndexFixing(ONIndex6M,I2454,TRUE,_xll.ohTrigger(RecalcTrigger,Trigger6M)),NA())</f>
        <v>1.4296325308702507E-2</v>
      </c>
      <c r="Q2454" s="183">
        <f>IFERROR(_xll.qlIndexFixing(ONIndex1Y,I2454,TRUE,_xll.ohTrigger(RecalcTrigger,Trigger1Y)),NA())</f>
        <v>1.4788754012435845E-2</v>
      </c>
    </row>
    <row r="2455" spans="2:17" x14ac:dyDescent="0.2">
      <c r="B2455" s="39" t="s">
        <v>42</v>
      </c>
      <c r="D2455" s="42">
        <f>_xll.qlCalendarAdvance(Calendar,$D2454,B2455,"f",FALSE)</f>
        <v>56675</v>
      </c>
      <c r="E2455" s="177">
        <f>_xll.qlInterestRateIndexValueDate(IndexON,D2455)</f>
        <v>56675</v>
      </c>
      <c r="F2455" s="193">
        <f>IFERROR(_xll.qlIndexFixing(IndexON,D2455,TRUE,_xll.ohTrigger(RecalcTrigger,TriggerON)),NA())</f>
        <v>1.4325389986966641E-2</v>
      </c>
      <c r="H2455" s="42">
        <f>_xll.qlCalendarAdvance(Calendar,$H2454,B2455,"f",FALSE)</f>
        <v>56675</v>
      </c>
      <c r="I2455" s="177">
        <f>_xll.qlInterestRateIndexValueDate(Index1M,$H2455)</f>
        <v>56677</v>
      </c>
      <c r="J2455" s="182">
        <f>IFERROR(_xll.qlIndexFixing(Index1M,$H2455,TRUE,_xll.ohTrigger(RecalcTrigger,Trigger1M)),NA())</f>
        <v>1.4516855979921917E-2</v>
      </c>
      <c r="K2455" s="44" t="e">
        <f>IFERROR(_xll.qlIndexFixing(Index3M,H2455,TRUE,_xll.ohTrigger(RecalcTrigger,Trigger3M)),NA())</f>
        <v>#N/A</v>
      </c>
      <c r="L2455" s="44">
        <f>IFERROR(_xll.qlIndexFixing(Index6M,$H2455,TRUE,_xll.ohTrigger(RecalcTrigger,Trigger6M)),NA())</f>
        <v>1.417550372803233E-2</v>
      </c>
      <c r="M2455" s="183">
        <f>IFERROR(_xll.qlIndexFixing(Index1Y,$H2455,TRUE,_xll.ohTrigger(RecalcTrigger,Trigger1Y)),NA())</f>
        <v>1.4626956159004799E-2</v>
      </c>
      <c r="N2455" s="182">
        <f>IFERROR(_xll.qlIndexFixing(ONIndex1M,I2455,TRUE,_xll.ohTrigger(RecalcTrigger,Trigger1M)),NA())</f>
        <v>1.4516890135425342E-2</v>
      </c>
      <c r="O2455" s="44" t="e">
        <f>IFERROR(_xll.qlIndexFixing(ONIndex3M,I2455,TRUE,_xll.ohTrigger(RecalcTrigger,Trigger3M)),NA())</f>
        <v>#N/A</v>
      </c>
      <c r="P2455" s="44">
        <f>IFERROR(_xll.qlIndexFixing(ONIndex6M,I2455,TRUE,_xll.ohTrigger(RecalcTrigger,Trigger6M)),NA())</f>
        <v>1.4284159757096404E-2</v>
      </c>
      <c r="Q2455" s="183">
        <f>IFERROR(_xll.qlIndexFixing(ONIndex1Y,I2455,TRUE,_xll.ohTrigger(RecalcTrigger,Trigger1Y)),NA())</f>
        <v>1.47792919738432E-2</v>
      </c>
    </row>
    <row r="2456" spans="2:17" x14ac:dyDescent="0.2">
      <c r="B2456" s="39" t="s">
        <v>42</v>
      </c>
      <c r="D2456" s="42">
        <f>_xll.qlCalendarAdvance(Calendar,$D2455,B2456,"f",FALSE)</f>
        <v>56682</v>
      </c>
      <c r="E2456" s="177">
        <f>_xll.qlInterestRateIndexValueDate(IndexON,D2456)</f>
        <v>56682</v>
      </c>
      <c r="F2456" s="193">
        <f>IFERROR(_xll.qlIndexFixing(IndexON,D2456,TRUE,_xll.ohTrigger(RecalcTrigger,TriggerON)),NA())</f>
        <v>1.4316218901395672E-2</v>
      </c>
      <c r="H2456" s="42">
        <f>_xll.qlCalendarAdvance(Calendar,$H2455,B2456,"f",FALSE)</f>
        <v>56682</v>
      </c>
      <c r="I2456" s="177">
        <f>_xll.qlInterestRateIndexValueDate(Index1M,$H2456)</f>
        <v>56684</v>
      </c>
      <c r="J2456" s="182">
        <f>IFERROR(_xll.qlIndexFixing(Index1M,$H2456,TRUE,_xll.ohTrigger(RecalcTrigger,Trigger1M)),NA())</f>
        <v>1.4511293341324671E-2</v>
      </c>
      <c r="K2456" s="44" t="e">
        <f>IFERROR(_xll.qlIndexFixing(Index3M,H2456,TRUE,_xll.ohTrigger(RecalcTrigger,Trigger3M)),NA())</f>
        <v>#N/A</v>
      </c>
      <c r="L2456" s="44">
        <f>IFERROR(_xll.qlIndexFixing(Index6M,$H2456,TRUE,_xll.ohTrigger(RecalcTrigger,Trigger6M)),NA())</f>
        <v>1.416250693333982E-2</v>
      </c>
      <c r="M2456" s="183">
        <f>IFERROR(_xll.qlIndexFixing(Index1Y,$H2456,TRUE,_xll.ohTrigger(RecalcTrigger,Trigger1Y)),NA())</f>
        <v>1.4616361835255214E-2</v>
      </c>
      <c r="N2456" s="182">
        <f>IFERROR(_xll.qlIndexFixing(ONIndex1M,I2456,TRUE,_xll.ohTrigger(RecalcTrigger,Trigger1M)),NA())</f>
        <v>1.4511368820739889E-2</v>
      </c>
      <c r="O2456" s="44" t="e">
        <f>IFERROR(_xll.qlIndexFixing(ONIndex3M,I2456,TRUE,_xll.ohTrigger(RecalcTrigger,Trigger3M)),NA())</f>
        <v>#N/A</v>
      </c>
      <c r="P2456" s="44">
        <f>IFERROR(_xll.qlIndexFixing(ONIndex6M,I2456,TRUE,_xll.ohTrigger(RecalcTrigger,Trigger6M)),NA())</f>
        <v>1.427194078973848E-2</v>
      </c>
      <c r="Q2456" s="183">
        <f>IFERROR(_xll.qlIndexFixing(ONIndex1Y,I2456,TRUE,_xll.ohTrigger(RecalcTrigger,Trigger1Y)),NA())</f>
        <v>1.4769791330051518E-2</v>
      </c>
    </row>
    <row r="2457" spans="2:17" x14ac:dyDescent="0.2">
      <c r="B2457" s="39" t="s">
        <v>42</v>
      </c>
      <c r="D2457" s="42">
        <f>_xll.qlCalendarAdvance(Calendar,$D2456,B2457,"f",FALSE)</f>
        <v>56689</v>
      </c>
      <c r="E2457" s="177">
        <f>_xll.qlInterestRateIndexValueDate(IndexON,D2457)</f>
        <v>56689</v>
      </c>
      <c r="F2457" s="193">
        <f>IFERROR(_xll.qlIndexFixing(IndexON,D2457,TRUE,_xll.ohTrigger(RecalcTrigger,TriggerON)),NA())</f>
        <v>1.4307008740521709E-2</v>
      </c>
      <c r="H2457" s="42">
        <f>_xll.qlCalendarAdvance(Calendar,$H2456,B2457,"f",FALSE)</f>
        <v>56689</v>
      </c>
      <c r="I2457" s="177">
        <f>_xll.qlInterestRateIndexValueDate(Index1M,$H2457)</f>
        <v>56691</v>
      </c>
      <c r="J2457" s="182">
        <f>IFERROR(_xll.qlIndexFixing(Index1M,$H2457,TRUE,_xll.ohTrigger(RecalcTrigger,Trigger1M)),NA())</f>
        <v>1.4505601044173231E-2</v>
      </c>
      <c r="K2457" s="44" t="e">
        <f>IFERROR(_xll.qlIndexFixing(Index3M,H2457,TRUE,_xll.ohTrigger(RecalcTrigger,Trigger3M)),NA())</f>
        <v>#N/A</v>
      </c>
      <c r="L2457" s="44">
        <f>IFERROR(_xll.qlIndexFixing(Index6M,$H2457,TRUE,_xll.ohTrigger(RecalcTrigger,Trigger6M)),NA())</f>
        <v>1.4149455404640738E-2</v>
      </c>
      <c r="M2457" s="183">
        <f>IFERROR(_xll.qlIndexFixing(Index1Y,$H2457,TRUE,_xll.ohTrigger(RecalcTrigger,Trigger1Y)),NA())</f>
        <v>1.4605741052840807E-2</v>
      </c>
      <c r="N2457" s="182">
        <f>IFERROR(_xll.qlIndexFixing(ONIndex1M,I2457,TRUE,_xll.ohTrigger(RecalcTrigger,Trigger1M)),NA())</f>
        <v>1.45058266009368E-2</v>
      </c>
      <c r="O2457" s="44" t="e">
        <f>IFERROR(_xll.qlIndexFixing(ONIndex3M,I2457,TRUE,_xll.ohTrigger(RecalcTrigger,Trigger3M)),NA())</f>
        <v>#N/A</v>
      </c>
      <c r="P2457" s="44">
        <f>IFERROR(_xll.qlIndexFixing(ONIndex6M,I2457,TRUE,_xll.ohTrigger(RecalcTrigger,Trigger6M)),NA())</f>
        <v>1.4259668332368136E-2</v>
      </c>
      <c r="Q2457" s="183">
        <f>IFERROR(_xll.qlIndexFixing(ONIndex1Y,I2457,TRUE,_xll.ohTrigger(RecalcTrigger,Trigger1Y)),NA())</f>
        <v>1.4760252028542808E-2</v>
      </c>
    </row>
    <row r="2458" spans="2:17" x14ac:dyDescent="0.2">
      <c r="B2458" s="39" t="s">
        <v>42</v>
      </c>
      <c r="D2458" s="42">
        <f>_xll.qlCalendarAdvance(Calendar,$D2457,B2458,"f",FALSE)</f>
        <v>56696</v>
      </c>
      <c r="E2458" s="177">
        <f>_xll.qlInterestRateIndexValueDate(IndexON,D2458)</f>
        <v>56696</v>
      </c>
      <c r="F2458" s="193">
        <f>IFERROR(_xll.qlIndexFixing(IndexON,D2458,TRUE,_xll.ohTrigger(RecalcTrigger,TriggerON)),NA())</f>
        <v>1.4297759452226444E-2</v>
      </c>
      <c r="H2458" s="42">
        <f>_xll.qlCalendarAdvance(Calendar,$H2457,B2458,"f",FALSE)</f>
        <v>56696</v>
      </c>
      <c r="I2458" s="177">
        <f>_xll.qlInterestRateIndexValueDate(Index1M,$H2458)</f>
        <v>56698</v>
      </c>
      <c r="J2458" s="182">
        <f>IFERROR(_xll.qlIndexFixing(Index1M,$H2458,TRUE,_xll.ohTrigger(RecalcTrigger,Trigger1M)),NA())</f>
        <v>1.4500105123652351E-2</v>
      </c>
      <c r="K2458" s="44" t="e">
        <f>IFERROR(_xll.qlIndexFixing(Index3M,H2458,TRUE,_xll.ohTrigger(RecalcTrigger,Trigger3M)),NA())</f>
        <v>#N/A</v>
      </c>
      <c r="L2458" s="44">
        <f>IFERROR(_xll.qlIndexFixing(Index6M,$H2458,TRUE,_xll.ohTrigger(RecalcTrigger,Trigger6M)),NA())</f>
        <v>1.4136349068561515E-2</v>
      </c>
      <c r="M2458" s="183">
        <f>IFERROR(_xll.qlIndexFixing(Index1Y,$H2458,TRUE,_xll.ohTrigger(RecalcTrigger,Trigger1Y)),NA())</f>
        <v>1.4595094942948457E-2</v>
      </c>
      <c r="N2458" s="182">
        <f>IFERROR(_xll.qlIndexFixing(ONIndex1M,I2458,TRUE,_xll.ohTrigger(RecalcTrigger,Trigger1M)),NA())</f>
        <v>1.4500263450356599E-2</v>
      </c>
      <c r="O2458" s="44" t="e">
        <f>IFERROR(_xll.qlIndexFixing(ONIndex3M,I2458,TRUE,_xll.ohTrigger(RecalcTrigger,Trigger3M)),NA())</f>
        <v>#N/A</v>
      </c>
      <c r="P2458" s="44">
        <f>IFERROR(_xll.qlIndexFixing(ONIndex6M,I2458,TRUE,_xll.ohTrigger(RecalcTrigger,Trigger6M)),NA())</f>
        <v>1.4247342311524136E-2</v>
      </c>
      <c r="Q2458" s="183">
        <f>IFERROR(_xll.qlIndexFixing(ONIndex1Y,I2458,TRUE,_xll.ohTrigger(RecalcTrigger,Trigger1Y)),NA())</f>
        <v>1.4750674016719145E-2</v>
      </c>
    </row>
    <row r="2459" spans="2:17" x14ac:dyDescent="0.2">
      <c r="B2459" s="39" t="s">
        <v>42</v>
      </c>
      <c r="D2459" s="42">
        <f>_xll.qlCalendarAdvance(Calendar,$D2458,B2459,"f",FALSE)</f>
        <v>56703</v>
      </c>
      <c r="E2459" s="177">
        <f>_xll.qlInterestRateIndexValueDate(IndexON,D2459)</f>
        <v>56703</v>
      </c>
      <c r="F2459" s="193">
        <f>IFERROR(_xll.qlIndexFixing(IndexON,D2459,TRUE,_xll.ohTrigger(RecalcTrigger,TriggerON)),NA())</f>
        <v>1.4288470985190926E-2</v>
      </c>
      <c r="H2459" s="42">
        <f>_xll.qlCalendarAdvance(Calendar,$H2458,B2459,"f",FALSE)</f>
        <v>56703</v>
      </c>
      <c r="I2459" s="177">
        <f>_xll.qlInterestRateIndexValueDate(Index1M,$H2459)</f>
        <v>56705</v>
      </c>
      <c r="J2459" s="182">
        <f>IFERROR(_xll.qlIndexFixing(Index1M,$H2459,TRUE,_xll.ohTrigger(RecalcTrigger,Trigger1M)),NA())</f>
        <v>1.4494479492144219E-2</v>
      </c>
      <c r="K2459" s="44" t="e">
        <f>IFERROR(_xll.qlIndexFixing(Index3M,H2459,TRUE,_xll.ohTrigger(RecalcTrigger,Trigger3M)),NA())</f>
        <v>#N/A</v>
      </c>
      <c r="L2459" s="44">
        <f>IFERROR(_xll.qlIndexFixing(Index6M,$H2459,TRUE,_xll.ohTrigger(RecalcTrigger,Trigger6M)),NA())</f>
        <v>1.4125235142449106E-2</v>
      </c>
      <c r="M2459" s="183">
        <f>IFERROR(_xll.qlIndexFixing(Index1Y,$H2459,TRUE,_xll.ohTrigger(RecalcTrigger,Trigger1Y)),NA())</f>
        <v>1.4583937656420035E-2</v>
      </c>
      <c r="N2459" s="182">
        <f>IFERROR(_xll.qlIndexFixing(ONIndex1M,I2459,TRUE,_xll.ohTrigger(RecalcTrigger,Trigger1M)),NA())</f>
        <v>1.4494679342380579E-2</v>
      </c>
      <c r="O2459" s="44" t="e">
        <f>IFERROR(_xll.qlIndexFixing(ONIndex3M,I2459,TRUE,_xll.ohTrigger(RecalcTrigger,Trigger3M)),NA())</f>
        <v>#N/A</v>
      </c>
      <c r="P2459" s="44">
        <f>IFERROR(_xll.qlIndexFixing(ONIndex6M,I2459,TRUE,_xll.ohTrigger(RecalcTrigger,Trigger6M)),NA())</f>
        <v>1.4234962653025818E-2</v>
      </c>
      <c r="Q2459" s="183">
        <f>IFERROR(_xll.qlIndexFixing(ONIndex1Y,I2459,TRUE,_xll.ohTrigger(RecalcTrigger,Trigger1Y)),NA())</f>
        <v>1.4741057241582922E-2</v>
      </c>
    </row>
    <row r="2460" spans="2:17" x14ac:dyDescent="0.2">
      <c r="B2460" s="39" t="s">
        <v>42</v>
      </c>
      <c r="D2460" s="42">
        <f>_xll.qlCalendarAdvance(Calendar,$D2459,B2460,"f",FALSE)</f>
        <v>56710</v>
      </c>
      <c r="E2460" s="177">
        <f>_xll.qlInterestRateIndexValueDate(IndexON,D2460)</f>
        <v>56710</v>
      </c>
      <c r="F2460" s="193">
        <f>IFERROR(_xll.qlIndexFixing(IndexON,D2460,TRUE,_xll.ohTrigger(RecalcTrigger,TriggerON)),NA())</f>
        <v>1.4279143287456719E-2</v>
      </c>
      <c r="H2460" s="42">
        <f>_xll.qlCalendarAdvance(Calendar,$H2459,B2460,"f",FALSE)</f>
        <v>56710</v>
      </c>
      <c r="I2460" s="177">
        <f>_xll.qlInterestRateIndexValueDate(Index1M,$H2460)</f>
        <v>56712</v>
      </c>
      <c r="J2460" s="182">
        <f>IFERROR(_xll.qlIndexFixing(Index1M,$H2460,TRUE,_xll.ohTrigger(RecalcTrigger,Trigger1M)),NA())</f>
        <v>1.4488832810561902E-2</v>
      </c>
      <c r="K2460" s="44" t="e">
        <f>IFERROR(_xll.qlIndexFixing(Index3M,H2460,TRUE,_xll.ohTrigger(RecalcTrigger,Trigger3M)),NA())</f>
        <v>#N/A</v>
      </c>
      <c r="L2460" s="44">
        <f>IFERROR(_xll.qlIndexFixing(Index6M,$H2460,TRUE,_xll.ohTrigger(RecalcTrigger,Trigger6M)),NA())</f>
        <v>1.4112032371246235E-2</v>
      </c>
      <c r="M2460" s="183">
        <f>IFERROR(_xll.qlIndexFixing(Index1Y,$H2460,TRUE,_xll.ohTrigger(RecalcTrigger,Trigger1Y)),NA())</f>
        <v>1.4573731276319012E-2</v>
      </c>
      <c r="N2460" s="182">
        <f>IFERROR(_xll.qlIndexFixing(ONIndex1M,I2460,TRUE,_xll.ohTrigger(RecalcTrigger,Trigger1M)),NA())</f>
        <v>1.4489074250949585E-2</v>
      </c>
      <c r="O2460" s="44" t="e">
        <f>IFERROR(_xll.qlIndexFixing(ONIndex3M,I2460,TRUE,_xll.ohTrigger(RecalcTrigger,Trigger3M)),NA())</f>
        <v>#N/A</v>
      </c>
      <c r="P2460" s="44">
        <f>IFERROR(_xll.qlIndexFixing(ONIndex6M,I2460,TRUE,_xll.ohTrigger(RecalcTrigger,Trigger6M)),NA())</f>
        <v>1.4222529283012264E-2</v>
      </c>
      <c r="Q2460" s="183">
        <f>IFERROR(_xll.qlIndexFixing(ONIndex1Y,I2460,TRUE,_xll.ohTrigger(RecalcTrigger,Trigger1Y)),NA())</f>
        <v>1.4731401650776021E-2</v>
      </c>
    </row>
    <row r="2461" spans="2:17" x14ac:dyDescent="0.2">
      <c r="B2461" s="39" t="s">
        <v>42</v>
      </c>
      <c r="D2461" s="42">
        <f>_xll.qlCalendarAdvance(Calendar,$D2460,B2461,"f",FALSE)</f>
        <v>56717</v>
      </c>
      <c r="E2461" s="177">
        <f>_xll.qlInterestRateIndexValueDate(IndexON,D2461)</f>
        <v>56717</v>
      </c>
      <c r="F2461" s="193">
        <f>IFERROR(_xll.qlIndexFixing(IndexON,D2461,TRUE,_xll.ohTrigger(RecalcTrigger,TriggerON)),NA())</f>
        <v>1.4269776307145321E-2</v>
      </c>
      <c r="H2461" s="42">
        <f>_xll.qlCalendarAdvance(Calendar,$H2460,B2461,"f",FALSE)</f>
        <v>56717</v>
      </c>
      <c r="I2461" s="177">
        <f>_xll.qlInterestRateIndexValueDate(Index1M,$H2461)</f>
        <v>56719</v>
      </c>
      <c r="J2461" s="182">
        <f>IFERROR(_xll.qlIndexFixing(Index1M,$H2461,TRUE,_xll.ohTrigger(RecalcTrigger,Trigger1M)),NA())</f>
        <v>1.4483165052686375E-2</v>
      </c>
      <c r="K2461" s="44" t="e">
        <f>IFERROR(_xll.qlIndexFixing(Index3M,H2461,TRUE,_xll.ohTrigger(RecalcTrigger,Trigger3M)),NA())</f>
        <v>#N/A</v>
      </c>
      <c r="L2461" s="44">
        <f>IFERROR(_xll.qlIndexFixing(Index6M,$H2461,TRUE,_xll.ohTrigger(RecalcTrigger,Trigger6M)),NA())</f>
        <v>1.4098774593298849E-2</v>
      </c>
      <c r="M2461" s="183">
        <f>IFERROR(_xll.qlIndexFixing(Index1Y,$H2461,TRUE,_xll.ohTrigger(RecalcTrigger,Trigger1Y)),NA())</f>
        <v>1.4563015992798316E-2</v>
      </c>
      <c r="N2461" s="182">
        <f>IFERROR(_xll.qlIndexFixing(ONIndex1M,I2461,TRUE,_xll.ohTrigger(RecalcTrigger,Trigger1M)),NA())</f>
        <v>1.4481836829647321E-2</v>
      </c>
      <c r="O2461" s="44" t="e">
        <f>IFERROR(_xll.qlIndexFixing(ONIndex3M,I2461,TRUE,_xll.ohTrigger(RecalcTrigger,Trigger3M)),NA())</f>
        <v>#N/A</v>
      </c>
      <c r="P2461" s="44">
        <f>IFERROR(_xll.qlIndexFixing(ONIndex6M,I2461,TRUE,_xll.ohTrigger(RecalcTrigger,Trigger6M)),NA())</f>
        <v>1.4206464479284975E-2</v>
      </c>
      <c r="Q2461" s="183">
        <f>IFERROR(_xll.qlIndexFixing(ONIndex1Y,I2461,TRUE,_xll.ohTrigger(RecalcTrigger,Trigger1Y)),NA())</f>
        <v>1.4718930199464353E-2</v>
      </c>
    </row>
    <row r="2462" spans="2:17" x14ac:dyDescent="0.2">
      <c r="B2462" s="39" t="s">
        <v>42</v>
      </c>
      <c r="D2462" s="42">
        <f>_xll.qlCalendarAdvance(Calendar,$D2461,B2462,"f",FALSE)</f>
        <v>56724</v>
      </c>
      <c r="E2462" s="177">
        <f>_xll.qlInterestRateIndexValueDate(IndexON,D2462)</f>
        <v>56724</v>
      </c>
      <c r="F2462" s="193">
        <f>IFERROR(_xll.qlIndexFixing(IndexON,D2462,TRUE,_xll.ohTrigger(RecalcTrigger,TriggerON)),NA())</f>
        <v>1.4260369992697974E-2</v>
      </c>
      <c r="H2462" s="42">
        <f>_xll.qlCalendarAdvance(Calendar,$H2461,B2462,"f",FALSE)</f>
        <v>56724</v>
      </c>
      <c r="I2462" s="177">
        <f>_xll.qlInterestRateIndexValueDate(Index1M,$H2462)</f>
        <v>56726</v>
      </c>
      <c r="J2462" s="182">
        <f>IFERROR(_xll.qlIndexFixing(Index1M,$H2462,TRUE,_xll.ohTrigger(RecalcTrigger,Trigger1M)),NA())</f>
        <v>1.4477476192306105E-2</v>
      </c>
      <c r="K2462" s="44" t="e">
        <f>IFERROR(_xll.qlIndexFixing(Index3M,H2462,TRUE,_xll.ohTrigger(RecalcTrigger,Trigger3M)),NA())</f>
        <v>#N/A</v>
      </c>
      <c r="L2462" s="44">
        <f>IFERROR(_xll.qlIndexFixing(Index6M,$H2462,TRUE,_xll.ohTrigger(RecalcTrigger,Trigger6M)),NA())</f>
        <v>1.4085461735250984E-2</v>
      </c>
      <c r="M2462" s="183">
        <f>IFERROR(_xll.qlIndexFixing(Index1Y,$H2462,TRUE,_xll.ohTrigger(RecalcTrigger,Trigger1Y)),NA())</f>
        <v>1.4552279928229432E-2</v>
      </c>
      <c r="N2462" s="182">
        <f>IFERROR(_xll.qlIndexFixing(ONIndex1M,I2462,TRUE,_xll.ohTrigger(RecalcTrigger,Trigger1M)),NA())</f>
        <v>1.4477801012766633E-2</v>
      </c>
      <c r="O2462" s="44" t="e">
        <f>IFERROR(_xll.qlIndexFixing(ONIndex3M,I2462,TRUE,_xll.ohTrigger(RecalcTrigger,Trigger3M)),NA())</f>
        <v>#N/A</v>
      </c>
      <c r="P2462" s="44">
        <f>IFERROR(_xll.qlIndexFixing(ONIndex6M,I2462,TRUE,_xll.ohTrigger(RecalcTrigger,Trigger6M)),NA())</f>
        <v>1.4197501112276356E-2</v>
      </c>
      <c r="Q2462" s="183">
        <f>IFERROR(_xll.qlIndexFixing(ONIndex1Y,I2462,TRUE,_xll.ohTrigger(RecalcTrigger,Trigger1Y)),NA())</f>
        <v>1.4711973810879186E-2</v>
      </c>
    </row>
    <row r="2463" spans="2:17" x14ac:dyDescent="0.2">
      <c r="B2463" s="39" t="s">
        <v>42</v>
      </c>
      <c r="D2463" s="42">
        <f>_xll.qlCalendarAdvance(Calendar,$D2462,B2463,"f",FALSE)</f>
        <v>56731</v>
      </c>
      <c r="E2463" s="177">
        <f>_xll.qlInterestRateIndexValueDate(IndexON,D2463)</f>
        <v>56731</v>
      </c>
      <c r="F2463" s="193">
        <f>IFERROR(_xll.qlIndexFixing(IndexON,D2463,TRUE,_xll.ohTrigger(RecalcTrigger,TriggerON)),NA())</f>
        <v>1.4250924292316114E-2</v>
      </c>
      <c r="H2463" s="42">
        <f>_xll.qlCalendarAdvance(Calendar,$H2462,B2463,"f",FALSE)</f>
        <v>56731</v>
      </c>
      <c r="I2463" s="177">
        <f>_xll.qlInterestRateIndexValueDate(Index1M,$H2463)</f>
        <v>56733</v>
      </c>
      <c r="J2463" s="182">
        <f>IFERROR(_xll.qlIndexFixing(Index1M,$H2463,TRUE,_xll.ohTrigger(RecalcTrigger,Trigger1M)),NA())</f>
        <v>1.4471766203194569E-2</v>
      </c>
      <c r="K2463" s="44" t="e">
        <f>IFERROR(_xll.qlIndexFixing(Index3M,H2463,TRUE,_xll.ohTrigger(RecalcTrigger,Trigger3M)),NA())</f>
        <v>#N/A</v>
      </c>
      <c r="L2463" s="44">
        <f>IFERROR(_xll.qlIndexFixing(Index6M,$H2463,TRUE,_xll.ohTrigger(RecalcTrigger,Trigger6M)),NA())</f>
        <v>1.4072093723752786E-2</v>
      </c>
      <c r="M2463" s="183">
        <f>IFERROR(_xll.qlIndexFixing(Index1Y,$H2463,TRUE,_xll.ohTrigger(RecalcTrigger,Trigger1Y)),NA())</f>
        <v>1.4542996738077293E-2</v>
      </c>
      <c r="N2463" s="182">
        <f>IFERROR(_xll.qlIndexFixing(ONIndex1M,I2463,TRUE,_xll.ohTrigger(RecalcTrigger,Trigger1M)),NA())</f>
        <v>1.4472132813496685E-2</v>
      </c>
      <c r="O2463" s="44" t="e">
        <f>IFERROR(_xll.qlIndexFixing(ONIndex3M,I2463,TRUE,_xll.ohTrigger(RecalcTrigger,Trigger3M)),NA())</f>
        <v>#N/A</v>
      </c>
      <c r="P2463" s="44">
        <f>IFERROR(_xll.qlIndexFixing(ONIndex6M,I2463,TRUE,_xll.ohTrigger(RecalcTrigger,Trigger6M)),NA())</f>
        <v>1.4184906163912103E-2</v>
      </c>
      <c r="Q2463" s="183">
        <f>IFERROR(_xll.qlIndexFixing(ONIndex1Y,I2463,TRUE,_xll.ohTrigger(RecalcTrigger,Trigger1Y)),NA())</f>
        <v>1.4702201456513464E-2</v>
      </c>
    </row>
    <row r="2464" spans="2:17" x14ac:dyDescent="0.2">
      <c r="B2464" s="39" t="s">
        <v>42</v>
      </c>
      <c r="D2464" s="42">
        <f>_xll.qlCalendarAdvance(Calendar,$D2463,B2464,"f",FALSE)</f>
        <v>56738</v>
      </c>
      <c r="E2464" s="177">
        <f>_xll.qlInterestRateIndexValueDate(IndexON,D2464)</f>
        <v>56738</v>
      </c>
      <c r="F2464" s="193">
        <f>IFERROR(_xll.qlIndexFixing(IndexON,D2464,TRUE,_xll.ohTrigger(RecalcTrigger,TriggerON)),NA())</f>
        <v>1.424143915428111E-2</v>
      </c>
      <c r="H2464" s="42">
        <f>_xll.qlCalendarAdvance(Calendar,$H2463,B2464,"f",FALSE)</f>
        <v>56738</v>
      </c>
      <c r="I2464" s="177">
        <f>_xll.qlInterestRateIndexValueDate(Index1M,$H2464)</f>
        <v>56740</v>
      </c>
      <c r="J2464" s="182">
        <f>IFERROR(_xll.qlIndexFixing(Index1M,$H2464,TRUE,_xll.ohTrigger(RecalcTrigger,Trigger1M)),NA())</f>
        <v>1.4466035059145232E-2</v>
      </c>
      <c r="K2464" s="44" t="e">
        <f>IFERROR(_xll.qlIndexFixing(Index3M,H2464,TRUE,_xll.ohTrigger(RecalcTrigger,Trigger3M)),NA())</f>
        <v>#N/A</v>
      </c>
      <c r="L2464" s="44">
        <f>IFERROR(_xll.qlIndexFixing(Index6M,$H2464,TRUE,_xll.ohTrigger(RecalcTrigger,Trigger6M)),NA())</f>
        <v>1.4056555989103282E-2</v>
      </c>
      <c r="M2464" s="183">
        <f>IFERROR(_xll.qlIndexFixing(Index1Y,$H2464,TRUE,_xll.ohTrigger(RecalcTrigger,Trigger1Y)),NA())</f>
        <v>1.4530750026225175E-2</v>
      </c>
      <c r="N2464" s="182">
        <f>IFERROR(_xll.qlIndexFixing(ONIndex1M,I2464,TRUE,_xll.ohTrigger(RecalcTrigger,Trigger1M)),NA())</f>
        <v>1.446644352581572E-2</v>
      </c>
      <c r="O2464" s="44" t="e">
        <f>IFERROR(_xll.qlIndexFixing(ONIndex3M,I2464,TRUE,_xll.ohTrigger(RecalcTrigger,Trigger3M)),NA())</f>
        <v>#N/A</v>
      </c>
      <c r="P2464" s="44">
        <f>IFERROR(_xll.qlIndexFixing(ONIndex6M,I2464,TRUE,_xll.ohTrigger(RecalcTrigger,Trigger6M)),NA())</f>
        <v>1.4172257208269201E-2</v>
      </c>
      <c r="Q2464" s="183">
        <f>IFERROR(_xll.qlIndexFixing(ONIndex1Y,I2464,TRUE,_xll.ohTrigger(RecalcTrigger,Trigger1Y)),NA())</f>
        <v>1.4692390075445871E-2</v>
      </c>
    </row>
    <row r="2465" spans="2:17" x14ac:dyDescent="0.2">
      <c r="B2465" s="39" t="s">
        <v>42</v>
      </c>
      <c r="D2465" s="42">
        <f>_xll.qlCalendarAdvance(Calendar,$D2464,B2465,"f",FALSE)</f>
        <v>56745</v>
      </c>
      <c r="E2465" s="177">
        <f>_xll.qlInterestRateIndexValueDate(IndexON,D2465)</f>
        <v>56745</v>
      </c>
      <c r="F2465" s="193">
        <f>IFERROR(_xll.qlIndexFixing(IndexON,D2465,TRUE,_xll.ohTrigger(RecalcTrigger,TriggerON)),NA())</f>
        <v>1.4231914526474654E-2</v>
      </c>
      <c r="H2465" s="42">
        <f>_xll.qlCalendarAdvance(Calendar,$H2464,B2465,"f",FALSE)</f>
        <v>56745</v>
      </c>
      <c r="I2465" s="177">
        <f>_xll.qlInterestRateIndexValueDate(Index1M,$H2465)</f>
        <v>56747</v>
      </c>
      <c r="J2465" s="182">
        <f>IFERROR(_xll.qlIndexFixing(Index1M,$H2465,TRUE,_xll.ohTrigger(RecalcTrigger,Trigger1M)),NA())</f>
        <v>1.4460282733929075E-2</v>
      </c>
      <c r="K2465" s="44" t="e">
        <f>IFERROR(_xll.qlIndexFixing(Index3M,H2465,TRUE,_xll.ohTrigger(RecalcTrigger,Trigger3M)),NA())</f>
        <v>#N/A</v>
      </c>
      <c r="L2465" s="44">
        <f>IFERROR(_xll.qlIndexFixing(Index6M,$H2465,TRUE,_xll.ohTrigger(RecalcTrigger,Trigger6M)),NA())</f>
        <v>1.4043063947499766E-2</v>
      </c>
      <c r="M2465" s="183">
        <f>IFERROR(_xll.qlIndexFixing(Index1Y,$H2465,TRUE,_xll.ohTrigger(RecalcTrigger,Trigger1Y)),NA())</f>
        <v>1.4519958479343852E-2</v>
      </c>
      <c r="N2465" s="182">
        <f>IFERROR(_xll.qlIndexFixing(ONIndex1M,I2465,TRUE,_xll.ohTrigger(RecalcTrigger,Trigger1M)),NA())</f>
        <v>1.4460733123744518E-2</v>
      </c>
      <c r="O2465" s="44" t="e">
        <f>IFERROR(_xll.qlIndexFixing(ONIndex3M,I2465,TRUE,_xll.ohTrigger(RecalcTrigger,Trigger3M)),NA())</f>
        <v>#N/A</v>
      </c>
      <c r="P2465" s="44">
        <f>IFERROR(_xll.qlIndexFixing(ONIndex6M,I2465,TRUE,_xll.ohTrigger(RecalcTrigger,Trigger6M)),NA())</f>
        <v>1.415955417132686E-2</v>
      </c>
      <c r="Q2465" s="183">
        <f>IFERROR(_xll.qlIndexFixing(ONIndex1Y,I2465,TRUE,_xll.ohTrigger(RecalcTrigger,Trigger1Y)),NA())</f>
        <v>1.4682539614998547E-2</v>
      </c>
    </row>
    <row r="2466" spans="2:17" x14ac:dyDescent="0.2">
      <c r="B2466" s="39" t="s">
        <v>42</v>
      </c>
      <c r="D2466" s="42">
        <f>_xll.qlCalendarAdvance(Calendar,$D2465,B2466,"f",FALSE)</f>
        <v>56752</v>
      </c>
      <c r="E2466" s="177">
        <f>_xll.qlInterestRateIndexValueDate(IndexON,D2466)</f>
        <v>56752</v>
      </c>
      <c r="F2466" s="193">
        <f>IFERROR(_xll.qlIndexFixing(IndexON,D2466,TRUE,_xll.ohTrigger(RecalcTrigger,TriggerON)),NA())</f>
        <v>1.4222350357577795E-2</v>
      </c>
      <c r="H2466" s="42">
        <f>_xll.qlCalendarAdvance(Calendar,$H2465,B2466,"f",FALSE)</f>
        <v>56752</v>
      </c>
      <c r="I2466" s="177">
        <f>_xll.qlInterestRateIndexValueDate(Index1M,$H2466)</f>
        <v>56754</v>
      </c>
      <c r="J2466" s="182">
        <f>IFERROR(_xll.qlIndexFixing(Index1M,$H2466,TRUE,_xll.ohTrigger(RecalcTrigger,Trigger1M)),NA())</f>
        <v>1.4454509201337062E-2</v>
      </c>
      <c r="K2466" s="44" t="e">
        <f>IFERROR(_xll.qlIndexFixing(Index3M,H2466,TRUE,_xll.ohTrigger(RecalcTrigger,Trigger3M)),NA())</f>
        <v>#N/A</v>
      </c>
      <c r="L2466" s="44">
        <f>IFERROR(_xll.qlIndexFixing(Index6M,$H2466,TRUE,_xll.ohTrigger(RecalcTrigger,Trigger6M)),NA())</f>
        <v>1.4029516511777709E-2</v>
      </c>
      <c r="M2466" s="183">
        <f>IFERROR(_xll.qlIndexFixing(Index1Y,$H2466,TRUE,_xll.ohTrigger(RecalcTrigger,Trigger1Y)),NA())</f>
        <v>1.4509150732524399E-2</v>
      </c>
      <c r="N2466" s="182">
        <f>IFERROR(_xll.qlIndexFixing(ONIndex1M,I2466,TRUE,_xll.ohTrigger(RecalcTrigger,Trigger1M)),NA())</f>
        <v>1.4455001580744309E-2</v>
      </c>
      <c r="O2466" s="44" t="e">
        <f>IFERROR(_xll.qlIndexFixing(ONIndex3M,I2466,TRUE,_xll.ohTrigger(RecalcTrigger,Trigger3M)),NA())</f>
        <v>#N/A</v>
      </c>
      <c r="P2466" s="44">
        <f>IFERROR(_xll.qlIndexFixing(ONIndex6M,I2466,TRUE,_xll.ohTrigger(RecalcTrigger,Trigger6M)),NA())</f>
        <v>1.4146796979463971E-2</v>
      </c>
      <c r="Q2466" s="183">
        <f>IFERROR(_xll.qlIndexFixing(ONIndex1Y,I2466,TRUE,_xll.ohTrigger(RecalcTrigger,Trigger1Y)),NA())</f>
        <v>1.4672650022653499E-2</v>
      </c>
    </row>
    <row r="2467" spans="2:17" x14ac:dyDescent="0.2">
      <c r="B2467" s="39" t="s">
        <v>42</v>
      </c>
      <c r="D2467" s="42">
        <f>_xll.qlCalendarAdvance(Calendar,$D2466,B2467,"f",FALSE)</f>
        <v>56759</v>
      </c>
      <c r="E2467" s="177">
        <f>_xll.qlInterestRateIndexValueDate(IndexON,D2467)</f>
        <v>56759</v>
      </c>
      <c r="F2467" s="193">
        <f>IFERROR(_xll.qlIndexFixing(IndexON,D2467,TRUE,_xll.ohTrigger(RecalcTrigger,TriggerON)),NA())</f>
        <v>1.4212746595552161E-2</v>
      </c>
      <c r="H2467" s="42">
        <f>_xll.qlCalendarAdvance(Calendar,$H2466,B2467,"f",FALSE)</f>
        <v>56759</v>
      </c>
      <c r="I2467" s="177">
        <f>_xll.qlInterestRateIndexValueDate(Index1M,$H2467)</f>
        <v>56761</v>
      </c>
      <c r="J2467" s="182">
        <f>IFERROR(_xll.qlIndexFixing(Index1M,$H2467,TRUE,_xll.ohTrigger(RecalcTrigger,Trigger1M)),NA())</f>
        <v>1.4448714435152665E-2</v>
      </c>
      <c r="K2467" s="44" t="e">
        <f>IFERROR(_xll.qlIndexFixing(Index3M,H2467,TRUE,_xll.ohTrigger(RecalcTrigger,Trigger3M)),NA())</f>
        <v>#N/A</v>
      </c>
      <c r="L2467" s="44">
        <f>IFERROR(_xll.qlIndexFixing(Index6M,$H2467,TRUE,_xll.ohTrigger(RecalcTrigger,Trigger6M)),NA())</f>
        <v>1.4015913608625865E-2</v>
      </c>
      <c r="M2467" s="183">
        <f>IFERROR(_xll.qlIndexFixing(Index1Y,$H2467,TRUE,_xll.ohTrigger(RecalcTrigger,Trigger1Y)),NA())</f>
        <v>1.4498327936459183E-2</v>
      </c>
      <c r="N2467" s="182">
        <f>IFERROR(_xll.qlIndexFixing(ONIndex1M,I2467,TRUE,_xll.ohTrigger(RecalcTrigger,Trigger1M)),NA())</f>
        <v>1.4449248870835874E-2</v>
      </c>
      <c r="O2467" s="44" t="e">
        <f>IFERROR(_xll.qlIndexFixing(ONIndex3M,I2467,TRUE,_xll.ohTrigger(RecalcTrigger,Trigger3M)),NA())</f>
        <v>#N/A</v>
      </c>
      <c r="P2467" s="44">
        <f>IFERROR(_xll.qlIndexFixing(ONIndex6M,I2467,TRUE,_xll.ohTrigger(RecalcTrigger,Trigger6M)),NA())</f>
        <v>1.4133985558499873E-2</v>
      </c>
      <c r="Q2467" s="183">
        <f>IFERROR(_xll.qlIndexFixing(ONIndex1Y,I2467,TRUE,_xll.ohTrigger(RecalcTrigger,Trigger1Y)),NA())</f>
        <v>1.4662721245652932E-2</v>
      </c>
    </row>
    <row r="2468" spans="2:17" x14ac:dyDescent="0.2">
      <c r="B2468" s="39" t="s">
        <v>42</v>
      </c>
      <c r="D2468" s="42">
        <f>_xll.qlCalendarAdvance(Calendar,$D2467,B2468,"f",FALSE)</f>
        <v>56766</v>
      </c>
      <c r="E2468" s="177">
        <f>_xll.qlInterestRateIndexValueDate(IndexON,D2468)</f>
        <v>56766</v>
      </c>
      <c r="F2468" s="193">
        <f>IFERROR(_xll.qlIndexFixing(IndexON,D2468,TRUE,_xll.ohTrigger(RecalcTrigger,TriggerON)),NA())</f>
        <v>1.4203103188838995E-2</v>
      </c>
      <c r="H2468" s="42">
        <f>_xll.qlCalendarAdvance(Calendar,$H2467,B2468,"f",FALSE)</f>
        <v>56766</v>
      </c>
      <c r="I2468" s="177">
        <f>_xll.qlInterestRateIndexValueDate(Index1M,$H2468)</f>
        <v>56768</v>
      </c>
      <c r="J2468" s="182">
        <f>IFERROR(_xll.qlIndexFixing(Index1M,$H2468,TRUE,_xll.ohTrigger(RecalcTrigger,Trigger1M)),NA())</f>
        <v>1.4442898409156857E-2</v>
      </c>
      <c r="K2468" s="44" t="e">
        <f>IFERROR(_xll.qlIndexFixing(Index3M,H2468,TRUE,_xll.ohTrigger(RecalcTrigger,Trigger3M)),NA())</f>
        <v>#N/A</v>
      </c>
      <c r="L2468" s="44">
        <f>IFERROR(_xll.qlIndexFixing(Index6M,$H2468,TRUE,_xll.ohTrigger(RecalcTrigger,Trigger6M)),NA())</f>
        <v>1.4004423797708469E-2</v>
      </c>
      <c r="M2468" s="183">
        <f>IFERROR(_xll.qlIndexFixing(Index1Y,$H2468,TRUE,_xll.ohTrigger(RecalcTrigger,Trigger1Y)),NA())</f>
        <v>1.4487491244007318E-2</v>
      </c>
      <c r="N2468" s="182">
        <f>IFERROR(_xll.qlIndexFixing(ONIndex1M,I2468,TRUE,_xll.ohTrigger(RecalcTrigger,Trigger1M)),NA())</f>
        <v>1.4443474967560377E-2</v>
      </c>
      <c r="O2468" s="44" t="e">
        <f>IFERROR(_xll.qlIndexFixing(ONIndex3M,I2468,TRUE,_xll.ohTrigger(RecalcTrigger,Trigger3M)),NA())</f>
        <v>#N/A</v>
      </c>
      <c r="P2468" s="44">
        <f>IFERROR(_xll.qlIndexFixing(ONIndex6M,I2468,TRUE,_xll.ohTrigger(RecalcTrigger,Trigger6M)),NA())</f>
        <v>1.412111983433384E-2</v>
      </c>
      <c r="Q2468" s="183">
        <f>IFERROR(_xll.qlIndexFixing(ONIndex1Y,I2468,TRUE,_xll.ohTrigger(RecalcTrigger,Trigger1Y)),NA())</f>
        <v>1.465275323115911E-2</v>
      </c>
    </row>
    <row r="2469" spans="2:17" x14ac:dyDescent="0.2">
      <c r="B2469" s="39" t="s">
        <v>42</v>
      </c>
      <c r="D2469" s="42">
        <f>_xll.qlCalendarAdvance(Calendar,$D2468,B2469,"f",FALSE)</f>
        <v>56773</v>
      </c>
      <c r="E2469" s="177">
        <f>_xll.qlInterestRateIndexValueDate(IndexON,D2469)</f>
        <v>56773</v>
      </c>
      <c r="F2469" s="193">
        <f>IFERROR(_xll.qlIndexFixing(IndexON,D2469,TRUE,_xll.ohTrigger(RecalcTrigger,TriggerON)),NA())</f>
        <v>1.4193420085479858E-2</v>
      </c>
      <c r="H2469" s="42">
        <f>_xll.qlCalendarAdvance(Calendar,$H2468,B2469,"f",FALSE)</f>
        <v>56773</v>
      </c>
      <c r="I2469" s="177">
        <f>_xll.qlInterestRateIndexValueDate(Index1M,$H2469)</f>
        <v>56775</v>
      </c>
      <c r="J2469" s="182">
        <f>IFERROR(_xll.qlIndexFixing(Index1M,$H2469,TRUE,_xll.ohTrigger(RecalcTrigger,Trigger1M)),NA())</f>
        <v>1.4437061097133108E-2</v>
      </c>
      <c r="K2469" s="44" t="e">
        <f>IFERROR(_xll.qlIndexFixing(Index3M,H2469,TRUE,_xll.ohTrigger(RecalcTrigger,Trigger3M)),NA())</f>
        <v>#N/A</v>
      </c>
      <c r="L2469" s="44">
        <f>IFERROR(_xll.qlIndexFixing(Index6M,$H2469,TRUE,_xll.ohTrigger(RecalcTrigger,Trigger6M)),NA())</f>
        <v>1.3990723325523967E-2</v>
      </c>
      <c r="M2469" s="183">
        <f>IFERROR(_xll.qlIndexFixing(Index1Y,$H2469,TRUE,_xll.ohTrigger(RecalcTrigger,Trigger1Y)),NA())</f>
        <v>1.4476641810192922E-2</v>
      </c>
      <c r="N2469" s="182">
        <f>IFERROR(_xll.qlIndexFixing(ONIndex1M,I2469,TRUE,_xll.ohTrigger(RecalcTrigger,Trigger1M)),NA())</f>
        <v>1.4437679845018536E-2</v>
      </c>
      <c r="O2469" s="44" t="e">
        <f>IFERROR(_xll.qlIndexFixing(ONIndex3M,I2469,TRUE,_xll.ohTrigger(RecalcTrigger,Trigger3M)),NA())</f>
        <v>#N/A</v>
      </c>
      <c r="P2469" s="44">
        <f>IFERROR(_xll.qlIndexFixing(ONIndex6M,I2469,TRUE,_xll.ohTrigger(RecalcTrigger,Trigger6M)),NA())</f>
        <v>1.4108199733264826E-2</v>
      </c>
      <c r="Q2469" s="183">
        <f>IFERROR(_xll.qlIndexFixing(ONIndex1Y,I2469,TRUE,_xll.ohTrigger(RecalcTrigger,Trigger1Y)),NA())</f>
        <v>1.4642745926414236E-2</v>
      </c>
    </row>
    <row r="2470" spans="2:17" x14ac:dyDescent="0.2">
      <c r="B2470" s="39" t="s">
        <v>42</v>
      </c>
      <c r="D2470" s="42">
        <f>_xll.qlCalendarAdvance(Calendar,$D2469,B2470,"f",FALSE)</f>
        <v>56780</v>
      </c>
      <c r="E2470" s="177">
        <f>_xll.qlInterestRateIndexValueDate(IndexON,D2470)</f>
        <v>56780</v>
      </c>
      <c r="F2470" s="193">
        <f>IFERROR(_xll.qlIndexFixing(IndexON,D2470,TRUE,_xll.ohTrigger(RecalcTrigger,TriggerON)),NA())</f>
        <v>1.4183697233836057E-2</v>
      </c>
      <c r="H2470" s="42">
        <f>_xll.qlCalendarAdvance(Calendar,$H2469,B2470,"f",FALSE)</f>
        <v>56780</v>
      </c>
      <c r="I2470" s="177">
        <f>_xll.qlInterestRateIndexValueDate(Index1M,$H2470)</f>
        <v>56782</v>
      </c>
      <c r="J2470" s="182">
        <f>IFERROR(_xll.qlIndexFixing(Index1M,$H2470,TRUE,_xll.ohTrigger(RecalcTrigger,Trigger1M)),NA())</f>
        <v>1.443120247286489E-2</v>
      </c>
      <c r="K2470" s="44" t="e">
        <f>IFERROR(_xll.qlIndexFixing(Index3M,H2470,TRUE,_xll.ohTrigger(RecalcTrigger,Trigger3M)),NA())</f>
        <v>#N/A</v>
      </c>
      <c r="L2470" s="44">
        <f>IFERROR(_xll.qlIndexFixing(Index6M,$H2470,TRUE,_xll.ohTrigger(RecalcTrigger,Trigger6M)),NA())</f>
        <v>1.3976967186624075E-2</v>
      </c>
      <c r="M2470" s="183">
        <f>IFERROR(_xll.qlIndexFixing(Index1Y,$H2470,TRUE,_xll.ohTrigger(RecalcTrigger,Trigger1Y)),NA())</f>
        <v>1.4465780792205774E-2</v>
      </c>
      <c r="N2470" s="182">
        <f>IFERROR(_xll.qlIndexFixing(ONIndex1M,I2470,TRUE,_xll.ohTrigger(RecalcTrigger,Trigger1M)),NA())</f>
        <v>1.4431863476831452E-2</v>
      </c>
      <c r="O2470" s="44" t="e">
        <f>IFERROR(_xll.qlIndexFixing(ONIndex3M,I2470,TRUE,_xll.ohTrigger(RecalcTrigger,Trigger3M)),NA())</f>
        <v>#N/A</v>
      </c>
      <c r="P2470" s="44">
        <f>IFERROR(_xll.qlIndexFixing(ONIndex6M,I2470,TRUE,_xll.ohTrigger(RecalcTrigger,Trigger6M)),NA())</f>
        <v>1.409522518151185E-2</v>
      </c>
      <c r="Q2470" s="183">
        <f>IFERROR(_xll.qlIndexFixing(ONIndex1Y,I2470,TRUE,_xll.ohTrigger(RecalcTrigger,Trigger1Y)),NA())</f>
        <v>1.4632699279140127E-2</v>
      </c>
    </row>
    <row r="2471" spans="2:17" x14ac:dyDescent="0.2">
      <c r="B2471" s="39" t="s">
        <v>42</v>
      </c>
      <c r="D2471" s="42">
        <f>_xll.qlCalendarAdvance(Calendar,$D2470,B2471,"f",FALSE)</f>
        <v>56787</v>
      </c>
      <c r="E2471" s="177">
        <f>_xll.qlInterestRateIndexValueDate(IndexON,D2471)</f>
        <v>56787</v>
      </c>
      <c r="F2471" s="193">
        <f>IFERROR(_xll.qlIndexFixing(IndexON,D2471,TRUE,_xll.ohTrigger(RecalcTrigger,TriggerON)),NA())</f>
        <v>1.4173934582109027E-2</v>
      </c>
      <c r="H2471" s="42">
        <f>_xll.qlCalendarAdvance(Calendar,$H2470,B2471,"f",FALSE)</f>
        <v>56787</v>
      </c>
      <c r="I2471" s="177">
        <f>_xll.qlInterestRateIndexValueDate(Index1M,$H2471)</f>
        <v>56789</v>
      </c>
      <c r="J2471" s="182">
        <f>IFERROR(_xll.qlIndexFixing(Index1M,$H2471,TRUE,_xll.ohTrigger(RecalcTrigger,Trigger1M)),NA())</f>
        <v>1.4425322510135674E-2</v>
      </c>
      <c r="K2471" s="44" t="e">
        <f>IFERROR(_xll.qlIndexFixing(Index3M,H2471,TRUE,_xll.ohTrigger(RecalcTrigger,Trigger3M)),NA())</f>
        <v>#N/A</v>
      </c>
      <c r="L2471" s="44">
        <f>IFERROR(_xll.qlIndexFixing(Index6M,$H2471,TRUE,_xll.ohTrigger(RecalcTrigger,Trigger6M)),NA())</f>
        <v>1.3963155432977716E-2</v>
      </c>
      <c r="M2471" s="183">
        <f>IFERROR(_xll.qlIndexFixing(Index1Y,$H2471,TRUE,_xll.ohTrigger(RecalcTrigger,Trigger1Y)),NA())</f>
        <v>1.4454909349400226E-2</v>
      </c>
      <c r="N2471" s="182">
        <f>IFERROR(_xll.qlIndexFixing(ONIndex1M,I2471,TRUE,_xll.ohTrigger(RecalcTrigger,Trigger1M)),NA())</f>
        <v>1.4426025836700163E-2</v>
      </c>
      <c r="O2471" s="44" t="e">
        <f>IFERROR(_xll.qlIndexFixing(ONIndex3M,I2471,TRUE,_xll.ohTrigger(RecalcTrigger,Trigger3M)),NA())</f>
        <v>#N/A</v>
      </c>
      <c r="P2471" s="44">
        <f>IFERROR(_xll.qlIndexFixing(ONIndex6M,I2471,TRUE,_xll.ohTrigger(RecalcTrigger,Trigger6M)),NA())</f>
        <v>1.4082196104974187E-2</v>
      </c>
      <c r="Q2471" s="183">
        <f>IFERROR(_xll.qlIndexFixing(ONIndex1Y,I2471,TRUE,_xll.ohTrigger(RecalcTrigger,Trigger1Y)),NA())</f>
        <v>1.4622613236179305E-2</v>
      </c>
    </row>
    <row r="2472" spans="2:17" x14ac:dyDescent="0.2">
      <c r="B2472" s="39" t="s">
        <v>42</v>
      </c>
      <c r="D2472" s="42">
        <f>_xll.qlCalendarAdvance(Calendar,$D2471,B2472,"f",FALSE)</f>
        <v>56794</v>
      </c>
      <c r="E2472" s="177">
        <f>_xll.qlInterestRateIndexValueDate(IndexON,D2472)</f>
        <v>56794</v>
      </c>
      <c r="F2472" s="193">
        <f>IFERROR(_xll.qlIndexFixing(IndexON,D2472,TRUE,_xll.ohTrigger(RecalcTrigger,TriggerON)),NA())</f>
        <v>1.4164132078500202E-2</v>
      </c>
      <c r="H2472" s="42">
        <f>_xll.qlCalendarAdvance(Calendar,$H2471,B2472,"f",FALSE)</f>
        <v>56794</v>
      </c>
      <c r="I2472" s="177">
        <f>_xll.qlInterestRateIndexValueDate(Index1M,$H2472)</f>
        <v>56796</v>
      </c>
      <c r="J2472" s="182">
        <f>IFERROR(_xll.qlIndexFixing(Index1M,$H2472,TRUE,_xll.ohTrigger(RecalcTrigger,Trigger1M)),NA())</f>
        <v>1.4419421182731429E-2</v>
      </c>
      <c r="K2472" s="44" t="e">
        <f>IFERROR(_xll.qlIndexFixing(Index3M,H2472,TRUE,_xll.ohTrigger(RecalcTrigger,Trigger3M)),NA())</f>
        <v>#N/A</v>
      </c>
      <c r="L2472" s="44">
        <f>IFERROR(_xll.qlIndexFixing(Index6M,$H2472,TRUE,_xll.ohTrigger(RecalcTrigger,Trigger6M)),NA())</f>
        <v>1.3947069804295062E-2</v>
      </c>
      <c r="M2472" s="183">
        <f>IFERROR(_xll.qlIndexFixing(Index1Y,$H2472,TRUE,_xll.ohTrigger(RecalcTrigger,Trigger1Y)),NA())</f>
        <v>1.444402864329542E-2</v>
      </c>
      <c r="N2472" s="182">
        <f>IFERROR(_xll.qlIndexFixing(ONIndex1M,I2472,TRUE,_xll.ohTrigger(RecalcTrigger,Trigger1M)),NA())</f>
        <v>1.442016689840564E-2</v>
      </c>
      <c r="O2472" s="44" t="e">
        <f>IFERROR(_xll.qlIndexFixing(ONIndex3M,I2472,TRUE,_xll.ohTrigger(RecalcTrigger,Trigger3M)),NA())</f>
        <v>#N/A</v>
      </c>
      <c r="P2472" s="44">
        <f>IFERROR(_xll.qlIndexFixing(ONIndex6M,I2472,TRUE,_xll.ohTrigger(RecalcTrigger,Trigger6M)),NA())</f>
        <v>1.4069112429471176E-2</v>
      </c>
      <c r="Q2472" s="183">
        <f>IFERROR(_xll.qlIndexFixing(ONIndex1Y,I2472,TRUE,_xll.ohTrigger(RecalcTrigger,Trigger1Y)),NA())</f>
        <v>1.461248774501378E-2</v>
      </c>
    </row>
    <row r="2473" spans="2:17" x14ac:dyDescent="0.2">
      <c r="B2473" s="39" t="s">
        <v>42</v>
      </c>
      <c r="D2473" s="42">
        <f>_xll.qlCalendarAdvance(Calendar,$D2472,B2473,"f",FALSE)</f>
        <v>56801</v>
      </c>
      <c r="E2473" s="177">
        <f>_xll.qlInterestRateIndexValueDate(IndexON,D2473)</f>
        <v>56801</v>
      </c>
      <c r="F2473" s="193">
        <f>IFERROR(_xll.qlIndexFixing(IndexON,D2473,TRUE,_xll.ohTrigger(RecalcTrigger,TriggerON)),NA())</f>
        <v>1.4154289671211018E-2</v>
      </c>
      <c r="H2473" s="42">
        <f>_xll.qlCalendarAdvance(Calendar,$H2472,B2473,"f",FALSE)</f>
        <v>56801</v>
      </c>
      <c r="I2473" s="177">
        <f>_xll.qlInterestRateIndexValueDate(Index1M,$H2473)</f>
        <v>56803</v>
      </c>
      <c r="J2473" s="182">
        <f>IFERROR(_xll.qlIndexFixing(Index1M,$H2473,TRUE,_xll.ohTrigger(RecalcTrigger,Trigger1M)),NA())</f>
        <v>1.4413498464438124E-2</v>
      </c>
      <c r="K2473" s="44" t="e">
        <f>IFERROR(_xll.qlIndexFixing(Index3M,H2473,TRUE,_xll.ohTrigger(RecalcTrigger,Trigger3M)),NA())</f>
        <v>#N/A</v>
      </c>
      <c r="L2473" s="44">
        <f>IFERROR(_xll.qlIndexFixing(Index6M,$H2473,TRUE,_xll.ohTrigger(RecalcTrigger,Trigger6M)),NA())</f>
        <v>1.3933145125597225E-2</v>
      </c>
      <c r="M2473" s="183">
        <f>IFERROR(_xll.qlIndexFixing(Index1Y,$H2473,TRUE,_xll.ohTrigger(RecalcTrigger,Trigger1Y)),NA())</f>
        <v>1.4433139837574421E-2</v>
      </c>
      <c r="N2473" s="182">
        <f>IFERROR(_xll.qlIndexFixing(ONIndex1M,I2473,TRUE,_xll.ohTrigger(RecalcTrigger,Trigger1M)),NA())</f>
        <v>1.4414286635968665E-2</v>
      </c>
      <c r="O2473" s="44" t="e">
        <f>IFERROR(_xll.qlIndexFixing(ONIndex3M,I2473,TRUE,_xll.ohTrigger(RecalcTrigger,Trigger3M)),NA())</f>
        <v>#N/A</v>
      </c>
      <c r="P2473" s="44">
        <f>IFERROR(_xll.qlIndexFixing(ONIndex6M,I2473,TRUE,_xll.ohTrigger(RecalcTrigger,Trigger6M)),NA())</f>
        <v>1.4055974081541578E-2</v>
      </c>
      <c r="Q2473" s="183">
        <f>IFERROR(_xll.qlIndexFixing(ONIndex1Y,I2473,TRUE,_xll.ohTrigger(RecalcTrigger,Trigger1Y)),NA())</f>
        <v>1.4602322752965691E-2</v>
      </c>
    </row>
    <row r="2474" spans="2:17" x14ac:dyDescent="0.2">
      <c r="B2474" s="39" t="s">
        <v>42</v>
      </c>
      <c r="D2474" s="42">
        <f>_xll.qlCalendarAdvance(Calendar,$D2473,B2474,"f",FALSE)</f>
        <v>56808</v>
      </c>
      <c r="E2474" s="177">
        <f>_xll.qlInterestRateIndexValueDate(IndexON,D2474)</f>
        <v>56808</v>
      </c>
      <c r="F2474" s="193">
        <f>IFERROR(_xll.qlIndexFixing(IndexON,D2474,TRUE,_xll.ohTrigger(RecalcTrigger,TriggerON)),NA())</f>
        <v>1.414440730860278E-2</v>
      </c>
      <c r="H2474" s="42">
        <f>_xll.qlCalendarAdvance(Calendar,$H2473,B2474,"f",FALSE)</f>
        <v>56808</v>
      </c>
      <c r="I2474" s="177">
        <f>_xll.qlInterestRateIndexValueDate(Index1M,$H2474)</f>
        <v>56810</v>
      </c>
      <c r="J2474" s="182">
        <f>IFERROR(_xll.qlIndexFixing(Index1M,$H2474,TRUE,_xll.ohTrigger(RecalcTrigger,Trigger1M)),NA())</f>
        <v>1.4407554329036731E-2</v>
      </c>
      <c r="K2474" s="44" t="e">
        <f>IFERROR(_xll.qlIndexFixing(Index3M,H2474,TRUE,_xll.ohTrigger(RecalcTrigger,Trigger3M)),NA())</f>
        <v>#N/A</v>
      </c>
      <c r="L2474" s="44">
        <f>IFERROR(_xll.qlIndexFixing(Index6M,$H2474,TRUE,_xll.ohTrigger(RecalcTrigger,Trigger6M)),NA())</f>
        <v>1.3919176388290152E-2</v>
      </c>
      <c r="M2474" s="183">
        <f>IFERROR(_xll.qlIndexFixing(Index1Y,$H2474,TRUE,_xll.ohTrigger(RecalcTrigger,Trigger1Y)),NA())</f>
        <v>1.4422244098085077E-2</v>
      </c>
      <c r="N2474" s="182">
        <f>IFERROR(_xll.qlIndexFixing(ONIndex1M,I2474,TRUE,_xll.ohTrigger(RecalcTrigger,Trigger1M)),NA())</f>
        <v>1.4408385022930403E-2</v>
      </c>
      <c r="O2474" s="44" t="e">
        <f>IFERROR(_xll.qlIndexFixing(ONIndex3M,I2474,TRUE,_xll.ohTrigger(RecalcTrigger,Trigger3M)),NA())</f>
        <v>#N/A</v>
      </c>
      <c r="P2474" s="44">
        <f>IFERROR(_xll.qlIndexFixing(ONIndex6M,I2474,TRUE,_xll.ohTrigger(RecalcTrigger,Trigger6M)),NA())</f>
        <v>1.4042780987004733E-2</v>
      </c>
      <c r="Q2474" s="183">
        <f>IFERROR(_xll.qlIndexFixing(ONIndex1Y,I2474,TRUE,_xll.ohTrigger(RecalcTrigger,Trigger1Y)),NA())</f>
        <v>1.4592118207277238E-2</v>
      </c>
    </row>
    <row r="2475" spans="2:17" x14ac:dyDescent="0.2">
      <c r="B2475" s="39" t="s">
        <v>42</v>
      </c>
      <c r="D2475" s="42">
        <f>_xll.qlCalendarAdvance(Calendar,$D2474,B2475,"f",FALSE)</f>
        <v>56815</v>
      </c>
      <c r="E2475" s="177">
        <f>_xll.qlInterestRateIndexValueDate(IndexON,D2475)</f>
        <v>56815</v>
      </c>
      <c r="F2475" s="193">
        <f>IFERROR(_xll.qlIndexFixing(IndexON,D2475,TRUE,_xll.ohTrigger(RecalcTrigger,TriggerON)),NA())</f>
        <v>1.4134484938876923E-2</v>
      </c>
      <c r="H2475" s="42">
        <f>_xll.qlCalendarAdvance(Calendar,$H2474,B2475,"f",FALSE)</f>
        <v>56815</v>
      </c>
      <c r="I2475" s="177">
        <f>_xll.qlInterestRateIndexValueDate(Index1M,$H2475)</f>
        <v>56817</v>
      </c>
      <c r="J2475" s="182">
        <f>IFERROR(_xll.qlIndexFixing(Index1M,$H2475,TRUE,_xll.ohTrigger(RecalcTrigger,Trigger1M)),NA())</f>
        <v>1.4401588750310723E-2</v>
      </c>
      <c r="K2475" s="44" t="e">
        <f>IFERROR(_xll.qlIndexFixing(Index3M,H2475,TRUE,_xll.ohTrigger(RecalcTrigger,Trigger3M)),NA())</f>
        <v>#N/A</v>
      </c>
      <c r="L2475" s="44">
        <f>IFERROR(_xll.qlIndexFixing(Index6M,$H2475,TRUE,_xll.ohTrigger(RecalcTrigger,Trigger6M)),NA())</f>
        <v>1.3905167507801398E-2</v>
      </c>
      <c r="M2475" s="183">
        <f>IFERROR(_xll.qlIndexFixing(Index1Y,$H2475,TRUE,_xll.ohTrigger(RecalcTrigger,Trigger1Y)),NA())</f>
        <v>1.4411342592839166E-2</v>
      </c>
      <c r="N2475" s="182">
        <f>IFERROR(_xll.qlIndexFixing(ONIndex1M,I2475,TRUE,_xll.ohTrigger(RecalcTrigger,Trigger1M)),NA())</f>
        <v>1.44024620332317E-2</v>
      </c>
      <c r="O2475" s="44" t="e">
        <f>IFERROR(_xll.qlIndexFixing(ONIndex3M,I2475,TRUE,_xll.ohTrigger(RecalcTrigger,Trigger3M)),NA())</f>
        <v>#N/A</v>
      </c>
      <c r="P2475" s="44">
        <f>IFERROR(_xll.qlIndexFixing(ONIndex6M,I2475,TRUE,_xll.ohTrigger(RecalcTrigger,Trigger6M)),NA())</f>
        <v>1.4029533071759914E-2</v>
      </c>
      <c r="Q2475" s="183">
        <f>IFERROR(_xll.qlIndexFixing(ONIndex1Y,I2475,TRUE,_xll.ohTrigger(RecalcTrigger,Trigger1Y)),NA())</f>
        <v>1.4581874055430433E-2</v>
      </c>
    </row>
    <row r="2476" spans="2:17" x14ac:dyDescent="0.2">
      <c r="B2476" s="39" t="s">
        <v>42</v>
      </c>
      <c r="D2476" s="42">
        <f>_xll.qlCalendarAdvance(Calendar,$D2475,B2476,"f",FALSE)</f>
        <v>56822</v>
      </c>
      <c r="E2476" s="177">
        <f>_xll.qlInterestRateIndexValueDate(IndexON,D2476)</f>
        <v>56822</v>
      </c>
      <c r="F2476" s="193">
        <f>IFERROR(_xll.qlIndexFixing(IndexON,D2476,TRUE,_xll.ohTrigger(RecalcTrigger,TriggerON)),NA())</f>
        <v>1.4124522510234883E-2</v>
      </c>
      <c r="H2476" s="42">
        <f>_xll.qlCalendarAdvance(Calendar,$H2475,B2476,"f",FALSE)</f>
        <v>56822</v>
      </c>
      <c r="I2476" s="177">
        <f>_xll.qlInterestRateIndexValueDate(Index1M,$H2476)</f>
        <v>56824</v>
      </c>
      <c r="J2476" s="182">
        <f>IFERROR(_xll.qlIndexFixing(Index1M,$H2476,TRUE,_xll.ohTrigger(RecalcTrigger,Trigger1M)),NA())</f>
        <v>1.4395601702051064E-2</v>
      </c>
      <c r="K2476" s="44" t="e">
        <f>IFERROR(_xll.qlIndexFixing(Index3M,H2476,TRUE,_xll.ohTrigger(RecalcTrigger,Trigger3M)),NA())</f>
        <v>#N/A</v>
      </c>
      <c r="L2476" s="44">
        <f>IFERROR(_xll.qlIndexFixing(Index6M,$H2476,TRUE,_xll.ohTrigger(RecalcTrigger,Trigger6M)),NA())</f>
        <v>1.389112240704285E-2</v>
      </c>
      <c r="M2476" s="183">
        <f>IFERROR(_xll.qlIndexFixing(Index1Y,$H2476,TRUE,_xll.ohTrigger(RecalcTrigger,Trigger1Y)),NA())</f>
        <v>1.4400436492011514E-2</v>
      </c>
      <c r="N2476" s="182">
        <f>IFERROR(_xll.qlIndexFixing(ONIndex1M,I2476,TRUE,_xll.ohTrigger(RecalcTrigger,Trigger1M)),NA())</f>
        <v>1.4396517640573592E-2</v>
      </c>
      <c r="O2476" s="44" t="e">
        <f>IFERROR(_xll.qlIndexFixing(ONIndex3M,I2476,TRUE,_xll.ohTrigger(RecalcTrigger,Trigger3M)),NA())</f>
        <v>#N/A</v>
      </c>
      <c r="P2476" s="44">
        <f>IFERROR(_xll.qlIndexFixing(ONIndex6M,I2476,TRUE,_xll.ohTrigger(RecalcTrigger,Trigger6M)),NA())</f>
        <v>1.4016230262345886E-2</v>
      </c>
      <c r="Q2476" s="183">
        <f>IFERROR(_xll.qlIndexFixing(ONIndex1Y,I2476,TRUE,_xll.ohTrigger(RecalcTrigger,Trigger1Y)),NA())</f>
        <v>1.4571590244427668E-2</v>
      </c>
    </row>
    <row r="2477" spans="2:17" x14ac:dyDescent="0.2">
      <c r="B2477" s="39" t="s">
        <v>42</v>
      </c>
      <c r="D2477" s="42">
        <f>_xll.qlCalendarAdvance(Calendar,$D2476,B2477,"f",FALSE)</f>
        <v>56829</v>
      </c>
      <c r="E2477" s="177">
        <f>_xll.qlInterestRateIndexValueDate(IndexON,D2477)</f>
        <v>56829</v>
      </c>
      <c r="F2477" s="193">
        <f>IFERROR(_xll.qlIndexFixing(IndexON,D2477,TRUE,_xll.ohTrigger(RecalcTrigger,TriggerON)),NA())</f>
        <v>1.4114519970958028E-2</v>
      </c>
      <c r="H2477" s="42">
        <f>_xll.qlCalendarAdvance(Calendar,$H2476,B2477,"f",FALSE)</f>
        <v>56829</v>
      </c>
      <c r="I2477" s="177">
        <f>_xll.qlInterestRateIndexValueDate(Index1M,$H2477)</f>
        <v>56831</v>
      </c>
      <c r="J2477" s="182">
        <f>IFERROR(_xll.qlIndexFixing(Index1M,$H2477,TRUE,_xll.ohTrigger(RecalcTrigger,Trigger1M)),NA())</f>
        <v>1.4389593158036229E-2</v>
      </c>
      <c r="K2477" s="44" t="e">
        <f>IFERROR(_xll.qlIndexFixing(Index3M,H2477,TRUE,_xll.ohTrigger(RecalcTrigger,Trigger3M)),NA())</f>
        <v>#N/A</v>
      </c>
      <c r="L2477" s="44">
        <f>IFERROR(_xll.qlIndexFixing(Index6M,$H2477,TRUE,_xll.ohTrigger(RecalcTrigger,Trigger6M)),NA())</f>
        <v>1.3877045016407292E-2</v>
      </c>
      <c r="M2477" s="183">
        <f>IFERROR(_xll.qlIndexFixing(Index1Y,$H2477,TRUE,_xll.ohTrigger(RecalcTrigger,Trigger1Y)),NA())</f>
        <v>1.4389526967942172E-2</v>
      </c>
      <c r="N2477" s="182">
        <f>IFERROR(_xll.qlIndexFixing(ONIndex1M,I2477,TRUE,_xll.ohTrigger(RecalcTrigger,Trigger1M)),NA())</f>
        <v>1.4390551818657116E-2</v>
      </c>
      <c r="O2477" s="44" t="e">
        <f>IFERROR(_xll.qlIndexFixing(ONIndex3M,I2477,TRUE,_xll.ohTrigger(RecalcTrigger,Trigger3M)),NA())</f>
        <v>#N/A</v>
      </c>
      <c r="P2477" s="44">
        <f>IFERROR(_xll.qlIndexFixing(ONIndex6M,I2477,TRUE,_xll.ohTrigger(RecalcTrigger,Trigger6M)),NA())</f>
        <v>1.4002872484581985E-2</v>
      </c>
      <c r="Q2477" s="183">
        <f>IFERROR(_xll.qlIndexFixing(ONIndex1Y,I2477,TRUE,_xll.ohTrigger(RecalcTrigger,Trigger1Y)),NA())</f>
        <v>1.456126672183089E-2</v>
      </c>
    </row>
    <row r="2478" spans="2:17" x14ac:dyDescent="0.2">
      <c r="B2478" s="39" t="s">
        <v>42</v>
      </c>
      <c r="D2478" s="42">
        <f>_xll.qlCalendarAdvance(Calendar,$D2477,B2478,"f",FALSE)</f>
        <v>56836</v>
      </c>
      <c r="E2478" s="177">
        <f>_xll.qlInterestRateIndexValueDate(IndexON,D2478)</f>
        <v>56836</v>
      </c>
      <c r="F2478" s="193">
        <f>IFERROR(_xll.qlIndexFixing(IndexON,D2478,TRUE,_xll.ohTrigger(RecalcTrigger,TriggerON)),NA())</f>
        <v>1.4104477269327731E-2</v>
      </c>
      <c r="H2478" s="42">
        <f>_xll.qlCalendarAdvance(Calendar,$H2477,B2478,"f",FALSE)</f>
        <v>56836</v>
      </c>
      <c r="I2478" s="177">
        <f>_xll.qlInterestRateIndexValueDate(Index1M,$H2478)</f>
        <v>56838</v>
      </c>
      <c r="J2478" s="182">
        <f>IFERROR(_xll.qlIndexFixing(Index1M,$H2478,TRUE,_xll.ohTrigger(RecalcTrigger,Trigger1M)),NA())</f>
        <v>1.4383563092052187E-2</v>
      </c>
      <c r="K2478" s="44" t="e">
        <f>IFERROR(_xll.qlIndexFixing(Index3M,H2478,TRUE,_xll.ohTrigger(RecalcTrigger,Trigger3M)),NA())</f>
        <v>#N/A</v>
      </c>
      <c r="L2478" s="44">
        <f>IFERROR(_xll.qlIndexFixing(Index6M,$H2478,TRUE,_xll.ohTrigger(RecalcTrigger,Trigger6M)),NA())</f>
        <v>1.3862939273769697E-2</v>
      </c>
      <c r="M2478" s="183">
        <f>IFERROR(_xll.qlIndexFixing(Index1Y,$H2478,TRUE,_xll.ohTrigger(RecalcTrigger,Trigger1Y)),NA())</f>
        <v>1.4378615195133376E-2</v>
      </c>
      <c r="N2478" s="182">
        <f>IFERROR(_xll.qlIndexFixing(ONIndex1M,I2478,TRUE,_xll.ohTrigger(RecalcTrigger,Trigger1M)),NA())</f>
        <v>1.4384564541503053E-2</v>
      </c>
      <c r="O2478" s="44" t="e">
        <f>IFERROR(_xll.qlIndexFixing(ONIndex3M,I2478,TRUE,_xll.ohTrigger(RecalcTrigger,Trigger3M)),NA())</f>
        <v>#N/A</v>
      </c>
      <c r="P2478" s="44">
        <f>IFERROR(_xll.qlIndexFixing(ONIndex6M,I2478,TRUE,_xll.ohTrigger(RecalcTrigger,Trigger6M)),NA())</f>
        <v>1.3989459664367487E-2</v>
      </c>
      <c r="Q2478" s="183">
        <f>IFERROR(_xll.qlIndexFixing(ONIndex1Y,I2478,TRUE,_xll.ohTrigger(RecalcTrigger,Trigger1Y)),NA())</f>
        <v>1.4550903434802365E-2</v>
      </c>
    </row>
    <row r="2479" spans="2:17" x14ac:dyDescent="0.2">
      <c r="B2479" s="39" t="s">
        <v>42</v>
      </c>
      <c r="D2479" s="42">
        <f>_xll.qlCalendarAdvance(Calendar,$D2478,B2479,"f",FALSE)</f>
        <v>56843</v>
      </c>
      <c r="E2479" s="177">
        <f>_xll.qlInterestRateIndexValueDate(IndexON,D2479)</f>
        <v>56843</v>
      </c>
      <c r="F2479" s="193">
        <f>IFERROR(_xll.qlIndexFixing(IndexON,D2479,TRUE,_xll.ohTrigger(RecalcTrigger,TriggerON)),NA())</f>
        <v>1.4094394353385553E-2</v>
      </c>
      <c r="H2479" s="42">
        <f>_xll.qlCalendarAdvance(Calendar,$H2478,B2479,"f",FALSE)</f>
        <v>56843</v>
      </c>
      <c r="I2479" s="177">
        <f>_xll.qlInterestRateIndexValueDate(Index1M,$H2479)</f>
        <v>56845</v>
      </c>
      <c r="J2479" s="182">
        <f>IFERROR(_xll.qlIndexFixing(Index1M,$H2479,TRUE,_xll.ohTrigger(RecalcTrigger,Trigger1M)),NA())</f>
        <v>1.4377511477889904E-2</v>
      </c>
      <c r="K2479" s="44" t="e">
        <f>IFERROR(_xll.qlIndexFixing(Index3M,H2479,TRUE,_xll.ohTrigger(RecalcTrigger,Trigger3M)),NA())</f>
        <v>#N/A</v>
      </c>
      <c r="L2479" s="44">
        <f>IFERROR(_xll.qlIndexFixing(Index6M,$H2479,TRUE,_xll.ohTrigger(RecalcTrigger,Trigger6M)),NA())</f>
        <v>1.3848809124485507E-2</v>
      </c>
      <c r="M2479" s="183">
        <f>IFERROR(_xll.qlIndexFixing(Index1Y,$H2479,TRUE,_xll.ohTrigger(RecalcTrigger,Trigger1Y)),NA())</f>
        <v>1.4367702350250627E-2</v>
      </c>
      <c r="N2479" s="182">
        <f>IFERROR(_xll.qlIndexFixing(ONIndex1M,I2479,TRUE,_xll.ohTrigger(RecalcTrigger,Trigger1M)),NA())</f>
        <v>1.4378555782652569E-2</v>
      </c>
      <c r="O2479" s="44" t="e">
        <f>IFERROR(_xll.qlIndexFixing(ONIndex3M,I2479,TRUE,_xll.ohTrigger(RecalcTrigger,Trigger3M)),NA())</f>
        <v>#N/A</v>
      </c>
      <c r="P2479" s="44">
        <f>IFERROR(_xll.qlIndexFixing(ONIndex6M,I2479,TRUE,_xll.ohTrigger(RecalcTrigger,Trigger6M)),NA())</f>
        <v>1.3975991727921411E-2</v>
      </c>
      <c r="Q2479" s="183">
        <f>IFERROR(_xll.qlIndexFixing(ONIndex1Y,I2479,TRUE,_xll.ohTrigger(RecalcTrigger,Trigger1Y)),NA())</f>
        <v>1.4540500330584294E-2</v>
      </c>
    </row>
    <row r="2480" spans="2:17" x14ac:dyDescent="0.2">
      <c r="B2480" s="39" t="s">
        <v>42</v>
      </c>
      <c r="D2480" s="42">
        <f>_xll.qlCalendarAdvance(Calendar,$D2479,B2480,"f",FALSE)</f>
        <v>56850</v>
      </c>
      <c r="E2480" s="177">
        <f>_xll.qlInterestRateIndexValueDate(IndexON,D2480)</f>
        <v>56850</v>
      </c>
      <c r="F2480" s="193">
        <f>IFERROR(_xll.qlIndexFixing(IndexON,D2480,TRUE,_xll.ohTrigger(RecalcTrigger,TriggerON)),NA())</f>
        <v>1.4084271171492801E-2</v>
      </c>
      <c r="H2480" s="42">
        <f>_xll.qlCalendarAdvance(Calendar,$H2479,B2480,"f",FALSE)</f>
        <v>56850</v>
      </c>
      <c r="I2480" s="177">
        <f>_xll.qlInterestRateIndexValueDate(Index1M,$H2480)</f>
        <v>56852</v>
      </c>
      <c r="J2480" s="182">
        <f>IFERROR(_xll.qlIndexFixing(Index1M,$H2480,TRUE,_xll.ohTrigger(RecalcTrigger,Trigger1M)),NA())</f>
        <v>1.4371438289327854E-2</v>
      </c>
      <c r="K2480" s="44" t="e">
        <f>IFERROR(_xll.qlIndexFixing(Index3M,H2480,TRUE,_xll.ohTrigger(RecalcTrigger,Trigger3M)),NA())</f>
        <v>#N/A</v>
      </c>
      <c r="L2480" s="44">
        <f>IFERROR(_xll.qlIndexFixing(Index6M,$H2480,TRUE,_xll.ohTrigger(RecalcTrigger,Trigger6M)),NA())</f>
        <v>1.3834658521387192E-2</v>
      </c>
      <c r="M2480" s="183">
        <f>IFERROR(_xll.qlIndexFixing(Index1Y,$H2480,TRUE,_xll.ohTrigger(RecalcTrigger,Trigger1Y)),NA())</f>
        <v>1.43567896121227E-2</v>
      </c>
      <c r="N2480" s="182">
        <f>IFERROR(_xll.qlIndexFixing(ONIndex1M,I2480,TRUE,_xll.ohTrigger(RecalcTrigger,Trigger1M)),NA())</f>
        <v>1.4372525516046508E-2</v>
      </c>
      <c r="O2480" s="44" t="e">
        <f>IFERROR(_xll.qlIndexFixing(ONIndex3M,I2480,TRUE,_xll.ohTrigger(RecalcTrigger,Trigger3M)),NA())</f>
        <v>#N/A</v>
      </c>
      <c r="P2480" s="44">
        <f>IFERROR(_xll.qlIndexFixing(ONIndex6M,I2480,TRUE,_xll.ohTrigger(RecalcTrigger,Trigger6M)),NA())</f>
        <v>1.3962468601462774E-2</v>
      </c>
      <c r="Q2480" s="183">
        <f>IFERROR(_xll.qlIndexFixing(ONIndex1Y,I2480,TRUE,_xll.ohTrigger(RecalcTrigger,Trigger1Y)),NA())</f>
        <v>1.4530057356578752E-2</v>
      </c>
    </row>
    <row r="2481" spans="2:17" x14ac:dyDescent="0.2">
      <c r="B2481" s="39" t="s">
        <v>42</v>
      </c>
      <c r="D2481" s="42">
        <f>_xll.qlCalendarAdvance(Calendar,$D2480,B2481,"f",FALSE)</f>
        <v>56857</v>
      </c>
      <c r="E2481" s="177">
        <f>_xll.qlInterestRateIndexValueDate(IndexON,D2481)</f>
        <v>56857</v>
      </c>
      <c r="F2481" s="193">
        <f>IFERROR(_xll.qlIndexFixing(IndexON,D2481,TRUE,_xll.ohTrigger(RecalcTrigger,TriggerON)),NA())</f>
        <v>1.4074107671930847E-2</v>
      </c>
      <c r="H2481" s="42">
        <f>_xll.qlCalendarAdvance(Calendar,$H2480,B2481,"f",FALSE)</f>
        <v>56857</v>
      </c>
      <c r="I2481" s="177">
        <f>_xll.qlInterestRateIndexValueDate(Index1M,$H2481)</f>
        <v>56859</v>
      </c>
      <c r="J2481" s="182">
        <f>IFERROR(_xll.qlIndexFixing(Index1M,$H2481,TRUE,_xll.ohTrigger(RecalcTrigger,Trigger1M)),NA())</f>
        <v>1.4365343500157002E-2</v>
      </c>
      <c r="K2481" s="44" t="e">
        <f>IFERROR(_xll.qlIndexFixing(Index3M,H2481,TRUE,_xll.ohTrigger(RecalcTrigger,Trigger3M)),NA())</f>
        <v>#N/A</v>
      </c>
      <c r="L2481" s="44">
        <f>IFERROR(_xll.qlIndexFixing(Index6M,$H2481,TRUE,_xll.ohTrigger(RecalcTrigger,Trigger6M)),NA())</f>
        <v>1.3823505187886992E-2</v>
      </c>
      <c r="M2481" s="183">
        <f>IFERROR(_xll.qlIndexFixing(Index1Y,$H2481,TRUE,_xll.ohTrigger(RecalcTrigger,Trigger1Y)),NA())</f>
        <v>1.4345878161742291E-2</v>
      </c>
      <c r="N2481" s="182">
        <f>IFERROR(_xll.qlIndexFixing(ONIndex1M,I2481,TRUE,_xll.ohTrigger(RecalcTrigger,Trigger1M)),NA())</f>
        <v>1.4366473715305972E-2</v>
      </c>
      <c r="O2481" s="44" t="e">
        <f>IFERROR(_xll.qlIndexFixing(ONIndex3M,I2481,TRUE,_xll.ohTrigger(RecalcTrigger,Trigger3M)),NA())</f>
        <v>#N/A</v>
      </c>
      <c r="P2481" s="44">
        <f>IFERROR(_xll.qlIndexFixing(ONIndex6M,I2481,TRUE,_xll.ohTrigger(RecalcTrigger,Trigger6M)),NA())</f>
        <v>1.394889021073098E-2</v>
      </c>
      <c r="Q2481" s="183">
        <f>IFERROR(_xll.qlIndexFixing(ONIndex1Y,I2481,TRUE,_xll.ohTrigger(RecalcTrigger,Trigger1Y)),NA())</f>
        <v>1.4519574460107876E-2</v>
      </c>
    </row>
    <row r="2482" spans="2:17" x14ac:dyDescent="0.2">
      <c r="B2482" s="39" t="s">
        <v>42</v>
      </c>
      <c r="D2482" s="42">
        <f>_xll.qlCalendarAdvance(Calendar,$D2481,B2482,"f",FALSE)</f>
        <v>56864</v>
      </c>
      <c r="E2482" s="177">
        <f>_xll.qlInterestRateIndexValueDate(IndexON,D2482)</f>
        <v>56864</v>
      </c>
      <c r="F2482" s="193">
        <f>IFERROR(_xll.qlIndexFixing(IndexON,D2482,TRUE,_xll.ohTrigger(RecalcTrigger,TriggerON)),NA())</f>
        <v>1.4063903802821187E-2</v>
      </c>
      <c r="H2482" s="42">
        <f>_xll.qlCalendarAdvance(Calendar,$H2481,B2482,"f",FALSE)</f>
        <v>56864</v>
      </c>
      <c r="I2482" s="177">
        <f>_xll.qlInterestRateIndexValueDate(Index1M,$H2482)</f>
        <v>56866</v>
      </c>
      <c r="J2482" s="182">
        <f>IFERROR(_xll.qlIndexFixing(Index1M,$H2482,TRUE,_xll.ohTrigger(RecalcTrigger,Trigger1M)),NA())</f>
        <v>1.4359227084163317E-2</v>
      </c>
      <c r="K2482" s="44" t="e">
        <f>IFERROR(_xll.qlIndexFixing(Index3M,H2482,TRUE,_xll.ohTrigger(RecalcTrigger,Trigger3M)),NA())</f>
        <v>#N/A</v>
      </c>
      <c r="L2482" s="44">
        <f>IFERROR(_xll.qlIndexFixing(Index6M,$H2482,TRUE,_xll.ohTrigger(RecalcTrigger,Trigger6M)),NA())</f>
        <v>1.3809323575494005E-2</v>
      </c>
      <c r="M2482" s="183">
        <f>IFERROR(_xll.qlIndexFixing(Index1Y,$H2482,TRUE,_xll.ohTrigger(RecalcTrigger,Trigger1Y)),NA())</f>
        <v>1.4334969182263626E-2</v>
      </c>
      <c r="N2482" s="182">
        <f>IFERROR(_xll.qlIndexFixing(ONIndex1M,I2482,TRUE,_xll.ohTrigger(RecalcTrigger,Trigger1M)),NA())</f>
        <v>1.4360400354451741E-2</v>
      </c>
      <c r="O2482" s="44" t="e">
        <f>IFERROR(_xll.qlIndexFixing(ONIndex3M,I2482,TRUE,_xll.ohTrigger(RecalcTrigger,Trigger3M)),NA())</f>
        <v>#N/A</v>
      </c>
      <c r="P2482" s="44">
        <f>IFERROR(_xll.qlIndexFixing(ONIndex6M,I2482,TRUE,_xll.ohTrigger(RecalcTrigger,Trigger6M)),NA())</f>
        <v>1.3935256482184855E-2</v>
      </c>
      <c r="Q2482" s="183">
        <f>IFERROR(_xll.qlIndexFixing(ONIndex1Y,I2482,TRUE,_xll.ohTrigger(RecalcTrigger,Trigger1Y)),NA())</f>
        <v>1.4509051588493804E-2</v>
      </c>
    </row>
    <row r="2483" spans="2:17" x14ac:dyDescent="0.2">
      <c r="B2483" s="39" t="s">
        <v>42</v>
      </c>
      <c r="D2483" s="42">
        <f>_xll.qlCalendarAdvance(Calendar,$D2482,B2483,"f",FALSE)</f>
        <v>56871</v>
      </c>
      <c r="E2483" s="177">
        <f>_xll.qlInterestRateIndexValueDate(IndexON,D2483)</f>
        <v>56871</v>
      </c>
      <c r="F2483" s="193">
        <f>IFERROR(_xll.qlIndexFixing(IndexON,D2483,TRUE,_xll.ohTrigger(RecalcTrigger,TriggerON)),NA())</f>
        <v>1.405365951252513E-2</v>
      </c>
      <c r="H2483" s="42">
        <f>_xll.qlCalendarAdvance(Calendar,$H2482,B2483,"f",FALSE)</f>
        <v>56871</v>
      </c>
      <c r="I2483" s="177">
        <f>_xll.qlInterestRateIndexValueDate(Index1M,$H2483)</f>
        <v>56873</v>
      </c>
      <c r="J2483" s="182">
        <f>IFERROR(_xll.qlIndexFixing(Index1M,$H2483,TRUE,_xll.ohTrigger(RecalcTrigger,Trigger1M)),NA())</f>
        <v>1.4353089015127773E-2</v>
      </c>
      <c r="K2483" s="44" t="e">
        <f>IFERROR(_xll.qlIndexFixing(Index3M,H2483,TRUE,_xll.ohTrigger(RecalcTrigger,Trigger3M)),NA())</f>
        <v>#N/A</v>
      </c>
      <c r="L2483" s="44">
        <f>IFERROR(_xll.qlIndexFixing(Index6M,$H2483,TRUE,_xll.ohTrigger(RecalcTrigger,Trigger6M)),NA())</f>
        <v>1.3795132124461226E-2</v>
      </c>
      <c r="M2483" s="183">
        <f>IFERROR(_xll.qlIndexFixing(Index1Y,$H2483,TRUE,_xll.ohTrigger(RecalcTrigger,Trigger1Y)),NA())</f>
        <v>1.4324063859004635E-2</v>
      </c>
      <c r="N2483" s="182">
        <f>IFERROR(_xll.qlIndexFixing(ONIndex1M,I2483,TRUE,_xll.ohTrigger(RecalcTrigger,Trigger1M)),NA())</f>
        <v>1.4354305407184853E-2</v>
      </c>
      <c r="O2483" s="44" t="e">
        <f>IFERROR(_xll.qlIndexFixing(ONIndex3M,I2483,TRUE,_xll.ohTrigger(RecalcTrigger,Trigger3M)),NA())</f>
        <v>#N/A</v>
      </c>
      <c r="P2483" s="44">
        <f>IFERROR(_xll.qlIndexFixing(ONIndex6M,I2483,TRUE,_xll.ohTrigger(RecalcTrigger,Trigger6M)),NA())</f>
        <v>1.3921567341563801E-2</v>
      </c>
      <c r="Q2483" s="183">
        <f>IFERROR(_xll.qlIndexFixing(ONIndex1Y,I2483,TRUE,_xll.ohTrigger(RecalcTrigger,Trigger1Y)),NA())</f>
        <v>1.4498488688898803E-2</v>
      </c>
    </row>
    <row r="2484" spans="2:17" x14ac:dyDescent="0.2">
      <c r="B2484" s="39" t="s">
        <v>42</v>
      </c>
      <c r="D2484" s="42">
        <f>_xll.qlCalendarAdvance(Calendar,$D2483,B2484,"f",FALSE)</f>
        <v>56878</v>
      </c>
      <c r="E2484" s="177">
        <f>_xll.qlInterestRateIndexValueDate(IndexON,D2484)</f>
        <v>56878</v>
      </c>
      <c r="F2484" s="193">
        <f>IFERROR(_xll.qlIndexFixing(IndexON,D2484,TRUE,_xll.ohTrigger(RecalcTrigger,TriggerON)),NA())</f>
        <v>1.4043374749244109E-2</v>
      </c>
      <c r="H2484" s="42">
        <f>_xll.qlCalendarAdvance(Calendar,$H2483,B2484,"f",FALSE)</f>
        <v>56878</v>
      </c>
      <c r="I2484" s="177">
        <f>_xll.qlInterestRateIndexValueDate(Index1M,$H2484)</f>
        <v>56880</v>
      </c>
      <c r="J2484" s="182">
        <f>IFERROR(_xll.qlIndexFixing(Index1M,$H2484,TRUE,_xll.ohTrigger(RecalcTrigger,Trigger1M)),NA())</f>
        <v>1.4346929266841335E-2</v>
      </c>
      <c r="K2484" s="44" t="e">
        <f>IFERROR(_xll.qlIndexFixing(Index3M,H2484,TRUE,_xll.ohTrigger(RecalcTrigger,Trigger3M)),NA())</f>
        <v>#N/A</v>
      </c>
      <c r="L2484" s="44">
        <f>IFERROR(_xll.qlIndexFixing(Index6M,$H2484,TRUE,_xll.ohTrigger(RecalcTrigger,Trigger6M)),NA())</f>
        <v>1.3780934901676138E-2</v>
      </c>
      <c r="M2484" s="183">
        <f>IFERROR(_xll.qlIndexFixing(Index1Y,$H2484,TRUE,_xll.ohTrigger(RecalcTrigger,Trigger1Y)),NA())</f>
        <v>1.4313163379445651E-2</v>
      </c>
      <c r="N2484" s="182">
        <f>IFERROR(_xll.qlIndexFixing(ONIndex1M,I2484,TRUE,_xll.ohTrigger(RecalcTrigger,Trigger1M)),NA())</f>
        <v>1.4348188847206345E-2</v>
      </c>
      <c r="O2484" s="44" t="e">
        <f>IFERROR(_xll.qlIndexFixing(ONIndex3M,I2484,TRUE,_xll.ohTrigger(RecalcTrigger,Trigger3M)),NA())</f>
        <v>#N/A</v>
      </c>
      <c r="P2484" s="44">
        <f>IFERROR(_xll.qlIndexFixing(ONIndex6M,I2484,TRUE,_xll.ohTrigger(RecalcTrigger,Trigger6M)),NA())</f>
        <v>1.3907822715166773E-2</v>
      </c>
      <c r="Q2484" s="183">
        <f>IFERROR(_xll.qlIndexFixing(ONIndex1Y,I2484,TRUE,_xll.ohTrigger(RecalcTrigger,Trigger1Y)),NA())</f>
        <v>1.4487885708724946E-2</v>
      </c>
    </row>
    <row r="2485" spans="2:17" x14ac:dyDescent="0.2">
      <c r="B2485" s="39" t="s">
        <v>42</v>
      </c>
      <c r="D2485" s="42">
        <f>_xll.qlCalendarAdvance(Calendar,$D2484,B2485,"f",FALSE)</f>
        <v>56885</v>
      </c>
      <c r="E2485" s="177">
        <f>_xll.qlInterestRateIndexValueDate(IndexON,D2485)</f>
        <v>56885</v>
      </c>
      <c r="F2485" s="193">
        <f>IFERROR(_xll.qlIndexFixing(IndexON,D2485,TRUE,_xll.ohTrigger(RecalcTrigger,TriggerON)),NA())</f>
        <v>1.4033049461179559E-2</v>
      </c>
      <c r="H2485" s="42">
        <f>_xll.qlCalendarAdvance(Calendar,$H2484,B2485,"f",FALSE)</f>
        <v>56885</v>
      </c>
      <c r="I2485" s="177">
        <f>_xll.qlInterestRateIndexValueDate(Index1M,$H2485)</f>
        <v>56887</v>
      </c>
      <c r="J2485" s="182">
        <f>IFERROR(_xll.qlIndexFixing(Index1M,$H2485,TRUE,_xll.ohTrigger(RecalcTrigger,Trigger1M)),NA())</f>
        <v>1.4341220955045154E-2</v>
      </c>
      <c r="K2485" s="44" t="e">
        <f>IFERROR(_xll.qlIndexFixing(Index3M,H2485,TRUE,_xll.ohTrigger(RecalcTrigger,Trigger3M)),NA())</f>
        <v>#N/A</v>
      </c>
      <c r="L2485" s="44">
        <f>IFERROR(_xll.qlIndexFixing(Index6M,$H2485,TRUE,_xll.ohTrigger(RecalcTrigger,Trigger6M)),NA())</f>
        <v>1.3766735981667151E-2</v>
      </c>
      <c r="M2485" s="183">
        <f>IFERROR(_xll.qlIndexFixing(Index1Y,$H2485,TRUE,_xll.ohTrigger(RecalcTrigger,Trigger1Y)),NA())</f>
        <v>1.4303730793733841E-2</v>
      </c>
      <c r="N2485" s="182">
        <f>IFERROR(_xll.qlIndexFixing(ONIndex1M,I2485,TRUE,_xll.ohTrigger(RecalcTrigger,Trigger1M)),NA())</f>
        <v>1.4342050648297189E-2</v>
      </c>
      <c r="O2485" s="44" t="e">
        <f>IFERROR(_xll.qlIndexFixing(ONIndex3M,I2485,TRUE,_xll.ohTrigger(RecalcTrigger,Trigger3M)),NA())</f>
        <v>#N/A</v>
      </c>
      <c r="P2485" s="44">
        <f>IFERROR(_xll.qlIndexFixing(ONIndex6M,I2485,TRUE,_xll.ohTrigger(RecalcTrigger,Trigger6M)),NA())</f>
        <v>1.3894022528972982E-2</v>
      </c>
      <c r="Q2485" s="183">
        <f>IFERROR(_xll.qlIndexFixing(ONIndex1Y,I2485,TRUE,_xll.ohTrigger(RecalcTrigger,Trigger1Y)),NA())</f>
        <v>1.4477242595294371E-2</v>
      </c>
    </row>
    <row r="2486" spans="2:17" x14ac:dyDescent="0.2">
      <c r="B2486" s="39" t="s">
        <v>42</v>
      </c>
      <c r="D2486" s="42">
        <f>_xll.qlCalendarAdvance(Calendar,$D2485,B2486,"f",FALSE)</f>
        <v>56892</v>
      </c>
      <c r="E2486" s="177">
        <f>_xll.qlInterestRateIndexValueDate(IndexON,D2486)</f>
        <v>56892</v>
      </c>
      <c r="F2486" s="193">
        <f>IFERROR(_xll.qlIndexFixing(IndexON,D2486,TRUE,_xll.ohTrigger(RecalcTrigger,TriggerON)),NA())</f>
        <v>1.4022683596532914E-2</v>
      </c>
      <c r="H2486" s="42">
        <f>_xll.qlCalendarAdvance(Calendar,$H2485,B2486,"f",FALSE)</f>
        <v>56892</v>
      </c>
      <c r="I2486" s="177">
        <f>_xll.qlInterestRateIndexValueDate(Index1M,$H2486)</f>
        <v>56894</v>
      </c>
      <c r="J2486" s="182">
        <f>IFERROR(_xll.qlIndexFixing(Index1M,$H2486,TRUE,_xll.ohTrigger(RecalcTrigger,Trigger1M)),NA())</f>
        <v>1.4334544627652157E-2</v>
      </c>
      <c r="K2486" s="44" t="e">
        <f>IFERROR(_xll.qlIndexFixing(Index3M,H2486,TRUE,_xll.ohTrigger(RecalcTrigger,Trigger3M)),NA())</f>
        <v>#N/A</v>
      </c>
      <c r="L2486" s="44">
        <f>IFERROR(_xll.qlIndexFixing(Index6M,$H2486,TRUE,_xll.ohTrigger(RecalcTrigger,Trigger6M)),NA())</f>
        <v>1.3751791171811516E-2</v>
      </c>
      <c r="M2486" s="183">
        <f>IFERROR(_xll.qlIndexFixing(Index1Y,$H2486,TRUE,_xll.ohTrigger(RecalcTrigger,Trigger1Y)),NA())</f>
        <v>1.4291381712163421E-2</v>
      </c>
      <c r="N2486" s="182">
        <f>IFERROR(_xll.qlIndexFixing(ONIndex1M,I2486,TRUE,_xll.ohTrigger(RecalcTrigger,Trigger1M)),NA())</f>
        <v>1.4335890784158423E-2</v>
      </c>
      <c r="O2486" s="44" t="e">
        <f>IFERROR(_xll.qlIndexFixing(ONIndex3M,I2486,TRUE,_xll.ohTrigger(RecalcTrigger,Trigger3M)),NA())</f>
        <v>#N/A</v>
      </c>
      <c r="P2486" s="44">
        <f>IFERROR(_xll.qlIndexFixing(ONIndex6M,I2486,TRUE,_xll.ohTrigger(RecalcTrigger,Trigger6M)),NA())</f>
        <v>1.3880166708801767E-2</v>
      </c>
      <c r="Q2486" s="183">
        <f>IFERROR(_xll.qlIndexFixing(ONIndex1Y,I2486,TRUE,_xll.ohTrigger(RecalcTrigger,Trigger1Y)),NA())</f>
        <v>1.4466559295849279E-2</v>
      </c>
    </row>
    <row r="2487" spans="2:17" x14ac:dyDescent="0.2">
      <c r="B2487" s="39" t="s">
        <v>42</v>
      </c>
      <c r="D2487" s="42">
        <f>_xll.qlCalendarAdvance(Calendar,$D2486,B2487,"f",FALSE)</f>
        <v>56899</v>
      </c>
      <c r="E2487" s="177">
        <f>_xll.qlInterestRateIndexValueDate(IndexON,D2487)</f>
        <v>56899</v>
      </c>
      <c r="F2487" s="193">
        <f>IFERROR(_xll.qlIndexFixing(IndexON,D2487,TRUE,_xll.ohTrigger(RecalcTrigger,TriggerON)),NA())</f>
        <v>1.4012277103585546E-2</v>
      </c>
      <c r="H2487" s="42">
        <f>_xll.qlCalendarAdvance(Calendar,$H2486,B2487,"f",FALSE)</f>
        <v>56899</v>
      </c>
      <c r="I2487" s="177">
        <f>_xll.qlInterestRateIndexValueDate(Index1M,$H2487)</f>
        <v>56901</v>
      </c>
      <c r="J2487" s="182">
        <f>IFERROR(_xll.qlIndexFixing(Index1M,$H2487,TRUE,_xll.ohTrigger(RecalcTrigger,Trigger1M)),NA())</f>
        <v>1.432831968432885E-2</v>
      </c>
      <c r="K2487" s="44" t="e">
        <f>IFERROR(_xll.qlIndexFixing(Index3M,H2487,TRUE,_xll.ohTrigger(RecalcTrigger,Trigger3M)),NA())</f>
        <v>#N/A</v>
      </c>
      <c r="L2487" s="44">
        <f>IFERROR(_xll.qlIndexFixing(Index6M,$H2487,TRUE,_xll.ohTrigger(RecalcTrigger,Trigger6M)),NA())</f>
        <v>1.3737602988844216E-2</v>
      </c>
      <c r="M2487" s="183">
        <f>IFERROR(_xll.qlIndexFixing(Index1Y,$H2487,TRUE,_xll.ohTrigger(RecalcTrigger,Trigger1Y)),NA())</f>
        <v>1.4280502910213492E-2</v>
      </c>
      <c r="N2487" s="182">
        <f>IFERROR(_xll.qlIndexFixing(ONIndex1M,I2487,TRUE,_xll.ohTrigger(RecalcTrigger,Trigger1M)),NA())</f>
        <v>1.4329709228890763E-2</v>
      </c>
      <c r="O2487" s="44" t="e">
        <f>IFERROR(_xll.qlIndexFixing(ONIndex3M,I2487,TRUE,_xll.ohTrigger(RecalcTrigger,Trigger3M)),NA())</f>
        <v>#N/A</v>
      </c>
      <c r="P2487" s="44">
        <f>IFERROR(_xll.qlIndexFixing(ONIndex6M,I2487,TRUE,_xll.ohTrigger(RecalcTrigger,Trigger6M)),NA())</f>
        <v>1.3866255181271825E-2</v>
      </c>
      <c r="Q2487" s="183">
        <f>IFERROR(_xll.qlIndexFixing(ONIndex1Y,I2487,TRUE,_xll.ohTrigger(RecalcTrigger,Trigger1Y)),NA())</f>
        <v>1.4455835757631874E-2</v>
      </c>
    </row>
    <row r="2488" spans="2:17" x14ac:dyDescent="0.2">
      <c r="B2488" s="39" t="s">
        <v>42</v>
      </c>
      <c r="D2488" s="42">
        <f>_xll.qlCalendarAdvance(Calendar,$D2487,B2488,"f",FALSE)</f>
        <v>56906</v>
      </c>
      <c r="E2488" s="177">
        <f>_xll.qlInterestRateIndexValueDate(IndexON,D2488)</f>
        <v>56906</v>
      </c>
      <c r="F2488" s="193">
        <f>IFERROR(_xll.qlIndexFixing(IndexON,D2488,TRUE,_xll.ohTrigger(RecalcTrigger,TriggerON)),NA())</f>
        <v>1.4001829930618825E-2</v>
      </c>
      <c r="H2488" s="42">
        <f>_xll.qlCalendarAdvance(Calendar,$H2487,B2488,"f",FALSE)</f>
        <v>56906</v>
      </c>
      <c r="I2488" s="177">
        <f>_xll.qlInterestRateIndexValueDate(Index1M,$H2488)</f>
        <v>56908</v>
      </c>
      <c r="J2488" s="182">
        <f>IFERROR(_xll.qlIndexFixing(Index1M,$H2488,TRUE,_xll.ohTrigger(RecalcTrigger,Trigger1M)),NA())</f>
        <v>1.4322072956898524E-2</v>
      </c>
      <c r="K2488" s="44" t="e">
        <f>IFERROR(_xll.qlIndexFixing(Index3M,H2488,TRUE,_xll.ohTrigger(RecalcTrigger,Trigger3M)),NA())</f>
        <v>#N/A</v>
      </c>
      <c r="L2488" s="44">
        <f>IFERROR(_xll.qlIndexFixing(Index6M,$H2488,TRUE,_xll.ohTrigger(RecalcTrigger,Trigger6M)),NA())</f>
        <v>1.372342559790561E-2</v>
      </c>
      <c r="M2488" s="183">
        <f>IFERROR(_xll.qlIndexFixing(Index1Y,$H2488,TRUE,_xll.ohTrigger(RecalcTrigger,Trigger1Y)),NA())</f>
        <v>1.4269633723511074E-2</v>
      </c>
      <c r="N2488" s="182">
        <f>IFERROR(_xll.qlIndexFixing(ONIndex1M,I2488,TRUE,_xll.ohTrigger(RecalcTrigger,Trigger1M)),NA())</f>
        <v>1.4323505956035376E-2</v>
      </c>
      <c r="O2488" s="44" t="e">
        <f>IFERROR(_xll.qlIndexFixing(ONIndex3M,I2488,TRUE,_xll.ohTrigger(RecalcTrigger,Trigger3M)),NA())</f>
        <v>#N/A</v>
      </c>
      <c r="P2488" s="44">
        <f>IFERROR(_xll.qlIndexFixing(ONIndex6M,I2488,TRUE,_xll.ohTrigger(RecalcTrigger,Trigger6M)),NA())</f>
        <v>1.385228787212256E-2</v>
      </c>
      <c r="Q2488" s="183">
        <f>IFERROR(_xll.qlIndexFixing(ONIndex1Y,I2488,TRUE,_xll.ohTrigger(RecalcTrigger,Trigger1Y)),NA())</f>
        <v>1.4445071928124165E-2</v>
      </c>
    </row>
    <row r="2489" spans="2:17" x14ac:dyDescent="0.2">
      <c r="B2489" s="39" t="s">
        <v>42</v>
      </c>
      <c r="D2489" s="42">
        <f>_xll.qlCalendarAdvance(Calendar,$D2488,B2489,"f",FALSE)</f>
        <v>56913</v>
      </c>
      <c r="E2489" s="177">
        <f>_xll.qlInterestRateIndexValueDate(IndexON,D2489)</f>
        <v>56913</v>
      </c>
      <c r="F2489" s="193">
        <f>IFERROR(_xll.qlIndexFixing(IndexON,D2489,TRUE,_xll.ohTrigger(RecalcTrigger,TriggerON)),NA())</f>
        <v>1.3991342025914122E-2</v>
      </c>
      <c r="H2489" s="42">
        <f>_xll.qlCalendarAdvance(Calendar,$H2488,B2489,"f",FALSE)</f>
        <v>56913</v>
      </c>
      <c r="I2489" s="177">
        <f>_xll.qlInterestRateIndexValueDate(Index1M,$H2489)</f>
        <v>56915</v>
      </c>
      <c r="J2489" s="182">
        <f>IFERROR(_xll.qlIndexFixing(Index1M,$H2489,TRUE,_xll.ohTrigger(RecalcTrigger,Trigger1M)),NA())</f>
        <v>1.4315804419149647E-2</v>
      </c>
      <c r="K2489" s="44" t="e">
        <f>IFERROR(_xll.qlIndexFixing(Index3M,H2489,TRUE,_xll.ohTrigger(RecalcTrigger,Trigger3M)),NA())</f>
        <v>#N/A</v>
      </c>
      <c r="L2489" s="44">
        <f>IFERROR(_xll.qlIndexFixing(Index6M,$H2489,TRUE,_xll.ohTrigger(RecalcTrigger,Trigger6M)),NA())</f>
        <v>1.3709263082498629E-2</v>
      </c>
      <c r="M2489" s="183">
        <f>IFERROR(_xll.qlIndexFixing(Index1Y,$H2489,TRUE,_xll.ohTrigger(RecalcTrigger,Trigger1Y)),NA())</f>
        <v>1.4258775350349808E-2</v>
      </c>
      <c r="N2489" s="182">
        <f>IFERROR(_xll.qlIndexFixing(ONIndex1M,I2489,TRUE,_xll.ohTrigger(RecalcTrigger,Trigger1M)),NA())</f>
        <v>1.431728093945317E-2</v>
      </c>
      <c r="O2489" s="44" t="e">
        <f>IFERROR(_xll.qlIndexFixing(ONIndex3M,I2489,TRUE,_xll.ohTrigger(RecalcTrigger,Trigger3M)),NA())</f>
        <v>#N/A</v>
      </c>
      <c r="P2489" s="44">
        <f>IFERROR(_xll.qlIndexFixing(ONIndex6M,I2489,TRUE,_xll.ohTrigger(RecalcTrigger,Trigger6M)),NA())</f>
        <v>1.3838264707253245E-2</v>
      </c>
      <c r="Q2489" s="183">
        <f>IFERROR(_xll.qlIndexFixing(ONIndex1Y,I2489,TRUE,_xll.ohTrigger(RecalcTrigger,Trigger1Y)),NA())</f>
        <v>1.4434267754488417E-2</v>
      </c>
    </row>
    <row r="2490" spans="2:17" x14ac:dyDescent="0.2">
      <c r="B2490" s="39" t="s">
        <v>42</v>
      </c>
      <c r="D2490" s="42">
        <f>_xll.qlCalendarAdvance(Calendar,$D2489,B2490,"f",FALSE)</f>
        <v>56920</v>
      </c>
      <c r="E2490" s="177">
        <f>_xll.qlInterestRateIndexValueDate(IndexON,D2490)</f>
        <v>56920</v>
      </c>
      <c r="F2490" s="193">
        <f>IFERROR(_xll.qlIndexFixing(IndexON,D2490,TRUE,_xll.ohTrigger(RecalcTrigger,TriggerON)),NA())</f>
        <v>1.3980813337592934E-2</v>
      </c>
      <c r="H2490" s="42">
        <f>_xll.qlCalendarAdvance(Calendar,$H2489,B2490,"f",FALSE)</f>
        <v>56920</v>
      </c>
      <c r="I2490" s="177">
        <f>_xll.qlInterestRateIndexValueDate(Index1M,$H2490)</f>
        <v>56922</v>
      </c>
      <c r="J2490" s="182">
        <f>IFERROR(_xll.qlIndexFixing(Index1M,$H2490,TRUE,_xll.ohTrigger(RecalcTrigger,Trigger1M)),NA())</f>
        <v>1.4309514044868188E-2</v>
      </c>
      <c r="K2490" s="44" t="e">
        <f>IFERROR(_xll.qlIndexFixing(Index3M,H2490,TRUE,_xll.ohTrigger(RecalcTrigger,Trigger3M)),NA())</f>
        <v>#N/A</v>
      </c>
      <c r="L2490" s="44">
        <f>IFERROR(_xll.qlIndexFixing(Index6M,$H2490,TRUE,_xll.ohTrigger(RecalcTrigger,Trigger6M)),NA())</f>
        <v>1.3695859066675125E-2</v>
      </c>
      <c r="M2490" s="183">
        <f>IFERROR(_xll.qlIndexFixing(Index1Y,$H2490,TRUE,_xll.ohTrigger(RecalcTrigger,Trigger1Y)),NA())</f>
        <v>1.4247928991185727E-2</v>
      </c>
      <c r="N2490" s="182">
        <f>IFERROR(_xll.qlIndexFixing(ONIndex1M,I2490,TRUE,_xll.ohTrigger(RecalcTrigger,Trigger1M)),NA())</f>
        <v>1.4311034152925117E-2</v>
      </c>
      <c r="O2490" s="44" t="e">
        <f>IFERROR(_xll.qlIndexFixing(ONIndex3M,I2490,TRUE,_xll.ohTrigger(RecalcTrigger,Trigger3M)),NA())</f>
        <v>#N/A</v>
      </c>
      <c r="P2490" s="44">
        <f>IFERROR(_xll.qlIndexFixing(ONIndex6M,I2490,TRUE,_xll.ohTrigger(RecalcTrigger,Trigger6M)),NA())</f>
        <v>1.3824185612962836E-2</v>
      </c>
      <c r="Q2490" s="183">
        <f>IFERROR(_xll.qlIndexFixing(ONIndex1Y,I2490,TRUE,_xll.ohTrigger(RecalcTrigger,Trigger1Y)),NA())</f>
        <v>1.4423423184046769E-2</v>
      </c>
    </row>
    <row r="2491" spans="2:17" x14ac:dyDescent="0.2">
      <c r="B2491" s="39" t="s">
        <v>42</v>
      </c>
      <c r="D2491" s="42">
        <f>_xll.qlCalendarAdvance(Calendar,$D2490,B2491,"f",FALSE)</f>
        <v>56927</v>
      </c>
      <c r="E2491" s="177">
        <f>_xll.qlInterestRateIndexValueDate(IndexON,D2491)</f>
        <v>56927</v>
      </c>
      <c r="F2491" s="193">
        <f>IFERROR(_xll.qlIndexFixing(IndexON,D2491,TRUE,_xll.ohTrigger(RecalcTrigger,TriggerON)),NA())</f>
        <v>1.3970243813776761E-2</v>
      </c>
      <c r="H2491" s="42">
        <f>_xll.qlCalendarAdvance(Calendar,$H2490,B2491,"f",FALSE)</f>
        <v>56927</v>
      </c>
      <c r="I2491" s="177">
        <f>_xll.qlInterestRateIndexValueDate(Index1M,$H2491)</f>
        <v>56929</v>
      </c>
      <c r="J2491" s="182">
        <f>IFERROR(_xll.qlIndexFixing(Index1M,$H2491,TRUE,_xll.ohTrigger(RecalcTrigger,Trigger1M)),NA())</f>
        <v>1.4303201807842614E-2</v>
      </c>
      <c r="K2491" s="44" t="e">
        <f>IFERROR(_xll.qlIndexFixing(Index3M,H2491,TRUE,_xll.ohTrigger(RecalcTrigger,Trigger3M)),NA())</f>
        <v>#N/A</v>
      </c>
      <c r="L2491" s="44">
        <f>IFERROR(_xll.qlIndexFixing(Index6M,$H2491,TRUE,_xll.ohTrigger(RecalcTrigger,Trigger6M)),NA())</f>
        <v>1.3681735956348626E-2</v>
      </c>
      <c r="M2491" s="183">
        <f>IFERROR(_xll.qlIndexFixing(Index1Y,$H2491,TRUE,_xll.ohTrigger(RecalcTrigger,Trigger1Y)),NA())</f>
        <v>1.4237095848635974E-2</v>
      </c>
      <c r="N2491" s="182">
        <f>IFERROR(_xll.qlIndexFixing(ONIndex1M,I2491,TRUE,_xll.ohTrigger(RecalcTrigger,Trigger1M)),NA())</f>
        <v>1.4304765570152256E-2</v>
      </c>
      <c r="O2491" s="44" t="e">
        <f>IFERROR(_xll.qlIndexFixing(ONIndex3M,I2491,TRUE,_xll.ohTrigger(RecalcTrigger,Trigger3M)),NA())</f>
        <v>#N/A</v>
      </c>
      <c r="P2491" s="44">
        <f>IFERROR(_xll.qlIndexFixing(ONIndex6M,I2491,TRUE,_xll.ohTrigger(RecalcTrigger,Trigger6M)),NA())</f>
        <v>1.3810050515550287E-2</v>
      </c>
      <c r="Q2491" s="183">
        <f>IFERROR(_xll.qlIndexFixing(ONIndex1Y,I2491,TRUE,_xll.ohTrigger(RecalcTrigger,Trigger1Y)),NA())</f>
        <v>1.4412538164121358E-2</v>
      </c>
    </row>
    <row r="2492" spans="2:17" x14ac:dyDescent="0.2">
      <c r="B2492" s="39" t="s">
        <v>42</v>
      </c>
      <c r="D2492" s="42">
        <f>_xll.qlCalendarAdvance(Calendar,$D2491,B2492,"f",FALSE)</f>
        <v>56934</v>
      </c>
      <c r="E2492" s="177">
        <f>_xll.qlInterestRateIndexValueDate(IndexON,D2492)</f>
        <v>56934</v>
      </c>
      <c r="F2492" s="193">
        <f>IFERROR(_xll.qlIndexFixing(IndexON,D2492,TRUE,_xll.ohTrigger(RecalcTrigger,TriggerON)),NA())</f>
        <v>1.3959633402986782E-2</v>
      </c>
      <c r="H2492" s="42">
        <f>_xll.qlCalendarAdvance(Calendar,$H2491,B2492,"f",FALSE)</f>
        <v>56934</v>
      </c>
      <c r="I2492" s="177">
        <f>_xll.qlInterestRateIndexValueDate(Index1M,$H2492)</f>
        <v>56936</v>
      </c>
      <c r="J2492" s="182">
        <f>IFERROR(_xll.qlIndexFixing(Index1M,$H2492,TRUE,_xll.ohTrigger(RecalcTrigger,Trigger1M)),NA())</f>
        <v>1.4296867681858894E-2</v>
      </c>
      <c r="K2492" s="44" t="e">
        <f>IFERROR(_xll.qlIndexFixing(Index3M,H2492,TRUE,_xll.ohTrigger(RecalcTrigger,Trigger3M)),NA())</f>
        <v>#N/A</v>
      </c>
      <c r="L2492" s="44">
        <f>IFERROR(_xll.qlIndexFixing(Index6M,$H2492,TRUE,_xll.ohTrigger(RecalcTrigger,Trigger6M)),NA())</f>
        <v>1.3667639884456914E-2</v>
      </c>
      <c r="M2492" s="183">
        <f>IFERROR(_xll.qlIndexFixing(Index1Y,$H2492,TRUE,_xll.ohTrigger(RecalcTrigger,Trigger1Y)),NA())</f>
        <v>1.422627712748247E-2</v>
      </c>
      <c r="N2492" s="182">
        <f>IFERROR(_xll.qlIndexFixing(ONIndex1M,I2492,TRUE,_xll.ohTrigger(RecalcTrigger,Trigger1M)),NA())</f>
        <v>1.4298475164915558E-2</v>
      </c>
      <c r="O2492" s="44" t="e">
        <f>IFERROR(_xll.qlIndexFixing(ONIndex3M,I2492,TRUE,_xll.ohTrigger(RecalcTrigger,Trigger3M)),NA())</f>
        <v>#N/A</v>
      </c>
      <c r="P2492" s="44">
        <f>IFERROR(_xll.qlIndexFixing(ONIndex6M,I2492,TRUE,_xll.ohTrigger(RecalcTrigger,Trigger6M)),NA())</f>
        <v>1.3795859340675065E-2</v>
      </c>
      <c r="Q2492" s="183">
        <f>IFERROR(_xll.qlIndexFixing(ONIndex1Y,I2492,TRUE,_xll.ohTrigger(RecalcTrigger,Trigger1Y)),NA())</f>
        <v>1.4401612642034323E-2</v>
      </c>
    </row>
    <row r="2493" spans="2:17" x14ac:dyDescent="0.2">
      <c r="B2493" s="39" t="s">
        <v>42</v>
      </c>
      <c r="D2493" s="42">
        <f>_xll.qlCalendarAdvance(Calendar,$D2492,B2493,"f",FALSE)</f>
        <v>56941</v>
      </c>
      <c r="E2493" s="177">
        <f>_xll.qlInterestRateIndexValueDate(IndexON,D2493)</f>
        <v>56941</v>
      </c>
      <c r="F2493" s="193">
        <f>IFERROR(_xll.qlIndexFixing(IndexON,D2493,TRUE,_xll.ohTrigger(RecalcTrigger,TriggerON)),NA())</f>
        <v>1.3948982053264558E-2</v>
      </c>
      <c r="H2493" s="42">
        <f>_xll.qlCalendarAdvance(Calendar,$H2492,B2493,"f",FALSE)</f>
        <v>56941</v>
      </c>
      <c r="I2493" s="177">
        <f>_xll.qlInterestRateIndexValueDate(Index1M,$H2493)</f>
        <v>56943</v>
      </c>
      <c r="J2493" s="182">
        <f>IFERROR(_xll.qlIndexFixing(Index1M,$H2493,TRUE,_xll.ohTrigger(RecalcTrigger,Trigger1M)),NA())</f>
        <v>1.4289561010880636E-2</v>
      </c>
      <c r="K2493" s="44" t="e">
        <f>IFERROR(_xll.qlIndexFixing(Index3M,H2493,TRUE,_xll.ohTrigger(RecalcTrigger,Trigger3M)),NA())</f>
        <v>#N/A</v>
      </c>
      <c r="L2493" s="44">
        <f>IFERROR(_xll.qlIndexFixing(Index6M,$H2493,TRUE,_xll.ohTrigger(RecalcTrigger,Trigger6M)),NA())</f>
        <v>1.3653574986662791E-2</v>
      </c>
      <c r="M2493" s="183">
        <f>IFERROR(_xll.qlIndexFixing(Index1Y,$H2493,TRUE,_xll.ohTrigger(RecalcTrigger,Trigger1Y)),NA())</f>
        <v>1.4215474034668241E-2</v>
      </c>
      <c r="N2493" s="182">
        <f>IFERROR(_xll.qlIndexFixing(ONIndex1M,I2493,TRUE,_xll.ohTrigger(RecalcTrigger,Trigger1M)),NA())</f>
        <v>1.4292162911235806E-2</v>
      </c>
      <c r="O2493" s="44" t="e">
        <f>IFERROR(_xll.qlIndexFixing(ONIndex3M,I2493,TRUE,_xll.ohTrigger(RecalcTrigger,Trigger3M)),NA())</f>
        <v>#N/A</v>
      </c>
      <c r="P2493" s="44">
        <f>IFERROR(_xll.qlIndexFixing(ONIndex6M,I2493,TRUE,_xll.ohTrigger(RecalcTrigger,Trigger6M)),NA())</f>
        <v>1.3781612014476252E-2</v>
      </c>
      <c r="Q2493" s="183">
        <f>IFERROR(_xll.qlIndexFixing(ONIndex1Y,I2493,TRUE,_xll.ohTrigger(RecalcTrigger,Trigger1Y)),NA())</f>
        <v>1.4390646565027865E-2</v>
      </c>
    </row>
    <row r="2494" spans="2:17" x14ac:dyDescent="0.2">
      <c r="B2494" s="39" t="s">
        <v>42</v>
      </c>
      <c r="D2494" s="42">
        <f>_xll.qlCalendarAdvance(Calendar,$D2493,B2494,"f",FALSE)</f>
        <v>56948</v>
      </c>
      <c r="E2494" s="177">
        <f>_xll.qlInterestRateIndexValueDate(IndexON,D2494)</f>
        <v>56948</v>
      </c>
      <c r="F2494" s="193">
        <f>IFERROR(_xll.qlIndexFixing(IndexON,D2494,TRUE,_xll.ohTrigger(RecalcTrigger,TriggerON)),NA())</f>
        <v>1.3938289712971397E-2</v>
      </c>
      <c r="H2494" s="42">
        <f>_xll.qlCalendarAdvance(Calendar,$H2493,B2494,"f",FALSE)</f>
        <v>56948</v>
      </c>
      <c r="I2494" s="177">
        <f>_xll.qlInterestRateIndexValueDate(Index1M,$H2494)</f>
        <v>56950</v>
      </c>
      <c r="J2494" s="182">
        <f>IFERROR(_xll.qlIndexFixing(Index1M,$H2494,TRUE,_xll.ohTrigger(RecalcTrigger,Trigger1M)),NA())</f>
        <v>1.4280338399141335E-2</v>
      </c>
      <c r="K2494" s="44" t="e">
        <f>IFERROR(_xll.qlIndexFixing(Index3M,H2494,TRUE,_xll.ohTrigger(RecalcTrigger,Trigger3M)),NA())</f>
        <v>#N/A</v>
      </c>
      <c r="L2494" s="44">
        <f>IFERROR(_xll.qlIndexFixing(Index6M,$H2494,TRUE,_xll.ohTrigger(RecalcTrigger,Trigger6M)),NA())</f>
        <v>1.3638817092988214E-2</v>
      </c>
      <c r="M2494" s="183">
        <f>IFERROR(_xll.qlIndexFixing(Index1Y,$H2494,TRUE,_xll.ohTrigger(RecalcTrigger,Trigger1Y)),NA())</f>
        <v>1.4204687779299799E-2</v>
      </c>
      <c r="N2494" s="182">
        <f>IFERROR(_xll.qlIndexFixing(ONIndex1M,I2494,TRUE,_xll.ohTrigger(RecalcTrigger,Trigger1M)),NA())</f>
        <v>1.4285828782574228E-2</v>
      </c>
      <c r="O2494" s="44" t="e">
        <f>IFERROR(_xll.qlIndexFixing(ONIndex3M,I2494,TRUE,_xll.ohTrigger(RecalcTrigger,Trigger3M)),NA())</f>
        <v>#N/A</v>
      </c>
      <c r="P2494" s="44">
        <f>IFERROR(_xll.qlIndexFixing(ONIndex6M,I2494,TRUE,_xll.ohTrigger(RecalcTrigger,Trigger6M)),NA())</f>
        <v>1.3767308463172867E-2</v>
      </c>
      <c r="Q2494" s="183">
        <f>IFERROR(_xll.qlIndexFixing(ONIndex1Y,I2494,TRUE,_xll.ohTrigger(RecalcTrigger,Trigger1Y)),NA())</f>
        <v>1.4379639880424122E-2</v>
      </c>
    </row>
    <row r="2495" spans="2:17" x14ac:dyDescent="0.2">
      <c r="B2495" s="39" t="s">
        <v>42</v>
      </c>
      <c r="D2495" s="42">
        <f>_xll.qlCalendarAdvance(Calendar,$D2494,B2495,"f",FALSE)</f>
        <v>56955</v>
      </c>
      <c r="E2495" s="177">
        <f>_xll.qlInterestRateIndexValueDate(IndexON,D2495)</f>
        <v>56955</v>
      </c>
      <c r="F2495" s="193">
        <f>IFERROR(_xll.qlIndexFixing(IndexON,D2495,TRUE,_xll.ohTrigger(RecalcTrigger,TriggerON)),NA())</f>
        <v>1.392755633014886E-2</v>
      </c>
      <c r="H2495" s="42">
        <f>_xll.qlCalendarAdvance(Calendar,$H2494,B2495,"f",FALSE)</f>
        <v>56955</v>
      </c>
      <c r="I2495" s="177">
        <f>_xll.qlInterestRateIndexValueDate(Index1M,$H2495)</f>
        <v>56957</v>
      </c>
      <c r="J2495" s="182">
        <f>IFERROR(_xll.qlIndexFixing(Index1M,$H2495,TRUE,_xll.ohTrigger(RecalcTrigger,Trigger1M)),NA())</f>
        <v>1.426921073111681E-2</v>
      </c>
      <c r="K2495" s="44" t="e">
        <f>IFERROR(_xll.qlIndexFixing(Index3M,H2495,TRUE,_xll.ohTrigger(RecalcTrigger,Trigger3M)),NA())</f>
        <v>#N/A</v>
      </c>
      <c r="L2495" s="44">
        <f>IFERROR(_xll.qlIndexFixing(Index6M,$H2495,TRUE,_xll.ohTrigger(RecalcTrigger,Trigger6M)),NA())</f>
        <v>1.3624830009896902E-2</v>
      </c>
      <c r="M2495" s="183">
        <f>IFERROR(_xll.qlIndexFixing(Index1Y,$H2495,TRUE,_xll.ohTrigger(RecalcTrigger,Trigger1Y)),NA())</f>
        <v>1.4193919572645182E-2</v>
      </c>
      <c r="N2495" s="182">
        <f>IFERROR(_xll.qlIndexFixing(ONIndex1M,I2495,TRUE,_xll.ohTrigger(RecalcTrigger,Trigger1M)),NA())</f>
        <v>1.4279472753031541E-2</v>
      </c>
      <c r="O2495" s="44" t="e">
        <f>IFERROR(_xll.qlIndexFixing(ONIndex3M,I2495,TRUE,_xll.ohTrigger(RecalcTrigger,Trigger3M)),NA())</f>
        <v>#N/A</v>
      </c>
      <c r="P2495" s="44">
        <f>IFERROR(_xll.qlIndexFixing(ONIndex6M,I2495,TRUE,_xll.ohTrigger(RecalcTrigger,Trigger6M)),NA())</f>
        <v>1.3752948612903992E-2</v>
      </c>
      <c r="Q2495" s="183">
        <f>IFERROR(_xll.qlIndexFixing(ONIndex1Y,I2495,TRUE,_xll.ohTrigger(RecalcTrigger,Trigger1Y)),NA())</f>
        <v>1.4368592535545233E-2</v>
      </c>
    </row>
    <row r="2496" spans="2:17" x14ac:dyDescent="0.2">
      <c r="B2496" s="39" t="s">
        <v>42</v>
      </c>
      <c r="D2496" s="42">
        <f>_xll.qlCalendarAdvance(Calendar,$D2495,B2496,"f",FALSE)</f>
        <v>56962</v>
      </c>
      <c r="E2496" s="177">
        <f>_xll.qlInterestRateIndexValueDate(IndexON,D2496)</f>
        <v>56962</v>
      </c>
      <c r="F2496" s="193">
        <f>IFERROR(_xll.qlIndexFixing(IndexON,D2496,TRUE,_xll.ohTrigger(RecalcTrigger,TriggerON)),NA())</f>
        <v>1.3916781853318128E-2</v>
      </c>
      <c r="H2496" s="42">
        <f>_xll.qlCalendarAdvance(Calendar,$H2495,B2496,"f",FALSE)</f>
        <v>56962</v>
      </c>
      <c r="I2496" s="177">
        <f>_xll.qlInterestRateIndexValueDate(Index1M,$H2496)</f>
        <v>56964</v>
      </c>
      <c r="J2496" s="182">
        <f>IFERROR(_xll.qlIndexFixing(Index1M,$H2496,TRUE,_xll.ohTrigger(RecalcTrigger,Trigger1M)),NA())</f>
        <v>1.4256188918293777E-2</v>
      </c>
      <c r="K2496" s="44" t="e">
        <f>IFERROR(_xll.qlIndexFixing(Index3M,H2496,TRUE,_xll.ohTrigger(RecalcTrigger,Trigger3M)),NA())</f>
        <v>#N/A</v>
      </c>
      <c r="L2496" s="44">
        <f>IFERROR(_xll.qlIndexFixing(Index6M,$H2496,TRUE,_xll.ohTrigger(RecalcTrigger,Trigger6M)),NA())</f>
        <v>1.3610886599644923E-2</v>
      </c>
      <c r="M2496" s="183">
        <f>IFERROR(_xll.qlIndexFixing(Index1Y,$H2496,TRUE,_xll.ohTrigger(RecalcTrigger,Trigger1Y)),NA())</f>
        <v>1.4183170628137011E-2</v>
      </c>
      <c r="N2496" s="182">
        <f>IFERROR(_xll.qlIndexFixing(ONIndex1M,I2496,TRUE,_xll.ohTrigger(RecalcTrigger,Trigger1M)),NA())</f>
        <v>1.4272473726473223E-2</v>
      </c>
      <c r="O2496" s="44" t="e">
        <f>IFERROR(_xll.qlIndexFixing(ONIndex3M,I2496,TRUE,_xll.ohTrigger(RecalcTrigger,Trigger3M)),NA())</f>
        <v>#N/A</v>
      </c>
      <c r="P2496" s="44">
        <f>IFERROR(_xll.qlIndexFixing(ONIndex6M,I2496,TRUE,_xll.ohTrigger(RecalcTrigger,Trigger6M)),NA())</f>
        <v>1.3738532745124488E-2</v>
      </c>
      <c r="Q2496" s="183">
        <f>IFERROR(_xll.qlIndexFixing(ONIndex1Y,I2496,TRUE,_xll.ohTrigger(RecalcTrigger,Trigger1Y)),NA())</f>
        <v>1.4357504681390409E-2</v>
      </c>
    </row>
    <row r="2497" spans="2:17" x14ac:dyDescent="0.2">
      <c r="B2497" s="39" t="s">
        <v>42</v>
      </c>
      <c r="D2497" s="42">
        <f>_xll.qlCalendarAdvance(Calendar,$D2496,B2497,"f",FALSE)</f>
        <v>56969</v>
      </c>
      <c r="E2497" s="177">
        <f>_xll.qlInterestRateIndexValueDate(IndexON,D2497)</f>
        <v>56969</v>
      </c>
      <c r="F2497" s="193">
        <f>IFERROR(_xll.qlIndexFixing(IndexON,D2497,TRUE,_xll.ohTrigger(RecalcTrigger,TriggerON)),NA())</f>
        <v>1.3905384950616551E-2</v>
      </c>
      <c r="H2497" s="42">
        <f>_xll.qlCalendarAdvance(Calendar,$H2496,B2497,"f",FALSE)</f>
        <v>56969</v>
      </c>
      <c r="I2497" s="177">
        <f>_xll.qlInterestRateIndexValueDate(Index1M,$H2497)</f>
        <v>56971</v>
      </c>
      <c r="J2497" s="182">
        <f>IFERROR(_xll.qlIndexFixing(Index1M,$H2497,TRUE,_xll.ohTrigger(RecalcTrigger,Trigger1M)),NA())</f>
        <v>1.4241458694095877E-2</v>
      </c>
      <c r="K2497" s="44" t="e">
        <f>IFERROR(_xll.qlIndexFixing(Index3M,H2497,TRUE,_xll.ohTrigger(RecalcTrigger,Trigger3M)),NA())</f>
        <v>#N/A</v>
      </c>
      <c r="L2497" s="44">
        <f>IFERROR(_xll.qlIndexFixing(Index6M,$H2497,TRUE,_xll.ohTrigger(RecalcTrigger,Trigger6M)),NA())</f>
        <v>1.3596990953700865E-2</v>
      </c>
      <c r="M2497" s="183">
        <f>IFERROR(_xll.qlIndexFixing(Index1Y,$H2497,TRUE,_xll.ohTrigger(RecalcTrigger,Trigger1Y)),NA())</f>
        <v>1.4171492864965957E-2</v>
      </c>
      <c r="N2497" s="182">
        <f>IFERROR(_xll.qlIndexFixing(ONIndex1M,I2497,TRUE,_xll.ohTrigger(RecalcTrigger,Trigger1M)),NA())</f>
        <v>1.4257404853523781E-2</v>
      </c>
      <c r="O2497" s="44" t="e">
        <f>IFERROR(_xll.qlIndexFixing(ONIndex3M,I2497,TRUE,_xll.ohTrigger(RecalcTrigger,Trigger3M)),NA())</f>
        <v>#N/A</v>
      </c>
      <c r="P2497" s="44">
        <f>IFERROR(_xll.qlIndexFixing(ONIndex6M,I2497,TRUE,_xll.ohTrigger(RecalcTrigger,Trigger6M)),NA())</f>
        <v>1.3724119852405181E-2</v>
      </c>
      <c r="Q2497" s="183">
        <f>IFERROR(_xll.qlIndexFixing(ONIndex1Y,I2497,TRUE,_xll.ohTrigger(RecalcTrigger,Trigger1Y)),NA())</f>
        <v>1.4346410103174279E-2</v>
      </c>
    </row>
    <row r="2498" spans="2:17" x14ac:dyDescent="0.2">
      <c r="B2498" s="39" t="s">
        <v>42</v>
      </c>
      <c r="D2498" s="42">
        <f>_xll.qlCalendarAdvance(Calendar,$D2497,B2498,"f",FALSE)</f>
        <v>56976</v>
      </c>
      <c r="E2498" s="177">
        <f>_xll.qlInterestRateIndexValueDate(IndexON,D2498)</f>
        <v>56976</v>
      </c>
      <c r="F2498" s="193">
        <f>IFERROR(_xll.qlIndexFixing(IndexON,D2498,TRUE,_xll.ohTrigger(RecalcTrigger,TriggerON)),NA())</f>
        <v>1.3891857310968092E-2</v>
      </c>
      <c r="H2498" s="42">
        <f>_xll.qlCalendarAdvance(Calendar,$H2497,B2498,"f",FALSE)</f>
        <v>56976</v>
      </c>
      <c r="I2498" s="177">
        <f>_xll.qlInterestRateIndexValueDate(Index1M,$H2498)</f>
        <v>56978</v>
      </c>
      <c r="J2498" s="182">
        <f>IFERROR(_xll.qlIndexFixing(Index1M,$H2498,TRUE,_xll.ohTrigger(RecalcTrigger,Trigger1M)),NA())</f>
        <v>1.4226445102361041E-2</v>
      </c>
      <c r="K2498" s="44" t="e">
        <f>IFERROR(_xll.qlIndexFixing(Index3M,H2498,TRUE,_xll.ohTrigger(RecalcTrigger,Trigger3M)),NA())</f>
        <v>#N/A</v>
      </c>
      <c r="L2498" s="44">
        <f>IFERROR(_xll.qlIndexFixing(Index6M,$H2498,TRUE,_xll.ohTrigger(RecalcTrigger,Trigger6M)),NA())</f>
        <v>1.3583145424762869E-2</v>
      </c>
      <c r="M2498" s="183">
        <f>IFERROR(_xll.qlIndexFixing(Index1Y,$H2498,TRUE,_xll.ohTrigger(RecalcTrigger,Trigger1Y)),NA())</f>
        <v>1.4163156075662859E-2</v>
      </c>
      <c r="N2498" s="182">
        <f>IFERROR(_xll.qlIndexFixing(ONIndex1M,I2498,TRUE,_xll.ohTrigger(RecalcTrigger,Trigger1M)),NA())</f>
        <v>1.4242363745324838E-2</v>
      </c>
      <c r="O2498" s="44" t="e">
        <f>IFERROR(_xll.qlIndexFixing(ONIndex3M,I2498,TRUE,_xll.ohTrigger(RecalcTrigger,Trigger3M)),NA())</f>
        <v>#N/A</v>
      </c>
      <c r="P2498" s="44">
        <f>IFERROR(_xll.qlIndexFixing(ONIndex6M,I2498,TRUE,_xll.ohTrigger(RecalcTrigger,Trigger6M)),NA())</f>
        <v>1.3709755192223838E-2</v>
      </c>
      <c r="Q2498" s="183">
        <f>IFERROR(_xll.qlIndexFixing(ONIndex1Y,I2498,TRUE,_xll.ohTrigger(RecalcTrigger,Trigger1Y)),NA())</f>
        <v>1.4335334718005299E-2</v>
      </c>
    </row>
    <row r="2499" spans="2:17" x14ac:dyDescent="0.2">
      <c r="B2499" s="39" t="s">
        <v>42</v>
      </c>
      <c r="D2499" s="42">
        <f>_xll.qlCalendarAdvance(Calendar,$D2498,B2499,"f",FALSE)</f>
        <v>56983</v>
      </c>
      <c r="E2499" s="177">
        <f>_xll.qlInterestRateIndexValueDate(IndexON,D2499)</f>
        <v>56983</v>
      </c>
      <c r="F2499" s="193">
        <f>IFERROR(_xll.qlIndexFixing(IndexON,D2499,TRUE,_xll.ohTrigger(RecalcTrigger,TriggerON)),NA())</f>
        <v>1.3878357858772006E-2</v>
      </c>
      <c r="H2499" s="42">
        <f>_xll.qlCalendarAdvance(Calendar,$H2498,B2499,"f",FALSE)</f>
        <v>56983</v>
      </c>
      <c r="I2499" s="177">
        <f>_xll.qlInterestRateIndexValueDate(Index1M,$H2499)</f>
        <v>56985</v>
      </c>
      <c r="J2499" s="182">
        <f>IFERROR(_xll.qlIndexFixing(Index1M,$H2499,TRUE,_xll.ohTrigger(RecalcTrigger,Trigger1M)),NA())</f>
        <v>1.4211459574292595E-2</v>
      </c>
      <c r="K2499" s="44" t="e">
        <f>IFERROR(_xll.qlIndexFixing(Index3M,H2499,TRUE,_xll.ohTrigger(RecalcTrigger,Trigger3M)),NA())</f>
        <v>#N/A</v>
      </c>
      <c r="L2499" s="44">
        <f>IFERROR(_xll.qlIndexFixing(Index6M,$H2499,TRUE,_xll.ohTrigger(RecalcTrigger,Trigger6M)),NA())</f>
        <v>1.3570063140547872E-2</v>
      </c>
      <c r="M2499" s="183">
        <f>IFERROR(_xll.qlIndexFixing(Index1Y,$H2499,TRUE,_xll.ohTrigger(RecalcTrigger,Trigger1Y)),NA())</f>
        <v>1.4151048772285053E-2</v>
      </c>
      <c r="N2499" s="182">
        <f>IFERROR(_xll.qlIndexFixing(ONIndex1M,I2499,TRUE,_xll.ohTrigger(RecalcTrigger,Trigger1M)),NA())</f>
        <v>1.4227350494842028E-2</v>
      </c>
      <c r="O2499" s="44" t="e">
        <f>IFERROR(_xll.qlIndexFixing(ONIndex3M,I2499,TRUE,_xll.ohTrigger(RecalcTrigger,Trigger3M)),NA())</f>
        <v>#N/A</v>
      </c>
      <c r="P2499" s="44">
        <f>IFERROR(_xll.qlIndexFixing(ONIndex6M,I2499,TRUE,_xll.ohTrigger(RecalcTrigger,Trigger6M)),NA())</f>
        <v>1.3695438891039302E-2</v>
      </c>
      <c r="Q2499" s="183">
        <f>IFERROR(_xll.qlIndexFixing(ONIndex1Y,I2499,TRUE,_xll.ohTrigger(RecalcTrigger,Trigger1Y)),NA())</f>
        <v>1.432427858775398E-2</v>
      </c>
    </row>
    <row r="2500" spans="2:17" x14ac:dyDescent="0.2">
      <c r="B2500" s="39" t="s">
        <v>42</v>
      </c>
      <c r="D2500" s="42">
        <f>_xll.qlCalendarAdvance(Calendar,$D2499,B2500,"f",FALSE)</f>
        <v>56990</v>
      </c>
      <c r="E2500" s="177">
        <f>_xll.qlInterestRateIndexValueDate(IndexON,D2500)</f>
        <v>56990</v>
      </c>
      <c r="F2500" s="193">
        <f>IFERROR(_xll.qlIndexFixing(IndexON,D2500,TRUE,_xll.ohTrigger(RecalcTrigger,TriggerON)),NA())</f>
        <v>1.3864886682437572E-2</v>
      </c>
      <c r="H2500" s="42">
        <f>_xll.qlCalendarAdvance(Calendar,$H2499,B2500,"f",FALSE)</f>
        <v>56990</v>
      </c>
      <c r="I2500" s="177">
        <f>_xll.qlInterestRateIndexValueDate(Index1M,$H2500)</f>
        <v>56992</v>
      </c>
      <c r="J2500" s="182">
        <f>IFERROR(_xll.qlIndexFixing(Index1M,$H2500,TRUE,_xll.ohTrigger(RecalcTrigger,Trigger1M)),NA())</f>
        <v>1.4196502202708794E-2</v>
      </c>
      <c r="K2500" s="44" t="e">
        <f>IFERROR(_xll.qlIndexFixing(Index3M,H2500,TRUE,_xll.ohTrigger(RecalcTrigger,Trigger3M)),NA())</f>
        <v>#N/A</v>
      </c>
      <c r="L2500" s="44">
        <f>IFERROR(_xll.qlIndexFixing(Index6M,$H2500,TRUE,_xll.ohTrigger(RecalcTrigger,Trigger6M)),NA())</f>
        <v>1.3556315340439879E-2</v>
      </c>
      <c r="M2500" s="183">
        <f>IFERROR(_xll.qlIndexFixing(Index1Y,$H2500,TRUE,_xll.ohTrigger(RecalcTrigger,Trigger1Y)),NA())</f>
        <v>1.4140384040761509E-2</v>
      </c>
      <c r="N2500" s="182">
        <f>IFERROR(_xll.qlIndexFixing(ONIndex1M,I2500,TRUE,_xll.ohTrigger(RecalcTrigger,Trigger1M)),NA())</f>
        <v>1.4212365194561372E-2</v>
      </c>
      <c r="O2500" s="44" t="e">
        <f>IFERROR(_xll.qlIndexFixing(ONIndex3M,I2500,TRUE,_xll.ohTrigger(RecalcTrigger,Trigger3M)),NA())</f>
        <v>#N/A</v>
      </c>
      <c r="P2500" s="44">
        <f>IFERROR(_xll.qlIndexFixing(ONIndex6M,I2500,TRUE,_xll.ohTrigger(RecalcTrigger,Trigger6M)),NA())</f>
        <v>1.3681171075070608E-2</v>
      </c>
      <c r="Q2500" s="183">
        <f>IFERROR(_xll.qlIndexFixing(ONIndex1Y,I2500,TRUE,_xll.ohTrigger(RecalcTrigger,Trigger1Y)),NA())</f>
        <v>1.431324177429083E-2</v>
      </c>
    </row>
    <row r="2501" spans="2:17" x14ac:dyDescent="0.2">
      <c r="B2501" s="39" t="s">
        <v>42</v>
      </c>
      <c r="D2501" s="42">
        <f>_xll.qlCalendarAdvance(Calendar,$D2500,B2501,"f",FALSE)</f>
        <v>56997</v>
      </c>
      <c r="E2501" s="177">
        <f>_xll.qlInterestRateIndexValueDate(IndexON,D2501)</f>
        <v>56997</v>
      </c>
      <c r="F2501" s="193">
        <f>IFERROR(_xll.qlIndexFixing(IndexON,D2501,TRUE,_xll.ohTrigger(RecalcTrigger,TriggerON)),NA())</f>
        <v>1.3851443870294133E-2</v>
      </c>
      <c r="H2501" s="42">
        <f>_xll.qlCalendarAdvance(Calendar,$H2500,B2501,"f",FALSE)</f>
        <v>56997</v>
      </c>
      <c r="I2501" s="177">
        <f>_xll.qlInterestRateIndexValueDate(Index1M,$H2501)</f>
        <v>56999</v>
      </c>
      <c r="J2501" s="182">
        <f>IFERROR(_xll.qlIndexFixing(Index1M,$H2501,TRUE,_xll.ohTrigger(RecalcTrigger,Trigger1M)),NA())</f>
        <v>1.4181573080415399E-2</v>
      </c>
      <c r="K2501" s="44" t="e">
        <f>IFERROR(_xll.qlIndexFixing(Index3M,H2501,TRUE,_xll.ohTrigger(RecalcTrigger,Trigger3M)),NA())</f>
        <v>#N/A</v>
      </c>
      <c r="L2501" s="44">
        <f>IFERROR(_xll.qlIndexFixing(Index6M,$H2501,TRUE,_xll.ohTrigger(RecalcTrigger,Trigger6M)),NA())</f>
        <v>1.3542618149679369E-2</v>
      </c>
      <c r="M2501" s="183">
        <f>IFERROR(_xll.qlIndexFixing(Index1Y,$H2501,TRUE,_xll.ohTrigger(RecalcTrigger,Trigger1Y)),NA())</f>
        <v>1.4129740695883682E-2</v>
      </c>
      <c r="N2501" s="182">
        <f>IFERROR(_xll.qlIndexFixing(ONIndex1M,I2501,TRUE,_xll.ohTrigger(RecalcTrigger,Trigger1M)),NA())</f>
        <v>1.4197407937368567E-2</v>
      </c>
      <c r="O2501" s="44" t="e">
        <f>IFERROR(_xll.qlIndexFixing(ONIndex3M,I2501,TRUE,_xll.ohTrigger(RecalcTrigger,Trigger3M)),NA())</f>
        <v>#N/A</v>
      </c>
      <c r="P2501" s="44">
        <f>IFERROR(_xll.qlIndexFixing(ONIndex6M,I2501,TRUE,_xll.ohTrigger(RecalcTrigger,Trigger6M)),NA())</f>
        <v>1.36669518707766E-2</v>
      </c>
      <c r="Q2501" s="183">
        <f>IFERROR(_xll.qlIndexFixing(ONIndex1Y,I2501,TRUE,_xll.ohTrigger(RecalcTrigger,Trigger1Y)),NA())</f>
        <v>1.4302224339965974E-2</v>
      </c>
    </row>
    <row r="2502" spans="2:17" x14ac:dyDescent="0.2">
      <c r="B2502" s="39" t="s">
        <v>42</v>
      </c>
      <c r="D2502" s="42">
        <f>_xll.qlCalendarAdvance(Calendar,$D2501,B2502,"f",FALSE)</f>
        <v>57004</v>
      </c>
      <c r="E2502" s="177">
        <f>_xll.qlInterestRateIndexValueDate(IndexON,D2502)</f>
        <v>57004</v>
      </c>
      <c r="F2502" s="193">
        <f>IFERROR(_xll.qlIndexFixing(IndexON,D2502,TRUE,_xll.ohTrigger(RecalcTrigger,TriggerON)),NA())</f>
        <v>1.3838029510830907E-2</v>
      </c>
      <c r="H2502" s="42">
        <f>_xll.qlCalendarAdvance(Calendar,$H2501,B2502,"f",FALSE)</f>
        <v>57004</v>
      </c>
      <c r="I2502" s="177">
        <f>_xll.qlInterestRateIndexValueDate(Index1M,$H2502)</f>
        <v>57006</v>
      </c>
      <c r="J2502" s="182">
        <f>IFERROR(_xll.qlIndexFixing(Index1M,$H2502,TRUE,_xll.ohTrigger(RecalcTrigger,Trigger1M)),NA())</f>
        <v>1.4166672300233163E-2</v>
      </c>
      <c r="K2502" s="44" t="e">
        <f>IFERROR(_xll.qlIndexFixing(Index3M,H2502,TRUE,_xll.ohTrigger(RecalcTrigger,Trigger3M)),NA())</f>
        <v>#N/A</v>
      </c>
      <c r="L2502" s="44">
        <f>IFERROR(_xll.qlIndexFixing(Index6M,$H2502,TRUE,_xll.ohTrigger(RecalcTrigger,Trigger6M)),NA())</f>
        <v>1.3528971694467809E-2</v>
      </c>
      <c r="M2502" s="183">
        <f>IFERROR(_xll.qlIndexFixing(Index1Y,$H2502,TRUE,_xll.ohTrigger(RecalcTrigger,Trigger1Y)),NA())</f>
        <v>1.4119118799917197E-2</v>
      </c>
      <c r="N2502" s="182">
        <f>IFERROR(_xll.qlIndexFixing(ONIndex1M,I2502,TRUE,_xll.ohTrigger(RecalcTrigger,Trigger1M)),NA())</f>
        <v>1.4182478816309185E-2</v>
      </c>
      <c r="O2502" s="44" t="e">
        <f>IFERROR(_xll.qlIndexFixing(ONIndex3M,I2502,TRUE,_xll.ohTrigger(RecalcTrigger,Trigger3M)),NA())</f>
        <v>#N/A</v>
      </c>
      <c r="P2502" s="44">
        <f>IFERROR(_xll.qlIndexFixing(ONIndex6M,I2502,TRUE,_xll.ohTrigger(RecalcTrigger,Trigger6M)),NA())</f>
        <v>1.3652781404616121E-2</v>
      </c>
      <c r="Q2502" s="183">
        <f>IFERROR(_xll.qlIndexFixing(ONIndex1Y,I2502,TRUE,_xll.ohTrigger(RecalcTrigger,Trigger1Y)),NA())</f>
        <v>1.4291226346729857E-2</v>
      </c>
    </row>
    <row r="2503" spans="2:17" x14ac:dyDescent="0.2">
      <c r="B2503" s="39" t="s">
        <v>42</v>
      </c>
      <c r="D2503" s="42">
        <f>_xll.qlCalendarAdvance(Calendar,$D2502,B2503,"f",FALSE)</f>
        <v>57011</v>
      </c>
      <c r="E2503" s="177">
        <f>_xll.qlInterestRateIndexValueDate(IndexON,D2503)</f>
        <v>57011</v>
      </c>
      <c r="F2503" s="193">
        <f>IFERROR(_xll.qlIndexFixing(IndexON,D2503,TRUE,_xll.ohTrigger(RecalcTrigger,TriggerON)),NA())</f>
        <v>1.3824643692457173E-2</v>
      </c>
      <c r="H2503" s="42">
        <f>_xll.qlCalendarAdvance(Calendar,$H2502,B2503,"f",FALSE)</f>
        <v>57011</v>
      </c>
      <c r="I2503" s="177">
        <f>_xll.qlInterestRateIndexValueDate(Index1M,$H2503)</f>
        <v>57013</v>
      </c>
      <c r="J2503" s="182">
        <f>IFERROR(_xll.qlIndexFixing(Index1M,$H2503,TRUE,_xll.ohTrigger(RecalcTrigger,Trigger1M)),NA())</f>
        <v>1.4154145589537528E-2</v>
      </c>
      <c r="K2503" s="44" t="e">
        <f>IFERROR(_xll.qlIndexFixing(Index3M,H2503,TRUE,_xll.ohTrigger(RecalcTrigger,Trigger3M)),NA())</f>
        <v>#N/A</v>
      </c>
      <c r="L2503" s="44">
        <f>IFERROR(_xll.qlIndexFixing(Index6M,$H2503,TRUE,_xll.ohTrigger(RecalcTrigger,Trigger6M)),NA())</f>
        <v>1.3515376101007981E-2</v>
      </c>
      <c r="M2503" s="183">
        <f>IFERROR(_xll.qlIndexFixing(Index1Y,$H2503,TRUE,_xll.ohTrigger(RecalcTrigger,Trigger1Y)),NA())</f>
        <v>1.4108518415124642E-2</v>
      </c>
      <c r="N2503" s="182">
        <f>IFERROR(_xll.qlIndexFixing(ONIndex1M,I2503,TRUE,_xll.ohTrigger(RecalcTrigger,Trigger1M)),NA())</f>
        <v>1.4167577923949182E-2</v>
      </c>
      <c r="O2503" s="44" t="e">
        <f>IFERROR(_xll.qlIndexFixing(ONIndex3M,I2503,TRUE,_xll.ohTrigger(RecalcTrigger,Trigger3M)),NA())</f>
        <v>#N/A</v>
      </c>
      <c r="P2503" s="44">
        <f>IFERROR(_xll.qlIndexFixing(ONIndex6M,I2503,TRUE,_xll.ohTrigger(RecalcTrigger,Trigger6M)),NA())</f>
        <v>1.363865980272827E-2</v>
      </c>
      <c r="Q2503" s="183">
        <f>IFERROR(_xll.qlIndexFixing(ONIndex1Y,I2503,TRUE,_xll.ohTrigger(RecalcTrigger,Trigger1Y)),NA())</f>
        <v>1.428024785661286E-2</v>
      </c>
    </row>
    <row r="2504" spans="2:17" x14ac:dyDescent="0.2">
      <c r="B2504" s="39" t="s">
        <v>42</v>
      </c>
      <c r="D2504" s="42">
        <f>_xll.qlCalendarAdvance(Calendar,$D2503,B2504,"f",FALSE)</f>
        <v>57018</v>
      </c>
      <c r="E2504" s="177">
        <f>_xll.qlInterestRateIndexValueDate(IndexON,D2504)</f>
        <v>57018</v>
      </c>
      <c r="F2504" s="193">
        <f>IFERROR(_xll.qlIndexFixing(IndexON,D2504,TRUE,_xll.ohTrigger(RecalcTrigger,TriggerON)),NA())</f>
        <v>1.3811286503742082E-2</v>
      </c>
      <c r="H2504" s="42">
        <f>_xll.qlCalendarAdvance(Calendar,$H2503,B2504,"f",FALSE)</f>
        <v>57018</v>
      </c>
      <c r="I2504" s="177">
        <f>_xll.qlInterestRateIndexValueDate(Index1M,$H2504)</f>
        <v>57020</v>
      </c>
      <c r="J2504" s="182">
        <f>IFERROR(_xll.qlIndexFixing(Index1M,$H2504,TRUE,_xll.ohTrigger(RecalcTrigger,Trigger1M)),NA())</f>
        <v>1.413929738620308E-2</v>
      </c>
      <c r="K2504" s="44" t="e">
        <f>IFERROR(_xll.qlIndexFixing(Index3M,H2504,TRUE,_xll.ohTrigger(RecalcTrigger,Trigger3M)),NA())</f>
        <v>#N/A</v>
      </c>
      <c r="L2504" s="44">
        <f>IFERROR(_xll.qlIndexFixing(Index6M,$H2504,TRUE,_xll.ohTrigger(RecalcTrigger,Trigger6M)),NA())</f>
        <v>1.3501831495503111E-2</v>
      </c>
      <c r="M2504" s="183">
        <f>IFERROR(_xll.qlIndexFixing(Index1Y,$H2504,TRUE,_xll.ohTrigger(RecalcTrigger,Trigger1Y)),NA())</f>
        <v>1.4097939603768166E-2</v>
      </c>
      <c r="N2504" s="182">
        <f>IFERROR(_xll.qlIndexFixing(ONIndex1M,I2504,TRUE,_xll.ohTrigger(RecalcTrigger,Trigger1M)),NA())</f>
        <v>1.4152705353094319E-2</v>
      </c>
      <c r="O2504" s="44" t="e">
        <f>IFERROR(_xll.qlIndexFixing(ONIndex3M,I2504,TRUE,_xll.ohTrigger(RecalcTrigger,Trigger3M)),NA())</f>
        <v>#N/A</v>
      </c>
      <c r="P2504" s="44">
        <f>IFERROR(_xll.qlIndexFixing(ONIndex6M,I2504,TRUE,_xll.ohTrigger(RecalcTrigger,Trigger6M)),NA())</f>
        <v>1.3624587191811699E-2</v>
      </c>
      <c r="Q2504" s="183">
        <f>IFERROR(_xll.qlIndexFixing(ONIndex1Y,I2504,TRUE,_xll.ohTrigger(RecalcTrigger,Trigger1Y)),NA())</f>
        <v>1.4269288931645363E-2</v>
      </c>
    </row>
    <row r="2505" spans="2:17" x14ac:dyDescent="0.2">
      <c r="B2505" s="39" t="s">
        <v>42</v>
      </c>
      <c r="D2505" s="42">
        <f>_xll.qlCalendarAdvance(Calendar,$D2504,B2505,"f",FALSE)</f>
        <v>57025</v>
      </c>
      <c r="E2505" s="177">
        <f>_xll.qlInterestRateIndexValueDate(IndexON,D2505)</f>
        <v>57025</v>
      </c>
      <c r="F2505" s="193">
        <f>IFERROR(_xll.qlIndexFixing(IndexON,D2505,TRUE,_xll.ohTrigger(RecalcTrigger,TriggerON)),NA())</f>
        <v>1.3797958032855107E-2</v>
      </c>
      <c r="H2505" s="42">
        <f>_xll.qlCalendarAdvance(Calendar,$H2504,B2505,"f",FALSE)</f>
        <v>57025</v>
      </c>
      <c r="I2505" s="177">
        <f>_xll.qlInterestRateIndexValueDate(Index1M,$H2505)</f>
        <v>57027</v>
      </c>
      <c r="J2505" s="182">
        <f>IFERROR(_xll.qlIndexFixing(Index1M,$H2505,TRUE,_xll.ohTrigger(RecalcTrigger,Trigger1M)),NA())</f>
        <v>1.4124477778325671E-2</v>
      </c>
      <c r="K2505" s="44" t="e">
        <f>IFERROR(_xll.qlIndexFixing(Index3M,H2505,TRUE,_xll.ohTrigger(RecalcTrigger,Trigger3M)),NA())</f>
        <v>#N/A</v>
      </c>
      <c r="L2505" s="44">
        <f>IFERROR(_xll.qlIndexFixing(Index6M,$H2505,TRUE,_xll.ohTrigger(RecalcTrigger,Trigger6M)),NA())</f>
        <v>1.3488338004154225E-2</v>
      </c>
      <c r="M2505" s="183">
        <f>IFERROR(_xll.qlIndexFixing(Index1Y,$H2505,TRUE,_xll.ohTrigger(RecalcTrigger,Trigger1Y)),NA())</f>
        <v>1.408738242810862E-2</v>
      </c>
      <c r="N2505" s="182">
        <f>IFERROR(_xll.qlIndexFixing(ONIndex1M,I2505,TRUE,_xll.ohTrigger(RecalcTrigger,Trigger1M)),NA())</f>
        <v>1.4137861196630297E-2</v>
      </c>
      <c r="O2505" s="44" t="e">
        <f>IFERROR(_xll.qlIndexFixing(ONIndex3M,I2505,TRUE,_xll.ohTrigger(RecalcTrigger,Trigger3M)),NA())</f>
        <v>#N/A</v>
      </c>
      <c r="P2505" s="44">
        <f>IFERROR(_xll.qlIndexFixing(ONIndex6M,I2505,TRUE,_xll.ohTrigger(RecalcTrigger,Trigger6M)),NA())</f>
        <v>1.3610563697845635E-2</v>
      </c>
      <c r="Q2505" s="183">
        <f>IFERROR(_xll.qlIndexFixing(ONIndex1Y,I2505,TRUE,_xll.ohTrigger(RecalcTrigger,Trigger1Y)),NA())</f>
        <v>1.4258349633777812E-2</v>
      </c>
    </row>
    <row r="2506" spans="2:17" x14ac:dyDescent="0.2">
      <c r="B2506" s="39" t="s">
        <v>42</v>
      </c>
      <c r="D2506" s="42">
        <f>_xll.qlCalendarAdvance(Calendar,$D2505,B2506,"f",FALSE)</f>
        <v>57032</v>
      </c>
      <c r="E2506" s="177">
        <f>_xll.qlInterestRateIndexValueDate(IndexON,D2506)</f>
        <v>57032</v>
      </c>
      <c r="F2506" s="193">
        <f>IFERROR(_xll.qlIndexFixing(IndexON,D2506,TRUE,_xll.ohTrigger(RecalcTrigger,TriggerON)),NA())</f>
        <v>1.3784658368445335E-2</v>
      </c>
      <c r="H2506" s="42">
        <f>_xll.qlCalendarAdvance(Calendar,$H2505,B2506,"f",FALSE)</f>
        <v>57032</v>
      </c>
      <c r="I2506" s="177">
        <f>_xll.qlInterestRateIndexValueDate(Index1M,$H2506)</f>
        <v>57034</v>
      </c>
      <c r="J2506" s="182">
        <f>IFERROR(_xll.qlIndexFixing(Index1M,$H2506,TRUE,_xll.ohTrigger(RecalcTrigger,Trigger1M)),NA())</f>
        <v>1.4109686858713817E-2</v>
      </c>
      <c r="K2506" s="44" t="e">
        <f>IFERROR(_xll.qlIndexFixing(Index3M,H2506,TRUE,_xll.ohTrigger(RecalcTrigger,Trigger3M)),NA())</f>
        <v>#N/A</v>
      </c>
      <c r="L2506" s="44">
        <f>IFERROR(_xll.qlIndexFixing(Index6M,$H2506,TRUE,_xll.ohTrigger(RecalcTrigger,Trigger6M)),NA())</f>
        <v>1.3474895753166743E-2</v>
      </c>
      <c r="M2506" s="183">
        <f>IFERROR(_xll.qlIndexFixing(Index1Y,$H2506,TRUE,_xll.ohTrigger(RecalcTrigger,Trigger1Y)),NA())</f>
        <v>1.4076846950405767E-2</v>
      </c>
      <c r="N2506" s="182">
        <f>IFERROR(_xll.qlIndexFixing(ONIndex1M,I2506,TRUE,_xll.ohTrigger(RecalcTrigger,Trigger1M)),NA())</f>
        <v>1.4123045547442814E-2</v>
      </c>
      <c r="O2506" s="44" t="e">
        <f>IFERROR(_xll.qlIndexFixing(ONIndex3M,I2506,TRUE,_xll.ohTrigger(RecalcTrigger,Trigger3M)),NA())</f>
        <v>#N/A</v>
      </c>
      <c r="P2506" s="44">
        <f>IFERROR(_xll.qlIndexFixing(ONIndex6M,I2506,TRUE,_xll.ohTrigger(RecalcTrigger,Trigger6M)),NA())</f>
        <v>1.3596589447608665E-2</v>
      </c>
      <c r="Q2506" s="183">
        <f>IFERROR(_xll.qlIndexFixing(ONIndex1Y,I2506,TRUE,_xll.ohTrigger(RecalcTrigger,Trigger1Y)),NA())</f>
        <v>1.4247430025440266E-2</v>
      </c>
    </row>
    <row r="2507" spans="2:17" x14ac:dyDescent="0.2">
      <c r="B2507" s="39" t="s">
        <v>42</v>
      </c>
      <c r="D2507" s="42">
        <f>_xll.qlCalendarAdvance(Calendar,$D2506,B2507,"f",FALSE)</f>
        <v>57039</v>
      </c>
      <c r="E2507" s="177">
        <f>_xll.qlInterestRateIndexValueDate(IndexON,D2507)</f>
        <v>57039</v>
      </c>
      <c r="F2507" s="193">
        <f>IFERROR(_xll.qlIndexFixing(IndexON,D2507,TRUE,_xll.ohTrigger(RecalcTrigger,TriggerON)),NA())</f>
        <v>1.3771387599001983E-2</v>
      </c>
      <c r="H2507" s="42">
        <f>_xll.qlCalendarAdvance(Calendar,$H2506,B2507,"f",FALSE)</f>
        <v>57039</v>
      </c>
      <c r="I2507" s="177">
        <f>_xll.qlInterestRateIndexValueDate(Index1M,$H2507)</f>
        <v>57041</v>
      </c>
      <c r="J2507" s="182">
        <f>IFERROR(_xll.qlIndexFixing(Index1M,$H2507,TRUE,_xll.ohTrigger(RecalcTrigger,Trigger1M)),NA())</f>
        <v>1.4091821043342926E-2</v>
      </c>
      <c r="K2507" s="44" t="e">
        <f>IFERROR(_xll.qlIndexFixing(Index3M,H2507,TRUE,_xll.ohTrigger(RecalcTrigger,Trigger3M)),NA())</f>
        <v>#N/A</v>
      </c>
      <c r="L2507" s="44">
        <f>IFERROR(_xll.qlIndexFixing(Index6M,$H2507,TRUE,_xll.ohTrigger(RecalcTrigger,Trigger6M)),NA())</f>
        <v>1.3458756689322266E-2</v>
      </c>
      <c r="M2507" s="183">
        <f>IFERROR(_xll.qlIndexFixing(Index1Y,$H2507,TRUE,_xll.ohTrigger(RecalcTrigger,Trigger1Y)),NA())</f>
        <v>1.4067723038590692E-2</v>
      </c>
      <c r="N2507" s="182">
        <f>IFERROR(_xll.qlIndexFixing(ONIndex1M,I2507,TRUE,_xll.ohTrigger(RecalcTrigger,Trigger1M)),NA())</f>
        <v>1.4108258498177761E-2</v>
      </c>
      <c r="O2507" s="44" t="e">
        <f>IFERROR(_xll.qlIndexFixing(ONIndex3M,I2507,TRUE,_xll.ohTrigger(RecalcTrigger,Trigger3M)),NA())</f>
        <v>#N/A</v>
      </c>
      <c r="P2507" s="44">
        <f>IFERROR(_xll.qlIndexFixing(ONIndex6M,I2507,TRUE,_xll.ohTrigger(RecalcTrigger,Trigger6M)),NA())</f>
        <v>1.3582664567239888E-2</v>
      </c>
      <c r="Q2507" s="183">
        <f>IFERROR(_xll.qlIndexFixing(ONIndex1Y,I2507,TRUE,_xll.ohTrigger(RecalcTrigger,Trigger1Y)),NA())</f>
        <v>1.4236530168343364E-2</v>
      </c>
    </row>
    <row r="2508" spans="2:17" x14ac:dyDescent="0.2">
      <c r="B2508" s="39" t="s">
        <v>42</v>
      </c>
      <c r="D2508" s="42">
        <f>_xll.qlCalendarAdvance(Calendar,$D2507,B2508,"f",FALSE)</f>
        <v>57046</v>
      </c>
      <c r="E2508" s="177">
        <f>_xll.qlInterestRateIndexValueDate(IndexON,D2508)</f>
        <v>57046</v>
      </c>
      <c r="F2508" s="193">
        <f>IFERROR(_xll.qlIndexFixing(IndexON,D2508,TRUE,_xll.ohTrigger(RecalcTrigger,TriggerON)),NA())</f>
        <v>1.3758145812614586E-2</v>
      </c>
      <c r="H2508" s="42">
        <f>_xll.qlCalendarAdvance(Calendar,$H2507,B2508,"f",FALSE)</f>
        <v>57046</v>
      </c>
      <c r="I2508" s="177">
        <f>_xll.qlInterestRateIndexValueDate(Index1M,$H2508)</f>
        <v>57048</v>
      </c>
      <c r="J2508" s="182">
        <f>IFERROR(_xll.qlIndexFixing(Index1M,$H2508,TRUE,_xll.ohTrigger(RecalcTrigger,Trigger1M)),NA())</f>
        <v>1.407786800086408E-2</v>
      </c>
      <c r="K2508" s="44" t="e">
        <f>IFERROR(_xll.qlIndexFixing(Index3M,H2508,TRUE,_xll.ohTrigger(RecalcTrigger,Trigger3M)),NA())</f>
        <v>#N/A</v>
      </c>
      <c r="L2508" s="44">
        <f>IFERROR(_xll.qlIndexFixing(Index6M,$H2508,TRUE,_xll.ohTrigger(RecalcTrigger,Trigger6M)),NA())</f>
        <v>1.344543020706176E-2</v>
      </c>
      <c r="M2508" s="183">
        <f>IFERROR(_xll.qlIndexFixing(Index1Y,$H2508,TRUE,_xll.ohTrigger(RecalcTrigger,Trigger1Y)),NA())</f>
        <v>1.4057227566136822E-2</v>
      </c>
      <c r="N2508" s="182">
        <f>IFERROR(_xll.qlIndexFixing(ONIndex1M,I2508,TRUE,_xll.ohTrigger(RecalcTrigger,Trigger1M)),NA())</f>
        <v>1.4093500141720838E-2</v>
      </c>
      <c r="O2508" s="44" t="e">
        <f>IFERROR(_xll.qlIndexFixing(ONIndex3M,I2508,TRUE,_xll.ohTrigger(RecalcTrigger,Trigger3M)),NA())</f>
        <v>#N/A</v>
      </c>
      <c r="P2508" s="44">
        <f>IFERROR(_xll.qlIndexFixing(ONIndex6M,I2508,TRUE,_xll.ohTrigger(RecalcTrigger,Trigger6M)),NA())</f>
        <v>1.3568789183118213E-2</v>
      </c>
      <c r="Q2508" s="183">
        <f>IFERROR(_xll.qlIndexFixing(ONIndex1Y,I2508,TRUE,_xll.ohTrigger(RecalcTrigger,Trigger1Y)),NA())</f>
        <v>1.4225650124597422E-2</v>
      </c>
    </row>
    <row r="2509" spans="2:17" x14ac:dyDescent="0.2">
      <c r="B2509" s="39" t="s">
        <v>42</v>
      </c>
      <c r="D2509" s="42">
        <f>_xll.qlCalendarAdvance(Calendar,$D2508,B2509,"f",FALSE)</f>
        <v>57053</v>
      </c>
      <c r="E2509" s="177">
        <f>_xll.qlInterestRateIndexValueDate(IndexON,D2509)</f>
        <v>57053</v>
      </c>
      <c r="F2509" s="193">
        <f>IFERROR(_xll.qlIndexFixing(IndexON,D2509,TRUE,_xll.ohTrigger(RecalcTrigger,TriggerON)),NA())</f>
        <v>1.3744933098172041E-2</v>
      </c>
      <c r="H2509" s="42">
        <f>_xll.qlCalendarAdvance(Calendar,$H2508,B2509,"f",FALSE)</f>
        <v>57053</v>
      </c>
      <c r="I2509" s="177">
        <f>_xll.qlInterestRateIndexValueDate(Index1M,$H2509)</f>
        <v>57055</v>
      </c>
      <c r="J2509" s="182">
        <f>IFERROR(_xll.qlIndexFixing(Index1M,$H2509,TRUE,_xll.ohTrigger(RecalcTrigger,Trigger1M)),NA())</f>
        <v>1.40631682141662E-2</v>
      </c>
      <c r="K2509" s="44" t="e">
        <f>IFERROR(_xll.qlIndexFixing(Index3M,H2509,TRUE,_xll.ohTrigger(RecalcTrigger,Trigger3M)),NA())</f>
        <v>#N/A</v>
      </c>
      <c r="L2509" s="44">
        <f>IFERROR(_xll.qlIndexFixing(Index6M,$H2509,TRUE,_xll.ohTrigger(RecalcTrigger,Trigger6M)),NA())</f>
        <v>1.343215538947766E-2</v>
      </c>
      <c r="M2509" s="183">
        <f>IFERROR(_xll.qlIndexFixing(Index1Y,$H2509,TRUE,_xll.ohTrigger(RecalcTrigger,Trigger1Y)),NA())</f>
        <v>1.4046753961624272E-2</v>
      </c>
      <c r="N2509" s="182">
        <f>IFERROR(_xll.qlIndexFixing(ONIndex1M,I2509,TRUE,_xll.ohTrigger(RecalcTrigger,Trigger1M)),NA())</f>
        <v>1.407877057103768E-2</v>
      </c>
      <c r="O2509" s="44" t="e">
        <f>IFERROR(_xll.qlIndexFixing(ONIndex3M,I2509,TRUE,_xll.ohTrigger(RecalcTrigger,Trigger3M)),NA())</f>
        <v>#N/A</v>
      </c>
      <c r="P2509" s="44">
        <f>IFERROR(_xll.qlIndexFixing(ONIndex6M,I2509,TRUE,_xll.ohTrigger(RecalcTrigger,Trigger6M)),NA())</f>
        <v>1.3554963421782418E-2</v>
      </c>
      <c r="Q2509" s="183">
        <f>IFERROR(_xll.qlIndexFixing(ONIndex1Y,I2509,TRUE,_xll.ohTrigger(RecalcTrigger,Trigger1Y)),NA())</f>
        <v>1.4214789956472629E-2</v>
      </c>
    </row>
    <row r="2510" spans="2:17" x14ac:dyDescent="0.2">
      <c r="B2510" s="39" t="s">
        <v>42</v>
      </c>
      <c r="D2510" s="42">
        <f>_xll.qlCalendarAdvance(Calendar,$D2509,B2510,"f",FALSE)</f>
        <v>57060</v>
      </c>
      <c r="E2510" s="177">
        <f>_xll.qlInterestRateIndexValueDate(IndexON,D2510)</f>
        <v>57060</v>
      </c>
      <c r="F2510" s="193">
        <f>IFERROR(_xll.qlIndexFixing(IndexON,D2510,TRUE,_xll.ohTrigger(RecalcTrigger,TriggerON)),NA())</f>
        <v>1.373174954360401E-2</v>
      </c>
      <c r="H2510" s="42">
        <f>_xll.qlCalendarAdvance(Calendar,$H2509,B2510,"f",FALSE)</f>
        <v>57060</v>
      </c>
      <c r="I2510" s="177">
        <f>_xll.qlInterestRateIndexValueDate(Index1M,$H2510)</f>
        <v>57062</v>
      </c>
      <c r="J2510" s="182">
        <f>IFERROR(_xll.qlIndexFixing(Index1M,$H2510,TRUE,_xll.ohTrigger(RecalcTrigger,Trigger1M)),NA())</f>
        <v>1.404849751206555E-2</v>
      </c>
      <c r="K2510" s="44" t="e">
        <f>IFERROR(_xll.qlIndexFixing(Index3M,H2510,TRUE,_xll.ohTrigger(RecalcTrigger,Trigger3M)),NA())</f>
        <v>#N/A</v>
      </c>
      <c r="L2510" s="44">
        <f>IFERROR(_xll.qlIndexFixing(Index6M,$H2510,TRUE,_xll.ohTrigger(RecalcTrigger,Trigger6M)),NA())</f>
        <v>1.3418932362770523E-2</v>
      </c>
      <c r="M2510" s="183">
        <f>IFERROR(_xll.qlIndexFixing(Index1Y,$H2510,TRUE,_xll.ohTrigger(RecalcTrigger,Trigger1Y)),NA())</f>
        <v>1.4036302287306807E-2</v>
      </c>
      <c r="N2510" s="182">
        <f>IFERROR(_xll.qlIndexFixing(ONIndex1M,I2510,TRUE,_xll.ohTrigger(RecalcTrigger,Trigger1M)),NA())</f>
        <v>1.4064069878694241E-2</v>
      </c>
      <c r="O2510" s="44" t="e">
        <f>IFERROR(_xll.qlIndexFixing(ONIndex3M,I2510,TRUE,_xll.ohTrigger(RecalcTrigger,Trigger3M)),NA())</f>
        <v>#N/A</v>
      </c>
      <c r="P2510" s="44">
        <f>IFERROR(_xll.qlIndexFixing(ONIndex6M,I2510,TRUE,_xll.ohTrigger(RecalcTrigger,Trigger6M)),NA())</f>
        <v>1.3541187409531474E-2</v>
      </c>
      <c r="Q2510" s="183">
        <f>IFERROR(_xll.qlIndexFixing(ONIndex1Y,I2510,TRUE,_xll.ohTrigger(RecalcTrigger,Trigger1Y)),NA())</f>
        <v>1.4203949725679621E-2</v>
      </c>
    </row>
    <row r="2511" spans="2:17" x14ac:dyDescent="0.2">
      <c r="B2511" s="39" t="s">
        <v>42</v>
      </c>
      <c r="D2511" s="42">
        <f>_xll.qlCalendarAdvance(Calendar,$D2510,B2511,"f",FALSE)</f>
        <v>57067</v>
      </c>
      <c r="E2511" s="177">
        <f>_xll.qlInterestRateIndexValueDate(IndexON,D2511)</f>
        <v>57067</v>
      </c>
      <c r="F2511" s="193">
        <f>IFERROR(_xll.qlIndexFixing(IndexON,D2511,TRUE,_xll.ohTrigger(RecalcTrigger,TriggerON)),NA())</f>
        <v>1.3718595237799391E-2</v>
      </c>
      <c r="H2511" s="42">
        <f>_xll.qlCalendarAdvance(Calendar,$H2510,B2511,"f",FALSE)</f>
        <v>57067</v>
      </c>
      <c r="I2511" s="177">
        <f>_xll.qlInterestRateIndexValueDate(Index1M,$H2511)</f>
        <v>57069</v>
      </c>
      <c r="J2511" s="182">
        <f>IFERROR(_xll.qlIndexFixing(Index1M,$H2511,TRUE,_xll.ohTrigger(RecalcTrigger,Trigger1M)),NA())</f>
        <v>1.4036165833062865E-2</v>
      </c>
      <c r="K2511" s="44" t="e">
        <f>IFERROR(_xll.qlIndexFixing(Index3M,H2511,TRUE,_xll.ohTrigger(RecalcTrigger,Trigger3M)),NA())</f>
        <v>#N/A</v>
      </c>
      <c r="L2511" s="44">
        <f>IFERROR(_xll.qlIndexFixing(Index6M,$H2511,TRUE,_xll.ohTrigger(RecalcTrigger,Trigger6M)),NA())</f>
        <v>1.3407783008381592E-2</v>
      </c>
      <c r="M2511" s="183">
        <f>IFERROR(_xll.qlIndexFixing(Index1Y,$H2511,TRUE,_xll.ohTrigger(RecalcTrigger,Trigger1Y)),NA())</f>
        <v>1.402587260543622E-2</v>
      </c>
      <c r="N2511" s="182">
        <f>IFERROR(_xll.qlIndexFixing(ONIndex1M,I2511,TRUE,_xll.ohTrigger(RecalcTrigger,Trigger1M)),NA())</f>
        <v>1.4045211571378502E-2</v>
      </c>
      <c r="O2511" s="44" t="e">
        <f>IFERROR(_xll.qlIndexFixing(ONIndex3M,I2511,TRUE,_xll.ohTrigger(RecalcTrigger,Trigger3M)),NA())</f>
        <v>#N/A</v>
      </c>
      <c r="P2511" s="44">
        <f>IFERROR(_xll.qlIndexFixing(ONIndex6M,I2511,TRUE,_xll.ohTrigger(RecalcTrigger,Trigger6M)),NA())</f>
        <v>1.3523548697920162E-2</v>
      </c>
      <c r="Q2511" s="183">
        <f>IFERROR(_xll.qlIndexFixing(ONIndex1Y,I2511,TRUE,_xll.ohTrigger(RecalcTrigger,Trigger1Y)),NA())</f>
        <v>1.4190041681922949E-2</v>
      </c>
    </row>
    <row r="2512" spans="2:17" x14ac:dyDescent="0.2">
      <c r="B2512" s="39" t="s">
        <v>42</v>
      </c>
      <c r="D2512" s="42">
        <f>_xll.qlCalendarAdvance(Calendar,$D2511,B2512,"f",FALSE)</f>
        <v>57074</v>
      </c>
      <c r="E2512" s="177">
        <f>_xll.qlInterestRateIndexValueDate(IndexON,D2512)</f>
        <v>57074</v>
      </c>
      <c r="F2512" s="193">
        <f>IFERROR(_xll.qlIndexFixing(IndexON,D2512,TRUE,_xll.ohTrigger(RecalcTrigger,TriggerON)),NA())</f>
        <v>1.3705470269087527E-2</v>
      </c>
      <c r="H2512" s="42">
        <f>_xll.qlCalendarAdvance(Calendar,$H2511,B2512,"f",FALSE)</f>
        <v>57074</v>
      </c>
      <c r="I2512" s="177">
        <f>_xll.qlInterestRateIndexValueDate(Index1M,$H2512)</f>
        <v>57076</v>
      </c>
      <c r="J2512" s="182">
        <f>IFERROR(_xll.qlIndexFixing(Index1M,$H2512,TRUE,_xll.ohTrigger(RecalcTrigger,Trigger1M)),NA())</f>
        <v>1.4019243732911468E-2</v>
      </c>
      <c r="K2512" s="44" t="e">
        <f>IFERROR(_xll.qlIndexFixing(Index3M,H2512,TRUE,_xll.ohTrigger(RecalcTrigger,Trigger3M)),NA())</f>
        <v>#N/A</v>
      </c>
      <c r="L2512" s="44">
        <f>IFERROR(_xll.qlIndexFixing(Index6M,$H2512,TRUE,_xll.ohTrigger(RecalcTrigger,Trigger6M)),NA())</f>
        <v>1.3394654121125114E-2</v>
      </c>
      <c r="M2512" s="183">
        <f>IFERROR(_xll.qlIndexFixing(Index1Y,$H2512,TRUE,_xll.ohTrigger(RecalcTrigger,Trigger1Y)),NA())</f>
        <v>1.4015464978264083E-2</v>
      </c>
      <c r="N2512" s="182">
        <f>IFERROR(_xll.qlIndexFixing(ONIndex1M,I2512,TRUE,_xll.ohTrigger(RecalcTrigger,Trigger1M)),NA())</f>
        <v>1.403475550032951E-2</v>
      </c>
      <c r="O2512" s="44" t="e">
        <f>IFERROR(_xll.qlIndexFixing(ONIndex3M,I2512,TRUE,_xll.ohTrigger(RecalcTrigger,Trigger3M)),NA())</f>
        <v>#N/A</v>
      </c>
      <c r="P2512" s="44">
        <f>IFERROR(_xll.qlIndexFixing(ONIndex6M,I2512,TRUE,_xll.ohTrigger(RecalcTrigger,Trigger6M)),NA())</f>
        <v>1.3513785137799772E-2</v>
      </c>
      <c r="Q2512" s="183">
        <f>IFERROR(_xll.qlIndexFixing(ONIndex1Y,I2512,TRUE,_xll.ohTrigger(RecalcTrigger,Trigger1Y)),NA())</f>
        <v>1.4182329325009846E-2</v>
      </c>
    </row>
    <row r="2513" spans="2:17" x14ac:dyDescent="0.2">
      <c r="B2513" s="39" t="s">
        <v>42</v>
      </c>
      <c r="D2513" s="42">
        <f>_xll.qlCalendarAdvance(Calendar,$D2512,B2513,"f",FALSE)</f>
        <v>57081</v>
      </c>
      <c r="E2513" s="177">
        <f>_xll.qlInterestRateIndexValueDate(IndexON,D2513)</f>
        <v>57081</v>
      </c>
      <c r="F2513" s="193">
        <f>IFERROR(_xll.qlIndexFixing(IndexON,D2513,TRUE,_xll.ohTrigger(RecalcTrigger,TriggerON)),NA())</f>
        <v>1.3692374725557954E-2</v>
      </c>
      <c r="H2513" s="42">
        <f>_xll.qlCalendarAdvance(Calendar,$H2512,B2513,"f",FALSE)</f>
        <v>57081</v>
      </c>
      <c r="I2513" s="177">
        <f>_xll.qlInterestRateIndexValueDate(Index1M,$H2513)</f>
        <v>57083</v>
      </c>
      <c r="J2513" s="182">
        <f>IFERROR(_xll.qlIndexFixing(Index1M,$H2513,TRUE,_xll.ohTrigger(RecalcTrigger,Trigger1M)),NA())</f>
        <v>1.4004660841472061E-2</v>
      </c>
      <c r="K2513" s="44" t="e">
        <f>IFERROR(_xll.qlIndexFixing(Index3M,H2513,TRUE,_xll.ohTrigger(RecalcTrigger,Trigger3M)),NA())</f>
        <v>#N/A</v>
      </c>
      <c r="L2513" s="44">
        <f>IFERROR(_xll.qlIndexFixing(Index6M,$H2513,TRUE,_xll.ohTrigger(RecalcTrigger,Trigger6M)),NA())</f>
        <v>1.338157736909024E-2</v>
      </c>
      <c r="M2513" s="183">
        <f>IFERROR(_xll.qlIndexFixing(Index1Y,$H2513,TRUE,_xll.ohTrigger(RecalcTrigger,Trigger1Y)),NA())</f>
        <v>1.4005079468039123E-2</v>
      </c>
      <c r="N2513" s="182">
        <f>IFERROR(_xll.qlIndexFixing(ONIndex1M,I2513,TRUE,_xll.ohTrigger(RecalcTrigger,Trigger1M)),NA())</f>
        <v>1.4020142000159552E-2</v>
      </c>
      <c r="O2513" s="44" t="e">
        <f>IFERROR(_xll.qlIndexFixing(ONIndex3M,I2513,TRUE,_xll.ohTrigger(RecalcTrigger,Trigger3M)),NA())</f>
        <v>#N/A</v>
      </c>
      <c r="P2513" s="44">
        <f>IFERROR(_xll.qlIndexFixing(ONIndex6M,I2513,TRUE,_xll.ohTrigger(RecalcTrigger,Trigger6M)),NA())</f>
        <v>1.3500159131076828E-2</v>
      </c>
      <c r="Q2513" s="183">
        <f>IFERROR(_xll.qlIndexFixing(ONIndex1Y,I2513,TRUE,_xll.ohTrigger(RecalcTrigger,Trigger1Y)),NA())</f>
        <v>1.4171549279113904E-2</v>
      </c>
    </row>
    <row r="2514" spans="2:17" x14ac:dyDescent="0.2">
      <c r="B2514" s="39" t="s">
        <v>42</v>
      </c>
      <c r="D2514" s="42">
        <f>_xll.qlCalendarAdvance(Calendar,$D2513,B2514,"f",FALSE)</f>
        <v>57088</v>
      </c>
      <c r="E2514" s="177">
        <f>_xll.qlInterestRateIndexValueDate(IndexON,D2514)</f>
        <v>57088</v>
      </c>
      <c r="F2514" s="193">
        <f>IFERROR(_xll.qlIndexFixing(IndexON,D2514,TRUE,_xll.ohTrigger(RecalcTrigger,TriggerON)),NA())</f>
        <v>1.3679308696099568E-2</v>
      </c>
      <c r="H2514" s="42">
        <f>_xll.qlCalendarAdvance(Calendar,$H2513,B2514,"f",FALSE)</f>
        <v>57088</v>
      </c>
      <c r="I2514" s="177">
        <f>_xll.qlInterestRateIndexValueDate(Index1M,$H2514)</f>
        <v>57090</v>
      </c>
      <c r="J2514" s="182">
        <f>IFERROR(_xll.qlIndexFixing(Index1M,$H2514,TRUE,_xll.ohTrigger(RecalcTrigger,Trigger1M)),NA())</f>
        <v>1.3990107405875418E-2</v>
      </c>
      <c r="K2514" s="44" t="e">
        <f>IFERROR(_xll.qlIndexFixing(Index3M,H2514,TRUE,_xll.ohTrigger(RecalcTrigger,Trigger3M)),NA())</f>
        <v>#N/A</v>
      </c>
      <c r="L2514" s="44">
        <f>IFERROR(_xll.qlIndexFixing(Index6M,$H2514,TRUE,_xll.ohTrigger(RecalcTrigger,Trigger6M)),NA())</f>
        <v>1.3368552878486832E-2</v>
      </c>
      <c r="M2514" s="183">
        <f>IFERROR(_xll.qlIndexFixing(Index1Y,$H2514,TRUE,_xll.ohTrigger(RecalcTrigger,Trigger1Y)),NA())</f>
        <v>1.3992897137828921E-2</v>
      </c>
      <c r="N2514" s="182">
        <f>IFERROR(_xll.qlIndexFixing(ONIndex1M,I2514,TRUE,_xll.ohTrigger(RecalcTrigger,Trigger1M)),NA())</f>
        <v>1.4005557749632302E-2</v>
      </c>
      <c r="O2514" s="44" t="e">
        <f>IFERROR(_xll.qlIndexFixing(ONIndex3M,I2514,TRUE,_xll.ohTrigger(RecalcTrigger,Trigger3M)),NA())</f>
        <v>#N/A</v>
      </c>
      <c r="P2514" s="44">
        <f>IFERROR(_xll.qlIndexFixing(ONIndex6M,I2514,TRUE,_xll.ohTrigger(RecalcTrigger,Trigger6M)),NA())</f>
        <v>1.3486583378954364E-2</v>
      </c>
      <c r="Q2514" s="183">
        <f>IFERROR(_xll.qlIndexFixing(ONIndex1Y,I2514,TRUE,_xll.ohTrigger(RecalcTrigger,Trigger1Y)),NA())</f>
        <v>1.4160789419230824E-2</v>
      </c>
    </row>
    <row r="2515" spans="2:17" x14ac:dyDescent="0.2">
      <c r="B2515" s="39" t="s">
        <v>42</v>
      </c>
      <c r="D2515" s="42">
        <f>_xll.qlCalendarAdvance(Calendar,$D2514,B2515,"f",FALSE)</f>
        <v>57095</v>
      </c>
      <c r="E2515" s="177">
        <f>_xll.qlInterestRateIndexValueDate(IndexON,D2515)</f>
        <v>57095</v>
      </c>
      <c r="F2515" s="193">
        <f>IFERROR(_xll.qlIndexFixing(IndexON,D2515,TRUE,_xll.ohTrigger(RecalcTrigger,TriggerON)),NA())</f>
        <v>1.3666272268801904E-2</v>
      </c>
      <c r="H2515" s="42">
        <f>_xll.qlCalendarAdvance(Calendar,$H2514,B2515,"f",FALSE)</f>
        <v>57095</v>
      </c>
      <c r="I2515" s="177">
        <f>_xll.qlInterestRateIndexValueDate(Index1M,$H2515)</f>
        <v>57097</v>
      </c>
      <c r="J2515" s="182">
        <f>IFERROR(_xll.qlIndexFixing(Index1M,$H2515,TRUE,_xll.ohTrigger(RecalcTrigger,Trigger1M)),NA())</f>
        <v>1.39755835189323E-2</v>
      </c>
      <c r="K2515" s="44" t="e">
        <f>IFERROR(_xll.qlIndexFixing(Index3M,H2515,TRUE,_xll.ohTrigger(RecalcTrigger,Trigger3M)),NA())</f>
        <v>#N/A</v>
      </c>
      <c r="L2515" s="44">
        <f>IFERROR(_xll.qlIndexFixing(Index6M,$H2515,TRUE,_xll.ohTrigger(RecalcTrigger,Trigger6M)),NA())</f>
        <v>1.3355580775521259E-2</v>
      </c>
      <c r="M2515" s="183">
        <f>IFERROR(_xll.qlIndexFixing(Index1Y,$H2515,TRUE,_xll.ohTrigger(RecalcTrigger,Trigger1Y)),NA())</f>
        <v>1.3984375047425208E-2</v>
      </c>
      <c r="N2515" s="182">
        <f>IFERROR(_xll.qlIndexFixing(ONIndex1M,I2515,TRUE,_xll.ohTrigger(RecalcTrigger,Trigger1M)),NA())</f>
        <v>1.3988925969599109E-2</v>
      </c>
      <c r="O2515" s="44" t="e">
        <f>IFERROR(_xll.qlIndexFixing(ONIndex3M,I2515,TRUE,_xll.ohTrigger(RecalcTrigger,Trigger3M)),NA())</f>
        <v>#N/A</v>
      </c>
      <c r="P2515" s="44">
        <f>IFERROR(_xll.qlIndexFixing(ONIndex6M,I2515,TRUE,_xll.ohTrigger(RecalcTrigger,Trigger6M)),NA())</f>
        <v>1.3471129932032255E-2</v>
      </c>
      <c r="Q2515" s="183">
        <f>IFERROR(_xll.qlIndexFixing(ONIndex1Y,I2515,TRUE,_xll.ohTrigger(RecalcTrigger,Trigger1Y)),NA())</f>
        <v>1.4148517233003588E-2</v>
      </c>
    </row>
    <row r="2516" spans="2:17" x14ac:dyDescent="0.2">
      <c r="B2516" s="39" t="s">
        <v>42</v>
      </c>
      <c r="D2516" s="42">
        <f>_xll.qlCalendarAdvance(Calendar,$D2515,B2516,"f",FALSE)</f>
        <v>57102</v>
      </c>
      <c r="E2516" s="177">
        <f>_xll.qlInterestRateIndexValueDate(IndexON,D2516)</f>
        <v>57102</v>
      </c>
      <c r="F2516" s="193">
        <f>IFERROR(_xll.qlIndexFixing(IndexON,D2516,TRUE,_xll.ohTrigger(RecalcTrigger,TriggerON)),NA())</f>
        <v>1.3653265532314052E-2</v>
      </c>
      <c r="H2516" s="42">
        <f>_xll.qlCalendarAdvance(Calendar,$H2515,B2516,"f",FALSE)</f>
        <v>57102</v>
      </c>
      <c r="I2516" s="177">
        <f>_xll.qlInterestRateIndexValueDate(Index1M,$H2516)</f>
        <v>57104</v>
      </c>
      <c r="J2516" s="182">
        <f>IFERROR(_xll.qlIndexFixing(Index1M,$H2516,TRUE,_xll.ohTrigger(RecalcTrigger,Trigger1M)),NA())</f>
        <v>1.3961089273443472E-2</v>
      </c>
      <c r="K2516" s="44" t="e">
        <f>IFERROR(_xll.qlIndexFixing(Index3M,H2516,TRUE,_xll.ohTrigger(RecalcTrigger,Trigger3M)),NA())</f>
        <v>#N/A</v>
      </c>
      <c r="L2516" s="44">
        <f>IFERROR(_xll.qlIndexFixing(Index6M,$H2516,TRUE,_xll.ohTrigger(RecalcTrigger,Trigger6M)),NA())</f>
        <v>1.3340688878351674E-2</v>
      </c>
      <c r="M2516" s="183">
        <f>IFERROR(_xll.qlIndexFixing(Index1Y,$H2516,TRUE,_xll.ohTrigger(RecalcTrigger,Trigger1Y)),NA())</f>
        <v>1.3974056261529982E-2</v>
      </c>
      <c r="N2516" s="182">
        <f>IFERROR(_xll.qlIndexFixing(ONIndex1M,I2516,TRUE,_xll.ohTrigger(RecalcTrigger,Trigger1M)),NA())</f>
        <v>1.3976477368569107E-2</v>
      </c>
      <c r="O2516" s="44" t="e">
        <f>IFERROR(_xll.qlIndexFixing(ONIndex3M,I2516,TRUE,_xll.ohTrigger(RecalcTrigger,Trigger3M)),NA())</f>
        <v>#N/A</v>
      </c>
      <c r="P2516" s="44">
        <f>IFERROR(_xll.qlIndexFixing(ONIndex6M,I2516,TRUE,_xll.ohTrigger(RecalcTrigger,Trigger6M)),NA())</f>
        <v>1.3459583143866638E-2</v>
      </c>
      <c r="Q2516" s="183">
        <f>IFERROR(_xll.qlIndexFixing(ONIndex1Y,I2516,TRUE,_xll.ohTrigger(RecalcTrigger,Trigger1Y)),NA())</f>
        <v>1.4139330504345793E-2</v>
      </c>
    </row>
    <row r="2517" spans="2:17" x14ac:dyDescent="0.2">
      <c r="B2517" s="39" t="s">
        <v>42</v>
      </c>
      <c r="D2517" s="42">
        <f>_xll.qlCalendarAdvance(Calendar,$D2516,B2517,"f",FALSE)</f>
        <v>57109</v>
      </c>
      <c r="E2517" s="177">
        <f>_xll.qlInterestRateIndexValueDate(IndexON,D2517)</f>
        <v>57109</v>
      </c>
      <c r="F2517" s="193">
        <f>IFERROR(_xll.qlIndexFixing(IndexON,D2517,TRUE,_xll.ohTrigger(RecalcTrigger,TriggerON)),NA())</f>
        <v>1.3640288574965354E-2</v>
      </c>
      <c r="H2517" s="42">
        <f>_xll.qlCalendarAdvance(Calendar,$H2516,B2517,"f",FALSE)</f>
        <v>57109</v>
      </c>
      <c r="I2517" s="177">
        <f>_xll.qlInterestRateIndexValueDate(Index1M,$H2517)</f>
        <v>57111</v>
      </c>
      <c r="J2517" s="182">
        <f>IFERROR(_xll.qlIndexFixing(Index1M,$H2517,TRUE,_xll.ohTrigger(RecalcTrigger,Trigger1M)),NA())</f>
        <v>1.3946624762222193E-2</v>
      </c>
      <c r="K2517" s="44" t="e">
        <f>IFERROR(_xll.qlIndexFixing(Index3M,H2517,TRUE,_xll.ohTrigger(RecalcTrigger,Trigger3M)),NA())</f>
        <v>#N/A</v>
      </c>
      <c r="L2517" s="44">
        <f>IFERROR(_xll.qlIndexFixing(Index6M,$H2517,TRUE,_xll.ohTrigger(RecalcTrigger,Trigger6M)),NA())</f>
        <v>1.3327831921502406E-2</v>
      </c>
      <c r="M2517" s="183">
        <f>IFERROR(_xll.qlIndexFixing(Index1Y,$H2517,TRUE,_xll.ohTrigger(RecalcTrigger,Trigger1Y)),NA())</f>
        <v>1.3963759841569832E-2</v>
      </c>
      <c r="N2517" s="182">
        <f>IFERROR(_xll.qlIndexFixing(ONIndex1M,I2517,TRUE,_xll.ohTrigger(RecalcTrigger,Trigger1M)),NA())</f>
        <v>1.3961981423884495E-2</v>
      </c>
      <c r="O2517" s="44" t="e">
        <f>IFERROR(_xll.qlIndexFixing(ONIndex3M,I2517,TRUE,_xll.ohTrigger(RecalcTrigger,Trigger3M)),NA())</f>
        <v>#N/A</v>
      </c>
      <c r="P2517" s="44">
        <f>IFERROR(_xll.qlIndexFixing(ONIndex6M,I2517,TRUE,_xll.ohTrigger(RecalcTrigger,Trigger6M)),NA())</f>
        <v>1.3446158913819062E-2</v>
      </c>
      <c r="Q2517" s="183">
        <f>IFERROR(_xll.qlIndexFixing(ONIndex1Y,I2517,TRUE,_xll.ohTrigger(RecalcTrigger,Trigger1Y)),NA())</f>
        <v>1.4128631573804284E-2</v>
      </c>
    </row>
    <row r="2518" spans="2:17" x14ac:dyDescent="0.2">
      <c r="B2518" s="39" t="s">
        <v>42</v>
      </c>
      <c r="D2518" s="42">
        <f>_xll.qlCalendarAdvance(Calendar,$D2517,B2518,"f",FALSE)</f>
        <v>57116</v>
      </c>
      <c r="E2518" s="177">
        <f>_xll.qlInterestRateIndexValueDate(IndexON,D2518)</f>
        <v>57116</v>
      </c>
      <c r="F2518" s="193">
        <f>IFERROR(_xll.qlIndexFixing(IndexON,D2518,TRUE,_xll.ohTrigger(RecalcTrigger,TriggerON)),NA())</f>
        <v>1.3627341485324962E-2</v>
      </c>
      <c r="H2518" s="42">
        <f>_xll.qlCalendarAdvance(Calendar,$H2517,B2518,"f",FALSE)</f>
        <v>57116</v>
      </c>
      <c r="I2518" s="177">
        <f>_xll.qlInterestRateIndexValueDate(Index1M,$H2518)</f>
        <v>57118</v>
      </c>
      <c r="J2518" s="182">
        <f>IFERROR(_xll.qlIndexFixing(Index1M,$H2518,TRUE,_xll.ohTrigger(RecalcTrigger,Trigger1M)),NA())</f>
        <v>1.3932190078079221E-2</v>
      </c>
      <c r="K2518" s="44" t="e">
        <f>IFERROR(_xll.qlIndexFixing(Index3M,H2518,TRUE,_xll.ohTrigger(RecalcTrigger,Trigger3M)),NA())</f>
        <v>#N/A</v>
      </c>
      <c r="L2518" s="44">
        <f>IFERROR(_xll.qlIndexFixing(Index6M,$H2518,TRUE,_xll.ohTrigger(RecalcTrigger,Trigger6M)),NA())</f>
        <v>1.3315027765173652E-2</v>
      </c>
      <c r="M2518" s="183">
        <f>IFERROR(_xll.qlIndexFixing(Index1Y,$H2518,TRUE,_xll.ohTrigger(RecalcTrigger,Trigger1Y)),NA())</f>
        <v>1.3953485849789105E-2</v>
      </c>
      <c r="N2518" s="182">
        <f>IFERROR(_xll.qlIndexFixing(ONIndex1M,I2518,TRUE,_xll.ohTrigger(RecalcTrigger,Trigger1M)),NA())</f>
        <v>1.3947515100065644E-2</v>
      </c>
      <c r="O2518" s="44" t="e">
        <f>IFERROR(_xll.qlIndexFixing(ONIndex3M,I2518,TRUE,_xll.ohTrigger(RecalcTrigger,Trigger3M)),NA())</f>
        <v>#N/A</v>
      </c>
      <c r="P2518" s="44">
        <f>IFERROR(_xll.qlIndexFixing(ONIndex6M,I2518,TRUE,_xll.ohTrigger(RecalcTrigger,Trigger6M)),NA())</f>
        <v>1.343278544380766E-2</v>
      </c>
      <c r="Q2518" s="183">
        <f>IFERROR(_xll.qlIndexFixing(ONIndex1Y,I2518,TRUE,_xll.ohTrigger(RecalcTrigger,Trigger1Y)),NA())</f>
        <v>1.4117953077077416E-2</v>
      </c>
    </row>
    <row r="2519" spans="2:17" x14ac:dyDescent="0.2">
      <c r="B2519" s="39" t="s">
        <v>42</v>
      </c>
      <c r="D2519" s="42">
        <f>_xll.qlCalendarAdvance(Calendar,$D2518,B2519,"f",FALSE)</f>
        <v>57123</v>
      </c>
      <c r="E2519" s="177">
        <f>_xll.qlInterestRateIndexValueDate(IndexON,D2519)</f>
        <v>57123</v>
      </c>
      <c r="F2519" s="193">
        <f>IFERROR(_xll.qlIndexFixing(IndexON,D2519,TRUE,_xll.ohTrigger(RecalcTrigger,TriggerON)),NA())</f>
        <v>1.3614424351642285E-2</v>
      </c>
      <c r="H2519" s="42">
        <f>_xll.qlCalendarAdvance(Calendar,$H2518,B2519,"f",FALSE)</f>
        <v>57123</v>
      </c>
      <c r="I2519" s="177">
        <f>_xll.qlInterestRateIndexValueDate(Index1M,$H2519)</f>
        <v>57125</v>
      </c>
      <c r="J2519" s="182">
        <f>IFERROR(_xll.qlIndexFixing(Index1M,$H2519,TRUE,_xll.ohTrigger(RecalcTrigger,Trigger1M)),NA())</f>
        <v>1.3917785313820319E-2</v>
      </c>
      <c r="K2519" s="44" t="e">
        <f>IFERROR(_xll.qlIndexFixing(Index3M,H2519,TRUE,_xll.ohTrigger(RecalcTrigger,Trigger3M)),NA())</f>
        <v>#N/A</v>
      </c>
      <c r="L2519" s="44">
        <f>IFERROR(_xll.qlIndexFixing(Index6M,$H2519,TRUE,_xll.ohTrigger(RecalcTrigger,Trigger6M)),NA())</f>
        <v>1.3302276535573703E-2</v>
      </c>
      <c r="M2519" s="183">
        <f>IFERROR(_xll.qlIndexFixing(Index1Y,$H2519,TRUE,_xll.ohTrigger(RecalcTrigger,Trigger1Y)),NA())</f>
        <v>1.3943234348430396E-2</v>
      </c>
      <c r="N2519" s="182">
        <f>IFERROR(_xll.qlIndexFixing(ONIndex1M,I2519,TRUE,_xll.ohTrigger(RecalcTrigger,Trigger1M)),NA())</f>
        <v>1.393307848983838E-2</v>
      </c>
      <c r="O2519" s="44" t="e">
        <f>IFERROR(_xll.qlIndexFixing(ONIndex3M,I2519,TRUE,_xll.ohTrigger(RecalcTrigger,Trigger3M)),NA())</f>
        <v>#N/A</v>
      </c>
      <c r="P2519" s="44">
        <f>IFERROR(_xll.qlIndexFixing(ONIndex6M,I2519,TRUE,_xll.ohTrigger(RecalcTrigger,Trigger6M)),NA())</f>
        <v>1.341946286021134E-2</v>
      </c>
      <c r="Q2519" s="183">
        <f>IFERROR(_xll.qlIndexFixing(ONIndex1Y,I2519,TRUE,_xll.ohTrigger(RecalcTrigger,Trigger1Y)),NA())</f>
        <v>1.4107295076515314E-2</v>
      </c>
    </row>
    <row r="2520" spans="2:17" x14ac:dyDescent="0.2">
      <c r="B2520" s="39" t="s">
        <v>42</v>
      </c>
      <c r="D2520" s="42">
        <f>_xll.qlCalendarAdvance(Calendar,$D2519,B2520,"f",FALSE)</f>
        <v>57130</v>
      </c>
      <c r="E2520" s="177">
        <f>_xll.qlInterestRateIndexValueDate(IndexON,D2520)</f>
        <v>57130</v>
      </c>
      <c r="F2520" s="193">
        <f>IFERROR(_xll.qlIndexFixing(IndexON,D2520,TRUE,_xll.ohTrigger(RecalcTrigger,TriggerON)),NA())</f>
        <v>1.3601537262486474E-2</v>
      </c>
      <c r="H2520" s="42">
        <f>_xll.qlCalendarAdvance(Calendar,$H2519,B2520,"f",FALSE)</f>
        <v>57130</v>
      </c>
      <c r="I2520" s="177">
        <f>_xll.qlInterestRateIndexValueDate(Index1M,$H2520)</f>
        <v>57132</v>
      </c>
      <c r="J2520" s="182">
        <f>IFERROR(_xll.qlIndexFixing(Index1M,$H2520,TRUE,_xll.ohTrigger(RecalcTrigger,Trigger1M)),NA())</f>
        <v>1.390341056225125E-2</v>
      </c>
      <c r="K2520" s="44" t="e">
        <f>IFERROR(_xll.qlIndexFixing(Index3M,H2520,TRUE,_xll.ohTrigger(RecalcTrigger,Trigger3M)),NA())</f>
        <v>#N/A</v>
      </c>
      <c r="L2520" s="44">
        <f>IFERROR(_xll.qlIndexFixing(Index6M,$H2520,TRUE,_xll.ohTrigger(RecalcTrigger,Trigger6M)),NA())</f>
        <v>1.3291510492629237E-2</v>
      </c>
      <c r="M2520" s="183">
        <f>IFERROR(_xll.qlIndexFixing(Index1Y,$H2520,TRUE,_xll.ohTrigger(RecalcTrigger,Trigger1Y)),NA())</f>
        <v>1.3933005399736081E-2</v>
      </c>
      <c r="N2520" s="182">
        <f>IFERROR(_xll.qlIndexFixing(ONIndex1M,I2520,TRUE,_xll.ohTrigger(RecalcTrigger,Trigger1M)),NA())</f>
        <v>1.3918671686248274E-2</v>
      </c>
      <c r="O2520" s="44" t="e">
        <f>IFERROR(_xll.qlIndexFixing(ONIndex3M,I2520,TRUE,_xll.ohTrigger(RecalcTrigger,Trigger3M)),NA())</f>
        <v>#N/A</v>
      </c>
      <c r="P2520" s="44">
        <f>IFERROR(_xll.qlIndexFixing(ONIndex6M,I2520,TRUE,_xll.ohTrigger(RecalcTrigger,Trigger6M)),NA())</f>
        <v>1.3406191289728753E-2</v>
      </c>
      <c r="Q2520" s="183">
        <f>IFERROR(_xll.qlIndexFixing(ONIndex1Y,I2520,TRUE,_xll.ohTrigger(RecalcTrigger,Trigger1Y)),NA())</f>
        <v>1.4096657633988485E-2</v>
      </c>
    </row>
    <row r="2521" spans="2:17" x14ac:dyDescent="0.2">
      <c r="B2521" s="39" t="s">
        <v>42</v>
      </c>
      <c r="D2521" s="42">
        <f>_xll.qlCalendarAdvance(Calendar,$D2520,B2521,"f",FALSE)</f>
        <v>57137</v>
      </c>
      <c r="E2521" s="177">
        <f>_xll.qlInterestRateIndexValueDate(IndexON,D2521)</f>
        <v>57137</v>
      </c>
      <c r="F2521" s="193">
        <f>IFERROR(_xll.qlIndexFixing(IndexON,D2521,TRUE,_xll.ohTrigger(RecalcTrigger,TriggerON)),NA())</f>
        <v>1.3588680306106937E-2</v>
      </c>
      <c r="H2521" s="42">
        <f>_xll.qlCalendarAdvance(Calendar,$H2520,B2521,"f",FALSE)</f>
        <v>57137</v>
      </c>
      <c r="I2521" s="177">
        <f>_xll.qlInterestRateIndexValueDate(Index1M,$H2521)</f>
        <v>57139</v>
      </c>
      <c r="J2521" s="182">
        <f>IFERROR(_xll.qlIndexFixing(Index1M,$H2521,TRUE,_xll.ohTrigger(RecalcTrigger,Trigger1M)),NA())</f>
        <v>1.3889065916187771E-2</v>
      </c>
      <c r="K2521" s="44" t="e">
        <f>IFERROR(_xll.qlIndexFixing(Index3M,H2521,TRUE,_xll.ohTrigger(RecalcTrigger,Trigger3M)),NA())</f>
        <v>#N/A</v>
      </c>
      <c r="L2521" s="44">
        <f>IFERROR(_xll.qlIndexFixing(Index6M,$H2521,TRUE,_xll.ohTrigger(RecalcTrigger,Trigger6M)),NA())</f>
        <v>1.3278855365920491E-2</v>
      </c>
      <c r="M2521" s="183">
        <f>IFERROR(_xll.qlIndexFixing(Index1Y,$H2521,TRUE,_xll.ohTrigger(RecalcTrigger,Trigger1Y)),NA())</f>
        <v>1.3922799065946564E-2</v>
      </c>
      <c r="N2521" s="182">
        <f>IFERROR(_xll.qlIndexFixing(ONIndex1M,I2521,TRUE,_xll.ohTrigger(RecalcTrigger,Trigger1M)),NA())</f>
        <v>1.3904294781861282E-2</v>
      </c>
      <c r="O2521" s="44" t="e">
        <f>IFERROR(_xll.qlIndexFixing(ONIndex3M,I2521,TRUE,_xll.ohTrigger(RecalcTrigger,Trigger3M)),NA())</f>
        <v>#N/A</v>
      </c>
      <c r="P2521" s="44">
        <f>IFERROR(_xll.qlIndexFixing(ONIndex6M,I2521,TRUE,_xll.ohTrigger(RecalcTrigger,Trigger6M)),NA())</f>
        <v>1.339297085825919E-2</v>
      </c>
      <c r="Q2521" s="183">
        <f>IFERROR(_xll.qlIndexFixing(ONIndex1Y,I2521,TRUE,_xll.ohTrigger(RecalcTrigger,Trigger1Y)),NA())</f>
        <v>1.4086040811607248E-2</v>
      </c>
    </row>
    <row r="2522" spans="2:17" x14ac:dyDescent="0.2">
      <c r="B2522" s="39" t="s">
        <v>42</v>
      </c>
      <c r="D2522" s="42">
        <f>_xll.qlCalendarAdvance(Calendar,$D2521,B2522,"f",FALSE)</f>
        <v>57144</v>
      </c>
      <c r="E2522" s="177">
        <f>_xll.qlInterestRateIndexValueDate(IndexON,D2522)</f>
        <v>57144</v>
      </c>
      <c r="F2522" s="193">
        <f>IFERROR(_xll.qlIndexFixing(IndexON,D2522,TRUE,_xll.ohTrigger(RecalcTrigger,TriggerON)),NA())</f>
        <v>1.3575853571152763E-2</v>
      </c>
      <c r="H2522" s="42">
        <f>_xll.qlCalendarAdvance(Calendar,$H2521,B2522,"f",FALSE)</f>
        <v>57144</v>
      </c>
      <c r="I2522" s="177">
        <f>_xll.qlInterestRateIndexValueDate(Index1M,$H2522)</f>
        <v>57146</v>
      </c>
      <c r="J2522" s="182">
        <f>IFERROR(_xll.qlIndexFixing(Index1M,$H2522,TRUE,_xll.ohTrigger(RecalcTrigger,Trigger1M)),NA())</f>
        <v>1.3874751468430646E-2</v>
      </c>
      <c r="K2522" s="44" t="e">
        <f>IFERROR(_xll.qlIndexFixing(Index3M,H2522,TRUE,_xll.ohTrigger(RecalcTrigger,Trigger3M)),NA())</f>
        <v>#N/A</v>
      </c>
      <c r="L2522" s="44">
        <f>IFERROR(_xll.qlIndexFixing(Index6M,$H2522,TRUE,_xll.ohTrigger(RecalcTrigger,Trigger6M)),NA())</f>
        <v>1.3266253510334339E-2</v>
      </c>
      <c r="M2522" s="183">
        <f>IFERROR(_xll.qlIndexFixing(Index1Y,$H2522,TRUE,_xll.ohTrigger(RecalcTrigger,Trigger1Y)),NA())</f>
        <v>1.391261540930225E-2</v>
      </c>
      <c r="N2522" s="182">
        <f>IFERROR(_xll.qlIndexFixing(ONIndex1M,I2522,TRUE,_xll.ohTrigger(RecalcTrigger,Trigger1M)),NA())</f>
        <v>1.3889947869563102E-2</v>
      </c>
      <c r="O2522" s="44" t="e">
        <f>IFERROR(_xll.qlIndexFixing(ONIndex3M,I2522,TRUE,_xll.ohTrigger(RecalcTrigger,Trigger3M)),NA())</f>
        <v>#N/A</v>
      </c>
      <c r="P2522" s="44">
        <f>IFERROR(_xll.qlIndexFixing(ONIndex6M,I2522,TRUE,_xll.ohTrigger(RecalcTrigger,Trigger6M)),NA())</f>
        <v>1.3379801692501303E-2</v>
      </c>
      <c r="Q2522" s="183">
        <f>IFERROR(_xll.qlIndexFixing(ONIndex1Y,I2522,TRUE,_xll.ohTrigger(RecalcTrigger,Trigger1Y)),NA())</f>
        <v>1.4075444671322046E-2</v>
      </c>
    </row>
    <row r="2523" spans="2:17" x14ac:dyDescent="0.2">
      <c r="B2523" s="39" t="s">
        <v>42</v>
      </c>
      <c r="D2523" s="42">
        <f>_xll.qlCalendarAdvance(Calendar,$D2522,B2523,"f",FALSE)</f>
        <v>57151</v>
      </c>
      <c r="E2523" s="177">
        <f>_xll.qlInterestRateIndexValueDate(IndexON,D2523)</f>
        <v>57151</v>
      </c>
      <c r="F2523" s="193">
        <f>IFERROR(_xll.qlIndexFixing(IndexON,D2523,TRUE,_xll.ohTrigger(RecalcTrigger,TriggerON)),NA())</f>
        <v>1.3563057145953294E-2</v>
      </c>
      <c r="H2523" s="42">
        <f>_xll.qlCalendarAdvance(Calendar,$H2522,B2523,"f",FALSE)</f>
        <v>57151</v>
      </c>
      <c r="I2523" s="177">
        <f>_xll.qlInterestRateIndexValueDate(Index1M,$H2523)</f>
        <v>57153</v>
      </c>
      <c r="J2523" s="182">
        <f>IFERROR(_xll.qlIndexFixing(Index1M,$H2523,TRUE,_xll.ohTrigger(RecalcTrigger,Trigger1M)),NA())</f>
        <v>1.3860467311793134E-2</v>
      </c>
      <c r="K2523" s="44" t="e">
        <f>IFERROR(_xll.qlIndexFixing(Index3M,H2523,TRUE,_xll.ohTrigger(RecalcTrigger,Trigger3M)),NA())</f>
        <v>#N/A</v>
      </c>
      <c r="L2523" s="44">
        <f>IFERROR(_xll.qlIndexFixing(Index6M,$H2523,TRUE,_xll.ohTrigger(RecalcTrigger,Trigger6M)),NA())</f>
        <v>1.3253705052085887E-2</v>
      </c>
      <c r="M2523" s="183">
        <f>IFERROR(_xll.qlIndexFixing(Index1Y,$H2523,TRUE,_xll.ohTrigger(RecalcTrigger,Trigger1Y)),NA())</f>
        <v>1.3902454492041791E-2</v>
      </c>
      <c r="N2523" s="182">
        <f>IFERROR(_xll.qlIndexFixing(ONIndex1M,I2523,TRUE,_xll.ohTrigger(RecalcTrigger,Trigger1M)),NA())</f>
        <v>1.3875631042239434E-2</v>
      </c>
      <c r="O2523" s="44" t="e">
        <f>IFERROR(_xll.qlIndexFixing(ONIndex3M,I2523,TRUE,_xll.ohTrigger(RecalcTrigger,Trigger3M)),NA())</f>
        <v>#N/A</v>
      </c>
      <c r="P2523" s="44">
        <f>IFERROR(_xll.qlIndexFixing(ONIndex6M,I2523,TRUE,_xll.ohTrigger(RecalcTrigger,Trigger6M)),NA())</f>
        <v>1.3366683918674127E-2</v>
      </c>
      <c r="Q2523" s="183">
        <f>IFERROR(_xll.qlIndexFixing(ONIndex1Y,I2523,TRUE,_xll.ohTrigger(RecalcTrigger,Trigger1Y)),NA())</f>
        <v>1.4064869275403069E-2</v>
      </c>
    </row>
    <row r="2524" spans="2:17" x14ac:dyDescent="0.2">
      <c r="B2524" s="39" t="s">
        <v>42</v>
      </c>
      <c r="D2524" s="42">
        <f>_xll.qlCalendarAdvance(Calendar,$D2523,B2524,"f",FALSE)</f>
        <v>57158</v>
      </c>
      <c r="E2524" s="177">
        <f>_xll.qlInterestRateIndexValueDate(IndexON,D2524)</f>
        <v>57158</v>
      </c>
      <c r="F2524" s="193">
        <f>IFERROR(_xll.qlIndexFixing(IndexON,D2524,TRUE,_xll.ohTrigger(RecalcTrigger,TriggerON)),NA())</f>
        <v>1.3550291118997748E-2</v>
      </c>
      <c r="H2524" s="42">
        <f>_xll.qlCalendarAdvance(Calendar,$H2523,B2524,"f",FALSE)</f>
        <v>57158</v>
      </c>
      <c r="I2524" s="177">
        <f>_xll.qlInterestRateIndexValueDate(Index1M,$H2524)</f>
        <v>57160</v>
      </c>
      <c r="J2524" s="182">
        <f>IFERROR(_xll.qlIndexFixing(Index1M,$H2524,TRUE,_xll.ohTrigger(RecalcTrigger,Trigger1M)),NA())</f>
        <v>1.3846213539073504E-2</v>
      </c>
      <c r="K2524" s="44" t="e">
        <f>IFERROR(_xll.qlIndexFixing(Index3M,H2524,TRUE,_xll.ohTrigger(RecalcTrigger,Trigger3M)),NA())</f>
        <v>#N/A</v>
      </c>
      <c r="L2524" s="44">
        <f>IFERROR(_xll.qlIndexFixing(Index6M,$H2524,TRUE,_xll.ohTrigger(RecalcTrigger,Trigger6M)),NA())</f>
        <v>1.3241210117391985E-2</v>
      </c>
      <c r="M2524" s="183">
        <f>IFERROR(_xll.qlIndexFixing(Index1Y,$H2524,TRUE,_xll.ohTrigger(RecalcTrigger,Trigger1Y)),NA())</f>
        <v>1.3892316376402744E-2</v>
      </c>
      <c r="N2524" s="182">
        <f>IFERROR(_xll.qlIndexFixing(ONIndex1M,I2524,TRUE,_xll.ohTrigger(RecalcTrigger,Trigger1M)),NA())</f>
        <v>1.3861344392855912E-2</v>
      </c>
      <c r="O2524" s="44" t="e">
        <f>IFERROR(_xll.qlIndexFixing(ONIndex3M,I2524,TRUE,_xll.ohTrigger(RecalcTrigger,Trigger3M)),NA())</f>
        <v>#N/A</v>
      </c>
      <c r="P2524" s="44">
        <f>IFERROR(_xll.qlIndexFixing(ONIndex6M,I2524,TRUE,_xll.ohTrigger(RecalcTrigger,Trigger6M)),NA())</f>
        <v>1.3353617663396378E-2</v>
      </c>
      <c r="Q2524" s="183">
        <f>IFERROR(_xll.qlIndexFixing(ONIndex1Y,I2524,TRUE,_xll.ohTrigger(RecalcTrigger,Trigger1Y)),NA())</f>
        <v>1.4054314685720826E-2</v>
      </c>
    </row>
    <row r="2525" spans="2:17" x14ac:dyDescent="0.2">
      <c r="B2525" s="39" t="s">
        <v>42</v>
      </c>
      <c r="D2525" s="42">
        <f>_xll.qlCalendarAdvance(Calendar,$D2524,B2525,"f",FALSE)</f>
        <v>57165</v>
      </c>
      <c r="E2525" s="177">
        <f>_xll.qlInterestRateIndexValueDate(IndexON,D2525)</f>
        <v>57165</v>
      </c>
      <c r="F2525" s="193">
        <f>IFERROR(_xll.qlIndexFixing(IndexON,D2525,TRUE,_xll.ohTrigger(RecalcTrigger,TriggerON)),NA())</f>
        <v>1.3537555578535532E-2</v>
      </c>
      <c r="H2525" s="42">
        <f>_xll.qlCalendarAdvance(Calendar,$H2524,B2525,"f",FALSE)</f>
        <v>57165</v>
      </c>
      <c r="I2525" s="177">
        <f>_xll.qlInterestRateIndexValueDate(Index1M,$H2525)</f>
        <v>57167</v>
      </c>
      <c r="J2525" s="182">
        <f>IFERROR(_xll.qlIndexFixing(Index1M,$H2525,TRUE,_xll.ohTrigger(RecalcTrigger,Trigger1M)),NA())</f>
        <v>1.3831990243085013E-2</v>
      </c>
      <c r="K2525" s="44" t="e">
        <f>IFERROR(_xll.qlIndexFixing(Index3M,H2525,TRUE,_xll.ohTrigger(RecalcTrigger,Trigger3M)),NA())</f>
        <v>#N/A</v>
      </c>
      <c r="L2525" s="44">
        <f>IFERROR(_xll.qlIndexFixing(Index6M,$H2525,TRUE,_xll.ohTrigger(RecalcTrigger,Trigger6M)),NA())</f>
        <v>1.3226887687139652E-2</v>
      </c>
      <c r="M2525" s="183">
        <f>IFERROR(_xll.qlIndexFixing(Index1Y,$H2525,TRUE,_xll.ohTrigger(RecalcTrigger,Trigger1Y)),NA())</f>
        <v>1.388220112462267E-2</v>
      </c>
      <c r="N2525" s="182">
        <f>IFERROR(_xll.qlIndexFixing(ONIndex1M,I2525,TRUE,_xll.ohTrigger(RecalcTrigger,Trigger1M)),NA())</f>
        <v>1.384708801381862E-2</v>
      </c>
      <c r="O2525" s="44" t="e">
        <f>IFERROR(_xll.qlIndexFixing(ONIndex3M,I2525,TRUE,_xll.ohTrigger(RecalcTrigger,Trigger3M)),NA())</f>
        <v>#N/A</v>
      </c>
      <c r="P2525" s="44">
        <f>IFERROR(_xll.qlIndexFixing(ONIndex6M,I2525,TRUE,_xll.ohTrigger(RecalcTrigger,Trigger6M)),NA())</f>
        <v>1.3340603052807154E-2</v>
      </c>
      <c r="Q2525" s="183">
        <f>IFERROR(_xll.qlIndexFixing(ONIndex1Y,I2525,TRUE,_xll.ohTrigger(RecalcTrigger,Trigger1Y)),NA())</f>
        <v>1.4043780964385633E-2</v>
      </c>
    </row>
    <row r="2526" spans="2:17" x14ac:dyDescent="0.2">
      <c r="B2526" s="39" t="s">
        <v>42</v>
      </c>
      <c r="D2526" s="42">
        <f>_xll.qlCalendarAdvance(Calendar,$D2525,B2526,"f",FALSE)</f>
        <v>57172</v>
      </c>
      <c r="E2526" s="177">
        <f>_xll.qlInterestRateIndexValueDate(IndexON,D2526)</f>
        <v>57172</v>
      </c>
      <c r="F2526" s="193">
        <f>IFERROR(_xll.qlIndexFixing(IndexON,D2526,TRUE,_xll.ohTrigger(RecalcTrigger,TriggerON)),NA())</f>
        <v>1.3524850613215733E-2</v>
      </c>
      <c r="H2526" s="42">
        <f>_xll.qlCalendarAdvance(Calendar,$H2525,B2526,"f",FALSE)</f>
        <v>57172</v>
      </c>
      <c r="I2526" s="177">
        <f>_xll.qlInterestRateIndexValueDate(Index1M,$H2526)</f>
        <v>57174</v>
      </c>
      <c r="J2526" s="182">
        <f>IFERROR(_xll.qlIndexFixing(Index1M,$H2526,TRUE,_xll.ohTrigger(RecalcTrigger,Trigger1M)),NA())</f>
        <v>1.3817797516638419E-2</v>
      </c>
      <c r="K2526" s="44" t="e">
        <f>IFERROR(_xll.qlIndexFixing(Index3M,H2526,TRUE,_xll.ohTrigger(RecalcTrigger,Trigger3M)),NA())</f>
        <v>#N/A</v>
      </c>
      <c r="L2526" s="44">
        <f>IFERROR(_xll.qlIndexFixing(Index6M,$H2526,TRUE,_xll.ohTrigger(RecalcTrigger,Trigger6M)),NA())</f>
        <v>1.3214510478590395E-2</v>
      </c>
      <c r="M2526" s="183">
        <f>IFERROR(_xll.qlIndexFixing(Index1Y,$H2526,TRUE,_xll.ohTrigger(RecalcTrigger,Trigger1Y)),NA())</f>
        <v>1.3872108798936494E-2</v>
      </c>
      <c r="N2526" s="182">
        <f>IFERROR(_xll.qlIndexFixing(ONIndex1M,I2526,TRUE,_xll.ohTrigger(RecalcTrigger,Trigger1M)),NA())</f>
        <v>1.3832861998093193E-2</v>
      </c>
      <c r="O2526" s="44" t="e">
        <f>IFERROR(_xll.qlIndexFixing(ONIndex3M,I2526,TRUE,_xll.ohTrigger(RecalcTrigger,Trigger3M)),NA())</f>
        <v>#N/A</v>
      </c>
      <c r="P2526" s="44">
        <f>IFERROR(_xll.qlIndexFixing(ONIndex6M,I2526,TRUE,_xll.ohTrigger(RecalcTrigger,Trigger6M)),NA())</f>
        <v>1.3327640213285363E-2</v>
      </c>
      <c r="Q2526" s="183">
        <f>IFERROR(_xll.qlIndexFixing(ONIndex1Y,I2526,TRUE,_xll.ohTrigger(RecalcTrigger,Trigger1Y)),NA())</f>
        <v>1.4033268173267999E-2</v>
      </c>
    </row>
    <row r="2527" spans="2:17" x14ac:dyDescent="0.2">
      <c r="B2527" s="39" t="s">
        <v>42</v>
      </c>
      <c r="D2527" s="42">
        <f>_xll.qlCalendarAdvance(Calendar,$D2526,B2527,"f",FALSE)</f>
        <v>57179</v>
      </c>
      <c r="E2527" s="177">
        <f>_xll.qlInterestRateIndexValueDate(IndexON,D2527)</f>
        <v>57179</v>
      </c>
      <c r="F2527" s="193">
        <f>IFERROR(_xll.qlIndexFixing(IndexON,D2527,TRUE,_xll.ohTrigger(RecalcTrigger,TriggerON)),NA())</f>
        <v>1.3512176311447632E-2</v>
      </c>
      <c r="H2527" s="42">
        <f>_xll.qlCalendarAdvance(Calendar,$H2526,B2527,"f",FALSE)</f>
        <v>57179</v>
      </c>
      <c r="I2527" s="177">
        <f>_xll.qlInterestRateIndexValueDate(Index1M,$H2527)</f>
        <v>57181</v>
      </c>
      <c r="J2527" s="182">
        <f>IFERROR(_xll.qlIndexFixing(Index1M,$H2527,TRUE,_xll.ohTrigger(RecalcTrigger,Trigger1M)),NA())</f>
        <v>1.3803635452534491E-2</v>
      </c>
      <c r="K2527" s="44" t="e">
        <f>IFERROR(_xll.qlIndexFixing(Index3M,H2527,TRUE,_xll.ohTrigger(RecalcTrigger,Trigger3M)),NA())</f>
        <v>#N/A</v>
      </c>
      <c r="L2527" s="44">
        <f>IFERROR(_xll.qlIndexFixing(Index6M,$H2527,TRUE,_xll.ohTrigger(RecalcTrigger,Trigger6M)),NA())</f>
        <v>1.3202187206482687E-2</v>
      </c>
      <c r="M2527" s="183">
        <f>IFERROR(_xll.qlIndexFixing(Index1Y,$H2527,TRUE,_xll.ohTrigger(RecalcTrigger,Trigger1Y)),NA())</f>
        <v>1.3862039461580024E-2</v>
      </c>
      <c r="N2527" s="182">
        <f>IFERROR(_xll.qlIndexFixing(ONIndex1M,I2527,TRUE,_xll.ohTrigger(RecalcTrigger,Trigger1M)),NA())</f>
        <v>1.3818666438805138E-2</v>
      </c>
      <c r="O2527" s="44" t="e">
        <f>IFERROR(_xll.qlIndexFixing(ONIndex3M,I2527,TRUE,_xll.ohTrigger(RecalcTrigger,Trigger3M)),NA())</f>
        <v>#N/A</v>
      </c>
      <c r="P2527" s="44">
        <f>IFERROR(_xll.qlIndexFixing(ONIndex6M,I2527,TRUE,_xll.ohTrigger(RecalcTrigger,Trigger6M)),NA())</f>
        <v>1.3314729271449721E-2</v>
      </c>
      <c r="Q2527" s="183">
        <f>IFERROR(_xll.qlIndexFixing(ONIndex1Y,I2527,TRUE,_xll.ohTrigger(RecalcTrigger,Trigger1Y)),NA())</f>
        <v>1.4022776374797985E-2</v>
      </c>
    </row>
    <row r="2528" spans="2:17" x14ac:dyDescent="0.2">
      <c r="B2528" s="39" t="s">
        <v>42</v>
      </c>
      <c r="D2528" s="42">
        <f>_xll.qlCalendarAdvance(Calendar,$D2527,B2528,"f",FALSE)</f>
        <v>57186</v>
      </c>
      <c r="E2528" s="177">
        <f>_xll.qlInterestRateIndexValueDate(IndexON,D2528)</f>
        <v>57186</v>
      </c>
      <c r="F2528" s="193">
        <f>IFERROR(_xll.qlIndexFixing(IndexON,D2528,TRUE,_xll.ohTrigger(RecalcTrigger,TriggerON)),NA())</f>
        <v>1.3499532761480637E-2</v>
      </c>
      <c r="H2528" s="42">
        <f>_xll.qlCalendarAdvance(Calendar,$H2527,B2528,"f",FALSE)</f>
        <v>57186</v>
      </c>
      <c r="I2528" s="177">
        <f>_xll.qlInterestRateIndexValueDate(Index1M,$H2528)</f>
        <v>57188</v>
      </c>
      <c r="J2528" s="182">
        <f>IFERROR(_xll.qlIndexFixing(Index1M,$H2528,TRUE,_xll.ohTrigger(RecalcTrigger,Trigger1M)),NA())</f>
        <v>1.378950414357899E-2</v>
      </c>
      <c r="K2528" s="44" t="e">
        <f>IFERROR(_xll.qlIndexFixing(Index3M,H2528,TRUE,_xll.ohTrigger(RecalcTrigger,Trigger3M)),NA())</f>
        <v>#N/A</v>
      </c>
      <c r="L2528" s="44">
        <f>IFERROR(_xll.qlIndexFixing(Index6M,$H2528,TRUE,_xll.ohTrigger(RecalcTrigger,Trigger6M)),NA())</f>
        <v>1.3189917997036425E-2</v>
      </c>
      <c r="M2528" s="183">
        <f>IFERROR(_xll.qlIndexFixing(Index1Y,$H2528,TRUE,_xll.ohTrigger(RecalcTrigger,Trigger1Y)),NA())</f>
        <v>1.3851993174786437E-2</v>
      </c>
      <c r="N2528" s="182">
        <f>IFERROR(_xll.qlIndexFixing(ONIndex1M,I2528,TRUE,_xll.ohTrigger(RecalcTrigger,Trigger1M)),NA())</f>
        <v>1.3804501428280602E-2</v>
      </c>
      <c r="O2528" s="44" t="e">
        <f>IFERROR(_xll.qlIndexFixing(ONIndex3M,I2528,TRUE,_xll.ohTrigger(RecalcTrigger,Trigger3M)),NA())</f>
        <v>#N/A</v>
      </c>
      <c r="P2528" s="44">
        <f>IFERROR(_xll.qlIndexFixing(ONIndex6M,I2528,TRUE,_xll.ohTrigger(RecalcTrigger,Trigger6M)),NA())</f>
        <v>1.3301870353359391E-2</v>
      </c>
      <c r="Q2528" s="183">
        <f>IFERROR(_xll.qlIndexFixing(ONIndex1Y,I2528,TRUE,_xll.ohTrigger(RecalcTrigger,Trigger1Y)),NA())</f>
        <v>1.40123056308461E-2</v>
      </c>
    </row>
    <row r="2529" spans="2:17" x14ac:dyDescent="0.2">
      <c r="B2529" s="39" t="s">
        <v>42</v>
      </c>
      <c r="D2529" s="42">
        <f>_xll.qlCalendarAdvance(Calendar,$D2528,B2529,"f",FALSE)</f>
        <v>57193</v>
      </c>
      <c r="E2529" s="177">
        <f>_xll.qlInterestRateIndexValueDate(IndexON,D2529)</f>
        <v>57193</v>
      </c>
      <c r="F2529" s="193">
        <f>IFERROR(_xll.qlIndexFixing(IndexON,D2529,TRUE,_xll.ohTrigger(RecalcTrigger,TriggerON)),NA())</f>
        <v>1.3486920052123708E-2</v>
      </c>
      <c r="H2529" s="42">
        <f>_xll.qlCalendarAdvance(Calendar,$H2528,B2529,"f",FALSE)</f>
        <v>57193</v>
      </c>
      <c r="I2529" s="177">
        <f>_xll.qlInterestRateIndexValueDate(Index1M,$H2529)</f>
        <v>57195</v>
      </c>
      <c r="J2529" s="182">
        <f>IFERROR(_xll.qlIndexFixing(Index1M,$H2529,TRUE,_xll.ohTrigger(RecalcTrigger,Trigger1M)),NA())</f>
        <v>1.3775403682582676E-2</v>
      </c>
      <c r="K2529" s="44" t="e">
        <f>IFERROR(_xll.qlIndexFixing(Index3M,H2529,TRUE,_xll.ohTrigger(RecalcTrigger,Trigger3M)),NA())</f>
        <v>#N/A</v>
      </c>
      <c r="L2529" s="44">
        <f>IFERROR(_xll.qlIndexFixing(Index6M,$H2529,TRUE,_xll.ohTrigger(RecalcTrigger,Trigger6M)),NA())</f>
        <v>1.317770297647064E-2</v>
      </c>
      <c r="M2529" s="183">
        <f>IFERROR(_xll.qlIndexFixing(Index1Y,$H2529,TRUE,_xll.ohTrigger(RecalcTrigger,Trigger1Y)),NA())</f>
        <v>1.3841970000789129E-2</v>
      </c>
      <c r="N2529" s="182">
        <f>IFERROR(_xll.qlIndexFixing(ONIndex1M,I2529,TRUE,_xll.ohTrigger(RecalcTrigger,Trigger1M)),NA())</f>
        <v>1.3790367059565156E-2</v>
      </c>
      <c r="O2529" s="44" t="e">
        <f>IFERROR(_xll.qlIndexFixing(ONIndex3M,I2529,TRUE,_xll.ohTrigger(RecalcTrigger,Trigger3M)),NA())</f>
        <v>#N/A</v>
      </c>
      <c r="P2529" s="44">
        <f>IFERROR(_xll.qlIndexFixing(ONIndex6M,I2529,TRUE,_xll.ohTrigger(RecalcTrigger,Trigger6M)),NA())</f>
        <v>1.3289063585473215E-2</v>
      </c>
      <c r="Q2529" s="183">
        <f>IFERROR(_xll.qlIndexFixing(ONIndex1Y,I2529,TRUE,_xll.ohTrigger(RecalcTrigger,Trigger1Y)),NA())</f>
        <v>1.4001856003442725E-2</v>
      </c>
    </row>
    <row r="2530" spans="2:17" x14ac:dyDescent="0.2">
      <c r="B2530" s="39" t="s">
        <v>42</v>
      </c>
      <c r="D2530" s="42">
        <f>_xll.qlCalendarAdvance(Calendar,$D2529,B2530,"f",FALSE)</f>
        <v>57200</v>
      </c>
      <c r="E2530" s="177">
        <f>_xll.qlInterestRateIndexValueDate(IndexON,D2530)</f>
        <v>57200</v>
      </c>
      <c r="F2530" s="193">
        <f>IFERROR(_xll.qlIndexFixing(IndexON,D2530,TRUE,_xll.ohTrigger(RecalcTrigger,TriggerON)),NA())</f>
        <v>1.3474338271226571E-2</v>
      </c>
      <c r="H2530" s="42">
        <f>_xll.qlCalendarAdvance(Calendar,$H2529,B2530,"f",FALSE)</f>
        <v>57200</v>
      </c>
      <c r="I2530" s="177">
        <f>_xll.qlInterestRateIndexValueDate(Index1M,$H2530)</f>
        <v>57202</v>
      </c>
      <c r="J2530" s="182">
        <f>IFERROR(_xll.qlIndexFixing(Index1M,$H2530,TRUE,_xll.ohTrigger(RecalcTrigger,Trigger1M)),NA())</f>
        <v>1.3761334162348815E-2</v>
      </c>
      <c r="K2530" s="44" t="e">
        <f>IFERROR(_xll.qlIndexFixing(Index3M,H2530,TRUE,_xll.ohTrigger(RecalcTrigger,Trigger3M)),NA())</f>
        <v>#N/A</v>
      </c>
      <c r="L2530" s="44">
        <f>IFERROR(_xll.qlIndexFixing(Index6M,$H2530,TRUE,_xll.ohTrigger(RecalcTrigger,Trigger6M)),NA())</f>
        <v>1.316554227100738E-2</v>
      </c>
      <c r="M2530" s="183">
        <f>IFERROR(_xll.qlIndexFixing(Index1Y,$H2530,TRUE,_xll.ohTrigger(RecalcTrigger,Trigger1Y)),NA())</f>
        <v>1.3831970001820404E-2</v>
      </c>
      <c r="N2530" s="182">
        <f>IFERROR(_xll.qlIndexFixing(ONIndex1M,I2530,TRUE,_xll.ohTrigger(RecalcTrigger,Trigger1M)),NA())</f>
        <v>1.3776263425464563E-2</v>
      </c>
      <c r="O2530" s="44" t="e">
        <f>IFERROR(_xll.qlIndexFixing(ONIndex3M,I2530,TRUE,_xll.ohTrigger(RecalcTrigger,Trigger3M)),NA())</f>
        <v>#N/A</v>
      </c>
      <c r="P2530" s="44">
        <f>IFERROR(_xll.qlIndexFixing(ONIndex6M,I2530,TRUE,_xll.ohTrigger(RecalcTrigger,Trigger6M)),NA())</f>
        <v>1.327630909440991E-2</v>
      </c>
      <c r="Q2530" s="183">
        <f>IFERROR(_xll.qlIndexFixing(ONIndex1Y,I2530,TRUE,_xll.ohTrigger(RecalcTrigger,Trigger1Y)),NA())</f>
        <v>1.3991427554538305E-2</v>
      </c>
    </row>
    <row r="2531" spans="2:17" x14ac:dyDescent="0.2">
      <c r="B2531" s="39" t="s">
        <v>42</v>
      </c>
      <c r="D2531" s="42">
        <f>_xll.qlCalendarAdvance(Calendar,$D2530,B2531,"f",FALSE)</f>
        <v>57207</v>
      </c>
      <c r="E2531" s="177">
        <f>_xll.qlInterestRateIndexValueDate(IndexON,D2531)</f>
        <v>57207</v>
      </c>
      <c r="F2531" s="193">
        <f>IFERROR(_xll.qlIndexFixing(IndexON,D2531,TRUE,_xll.ohTrigger(RecalcTrigger,TriggerON)),NA())</f>
        <v>1.3461787507678125E-2</v>
      </c>
      <c r="H2531" s="42">
        <f>_xll.qlCalendarAdvance(Calendar,$H2530,B2531,"f",FALSE)</f>
        <v>57207</v>
      </c>
      <c r="I2531" s="177">
        <f>_xll.qlInterestRateIndexValueDate(Index1M,$H2531)</f>
        <v>57209</v>
      </c>
      <c r="J2531" s="182">
        <f>IFERROR(_xll.qlIndexFixing(Index1M,$H2531,TRUE,_xll.ohTrigger(RecalcTrigger,Trigger1M)),NA())</f>
        <v>1.3747295675678173E-2</v>
      </c>
      <c r="K2531" s="44" t="e">
        <f>IFERROR(_xll.qlIndexFixing(Index3M,H2531,TRUE,_xll.ohTrigger(RecalcTrigger,Trigger3M)),NA())</f>
        <v>#N/A</v>
      </c>
      <c r="L2531" s="44">
        <f>IFERROR(_xll.qlIndexFixing(Index6M,$H2531,TRUE,_xll.ohTrigger(RecalcTrigger,Trigger6M)),NA())</f>
        <v>1.3153436006870405E-2</v>
      </c>
      <c r="M2531" s="183">
        <f>IFERROR(_xll.qlIndexFixing(Index1Y,$H2531,TRUE,_xll.ohTrigger(RecalcTrigger,Trigger1Y)),NA())</f>
        <v>1.3821993240110809E-2</v>
      </c>
      <c r="N2531" s="182">
        <f>IFERROR(_xll.qlIndexFixing(ONIndex1M,I2531,TRUE,_xll.ohTrigger(RecalcTrigger,Trigger1M)),NA())</f>
        <v>1.3762190618784587E-2</v>
      </c>
      <c r="O2531" s="44" t="e">
        <f>IFERROR(_xll.qlIndexFixing(ONIndex3M,I2531,TRUE,_xll.ohTrigger(RecalcTrigger,Trigger3M)),NA())</f>
        <v>#N/A</v>
      </c>
      <c r="P2531" s="44">
        <f>IFERROR(_xll.qlIndexFixing(ONIndex6M,I2531,TRUE,_xll.ohTrigger(RecalcTrigger,Trigger6M)),NA())</f>
        <v>1.3263607006548384E-2</v>
      </c>
      <c r="Q2531" s="183">
        <f>IFERROR(_xll.qlIndexFixing(ONIndex1Y,I2531,TRUE,_xll.ohTrigger(RecalcTrigger,Trigger1Y)),NA())</f>
        <v>1.3981020346482964E-2</v>
      </c>
    </row>
    <row r="2532" spans="2:17" x14ac:dyDescent="0.2">
      <c r="B2532" s="39" t="s">
        <v>42</v>
      </c>
      <c r="D2532" s="42">
        <f>_xll.qlCalendarAdvance(Calendar,$D2531,B2532,"f",FALSE)</f>
        <v>57214</v>
      </c>
      <c r="E2532" s="177">
        <f>_xll.qlInterestRateIndexValueDate(IndexON,D2532)</f>
        <v>57214</v>
      </c>
      <c r="F2532" s="193">
        <f>IFERROR(_xll.qlIndexFixing(IndexON,D2532,TRUE,_xll.ohTrigger(RecalcTrigger,TriggerON)),NA())</f>
        <v>1.3449267849887647E-2</v>
      </c>
      <c r="H2532" s="42">
        <f>_xll.qlCalendarAdvance(Calendar,$H2531,B2532,"f",FALSE)</f>
        <v>57214</v>
      </c>
      <c r="I2532" s="177">
        <f>_xll.qlInterestRateIndexValueDate(Index1M,$H2532)</f>
        <v>57216</v>
      </c>
      <c r="J2532" s="182">
        <f>IFERROR(_xll.qlIndexFixing(Index1M,$H2532,TRUE,_xll.ohTrigger(RecalcTrigger,Trigger1M)),NA())</f>
        <v>1.3733288315389003E-2</v>
      </c>
      <c r="K2532" s="44" t="e">
        <f>IFERROR(_xll.qlIndexFixing(Index3M,H2532,TRUE,_xll.ohTrigger(RecalcTrigger,Trigger3M)),NA())</f>
        <v>#N/A</v>
      </c>
      <c r="L2532" s="44">
        <f>IFERROR(_xll.qlIndexFixing(Index6M,$H2532,TRUE,_xll.ohTrigger(RecalcTrigger,Trigger6M)),NA())</f>
        <v>1.3141384310284767E-2</v>
      </c>
      <c r="M2532" s="183">
        <f>IFERROR(_xll.qlIndexFixing(Index1Y,$H2532,TRUE,_xll.ohTrigger(RecalcTrigger,Trigger1Y)),NA())</f>
        <v>1.3812039777891331E-2</v>
      </c>
      <c r="N2532" s="182">
        <f>IFERROR(_xll.qlIndexFixing(ONIndex1M,I2532,TRUE,_xll.ohTrigger(RecalcTrigger,Trigger1M)),NA())</f>
        <v>1.3748148732171117E-2</v>
      </c>
      <c r="O2532" s="44" t="e">
        <f>IFERROR(_xll.qlIndexFixing(ONIndex3M,I2532,TRUE,_xll.ohTrigger(RecalcTrigger,Trigger3M)),NA())</f>
        <v>#N/A</v>
      </c>
      <c r="P2532" s="44">
        <f>IFERROR(_xll.qlIndexFixing(ONIndex6M,I2532,TRUE,_xll.ohTrigger(RecalcTrigger,Trigger6M)),NA())</f>
        <v>1.3250957447867862E-2</v>
      </c>
      <c r="Q2532" s="183">
        <f>IFERROR(_xll.qlIndexFixing(ONIndex1Y,I2532,TRUE,_xll.ohTrigger(RecalcTrigger,Trigger1Y)),NA())</f>
        <v>1.3970634441067276E-2</v>
      </c>
    </row>
    <row r="2533" spans="2:17" x14ac:dyDescent="0.2">
      <c r="B2533" s="39" t="s">
        <v>42</v>
      </c>
      <c r="D2533" s="42">
        <f>_xll.qlCalendarAdvance(Calendar,$D2532,B2533,"f",FALSE)</f>
        <v>57221</v>
      </c>
      <c r="E2533" s="177">
        <f>_xll.qlInterestRateIndexValueDate(IndexON,D2533)</f>
        <v>57221</v>
      </c>
      <c r="F2533" s="193">
        <f>IFERROR(_xll.qlIndexFixing(IndexON,D2533,TRUE,_xll.ohTrigger(RecalcTrigger,TriggerON)),NA())</f>
        <v>1.3436779386104547E-2</v>
      </c>
      <c r="H2533" s="42">
        <f>_xll.qlCalendarAdvance(Calendar,$H2532,B2533,"f",FALSE)</f>
        <v>57221</v>
      </c>
      <c r="I2533" s="177">
        <f>_xll.qlInterestRateIndexValueDate(Index1M,$H2533)</f>
        <v>57223</v>
      </c>
      <c r="J2533" s="182">
        <f>IFERROR(_xll.qlIndexFixing(Index1M,$H2533,TRUE,_xll.ohTrigger(RecalcTrigger,Trigger1M)),NA())</f>
        <v>1.3721515321204813E-2</v>
      </c>
      <c r="K2533" s="44" t="e">
        <f>IFERROR(_xll.qlIndexFixing(Index3M,H2533,TRUE,_xll.ohTrigger(RecalcTrigger,Trigger3M)),NA())</f>
        <v>#N/A</v>
      </c>
      <c r="L2533" s="44">
        <f>IFERROR(_xll.qlIndexFixing(Index6M,$H2533,TRUE,_xll.ohTrigger(RecalcTrigger,Trigger6M)),NA())</f>
        <v>1.3132385229540652E-2</v>
      </c>
      <c r="M2533" s="183">
        <f>IFERROR(_xll.qlIndexFixing(Index1Y,$H2533,TRUE,_xll.ohTrigger(RecalcTrigger,Trigger1Y)),NA())</f>
        <v>1.380210967739055E-2</v>
      </c>
      <c r="N2533" s="182">
        <f>IFERROR(_xll.qlIndexFixing(ONIndex1M,I2533,TRUE,_xll.ohTrigger(RecalcTrigger,Trigger1M)),NA())</f>
        <v>1.3734137858749662E-2</v>
      </c>
      <c r="O2533" s="44" t="e">
        <f>IFERROR(_xll.qlIndexFixing(ONIndex3M,I2533,TRUE,_xll.ohTrigger(RecalcTrigger,Trigger3M)),NA())</f>
        <v>#N/A</v>
      </c>
      <c r="P2533" s="44">
        <f>IFERROR(_xll.qlIndexFixing(ONIndex6M,I2533,TRUE,_xll.ohTrigger(RecalcTrigger,Trigger6M)),NA())</f>
        <v>1.323836054498706E-2</v>
      </c>
      <c r="Q2533" s="183">
        <f>IFERROR(_xll.qlIndexFixing(ONIndex1Y,I2533,TRUE,_xll.ohTrigger(RecalcTrigger,Trigger1Y)),NA())</f>
        <v>1.396026990032162E-2</v>
      </c>
    </row>
    <row r="2534" spans="2:17" x14ac:dyDescent="0.2">
      <c r="B2534" s="39" t="s">
        <v>42</v>
      </c>
      <c r="D2534" s="42">
        <f>_xll.qlCalendarAdvance(Calendar,$D2533,B2534,"f",FALSE)</f>
        <v>57228</v>
      </c>
      <c r="E2534" s="177">
        <f>_xll.qlInterestRateIndexValueDate(IndexON,D2534)</f>
        <v>57228</v>
      </c>
      <c r="F2534" s="193">
        <f>IFERROR(_xll.qlIndexFixing(IndexON,D2534,TRUE,_xll.ohTrigger(RecalcTrigger,TriggerON)),NA())</f>
        <v>1.3424322204738104E-2</v>
      </c>
      <c r="H2534" s="42">
        <f>_xll.qlCalendarAdvance(Calendar,$H2533,B2534,"f",FALSE)</f>
        <v>57228</v>
      </c>
      <c r="I2534" s="177">
        <f>_xll.qlInterestRateIndexValueDate(Index1M,$H2534)</f>
        <v>57230</v>
      </c>
      <c r="J2534" s="182">
        <f>IFERROR(_xll.qlIndexFixing(Index1M,$H2534,TRUE,_xll.ohTrigger(RecalcTrigger,Trigger1M)),NA())</f>
        <v>1.3705367345145658E-2</v>
      </c>
      <c r="K2534" s="44" t="e">
        <f>IFERROR(_xll.qlIndexFixing(Index3M,H2534,TRUE,_xll.ohTrigger(RecalcTrigger,Trigger3M)),NA())</f>
        <v>#N/A</v>
      </c>
      <c r="L2534" s="44">
        <f>IFERROR(_xll.qlIndexFixing(Index6M,$H2534,TRUE,_xll.ohTrigger(RecalcTrigger,Trigger6M)),NA())</f>
        <v>1.3120425429099164E-2</v>
      </c>
      <c r="M2534" s="183">
        <f>IFERROR(_xll.qlIndexFixing(Index1Y,$H2534,TRUE,_xll.ohTrigger(RecalcTrigger,Trigger1Y)),NA())</f>
        <v>1.3792203000837701E-2</v>
      </c>
      <c r="N2534" s="182">
        <f>IFERROR(_xll.qlIndexFixing(ONIndex1M,I2534,TRUE,_xll.ohTrigger(RecalcTrigger,Trigger1M)),NA())</f>
        <v>1.372015809100624E-2</v>
      </c>
      <c r="O2534" s="44" t="e">
        <f>IFERROR(_xll.qlIndexFixing(ONIndex3M,I2534,TRUE,_xll.ohTrigger(RecalcTrigger,Trigger3M)),NA())</f>
        <v>#N/A</v>
      </c>
      <c r="P2534" s="44">
        <f>IFERROR(_xll.qlIndexFixing(ONIndex6M,I2534,TRUE,_xll.ohTrigger(RecalcTrigger,Trigger6M)),NA())</f>
        <v>1.3225816424364822E-2</v>
      </c>
      <c r="Q2534" s="183">
        <f>IFERROR(_xll.qlIndexFixing(ONIndex1Y,I2534,TRUE,_xll.ohTrigger(RecalcTrigger,Trigger1Y)),NA())</f>
        <v>1.3949926786596123E-2</v>
      </c>
    </row>
    <row r="2535" spans="2:17" x14ac:dyDescent="0.2">
      <c r="B2535" s="39" t="s">
        <v>42</v>
      </c>
      <c r="D2535" s="42">
        <f>_xll.qlCalendarAdvance(Calendar,$D2534,B2535,"f",FALSE)</f>
        <v>57235</v>
      </c>
      <c r="E2535" s="177">
        <f>_xll.qlInterestRateIndexValueDate(IndexON,D2535)</f>
        <v>57235</v>
      </c>
      <c r="F2535" s="193">
        <f>IFERROR(_xll.qlIndexFixing(IndexON,D2535,TRUE,_xll.ohTrigger(RecalcTrigger,TriggerON)),NA())</f>
        <v>1.3411896394437406E-2</v>
      </c>
      <c r="H2535" s="42">
        <f>_xll.qlCalendarAdvance(Calendar,$H2534,B2535,"f",FALSE)</f>
        <v>57235</v>
      </c>
      <c r="I2535" s="177">
        <f>_xll.qlInterestRateIndexValueDate(Index1M,$H2535)</f>
        <v>57237</v>
      </c>
      <c r="J2535" s="182">
        <f>IFERROR(_xll.qlIndexFixing(Index1M,$H2535,TRUE,_xll.ohTrigger(RecalcTrigger,Trigger1M)),NA())</f>
        <v>1.3691453920805507E-2</v>
      </c>
      <c r="K2535" s="44" t="e">
        <f>IFERROR(_xll.qlIndexFixing(Index3M,H2535,TRUE,_xll.ohTrigger(RecalcTrigger,Trigger3M)),NA())</f>
        <v>#N/A</v>
      </c>
      <c r="L2535" s="44">
        <f>IFERROR(_xll.qlIndexFixing(Index6M,$H2535,TRUE,_xll.ohTrigger(RecalcTrigger,Trigger6M)),NA())</f>
        <v>1.3108520517872617E-2</v>
      </c>
      <c r="M2535" s="183">
        <f>IFERROR(_xll.qlIndexFixing(Index1Y,$H2535,TRUE,_xll.ohTrigger(RecalcTrigger,Trigger1Y)),NA())</f>
        <v>1.3782319810460486E-2</v>
      </c>
      <c r="N2535" s="182">
        <f>IFERROR(_xll.qlIndexFixing(ONIndex1M,I2535,TRUE,_xll.ohTrigger(RecalcTrigger,Trigger1M)),NA())</f>
        <v>1.3706209522066359E-2</v>
      </c>
      <c r="O2535" s="44" t="e">
        <f>IFERROR(_xll.qlIndexFixing(ONIndex3M,I2535,TRUE,_xll.ohTrigger(RecalcTrigger,Trigger3M)),NA())</f>
        <v>#N/A</v>
      </c>
      <c r="P2535" s="44">
        <f>IFERROR(_xll.qlIndexFixing(ONIndex6M,I2535,TRUE,_xll.ohTrigger(RecalcTrigger,Trigger6M)),NA())</f>
        <v>1.3213325212380056E-2</v>
      </c>
      <c r="Q2535" s="183">
        <f>IFERROR(_xll.qlIndexFixing(ONIndex1Y,I2535,TRUE,_xll.ohTrigger(RecalcTrigger,Trigger1Y)),NA())</f>
        <v>1.3939605161761293E-2</v>
      </c>
    </row>
    <row r="2536" spans="2:17" x14ac:dyDescent="0.2">
      <c r="B2536" s="39" t="s">
        <v>42</v>
      </c>
      <c r="D2536" s="42">
        <f>_xll.qlCalendarAdvance(Calendar,$D2535,B2536,"f",FALSE)</f>
        <v>57242</v>
      </c>
      <c r="E2536" s="177">
        <f>_xll.qlInterestRateIndexValueDate(IndexON,D2536)</f>
        <v>57242</v>
      </c>
      <c r="F2536" s="193">
        <f>IFERROR(_xll.qlIndexFixing(IndexON,D2536,TRUE,_xll.ohTrigger(RecalcTrigger,TriggerON)),NA())</f>
        <v>1.3399502043611733E-2</v>
      </c>
      <c r="H2536" s="42">
        <f>_xll.qlCalendarAdvance(Calendar,$H2535,B2536,"f",FALSE)</f>
        <v>57242</v>
      </c>
      <c r="I2536" s="177">
        <f>_xll.qlInterestRateIndexValueDate(Index1M,$H2536)</f>
        <v>57244</v>
      </c>
      <c r="J2536" s="182">
        <f>IFERROR(_xll.qlIndexFixing(Index1M,$H2536,TRUE,_xll.ohTrigger(RecalcTrigger,Trigger1M)),NA())</f>
        <v>1.3677571994059889E-2</v>
      </c>
      <c r="K2536" s="44" t="e">
        <f>IFERROR(_xll.qlIndexFixing(Index3M,H2536,TRUE,_xll.ohTrigger(RecalcTrigger,Trigger3M)),NA())</f>
        <v>#N/A</v>
      </c>
      <c r="L2536" s="44">
        <f>IFERROR(_xll.qlIndexFixing(Index6M,$H2536,TRUE,_xll.ohTrigger(RecalcTrigger,Trigger6M)),NA())</f>
        <v>1.3096670622096386E-2</v>
      </c>
      <c r="M2536" s="183">
        <f>IFERROR(_xll.qlIndexFixing(Index1Y,$H2536,TRUE,_xll.ohTrigger(RecalcTrigger,Trigger1Y)),NA())</f>
        <v>1.3772460168485514E-2</v>
      </c>
      <c r="N2536" s="182">
        <f>IFERROR(_xll.qlIndexFixing(ONIndex1M,I2536,TRUE,_xll.ohTrigger(RecalcTrigger,Trigger1M)),NA())</f>
        <v>1.3692292244416038E-2</v>
      </c>
      <c r="O2536" s="44" t="e">
        <f>IFERROR(_xll.qlIndexFixing(ONIndex3M,I2536,TRUE,_xll.ohTrigger(RecalcTrigger,Trigger3M)),NA())</f>
        <v>#N/A</v>
      </c>
      <c r="P2536" s="44">
        <f>IFERROR(_xll.qlIndexFixing(ONIndex6M,I2536,TRUE,_xll.ohTrigger(RecalcTrigger,Trigger6M)),NA())</f>
        <v>1.3200887035091924E-2</v>
      </c>
      <c r="Q2536" s="183">
        <f>IFERROR(_xll.qlIndexFixing(ONIndex1Y,I2536,TRUE,_xll.ohTrigger(RecalcTrigger,Trigger1Y)),NA())</f>
        <v>1.392930508784751E-2</v>
      </c>
    </row>
    <row r="2537" spans="2:17" x14ac:dyDescent="0.2">
      <c r="B2537" s="39" t="s">
        <v>42</v>
      </c>
      <c r="D2537" s="42">
        <f>_xll.qlCalendarAdvance(Calendar,$D2536,B2537,"f",FALSE)</f>
        <v>57249</v>
      </c>
      <c r="E2537" s="177">
        <f>_xll.qlInterestRateIndexValueDate(IndexON,D2537)</f>
        <v>57249</v>
      </c>
      <c r="F2537" s="193">
        <f>IFERROR(_xll.qlIndexFixing(IndexON,D2537,TRUE,_xll.ohTrigger(RecalcTrigger,TriggerON)),NA())</f>
        <v>1.3387139240430557E-2</v>
      </c>
      <c r="H2537" s="42">
        <f>_xll.qlCalendarAdvance(Calendar,$H2536,B2537,"f",FALSE)</f>
        <v>57249</v>
      </c>
      <c r="I2537" s="177">
        <f>_xll.qlInterestRateIndexValueDate(Index1M,$H2537)</f>
        <v>57251</v>
      </c>
      <c r="J2537" s="182">
        <f>IFERROR(_xll.qlIndexFixing(Index1M,$H2537,TRUE,_xll.ohTrigger(RecalcTrigger,Trigger1M)),NA())</f>
        <v>1.3663721657712069E-2</v>
      </c>
      <c r="K2537" s="44" t="e">
        <f>IFERROR(_xll.qlIndexFixing(Index3M,H2537,TRUE,_xll.ohTrigger(RecalcTrigger,Trigger3M)),NA())</f>
        <v>#N/A</v>
      </c>
      <c r="L2537" s="44">
        <f>IFERROR(_xll.qlIndexFixing(Index6M,$H2537,TRUE,_xll.ohTrigger(RecalcTrigger,Trigger6M)),NA())</f>
        <v>1.3084875868006289E-2</v>
      </c>
      <c r="M2537" s="183">
        <f>IFERROR(_xll.qlIndexFixing(Index1Y,$H2537,TRUE,_xll.ohTrigger(RecalcTrigger,Trigger1Y)),NA())</f>
        <v>1.3762624137138295E-2</v>
      </c>
      <c r="N2537" s="182">
        <f>IFERROR(_xll.qlIndexFixing(ONIndex1M,I2537,TRUE,_xll.ohTrigger(RecalcTrigger,Trigger1M)),NA())</f>
        <v>1.3678406351100847E-2</v>
      </c>
      <c r="O2537" s="44" t="e">
        <f>IFERROR(_xll.qlIndexFixing(ONIndex3M,I2537,TRUE,_xll.ohTrigger(RecalcTrigger,Trigger3M)),NA())</f>
        <v>#N/A</v>
      </c>
      <c r="P2537" s="44">
        <f>IFERROR(_xll.qlIndexFixing(ONIndex6M,I2537,TRUE,_xll.ohTrigger(RecalcTrigger,Trigger6M)),NA())</f>
        <v>1.3188502019438886E-2</v>
      </c>
      <c r="Q2537" s="183">
        <f>IFERROR(_xll.qlIndexFixing(ONIndex1Y,I2537,TRUE,_xll.ohTrigger(RecalcTrigger,Trigger1Y)),NA())</f>
        <v>1.391902662680522E-2</v>
      </c>
    </row>
    <row r="2538" spans="2:17" x14ac:dyDescent="0.2">
      <c r="B2538" s="39" t="s">
        <v>42</v>
      </c>
      <c r="D2538" s="42">
        <f>_xll.qlCalendarAdvance(Calendar,$D2537,B2538,"f",FALSE)</f>
        <v>57256</v>
      </c>
      <c r="E2538" s="177">
        <f>_xll.qlInterestRateIndexValueDate(IndexON,D2538)</f>
        <v>57256</v>
      </c>
      <c r="F2538" s="193">
        <f>IFERROR(_xll.qlIndexFixing(IndexON,D2538,TRUE,_xll.ohTrigger(RecalcTrigger,TriggerON)),NA())</f>
        <v>1.3374808073542965E-2</v>
      </c>
      <c r="H2538" s="42">
        <f>_xll.qlCalendarAdvance(Calendar,$H2537,B2538,"f",FALSE)</f>
        <v>57256</v>
      </c>
      <c r="I2538" s="177">
        <f>_xll.qlInterestRateIndexValueDate(Index1M,$H2538)</f>
        <v>57258</v>
      </c>
      <c r="J2538" s="182">
        <f>IFERROR(_xll.qlIndexFixing(Index1M,$H2538,TRUE,_xll.ohTrigger(RecalcTrigger,Trigger1M)),NA())</f>
        <v>1.3649903004567809E-2</v>
      </c>
      <c r="K2538" s="44" t="e">
        <f>IFERROR(_xll.qlIndexFixing(Index3M,H2538,TRUE,_xll.ohTrigger(RecalcTrigger,Trigger3M)),NA())</f>
        <v>#N/A</v>
      </c>
      <c r="L2538" s="44">
        <f>IFERROR(_xll.qlIndexFixing(Index6M,$H2538,TRUE,_xll.ohTrigger(RecalcTrigger,Trigger6M)),NA())</f>
        <v>1.3072553871172496E-2</v>
      </c>
      <c r="M2538" s="183">
        <f>IFERROR(_xll.qlIndexFixing(Index1Y,$H2538,TRUE,_xll.ohTrigger(RecalcTrigger,Trigger1Y)),NA())</f>
        <v>1.3752811778644783E-2</v>
      </c>
      <c r="N2538" s="182">
        <f>IFERROR(_xll.qlIndexFixing(ONIndex1M,I2538,TRUE,_xll.ohTrigger(RecalcTrigger,Trigger1M)),NA())</f>
        <v>1.3664551934846614E-2</v>
      </c>
      <c r="O2538" s="44" t="e">
        <f>IFERROR(_xll.qlIndexFixing(ONIndex3M,I2538,TRUE,_xll.ohTrigger(RecalcTrigger,Trigger3M)),NA())</f>
        <v>#N/A</v>
      </c>
      <c r="P2538" s="44">
        <f>IFERROR(_xll.qlIndexFixing(ONIndex6M,I2538,TRUE,_xll.ohTrigger(RecalcTrigger,Trigger6M)),NA())</f>
        <v>1.3176170291240297E-2</v>
      </c>
      <c r="Q2538" s="183">
        <f>IFERROR(_xll.qlIndexFixing(ONIndex1Y,I2538,TRUE,_xll.ohTrigger(RecalcTrigger,Trigger1Y)),NA())</f>
        <v>1.3908769840984547E-2</v>
      </c>
    </row>
    <row r="2539" spans="2:17" x14ac:dyDescent="0.2">
      <c r="B2539" s="39" t="s">
        <v>42</v>
      </c>
      <c r="D2539" s="42">
        <f>_xll.qlCalendarAdvance(Calendar,$D2538,B2539,"f",FALSE)</f>
        <v>57263</v>
      </c>
      <c r="E2539" s="177">
        <f>_xll.qlInterestRateIndexValueDate(IndexON,D2539)</f>
        <v>57263</v>
      </c>
      <c r="F2539" s="193">
        <f>IFERROR(_xll.qlIndexFixing(IndexON,D2539,TRUE,_xll.ohTrigger(RecalcTrigger,TriggerON)),NA())</f>
        <v>1.3362508631438175E-2</v>
      </c>
      <c r="H2539" s="42">
        <f>_xll.qlCalendarAdvance(Calendar,$H2538,B2539,"f",FALSE)</f>
        <v>57263</v>
      </c>
      <c r="I2539" s="177">
        <f>_xll.qlInterestRateIndexValueDate(Index1M,$H2539)</f>
        <v>57265</v>
      </c>
      <c r="J2539" s="182">
        <f>IFERROR(_xll.qlIndexFixing(Index1M,$H2539,TRUE,_xll.ohTrigger(RecalcTrigger,Trigger1M)),NA())</f>
        <v>1.3636116127430375E-2</v>
      </c>
      <c r="K2539" s="44" t="e">
        <f>IFERROR(_xll.qlIndexFixing(Index3M,H2539,TRUE,_xll.ohTrigger(RecalcTrigger,Trigger3M)),NA())</f>
        <v>#N/A</v>
      </c>
      <c r="L2539" s="44">
        <f>IFERROR(_xll.qlIndexFixing(Index6M,$H2539,TRUE,_xll.ohTrigger(RecalcTrigger,Trigger6M)),NA())</f>
        <v>1.3060873357330633E-2</v>
      </c>
      <c r="M2539" s="183">
        <f>IFERROR(_xll.qlIndexFixing(Index1Y,$H2539,TRUE,_xll.ohTrigger(RecalcTrigger,Trigger1Y)),NA())</f>
        <v>1.374302315522939E-2</v>
      </c>
      <c r="N2539" s="182">
        <f>IFERROR(_xll.qlIndexFixing(ONIndex1M,I2539,TRUE,_xll.ohTrigger(RecalcTrigger,Trigger1M)),NA())</f>
        <v>1.3650729088459101E-2</v>
      </c>
      <c r="O2539" s="44" t="e">
        <f>IFERROR(_xll.qlIndexFixing(ONIndex3M,I2539,TRUE,_xll.ohTrigger(RecalcTrigger,Trigger3M)),NA())</f>
        <v>#N/A</v>
      </c>
      <c r="P2539" s="44">
        <f>IFERROR(_xll.qlIndexFixing(ONIndex6M,I2539,TRUE,_xll.ohTrigger(RecalcTrigger,Trigger6M)),NA())</f>
        <v>1.3163891977274744E-2</v>
      </c>
      <c r="Q2539" s="183">
        <f>IFERROR(_xll.qlIndexFixing(ONIndex1Y,I2539,TRUE,_xll.ohTrigger(RecalcTrigger,Trigger1Y)),NA())</f>
        <v>1.3898534792176065E-2</v>
      </c>
    </row>
    <row r="2540" spans="2:17" x14ac:dyDescent="0.2">
      <c r="B2540" s="39" t="s">
        <v>42</v>
      </c>
      <c r="D2540" s="42">
        <f>_xll.qlCalendarAdvance(Calendar,$D2539,B2540,"f",FALSE)</f>
        <v>57270</v>
      </c>
      <c r="E2540" s="177">
        <f>_xll.qlInterestRateIndexValueDate(IndexON,D2540)</f>
        <v>57270</v>
      </c>
      <c r="F2540" s="193">
        <f>IFERROR(_xll.qlIndexFixing(IndexON,D2540,TRUE,_xll.ohTrigger(RecalcTrigger,TriggerON)),NA())</f>
        <v>1.3350241002445529E-2</v>
      </c>
      <c r="H2540" s="42">
        <f>_xll.qlCalendarAdvance(Calendar,$H2539,B2540,"f",FALSE)</f>
        <v>57270</v>
      </c>
      <c r="I2540" s="177">
        <f>_xll.qlInterestRateIndexValueDate(Index1M,$H2540)</f>
        <v>57272</v>
      </c>
      <c r="J2540" s="182">
        <f>IFERROR(_xll.qlIndexFixing(Index1M,$H2540,TRUE,_xll.ohTrigger(RecalcTrigger,Trigger1M)),NA())</f>
        <v>1.362236111910553E-2</v>
      </c>
      <c r="K2540" s="44" t="e">
        <f>IFERROR(_xll.qlIndexFixing(Index3M,H2540,TRUE,_xll.ohTrigger(RecalcTrigger,Trigger3M)),NA())</f>
        <v>#N/A</v>
      </c>
      <c r="L2540" s="44">
        <f>IFERROR(_xll.qlIndexFixing(Index6M,$H2540,TRUE,_xll.ohTrigger(RecalcTrigger,Trigger6M)),NA())</f>
        <v>1.3049248375292101E-2</v>
      </c>
      <c r="M2540" s="183">
        <f>IFERROR(_xll.qlIndexFixing(Index1Y,$H2540,TRUE,_xll.ohTrigger(RecalcTrigger,Trigger1Y)),NA())</f>
        <v>1.3733258329115443E-2</v>
      </c>
      <c r="N2540" s="182">
        <f>IFERROR(_xll.qlIndexFixing(ONIndex1M,I2540,TRUE,_xll.ohTrigger(RecalcTrigger,Trigger1M)),NA())</f>
        <v>1.3636937904664137E-2</v>
      </c>
      <c r="O2540" s="44" t="e">
        <f>IFERROR(_xll.qlIndexFixing(ONIndex3M,I2540,TRUE,_xll.ohTrigger(RecalcTrigger,Trigger3M)),NA())</f>
        <v>#N/A</v>
      </c>
      <c r="P2540" s="44">
        <f>IFERROR(_xll.qlIndexFixing(ONIndex6M,I2540,TRUE,_xll.ohTrigger(RecalcTrigger,Trigger6M)),NA())</f>
        <v>1.3151667203601392E-2</v>
      </c>
      <c r="Q2540" s="183">
        <f>IFERROR(_xll.qlIndexFixing(ONIndex1Y,I2540,TRUE,_xll.ohTrigger(RecalcTrigger,Trigger1Y)),NA())</f>
        <v>1.3888321542649962E-2</v>
      </c>
    </row>
    <row r="2541" spans="2:17" x14ac:dyDescent="0.2">
      <c r="B2541" s="39" t="s">
        <v>42</v>
      </c>
      <c r="D2541" s="42">
        <f>_xll.qlCalendarAdvance(Calendar,$D2540,B2541,"f",FALSE)</f>
        <v>57277</v>
      </c>
      <c r="E2541" s="177">
        <f>_xll.qlInterestRateIndexValueDate(IndexON,D2541)</f>
        <v>57277</v>
      </c>
      <c r="F2541" s="193">
        <f>IFERROR(_xll.qlIndexFixing(IndexON,D2541,TRUE,_xll.ohTrigger(RecalcTrigger,TriggerON)),NA())</f>
        <v>1.3338005274974307E-2</v>
      </c>
      <c r="H2541" s="42">
        <f>_xll.qlCalendarAdvance(Calendar,$H2540,B2541,"f",FALSE)</f>
        <v>57277</v>
      </c>
      <c r="I2541" s="177">
        <f>_xll.qlInterestRateIndexValueDate(Index1M,$H2541)</f>
        <v>57279</v>
      </c>
      <c r="J2541" s="182">
        <f>IFERROR(_xll.qlIndexFixing(Index1M,$H2541,TRUE,_xll.ohTrigger(RecalcTrigger,Trigger1M)),NA())</f>
        <v>1.3608638072394041E-2</v>
      </c>
      <c r="K2541" s="44" t="e">
        <f>IFERROR(_xll.qlIndexFixing(Index3M,H2541,TRUE,_xll.ohTrigger(RecalcTrigger,Trigger3M)),NA())</f>
        <v>#N/A</v>
      </c>
      <c r="L2541" s="44">
        <f>IFERROR(_xll.qlIndexFixing(Index6M,$H2541,TRUE,_xll.ohTrigger(RecalcTrigger,Trigger6M)),NA())</f>
        <v>1.3037679051296137E-2</v>
      </c>
      <c r="M2541" s="183">
        <f>IFERROR(_xll.qlIndexFixing(Index1Y,$H2541,TRUE,_xll.ohTrigger(RecalcTrigger,Trigger1Y)),NA())</f>
        <v>1.3723517362526045E-2</v>
      </c>
      <c r="N2541" s="182">
        <f>IFERROR(_xll.qlIndexFixing(ONIndex1M,I2541,TRUE,_xll.ohTrigger(RecalcTrigger,Trigger1M)),NA())</f>
        <v>1.362317847634742E-2</v>
      </c>
      <c r="O2541" s="44" t="e">
        <f>IFERROR(_xll.qlIndexFixing(ONIndex3M,I2541,TRUE,_xll.ohTrigger(RecalcTrigger,Trigger3M)),NA())</f>
        <v>#N/A</v>
      </c>
      <c r="P2541" s="44">
        <f>IFERROR(_xll.qlIndexFixing(ONIndex6M,I2541,TRUE,_xll.ohTrigger(RecalcTrigger,Trigger6M)),NA())</f>
        <v>1.3139496096838954E-2</v>
      </c>
      <c r="Q2541" s="183">
        <f>IFERROR(_xll.qlIndexFixing(ONIndex1Y,I2541,TRUE,_xll.ohTrigger(RecalcTrigger,Trigger1Y)),NA())</f>
        <v>1.3878130154276747E-2</v>
      </c>
    </row>
    <row r="2542" spans="2:17" x14ac:dyDescent="0.2">
      <c r="B2542" s="39" t="s">
        <v>42</v>
      </c>
      <c r="D2542" s="42">
        <f>_xll.qlCalendarAdvance(Calendar,$D2541,B2542,"f",FALSE)</f>
        <v>57284</v>
      </c>
      <c r="E2542" s="177">
        <f>_xll.qlInterestRateIndexValueDate(IndexON,D2542)</f>
        <v>57284</v>
      </c>
      <c r="F2542" s="193">
        <f>IFERROR(_xll.qlIndexFixing(IndexON,D2542,TRUE,_xll.ohTrigger(RecalcTrigger,TriggerON)),NA())</f>
        <v>1.3325801537353854E-2</v>
      </c>
      <c r="H2542" s="42">
        <f>_xll.qlCalendarAdvance(Calendar,$H2541,B2542,"f",FALSE)</f>
        <v>57284</v>
      </c>
      <c r="I2542" s="177">
        <f>_xll.qlInterestRateIndexValueDate(Index1M,$H2542)</f>
        <v>57286</v>
      </c>
      <c r="J2542" s="182">
        <f>IFERROR(_xll.qlIndexFixing(Index1M,$H2542,TRUE,_xll.ohTrigger(RecalcTrigger,Trigger1M)),NA())</f>
        <v>1.3594947080101671E-2</v>
      </c>
      <c r="K2542" s="44" t="e">
        <f>IFERROR(_xll.qlIndexFixing(Index3M,H2542,TRUE,_xll.ohTrigger(RecalcTrigger,Trigger3M)),NA())</f>
        <v>#N/A</v>
      </c>
      <c r="L2542" s="44">
        <f>IFERROR(_xll.qlIndexFixing(Index6M,$H2542,TRUE,_xll.ohTrigger(RecalcTrigger,Trigger6M)),NA())</f>
        <v>1.3026733641199476E-2</v>
      </c>
      <c r="M2542" s="183">
        <f>IFERROR(_xll.qlIndexFixing(Index1Y,$H2542,TRUE,_xll.ohTrigger(RecalcTrigger,Trigger1Y)),NA())</f>
        <v>1.3713800317683201E-2</v>
      </c>
      <c r="N2542" s="182">
        <f>IFERROR(_xll.qlIndexFixing(ONIndex1M,I2542,TRUE,_xll.ohTrigger(RecalcTrigger,Trigger1M)),NA())</f>
        <v>1.3609450896474584E-2</v>
      </c>
      <c r="O2542" s="44" t="e">
        <f>IFERROR(_xll.qlIndexFixing(ONIndex3M,I2542,TRUE,_xll.ohTrigger(RecalcTrigger,Trigger3M)),NA())</f>
        <v>#N/A</v>
      </c>
      <c r="P2542" s="44">
        <f>IFERROR(_xll.qlIndexFixing(ONIndex6M,I2542,TRUE,_xll.ohTrigger(RecalcTrigger,Trigger6M)),NA())</f>
        <v>1.3127378783446275E-2</v>
      </c>
      <c r="Q2542" s="183">
        <f>IFERROR(_xll.qlIndexFixing(ONIndex1Y,I2542,TRUE,_xll.ohTrigger(RecalcTrigger,Trigger1Y)),NA())</f>
        <v>1.38679606890868E-2</v>
      </c>
    </row>
    <row r="2543" spans="2:17" x14ac:dyDescent="0.2">
      <c r="B2543" s="39" t="s">
        <v>42</v>
      </c>
      <c r="D2543" s="42">
        <f>_xll.qlCalendarAdvance(Calendar,$D2542,B2543,"f",FALSE)</f>
        <v>57291</v>
      </c>
      <c r="E2543" s="177">
        <f>_xll.qlInterestRateIndexValueDate(IndexON,D2543)</f>
        <v>57291</v>
      </c>
      <c r="F2543" s="193">
        <f>IFERROR(_xll.qlIndexFixing(IndexON,D2543,TRUE,_xll.ohTrigger(RecalcTrigger,TriggerON)),NA())</f>
        <v>1.3313629878233257E-2</v>
      </c>
      <c r="H2543" s="42">
        <f>_xll.qlCalendarAdvance(Calendar,$H2542,B2543,"f",FALSE)</f>
        <v>57291</v>
      </c>
      <c r="I2543" s="177">
        <f>_xll.qlInterestRateIndexValueDate(Index1M,$H2543)</f>
        <v>57293</v>
      </c>
      <c r="J2543" s="182">
        <f>IFERROR(_xll.qlIndexFixing(Index1M,$H2543,TRUE,_xll.ohTrigger(RecalcTrigger,Trigger1M)),NA())</f>
        <v>1.3581288235031685E-2</v>
      </c>
      <c r="K2543" s="44" t="e">
        <f>IFERROR(_xll.qlIndexFixing(Index3M,H2543,TRUE,_xll.ohTrigger(RecalcTrigger,Trigger3M)),NA())</f>
        <v>#N/A</v>
      </c>
      <c r="L2543" s="44">
        <f>IFERROR(_xll.qlIndexFixing(Index6M,$H2543,TRUE,_xll.ohTrigger(RecalcTrigger,Trigger6M)),NA())</f>
        <v>1.3015272388262262E-2</v>
      </c>
      <c r="M2543" s="183">
        <f>IFERROR(_xll.qlIndexFixing(Index1Y,$H2543,TRUE,_xll.ohTrigger(RecalcTrigger,Trigger1Y)),NA())</f>
        <v>1.3704107256808484E-2</v>
      </c>
      <c r="N2543" s="182">
        <f>IFERROR(_xll.qlIndexFixing(ONIndex1M,I2543,TRUE,_xll.ohTrigger(RecalcTrigger,Trigger1M)),NA())</f>
        <v>1.3595755257611586E-2</v>
      </c>
      <c r="O2543" s="44" t="e">
        <f>IFERROR(_xll.qlIndexFixing(ONIndex3M,I2543,TRUE,_xll.ohTrigger(RecalcTrigger,Trigger3M)),NA())</f>
        <v>#N/A</v>
      </c>
      <c r="P2543" s="44">
        <f>IFERROR(_xll.qlIndexFixing(ONIndex6M,I2543,TRUE,_xll.ohTrigger(RecalcTrigger,Trigger6M)),NA())</f>
        <v>1.3115315389402582E-2</v>
      </c>
      <c r="Q2543" s="183">
        <f>IFERROR(_xll.qlIndexFixing(ONIndex1Y,I2543,TRUE,_xll.ohTrigger(RecalcTrigger,Trigger1Y)),NA())</f>
        <v>1.3857813209510184E-2</v>
      </c>
    </row>
    <row r="2544" spans="2:17" x14ac:dyDescent="0.2">
      <c r="B2544" s="39" t="s">
        <v>42</v>
      </c>
      <c r="D2544" s="42">
        <f>_xll.qlCalendarAdvance(Calendar,$D2543,B2544,"f",FALSE)</f>
        <v>57298</v>
      </c>
      <c r="E2544" s="177">
        <f>_xll.qlInterestRateIndexValueDate(IndexON,D2544)</f>
        <v>57298</v>
      </c>
      <c r="F2544" s="193">
        <f>IFERROR(_xll.qlIndexFixing(IndexON,D2544,TRUE,_xll.ohTrigger(RecalcTrigger,TriggerON)),NA())</f>
        <v>1.3301490386101733E-2</v>
      </c>
      <c r="H2544" s="42">
        <f>_xll.qlCalendarAdvance(Calendar,$H2543,B2544,"f",FALSE)</f>
        <v>57298</v>
      </c>
      <c r="I2544" s="177">
        <f>_xll.qlInterestRateIndexValueDate(Index1M,$H2544)</f>
        <v>57300</v>
      </c>
      <c r="J2544" s="182">
        <f>IFERROR(_xll.qlIndexFixing(Index1M,$H2544,TRUE,_xll.ohTrigger(RecalcTrigger,Trigger1M)),NA())</f>
        <v>1.3567661629987349E-2</v>
      </c>
      <c r="K2544" s="44" t="e">
        <f>IFERROR(_xll.qlIndexFixing(Index3M,H2544,TRUE,_xll.ohTrigger(RecalcTrigger,Trigger3M)),NA())</f>
        <v>#N/A</v>
      </c>
      <c r="L2544" s="44">
        <f>IFERROR(_xll.qlIndexFixing(Index6M,$H2544,TRUE,_xll.ohTrigger(RecalcTrigger,Trigger6M)),NA())</f>
        <v>1.3003867160705625E-2</v>
      </c>
      <c r="M2544" s="183">
        <f>IFERROR(_xll.qlIndexFixing(Index1Y,$H2544,TRUE,_xll.ohTrigger(RecalcTrigger,Trigger1Y)),NA())</f>
        <v>1.3694438242122371E-2</v>
      </c>
      <c r="N2544" s="182">
        <f>IFERROR(_xll.qlIndexFixing(ONIndex1M,I2544,TRUE,_xll.ohTrigger(RecalcTrigger,Trigger1M)),NA())</f>
        <v>1.3582091652644124E-2</v>
      </c>
      <c r="O2544" s="44" t="e">
        <f>IFERROR(_xll.qlIndexFixing(ONIndex3M,I2544,TRUE,_xll.ohTrigger(RecalcTrigger,Trigger3M)),NA())</f>
        <v>#N/A</v>
      </c>
      <c r="P2544" s="44">
        <f>IFERROR(_xll.qlIndexFixing(ONIndex6M,I2544,TRUE,_xll.ohTrigger(RecalcTrigger,Trigger6M)),NA())</f>
        <v>1.3103306041406526E-2</v>
      </c>
      <c r="Q2544" s="183">
        <f>IFERROR(_xll.qlIndexFixing(ONIndex1Y,I2544,TRUE,_xll.ohTrigger(RecalcTrigger,Trigger1Y)),NA())</f>
        <v>1.3847687777097661E-2</v>
      </c>
    </row>
    <row r="2545" spans="2:17" x14ac:dyDescent="0.2">
      <c r="B2545" s="39" t="s">
        <v>42</v>
      </c>
      <c r="D2545" s="42">
        <f>_xll.qlCalendarAdvance(Calendar,$D2544,B2545,"f",FALSE)</f>
        <v>57305</v>
      </c>
      <c r="E2545" s="177">
        <f>_xll.qlInterestRateIndexValueDate(IndexON,D2545)</f>
        <v>57305</v>
      </c>
      <c r="F2545" s="193">
        <f>IFERROR(_xll.qlIndexFixing(IndexON,D2545,TRUE,_xll.ohTrigger(RecalcTrigger,TriggerON)),NA())</f>
        <v>1.3289383149048817E-2</v>
      </c>
      <c r="H2545" s="42">
        <f>_xll.qlCalendarAdvance(Calendar,$H2544,B2545,"f",FALSE)</f>
        <v>57305</v>
      </c>
      <c r="I2545" s="177">
        <f>_xll.qlInterestRateIndexValueDate(Index1M,$H2545)</f>
        <v>57307</v>
      </c>
      <c r="J2545" s="182">
        <f>IFERROR(_xll.qlIndexFixing(Index1M,$H2545,TRUE,_xll.ohTrigger(RecalcTrigger,Trigger1M)),NA())</f>
        <v>1.3552641578453054E-2</v>
      </c>
      <c r="K2545" s="44" t="e">
        <f>IFERROR(_xll.qlIndexFixing(Index3M,H2545,TRUE,_xll.ohTrigger(RecalcTrigger,Trigger3M)),NA())</f>
        <v>#N/A</v>
      </c>
      <c r="L2545" s="44">
        <f>IFERROR(_xll.qlIndexFixing(Index6M,$H2545,TRUE,_xll.ohTrigger(RecalcTrigger,Trigger6M)),NA())</f>
        <v>1.2992518084779074E-2</v>
      </c>
      <c r="M2545" s="183">
        <f>IFERROR(_xll.qlIndexFixing(Index1Y,$H2545,TRUE,_xll.ohTrigger(RecalcTrigger,Trigger1Y)),NA())</f>
        <v>1.3684793335845115E-2</v>
      </c>
      <c r="N2545" s="182">
        <f>IFERROR(_xll.qlIndexFixing(ONIndex1M,I2545,TRUE,_xll.ohTrigger(RecalcTrigger,Trigger1M)),NA())</f>
        <v>1.3568460174377961E-2</v>
      </c>
      <c r="O2545" s="44" t="e">
        <f>IFERROR(_xll.qlIndexFixing(ONIndex3M,I2545,TRUE,_xll.ohTrigger(RecalcTrigger,Trigger3M)),NA())</f>
        <v>#N/A</v>
      </c>
      <c r="P2545" s="44">
        <f>IFERROR(_xll.qlIndexFixing(ONIndex6M,I2545,TRUE,_xll.ohTrigger(RecalcTrigger,Trigger6M)),NA())</f>
        <v>1.3091350865837015E-2</v>
      </c>
      <c r="Q2545" s="183">
        <f>IFERROR(_xll.qlIndexFixing(ONIndex1Y,I2545,TRUE,_xll.ohTrigger(RecalcTrigger,Trigger1Y)),NA())</f>
        <v>1.3837584454279295E-2</v>
      </c>
    </row>
    <row r="2546" spans="2:17" x14ac:dyDescent="0.2">
      <c r="B2546" s="39" t="s">
        <v>42</v>
      </c>
      <c r="D2546" s="42">
        <f>_xll.qlCalendarAdvance(Calendar,$D2545,B2546,"f",FALSE)</f>
        <v>57312</v>
      </c>
      <c r="E2546" s="177">
        <f>_xll.qlInterestRateIndexValueDate(IndexON,D2546)</f>
        <v>57312</v>
      </c>
      <c r="F2546" s="193">
        <f>IFERROR(_xll.qlIndexFixing(IndexON,D2546,TRUE,_xll.ohTrigger(RecalcTrigger,TriggerON)),NA())</f>
        <v>1.3277308255723597E-2</v>
      </c>
      <c r="H2546" s="42">
        <f>_xll.qlCalendarAdvance(Calendar,$H2545,B2546,"f",FALSE)</f>
        <v>57312</v>
      </c>
      <c r="I2546" s="177">
        <f>_xll.qlInterestRateIndexValueDate(Index1M,$H2546)</f>
        <v>57314</v>
      </c>
      <c r="J2546" s="182">
        <f>IFERROR(_xll.qlIndexFixing(Index1M,$H2546,TRUE,_xll.ohTrigger(RecalcTrigger,Trigger1M)),NA())</f>
        <v>1.3542639901622215E-2</v>
      </c>
      <c r="K2546" s="44" t="e">
        <f>IFERROR(_xll.qlIndexFixing(Index3M,H2546,TRUE,_xll.ohTrigger(RecalcTrigger,Trigger3M)),NA())</f>
        <v>#N/A</v>
      </c>
      <c r="L2546" s="44">
        <f>IFERROR(_xll.qlIndexFixing(Index6M,$H2546,TRUE,_xll.ohTrigger(RecalcTrigger,Trigger6M)),NA())</f>
        <v>1.2980671720542139E-2</v>
      </c>
      <c r="M2546" s="183">
        <f>IFERROR(_xll.qlIndexFixing(Index1Y,$H2546,TRUE,_xll.ohTrigger(RecalcTrigger,Trigger1Y)),NA())</f>
        <v>1.3675172600195658E-2</v>
      </c>
      <c r="N2546" s="182">
        <f>IFERROR(_xll.qlIndexFixing(ONIndex1M,I2546,TRUE,_xll.ohTrigger(RecalcTrigger,Trigger1M)),NA())</f>
        <v>1.355486091561886E-2</v>
      </c>
      <c r="O2546" s="44" t="e">
        <f>IFERROR(_xll.qlIndexFixing(ONIndex3M,I2546,TRUE,_xll.ohTrigger(RecalcTrigger,Trigger3M)),NA())</f>
        <v>#N/A</v>
      </c>
      <c r="P2546" s="44">
        <f>IFERROR(_xll.qlIndexFixing(ONIndex6M,I2546,TRUE,_xll.ohTrigger(RecalcTrigger,Trigger6M)),NA())</f>
        <v>1.3079449988913083E-2</v>
      </c>
      <c r="Q2546" s="183">
        <f>IFERROR(_xll.qlIndexFixing(ONIndex1Y,I2546,TRUE,_xll.ohTrigger(RecalcTrigger,Trigger1Y)),NA())</f>
        <v>1.3827503302845656E-2</v>
      </c>
    </row>
    <row r="2547" spans="2:17" x14ac:dyDescent="0.2">
      <c r="B2547" s="39" t="s">
        <v>42</v>
      </c>
      <c r="D2547" s="42">
        <f>_xll.qlCalendarAdvance(Calendar,$D2546,B2547,"f",FALSE)</f>
        <v>57319</v>
      </c>
      <c r="E2547" s="177">
        <f>_xll.qlInterestRateIndexValueDate(IndexON,D2547)</f>
        <v>57319</v>
      </c>
      <c r="F2547" s="193">
        <f>IFERROR(_xll.qlIndexFixing(IndexON,D2547,TRUE,_xll.ohTrigger(RecalcTrigger,TriggerON)),NA())</f>
        <v>1.3265265794615289E-2</v>
      </c>
      <c r="H2547" s="42">
        <f>_xll.qlCalendarAdvance(Calendar,$H2546,B2547,"f",FALSE)</f>
        <v>57319</v>
      </c>
      <c r="I2547" s="177">
        <f>_xll.qlInterestRateIndexValueDate(Index1M,$H2547)</f>
        <v>57321</v>
      </c>
      <c r="J2547" s="182">
        <f>IFERROR(_xll.qlIndexFixing(Index1M,$H2547,TRUE,_xll.ohTrigger(RecalcTrigger,Trigger1M)),NA())</f>
        <v>1.352697618303339E-2</v>
      </c>
      <c r="K2547" s="44" t="e">
        <f>IFERROR(_xll.qlIndexFixing(Index3M,H2547,TRUE,_xll.ohTrigger(RecalcTrigger,Trigger3M)),NA())</f>
        <v>#N/A</v>
      </c>
      <c r="L2547" s="44">
        <f>IFERROR(_xll.qlIndexFixing(Index6M,$H2547,TRUE,_xll.ohTrigger(RecalcTrigger,Trigger6M)),NA())</f>
        <v>1.2969438995974946E-2</v>
      </c>
      <c r="M2547" s="183">
        <f>IFERROR(_xll.qlIndexFixing(Index1Y,$H2547,TRUE,_xll.ohTrigger(RecalcTrigger,Trigger1Y)),NA())</f>
        <v>1.3665576097393165E-2</v>
      </c>
      <c r="N2547" s="182">
        <f>IFERROR(_xll.qlIndexFixing(ONIndex1M,I2547,TRUE,_xll.ohTrigger(RecalcTrigger,Trigger1M)),NA())</f>
        <v>1.3541293969252521E-2</v>
      </c>
      <c r="O2547" s="44" t="e">
        <f>IFERROR(_xll.qlIndexFixing(ONIndex3M,I2547,TRUE,_xll.ohTrigger(RecalcTrigger,Trigger3M)),NA())</f>
        <v>#N/A</v>
      </c>
      <c r="P2547" s="44">
        <f>IFERROR(_xll.qlIndexFixing(ONIndex6M,I2547,TRUE,_xll.ohTrigger(RecalcTrigger,Trigger6M)),NA())</f>
        <v>1.3067603537173511E-2</v>
      </c>
      <c r="Q2547" s="183">
        <f>IFERROR(_xll.qlIndexFixing(ONIndex1Y,I2547,TRUE,_xll.ohTrigger(RecalcTrigger,Trigger1Y)),NA())</f>
        <v>1.3817444384986999E-2</v>
      </c>
    </row>
    <row r="2548" spans="2:17" x14ac:dyDescent="0.2">
      <c r="B2548" s="39" t="s">
        <v>42</v>
      </c>
      <c r="D2548" s="42">
        <f>_xll.qlCalendarAdvance(Calendar,$D2547,B2548,"f",FALSE)</f>
        <v>57326</v>
      </c>
      <c r="E2548" s="177">
        <f>_xll.qlInterestRateIndexValueDate(IndexON,D2548)</f>
        <v>57326</v>
      </c>
      <c r="F2548" s="193">
        <f>IFERROR(_xll.qlIndexFixing(IndexON,D2548,TRUE,_xll.ohTrigger(RecalcTrigger,TriggerON)),NA())</f>
        <v>1.3253255854053236E-2</v>
      </c>
      <c r="H2548" s="42">
        <f>_xll.qlCalendarAdvance(Calendar,$H2547,B2548,"f",FALSE)</f>
        <v>57326</v>
      </c>
      <c r="I2548" s="177">
        <f>_xll.qlInterestRateIndexValueDate(Index1M,$H2548)</f>
        <v>57328</v>
      </c>
      <c r="J2548" s="182">
        <f>IFERROR(_xll.qlIndexFixing(Index1M,$H2548,TRUE,_xll.ohTrigger(RecalcTrigger,Trigger1M)),NA())</f>
        <v>1.3513479466119305E-2</v>
      </c>
      <c r="K2548" s="44" t="e">
        <f>IFERROR(_xll.qlIndexFixing(Index3M,H2548,TRUE,_xll.ohTrigger(RecalcTrigger,Trigger3M)),NA())</f>
        <v>#N/A</v>
      </c>
      <c r="L2548" s="44">
        <f>IFERROR(_xll.qlIndexFixing(Index6M,$H2548,TRUE,_xll.ohTrigger(RecalcTrigger,Trigger6M)),NA())</f>
        <v>1.2958262813192194E-2</v>
      </c>
      <c r="M2548" s="183">
        <f>IFERROR(_xll.qlIndexFixing(Index1Y,$H2548,TRUE,_xll.ohTrigger(RecalcTrigger,Trigger1Y)),NA())</f>
        <v>1.3656003889655481E-2</v>
      </c>
      <c r="N2548" s="182">
        <f>IFERROR(_xll.qlIndexFixing(ONIndex1M,I2548,TRUE,_xll.ohTrigger(RecalcTrigger,Trigger1M)),NA())</f>
        <v>1.3527759427924835E-2</v>
      </c>
      <c r="O2548" s="44" t="e">
        <f>IFERROR(_xll.qlIndexFixing(ONIndex3M,I2548,TRUE,_xll.ohTrigger(RecalcTrigger,Trigger3M)),NA())</f>
        <v>#N/A</v>
      </c>
      <c r="P2548" s="44">
        <f>IFERROR(_xll.qlIndexFixing(ONIndex6M,I2548,TRUE,_xll.ohTrigger(RecalcTrigger,Trigger6M)),NA())</f>
        <v>1.3055811636757397E-2</v>
      </c>
      <c r="Q2548" s="183">
        <f>IFERROR(_xll.qlIndexFixing(ONIndex1Y,I2548,TRUE,_xll.ohTrigger(RecalcTrigger,Trigger1Y)),NA())</f>
        <v>1.3807407762813639E-2</v>
      </c>
    </row>
    <row r="2549" spans="2:17" x14ac:dyDescent="0.2">
      <c r="B2549" s="39" t="s">
        <v>42</v>
      </c>
      <c r="D2549" s="42">
        <f>_xll.qlCalendarAdvance(Calendar,$D2548,B2549,"f",FALSE)</f>
        <v>57333</v>
      </c>
      <c r="E2549" s="177">
        <f>_xll.qlInterestRateIndexValueDate(IndexON,D2549)</f>
        <v>57333</v>
      </c>
      <c r="F2549" s="193">
        <f>IFERROR(_xll.qlIndexFixing(IndexON,D2549,TRUE,_xll.ohTrigger(RecalcTrigger,TriggerON)),NA())</f>
        <v>1.3241278522526656E-2</v>
      </c>
      <c r="H2549" s="42">
        <f>_xll.qlCalendarAdvance(Calendar,$H2548,B2549,"f",FALSE)</f>
        <v>57333</v>
      </c>
      <c r="I2549" s="177">
        <f>_xll.qlInterestRateIndexValueDate(Index1M,$H2549)</f>
        <v>57335</v>
      </c>
      <c r="J2549" s="182">
        <f>IFERROR(_xll.qlIndexFixing(Index1M,$H2549,TRUE,_xll.ohTrigger(RecalcTrigger,Trigger1M)),NA())</f>
        <v>1.3500015453244696E-2</v>
      </c>
      <c r="K2549" s="44" t="e">
        <f>IFERROR(_xll.qlIndexFixing(Index3M,H2549,TRUE,_xll.ohTrigger(RecalcTrigger,Trigger3M)),NA())</f>
        <v>#N/A</v>
      </c>
      <c r="L2549" s="44">
        <f>IFERROR(_xll.qlIndexFixing(Index6M,$H2549,TRUE,_xll.ohTrigger(RecalcTrigger,Trigger6M)),NA())</f>
        <v>1.2947143298446739E-2</v>
      </c>
      <c r="M2549" s="183">
        <f>IFERROR(_xll.qlIndexFixing(Index1Y,$H2549,TRUE,_xll.ohTrigger(RecalcTrigger,Trigger1Y)),NA())</f>
        <v>1.3646456039199577E-2</v>
      </c>
      <c r="N2549" s="182">
        <f>IFERROR(_xll.qlIndexFixing(ONIndex1M,I2549,TRUE,_xll.ohTrigger(RecalcTrigger,Trigger1M)),NA())</f>
        <v>1.3510405639998169E-2</v>
      </c>
      <c r="O2549" s="44" t="e">
        <f>IFERROR(_xll.qlIndexFixing(ONIndex3M,I2549,TRUE,_xll.ohTrigger(RecalcTrigger,Trigger3M)),NA())</f>
        <v>#N/A</v>
      </c>
      <c r="P2549" s="44">
        <f>IFERROR(_xll.qlIndexFixing(ONIndex6M,I2549,TRUE,_xll.ohTrigger(RecalcTrigger,Trigger6M)),NA())</f>
        <v>1.3040730982991633E-2</v>
      </c>
      <c r="Q2549" s="183">
        <f>IFERROR(_xll.qlIndexFixing(ONIndex1Y,I2549,TRUE,_xll.ohTrigger(RecalcTrigger,Trigger1Y)),NA())</f>
        <v>1.3794536395002055E-2</v>
      </c>
    </row>
    <row r="2550" spans="2:17" x14ac:dyDescent="0.2">
      <c r="B2550" s="39" t="s">
        <v>42</v>
      </c>
      <c r="D2550" s="42">
        <f>_xll.qlCalendarAdvance(Calendar,$D2549,B2550,"f",FALSE)</f>
        <v>57341</v>
      </c>
      <c r="E2550" s="177">
        <f>_xll.qlInterestRateIndexValueDate(IndexON,D2550)</f>
        <v>57341</v>
      </c>
      <c r="F2550" s="193">
        <f>IFERROR(_xll.qlIndexFixing(IndexON,D2550,TRUE,_xll.ohTrigger(RecalcTrigger,TriggerON)),NA())</f>
        <v>1.3227630186385397E-2</v>
      </c>
      <c r="H2550" s="42">
        <f>_xll.qlCalendarAdvance(Calendar,$H2549,B2550,"f",FALSE)</f>
        <v>57341</v>
      </c>
      <c r="I2550" s="177">
        <f>_xll.qlInterestRateIndexValueDate(Index1M,$H2550)</f>
        <v>57343</v>
      </c>
      <c r="J2550" s="182">
        <f>IFERROR(_xll.qlIndexFixing(Index1M,$H2550,TRUE,_xll.ohTrigger(RecalcTrigger,Trigger1M)),NA())</f>
        <v>1.3483964630335198E-2</v>
      </c>
      <c r="K2550" s="44" t="e">
        <f>IFERROR(_xll.qlIndexFixing(Index3M,H2550,TRUE,_xll.ohTrigger(RecalcTrigger,Trigger3M)),NA())</f>
        <v>#N/A</v>
      </c>
      <c r="L2550" s="44">
        <f>IFERROR(_xll.qlIndexFixing(Index6M,$H2550,TRUE,_xll.ohTrigger(RecalcTrigger,Trigger6M)),NA())</f>
        <v>1.2934504832995408E-2</v>
      </c>
      <c r="M2550" s="183">
        <f>IFERROR(_xll.qlIndexFixing(Index1Y,$H2550,TRUE,_xll.ohTrigger(RecalcTrigger,Trigger1Y)),NA())</f>
        <v>1.3634760527202154E-2</v>
      </c>
      <c r="N2550" s="182">
        <f>IFERROR(_xll.qlIndexFixing(ONIndex1M,I2550,TRUE,_xll.ohTrigger(RecalcTrigger,Trigger1M)),NA())</f>
        <v>1.3496945516182635E-2</v>
      </c>
      <c r="O2550" s="44" t="e">
        <f>IFERROR(_xll.qlIndexFixing(ONIndex3M,I2550,TRUE,_xll.ohTrigger(RecalcTrigger,Trigger3M)),NA())</f>
        <v>#N/A</v>
      </c>
      <c r="P2550" s="44">
        <f>IFERROR(_xll.qlIndexFixing(ONIndex6M,I2550,TRUE,_xll.ohTrigger(RecalcTrigger,Trigger6M)),NA())</f>
        <v>1.3029064246374844E-2</v>
      </c>
      <c r="Q2550" s="183">
        <f>IFERROR(_xll.qlIndexFixing(ONIndex1Y,I2550,TRUE,_xll.ohTrigger(RecalcTrigger,Trigger1Y)),NA())</f>
        <v>1.3784550967157472E-2</v>
      </c>
    </row>
    <row r="2551" spans="2:17" x14ac:dyDescent="0.2">
      <c r="B2551" s="39" t="s">
        <v>42</v>
      </c>
      <c r="D2551" s="42">
        <f>_xll.qlCalendarAdvance(Calendar,$D2550,B2551,"f",FALSE)</f>
        <v>57348</v>
      </c>
      <c r="E2551" s="177">
        <f>_xll.qlInterestRateIndexValueDate(IndexON,D2551)</f>
        <v>57348</v>
      </c>
      <c r="F2551" s="193">
        <f>IFERROR(_xll.qlIndexFixing(IndexON,D2551,TRUE,_xll.ohTrigger(RecalcTrigger,TriggerON)),NA())</f>
        <v>1.3215723029125215E-2</v>
      </c>
      <c r="H2551" s="42">
        <f>_xll.qlCalendarAdvance(Calendar,$H2550,B2551,"f",FALSE)</f>
        <v>57348</v>
      </c>
      <c r="I2551" s="177">
        <f>_xll.qlInterestRateIndexValueDate(Index1M,$H2551)</f>
        <v>57350</v>
      </c>
      <c r="J2551" s="182">
        <f>IFERROR(_xll.qlIndexFixing(Index1M,$H2551,TRUE,_xll.ohTrigger(RecalcTrigger,Trigger1M)),NA())</f>
        <v>1.3471976401141256E-2</v>
      </c>
      <c r="K2551" s="44" t="e">
        <f>IFERROR(_xll.qlIndexFixing(Index3M,H2551,TRUE,_xll.ohTrigger(RecalcTrigger,Trigger3M)),NA())</f>
        <v>#N/A</v>
      </c>
      <c r="L2551" s="44">
        <f>IFERROR(_xll.qlIndexFixing(Index6M,$H2551,TRUE,_xll.ohTrigger(RecalcTrigger,Trigger6M)),NA())</f>
        <v>1.2924041748799006E-2</v>
      </c>
      <c r="M2551" s="183">
        <f>IFERROR(_xll.qlIndexFixing(Index1Y,$H2551,TRUE,_xll.ohTrigger(RecalcTrigger,Trigger1Y)),NA())</f>
        <v>1.3625267948368656E-2</v>
      </c>
      <c r="N2551" s="182">
        <f>IFERROR(_xll.qlIndexFixing(ONIndex1M,I2551,TRUE,_xll.ohTrigger(RecalcTrigger,Trigger1M)),NA())</f>
        <v>1.3485434298123877E-2</v>
      </c>
      <c r="O2551" s="44" t="e">
        <f>IFERROR(_xll.qlIndexFixing(ONIndex3M,I2551,TRUE,_xll.ohTrigger(RecalcTrigger,Trigger3M)),NA())</f>
        <v>#N/A</v>
      </c>
      <c r="P2551" s="44">
        <f>IFERROR(_xll.qlIndexFixing(ONIndex6M,I2551,TRUE,_xll.ohTrigger(RecalcTrigger,Trigger6M)),NA())</f>
        <v>1.3019107930842821E-2</v>
      </c>
      <c r="Q2551" s="183">
        <f>IFERROR(_xll.qlIndexFixing(ONIndex1Y,I2551,TRUE,_xll.ohTrigger(RecalcTrigger,Trigger1Y)),NA())</f>
        <v>1.3776009934476363E-2</v>
      </c>
    </row>
    <row r="2552" spans="2:17" x14ac:dyDescent="0.2">
      <c r="B2552" s="39" t="s">
        <v>42</v>
      </c>
      <c r="D2552" s="42">
        <f>_xll.qlCalendarAdvance(Calendar,$D2551,B2552,"f",FALSE)</f>
        <v>57355</v>
      </c>
      <c r="E2552" s="177">
        <f>_xll.qlInterestRateIndexValueDate(IndexON,D2552)</f>
        <v>57355</v>
      </c>
      <c r="F2552" s="193">
        <f>IFERROR(_xll.qlIndexFixing(IndexON,D2552,TRUE,_xll.ohTrigger(RecalcTrigger,TriggerON)),NA())</f>
        <v>1.3203848758758241E-2</v>
      </c>
      <c r="H2552" s="42">
        <f>_xll.qlCalendarAdvance(Calendar,$H2551,B2552,"f",FALSE)</f>
        <v>57355</v>
      </c>
      <c r="I2552" s="177">
        <f>_xll.qlInterestRateIndexValueDate(Index1M,$H2552)</f>
        <v>57357</v>
      </c>
      <c r="J2552" s="182">
        <f>IFERROR(_xll.qlIndexFixing(Index1M,$H2552,TRUE,_xll.ohTrigger(RecalcTrigger,Trigger1M)),NA())</f>
        <v>1.3458613911188006E-2</v>
      </c>
      <c r="K2552" s="44" t="e">
        <f>IFERROR(_xll.qlIndexFixing(Index3M,H2552,TRUE,_xll.ohTrigger(RecalcTrigger,Trigger3M)),NA())</f>
        <v>#N/A</v>
      </c>
      <c r="L2552" s="44">
        <f>IFERROR(_xll.qlIndexFixing(Index6M,$H2552,TRUE,_xll.ohTrigger(RecalcTrigger,Trigger6M)),NA())</f>
        <v>1.2913097427637849E-2</v>
      </c>
      <c r="M2552" s="183">
        <f>IFERROR(_xll.qlIndexFixing(Index1Y,$H2552,TRUE,_xll.ohTrigger(RecalcTrigger,Trigger1Y)),NA())</f>
        <v>1.3615799933578818E-2</v>
      </c>
      <c r="N2552" s="182">
        <f>IFERROR(_xll.qlIndexFixing(ONIndex1M,I2552,TRUE,_xll.ohTrigger(RecalcTrigger,Trigger1M)),NA())</f>
        <v>1.3472034995416493E-2</v>
      </c>
      <c r="O2552" s="44" t="e">
        <f>IFERROR(_xll.qlIndexFixing(ONIndex3M,I2552,TRUE,_xll.ohTrigger(RecalcTrigger,Trigger3M)),NA())</f>
        <v>#N/A</v>
      </c>
      <c r="P2552" s="44">
        <f>IFERROR(_xll.qlIndexFixing(ONIndex6M,I2552,TRUE,_xll.ohTrigger(RecalcTrigger,Trigger6M)),NA())</f>
        <v>1.3007543375849195E-2</v>
      </c>
      <c r="Q2552" s="183">
        <f>IFERROR(_xll.qlIndexFixing(ONIndex1Y,I2552,TRUE,_xll.ohTrigger(RecalcTrigger,Trigger1Y)),NA())</f>
        <v>1.3766066340927807E-2</v>
      </c>
    </row>
    <row r="2553" spans="2:17" x14ac:dyDescent="0.2">
      <c r="B2553" s="39" t="s">
        <v>42</v>
      </c>
      <c r="D2553" s="42">
        <f>_xll.qlCalendarAdvance(Calendar,$D2552,B2553,"f",FALSE)</f>
        <v>57362</v>
      </c>
      <c r="E2553" s="177">
        <f>_xll.qlInterestRateIndexValueDate(IndexON,D2553)</f>
        <v>57362</v>
      </c>
      <c r="F2553" s="193">
        <f>IFERROR(_xll.qlIndexFixing(IndexON,D2553,TRUE,_xll.ohTrigger(RecalcTrigger,TriggerON)),NA())</f>
        <v>1.319200746361382E-2</v>
      </c>
      <c r="H2553" s="42">
        <f>_xll.qlCalendarAdvance(Calendar,$H2552,B2553,"f",FALSE)</f>
        <v>57362</v>
      </c>
      <c r="I2553" s="177">
        <f>_xll.qlInterestRateIndexValueDate(Index1M,$H2553)</f>
        <v>57364</v>
      </c>
      <c r="J2553" s="182">
        <f>IFERROR(_xll.qlIndexFixing(Index1M,$H2553,TRUE,_xll.ohTrigger(RecalcTrigger,Trigger1M)),NA())</f>
        <v>1.3445284501374674E-2</v>
      </c>
      <c r="K2553" s="44" t="e">
        <f>IFERROR(_xll.qlIndexFixing(Index3M,H2553,TRUE,_xll.ohTrigger(RecalcTrigger,Trigger3M)),NA())</f>
        <v>#N/A</v>
      </c>
      <c r="L2553" s="44">
        <f>IFERROR(_xll.qlIndexFixing(Index6M,$H2553,TRUE,_xll.ohTrigger(RecalcTrigger,Trigger6M)),NA())</f>
        <v>1.2902210286202842E-2</v>
      </c>
      <c r="M2553" s="183">
        <f>IFERROR(_xll.qlIndexFixing(Index1Y,$H2553,TRUE,_xll.ohTrigger(RecalcTrigger,Trigger1Y)),NA())</f>
        <v>1.3606356545049466E-2</v>
      </c>
      <c r="N2553" s="182">
        <f>IFERROR(_xll.qlIndexFixing(ONIndex1M,I2553,TRUE,_xll.ohTrigger(RecalcTrigger,Trigger1M)),NA())</f>
        <v>1.3458668575125898E-2</v>
      </c>
      <c r="O2553" s="44" t="e">
        <f>IFERROR(_xll.qlIndexFixing(ONIndex3M,I2553,TRUE,_xll.ohTrigger(RecalcTrigger,Trigger3M)),NA())</f>
        <v>#N/A</v>
      </c>
      <c r="P2553" s="44">
        <f>IFERROR(_xll.qlIndexFixing(ONIndex6M,I2553,TRUE,_xll.ohTrigger(RecalcTrigger,Trigger6M)),NA())</f>
        <v>1.299603402221905E-2</v>
      </c>
      <c r="Q2553" s="183">
        <f>IFERROR(_xll.qlIndexFixing(ONIndex1Y,I2553,TRUE,_xll.ohTrigger(RecalcTrigger,Trigger1Y)),NA())</f>
        <v>1.3756145362089356E-2</v>
      </c>
    </row>
    <row r="2554" spans="2:17" x14ac:dyDescent="0.2">
      <c r="B2554" s="39" t="s">
        <v>42</v>
      </c>
      <c r="D2554" s="42">
        <f>_xll.qlCalendarAdvance(Calendar,$D2553,B2554,"f",FALSE)</f>
        <v>57369</v>
      </c>
      <c r="E2554" s="177">
        <f>_xll.qlInterestRateIndexValueDate(IndexON,D2554)</f>
        <v>57369</v>
      </c>
      <c r="F2554" s="193">
        <f>IFERROR(_xll.qlIndexFixing(IndexON,D2554,TRUE,_xll.ohTrigger(RecalcTrigger,TriggerON)),NA())</f>
        <v>1.3180199232341039E-2</v>
      </c>
      <c r="H2554" s="42">
        <f>_xll.qlCalendarAdvance(Calendar,$H2553,B2554,"f",FALSE)</f>
        <v>57369</v>
      </c>
      <c r="I2554" s="177">
        <f>_xll.qlInterestRateIndexValueDate(Index1M,$H2554)</f>
        <v>57371</v>
      </c>
      <c r="J2554" s="182">
        <f>IFERROR(_xll.qlIndexFixing(Index1M,$H2554,TRUE,_xll.ohTrigger(RecalcTrigger,Trigger1M)),NA())</f>
        <v>1.3431988264509602E-2</v>
      </c>
      <c r="K2554" s="44" t="e">
        <f>IFERROR(_xll.qlIndexFixing(Index3M,H2554,TRUE,_xll.ohTrigger(RecalcTrigger,Trigger3M)),NA())</f>
        <v>#N/A</v>
      </c>
      <c r="L2554" s="44">
        <f>IFERROR(_xll.qlIndexFixing(Index6M,$H2554,TRUE,_xll.ohTrigger(RecalcTrigger,Trigger6M)),NA())</f>
        <v>1.2891380450766895E-2</v>
      </c>
      <c r="M2554" s="183">
        <f>IFERROR(_xll.qlIndexFixing(Index1Y,$H2554,TRUE,_xll.ohTrigger(RecalcTrigger,Trigger1Y)),NA())</f>
        <v>1.359693784499481E-2</v>
      </c>
      <c r="N2554" s="182">
        <f>IFERROR(_xll.qlIndexFixing(ONIndex1M,I2554,TRUE,_xll.ohTrigger(RecalcTrigger,Trigger1M)),NA())</f>
        <v>1.3445335130057856E-2</v>
      </c>
      <c r="O2554" s="44" t="e">
        <f>IFERROR(_xll.qlIndexFixing(ONIndex3M,I2554,TRUE,_xll.ohTrigger(RecalcTrigger,Trigger3M)),NA())</f>
        <v>#N/A</v>
      </c>
      <c r="P2554" s="44">
        <f>IFERROR(_xll.qlIndexFixing(ONIndex6M,I2554,TRUE,_xll.ohTrigger(RecalcTrigger,Trigger6M)),NA())</f>
        <v>1.29845799965711E-2</v>
      </c>
      <c r="Q2554" s="183">
        <f>IFERROR(_xll.qlIndexFixing(ONIndex1Y,I2554,TRUE,_xll.ohTrigger(RecalcTrigger,Trigger1Y)),NA())</f>
        <v>1.3746247060151262E-2</v>
      </c>
    </row>
    <row r="2555" spans="2:17" x14ac:dyDescent="0.2">
      <c r="B2555" s="39" t="s">
        <v>42</v>
      </c>
      <c r="D2555" s="42">
        <f>_xll.qlCalendarAdvance(Calendar,$D2554,B2555,"f",FALSE)</f>
        <v>57376</v>
      </c>
      <c r="E2555" s="177">
        <f>_xll.qlInterestRateIndexValueDate(IndexON,D2555)</f>
        <v>57376</v>
      </c>
      <c r="F2555" s="193">
        <f>IFERROR(_xll.qlIndexFixing(IndexON,D2555,TRUE,_xll.ohTrigger(RecalcTrigger,TriggerON)),NA())</f>
        <v>1.3168424153349179E-2</v>
      </c>
      <c r="H2555" s="42">
        <f>_xll.qlCalendarAdvance(Calendar,$H2554,B2555,"f",FALSE)</f>
        <v>57376</v>
      </c>
      <c r="I2555" s="177">
        <f>_xll.qlInterestRateIndexValueDate(Index1M,$H2555)</f>
        <v>57378</v>
      </c>
      <c r="J2555" s="182">
        <f>IFERROR(_xll.qlIndexFixing(Index1M,$H2555,TRUE,_xll.ohTrigger(RecalcTrigger,Trigger1M)),NA())</f>
        <v>1.3420809278885035E-2</v>
      </c>
      <c r="K2555" s="44" t="e">
        <f>IFERROR(_xll.qlIndexFixing(Index3M,H2555,TRUE,_xll.ohTrigger(RecalcTrigger,Trigger3M)),NA())</f>
        <v>#N/A</v>
      </c>
      <c r="L2555" s="44">
        <f>IFERROR(_xll.qlIndexFixing(Index6M,$H2555,TRUE,_xll.ohTrigger(RecalcTrigger,Trigger6M)),NA())</f>
        <v>1.2880608047594977E-2</v>
      </c>
      <c r="M2555" s="183">
        <f>IFERROR(_xll.qlIndexFixing(Index1Y,$H2555,TRUE,_xll.ohTrigger(RecalcTrigger,Trigger1Y)),NA())</f>
        <v>1.3587543895629937E-2</v>
      </c>
      <c r="N2555" s="182">
        <f>IFERROR(_xll.qlIndexFixing(ONIndex1M,I2555,TRUE,_xll.ohTrigger(RecalcTrigger,Trigger1M)),NA())</f>
        <v>1.3432034753098065E-2</v>
      </c>
      <c r="O2555" s="44" t="e">
        <f>IFERROR(_xll.qlIndexFixing(ONIndex3M,I2555,TRUE,_xll.ohTrigger(RecalcTrigger,Trigger3M)),NA())</f>
        <v>#N/A</v>
      </c>
      <c r="P2555" s="44">
        <f>IFERROR(_xll.qlIndexFixing(ONIndex6M,I2555,TRUE,_xll.ohTrigger(RecalcTrigger,Trigger6M)),NA())</f>
        <v>1.2973181425284253E-2</v>
      </c>
      <c r="Q2555" s="183">
        <f>IFERROR(_xll.qlIndexFixing(ONIndex1Y,I2555,TRUE,_xll.ohTrigger(RecalcTrigger,Trigger1Y)),NA())</f>
        <v>1.3736371496904098E-2</v>
      </c>
    </row>
    <row r="2556" spans="2:17" x14ac:dyDescent="0.2">
      <c r="B2556" s="39" t="s">
        <v>42</v>
      </c>
      <c r="D2556" s="42">
        <f>_xll.qlCalendarAdvance(Calendar,$D2555,B2556,"f",FALSE)</f>
        <v>57383</v>
      </c>
      <c r="E2556" s="177">
        <f>_xll.qlInterestRateIndexValueDate(IndexON,D2556)</f>
        <v>57383</v>
      </c>
      <c r="F2556" s="193">
        <f>IFERROR(_xll.qlIndexFixing(IndexON,D2556,TRUE,_xll.ohTrigger(RecalcTrigger,TriggerON)),NA())</f>
        <v>1.3156682315047519E-2</v>
      </c>
      <c r="H2556" s="42">
        <f>_xll.qlCalendarAdvance(Calendar,$H2555,B2556,"f",FALSE)</f>
        <v>57383</v>
      </c>
      <c r="I2556" s="177">
        <f>_xll.qlInterestRateIndexValueDate(Index1M,$H2556)</f>
        <v>57385</v>
      </c>
      <c r="J2556" s="182">
        <f>IFERROR(_xll.qlIndexFixing(Index1M,$H2556,TRUE,_xll.ohTrigger(RecalcTrigger,Trigger1M)),NA())</f>
        <v>1.3407573975086391E-2</v>
      </c>
      <c r="K2556" s="44" t="e">
        <f>IFERROR(_xll.qlIndexFixing(Index3M,H2556,TRUE,_xll.ohTrigger(RecalcTrigger,Trigger3M)),NA())</f>
        <v>#N/A</v>
      </c>
      <c r="L2556" s="44">
        <f>IFERROR(_xll.qlIndexFixing(Index6M,$H2556,TRUE,_xll.ohTrigger(RecalcTrigger,Trigger6M)),NA())</f>
        <v>1.2869893202959557E-2</v>
      </c>
      <c r="M2556" s="183">
        <f>IFERROR(_xll.qlIndexFixing(Index1Y,$H2556,TRUE,_xll.ohTrigger(RecalcTrigger,Trigger1Y)),NA())</f>
        <v>1.357817475916862E-2</v>
      </c>
      <c r="N2556" s="182">
        <f>IFERROR(_xll.qlIndexFixing(ONIndex1M,I2556,TRUE,_xll.ohTrigger(RecalcTrigger,Trigger1M)),NA())</f>
        <v>1.3418767536972354E-2</v>
      </c>
      <c r="O2556" s="44" t="e">
        <f>IFERROR(_xll.qlIndexFixing(ONIndex3M,I2556,TRUE,_xll.ohTrigger(RecalcTrigger,Trigger3M)),NA())</f>
        <v>#N/A</v>
      </c>
      <c r="P2556" s="44">
        <f>IFERROR(_xll.qlIndexFixing(ONIndex6M,I2556,TRUE,_xll.ohTrigger(RecalcTrigger,Trigger6M)),NA())</f>
        <v>1.29618384342578E-2</v>
      </c>
      <c r="Q2556" s="183">
        <f>IFERROR(_xll.qlIndexFixing(ONIndex1Y,I2556,TRUE,_xll.ohTrigger(RecalcTrigger,Trigger1Y)),NA())</f>
        <v>1.372651873469799E-2</v>
      </c>
    </row>
    <row r="2557" spans="2:17" x14ac:dyDescent="0.2">
      <c r="B2557" s="39" t="s">
        <v>42</v>
      </c>
      <c r="D2557" s="42">
        <f>_xll.qlCalendarAdvance(Calendar,$D2556,B2557,"f",FALSE)</f>
        <v>57390</v>
      </c>
      <c r="E2557" s="177">
        <f>_xll.qlInterestRateIndexValueDate(IndexON,D2557)</f>
        <v>57390</v>
      </c>
      <c r="F2557" s="193">
        <f>IFERROR(_xll.qlIndexFixing(IndexON,D2557,TRUE,_xll.ohTrigger(RecalcTrigger,TriggerON)),NA())</f>
        <v>1.3144973805925275E-2</v>
      </c>
      <c r="H2557" s="42">
        <f>_xll.qlCalendarAdvance(Calendar,$H2556,B2557,"f",FALSE)</f>
        <v>57390</v>
      </c>
      <c r="I2557" s="177">
        <f>_xll.qlInterestRateIndexValueDate(Index1M,$H2557)</f>
        <v>57392</v>
      </c>
      <c r="J2557" s="182">
        <f>IFERROR(_xll.qlIndexFixing(Index1M,$H2557,TRUE,_xll.ohTrigger(RecalcTrigger,Trigger1M)),NA())</f>
        <v>1.3394372097569487E-2</v>
      </c>
      <c r="K2557" s="44" t="e">
        <f>IFERROR(_xll.qlIndexFixing(Index3M,H2557,TRUE,_xll.ohTrigger(RecalcTrigger,Trigger3M)),NA())</f>
        <v>#N/A</v>
      </c>
      <c r="L2557" s="44">
        <f>IFERROR(_xll.qlIndexFixing(Index6M,$H2557,TRUE,_xll.ohTrigger(RecalcTrigger,Trigger6M)),NA())</f>
        <v>1.2859236043135321E-2</v>
      </c>
      <c r="M2557" s="183">
        <f>IFERROR(_xll.qlIndexFixing(Index1Y,$H2557,TRUE,_xll.ohTrigger(RecalcTrigger,Trigger1Y)),NA())</f>
        <v>1.3568830497824202E-2</v>
      </c>
      <c r="N2557" s="182">
        <f>IFERROR(_xll.qlIndexFixing(ONIndex1M,I2557,TRUE,_xll.ohTrigger(RecalcTrigger,Trigger1M)),NA())</f>
        <v>1.3405533574566419E-2</v>
      </c>
      <c r="O2557" s="44" t="e">
        <f>IFERROR(_xll.qlIndexFixing(ONIndex3M,I2557,TRUE,_xll.ohTrigger(RecalcTrigger,Trigger3M)),NA())</f>
        <v>#N/A</v>
      </c>
      <c r="P2557" s="44">
        <f>IFERROR(_xll.qlIndexFixing(ONIndex6M,I2557,TRUE,_xll.ohTrigger(RecalcTrigger,Trigger6M)),NA())</f>
        <v>1.2950551150510137E-2</v>
      </c>
      <c r="Q2557" s="183">
        <f>IFERROR(_xll.qlIndexFixing(ONIndex1Y,I2557,TRUE,_xll.ohTrigger(RecalcTrigger,Trigger1Y)),NA())</f>
        <v>1.3716688835323509E-2</v>
      </c>
    </row>
    <row r="2558" spans="2:17" x14ac:dyDescent="0.2">
      <c r="B2558" s="39" t="s">
        <v>42</v>
      </c>
      <c r="D2558" s="42">
        <f>_xll.qlCalendarAdvance(Calendar,$D2557,B2558,"f",FALSE)</f>
        <v>57397</v>
      </c>
      <c r="E2558" s="177">
        <f>_xll.qlInterestRateIndexValueDate(IndexON,D2558)</f>
        <v>57397</v>
      </c>
      <c r="F2558" s="193">
        <f>IFERROR(_xll.qlIndexFixing(IndexON,D2558,TRUE,_xll.ohTrigger(RecalcTrigger,TriggerON)),NA())</f>
        <v>1.313329871415192E-2</v>
      </c>
      <c r="H2558" s="42">
        <f>_xll.qlCalendarAdvance(Calendar,$H2557,B2558,"f",FALSE)</f>
        <v>57397</v>
      </c>
      <c r="I2558" s="177">
        <f>_xll.qlInterestRateIndexValueDate(Index1M,$H2558)</f>
        <v>57399</v>
      </c>
      <c r="J2558" s="182">
        <f>IFERROR(_xll.qlIndexFixing(Index1M,$H2558,TRUE,_xll.ohTrigger(RecalcTrigger,Trigger1M)),NA())</f>
        <v>1.3381203739131526E-2</v>
      </c>
      <c r="K2558" s="44" t="e">
        <f>IFERROR(_xll.qlIndexFixing(Index3M,H2558,TRUE,_xll.ohTrigger(RecalcTrigger,Trigger3M)),NA())</f>
        <v>#N/A</v>
      </c>
      <c r="L2558" s="44">
        <f>IFERROR(_xll.qlIndexFixing(Index6M,$H2558,TRUE,_xll.ohTrigger(RecalcTrigger,Trigger6M)),NA())</f>
        <v>1.2848636694398272E-2</v>
      </c>
      <c r="M2558" s="183">
        <f>IFERROR(_xll.qlIndexFixing(Index1Y,$H2558,TRUE,_xll.ohTrigger(RecalcTrigger,Trigger1Y)),NA())</f>
        <v>1.3559511173809369E-2</v>
      </c>
      <c r="N2558" s="182">
        <f>IFERROR(_xll.qlIndexFixing(ONIndex1M,I2558,TRUE,_xll.ohTrigger(RecalcTrigger,Trigger1M)),NA())</f>
        <v>1.339233295860609E-2</v>
      </c>
      <c r="O2558" s="44" t="e">
        <f>IFERROR(_xll.qlIndexFixing(ONIndex3M,I2558,TRUE,_xll.ohTrigger(RecalcTrigger,Trigger3M)),NA())</f>
        <v>#N/A</v>
      </c>
      <c r="P2558" s="44">
        <f>IFERROR(_xll.qlIndexFixing(ONIndex6M,I2558,TRUE,_xll.ohTrigger(RecalcTrigger,Trigger6M)),NA())</f>
        <v>1.2939319699940555E-2</v>
      </c>
      <c r="Q2558" s="183">
        <f>IFERROR(_xll.qlIndexFixing(ONIndex1Y,I2558,TRUE,_xll.ohTrigger(RecalcTrigger,Trigger1Y)),NA())</f>
        <v>1.3706881861050846E-2</v>
      </c>
    </row>
    <row r="2559" spans="2:17" x14ac:dyDescent="0.2">
      <c r="B2559" s="39" t="s">
        <v>42</v>
      </c>
      <c r="D2559" s="42">
        <f>_xll.qlCalendarAdvance(Calendar,$D2558,B2559,"f",FALSE)</f>
        <v>57404</v>
      </c>
      <c r="E2559" s="177">
        <f>_xll.qlInterestRateIndexValueDate(IndexON,D2559)</f>
        <v>57404</v>
      </c>
      <c r="F2559" s="193">
        <f>IFERROR(_xll.qlIndexFixing(IndexON,D2559,TRUE,_xll.ohTrigger(RecalcTrigger,TriggerON)),NA())</f>
        <v>1.3121657128296604E-2</v>
      </c>
      <c r="H2559" s="42">
        <f>_xll.qlCalendarAdvance(Calendar,$H2558,B2559,"f",FALSE)</f>
        <v>57404</v>
      </c>
      <c r="I2559" s="177">
        <f>_xll.qlInterestRateIndexValueDate(Index1M,$H2559)</f>
        <v>57406</v>
      </c>
      <c r="J2559" s="182">
        <f>IFERROR(_xll.qlIndexFixing(Index1M,$H2559,TRUE,_xll.ohTrigger(RecalcTrigger,Trigger1M)),NA())</f>
        <v>1.336600792246544E-2</v>
      </c>
      <c r="K2559" s="44" t="e">
        <f>IFERROR(_xll.qlIndexFixing(Index3M,H2559,TRUE,_xll.ohTrigger(RecalcTrigger,Trigger3M)),NA())</f>
        <v>#N/A</v>
      </c>
      <c r="L2559" s="44">
        <f>IFERROR(_xll.qlIndexFixing(Index6M,$H2559,TRUE,_xll.ohTrigger(RecalcTrigger,Trigger6M)),NA())</f>
        <v>1.2836079681582725E-2</v>
      </c>
      <c r="M2559" s="183">
        <f>IFERROR(_xll.qlIndexFixing(Index1Y,$H2559,TRUE,_xll.ohTrigger(RecalcTrigger,Trigger1Y)),NA())</f>
        <v>1.3550216849337464E-2</v>
      </c>
      <c r="N2559" s="182">
        <f>IFERROR(_xll.qlIndexFixing(ONIndex1M,I2559,TRUE,_xll.ohTrigger(RecalcTrigger,Trigger1M)),NA())</f>
        <v>1.3379165781817193E-2</v>
      </c>
      <c r="O2559" s="44" t="e">
        <f>IFERROR(_xll.qlIndexFixing(ONIndex3M,I2559,TRUE,_xll.ohTrigger(RecalcTrigger,Trigger3M)),NA())</f>
        <v>#N/A</v>
      </c>
      <c r="P2559" s="44">
        <f>IFERROR(_xll.qlIndexFixing(ONIndex6M,I2559,TRUE,_xll.ohTrigger(RecalcTrigger,Trigger6M)),NA())</f>
        <v>1.2928144209087833E-2</v>
      </c>
      <c r="Q2559" s="183">
        <f>IFERROR(_xll.qlIndexFixing(ONIndex1Y,I2559,TRUE,_xll.ohTrigger(RecalcTrigger,Trigger1Y)),NA())</f>
        <v>1.3697097873990316E-2</v>
      </c>
    </row>
    <row r="2560" spans="2:17" x14ac:dyDescent="0.2">
      <c r="B2560" s="39" t="s">
        <v>42</v>
      </c>
      <c r="D2560" s="42">
        <f>_xll.qlCalendarAdvance(Calendar,$D2559,B2560,"f",FALSE)</f>
        <v>57411</v>
      </c>
      <c r="E2560" s="177">
        <f>_xll.qlInterestRateIndexValueDate(IndexON,D2560)</f>
        <v>57411</v>
      </c>
      <c r="F2560" s="193">
        <f>IFERROR(_xll.qlIndexFixing(IndexON,D2560,TRUE,_xll.ohTrigger(RecalcTrigger,TriggerON)),NA())</f>
        <v>1.3110049137088353E-2</v>
      </c>
      <c r="H2560" s="42">
        <f>_xll.qlCalendarAdvance(Calendar,$H2559,B2560,"f",FALSE)</f>
        <v>57411</v>
      </c>
      <c r="I2560" s="177">
        <f>_xll.qlInterestRateIndexValueDate(Index1M,$H2560)</f>
        <v>57413</v>
      </c>
      <c r="J2560" s="182">
        <f>IFERROR(_xll.qlIndexFixing(Index1M,$H2560,TRUE,_xll.ohTrigger(RecalcTrigger,Trigger1M)),NA())</f>
        <v>1.3352912672120697E-2</v>
      </c>
      <c r="K2560" s="44" t="e">
        <f>IFERROR(_xll.qlIndexFixing(Index3M,H2560,TRUE,_xll.ohTrigger(RecalcTrigger,Trigger3M)),NA())</f>
        <v>#N/A</v>
      </c>
      <c r="L2560" s="44">
        <f>IFERROR(_xll.qlIndexFixing(Index6M,$H2560,TRUE,_xll.ohTrigger(RecalcTrigger,Trigger6M)),NA())</f>
        <v>1.2825611617255577E-2</v>
      </c>
      <c r="M2560" s="183">
        <f>IFERROR(_xll.qlIndexFixing(Index1Y,$H2560,TRUE,_xll.ohTrigger(RecalcTrigger,Trigger1Y)),NA())</f>
        <v>1.3540947586619646E-2</v>
      </c>
      <c r="N2560" s="182">
        <f>IFERROR(_xll.qlIndexFixing(ONIndex1M,I2560,TRUE,_xll.ohTrigger(RecalcTrigger,Trigger1M)),NA())</f>
        <v>1.3366032137245298E-2</v>
      </c>
      <c r="O2560" s="44" t="e">
        <f>IFERROR(_xll.qlIndexFixing(ONIndex3M,I2560,TRUE,_xll.ohTrigger(RecalcTrigger,Trigger3M)),NA())</f>
        <v>#N/A</v>
      </c>
      <c r="P2560" s="44">
        <f>IFERROR(_xll.qlIndexFixing(ONIndex6M,I2560,TRUE,_xll.ohTrigger(RecalcTrigger,Trigger6M)),NA())</f>
        <v>1.2917024804410815E-2</v>
      </c>
      <c r="Q2560" s="183">
        <f>IFERROR(_xll.qlIndexFixing(ONIndex1Y,I2560,TRUE,_xll.ohTrigger(RecalcTrigger,Trigger1Y)),NA())</f>
        <v>1.3687336935932493E-2</v>
      </c>
    </row>
    <row r="2561" spans="2:17" x14ac:dyDescent="0.2">
      <c r="B2561" s="39" t="s">
        <v>42</v>
      </c>
      <c r="D2561" s="42">
        <f>_xll.qlCalendarAdvance(Calendar,$D2560,B2561,"f",FALSE)</f>
        <v>57418</v>
      </c>
      <c r="E2561" s="177">
        <f>_xll.qlInterestRateIndexValueDate(IndexON,D2561)</f>
        <v>57418</v>
      </c>
      <c r="F2561" s="193">
        <f>IFERROR(_xll.qlIndexFixing(IndexON,D2561,TRUE,_xll.ohTrigger(RecalcTrigger,TriggerON)),NA())</f>
        <v>1.3098474828536766E-2</v>
      </c>
      <c r="H2561" s="42">
        <f>_xll.qlCalendarAdvance(Calendar,$H2560,B2561,"f",FALSE)</f>
        <v>57418</v>
      </c>
      <c r="I2561" s="177">
        <f>_xll.qlInterestRateIndexValueDate(Index1M,$H2561)</f>
        <v>57420</v>
      </c>
      <c r="J2561" s="182">
        <f>IFERROR(_xll.qlIndexFixing(Index1M,$H2561,TRUE,_xll.ohTrigger(RecalcTrigger,Trigger1M)),NA())</f>
        <v>1.3339851244331034E-2</v>
      </c>
      <c r="K2561" s="44" t="e">
        <f>IFERROR(_xll.qlIndexFixing(Index3M,H2561,TRUE,_xll.ohTrigger(RecalcTrigger,Trigger3M)),NA())</f>
        <v>#N/A</v>
      </c>
      <c r="L2561" s="44">
        <f>IFERROR(_xll.qlIndexFixing(Index6M,$H2561,TRUE,_xll.ohTrigger(RecalcTrigger,Trigger6M)),NA())</f>
        <v>1.2815201788411893E-2</v>
      </c>
      <c r="M2561" s="183">
        <f>IFERROR(_xll.qlIndexFixing(Index1Y,$H2561,TRUE,_xll.ohTrigger(RecalcTrigger,Trigger1Y)),NA())</f>
        <v>1.3531703447868387E-2</v>
      </c>
      <c r="N2561" s="182">
        <f>IFERROR(_xll.qlIndexFixing(ONIndex1M,I2561,TRUE,_xll.ohTrigger(RecalcTrigger,Trigger1M)),NA())</f>
        <v>1.3352932117536298E-2</v>
      </c>
      <c r="O2561" s="44" t="e">
        <f>IFERROR(_xll.qlIndexFixing(ONIndex3M,I2561,TRUE,_xll.ohTrigger(RecalcTrigger,Trigger3M)),NA())</f>
        <v>#N/A</v>
      </c>
      <c r="P2561" s="44">
        <f>IFERROR(_xll.qlIndexFixing(ONIndex6M,I2561,TRUE,_xll.ohTrigger(RecalcTrigger,Trigger6M)),NA())</f>
        <v>1.29059616120486E-2</v>
      </c>
      <c r="Q2561" s="183">
        <f>IFERROR(_xll.qlIndexFixing(ONIndex1Y,I2561,TRUE,_xll.ohTrigger(RecalcTrigger,Trigger1Y)),NA())</f>
        <v>1.3677599109227501E-2</v>
      </c>
    </row>
    <row r="2562" spans="2:17" x14ac:dyDescent="0.2">
      <c r="B2562" s="39" t="s">
        <v>42</v>
      </c>
      <c r="D2562" s="42">
        <f>_xll.qlCalendarAdvance(Calendar,$D2561,B2562,"f",FALSE)</f>
        <v>57425</v>
      </c>
      <c r="E2562" s="177">
        <f>_xll.qlInterestRateIndexValueDate(IndexON,D2562)</f>
        <v>57425</v>
      </c>
      <c r="F2562" s="193">
        <f>IFERROR(_xll.qlIndexFixing(IndexON,D2562,TRUE,_xll.ohTrigger(RecalcTrigger,TriggerON)),NA())</f>
        <v>1.3086934291370866E-2</v>
      </c>
      <c r="H2562" s="42">
        <f>_xll.qlCalendarAdvance(Calendar,$H2561,B2562,"f",FALSE)</f>
        <v>57425</v>
      </c>
      <c r="I2562" s="177">
        <f>_xll.qlInterestRateIndexValueDate(Index1M,$H2562)</f>
        <v>57427</v>
      </c>
      <c r="J2562" s="182">
        <f>IFERROR(_xll.qlIndexFixing(Index1M,$H2562,TRUE,_xll.ohTrigger(RecalcTrigger,Trigger1M)),NA())</f>
        <v>1.3326142863938351E-2</v>
      </c>
      <c r="K2562" s="44" t="e">
        <f>IFERROR(_xll.qlIndexFixing(Index3M,H2562,TRUE,_xll.ohTrigger(RecalcTrigger,Trigger3M)),NA())</f>
        <v>#N/A</v>
      </c>
      <c r="L2562" s="44">
        <f>IFERROR(_xll.qlIndexFixing(Index6M,$H2562,TRUE,_xll.ohTrigger(RecalcTrigger,Trigger6M)),NA())</f>
        <v>1.280485032133725E-2</v>
      </c>
      <c r="M2562" s="183">
        <f>IFERROR(_xll.qlIndexFixing(Index1Y,$H2562,TRUE,_xll.ohTrigger(RecalcTrigger,Trigger1Y)),NA())</f>
        <v>1.352248449529376E-2</v>
      </c>
      <c r="N2562" s="182">
        <f>IFERROR(_xll.qlIndexFixing(ONIndex1M,I2562,TRUE,_xll.ohTrigger(RecalcTrigger,Trigger1M)),NA())</f>
        <v>1.3339865815495955E-2</v>
      </c>
      <c r="O2562" s="44" t="e">
        <f>IFERROR(_xll.qlIndexFixing(ONIndex3M,I2562,TRUE,_xll.ohTrigger(RecalcTrigger,Trigger3M)),NA())</f>
        <v>#N/A</v>
      </c>
      <c r="P2562" s="44">
        <f>IFERROR(_xll.qlIndexFixing(ONIndex6M,I2562,TRUE,_xll.ohTrigger(RecalcTrigger,Trigger6M)),NA())</f>
        <v>1.2894954758699839E-2</v>
      </c>
      <c r="Q2562" s="183">
        <f>IFERROR(_xll.qlIndexFixing(ONIndex1Y,I2562,TRUE,_xll.ohTrigger(RecalcTrigger,Trigger1Y)),NA())</f>
        <v>1.3667884455745849E-2</v>
      </c>
    </row>
    <row r="2563" spans="2:17" x14ac:dyDescent="0.2">
      <c r="B2563" s="39" t="s">
        <v>42</v>
      </c>
      <c r="D2563" s="42">
        <f>_xll.qlCalendarAdvance(Calendar,$D2562,B2563,"f",FALSE)</f>
        <v>57432</v>
      </c>
      <c r="E2563" s="177">
        <f>_xll.qlInterestRateIndexValueDate(IndexON,D2563)</f>
        <v>57432</v>
      </c>
      <c r="F2563" s="193">
        <f>IFERROR(_xll.qlIndexFixing(IndexON,D2563,TRUE,_xll.ohTrigger(RecalcTrigger,TriggerON)),NA())</f>
        <v>1.3075427613760127E-2</v>
      </c>
      <c r="H2563" s="42">
        <f>_xll.qlCalendarAdvance(Calendar,$H2562,B2563,"f",FALSE)</f>
        <v>57432</v>
      </c>
      <c r="I2563" s="177">
        <f>_xll.qlInterestRateIndexValueDate(Index1M,$H2563)</f>
        <v>57434</v>
      </c>
      <c r="J2563" s="182">
        <f>IFERROR(_xll.qlIndexFixing(Index1M,$H2563,TRUE,_xll.ohTrigger(RecalcTrigger,Trigger1M)),NA())</f>
        <v>1.3313830227624529E-2</v>
      </c>
      <c r="K2563" s="44" t="e">
        <f>IFERROR(_xll.qlIndexFixing(Index3M,H2563,TRUE,_xll.ohTrigger(RecalcTrigger,Trigger3M)),NA())</f>
        <v>#N/A</v>
      </c>
      <c r="L2563" s="44">
        <f>IFERROR(_xll.qlIndexFixing(Index6M,$H2563,TRUE,_xll.ohTrigger(RecalcTrigger,Trigger6M)),NA())</f>
        <v>1.2796022450069664E-2</v>
      </c>
      <c r="M2563" s="183">
        <f>IFERROR(_xll.qlIndexFixing(Index1Y,$H2563,TRUE,_xll.ohTrigger(RecalcTrigger,Trigger1Y)),NA())</f>
        <v>1.3514454138504496E-2</v>
      </c>
      <c r="N2563" s="182">
        <f>IFERROR(_xll.qlIndexFixing(ONIndex1M,I2563,TRUE,_xll.ohTrigger(RecalcTrigger,Trigger1M)),NA())</f>
        <v>1.3326833324089904E-2</v>
      </c>
      <c r="O2563" s="44" t="e">
        <f>IFERROR(_xll.qlIndexFixing(ONIndex3M,I2563,TRUE,_xll.ohTrigger(RecalcTrigger,Trigger3M)),NA())</f>
        <v>#N/A</v>
      </c>
      <c r="P2563" s="44">
        <f>IFERROR(_xll.qlIndexFixing(ONIndex6M,I2563,TRUE,_xll.ohTrigger(RecalcTrigger,Trigger6M)),NA())</f>
        <v>1.2884004370583568E-2</v>
      </c>
      <c r="Q2563" s="183">
        <f>IFERROR(_xll.qlIndexFixing(ONIndex1Y,I2563,TRUE,_xll.ohTrigger(RecalcTrigger,Trigger1Y)),NA())</f>
        <v>1.3658193037437982E-2</v>
      </c>
    </row>
    <row r="2564" spans="2:17" x14ac:dyDescent="0.2">
      <c r="B2564" s="39" t="s">
        <v>42</v>
      </c>
      <c r="D2564" s="42">
        <f>_xll.qlCalendarAdvance(Calendar,$D2563,B2564,"f",FALSE)</f>
        <v>57439</v>
      </c>
      <c r="E2564" s="177">
        <f>_xll.qlInterestRateIndexValueDate(IndexON,D2564)</f>
        <v>57439</v>
      </c>
      <c r="F2564" s="193">
        <f>IFERROR(_xll.qlIndexFixing(IndexON,D2564,TRUE,_xll.ohTrigger(RecalcTrigger,TriggerON)),NA())</f>
        <v>1.3063954884273699E-2</v>
      </c>
      <c r="H2564" s="42">
        <f>_xll.qlCalendarAdvance(Calendar,$H2563,B2564,"f",FALSE)</f>
        <v>57439</v>
      </c>
      <c r="I2564" s="177">
        <f>_xll.qlInterestRateIndexValueDate(Index1M,$H2564)</f>
        <v>57441</v>
      </c>
      <c r="J2564" s="182">
        <f>IFERROR(_xll.qlIndexFixing(Index1M,$H2564,TRUE,_xll.ohTrigger(RecalcTrigger,Trigger1M)),NA())</f>
        <v>1.3300870824311474E-2</v>
      </c>
      <c r="K2564" s="44" t="e">
        <f>IFERROR(_xll.qlIndexFixing(Index3M,H2564,TRUE,_xll.ohTrigger(RecalcTrigger,Trigger3M)),NA())</f>
        <v>#N/A</v>
      </c>
      <c r="L2564" s="44">
        <f>IFERROR(_xll.qlIndexFixing(Index6M,$H2564,TRUE,_xll.ohTrigger(RecalcTrigger,Trigger6M)),NA())</f>
        <v>1.2784322977640841E-2</v>
      </c>
      <c r="M2564" s="183">
        <f>IFERROR(_xll.qlIndexFixing(Index1Y,$H2564,TRUE,_xll.ohTrigger(RecalcTrigger,Trigger1Y)),NA())</f>
        <v>1.3504122397518399E-2</v>
      </c>
      <c r="N2564" s="182">
        <f>IFERROR(_xll.qlIndexFixing(ONIndex1M,I2564,TRUE,_xll.ohTrigger(RecalcTrigger,Trigger1M)),NA())</f>
        <v>1.33138347358841E-2</v>
      </c>
      <c r="O2564" s="44" t="e">
        <f>IFERROR(_xll.qlIndexFixing(ONIndex3M,I2564,TRUE,_xll.ohTrigger(RecalcTrigger,Trigger3M)),NA())</f>
        <v>#N/A</v>
      </c>
      <c r="P2564" s="44">
        <f>IFERROR(_xll.qlIndexFixing(ONIndex6M,I2564,TRUE,_xll.ohTrigger(RecalcTrigger,Trigger6M)),NA())</f>
        <v>1.2873110573918822E-2</v>
      </c>
      <c r="Q2564" s="183">
        <f>IFERROR(_xll.qlIndexFixing(ONIndex1Y,I2564,TRUE,_xll.ohTrigger(RecalcTrigger,Trigger1Y)),NA())</f>
        <v>1.3648524916494154E-2</v>
      </c>
    </row>
    <row r="2565" spans="2:17" x14ac:dyDescent="0.2">
      <c r="B2565" s="39" t="s">
        <v>42</v>
      </c>
      <c r="D2565" s="42">
        <f>_xll.qlCalendarAdvance(Calendar,$D2564,B2565,"f",FALSE)</f>
        <v>57446</v>
      </c>
      <c r="E2565" s="177">
        <f>_xll.qlInterestRateIndexValueDate(IndexON,D2565)</f>
        <v>57446</v>
      </c>
      <c r="F2565" s="193">
        <f>IFERROR(_xll.qlIndexFixing(IndexON,D2565,TRUE,_xll.ohTrigger(RecalcTrigger,TriggerON)),NA())</f>
        <v>1.3052516191320862E-2</v>
      </c>
      <c r="H2565" s="42">
        <f>_xll.qlCalendarAdvance(Calendar,$H2564,B2565,"f",FALSE)</f>
        <v>57446</v>
      </c>
      <c r="I2565" s="177">
        <f>_xll.qlInterestRateIndexValueDate(Index1M,$H2565)</f>
        <v>57448</v>
      </c>
      <c r="J2565" s="182">
        <f>IFERROR(_xll.qlIndexFixing(Index1M,$H2565,TRUE,_xll.ohTrigger(RecalcTrigger,Trigger1M)),NA())</f>
        <v>1.3287945614753344E-2</v>
      </c>
      <c r="K2565" s="44" t="e">
        <f>IFERROR(_xll.qlIndexFixing(Index3M,H2565,TRUE,_xll.ohTrigger(RecalcTrigger,Trigger3M)),NA())</f>
        <v>#N/A</v>
      </c>
      <c r="L2565" s="44">
        <f>IFERROR(_xll.qlIndexFixing(Index6M,$H2565,TRUE,_xll.ohTrigger(RecalcTrigger,Trigger6M)),NA())</f>
        <v>1.2774147353600166E-2</v>
      </c>
      <c r="M2565" s="183">
        <f>IFERROR(_xll.qlIndexFixing(Index1Y,$H2565,TRUE,_xll.ohTrigger(RecalcTrigger,Trigger1Y)),NA())</f>
        <v>1.3494594887856301E-2</v>
      </c>
      <c r="N2565" s="182">
        <f>IFERROR(_xll.qlIndexFixing(ONIndex1M,I2565,TRUE,_xll.ohTrigger(RecalcTrigger,Trigger1M)),NA())</f>
        <v>1.3300870143924115E-2</v>
      </c>
      <c r="O2565" s="44" t="e">
        <f>IFERROR(_xll.qlIndexFixing(ONIndex3M,I2565,TRUE,_xll.ohTrigger(RecalcTrigger,Trigger3M)),NA())</f>
        <v>#N/A</v>
      </c>
      <c r="P2565" s="44">
        <f>IFERROR(_xll.qlIndexFixing(ONIndex6M,I2565,TRUE,_xll.ohTrigger(RecalcTrigger,Trigger6M)),NA())</f>
        <v>1.2862273495484189E-2</v>
      </c>
      <c r="Q2565" s="183">
        <f>IFERROR(_xll.qlIndexFixing(ONIndex1Y,I2565,TRUE,_xll.ohTrigger(RecalcTrigger,Trigger1Y)),NA())</f>
        <v>1.363888015502468E-2</v>
      </c>
    </row>
    <row r="2566" spans="2:17" x14ac:dyDescent="0.2">
      <c r="B2566" s="39" t="s">
        <v>42</v>
      </c>
      <c r="D2566" s="42">
        <f>_xll.qlCalendarAdvance(Calendar,$D2565,B2566,"f",FALSE)</f>
        <v>57453</v>
      </c>
      <c r="E2566" s="177">
        <f>_xll.qlInterestRateIndexValueDate(IndexON,D2566)</f>
        <v>57453</v>
      </c>
      <c r="F2566" s="193">
        <f>IFERROR(_xll.qlIndexFixing(IndexON,D2566,TRUE,_xll.ohTrigger(RecalcTrigger,TriggerON)),NA())</f>
        <v>1.3041111623470769E-2</v>
      </c>
      <c r="H2566" s="42">
        <f>_xll.qlCalendarAdvance(Calendar,$H2565,B2566,"f",FALSE)</f>
        <v>57453</v>
      </c>
      <c r="I2566" s="177">
        <f>_xll.qlInterestRateIndexValueDate(Index1M,$H2566)</f>
        <v>57459</v>
      </c>
      <c r="J2566" s="182">
        <f>IFERROR(_xll.qlIndexFixing(Index1M,$H2566,TRUE,_xll.ohTrigger(RecalcTrigger,Trigger1M)),NA())</f>
        <v>1.3268375905224339E-2</v>
      </c>
      <c r="K2566" s="44" t="e">
        <f>IFERROR(_xll.qlIndexFixing(Index3M,H2566,TRUE,_xll.ohTrigger(RecalcTrigger,Trigger3M)),NA())</f>
        <v>#N/A</v>
      </c>
      <c r="L2566" s="44">
        <f>IFERROR(_xll.qlIndexFixing(Index6M,$H2566,TRUE,_xll.ohTrigger(RecalcTrigger,Trigger6M)),NA())</f>
        <v>1.2759224720507013E-2</v>
      </c>
      <c r="M2566" s="183">
        <f>IFERROR(_xll.qlIndexFixing(Index1Y,$H2566,TRUE,_xll.ohTrigger(RecalcTrigger,Trigger1Y)),NA())</f>
        <v>1.3481427798894401E-2</v>
      </c>
      <c r="N2566" s="182">
        <f>IFERROR(_xll.qlIndexFixing(ONIndex1M,I2566,TRUE,_xll.ohTrigger(RecalcTrigger,Trigger1M)),NA())</f>
        <v>1.3284251485554677E-2</v>
      </c>
      <c r="O2566" s="44" t="e">
        <f>IFERROR(_xll.qlIndexFixing(ONIndex3M,I2566,TRUE,_xll.ohTrigger(RecalcTrigger,Trigger3M)),NA())</f>
        <v>#N/A</v>
      </c>
      <c r="P2566" s="44">
        <f>IFERROR(_xll.qlIndexFixing(ONIndex6M,I2566,TRUE,_xll.ohTrigger(RecalcTrigger,Trigger6M)),NA())</f>
        <v>1.2848423652931373E-2</v>
      </c>
      <c r="Q2566" s="183">
        <f>IFERROR(_xll.qlIndexFixing(ONIndex1Y,I2566,TRUE,_xll.ohTrigger(RecalcTrigger,Trigger1Y)),NA())</f>
        <v>1.3626514171347637E-2</v>
      </c>
    </row>
    <row r="2567" spans="2:17" x14ac:dyDescent="0.2">
      <c r="B2567" s="39" t="s">
        <v>42</v>
      </c>
      <c r="D2567" s="42">
        <f>_xll.qlCalendarAdvance(Calendar,$D2566,B2567,"f",FALSE)</f>
        <v>57460</v>
      </c>
      <c r="E2567" s="177">
        <f>_xll.qlInterestRateIndexValueDate(IndexON,D2567)</f>
        <v>57460</v>
      </c>
      <c r="F2567" s="193">
        <f>IFERROR(_xll.qlIndexFixing(IndexON,D2567,TRUE,_xll.ohTrigger(RecalcTrigger,TriggerON)),NA())</f>
        <v>1.3029741268972828E-2</v>
      </c>
      <c r="H2567" s="42">
        <f>_xll.qlCalendarAdvance(Calendar,$H2566,B2567,"f",FALSE)</f>
        <v>57460</v>
      </c>
      <c r="I2567" s="177">
        <f>_xll.qlInterestRateIndexValueDate(Index1M,$H2567)</f>
        <v>57462</v>
      </c>
      <c r="J2567" s="182">
        <f>IFERROR(_xll.qlIndexFixing(Index1M,$H2567,TRUE,_xll.ohTrigger(RecalcTrigger,Trigger1M)),NA())</f>
        <v>1.3262198148119754E-2</v>
      </c>
      <c r="K2567" s="44" t="e">
        <f>IFERROR(_xll.qlIndexFixing(Index3M,H2567,TRUE,_xll.ohTrigger(RecalcTrigger,Trigger3M)),NA())</f>
        <v>#N/A</v>
      </c>
      <c r="L2567" s="44">
        <f>IFERROR(_xll.qlIndexFixing(Index6M,$H2567,TRUE,_xll.ohTrigger(RecalcTrigger,Trigger6M)),NA())</f>
        <v>1.2753972832604543E-2</v>
      </c>
      <c r="M2567" s="183">
        <f>IFERROR(_xll.qlIndexFixing(Index1Y,$H2567,TRUE,_xll.ohTrigger(RecalcTrigger,Trigger1Y)),NA())</f>
        <v>1.3476769702438145E-2</v>
      </c>
      <c r="N2567" s="182">
        <f>IFERROR(_xll.qlIndexFixing(ONIndex1M,I2567,TRUE,_xll.ohTrigger(RecalcTrigger,Trigger1M)),NA())</f>
        <v>1.3273203783681353E-2</v>
      </c>
      <c r="O2567" s="44" t="e">
        <f>IFERROR(_xll.qlIndexFixing(ONIndex3M,I2567,TRUE,_xll.ohTrigger(RecalcTrigger,Trigger3M)),NA())</f>
        <v>#N/A</v>
      </c>
      <c r="P2567" s="44">
        <f>IFERROR(_xll.qlIndexFixing(ONIndex6M,I2567,TRUE,_xll.ohTrigger(RecalcTrigger,Trigger6M)),NA())</f>
        <v>1.2839242761204517E-2</v>
      </c>
      <c r="Q2567" s="183">
        <f>IFERROR(_xll.qlIndexFixing(ONIndex1Y,I2567,TRUE,_xll.ohTrigger(RecalcTrigger,Trigger1Y)),NA())</f>
        <v>1.361829175691831E-2</v>
      </c>
    </row>
    <row r="2568" spans="2:17" x14ac:dyDescent="0.2">
      <c r="B2568" s="39" t="s">
        <v>42</v>
      </c>
      <c r="D2568" s="42">
        <f>_xll.qlCalendarAdvance(Calendar,$D2567,B2568,"f",FALSE)</f>
        <v>57467</v>
      </c>
      <c r="E2568" s="177">
        <f>_xll.qlInterestRateIndexValueDate(IndexON,D2568)</f>
        <v>57467</v>
      </c>
      <c r="F2568" s="193">
        <f>IFERROR(_xll.qlIndexFixing(IndexON,D2568,TRUE,_xll.ohTrigger(RecalcTrigger,TriggerON)),NA())</f>
        <v>1.3018405216476125E-2</v>
      </c>
      <c r="H2568" s="42">
        <f>_xll.qlCalendarAdvance(Calendar,$H2567,B2568,"f",FALSE)</f>
        <v>57467</v>
      </c>
      <c r="I2568" s="177">
        <f>_xll.qlInterestRateIndexValueDate(Index1M,$H2568)</f>
        <v>57469</v>
      </c>
      <c r="J2568" s="182">
        <f>IFERROR(_xll.qlIndexFixing(Index1M,$H2568,TRUE,_xll.ohTrigger(RecalcTrigger,Trigger1M)),NA())</f>
        <v>1.3249376076645504E-2</v>
      </c>
      <c r="K2568" s="44" t="e">
        <f>IFERROR(_xll.qlIndexFixing(Index3M,H2568,TRUE,_xll.ohTrigger(RecalcTrigger,Trigger3M)),NA())</f>
        <v>#N/A</v>
      </c>
      <c r="L2568" s="44">
        <f>IFERROR(_xll.qlIndexFixing(Index6M,$H2568,TRUE,_xll.ohTrigger(RecalcTrigger,Trigger6M)),NA())</f>
        <v>1.2743974188246238E-2</v>
      </c>
      <c r="M2568" s="183">
        <f>IFERROR(_xll.qlIndexFixing(Index1Y,$H2568,TRUE,_xll.ohTrigger(RecalcTrigger,Trigger1Y)),NA())</f>
        <v>1.3467703173336816E-2</v>
      </c>
      <c r="N2568" s="182">
        <f>IFERROR(_xll.qlIndexFixing(ONIndex1M,I2568,TRUE,_xll.ohTrigger(RecalcTrigger,Trigger1M)),NA())</f>
        <v>1.3262181272697404E-2</v>
      </c>
      <c r="O2568" s="44" t="e">
        <f>IFERROR(_xll.qlIndexFixing(ONIndex3M,I2568,TRUE,_xll.ohTrigger(RecalcTrigger,Trigger3M)),NA())</f>
        <v>#N/A</v>
      </c>
      <c r="P2568" s="44">
        <f>IFERROR(_xll.qlIndexFixing(ONIndex6M,I2568,TRUE,_xll.ohTrigger(RecalcTrigger,Trigger6M)),NA())</f>
        <v>1.2830103831591444E-2</v>
      </c>
      <c r="Q2568" s="183">
        <f>IFERROR(_xll.qlIndexFixing(ONIndex1Y,I2568,TRUE,_xll.ohTrigger(RecalcTrigger,Trigger1Y)),NA())</f>
        <v>1.3610086647686259E-2</v>
      </c>
    </row>
    <row r="2569" spans="2:17" x14ac:dyDescent="0.2">
      <c r="B2569" s="39" t="s">
        <v>42</v>
      </c>
      <c r="D2569" s="42">
        <f>_xll.qlCalendarAdvance(Calendar,$D2568,B2569,"f",FALSE)</f>
        <v>57474</v>
      </c>
      <c r="E2569" s="177">
        <f>_xll.qlInterestRateIndexValueDate(IndexON,D2569)</f>
        <v>57474</v>
      </c>
      <c r="F2569" s="193">
        <f>IFERROR(_xll.qlIndexFixing(IndexON,D2569,TRUE,_xll.ohTrigger(RecalcTrigger,TriggerON)),NA())</f>
        <v>1.3007103554070198E-2</v>
      </c>
      <c r="H2569" s="42">
        <f>_xll.qlCalendarAdvance(Calendar,$H2568,B2569,"f",FALSE)</f>
        <v>57474</v>
      </c>
      <c r="I2569" s="177">
        <f>_xll.qlInterestRateIndexValueDate(Index1M,$H2569)</f>
        <v>57476</v>
      </c>
      <c r="J2569" s="182">
        <f>IFERROR(_xll.qlIndexFixing(Index1M,$H2569,TRUE,_xll.ohTrigger(RecalcTrigger,Trigger1M)),NA())</f>
        <v>1.3236588570128603E-2</v>
      </c>
      <c r="K2569" s="44" t="e">
        <f>IFERROR(_xll.qlIndexFixing(Index3M,H2569,TRUE,_xll.ohTrigger(RecalcTrigger,Trigger3M)),NA())</f>
        <v>#N/A</v>
      </c>
      <c r="L2569" s="44">
        <f>IFERROR(_xll.qlIndexFixing(Index6M,$H2569,TRUE,_xll.ohTrigger(RecalcTrigger,Trigger6M)),NA())</f>
        <v>1.2734034789716934E-2</v>
      </c>
      <c r="M2569" s="183">
        <f>IFERROR(_xll.qlIndexFixing(Index1Y,$H2569,TRUE,_xll.ohTrigger(RecalcTrigger,Trigger1Y)),NA())</f>
        <v>1.3458662265880021E-2</v>
      </c>
      <c r="N2569" s="182">
        <f>IFERROR(_xll.qlIndexFixing(ONIndex1M,I2569,TRUE,_xll.ohTrigger(RecalcTrigger,Trigger1M)),NA())</f>
        <v>1.3249353593378643E-2</v>
      </c>
      <c r="O2569" s="44" t="e">
        <f>IFERROR(_xll.qlIndexFixing(ONIndex3M,I2569,TRUE,_xll.ohTrigger(RecalcTrigger,Trigger3M)),NA())</f>
        <v>#N/A</v>
      </c>
      <c r="P2569" s="44">
        <f>IFERROR(_xll.qlIndexFixing(ONIndex6M,I2569,TRUE,_xll.ohTrigger(RecalcTrigger,Trigger6M)),NA())</f>
        <v>1.2819494888827165E-2</v>
      </c>
      <c r="Q2569" s="183">
        <f>IFERROR(_xll.qlIndexFixing(ONIndex1Y,I2569,TRUE,_xll.ohTrigger(RecalcTrigger,Trigger1Y)),NA())</f>
        <v>1.3600535944418013E-2</v>
      </c>
    </row>
    <row r="2570" spans="2:17" x14ac:dyDescent="0.2">
      <c r="B2570" s="39" t="s">
        <v>42</v>
      </c>
      <c r="D2570" s="42">
        <f>_xll.qlCalendarAdvance(Calendar,$D2569,B2570,"f",FALSE)</f>
        <v>57481</v>
      </c>
      <c r="E2570" s="177">
        <f>_xll.qlInterestRateIndexValueDate(IndexON,D2570)</f>
        <v>57481</v>
      </c>
      <c r="F2570" s="193">
        <f>IFERROR(_xll.qlIndexFixing(IndexON,D2570,TRUE,_xll.ohTrigger(RecalcTrigger,TriggerON)),NA())</f>
        <v>1.2995836370404135E-2</v>
      </c>
      <c r="H2570" s="42">
        <f>_xll.qlCalendarAdvance(Calendar,$H2569,B2570,"f",FALSE)</f>
        <v>57481</v>
      </c>
      <c r="I2570" s="177">
        <f>_xll.qlInterestRateIndexValueDate(Index1M,$H2570)</f>
        <v>57483</v>
      </c>
      <c r="J2570" s="182">
        <f>IFERROR(_xll.qlIndexFixing(Index1M,$H2570,TRUE,_xll.ohTrigger(RecalcTrigger,Trigger1M)),NA())</f>
        <v>1.3223835721369655E-2</v>
      </c>
      <c r="K2570" s="44" t="e">
        <f>IFERROR(_xll.qlIndexFixing(Index3M,H2570,TRUE,_xll.ohTrigger(RecalcTrigger,Trigger3M)),NA())</f>
        <v>#N/A</v>
      </c>
      <c r="L2570" s="44">
        <f>IFERROR(_xll.qlIndexFixing(Index6M,$H2570,TRUE,_xll.ohTrigger(RecalcTrigger,Trigger6M)),NA())</f>
        <v>1.2724154763321649E-2</v>
      </c>
      <c r="M2570" s="183">
        <f>IFERROR(_xll.qlIndexFixing(Index1Y,$H2570,TRUE,_xll.ohTrigger(RecalcTrigger,Trigger1Y)),NA())</f>
        <v>1.3449647042275002E-2</v>
      </c>
      <c r="N2570" s="182">
        <f>IFERROR(_xll.qlIndexFixing(ONIndex1M,I2570,TRUE,_xll.ohTrigger(RecalcTrigger,Trigger1M)),NA())</f>
        <v>1.3236560374094708E-2</v>
      </c>
      <c r="O2570" s="44" t="e">
        <f>IFERROR(_xll.qlIndexFixing(ONIndex3M,I2570,TRUE,_xll.ohTrigger(RecalcTrigger,Trigger3M)),NA())</f>
        <v>#N/A</v>
      </c>
      <c r="P2570" s="44">
        <f>IFERROR(_xll.qlIndexFixing(ONIndex6M,I2570,TRUE,_xll.ohTrigger(RecalcTrigger,Trigger6M)),NA())</f>
        <v>1.28089432961076E-2</v>
      </c>
      <c r="Q2570" s="183">
        <f>IFERROR(_xll.qlIndexFixing(ONIndex1Y,I2570,TRUE,_xll.ohTrigger(RecalcTrigger,Trigger1Y)),NA())</f>
        <v>1.3591008910935898E-2</v>
      </c>
    </row>
    <row r="2571" spans="2:17" x14ac:dyDescent="0.2">
      <c r="B2571" s="39" t="s">
        <v>42</v>
      </c>
      <c r="D2571" s="42">
        <f>_xll.qlCalendarAdvance(Calendar,$D2570,B2571,"f",FALSE)</f>
        <v>57488</v>
      </c>
      <c r="E2571" s="177">
        <f>_xll.qlInterestRateIndexValueDate(IndexON,D2571)</f>
        <v>57488</v>
      </c>
      <c r="F2571" s="193">
        <f>IFERROR(_xll.qlIndexFixing(IndexON,D2571,TRUE,_xll.ohTrigger(RecalcTrigger,TriggerON)),NA())</f>
        <v>1.2984603753887214E-2</v>
      </c>
      <c r="H2571" s="42">
        <f>_xll.qlCalendarAdvance(Calendar,$H2570,B2571,"f",FALSE)</f>
        <v>57488</v>
      </c>
      <c r="I2571" s="177">
        <f>_xll.qlInterestRateIndexValueDate(Index1M,$H2571)</f>
        <v>57490</v>
      </c>
      <c r="J2571" s="182">
        <f>IFERROR(_xll.qlIndexFixing(Index1M,$H2571,TRUE,_xll.ohTrigger(RecalcTrigger,Trigger1M)),NA())</f>
        <v>1.3211117623171845E-2</v>
      </c>
      <c r="K2571" s="44" t="e">
        <f>IFERROR(_xll.qlIndexFixing(Index3M,H2571,TRUE,_xll.ohTrigger(RecalcTrigger,Trigger3M)),NA())</f>
        <v>#N/A</v>
      </c>
      <c r="L2571" s="44">
        <f>IFERROR(_xll.qlIndexFixing(Index6M,$H2571,TRUE,_xll.ohTrigger(RecalcTrigger,Trigger6M)),NA())</f>
        <v>1.2714334235368429E-2</v>
      </c>
      <c r="M2571" s="183">
        <f>IFERROR(_xll.qlIndexFixing(Index1Y,$H2571,TRUE,_xll.ohTrigger(RecalcTrigger,Trigger1Y)),NA())</f>
        <v>1.3440657564730524E-2</v>
      </c>
      <c r="N2571" s="182">
        <f>IFERROR(_xll.qlIndexFixing(ONIndex1M,I2571,TRUE,_xll.ohTrigger(RecalcTrigger,Trigger1M)),NA())</f>
        <v>1.3223801707811234E-2</v>
      </c>
      <c r="O2571" s="44" t="e">
        <f>IFERROR(_xll.qlIndexFixing(ONIndex3M,I2571,TRUE,_xll.ohTrigger(RecalcTrigger,Trigger3M)),NA())</f>
        <v>#N/A</v>
      </c>
      <c r="P2571" s="44">
        <f>IFERROR(_xll.qlIndexFixing(ONIndex6M,I2571,TRUE,_xll.ohTrigger(RecalcTrigger,Trigger6M)),NA())</f>
        <v>1.2798449179411975E-2</v>
      </c>
      <c r="Q2571" s="183">
        <f>IFERROR(_xll.qlIndexFixing(ONIndex1Y,I2571,TRUE,_xll.ohTrigger(RecalcTrigger,Trigger1Y)),NA())</f>
        <v>1.3581505609030486E-2</v>
      </c>
    </row>
    <row r="2572" spans="2:17" x14ac:dyDescent="0.2">
      <c r="B2572" s="39" t="s">
        <v>42</v>
      </c>
      <c r="D2572" s="42">
        <f>_xll.qlCalendarAdvance(Calendar,$D2571,B2572,"f",FALSE)</f>
        <v>57495</v>
      </c>
      <c r="E2572" s="177">
        <f>_xll.qlInterestRateIndexValueDate(IndexON,D2572)</f>
        <v>57495</v>
      </c>
      <c r="F2572" s="193">
        <f>IFERROR(_xll.qlIndexFixing(IndexON,D2572,TRUE,_xll.ohTrigger(RecalcTrigger,TriggerON)),NA())</f>
        <v>1.2973405793168524E-2</v>
      </c>
      <c r="H2572" s="42">
        <f>_xll.qlCalendarAdvance(Calendar,$H2571,B2572,"f",FALSE)</f>
        <v>57495</v>
      </c>
      <c r="I2572" s="177">
        <f>_xll.qlInterestRateIndexValueDate(Index1M,$H2572)</f>
        <v>57497</v>
      </c>
      <c r="J2572" s="182">
        <f>IFERROR(_xll.qlIndexFixing(Index1M,$H2572,TRUE,_xll.ohTrigger(RecalcTrigger,Trigger1M)),NA())</f>
        <v>1.3198434368333201E-2</v>
      </c>
      <c r="K2572" s="44" t="e">
        <f>IFERROR(_xll.qlIndexFixing(Index3M,H2572,TRUE,_xll.ohTrigger(RecalcTrigger,Trigger3M)),NA())</f>
        <v>#N/A</v>
      </c>
      <c r="L2572" s="44">
        <f>IFERROR(_xll.qlIndexFixing(Index6M,$H2572,TRUE,_xll.ohTrigger(RecalcTrigger,Trigger6M)),NA())</f>
        <v>1.2704573332168775E-2</v>
      </c>
      <c r="M2572" s="183">
        <f>IFERROR(_xll.qlIndexFixing(Index1Y,$H2572,TRUE,_xll.ohTrigger(RecalcTrigger,Trigger1Y)),NA())</f>
        <v>1.3431693895453395E-2</v>
      </c>
      <c r="N2572" s="182">
        <f>IFERROR(_xll.qlIndexFixing(ONIndex1M,I2572,TRUE,_xll.ohTrigger(RecalcTrigger,Trigger1M)),NA())</f>
        <v>1.3211077687413919E-2</v>
      </c>
      <c r="O2572" s="44" t="e">
        <f>IFERROR(_xll.qlIndexFixing(ONIndex3M,I2572,TRUE,_xll.ohTrigger(RecalcTrigger,Trigger3M)),NA())</f>
        <v>#N/A</v>
      </c>
      <c r="P2572" s="44">
        <f>IFERROR(_xll.qlIndexFixing(ONIndex6M,I2572,TRUE,_xll.ohTrigger(RecalcTrigger,Trigger6M)),NA())</f>
        <v>1.2788012665598814E-2</v>
      </c>
      <c r="Q2572" s="183">
        <f>IFERROR(_xll.qlIndexFixing(ONIndex1Y,I2572,TRUE,_xll.ohTrigger(RecalcTrigger,Trigger1Y)),NA())</f>
        <v>1.3572026101051904E-2</v>
      </c>
    </row>
    <row r="2573" spans="2:17" x14ac:dyDescent="0.2">
      <c r="B2573" s="39" t="s">
        <v>42</v>
      </c>
      <c r="D2573" s="42">
        <f>_xll.qlCalendarAdvance(Calendar,$D2572,B2573,"f",FALSE)</f>
        <v>57502</v>
      </c>
      <c r="E2573" s="177">
        <f>_xll.qlInterestRateIndexValueDate(IndexON,D2573)</f>
        <v>57502</v>
      </c>
      <c r="F2573" s="193">
        <f>IFERROR(_xll.qlIndexFixing(IndexON,D2573,TRUE,_xll.ohTrigger(RecalcTrigger,TriggerON)),NA())</f>
        <v>1.2962242576177729E-2</v>
      </c>
      <c r="H2573" s="42">
        <f>_xll.qlCalendarAdvance(Calendar,$H2572,B2573,"f",FALSE)</f>
        <v>57502</v>
      </c>
      <c r="I2573" s="177">
        <f>_xll.qlInterestRateIndexValueDate(Index1M,$H2573)</f>
        <v>57504</v>
      </c>
      <c r="J2573" s="182">
        <f>IFERROR(_xll.qlIndexFixing(Index1M,$H2573,TRUE,_xll.ohTrigger(RecalcTrigger,Trigger1M)),NA())</f>
        <v>1.3185786049656908E-2</v>
      </c>
      <c r="K2573" s="44" t="e">
        <f>IFERROR(_xll.qlIndexFixing(Index3M,H2573,TRUE,_xll.ohTrigger(RecalcTrigger,Trigger3M)),NA())</f>
        <v>#N/A</v>
      </c>
      <c r="L2573" s="44">
        <f>IFERROR(_xll.qlIndexFixing(Index6M,$H2573,TRUE,_xll.ohTrigger(RecalcTrigger,Trigger6M)),NA())</f>
        <v>1.2694872180035056E-2</v>
      </c>
      <c r="M2573" s="183">
        <f>IFERROR(_xll.qlIndexFixing(Index1Y,$H2573,TRUE,_xll.ohTrigger(RecalcTrigger,Trigger1Y)),NA())</f>
        <v>1.3422756096651294E-2</v>
      </c>
      <c r="N2573" s="182">
        <f>IFERROR(_xll.qlIndexFixing(ONIndex1M,I2573,TRUE,_xll.ohTrigger(RecalcTrigger,Trigger1M)),NA())</f>
        <v>1.3198388405548656E-2</v>
      </c>
      <c r="O2573" s="44" t="e">
        <f>IFERROR(_xll.qlIndexFixing(ONIndex3M,I2573,TRUE,_xll.ohTrigger(RecalcTrigger,Trigger3M)),NA())</f>
        <v>#N/A</v>
      </c>
      <c r="P2573" s="44">
        <f>IFERROR(_xll.qlIndexFixing(ONIndex6M,I2573,TRUE,_xll.ohTrigger(RecalcTrigger,Trigger6M)),NA())</f>
        <v>1.2777633880647343E-2</v>
      </c>
      <c r="Q2573" s="183">
        <f>IFERROR(_xll.qlIndexFixing(ONIndex1Y,I2573,TRUE,_xll.ohTrigger(RecalcTrigger,Trigger1Y)),NA())</f>
        <v>1.3562570448870659E-2</v>
      </c>
    </row>
    <row r="2574" spans="2:17" x14ac:dyDescent="0.2">
      <c r="B2574" s="39" t="s">
        <v>42</v>
      </c>
      <c r="D2574" s="42">
        <f>_xll.qlCalendarAdvance(Calendar,$D2573,B2574,"f",FALSE)</f>
        <v>57509</v>
      </c>
      <c r="E2574" s="177">
        <f>_xll.qlInterestRateIndexValueDate(IndexON,D2574)</f>
        <v>57509</v>
      </c>
      <c r="F2574" s="193">
        <f>IFERROR(_xll.qlIndexFixing(IndexON,D2574,TRUE,_xll.ohTrigger(RecalcTrigger,TriggerON)),NA())</f>
        <v>1.2951114191723789E-2</v>
      </c>
      <c r="H2574" s="42">
        <f>_xll.qlCalendarAdvance(Calendar,$H2573,B2574,"f",FALSE)</f>
        <v>57509</v>
      </c>
      <c r="I2574" s="177">
        <f>_xll.qlInterestRateIndexValueDate(Index1M,$H2574)</f>
        <v>57511</v>
      </c>
      <c r="J2574" s="182">
        <f>IFERROR(_xll.qlIndexFixing(Index1M,$H2574,TRUE,_xll.ohTrigger(RecalcTrigger,Trigger1M)),NA())</f>
        <v>1.3173172759933256E-2</v>
      </c>
      <c r="K2574" s="44" t="e">
        <f>IFERROR(_xll.qlIndexFixing(Index3M,H2574,TRUE,_xll.ohTrigger(RecalcTrigger,Trigger3M)),NA())</f>
        <v>#N/A</v>
      </c>
      <c r="L2574" s="44">
        <f>IFERROR(_xll.qlIndexFixing(Index6M,$H2574,TRUE,_xll.ohTrigger(RecalcTrigger,Trigger6M)),NA())</f>
        <v>1.2685230905285252E-2</v>
      </c>
      <c r="M2574" s="183">
        <f>IFERROR(_xll.qlIndexFixing(Index1Y,$H2574,TRUE,_xll.ohTrigger(RecalcTrigger,Trigger1Y)),NA())</f>
        <v>1.341384423053146E-2</v>
      </c>
      <c r="N2574" s="182">
        <f>IFERROR(_xll.qlIndexFixing(ONIndex1M,I2574,TRUE,_xll.ohTrigger(RecalcTrigger,Trigger1M)),NA())</f>
        <v>1.3185733955021206E-2</v>
      </c>
      <c r="O2574" s="44" t="e">
        <f>IFERROR(_xll.qlIndexFixing(ONIndex3M,I2574,TRUE,_xll.ohTrigger(RecalcTrigger,Trigger3M)),NA())</f>
        <v>#N/A</v>
      </c>
      <c r="P2574" s="44">
        <f>IFERROR(_xll.qlIndexFixing(ONIndex6M,I2574,TRUE,_xll.ohTrigger(RecalcTrigger,Trigger6M)),NA())</f>
        <v>1.276731295117628E-2</v>
      </c>
      <c r="Q2574" s="183">
        <f>IFERROR(_xll.qlIndexFixing(ONIndex1Y,I2574,TRUE,_xll.ohTrigger(RecalcTrigger,Trigger1Y)),NA())</f>
        <v>1.3553138714517132E-2</v>
      </c>
    </row>
    <row r="2575" spans="2:17" x14ac:dyDescent="0.2">
      <c r="B2575" s="39" t="s">
        <v>42</v>
      </c>
      <c r="D2575" s="42">
        <f>_xll.qlCalendarAdvance(Calendar,$D2574,B2575,"f",FALSE)</f>
        <v>57516</v>
      </c>
      <c r="E2575" s="177">
        <f>_xll.qlInterestRateIndexValueDate(IndexON,D2575)</f>
        <v>57516</v>
      </c>
      <c r="F2575" s="193">
        <f>IFERROR(_xll.qlIndexFixing(IndexON,D2575,TRUE,_xll.ohTrigger(RecalcTrigger,TriggerON)),NA())</f>
        <v>1.2940020728215984E-2</v>
      </c>
      <c r="H2575" s="42">
        <f>_xll.qlCalendarAdvance(Calendar,$H2574,B2575,"f",FALSE)</f>
        <v>57516</v>
      </c>
      <c r="I2575" s="177">
        <f>_xll.qlInterestRateIndexValueDate(Index1M,$H2575)</f>
        <v>57518</v>
      </c>
      <c r="J2575" s="182">
        <f>IFERROR(_xll.qlIndexFixing(Index1M,$H2575,TRUE,_xll.ohTrigger(RecalcTrigger,Trigger1M)),NA())</f>
        <v>1.3160594591970588E-2</v>
      </c>
      <c r="K2575" s="44" t="e">
        <f>IFERROR(_xll.qlIndexFixing(Index3M,H2575,TRUE,_xll.ohTrigger(RecalcTrigger,Trigger3M)),NA())</f>
        <v>#N/A</v>
      </c>
      <c r="L2575" s="44">
        <f>IFERROR(_xll.qlIndexFixing(Index6M,$H2575,TRUE,_xll.ohTrigger(RecalcTrigger,Trigger6M)),NA())</f>
        <v>1.2675649634239075E-2</v>
      </c>
      <c r="M2575" s="183">
        <f>IFERROR(_xll.qlIndexFixing(Index1Y,$H2575,TRUE,_xll.ohTrigger(RecalcTrigger,Trigger1Y)),NA())</f>
        <v>1.3404958359300702E-2</v>
      </c>
      <c r="N2575" s="182">
        <f>IFERROR(_xll.qlIndexFixing(ONIndex1M,I2575,TRUE,_xll.ohTrigger(RecalcTrigger,Trigger1M)),NA())</f>
        <v>1.3173114428797206E-2</v>
      </c>
      <c r="O2575" s="44" t="e">
        <f>IFERROR(_xll.qlIndexFixing(ONIndex3M,I2575,TRUE,_xll.ohTrigger(RecalcTrigger,Trigger3M)),NA())</f>
        <v>#N/A</v>
      </c>
      <c r="P2575" s="44">
        <f>IFERROR(_xll.qlIndexFixing(ONIndex6M,I2575,TRUE,_xll.ohTrigger(RecalcTrigger,Trigger6M)),NA())</f>
        <v>1.275705000356453E-2</v>
      </c>
      <c r="Q2575" s="183">
        <f>IFERROR(_xll.qlIndexFixing(ONIndex1Y,I2575,TRUE,_xll.ohTrigger(RecalcTrigger,Trigger1Y)),NA())</f>
        <v>1.3543730960341449E-2</v>
      </c>
    </row>
    <row r="2576" spans="2:17" x14ac:dyDescent="0.2">
      <c r="B2576" s="39" t="s">
        <v>42</v>
      </c>
      <c r="D2576" s="42">
        <f>_xll.qlCalendarAdvance(Calendar,$D2575,B2576,"f",FALSE)</f>
        <v>57523</v>
      </c>
      <c r="E2576" s="177">
        <f>_xll.qlInterestRateIndexValueDate(IndexON,D2576)</f>
        <v>57523</v>
      </c>
      <c r="F2576" s="193">
        <f>IFERROR(_xll.qlIndexFixing(IndexON,D2576,TRUE,_xll.ohTrigger(RecalcTrigger,TriggerON)),NA())</f>
        <v>1.2928962274063593E-2</v>
      </c>
      <c r="H2576" s="42">
        <f>_xll.qlCalendarAdvance(Calendar,$H2575,B2576,"f",FALSE)</f>
        <v>57523</v>
      </c>
      <c r="I2576" s="177">
        <f>_xll.qlInterestRateIndexValueDate(Index1M,$H2576)</f>
        <v>57525</v>
      </c>
      <c r="J2576" s="182">
        <f>IFERROR(_xll.qlIndexFixing(Index1M,$H2576,TRUE,_xll.ohTrigger(RecalcTrigger,Trigger1M)),NA())</f>
        <v>1.3147398933116838E-2</v>
      </c>
      <c r="K2576" s="44" t="e">
        <f>IFERROR(_xll.qlIndexFixing(Index3M,H2576,TRUE,_xll.ohTrigger(RecalcTrigger,Trigger3M)),NA())</f>
        <v>#N/A</v>
      </c>
      <c r="L2576" s="44">
        <f>IFERROR(_xll.qlIndexFixing(Index6M,$H2576,TRUE,_xll.ohTrigger(RecalcTrigger,Trigger6M)),NA())</f>
        <v>1.2666128493219261E-2</v>
      </c>
      <c r="M2576" s="183">
        <f>IFERROR(_xll.qlIndexFixing(Index1Y,$H2576,TRUE,_xll.ohTrigger(RecalcTrigger,Trigger1Y)),NA())</f>
        <v>1.3397201817076553E-2</v>
      </c>
      <c r="N2576" s="182">
        <f>IFERROR(_xll.qlIndexFixing(ONIndex1M,I2576,TRUE,_xll.ohTrigger(RecalcTrigger,Trigger1M)),NA())</f>
        <v>1.3160529919602482E-2</v>
      </c>
      <c r="O2576" s="44" t="e">
        <f>IFERROR(_xll.qlIndexFixing(ONIndex3M,I2576,TRUE,_xll.ohTrigger(RecalcTrigger,Trigger3M)),NA())</f>
        <v>#N/A</v>
      </c>
      <c r="P2576" s="44">
        <f>IFERROR(_xll.qlIndexFixing(ONIndex6M,I2576,TRUE,_xll.ohTrigger(RecalcTrigger,Trigger6M)),NA())</f>
        <v>1.2746845164111065E-2</v>
      </c>
      <c r="Q2576" s="183">
        <f>IFERROR(_xll.qlIndexFixing(ONIndex1Y,I2576,TRUE,_xll.ohTrigger(RecalcTrigger,Trigger1Y)),NA())</f>
        <v>1.3534347248134182E-2</v>
      </c>
    </row>
    <row r="2577" spans="2:17" x14ac:dyDescent="0.2">
      <c r="B2577" s="39" t="s">
        <v>42</v>
      </c>
      <c r="D2577" s="42">
        <f>_xll.qlCalendarAdvance(Calendar,$D2576,B2577,"f",FALSE)</f>
        <v>57530</v>
      </c>
      <c r="E2577" s="177">
        <f>_xll.qlInterestRateIndexValueDate(IndexON,D2577)</f>
        <v>57530</v>
      </c>
      <c r="F2577" s="193">
        <f>IFERROR(_xll.qlIndexFixing(IndexON,D2577,TRUE,_xll.ohTrigger(RecalcTrigger,TriggerON)),NA())</f>
        <v>1.2917938917595961E-2</v>
      </c>
      <c r="H2577" s="42">
        <f>_xll.qlCalendarAdvance(Calendar,$H2576,B2577,"f",FALSE)</f>
        <v>57530</v>
      </c>
      <c r="I2577" s="177">
        <f>_xll.qlInterestRateIndexValueDate(Index1M,$H2577)</f>
        <v>57532</v>
      </c>
      <c r="J2577" s="182">
        <f>IFERROR(_xll.qlIndexFixing(Index1M,$H2577,TRUE,_xll.ohTrigger(RecalcTrigger,Trigger1M)),NA())</f>
        <v>1.3135543992517732E-2</v>
      </c>
      <c r="K2577" s="44" t="e">
        <f>IFERROR(_xll.qlIndexFixing(Index3M,H2577,TRUE,_xll.ohTrigger(RecalcTrigger,Trigger3M)),NA())</f>
        <v>#N/A</v>
      </c>
      <c r="L2577" s="44">
        <f>IFERROR(_xll.qlIndexFixing(Index6M,$H2577,TRUE,_xll.ohTrigger(RecalcTrigger,Trigger6M)),NA())</f>
        <v>1.2656667608550276E-2</v>
      </c>
      <c r="M2577" s="183">
        <f>IFERROR(_xll.qlIndexFixing(Index1Y,$H2577,TRUE,_xll.ohTrigger(RecalcTrigger,Trigger1Y)),NA())</f>
        <v>1.3387264850332547E-2</v>
      </c>
      <c r="N2577" s="182">
        <f>IFERROR(_xll.qlIndexFixing(ONIndex1M,I2577,TRUE,_xll.ohTrigger(RecalcTrigger,Trigger1M)),NA())</f>
        <v>1.3147980520162861E-2</v>
      </c>
      <c r="O2577" s="44" t="e">
        <f>IFERROR(_xll.qlIndexFixing(ONIndex3M,I2577,TRUE,_xll.ohTrigger(RecalcTrigger,Trigger3M)),NA())</f>
        <v>#N/A</v>
      </c>
      <c r="P2577" s="44">
        <f>IFERROR(_xll.qlIndexFixing(ONIndex6M,I2577,TRUE,_xll.ohTrigger(RecalcTrigger,Trigger6M)),NA())</f>
        <v>1.2736698559194792E-2</v>
      </c>
      <c r="Q2577" s="183">
        <f>IFERROR(_xll.qlIndexFixing(ONIndex1Y,I2577,TRUE,_xll.ohTrigger(RecalcTrigger,Trigger1Y)),NA())</f>
        <v>1.3524987640005648E-2</v>
      </c>
    </row>
    <row r="2578" spans="2:17" x14ac:dyDescent="0.2">
      <c r="B2578" s="39" t="s">
        <v>42</v>
      </c>
      <c r="D2578" s="42">
        <f>_xll.qlCalendarAdvance(Calendar,$D2577,B2578,"f",FALSE)</f>
        <v>57537</v>
      </c>
      <c r="E2578" s="177">
        <f>_xll.qlInterestRateIndexValueDate(IndexON,D2578)</f>
        <v>57537</v>
      </c>
      <c r="F2578" s="193">
        <f>IFERROR(_xll.qlIndexFixing(IndexON,D2578,TRUE,_xll.ohTrigger(RecalcTrigger,TriggerON)),NA())</f>
        <v>1.2906950747142432E-2</v>
      </c>
      <c r="H2578" s="42">
        <f>_xll.qlCalendarAdvance(Calendar,$H2577,B2578,"f",FALSE)</f>
        <v>57537</v>
      </c>
      <c r="I2578" s="177">
        <f>_xll.qlInterestRateIndexValueDate(Index1M,$H2578)</f>
        <v>57539</v>
      </c>
      <c r="J2578" s="182">
        <f>IFERROR(_xll.qlIndexFixing(Index1M,$H2578,TRUE,_xll.ohTrigger(RecalcTrigger,Trigger1M)),NA())</f>
        <v>1.3123071746623598E-2</v>
      </c>
      <c r="K2578" s="44" t="e">
        <f>IFERROR(_xll.qlIndexFixing(Index3M,H2578,TRUE,_xll.ohTrigger(RecalcTrigger,Trigger3M)),NA())</f>
        <v>#N/A</v>
      </c>
      <c r="L2578" s="44">
        <f>IFERROR(_xll.qlIndexFixing(Index6M,$H2578,TRUE,_xll.ohTrigger(RecalcTrigger,Trigger6M)),NA())</f>
        <v>1.2647267106563064E-2</v>
      </c>
      <c r="M2578" s="183">
        <f>IFERROR(_xll.qlIndexFixing(Index1Y,$H2578,TRUE,_xll.ohTrigger(RecalcTrigger,Trigger1Y)),NA())</f>
        <v>1.3378457337007892E-2</v>
      </c>
      <c r="N2578" s="182">
        <f>IFERROR(_xll.qlIndexFixing(ONIndex1M,I2578,TRUE,_xll.ohTrigger(RecalcTrigger,Trigger1M)),NA())</f>
        <v>1.3135466323443978E-2</v>
      </c>
      <c r="O2578" s="44" t="e">
        <f>IFERROR(_xll.qlIndexFixing(ONIndex3M,I2578,TRUE,_xll.ohTrigger(RecalcTrigger,Trigger3M)),NA())</f>
        <v>#N/A</v>
      </c>
      <c r="P2578" s="44">
        <f>IFERROR(_xll.qlIndexFixing(ONIndex6M,I2578,TRUE,_xll.ohTrigger(RecalcTrigger,Trigger6M)),NA())</f>
        <v>1.2726610315114684E-2</v>
      </c>
      <c r="Q2578" s="183">
        <f>IFERROR(_xll.qlIndexFixing(ONIndex1Y,I2578,TRUE,_xll.ohTrigger(RecalcTrigger,Trigger1Y)),NA())</f>
        <v>1.3515652197906292E-2</v>
      </c>
    </row>
    <row r="2579" spans="2:17" x14ac:dyDescent="0.2">
      <c r="B2579" s="39" t="s">
        <v>42</v>
      </c>
      <c r="D2579" s="42">
        <f>_xll.qlCalendarAdvance(Calendar,$D2578,B2579,"f",FALSE)</f>
        <v>57544</v>
      </c>
      <c r="E2579" s="177">
        <f>_xll.qlInterestRateIndexValueDate(IndexON,D2579)</f>
        <v>57544</v>
      </c>
      <c r="F2579" s="193">
        <f>IFERROR(_xll.qlIndexFixing(IndexON,D2579,TRUE,_xll.ohTrigger(RecalcTrigger,TriggerON)),NA())</f>
        <v>1.2895997851511964E-2</v>
      </c>
      <c r="H2579" s="42">
        <f>_xll.qlCalendarAdvance(Calendar,$H2578,B2579,"f",FALSE)</f>
        <v>57544</v>
      </c>
      <c r="I2579" s="177">
        <f>_xll.qlInterestRateIndexValueDate(Index1M,$H2579)</f>
        <v>57546</v>
      </c>
      <c r="J2579" s="182">
        <f>IFERROR(_xll.qlIndexFixing(Index1M,$H2579,TRUE,_xll.ohTrigger(RecalcTrigger,Trigger1M)),NA())</f>
        <v>1.3110634993685137E-2</v>
      </c>
      <c r="K2579" s="44" t="e">
        <f>IFERROR(_xll.qlIndexFixing(Index3M,H2579,TRUE,_xll.ohTrigger(RecalcTrigger,Trigger3M)),NA())</f>
        <v>#N/A</v>
      </c>
      <c r="L2579" s="44">
        <f>IFERROR(_xll.qlIndexFixing(Index6M,$H2579,TRUE,_xll.ohTrigger(RecalcTrigger,Trigger6M)),NA())</f>
        <v>1.2637927113587707E-2</v>
      </c>
      <c r="M2579" s="183">
        <f>IFERROR(_xll.qlIndexFixing(Index1Y,$H2579,TRUE,_xll.ohTrigger(RecalcTrigger,Trigger1Y)),NA())</f>
        <v>1.3369676067398013E-2</v>
      </c>
      <c r="N2579" s="182">
        <f>IFERROR(_xll.qlIndexFixing(ONIndex1M,I2579,TRUE,_xll.ohTrigger(RecalcTrigger,Trigger1M)),NA())</f>
        <v>1.3122987422091725E-2</v>
      </c>
      <c r="O2579" s="44" t="e">
        <f>IFERROR(_xll.qlIndexFixing(ONIndex3M,I2579,TRUE,_xll.ohTrigger(RecalcTrigger,Trigger3M)),NA())</f>
        <v>#N/A</v>
      </c>
      <c r="P2579" s="44">
        <f>IFERROR(_xll.qlIndexFixing(ONIndex6M,I2579,TRUE,_xll.ohTrigger(RecalcTrigger,Trigger6M)),NA())</f>
        <v>1.2716580558329582E-2</v>
      </c>
      <c r="Q2579" s="183">
        <f>IFERROR(_xll.qlIndexFixing(ONIndex1Y,I2579,TRUE,_xll.ohTrigger(RecalcTrigger,Trigger1Y)),NA())</f>
        <v>1.3506340984186238E-2</v>
      </c>
    </row>
    <row r="2580" spans="2:17" x14ac:dyDescent="0.2">
      <c r="B2580" s="39" t="s">
        <v>42</v>
      </c>
      <c r="D2580" s="42">
        <f>_xll.qlCalendarAdvance(Calendar,$D2579,B2580,"f",FALSE)</f>
        <v>57551</v>
      </c>
      <c r="E2580" s="177">
        <f>_xll.qlInterestRateIndexValueDate(IndexON,D2580)</f>
        <v>57551</v>
      </c>
      <c r="F2580" s="193">
        <f>IFERROR(_xll.qlIndexFixing(IndexON,D2580,TRUE,_xll.ohTrigger(RecalcTrigger,TriggerON)),NA())</f>
        <v>1.2885080318794095E-2</v>
      </c>
      <c r="H2580" s="42">
        <f>_xll.qlCalendarAdvance(Calendar,$H2579,B2580,"f",FALSE)</f>
        <v>57551</v>
      </c>
      <c r="I2580" s="177">
        <f>_xll.qlInterestRateIndexValueDate(Index1M,$H2580)</f>
        <v>57553</v>
      </c>
      <c r="J2580" s="182">
        <f>IFERROR(_xll.qlIndexFixing(Index1M,$H2580,TRUE,_xll.ohTrigger(RecalcTrigger,Trigger1M)),NA())</f>
        <v>1.3098233826500374E-2</v>
      </c>
      <c r="K2580" s="44" t="e">
        <f>IFERROR(_xll.qlIndexFixing(Index3M,H2580,TRUE,_xll.ohTrigger(RecalcTrigger,Trigger3M)),NA())</f>
        <v>#N/A</v>
      </c>
      <c r="L2580" s="44">
        <f>IFERROR(_xll.qlIndexFixing(Index6M,$H2580,TRUE,_xll.ohTrigger(RecalcTrigger,Trigger6M)),NA())</f>
        <v>1.2628647755960768E-2</v>
      </c>
      <c r="M2580" s="183">
        <f>IFERROR(_xll.qlIndexFixing(Index1Y,$H2580,TRUE,_xll.ohTrigger(RecalcTrigger,Trigger1Y)),NA())</f>
        <v>1.3360921103708411E-2</v>
      </c>
      <c r="N2580" s="182">
        <f>IFERROR(_xll.qlIndexFixing(ONIndex1M,I2580,TRUE,_xll.ohTrigger(RecalcTrigger,Trigger1M)),NA())</f>
        <v>1.3110543909071737E-2</v>
      </c>
      <c r="O2580" s="44" t="e">
        <f>IFERROR(_xll.qlIndexFixing(ONIndex3M,I2580,TRUE,_xll.ohTrigger(RecalcTrigger,Trigger3M)),NA())</f>
        <v>#N/A</v>
      </c>
      <c r="P2580" s="44">
        <f>IFERROR(_xll.qlIndexFixing(ONIndex6M,I2580,TRUE,_xll.ohTrigger(RecalcTrigger,Trigger6M)),NA())</f>
        <v>1.2706609415378267E-2</v>
      </c>
      <c r="Q2580" s="183">
        <f>IFERROR(_xll.qlIndexFixing(ONIndex1Y,I2580,TRUE,_xll.ohTrigger(RecalcTrigger,Trigger1Y)),NA())</f>
        <v>1.3497054060556124E-2</v>
      </c>
    </row>
    <row r="2581" spans="2:17" x14ac:dyDescent="0.2">
      <c r="B2581" s="39" t="s">
        <v>42</v>
      </c>
      <c r="D2581" s="42">
        <f>_xll.qlCalendarAdvance(Calendar,$D2580,B2581,"f",FALSE)</f>
        <v>57558</v>
      </c>
      <c r="E2581" s="177">
        <f>_xll.qlInterestRateIndexValueDate(IndexON,D2581)</f>
        <v>57558</v>
      </c>
      <c r="F2581" s="193">
        <f>IFERROR(_xll.qlIndexFixing(IndexON,D2581,TRUE,_xll.ohTrigger(RecalcTrigger,TriggerON)),NA())</f>
        <v>1.2874198237557977E-2</v>
      </c>
      <c r="H2581" s="42">
        <f>_xll.qlCalendarAdvance(Calendar,$H2580,B2581,"f",FALSE)</f>
        <v>57558</v>
      </c>
      <c r="I2581" s="177">
        <f>_xll.qlInterestRateIndexValueDate(Index1M,$H2581)</f>
        <v>57560</v>
      </c>
      <c r="J2581" s="182">
        <f>IFERROR(_xll.qlIndexFixing(Index1M,$H2581,TRUE,_xll.ohTrigger(RecalcTrigger,Trigger1M)),NA())</f>
        <v>1.3085868337867337E-2</v>
      </c>
      <c r="K2581" s="44" t="e">
        <f>IFERROR(_xll.qlIndexFixing(Index3M,H2581,TRUE,_xll.ohTrigger(RecalcTrigger,Trigger3M)),NA())</f>
        <v>#N/A</v>
      </c>
      <c r="L2581" s="44">
        <f>IFERROR(_xll.qlIndexFixing(Index6M,$H2581,TRUE,_xll.ohTrigger(RecalcTrigger,Trigger6M)),NA())</f>
        <v>1.2619429160020538E-2</v>
      </c>
      <c r="M2581" s="183">
        <f>IFERROR(_xll.qlIndexFixing(Index1Y,$H2581,TRUE,_xll.ohTrigger(RecalcTrigger,Trigger1Y)),NA())</f>
        <v>1.335219250814502E-2</v>
      </c>
      <c r="N2581" s="182">
        <f>IFERROR(_xll.qlIndexFixing(ONIndex1M,I2581,TRUE,_xll.ohTrigger(RecalcTrigger,Trigger1M)),NA())</f>
        <v>1.3098135877029904E-2</v>
      </c>
      <c r="O2581" s="44" t="e">
        <f>IFERROR(_xll.qlIndexFixing(ONIndex3M,I2581,TRUE,_xll.ohTrigger(RecalcTrigger,Trigger3M)),NA())</f>
        <v>#N/A</v>
      </c>
      <c r="P2581" s="44">
        <f>IFERROR(_xll.qlIndexFixing(ONIndex6M,I2581,TRUE,_xll.ohTrigger(RecalcTrigger,Trigger6M)),NA())</f>
        <v>1.2696697012479774E-2</v>
      </c>
      <c r="Q2581" s="183">
        <f>IFERROR(_xll.qlIndexFixing(ONIndex1Y,I2581,TRUE,_xll.ohTrigger(RecalcTrigger,Trigger1Y)),NA())</f>
        <v>1.3487791489206202E-2</v>
      </c>
    </row>
    <row r="2582" spans="2:17" x14ac:dyDescent="0.2">
      <c r="B2582" s="39" t="s">
        <v>42</v>
      </c>
      <c r="D2582" s="42">
        <f>_xll.qlCalendarAdvance(Calendar,$D2581,B2582,"f",FALSE)</f>
        <v>57565</v>
      </c>
      <c r="E2582" s="177">
        <f>_xll.qlInterestRateIndexValueDate(IndexON,D2582)</f>
        <v>57565</v>
      </c>
      <c r="F2582" s="193">
        <f>IFERROR(_xll.qlIndexFixing(IndexON,D2582,TRUE,_xll.ohTrigger(RecalcTrigger,TriggerON)),NA())</f>
        <v>1.2863351696292824E-2</v>
      </c>
      <c r="H2582" s="42">
        <f>_xll.qlCalendarAdvance(Calendar,$H2581,B2582,"f",FALSE)</f>
        <v>57565</v>
      </c>
      <c r="I2582" s="177">
        <f>_xll.qlInterestRateIndexValueDate(Index1M,$H2582)</f>
        <v>57567</v>
      </c>
      <c r="J2582" s="182">
        <f>IFERROR(_xll.qlIndexFixing(Index1M,$H2582,TRUE,_xll.ohTrigger(RecalcTrigger,Trigger1M)),NA())</f>
        <v>1.3073538620586632E-2</v>
      </c>
      <c r="K2582" s="44" t="e">
        <f>IFERROR(_xll.qlIndexFixing(Index3M,H2582,TRUE,_xll.ohTrigger(RecalcTrigger,Trigger3M)),NA())</f>
        <v>#N/A</v>
      </c>
      <c r="L2582" s="44">
        <f>IFERROR(_xll.qlIndexFixing(Index6M,$H2582,TRUE,_xll.ohTrigger(RecalcTrigger,Trigger6M)),NA())</f>
        <v>1.2610271452108334E-2</v>
      </c>
      <c r="M2582" s="183">
        <f>IFERROR(_xll.qlIndexFixing(Index1Y,$H2582,TRUE,_xll.ohTrigger(RecalcTrigger,Trigger1Y)),NA())</f>
        <v>1.3343490342913992E-2</v>
      </c>
      <c r="N2582" s="182">
        <f>IFERROR(_xll.qlIndexFixing(ONIndex1M,I2582,TRUE,_xll.ohTrigger(RecalcTrigger,Trigger1M)),NA())</f>
        <v>1.3085763418851926E-2</v>
      </c>
      <c r="O2582" s="44" t="e">
        <f>IFERROR(_xll.qlIndexFixing(ONIndex3M,I2582,TRUE,_xll.ohTrigger(RecalcTrigger,Trigger3M)),NA())</f>
        <v>#N/A</v>
      </c>
      <c r="P2582" s="44">
        <f>IFERROR(_xll.qlIndexFixing(ONIndex6M,I2582,TRUE,_xll.ohTrigger(RecalcTrigger,Trigger6M)),NA())</f>
        <v>1.268684347601301E-2</v>
      </c>
      <c r="Q2582" s="183">
        <f>IFERROR(_xll.qlIndexFixing(ONIndex1Y,I2582,TRUE,_xll.ohTrigger(RecalcTrigger,Trigger1Y)),NA())</f>
        <v>1.347855333224679E-2</v>
      </c>
    </row>
    <row r="2583" spans="2:17" x14ac:dyDescent="0.2">
      <c r="B2583" s="39" t="s">
        <v>42</v>
      </c>
      <c r="D2583" s="42">
        <f>_xll.qlCalendarAdvance(Calendar,$D2582,B2583,"f",FALSE)</f>
        <v>57572</v>
      </c>
      <c r="E2583" s="177">
        <f>_xll.qlInterestRateIndexValueDate(IndexON,D2583)</f>
        <v>57572</v>
      </c>
      <c r="F2583" s="193">
        <f>IFERROR(_xll.qlIndexFixing(IndexON,D2583,TRUE,_xll.ohTrigger(RecalcTrigger,TriggerON)),NA())</f>
        <v>1.2852540783327981E-2</v>
      </c>
      <c r="H2583" s="42">
        <f>_xll.qlCalendarAdvance(Calendar,$H2582,B2583,"f",FALSE)</f>
        <v>57572</v>
      </c>
      <c r="I2583" s="177">
        <f>_xll.qlInterestRateIndexValueDate(Index1M,$H2583)</f>
        <v>57574</v>
      </c>
      <c r="J2583" s="182">
        <f>IFERROR(_xll.qlIndexFixing(Index1M,$H2583,TRUE,_xll.ohTrigger(RecalcTrigger,Trigger1M)),NA())</f>
        <v>1.3061244767456286E-2</v>
      </c>
      <c r="K2583" s="44" t="e">
        <f>IFERROR(_xll.qlIndexFixing(Index3M,H2583,TRUE,_xll.ohTrigger(RecalcTrigger,Trigger3M)),NA())</f>
        <v>#N/A</v>
      </c>
      <c r="L2583" s="44">
        <f>IFERROR(_xll.qlIndexFixing(Index6M,$H2583,TRUE,_xll.ohTrigger(RecalcTrigger,Trigger6M)),NA())</f>
        <v>1.260117475856936E-2</v>
      </c>
      <c r="M2583" s="183">
        <f>IFERROR(_xll.qlIndexFixing(Index1Y,$H2583,TRUE,_xll.ohTrigger(RecalcTrigger,Trigger1Y)),NA())</f>
        <v>1.333481467022061E-2</v>
      </c>
      <c r="N2583" s="182">
        <f>IFERROR(_xll.qlIndexFixing(ONIndex1M,I2583,TRUE,_xll.ohTrigger(RecalcTrigger,Trigger1M)),NA())</f>
        <v>1.3073426627503437E-2</v>
      </c>
      <c r="O2583" s="44" t="e">
        <f>IFERROR(_xll.qlIndexFixing(ONIndex3M,I2583,TRUE,_xll.ohTrigger(RecalcTrigger,Trigger3M)),NA())</f>
        <v>#N/A</v>
      </c>
      <c r="P2583" s="44">
        <f>IFERROR(_xll.qlIndexFixing(ONIndex6M,I2583,TRUE,_xll.ohTrigger(RecalcTrigger,Trigger6M)),NA())</f>
        <v>1.2677048932516755E-2</v>
      </c>
      <c r="Q2583" s="183">
        <f>IFERROR(_xll.qlIndexFixing(ONIndex1Y,I2583,TRUE,_xll.ohTrigger(RecalcTrigger,Trigger1Y)),NA())</f>
        <v>1.3469339651708268E-2</v>
      </c>
    </row>
    <row r="2584" spans="2:17" x14ac:dyDescent="0.2">
      <c r="B2584" s="39" t="s">
        <v>42</v>
      </c>
      <c r="D2584" s="42">
        <f>_xll.qlCalendarAdvance(Calendar,$D2583,B2584,"f",FALSE)</f>
        <v>57579</v>
      </c>
      <c r="E2584" s="177">
        <f>_xll.qlInterestRateIndexValueDate(IndexON,D2584)</f>
        <v>57579</v>
      </c>
      <c r="F2584" s="193">
        <f>IFERROR(_xll.qlIndexFixing(IndexON,D2584,TRUE,_xll.ohTrigger(RecalcTrigger,TriggerON)),NA())</f>
        <v>1.2841765587232601E-2</v>
      </c>
      <c r="H2584" s="42">
        <f>_xll.qlCalendarAdvance(Calendar,$H2583,B2584,"f",FALSE)</f>
        <v>57579</v>
      </c>
      <c r="I2584" s="177">
        <f>_xll.qlInterestRateIndexValueDate(Index1M,$H2584)</f>
        <v>57581</v>
      </c>
      <c r="J2584" s="182">
        <f>IFERROR(_xll.qlIndexFixing(Index1M,$H2584,TRUE,_xll.ohTrigger(RecalcTrigger,Trigger1M)),NA())</f>
        <v>1.3048986871276905E-2</v>
      </c>
      <c r="K2584" s="44" t="e">
        <f>IFERROR(_xll.qlIndexFixing(Index3M,H2584,TRUE,_xll.ohTrigger(RecalcTrigger,Trigger3M)),NA())</f>
        <v>#N/A</v>
      </c>
      <c r="L2584" s="44">
        <f>IFERROR(_xll.qlIndexFixing(Index6M,$H2584,TRUE,_xll.ohTrigger(RecalcTrigger,Trigger6M)),NA())</f>
        <v>1.2592139205750977E-2</v>
      </c>
      <c r="M2584" s="183">
        <f>IFERROR(_xll.qlIndexFixing(Index1Y,$H2584,TRUE,_xll.ohTrigger(RecalcTrigger,Trigger1Y)),NA())</f>
        <v>1.3326165552270593E-2</v>
      </c>
      <c r="N2584" s="182">
        <f>IFERROR(_xll.qlIndexFixing(ONIndex1M,I2584,TRUE,_xll.ohTrigger(RecalcTrigger,Trigger1M)),NA())</f>
        <v>1.3061125595470457E-2</v>
      </c>
      <c r="O2584" s="44" t="e">
        <f>IFERROR(_xll.qlIndexFixing(ONIndex3M,I2584,TRUE,_xll.ohTrigger(RecalcTrigger,Trigger3M)),NA())</f>
        <v>#N/A</v>
      </c>
      <c r="P2584" s="44">
        <f>IFERROR(_xll.qlIndexFixing(ONIndex6M,I2584,TRUE,_xll.ohTrigger(RecalcTrigger,Trigger6M)),NA())</f>
        <v>1.2667313508050171E-2</v>
      </c>
      <c r="Q2584" s="183">
        <f>IFERROR(_xll.qlIndexFixing(ONIndex1Y,I2584,TRUE,_xll.ohTrigger(RecalcTrigger,Trigger1Y)),NA())</f>
        <v>1.3460150509700952E-2</v>
      </c>
    </row>
    <row r="2585" spans="2:17" x14ac:dyDescent="0.2">
      <c r="B2585" s="39" t="s">
        <v>42</v>
      </c>
      <c r="D2585" s="42">
        <f>_xll.qlCalendarAdvance(Calendar,$D2584,B2585,"f",FALSE)</f>
        <v>57586</v>
      </c>
      <c r="E2585" s="177">
        <f>_xll.qlInterestRateIndexValueDate(IndexON,D2585)</f>
        <v>57586</v>
      </c>
      <c r="F2585" s="193">
        <f>IFERROR(_xll.qlIndexFixing(IndexON,D2585,TRUE,_xll.ohTrigger(RecalcTrigger,TriggerON)),NA())</f>
        <v>1.2831026196176154E-2</v>
      </c>
      <c r="H2585" s="42">
        <f>_xll.qlCalendarAdvance(Calendar,$H2584,B2585,"f",FALSE)</f>
        <v>57586</v>
      </c>
      <c r="I2585" s="177">
        <f>_xll.qlInterestRateIndexValueDate(Index1M,$H2585)</f>
        <v>57588</v>
      </c>
      <c r="J2585" s="182">
        <f>IFERROR(_xll.qlIndexFixing(Index1M,$H2585,TRUE,_xll.ohTrigger(RecalcTrigger,Trigger1M)),NA())</f>
        <v>1.3038667369423036E-2</v>
      </c>
      <c r="K2585" s="44" t="e">
        <f>IFERROR(_xll.qlIndexFixing(Index3M,H2585,TRUE,_xll.ohTrigger(RecalcTrigger,Trigger3M)),NA())</f>
        <v>#N/A</v>
      </c>
      <c r="L2585" s="44">
        <f>IFERROR(_xll.qlIndexFixing(Index6M,$H2585,TRUE,_xll.ohTrigger(RecalcTrigger,Trigger6M)),NA())</f>
        <v>1.2584768350189799E-2</v>
      </c>
      <c r="M2585" s="183">
        <f>IFERROR(_xll.qlIndexFixing(Index1Y,$H2585,TRUE,_xll.ohTrigger(RecalcTrigger,Trigger1Y)),NA())</f>
        <v>1.3318603062666095E-2</v>
      </c>
      <c r="N2585" s="182">
        <f>IFERROR(_xll.qlIndexFixing(ONIndex1M,I2585,TRUE,_xll.ohTrigger(RecalcTrigger,Trigger1M)),NA())</f>
        <v>1.3048860415718622E-2</v>
      </c>
      <c r="O2585" s="44" t="e">
        <f>IFERROR(_xll.qlIndexFixing(ONIndex3M,I2585,TRUE,_xll.ohTrigger(RecalcTrigger,Trigger3M)),NA())</f>
        <v>#N/A</v>
      </c>
      <c r="P2585" s="44">
        <f>IFERROR(_xll.qlIndexFixing(ONIndex6M,I2585,TRUE,_xll.ohTrigger(RecalcTrigger,Trigger6M)),NA())</f>
        <v>1.2657637329231974E-2</v>
      </c>
      <c r="Q2585" s="183">
        <f>IFERROR(_xll.qlIndexFixing(ONIndex1Y,I2585,TRUE,_xll.ohTrigger(RecalcTrigger,Trigger1Y)),NA())</f>
        <v>1.3450985968095353E-2</v>
      </c>
    </row>
    <row r="2586" spans="2:17" x14ac:dyDescent="0.2">
      <c r="B2586" s="39" t="s">
        <v>42</v>
      </c>
      <c r="D2586" s="42">
        <f>_xll.qlCalendarAdvance(Calendar,$D2585,B2586,"f",FALSE)</f>
        <v>57593</v>
      </c>
      <c r="E2586" s="177">
        <f>_xll.qlInterestRateIndexValueDate(IndexON,D2586)</f>
        <v>57593</v>
      </c>
      <c r="F2586" s="193">
        <f>IFERROR(_xll.qlIndexFixing(IndexON,D2586,TRUE,_xll.ohTrigger(RecalcTrigger,TriggerON)),NA())</f>
        <v>1.2820322698887665E-2</v>
      </c>
      <c r="H2586" s="42">
        <f>_xll.qlCalendarAdvance(Calendar,$H2585,B2586,"f",FALSE)</f>
        <v>57593</v>
      </c>
      <c r="I2586" s="177">
        <f>_xll.qlInterestRateIndexValueDate(Index1M,$H2586)</f>
        <v>57595</v>
      </c>
      <c r="J2586" s="182">
        <f>IFERROR(_xll.qlIndexFixing(Index1M,$H2586,TRUE,_xll.ohTrigger(RecalcTrigger,Trigger1M)),NA())</f>
        <v>1.3024579320960569E-2</v>
      </c>
      <c r="K2586" s="44" t="e">
        <f>IFERROR(_xll.qlIndexFixing(Index3M,H2586,TRUE,_xll.ohTrigger(RecalcTrigger,Trigger3M)),NA())</f>
        <v>#N/A</v>
      </c>
      <c r="L2586" s="44">
        <f>IFERROR(_xll.qlIndexFixing(Index6M,$H2586,TRUE,_xll.ohTrigger(RecalcTrigger,Trigger6M)),NA())</f>
        <v>1.2575838990313316E-2</v>
      </c>
      <c r="M2586" s="183">
        <f>IFERROR(_xll.qlIndexFixing(Index1Y,$H2586,TRUE,_xll.ohTrigger(RecalcTrigger,Trigger1Y)),NA())</f>
        <v>1.330894722942221E-2</v>
      </c>
      <c r="N2586" s="182">
        <f>IFERROR(_xll.qlIndexFixing(ONIndex1M,I2586,TRUE,_xll.ohTrigger(RecalcTrigger,Trigger1M)),NA())</f>
        <v>1.3036631181133629E-2</v>
      </c>
      <c r="O2586" s="44" t="e">
        <f>IFERROR(_xll.qlIndexFixing(ONIndex3M,I2586,TRUE,_xll.ohTrigger(RecalcTrigger,Trigger3M)),NA())</f>
        <v>#N/A</v>
      </c>
      <c r="P2586" s="44">
        <f>IFERROR(_xll.qlIndexFixing(ONIndex6M,I2586,TRUE,_xll.ohTrigger(RecalcTrigger,Trigger6M)),NA())</f>
        <v>1.2648020522361136E-2</v>
      </c>
      <c r="Q2586" s="183">
        <f>IFERROR(_xll.qlIndexFixing(ONIndex1Y,I2586,TRUE,_xll.ohTrigger(RecalcTrigger,Trigger1Y)),NA())</f>
        <v>1.3441846089161658E-2</v>
      </c>
    </row>
    <row r="2587" spans="2:17" x14ac:dyDescent="0.2">
      <c r="B2587" s="39" t="s">
        <v>42</v>
      </c>
      <c r="D2587" s="42">
        <f>_xll.qlCalendarAdvance(Calendar,$D2586,B2587,"f",FALSE)</f>
        <v>57600</v>
      </c>
      <c r="E2587" s="177">
        <f>_xll.qlInterestRateIndexValueDate(IndexON,D2587)</f>
        <v>57600</v>
      </c>
      <c r="F2587" s="193">
        <f>IFERROR(_xll.qlIndexFixing(IndexON,D2587,TRUE,_xll.ohTrigger(RecalcTrigger,TriggerON)),NA())</f>
        <v>1.2809655183536606E-2</v>
      </c>
      <c r="H2587" s="42">
        <f>_xll.qlCalendarAdvance(Calendar,$H2586,B2587,"f",FALSE)</f>
        <v>57600</v>
      </c>
      <c r="I2587" s="177">
        <f>_xll.qlInterestRateIndexValueDate(Index1M,$H2587)</f>
        <v>57602</v>
      </c>
      <c r="J2587" s="182">
        <f>IFERROR(_xll.qlIndexFixing(Index1M,$H2587,TRUE,_xll.ohTrigger(RecalcTrigger,Trigger1M)),NA())</f>
        <v>1.3012429852422246E-2</v>
      </c>
      <c r="K2587" s="44" t="e">
        <f>IFERROR(_xll.qlIndexFixing(Index3M,H2587,TRUE,_xll.ohTrigger(RecalcTrigger,Trigger3M)),NA())</f>
        <v>#N/A</v>
      </c>
      <c r="L2587" s="44">
        <f>IFERROR(_xll.qlIndexFixing(Index6M,$H2587,TRUE,_xll.ohTrigger(RecalcTrigger,Trigger6M)),NA())</f>
        <v>1.2566971104680432E-2</v>
      </c>
      <c r="M2587" s="183">
        <f>IFERROR(_xll.qlIndexFixing(Index1Y,$H2587,TRUE,_xll.ohTrigger(RecalcTrigger,Trigger1Y)),NA())</f>
        <v>1.3300378148934408E-2</v>
      </c>
      <c r="N2587" s="182">
        <f>IFERROR(_xll.qlIndexFixing(ONIndex1M,I2587,TRUE,_xll.ohTrigger(RecalcTrigger,Trigger1M)),NA())</f>
        <v>1.3024437984601178E-2</v>
      </c>
      <c r="O2587" s="44" t="e">
        <f>IFERROR(_xll.qlIndexFixing(ONIndex3M,I2587,TRUE,_xll.ohTrigger(RecalcTrigger,Trigger3M)),NA())</f>
        <v>#N/A</v>
      </c>
      <c r="P2587" s="44">
        <f>IFERROR(_xll.qlIndexFixing(ONIndex6M,I2587,TRUE,_xll.ohTrigger(RecalcTrigger,Trigger6M)),NA())</f>
        <v>1.26384632138965E-2</v>
      </c>
      <c r="Q2587" s="183">
        <f>IFERROR(_xll.qlIndexFixing(ONIndex1Y,I2587,TRUE,_xll.ohTrigger(RecalcTrigger,Trigger1Y)),NA())</f>
        <v>1.3432730934850312E-2</v>
      </c>
    </row>
    <row r="2588" spans="2:17" x14ac:dyDescent="0.2">
      <c r="B2588" s="39" t="s">
        <v>42</v>
      </c>
      <c r="D2588" s="42">
        <f>_xll.qlCalendarAdvance(Calendar,$D2587,B2588,"f",FALSE)</f>
        <v>57607</v>
      </c>
      <c r="E2588" s="177">
        <f>_xll.qlInterestRateIndexValueDate(IndexON,D2588)</f>
        <v>57607</v>
      </c>
      <c r="F2588" s="193">
        <f>IFERROR(_xll.qlIndexFixing(IndexON,D2588,TRUE,_xll.ohTrigger(RecalcTrigger,TriggerON)),NA())</f>
        <v>1.2799023738772064E-2</v>
      </c>
      <c r="H2588" s="42">
        <f>_xll.qlCalendarAdvance(Calendar,$H2587,B2588,"f",FALSE)</f>
        <v>57607</v>
      </c>
      <c r="I2588" s="177">
        <f>_xll.qlInterestRateIndexValueDate(Index1M,$H2588)</f>
        <v>57609</v>
      </c>
      <c r="J2588" s="182">
        <f>IFERROR(_xll.qlIndexFixing(Index1M,$H2588,TRUE,_xll.ohTrigger(RecalcTrigger,Trigger1M)),NA())</f>
        <v>1.3000316712024422E-2</v>
      </c>
      <c r="K2588" s="44" t="e">
        <f>IFERROR(_xll.qlIndexFixing(Index3M,H2588,TRUE,_xll.ohTrigger(RecalcTrigger,Trigger3M)),NA())</f>
        <v>#N/A</v>
      </c>
      <c r="L2588" s="44">
        <f>IFERROR(_xll.qlIndexFixing(Index6M,$H2588,TRUE,_xll.ohTrigger(RecalcTrigger,Trigger6M)),NA())</f>
        <v>1.2558164819655477E-2</v>
      </c>
      <c r="M2588" s="183">
        <f>IFERROR(_xll.qlIndexFixing(Index1Y,$H2588,TRUE,_xll.ohTrigger(RecalcTrigger,Trigger1Y)),NA())</f>
        <v>1.3291835872011968E-2</v>
      </c>
      <c r="N2588" s="182">
        <f>IFERROR(_xll.qlIndexFixing(ONIndex1M,I2588,TRUE,_xll.ohTrigger(RecalcTrigger,Trigger1M)),NA())</f>
        <v>1.3012280918607289E-2</v>
      </c>
      <c r="O2588" s="44" t="e">
        <f>IFERROR(_xll.qlIndexFixing(ONIndex3M,I2588,TRUE,_xll.ohTrigger(RecalcTrigger,Trigger3M)),NA())</f>
        <v>#N/A</v>
      </c>
      <c r="P2588" s="44">
        <f>IFERROR(_xll.qlIndexFixing(ONIndex6M,I2588,TRUE,_xll.ohTrigger(RecalcTrigger,Trigger6M)),NA())</f>
        <v>1.2628965530137037E-2</v>
      </c>
      <c r="Q2588" s="183">
        <f>IFERROR(_xll.qlIndexFixing(ONIndex1Y,I2588,TRUE,_xll.ohTrigger(RecalcTrigger,Trigger1Y)),NA())</f>
        <v>1.3423640567111761E-2</v>
      </c>
    </row>
    <row r="2589" spans="2:17" x14ac:dyDescent="0.2">
      <c r="B2589" s="39" t="s">
        <v>42</v>
      </c>
      <c r="D2589" s="42">
        <f>_xll.qlCalendarAdvance(Calendar,$D2588,B2589,"f",FALSE)</f>
        <v>57614</v>
      </c>
      <c r="E2589" s="177">
        <f>_xll.qlInterestRateIndexValueDate(IndexON,D2589)</f>
        <v>57614</v>
      </c>
      <c r="F2589" s="193">
        <f>IFERROR(_xll.qlIndexFixing(IndexON,D2589,TRUE,_xll.ohTrigger(RecalcTrigger,TriggerON)),NA())</f>
        <v>1.2788428452923384E-2</v>
      </c>
      <c r="H2589" s="42">
        <f>_xll.qlCalendarAdvance(Calendar,$H2588,B2589,"f",FALSE)</f>
        <v>57614</v>
      </c>
      <c r="I2589" s="177">
        <f>_xll.qlInterestRateIndexValueDate(Index1M,$H2589)</f>
        <v>57616</v>
      </c>
      <c r="J2589" s="182">
        <f>IFERROR(_xll.qlIndexFixing(Index1M,$H2589,TRUE,_xll.ohTrigger(RecalcTrigger,Trigger1M)),NA())</f>
        <v>1.2986990008097202E-2</v>
      </c>
      <c r="K2589" s="44" t="e">
        <f>IFERROR(_xll.qlIndexFixing(Index3M,H2589,TRUE,_xll.ohTrigger(RecalcTrigger,Trigger3M)),NA())</f>
        <v>#N/A</v>
      </c>
      <c r="L2589" s="44">
        <f>IFERROR(_xll.qlIndexFixing(Index6M,$H2589,TRUE,_xll.ohTrigger(RecalcTrigger,Trigger6M)),NA())</f>
        <v>1.2549035355465504E-2</v>
      </c>
      <c r="M2589" s="183">
        <f>IFERROR(_xll.qlIndexFixing(Index1Y,$H2589,TRUE,_xll.ohTrigger(RecalcTrigger,Trigger1Y)),NA())</f>
        <v>1.3283320460859954E-2</v>
      </c>
      <c r="N2589" s="182">
        <f>IFERROR(_xll.qlIndexFixing(ONIndex1M,I2589,TRUE,_xll.ohTrigger(RecalcTrigger,Trigger1M)),NA())</f>
        <v>1.3000160076117595E-2</v>
      </c>
      <c r="O2589" s="44" t="e">
        <f>IFERROR(_xll.qlIndexFixing(ONIndex3M,I2589,TRUE,_xll.ohTrigger(RecalcTrigger,Trigger3M)),NA())</f>
        <v>#N/A</v>
      </c>
      <c r="P2589" s="44">
        <f>IFERROR(_xll.qlIndexFixing(ONIndex6M,I2589,TRUE,_xll.ohTrigger(RecalcTrigger,Trigger6M)),NA())</f>
        <v>1.2619527597381719E-2</v>
      </c>
      <c r="Q2589" s="183">
        <f>IFERROR(_xll.qlIndexFixing(ONIndex1Y,I2589,TRUE,_xll.ohTrigger(RecalcTrigger,Trigger1Y)),NA())</f>
        <v>1.3414575048216193E-2</v>
      </c>
    </row>
    <row r="2590" spans="2:17" x14ac:dyDescent="0.2">
      <c r="B2590" s="39" t="s">
        <v>42</v>
      </c>
      <c r="D2590" s="42">
        <f>_xll.qlCalendarAdvance(Calendar,$D2589,B2590,"f",FALSE)</f>
        <v>57621</v>
      </c>
      <c r="E2590" s="177">
        <f>_xll.qlInterestRateIndexValueDate(IndexON,D2590)</f>
        <v>57621</v>
      </c>
      <c r="F2590" s="193">
        <f>IFERROR(_xll.qlIndexFixing(IndexON,D2590,TRUE,_xll.ohTrigger(RecalcTrigger,TriggerON)),NA())</f>
        <v>1.2777869414319909E-2</v>
      </c>
      <c r="H2590" s="42">
        <f>_xll.qlCalendarAdvance(Calendar,$H2589,B2590,"f",FALSE)</f>
        <v>57621</v>
      </c>
      <c r="I2590" s="177">
        <f>_xll.qlInterestRateIndexValueDate(Index1M,$H2590)</f>
        <v>57623</v>
      </c>
      <c r="J2590" s="182">
        <f>IFERROR(_xll.qlIndexFixing(Index1M,$H2590,TRUE,_xll.ohTrigger(RecalcTrigger,Trigger1M)),NA())</f>
        <v>1.2976199786860416E-2</v>
      </c>
      <c r="K2590" s="44" t="e">
        <f>IFERROR(_xll.qlIndexFixing(Index3M,H2590,TRUE,_xll.ohTrigger(RecalcTrigger,Trigger3M)),NA())</f>
        <v>#N/A</v>
      </c>
      <c r="L2590" s="44">
        <f>IFERROR(_xll.qlIndexFixing(Index6M,$H2590,TRUE,_xll.ohTrigger(RecalcTrigger,Trigger6M)),NA())</f>
        <v>1.25403568113997E-2</v>
      </c>
      <c r="M2590" s="183">
        <f>IFERROR(_xll.qlIndexFixing(Index1Y,$H2590,TRUE,_xll.ohTrigger(RecalcTrigger,Trigger1Y)),NA())</f>
        <v>1.3274831977683865E-2</v>
      </c>
      <c r="N2590" s="182">
        <f>IFERROR(_xll.qlIndexFixing(ONIndex1M,I2590,TRUE,_xll.ohTrigger(RecalcTrigger,Trigger1M)),NA())</f>
        <v>1.2988075550017797E-2</v>
      </c>
      <c r="O2590" s="44" t="e">
        <f>IFERROR(_xll.qlIndexFixing(ONIndex3M,I2590,TRUE,_xll.ohTrigger(RecalcTrigger,Trigger3M)),NA())</f>
        <v>#N/A</v>
      </c>
      <c r="P2590" s="44">
        <f>IFERROR(_xll.qlIndexFixing(ONIndex6M,I2590,TRUE,_xll.ohTrigger(RecalcTrigger,Trigger6M)),NA())</f>
        <v>1.2610149542409133E-2</v>
      </c>
      <c r="Q2590" s="183">
        <f>IFERROR(_xll.qlIndexFixing(ONIndex1Y,I2590,TRUE,_xll.ohTrigger(RecalcTrigger,Trigger1Y)),NA())</f>
        <v>1.3405534440034117E-2</v>
      </c>
    </row>
    <row r="2591" spans="2:17" x14ac:dyDescent="0.2">
      <c r="B2591" s="39" t="s">
        <v>42</v>
      </c>
      <c r="D2591" s="42">
        <f>_xll.qlCalendarAdvance(Calendar,$D2590,B2591,"f",FALSE)</f>
        <v>57628</v>
      </c>
      <c r="E2591" s="177">
        <f>_xll.qlInterestRateIndexValueDate(IndexON,D2591)</f>
        <v>57628</v>
      </c>
      <c r="F2591" s="193">
        <f>IFERROR(_xll.qlIndexFixing(IndexON,D2591,TRUE,_xll.ohTrigger(RecalcTrigger,TriggerON)),NA())</f>
        <v>1.2767346711690664E-2</v>
      </c>
      <c r="H2591" s="42">
        <f>_xll.qlCalendarAdvance(Calendar,$H2590,B2591,"f",FALSE)</f>
        <v>57628</v>
      </c>
      <c r="I2591" s="177">
        <f>_xll.qlInterestRateIndexValueDate(Index1M,$H2591)</f>
        <v>57630</v>
      </c>
      <c r="J2591" s="182">
        <f>IFERROR(_xll.qlIndexFixing(Index1M,$H2591,TRUE,_xll.ohTrigger(RecalcTrigger,Trigger1M)),NA())</f>
        <v>1.2964196187687713E-2</v>
      </c>
      <c r="K2591" s="44" t="e">
        <f>IFERROR(_xll.qlIndexFixing(Index3M,H2591,TRUE,_xll.ohTrigger(RecalcTrigger,Trigger3M)),NA())</f>
        <v>#N/A</v>
      </c>
      <c r="L2591" s="44">
        <f>IFERROR(_xll.qlIndexFixing(Index6M,$H2591,TRUE,_xll.ohTrigger(RecalcTrigger,Trigger6M)),NA())</f>
        <v>1.2530237885285792E-2</v>
      </c>
      <c r="M2591" s="183">
        <f>IFERROR(_xll.qlIndexFixing(Index1Y,$H2591,TRUE,_xll.ohTrigger(RecalcTrigger,Trigger1Y)),NA())</f>
        <v>1.3266370484688548E-2</v>
      </c>
      <c r="N2591" s="182">
        <f>IFERROR(_xll.qlIndexFixing(ONIndex1M,I2591,TRUE,_xll.ohTrigger(RecalcTrigger,Trigger1M)),NA())</f>
        <v>1.2976027433113657E-2</v>
      </c>
      <c r="O2591" s="44" t="e">
        <f>IFERROR(_xll.qlIndexFixing(ONIndex3M,I2591,TRUE,_xll.ohTrigger(RecalcTrigger,Trigger3M)),NA())</f>
        <v>#N/A</v>
      </c>
      <c r="P2591" s="44">
        <f>IFERROR(_xll.qlIndexFixing(ONIndex6M,I2591,TRUE,_xll.ohTrigger(RecalcTrigger,Trigger6M)),NA())</f>
        <v>1.2600831491038633E-2</v>
      </c>
      <c r="Q2591" s="183">
        <f>IFERROR(_xll.qlIndexFixing(ONIndex1Y,I2591,TRUE,_xll.ohTrigger(RecalcTrigger,Trigger1Y)),NA())</f>
        <v>1.3396518804915658E-2</v>
      </c>
    </row>
    <row r="2592" spans="2:17" x14ac:dyDescent="0.2">
      <c r="B2592" s="39" t="s">
        <v>42</v>
      </c>
      <c r="D2592" s="42">
        <f>_xll.qlCalendarAdvance(Calendar,$D2591,B2592,"f",FALSE)</f>
        <v>57635</v>
      </c>
      <c r="E2592" s="177">
        <f>_xll.qlInterestRateIndexValueDate(IndexON,D2592)</f>
        <v>57635</v>
      </c>
      <c r="F2592" s="193">
        <f>IFERROR(_xll.qlIndexFixing(IndexON,D2592,TRUE,_xll.ohTrigger(RecalcTrigger,TriggerON)),NA())</f>
        <v>1.2756860433205119E-2</v>
      </c>
      <c r="H2592" s="42">
        <f>_xll.qlCalendarAdvance(Calendar,$H2591,B2592,"f",FALSE)</f>
        <v>57635</v>
      </c>
      <c r="I2592" s="177">
        <f>_xll.qlInterestRateIndexValueDate(Index1M,$H2592)</f>
        <v>57637</v>
      </c>
      <c r="J2592" s="182">
        <f>IFERROR(_xll.qlIndexFixing(Index1M,$H2592,TRUE,_xll.ohTrigger(RecalcTrigger,Trigger1M)),NA())</f>
        <v>1.2952229287852772E-2</v>
      </c>
      <c r="K2592" s="44" t="e">
        <f>IFERROR(_xll.qlIndexFixing(Index3M,H2592,TRUE,_xll.ohTrigger(RecalcTrigger,Trigger3M)),NA())</f>
        <v>#N/A</v>
      </c>
      <c r="L2592" s="44">
        <f>IFERROR(_xll.qlIndexFixing(Index6M,$H2592,TRUE,_xll.ohTrigger(RecalcTrigger,Trigger6M)),NA())</f>
        <v>1.2523185822938269E-2</v>
      </c>
      <c r="M2592" s="183">
        <f>IFERROR(_xll.qlIndexFixing(Index1Y,$H2592,TRUE,_xll.ohTrigger(RecalcTrigger,Trigger1Y)),NA())</f>
        <v>1.3257936044080374E-2</v>
      </c>
      <c r="N2592" s="182">
        <f>IFERROR(_xll.qlIndexFixing(ONIndex1M,I2592,TRUE,_xll.ohTrigger(RecalcTrigger,Trigger1M)),NA())</f>
        <v>1.2964015817971131E-2</v>
      </c>
      <c r="O2592" s="44" t="e">
        <f>IFERROR(_xll.qlIndexFixing(ONIndex3M,I2592,TRUE,_xll.ohTrigger(RecalcTrigger,Trigger3M)),NA())</f>
        <v>#N/A</v>
      </c>
      <c r="P2592" s="44">
        <f>IFERROR(_xll.qlIndexFixing(ONIndex6M,I2592,TRUE,_xll.ohTrigger(RecalcTrigger,Trigger6M)),NA())</f>
        <v>1.2591573570048809E-2</v>
      </c>
      <c r="Q2592" s="183">
        <f>IFERROR(_xll.qlIndexFixing(ONIndex1Y,I2592,TRUE,_xll.ohTrigger(RecalcTrigger,Trigger1Y)),NA())</f>
        <v>1.3387528204411581E-2</v>
      </c>
    </row>
    <row r="2593" spans="2:17" x14ac:dyDescent="0.2">
      <c r="B2593" s="39" t="s">
        <v>42</v>
      </c>
      <c r="D2593" s="42">
        <f>_xll.qlCalendarAdvance(Calendar,$D2592,B2593,"f",FALSE)</f>
        <v>57642</v>
      </c>
      <c r="E2593" s="177">
        <f>_xll.qlInterestRateIndexValueDate(IndexON,D2593)</f>
        <v>57642</v>
      </c>
      <c r="F2593" s="193">
        <f>IFERROR(_xll.qlIndexFixing(IndexON,D2593,TRUE,_xll.ohTrigger(RecalcTrigger,TriggerON)),NA())</f>
        <v>1.2746410667352492E-2</v>
      </c>
      <c r="H2593" s="42">
        <f>_xll.qlCalendarAdvance(Calendar,$H2592,B2593,"f",FALSE)</f>
        <v>57642</v>
      </c>
      <c r="I2593" s="177">
        <f>_xll.qlInterestRateIndexValueDate(Index1M,$H2593)</f>
        <v>57644</v>
      </c>
      <c r="J2593" s="182">
        <f>IFERROR(_xll.qlIndexFixing(Index1M,$H2593,TRUE,_xll.ohTrigger(RecalcTrigger,Trigger1M)),NA())</f>
        <v>1.2940299180158777E-2</v>
      </c>
      <c r="K2593" s="44" t="e">
        <f>IFERROR(_xll.qlIndexFixing(Index3M,H2593,TRUE,_xll.ohTrigger(RecalcTrigger,Trigger3M)),NA())</f>
        <v>#N/A</v>
      </c>
      <c r="L2593" s="44">
        <f>IFERROR(_xll.qlIndexFixing(Index6M,$H2593,TRUE,_xll.ohTrigger(RecalcTrigger,Trigger6M)),NA())</f>
        <v>1.2514693631297383E-2</v>
      </c>
      <c r="M2593" s="183">
        <f>IFERROR(_xll.qlIndexFixing(Index1Y,$H2593,TRUE,_xll.ohTrigger(RecalcTrigger,Trigger1Y)),NA())</f>
        <v>1.3249528718064405E-2</v>
      </c>
      <c r="N2593" s="182">
        <f>IFERROR(_xll.qlIndexFixing(ONIndex1M,I2593,TRUE,_xll.ohTrigger(RecalcTrigger,Trigger1M)),NA())</f>
        <v>1.2952040797795661E-2</v>
      </c>
      <c r="O2593" s="44" t="e">
        <f>IFERROR(_xll.qlIndexFixing(ONIndex3M,I2593,TRUE,_xll.ohTrigger(RecalcTrigger,Trigger3M)),NA())</f>
        <v>#N/A</v>
      </c>
      <c r="P2593" s="44">
        <f>IFERROR(_xll.qlIndexFixing(ONIndex6M,I2593,TRUE,_xll.ohTrigger(RecalcTrigger,Trigger6M)),NA())</f>
        <v>1.2582375905578758E-2</v>
      </c>
      <c r="Q2593" s="183">
        <f>IFERROR(_xll.qlIndexFixing(ONIndex1Y,I2593,TRUE,_xll.ohTrigger(RecalcTrigger,Trigger1Y)),NA())</f>
        <v>1.3378562701111818E-2</v>
      </c>
    </row>
    <row r="2594" spans="2:17" x14ac:dyDescent="0.2">
      <c r="B2594" s="39" t="s">
        <v>42</v>
      </c>
      <c r="D2594" s="42">
        <f>_xll.qlCalendarAdvance(Calendar,$D2593,B2594,"f",FALSE)</f>
        <v>57649</v>
      </c>
      <c r="E2594" s="177">
        <f>_xll.qlInterestRateIndexValueDate(IndexON,D2594)</f>
        <v>57649</v>
      </c>
      <c r="F2594" s="193">
        <f>IFERROR(_xll.qlIndexFixing(IndexON,D2594,TRUE,_xll.ohTrigger(RecalcTrigger,TriggerON)),NA())</f>
        <v>1.2735997502701935E-2</v>
      </c>
      <c r="H2594" s="42">
        <f>_xll.qlCalendarAdvance(Calendar,$H2593,B2594,"f",FALSE)</f>
        <v>57649</v>
      </c>
      <c r="I2594" s="177">
        <f>_xll.qlInterestRateIndexValueDate(Index1M,$H2594)</f>
        <v>57651</v>
      </c>
      <c r="J2594" s="182">
        <f>IFERROR(_xll.qlIndexFixing(Index1M,$H2594,TRUE,_xll.ohTrigger(RecalcTrigger,Trigger1M)),NA())</f>
        <v>1.2928405957393444E-2</v>
      </c>
      <c r="K2594" s="44" t="e">
        <f>IFERROR(_xll.qlIndexFixing(Index3M,H2594,TRUE,_xll.ohTrigger(RecalcTrigger,Trigger3M)),NA())</f>
        <v>#N/A</v>
      </c>
      <c r="L2594" s="44">
        <f>IFERROR(_xll.qlIndexFixing(Index6M,$H2594,TRUE,_xll.ohTrigger(RecalcTrigger,Trigger6M)),NA())</f>
        <v>1.2506627798919602E-2</v>
      </c>
      <c r="M2594" s="183">
        <f>IFERROR(_xll.qlIndexFixing(Index1Y,$H2594,TRUE,_xll.ohTrigger(RecalcTrigger,Trigger1Y)),NA())</f>
        <v>1.3241148568846579E-2</v>
      </c>
      <c r="N2594" s="182">
        <f>IFERROR(_xll.qlIndexFixing(ONIndex1M,I2594,TRUE,_xll.ohTrigger(RecalcTrigger,Trigger1M)),NA())</f>
        <v>1.2940102465073267E-2</v>
      </c>
      <c r="O2594" s="44" t="e">
        <f>IFERROR(_xll.qlIndexFixing(ONIndex3M,I2594,TRUE,_xll.ohTrigger(RecalcTrigger,Trigger3M)),NA())</f>
        <v>#N/A</v>
      </c>
      <c r="P2594" s="44">
        <f>IFERROR(_xll.qlIndexFixing(ONIndex6M,I2594,TRUE,_xll.ohTrigger(RecalcTrigger,Trigger6M)),NA())</f>
        <v>1.2573238624327132E-2</v>
      </c>
      <c r="Q2594" s="183">
        <f>IFERROR(_xll.qlIndexFixing(ONIndex1Y,I2594,TRUE,_xll.ohTrigger(RecalcTrigger,Trigger1Y)),NA())</f>
        <v>1.3369622356647071E-2</v>
      </c>
    </row>
    <row r="2595" spans="2:17" x14ac:dyDescent="0.2">
      <c r="B2595" s="39" t="s">
        <v>42</v>
      </c>
      <c r="D2595" s="42">
        <f>_xll.qlCalendarAdvance(Calendar,$D2594,B2595,"f",FALSE)</f>
        <v>57656</v>
      </c>
      <c r="E2595" s="177">
        <f>_xll.qlInterestRateIndexValueDate(IndexON,D2595)</f>
        <v>57656</v>
      </c>
      <c r="F2595" s="193">
        <f>IFERROR(_xll.qlIndexFixing(IndexON,D2595,TRUE,_xll.ohTrigger(RecalcTrigger,TriggerON)),NA())</f>
        <v>1.2725621027502854E-2</v>
      </c>
      <c r="H2595" s="42">
        <f>_xll.qlCalendarAdvance(Calendar,$H2594,B2595,"f",FALSE)</f>
        <v>57656</v>
      </c>
      <c r="I2595" s="177">
        <f>_xll.qlInterestRateIndexValueDate(Index1M,$H2595)</f>
        <v>57658</v>
      </c>
      <c r="J2595" s="182">
        <f>IFERROR(_xll.qlIndexFixing(Index1M,$H2595,TRUE,_xll.ohTrigger(RecalcTrigger,Trigger1M)),NA())</f>
        <v>1.2916549712362533E-2</v>
      </c>
      <c r="K2595" s="44" t="e">
        <f>IFERROR(_xll.qlIndexFixing(Index3M,H2595,TRUE,_xll.ohTrigger(RecalcTrigger,Trigger3M)),NA())</f>
        <v>#N/A</v>
      </c>
      <c r="L2595" s="44">
        <f>IFERROR(_xll.qlIndexFixing(Index6M,$H2595,TRUE,_xll.ohTrigger(RecalcTrigger,Trigger6M)),NA())</f>
        <v>1.2498256256554197E-2</v>
      </c>
      <c r="M2595" s="183">
        <f>IFERROR(_xll.qlIndexFixing(Index1Y,$H2595,TRUE,_xll.ohTrigger(RecalcTrigger,Trigger1Y)),NA())</f>
        <v>1.3232795658632175E-2</v>
      </c>
      <c r="N2595" s="182">
        <f>IFERROR(_xll.qlIndexFixing(ONIndex1M,I2595,TRUE,_xll.ohTrigger(RecalcTrigger,Trigger1M)),NA())</f>
        <v>1.2928200912769583E-2</v>
      </c>
      <c r="O2595" s="44" t="e">
        <f>IFERROR(_xll.qlIndexFixing(ONIndex3M,I2595,TRUE,_xll.ohTrigger(RecalcTrigger,Trigger3M)),NA())</f>
        <v>#N/A</v>
      </c>
      <c r="P2595" s="44">
        <f>IFERROR(_xll.qlIndexFixing(ONIndex6M,I2595,TRUE,_xll.ohTrigger(RecalcTrigger,Trigger6M)),NA())</f>
        <v>1.2564161852193223E-2</v>
      </c>
      <c r="Q2595" s="183">
        <f>IFERROR(_xll.qlIndexFixing(ONIndex1Y,I2595,TRUE,_xll.ohTrigger(RecalcTrigger,Trigger1Y)),NA())</f>
        <v>1.3360707233367464E-2</v>
      </c>
    </row>
    <row r="2596" spans="2:17" x14ac:dyDescent="0.2">
      <c r="B2596" s="39" t="s">
        <v>42</v>
      </c>
      <c r="D2596" s="42">
        <f>_xll.qlCalendarAdvance(Calendar,$D2595,B2596,"f",FALSE)</f>
        <v>57663</v>
      </c>
      <c r="E2596" s="177">
        <f>_xll.qlInterestRateIndexValueDate(IndexON,D2596)</f>
        <v>57663</v>
      </c>
      <c r="F2596" s="193">
        <f>IFERROR(_xll.qlIndexFixing(IndexON,D2596,TRUE,_xll.ohTrigger(RecalcTrigger,TriggerON)),NA())</f>
        <v>1.2715281330324402E-2</v>
      </c>
      <c r="H2596" s="42">
        <f>_xll.qlCalendarAdvance(Calendar,$H2595,B2596,"f",FALSE)</f>
        <v>57663</v>
      </c>
      <c r="I2596" s="177">
        <f>_xll.qlInterestRateIndexValueDate(Index1M,$H2596)</f>
        <v>57665</v>
      </c>
      <c r="J2596" s="182">
        <f>IFERROR(_xll.qlIndexFixing(Index1M,$H2596,TRUE,_xll.ohTrigger(RecalcTrigger,Trigger1M)),NA())</f>
        <v>1.2904730537861493E-2</v>
      </c>
      <c r="K2596" s="44" t="e">
        <f>IFERROR(_xll.qlIndexFixing(Index3M,H2596,TRUE,_xll.ohTrigger(RecalcTrigger,Trigger3M)),NA())</f>
        <v>#N/A</v>
      </c>
      <c r="L2596" s="44">
        <f>IFERROR(_xll.qlIndexFixing(Index6M,$H2596,TRUE,_xll.ohTrigger(RecalcTrigger,Trigger6M)),NA())</f>
        <v>1.2489947325815175E-2</v>
      </c>
      <c r="M2596" s="183">
        <f>IFERROR(_xll.qlIndexFixing(Index1Y,$H2596,TRUE,_xll.ohTrigger(RecalcTrigger,Trigger1Y)),NA())</f>
        <v>1.3224470049627783E-2</v>
      </c>
      <c r="N2596" s="182">
        <f>IFERROR(_xll.qlIndexFixing(ONIndex1M,I2596,TRUE,_xll.ohTrigger(RecalcTrigger,Trigger1M)),NA())</f>
        <v>1.2916336233610437E-2</v>
      </c>
      <c r="O2596" s="44" t="e">
        <f>IFERROR(_xll.qlIndexFixing(ONIndex3M,I2596,TRUE,_xll.ohTrigger(RecalcTrigger,Trigger3M)),NA())</f>
        <v>#N/A</v>
      </c>
      <c r="P2596" s="44">
        <f>IFERROR(_xll.qlIndexFixing(ONIndex6M,I2596,TRUE,_xll.ohTrigger(RecalcTrigger,Trigger6M)),NA())</f>
        <v>1.255514571611549E-2</v>
      </c>
      <c r="Q2596" s="183">
        <f>IFERROR(_xll.qlIndexFixing(ONIndex1Y,I2596,TRUE,_xll.ohTrigger(RecalcTrigger,Trigger1Y)),NA())</f>
        <v>1.3351817393143506E-2</v>
      </c>
    </row>
    <row r="2597" spans="2:17" x14ac:dyDescent="0.2">
      <c r="B2597" s="39" t="s">
        <v>42</v>
      </c>
      <c r="D2597" s="42">
        <f>_xll.qlCalendarAdvance(Calendar,$D2596,B2597,"f",FALSE)</f>
        <v>57670</v>
      </c>
      <c r="E2597" s="177">
        <f>_xll.qlInterestRateIndexValueDate(IndexON,D2597)</f>
        <v>57670</v>
      </c>
      <c r="F2597" s="193">
        <f>IFERROR(_xll.qlIndexFixing(IndexON,D2597,TRUE,_xll.ohTrigger(RecalcTrigger,TriggerON)),NA())</f>
        <v>1.2704978499415986E-2</v>
      </c>
      <c r="H2597" s="42">
        <f>_xll.qlCalendarAdvance(Calendar,$H2596,B2597,"f",FALSE)</f>
        <v>57670</v>
      </c>
      <c r="I2597" s="177">
        <f>_xll.qlInterestRateIndexValueDate(Index1M,$H2597)</f>
        <v>57672</v>
      </c>
      <c r="J2597" s="182">
        <f>IFERROR(_xll.qlIndexFixing(Index1M,$H2597,TRUE,_xll.ohTrigger(RecalcTrigger,Trigger1M)),NA())</f>
        <v>1.289294852669093E-2</v>
      </c>
      <c r="K2597" s="44" t="e">
        <f>IFERROR(_xll.qlIndexFixing(Index3M,H2597,TRUE,_xll.ohTrigger(RecalcTrigger,Trigger3M)),NA())</f>
        <v>#N/A</v>
      </c>
      <c r="L2597" s="44">
        <f>IFERROR(_xll.qlIndexFixing(Index6M,$H2597,TRUE,_xll.ohTrigger(RecalcTrigger,Trigger6M)),NA())</f>
        <v>1.2481701133094689E-2</v>
      </c>
      <c r="M2597" s="183">
        <f>IFERROR(_xll.qlIndexFixing(Index1Y,$H2597,TRUE,_xll.ohTrigger(RecalcTrigger,Trigger1Y)),NA())</f>
        <v>1.3216171804039122E-2</v>
      </c>
      <c r="N2597" s="182">
        <f>IFERROR(_xll.qlIndexFixing(ONIndex1M,I2597,TRUE,_xll.ohTrigger(RecalcTrigger,Trigger1M)),NA())</f>
        <v>1.2904508520481528E-2</v>
      </c>
      <c r="O2597" s="44" t="e">
        <f>IFERROR(_xll.qlIndexFixing(ONIndex3M,I2597,TRUE,_xll.ohTrigger(RecalcTrigger,Trigger3M)),NA())</f>
        <v>#N/A</v>
      </c>
      <c r="P2597" s="44">
        <f>IFERROR(_xll.qlIndexFixing(ONIndex6M,I2597,TRUE,_xll.ohTrigger(RecalcTrigger,Trigger6M)),NA())</f>
        <v>1.2546190342153096E-2</v>
      </c>
      <c r="Q2597" s="183">
        <f>IFERROR(_xll.qlIndexFixing(ONIndex1Y,I2597,TRUE,_xll.ohTrigger(RecalcTrigger,Trigger1Y)),NA())</f>
        <v>1.3342952898245386E-2</v>
      </c>
    </row>
    <row r="2598" spans="2:17" x14ac:dyDescent="0.2">
      <c r="B2598" s="39" t="s">
        <v>42</v>
      </c>
      <c r="D2598" s="42">
        <f>_xll.qlCalendarAdvance(Calendar,$D2597,B2598,"f",FALSE)</f>
        <v>57677</v>
      </c>
      <c r="E2598" s="177">
        <f>_xll.qlInterestRateIndexValueDate(IndexON,D2598)</f>
        <v>57677</v>
      </c>
      <c r="F2598" s="193">
        <f>IFERROR(_xll.qlIndexFixing(IndexON,D2598,TRUE,_xll.ohTrigger(RecalcTrigger,TriggerON)),NA())</f>
        <v>1.2694712623426696E-2</v>
      </c>
      <c r="H2598" s="42">
        <f>_xll.qlCalendarAdvance(Calendar,$H2597,B2598,"f",FALSE)</f>
        <v>57677</v>
      </c>
      <c r="I2598" s="177">
        <f>_xll.qlInterestRateIndexValueDate(Index1M,$H2598)</f>
        <v>57679</v>
      </c>
      <c r="J2598" s="182">
        <f>IFERROR(_xll.qlIndexFixing(Index1M,$H2598,TRUE,_xll.ohTrigger(RecalcTrigger,Trigger1M)),NA())</f>
        <v>1.2881203771651452E-2</v>
      </c>
      <c r="K2598" s="44" t="e">
        <f>IFERROR(_xll.qlIndexFixing(Index3M,H2598,TRUE,_xll.ohTrigger(RecalcTrigger,Trigger3M)),NA())</f>
        <v>#N/A</v>
      </c>
      <c r="L2598" s="44">
        <f>IFERROR(_xll.qlIndexFixing(Index6M,$H2598,TRUE,_xll.ohTrigger(RecalcTrigger,Trigger6M)),NA())</f>
        <v>1.2473170754412833E-2</v>
      </c>
      <c r="M2598" s="183">
        <f>IFERROR(_xll.qlIndexFixing(Index1Y,$H2598,TRUE,_xll.ohTrigger(RecalcTrigger,Trigger1Y)),NA())</f>
        <v>1.3208896094149419E-2</v>
      </c>
      <c r="N2598" s="182">
        <f>IFERROR(_xll.qlIndexFixing(ONIndex1M,I2598,TRUE,_xll.ohTrigger(RecalcTrigger,Trigger1M)),NA())</f>
        <v>1.2892717866108683E-2</v>
      </c>
      <c r="O2598" s="44" t="e">
        <f>IFERROR(_xll.qlIndexFixing(ONIndex3M,I2598,TRUE,_xll.ohTrigger(RecalcTrigger,Trigger3M)),NA())</f>
        <v>#N/A</v>
      </c>
      <c r="P2598" s="44">
        <f>IFERROR(_xll.qlIndexFixing(ONIndex6M,I2598,TRUE,_xll.ohTrigger(RecalcTrigger,Trigger6M)),NA())</f>
        <v>1.2537295856605013E-2</v>
      </c>
      <c r="Q2598" s="183">
        <f>IFERROR(_xll.qlIndexFixing(ONIndex1Y,I2598,TRUE,_xll.ohTrigger(RecalcTrigger,Trigger1Y)),NA())</f>
        <v>1.3334113810463677E-2</v>
      </c>
    </row>
    <row r="2599" spans="2:17" x14ac:dyDescent="0.2">
      <c r="B2599" s="39" t="s">
        <v>42</v>
      </c>
      <c r="D2599" s="42">
        <f>_xll.qlCalendarAdvance(Calendar,$D2598,B2599,"f",FALSE)</f>
        <v>57684</v>
      </c>
      <c r="E2599" s="177">
        <f>_xll.qlInterestRateIndexValueDate(IndexON,D2599)</f>
        <v>57684</v>
      </c>
      <c r="F2599" s="193">
        <f>IFERROR(_xll.qlIndexFixing(IndexON,D2599,TRUE,_xll.ohTrigger(RecalcTrigger,TriggerON)),NA())</f>
        <v>1.2684483790605938E-2</v>
      </c>
      <c r="H2599" s="42">
        <f>_xll.qlCalendarAdvance(Calendar,$H2598,B2599,"f",FALSE)</f>
        <v>57684</v>
      </c>
      <c r="I2599" s="177">
        <f>_xll.qlInterestRateIndexValueDate(Index1M,$H2599)</f>
        <v>57686</v>
      </c>
      <c r="J2599" s="182">
        <f>IFERROR(_xll.qlIndexFixing(Index1M,$H2599,TRUE,_xll.ohTrigger(RecalcTrigger,Trigger1M)),NA())</f>
        <v>1.2869496365533348E-2</v>
      </c>
      <c r="K2599" s="44" t="e">
        <f>IFERROR(_xll.qlIndexFixing(Index3M,H2599,TRUE,_xll.ohTrigger(RecalcTrigger,Trigger3M)),NA())</f>
        <v>#N/A</v>
      </c>
      <c r="L2599" s="44">
        <f>IFERROR(_xll.qlIndexFixing(Index6M,$H2599,TRUE,_xll.ohTrigger(RecalcTrigger,Trigger6M)),NA())</f>
        <v>1.2465054680060908E-2</v>
      </c>
      <c r="M2599" s="183">
        <f>IFERROR(_xll.qlIndexFixing(Index1Y,$H2599,TRUE,_xll.ohTrigger(RecalcTrigger,Trigger1Y)),NA())</f>
        <v>1.3199657651933599E-2</v>
      </c>
      <c r="N2599" s="182">
        <f>IFERROR(_xll.qlIndexFixing(ONIndex1M,I2599,TRUE,_xll.ohTrigger(RecalcTrigger,Trigger1M)),NA())</f>
        <v>1.2880964363377601E-2</v>
      </c>
      <c r="O2599" s="44" t="e">
        <f>IFERROR(_xll.qlIndexFixing(ONIndex3M,I2599,TRUE,_xll.ohTrigger(RecalcTrigger,Trigger3M)),NA())</f>
        <v>#N/A</v>
      </c>
      <c r="P2599" s="44">
        <f>IFERROR(_xll.qlIndexFixing(ONIndex6M,I2599,TRUE,_xll.ohTrigger(RecalcTrigger,Trigger6M)),NA())</f>
        <v>1.2528462385930084E-2</v>
      </c>
      <c r="Q2599" s="183">
        <f>IFERROR(_xll.qlIndexFixing(ONIndex1Y,I2599,TRUE,_xll.ohTrigger(RecalcTrigger,Trigger1Y)),NA())</f>
        <v>1.3325300191908696E-2</v>
      </c>
    </row>
    <row r="2600" spans="2:17" x14ac:dyDescent="0.2">
      <c r="B2600" s="39" t="s">
        <v>42</v>
      </c>
      <c r="D2600" s="42">
        <f>_xll.qlCalendarAdvance(Calendar,$D2599,B2600,"f",FALSE)</f>
        <v>57691</v>
      </c>
      <c r="E2600" s="177">
        <f>_xll.qlInterestRateIndexValueDate(IndexON,D2600)</f>
        <v>57691</v>
      </c>
      <c r="F2600" s="193">
        <f>IFERROR(_xll.qlIndexFixing(IndexON,D2600,TRUE,_xll.ohTrigger(RecalcTrigger,TriggerON)),NA())</f>
        <v>1.2674292089522865E-2</v>
      </c>
      <c r="H2600" s="42">
        <f>_xll.qlCalendarAdvance(Calendar,$H2599,B2600,"f",FALSE)</f>
        <v>57691</v>
      </c>
      <c r="I2600" s="177">
        <f>_xll.qlInterestRateIndexValueDate(Index1M,$H2600)</f>
        <v>57693</v>
      </c>
      <c r="J2600" s="182">
        <f>IFERROR(_xll.qlIndexFixing(Index1M,$H2600,TRUE,_xll.ohTrigger(RecalcTrigger,Trigger1M)),NA())</f>
        <v>1.2857826401142381E-2</v>
      </c>
      <c r="K2600" s="44" t="e">
        <f>IFERROR(_xll.qlIndexFixing(Index3M,H2600,TRUE,_xll.ohTrigger(RecalcTrigger,Trigger3M)),NA())</f>
        <v>#N/A</v>
      </c>
      <c r="L2600" s="44">
        <f>IFERROR(_xll.qlIndexFixing(Index6M,$H2600,TRUE,_xll.ohTrigger(RecalcTrigger,Trigger6M)),NA())</f>
        <v>1.2457001734321214E-2</v>
      </c>
      <c r="M2600" s="183">
        <f>IFERROR(_xll.qlIndexFixing(Index1Y,$H2600,TRUE,_xll.ohTrigger(RecalcTrigger,Trigger1Y)),NA())</f>
        <v>1.3191441869829696E-2</v>
      </c>
      <c r="N2600" s="182">
        <f>IFERROR(_xll.qlIndexFixing(ONIndex1M,I2600,TRUE,_xll.ohTrigger(RecalcTrigger,Trigger1M)),NA())</f>
        <v>1.2869248105014108E-2</v>
      </c>
      <c r="O2600" s="44" t="e">
        <f>IFERROR(_xll.qlIndexFixing(ONIndex3M,I2600,TRUE,_xll.ohTrigger(RecalcTrigger,Trigger3M)),NA())</f>
        <v>#N/A</v>
      </c>
      <c r="P2600" s="44">
        <f>IFERROR(_xll.qlIndexFixing(ONIndex6M,I2600,TRUE,_xll.ohTrigger(RecalcTrigger,Trigger6M)),NA())</f>
        <v>1.2519690056587152E-2</v>
      </c>
      <c r="Q2600" s="183">
        <f>IFERROR(_xll.qlIndexFixing(ONIndex1Y,I2600,TRUE,_xll.ohTrigger(RecalcTrigger,Trigger1Y)),NA())</f>
        <v>1.3316512104690759E-2</v>
      </c>
    </row>
    <row r="2601" spans="2:17" x14ac:dyDescent="0.2">
      <c r="B2601" s="39" t="s">
        <v>42</v>
      </c>
      <c r="D2601" s="42">
        <f>_xll.qlCalendarAdvance(Calendar,$D2600,B2601,"f",FALSE)</f>
        <v>57698</v>
      </c>
      <c r="E2601" s="177">
        <f>_xll.qlInterestRateIndexValueDate(IndexON,D2601)</f>
        <v>57698</v>
      </c>
      <c r="F2601" s="193">
        <f>IFERROR(_xll.qlIndexFixing(IndexON,D2601,TRUE,_xll.ohTrigger(RecalcTrigger,TriggerON)),NA())</f>
        <v>1.266413760850682E-2</v>
      </c>
      <c r="H2601" s="42">
        <f>_xll.qlCalendarAdvance(Calendar,$H2600,B2601,"f",FALSE)</f>
        <v>57698</v>
      </c>
      <c r="I2601" s="177">
        <f>_xll.qlInterestRateIndexValueDate(Index1M,$H2601)</f>
        <v>57700</v>
      </c>
      <c r="J2601" s="182">
        <f>IFERROR(_xll.qlIndexFixing(Index1M,$H2601,TRUE,_xll.ohTrigger(RecalcTrigger,Trigger1M)),NA())</f>
        <v>1.2846193971271423E-2</v>
      </c>
      <c r="K2601" s="44" t="e">
        <f>IFERROR(_xll.qlIndexFixing(Index3M,H2601,TRUE,_xll.ohTrigger(RecalcTrigger,Trigger3M)),NA())</f>
        <v>#N/A</v>
      </c>
      <c r="L2601" s="44">
        <f>IFERROR(_xll.qlIndexFixing(Index6M,$H2601,TRUE,_xll.ohTrigger(RecalcTrigger,Trigger6M)),NA())</f>
        <v>1.2449012043604275E-2</v>
      </c>
      <c r="M2601" s="183">
        <f>IFERROR(_xll.qlIndexFixing(Index1Y,$H2601,TRUE,_xll.ohTrigger(RecalcTrigger,Trigger1Y)),NA())</f>
        <v>1.3183253699967444E-2</v>
      </c>
      <c r="N2601" s="182">
        <f>IFERROR(_xll.qlIndexFixing(ONIndex1M,I2601,TRUE,_xll.ohTrigger(RecalcTrigger,Trigger1M)),NA())</f>
        <v>1.2854239220239094E-2</v>
      </c>
      <c r="O2601" s="44" t="e">
        <f>IFERROR(_xll.qlIndexFixing(ONIndex3M,I2601,TRUE,_xll.ohTrigger(RecalcTrigger,Trigger3M)),NA())</f>
        <v>#N/A</v>
      </c>
      <c r="P2601" s="44">
        <f>IFERROR(_xll.qlIndexFixing(ONIndex6M,I2601,TRUE,_xll.ohTrigger(RecalcTrigger,Trigger6M)),NA())</f>
        <v>1.2508501391153004E-2</v>
      </c>
      <c r="Q2601" s="183">
        <f>IFERROR(_xll.qlIndexFixing(ONIndex1Y,I2601,TRUE,_xll.ohTrigger(RecalcTrigger,Trigger1Y)),NA())</f>
        <v>1.330525075092126E-2</v>
      </c>
    </row>
    <row r="2602" spans="2:17" x14ac:dyDescent="0.2">
      <c r="B2602" s="39" t="s">
        <v>42</v>
      </c>
      <c r="D2602" s="42">
        <f>_xll.qlCalendarAdvance(Calendar,$D2601,B2602,"f",FALSE)</f>
        <v>57706</v>
      </c>
      <c r="E2602" s="177">
        <f>_xll.qlInterestRateIndexValueDate(IndexON,D2602)</f>
        <v>57706</v>
      </c>
      <c r="F2602" s="193">
        <f>IFERROR(_xll.qlIndexFixing(IndexON,D2602,TRUE,_xll.ohTrigger(RecalcTrigger,TriggerON)),NA())</f>
        <v>1.2652578176615137E-2</v>
      </c>
      <c r="H2602" s="42">
        <f>_xll.qlCalendarAdvance(Calendar,$H2601,B2602,"f",FALSE)</f>
        <v>57706</v>
      </c>
      <c r="I2602" s="177">
        <f>_xll.qlInterestRateIndexValueDate(Index1M,$H2602)</f>
        <v>57710</v>
      </c>
      <c r="J2602" s="182">
        <f>IFERROR(_xll.qlIndexFixing(Index1M,$H2602,TRUE,_xll.ohTrigger(RecalcTrigger,Trigger1M)),NA())</f>
        <v>1.2829641509191726E-2</v>
      </c>
      <c r="K2602" s="44" t="e">
        <f>IFERROR(_xll.qlIndexFixing(Index3M,H2602,TRUE,_xll.ohTrigger(RecalcTrigger,Trigger3M)),NA())</f>
        <v>#N/A</v>
      </c>
      <c r="L2602" s="44">
        <f>IFERROR(_xll.qlIndexFixing(Index6M,$H2602,TRUE,_xll.ohTrigger(RecalcTrigger,Trigger6M)),NA())</f>
        <v>1.2438693647448545E-2</v>
      </c>
      <c r="M2602" s="183">
        <f>IFERROR(_xll.qlIndexFixing(Index1Y,$H2602,TRUE,_xll.ohTrigger(RecalcTrigger,Trigger1Y)),NA())</f>
        <v>1.3172252410141735E-2</v>
      </c>
      <c r="N2602" s="182">
        <f>IFERROR(_xll.qlIndexFixing(ONIndex1M,I2602,TRUE,_xll.ohTrigger(RecalcTrigger,Trigger1M)),NA())</f>
        <v>1.2842608440379877E-2</v>
      </c>
      <c r="O2602" s="44" t="e">
        <f>IFERROR(_xll.qlIndexFixing(ONIndex3M,I2602,TRUE,_xll.ohTrigger(RecalcTrigger,Trigger3M)),NA())</f>
        <v>#N/A</v>
      </c>
      <c r="P2602" s="44">
        <f>IFERROR(_xll.qlIndexFixing(ONIndex6M,I2602,TRUE,_xll.ohTrigger(RecalcTrigger,Trigger6M)),NA())</f>
        <v>1.2499869287960763E-2</v>
      </c>
      <c r="Q2602" s="183">
        <f>IFERROR(_xll.qlIndexFixing(ONIndex1Y,I2602,TRUE,_xll.ohTrigger(RecalcTrigger,Trigger1Y)),NA())</f>
        <v>1.3296521254275717E-2</v>
      </c>
    </row>
    <row r="2603" spans="2:17" x14ac:dyDescent="0.2">
      <c r="B2603" s="39" t="s">
        <v>42</v>
      </c>
      <c r="D2603" s="42">
        <f>_xll.qlCalendarAdvance(Calendar,$D2602,B2603,"f",FALSE)</f>
        <v>57713</v>
      </c>
      <c r="E2603" s="177">
        <f>_xll.qlInterestRateIndexValueDate(IndexON,D2603)</f>
        <v>57713</v>
      </c>
      <c r="F2603" s="193">
        <f>IFERROR(_xll.qlIndexFixing(IndexON,D2603,TRUE,_xll.ohTrigger(RecalcTrigger,TriggerON)),NA())</f>
        <v>1.2642503750681655E-2</v>
      </c>
      <c r="H2603" s="42">
        <f>_xll.qlCalendarAdvance(Calendar,$H2602,B2603,"f",FALSE)</f>
        <v>57713</v>
      </c>
      <c r="I2603" s="177">
        <f>_xll.qlInterestRateIndexValueDate(Index1M,$H2603)</f>
        <v>57717</v>
      </c>
      <c r="J2603" s="182">
        <f>IFERROR(_xll.qlIndexFixing(Index1M,$H2603,TRUE,_xll.ohTrigger(RecalcTrigger,Trigger1M)),NA())</f>
        <v>1.2818100620933767E-2</v>
      </c>
      <c r="K2603" s="44" t="e">
        <f>IFERROR(_xll.qlIndexFixing(Index3M,H2603,TRUE,_xll.ohTrigger(RecalcTrigger,Trigger3M)),NA())</f>
        <v>#N/A</v>
      </c>
      <c r="L2603" s="44">
        <f>IFERROR(_xll.qlIndexFixing(Index6M,$H2603,TRUE,_xll.ohTrigger(RecalcTrigger,Trigger6M)),NA())</f>
        <v>1.2429872633364304E-2</v>
      </c>
      <c r="M2603" s="183">
        <f>IFERROR(_xll.qlIndexFixing(Index1Y,$H2603,TRUE,_xll.ohTrigger(RecalcTrigger,Trigger1Y)),NA())</f>
        <v>1.3164128099997435E-2</v>
      </c>
      <c r="N2603" s="182">
        <f>IFERROR(_xll.qlIndexFixing(ONIndex1M,I2603,TRUE,_xll.ohTrigger(RecalcTrigger,Trigger1M)),NA())</f>
        <v>1.2832669083282511E-2</v>
      </c>
      <c r="O2603" s="44" t="e">
        <f>IFERROR(_xll.qlIndexFixing(ONIndex3M,I2603,TRUE,_xll.ohTrigger(RecalcTrigger,Trigger3M)),NA())</f>
        <v>#N/A</v>
      </c>
      <c r="P2603" s="44">
        <f>IFERROR(_xll.qlIndexFixing(ONIndex6M,I2603,TRUE,_xll.ohTrigger(RecalcTrigger,Trigger6M)),NA())</f>
        <v>1.2492519331557261E-2</v>
      </c>
      <c r="Q2603" s="183">
        <f>IFERROR(_xll.qlIndexFixing(ONIndex1Y,I2603,TRUE,_xll.ohTrigger(RecalcTrigger,Trigger1Y)),NA())</f>
        <v>1.3289059309213869E-2</v>
      </c>
    </row>
    <row r="2604" spans="2:17" x14ac:dyDescent="0.2">
      <c r="B2604" s="39" t="s">
        <v>42</v>
      </c>
      <c r="D2604" s="42">
        <f>_xll.qlCalendarAdvance(Calendar,$D2603,B2604,"f",FALSE)</f>
        <v>57720</v>
      </c>
      <c r="E2604" s="177">
        <f>_xll.qlInterestRateIndexValueDate(IndexON,D2604)</f>
        <v>57720</v>
      </c>
      <c r="F2604" s="193">
        <f>IFERROR(_xll.qlIndexFixing(IndexON,D2604,TRUE,_xll.ohTrigger(RecalcTrigger,TriggerON)),NA())</f>
        <v>1.2632466822992683E-2</v>
      </c>
      <c r="H2604" s="42">
        <f>_xll.qlCalendarAdvance(Calendar,$H2603,B2604,"f",FALSE)</f>
        <v>57720</v>
      </c>
      <c r="I2604" s="177">
        <f>_xll.qlInterestRateIndexValueDate(Index1M,$H2604)</f>
        <v>57724</v>
      </c>
      <c r="J2604" s="182">
        <f>IFERROR(_xll.qlIndexFixing(Index1M,$H2604,TRUE,_xll.ohTrigger(RecalcTrigger,Trigger1M)),NA())</f>
        <v>1.2806597585361956E-2</v>
      </c>
      <c r="K2604" s="44" t="e">
        <f>IFERROR(_xll.qlIndexFixing(Index3M,H2604,TRUE,_xll.ohTrigger(RecalcTrigger,Trigger3M)),NA())</f>
        <v>#N/A</v>
      </c>
      <c r="L2604" s="44">
        <f>IFERROR(_xll.qlIndexFixing(Index6M,$H2604,TRUE,_xll.ohTrigger(RecalcTrigger,Trigger6M)),NA())</f>
        <v>1.2422100776745817E-2</v>
      </c>
      <c r="M2604" s="183">
        <f>IFERROR(_xll.qlIndexFixing(Index1Y,$H2604,TRUE,_xll.ohTrigger(RecalcTrigger,Trigger1Y)),NA())</f>
        <v>1.3156031604109017E-2</v>
      </c>
      <c r="N2604" s="182">
        <f>IFERROR(_xll.qlIndexFixing(ONIndex1M,I2604,TRUE,_xll.ohTrigger(RecalcTrigger,Trigger1M)),NA())</f>
        <v>1.2821108111982227E-2</v>
      </c>
      <c r="O2604" s="44" t="e">
        <f>IFERROR(_xll.qlIndexFixing(ONIndex3M,I2604,TRUE,_xll.ohTrigger(RecalcTrigger,Trigger3M)),NA())</f>
        <v>#N/A</v>
      </c>
      <c r="P2604" s="44">
        <f>IFERROR(_xll.qlIndexFixing(ONIndex6M,I2604,TRUE,_xll.ohTrigger(RecalcTrigger,Trigger6M)),NA())</f>
        <v>1.2484001648278564E-2</v>
      </c>
      <c r="Q2604" s="183">
        <f>IFERROR(_xll.qlIndexFixing(ONIndex1Y,I2604,TRUE,_xll.ohTrigger(RecalcTrigger,Trigger1Y)),NA())</f>
        <v>1.3280377655897624E-2</v>
      </c>
    </row>
    <row r="2605" spans="2:17" x14ac:dyDescent="0.2">
      <c r="B2605" s="39" t="s">
        <v>42</v>
      </c>
      <c r="D2605" s="42">
        <f>_xll.qlCalendarAdvance(Calendar,$D2604,B2605,"f",FALSE)</f>
        <v>57727</v>
      </c>
      <c r="E2605" s="177">
        <f>_xll.qlInterestRateIndexValueDate(IndexON,D2605)</f>
        <v>57727</v>
      </c>
      <c r="F2605" s="193">
        <f>IFERROR(_xll.qlIndexFixing(IndexON,D2605,TRUE,_xll.ohTrigger(RecalcTrigger,TriggerON)),NA())</f>
        <v>1.2622467481637756E-2</v>
      </c>
      <c r="H2605" s="42">
        <f>_xll.qlCalendarAdvance(Calendar,$H2604,B2605,"f",FALSE)</f>
        <v>57727</v>
      </c>
      <c r="I2605" s="177">
        <f>_xll.qlInterestRateIndexValueDate(Index1M,$H2605)</f>
        <v>57731</v>
      </c>
      <c r="J2605" s="182">
        <f>IFERROR(_xll.qlIndexFixing(Index1M,$H2605,TRUE,_xll.ohTrigger(RecalcTrigger,Trigger1M)),NA())</f>
        <v>1.2795132495276898E-2</v>
      </c>
      <c r="K2605" s="44" t="e">
        <f>IFERROR(_xll.qlIndexFixing(Index3M,H2605,TRUE,_xll.ohTrigger(RecalcTrigger,Trigger3M)),NA())</f>
        <v>#N/A</v>
      </c>
      <c r="L2605" s="44">
        <f>IFERROR(_xll.qlIndexFixing(Index6M,$H2605,TRUE,_xll.ohTrigger(RecalcTrigger,Trigger6M)),NA())</f>
        <v>1.2414392735013454E-2</v>
      </c>
      <c r="M2605" s="183">
        <f>IFERROR(_xll.qlIndexFixing(Index1Y,$H2605,TRUE,_xll.ohTrigger(RecalcTrigger,Trigger1Y)),NA())</f>
        <v>1.3147962984683162E-2</v>
      </c>
      <c r="N2605" s="182">
        <f>IFERROR(_xll.qlIndexFixing(ONIndex1M,I2605,TRUE,_xll.ohTrigger(RecalcTrigger,Trigger1M)),NA())</f>
        <v>1.2809584862187862E-2</v>
      </c>
      <c r="O2605" s="44" t="e">
        <f>IFERROR(_xll.qlIndexFixing(ONIndex3M,I2605,TRUE,_xll.ohTrigger(RecalcTrigger,Trigger3M)),NA())</f>
        <v>#N/A</v>
      </c>
      <c r="P2605" s="44">
        <f>IFERROR(_xll.qlIndexFixing(ONIndex6M,I2605,TRUE,_xll.ohTrigger(RecalcTrigger,Trigger6M)),NA())</f>
        <v>1.2475545756132078E-2</v>
      </c>
      <c r="Q2605" s="183">
        <f>IFERROR(_xll.qlIndexFixing(ONIndex1Y,I2605,TRUE,_xll.ohTrigger(RecalcTrigger,Trigger1Y)),NA())</f>
        <v>1.327172185294323E-2</v>
      </c>
    </row>
    <row r="2606" spans="2:17" x14ac:dyDescent="0.2">
      <c r="B2606" s="39" t="s">
        <v>42</v>
      </c>
      <c r="D2606" s="42">
        <f>_xll.qlCalendarAdvance(Calendar,$D2605,B2606,"f",FALSE)</f>
        <v>57734</v>
      </c>
      <c r="E2606" s="177">
        <f>_xll.qlInterestRateIndexValueDate(IndexON,D2606)</f>
        <v>57734</v>
      </c>
      <c r="F2606" s="193">
        <f>IFERROR(_xll.qlIndexFixing(IndexON,D2606,TRUE,_xll.ohTrigger(RecalcTrigger,TriggerON)),NA())</f>
        <v>1.2612505815345898E-2</v>
      </c>
      <c r="H2606" s="42">
        <f>_xll.qlCalendarAdvance(Calendar,$H2605,B2606,"f",FALSE)</f>
        <v>57734</v>
      </c>
      <c r="I2606" s="177">
        <f>_xll.qlInterestRateIndexValueDate(Index1M,$H2606)</f>
        <v>57738</v>
      </c>
      <c r="J2606" s="182">
        <f>IFERROR(_xll.qlIndexFixing(Index1M,$H2606,TRUE,_xll.ohTrigger(RecalcTrigger,Trigger1M)),NA())</f>
        <v>1.2783705443476619E-2</v>
      </c>
      <c r="K2606" s="44" t="e">
        <f>IFERROR(_xll.qlIndexFixing(Index3M,H2606,TRUE,_xll.ohTrigger(RecalcTrigger,Trigger3M)),NA())</f>
        <v>#N/A</v>
      </c>
      <c r="L2606" s="44">
        <f>IFERROR(_xll.qlIndexFixing(Index6M,$H2606,TRUE,_xll.ohTrigger(RecalcTrigger,Trigger6M)),NA())</f>
        <v>1.2406748634597948E-2</v>
      </c>
      <c r="M2606" s="183">
        <f>IFERROR(_xll.qlIndexFixing(Index1Y,$H2606,TRUE,_xll.ohTrigger(RecalcTrigger,Trigger1Y)),NA())</f>
        <v>1.3139922303927645E-2</v>
      </c>
      <c r="N2606" s="182">
        <f>IFERROR(_xll.qlIndexFixing(ONIndex1M,I2606,TRUE,_xll.ohTrigger(RecalcTrigger,Trigger1M)),NA())</f>
        <v>1.2798099427184795E-2</v>
      </c>
      <c r="O2606" s="44" t="e">
        <f>IFERROR(_xll.qlIndexFixing(ONIndex3M,I2606,TRUE,_xll.ohTrigger(RecalcTrigger,Trigger3M)),NA())</f>
        <v>#N/A</v>
      </c>
      <c r="P2606" s="44">
        <f>IFERROR(_xll.qlIndexFixing(ONIndex6M,I2606,TRUE,_xll.ohTrigger(RecalcTrigger,Trigger6M)),NA())</f>
        <v>1.2467151781736519E-2</v>
      </c>
      <c r="Q2606" s="183">
        <f>IFERROR(_xll.qlIndexFixing(ONIndex1Y,I2606,TRUE,_xll.ohTrigger(RecalcTrigger,Trigger1Y)),NA())</f>
        <v>1.3263091962700813E-2</v>
      </c>
    </row>
    <row r="2607" spans="2:17" x14ac:dyDescent="0.2">
      <c r="B2607" s="39" t="s">
        <v>42</v>
      </c>
      <c r="D2607" s="42">
        <f>_xll.qlCalendarAdvance(Calendar,$D2606,B2607,"f",FALSE)</f>
        <v>57741</v>
      </c>
      <c r="E2607" s="177">
        <f>_xll.qlInterestRateIndexValueDate(IndexON,D2607)</f>
        <v>57741</v>
      </c>
      <c r="F2607" s="193">
        <f>IFERROR(_xll.qlIndexFixing(IndexON,D2607,TRUE,_xll.ohTrigger(RecalcTrigger,TriggerON)),NA())</f>
        <v>1.2602581912366517E-2</v>
      </c>
      <c r="H2607" s="42">
        <f>_xll.qlCalendarAdvance(Calendar,$H2606,B2607,"f",FALSE)</f>
        <v>57741</v>
      </c>
      <c r="I2607" s="177">
        <f>_xll.qlInterestRateIndexValueDate(Index1M,$H2607)</f>
        <v>57745</v>
      </c>
      <c r="J2607" s="182">
        <f>IFERROR(_xll.qlIndexFixing(Index1M,$H2607,TRUE,_xll.ohTrigger(RecalcTrigger,Trigger1M)),NA())</f>
        <v>1.2774068340210156E-2</v>
      </c>
      <c r="K2607" s="44" t="e">
        <f>IFERROR(_xll.qlIndexFixing(Index3M,H2607,TRUE,_xll.ohTrigger(RecalcTrigger,Trigger3M)),NA())</f>
        <v>#N/A</v>
      </c>
      <c r="L2607" s="44">
        <f>IFERROR(_xll.qlIndexFixing(Index6M,$H2607,TRUE,_xll.ohTrigger(RecalcTrigger,Trigger6M)),NA())</f>
        <v>1.2399168601935741E-2</v>
      </c>
      <c r="M2607" s="183">
        <f>IFERROR(_xll.qlIndexFixing(Index1Y,$H2607,TRUE,_xll.ohTrigger(RecalcTrigger,Trigger1Y)),NA())</f>
        <v>1.3131909624049799E-2</v>
      </c>
      <c r="N2607" s="182">
        <f>IFERROR(_xll.qlIndexFixing(ONIndex1M,I2607,TRUE,_xll.ohTrigger(RecalcTrigger,Trigger1M)),NA())</f>
        <v>1.2786651899219237E-2</v>
      </c>
      <c r="O2607" s="44" t="e">
        <f>IFERROR(_xll.qlIndexFixing(ONIndex3M,I2607,TRUE,_xll.ohTrigger(RecalcTrigger,Trigger3M)),NA())</f>
        <v>#N/A</v>
      </c>
      <c r="P2607" s="44">
        <f>IFERROR(_xll.qlIndexFixing(ONIndex6M,I2607,TRUE,_xll.ohTrigger(RecalcTrigger,Trigger6M)),NA())</f>
        <v>1.2458819851390857E-2</v>
      </c>
      <c r="Q2607" s="183">
        <f>IFERROR(_xll.qlIndexFixing(ONIndex1Y,I2607,TRUE,_xll.ohTrigger(RecalcTrigger,Trigger1Y)),NA())</f>
        <v>1.3254488046881008E-2</v>
      </c>
    </row>
    <row r="2608" spans="2:17" x14ac:dyDescent="0.2">
      <c r="B2608" s="39" t="s">
        <v>42</v>
      </c>
      <c r="D2608" s="42">
        <f>_xll.qlCalendarAdvance(Calendar,$D2607,B2608,"f",FALSE)</f>
        <v>57748</v>
      </c>
      <c r="E2608" s="177">
        <f>_xll.qlInterestRateIndexValueDate(IndexON,D2608)</f>
        <v>57748</v>
      </c>
      <c r="F2608" s="193">
        <f>IFERROR(_xll.qlIndexFixing(IndexON,D2608,TRUE,_xll.ohTrigger(RecalcTrigger,TriggerON)),NA())</f>
        <v>1.259269586118883E-2</v>
      </c>
      <c r="H2608" s="42">
        <f>_xll.qlCalendarAdvance(Calendar,$H2607,B2608,"f",FALSE)</f>
        <v>57748</v>
      </c>
      <c r="I2608" s="177">
        <f>_xll.qlInterestRateIndexValueDate(Index1M,$H2608)</f>
        <v>57752</v>
      </c>
      <c r="J2608" s="182">
        <f>IFERROR(_xll.qlIndexFixing(Index1M,$H2608,TRUE,_xll.ohTrigger(RecalcTrigger,Trigger1M)),NA())</f>
        <v>1.2762710638713719E-2</v>
      </c>
      <c r="K2608" s="44" t="e">
        <f>IFERROR(_xll.qlIndexFixing(Index3M,H2608,TRUE,_xll.ohTrigger(RecalcTrigger,Trigger3M)),NA())</f>
        <v>#N/A</v>
      </c>
      <c r="L2608" s="44">
        <f>IFERROR(_xll.qlIndexFixing(Index6M,$H2608,TRUE,_xll.ohTrigger(RecalcTrigger,Trigger6M)),NA())</f>
        <v>1.2391652763465915E-2</v>
      </c>
      <c r="M2608" s="183">
        <f>IFERROR(_xll.qlIndexFixing(Index1Y,$H2608,TRUE,_xll.ohTrigger(RecalcTrigger,Trigger1Y)),NA())</f>
        <v>1.3123925007257396E-2</v>
      </c>
      <c r="N2608" s="182">
        <f>IFERROR(_xll.qlIndexFixing(ONIndex1M,I2608,TRUE,_xll.ohTrigger(RecalcTrigger,Trigger1M)),NA())</f>
        <v>1.2775242371496631E-2</v>
      </c>
      <c r="O2608" s="44" t="e">
        <f>IFERROR(_xll.qlIndexFixing(ONIndex3M,I2608,TRUE,_xll.ohTrigger(RecalcTrigger,Trigger3M)),NA())</f>
        <v>#N/A</v>
      </c>
      <c r="P2608" s="44">
        <f>IFERROR(_xll.qlIndexFixing(ONIndex6M,I2608,TRUE,_xll.ohTrigger(RecalcTrigger,Trigger6M)),NA())</f>
        <v>1.2450550091074319E-2</v>
      </c>
      <c r="Q2608" s="183">
        <f>IFERROR(_xll.qlIndexFixing(ONIndex1Y,I2608,TRUE,_xll.ohTrigger(RecalcTrigger,Trigger1Y)),NA())</f>
        <v>1.3245910167833941E-2</v>
      </c>
    </row>
    <row r="2609" spans="2:17" x14ac:dyDescent="0.2">
      <c r="B2609" s="39" t="s">
        <v>42</v>
      </c>
      <c r="D2609" s="42">
        <f>_xll.qlCalendarAdvance(Calendar,$D2608,B2609,"f",FALSE)</f>
        <v>57755</v>
      </c>
      <c r="E2609" s="177">
        <f>_xll.qlInterestRateIndexValueDate(IndexON,D2609)</f>
        <v>57755</v>
      </c>
      <c r="F2609" s="193">
        <f>IFERROR(_xll.qlIndexFixing(IndexON,D2609,TRUE,_xll.ohTrigger(RecalcTrigger,TriggerON)),NA())</f>
        <v>1.2582847750062243E-2</v>
      </c>
      <c r="H2609" s="42">
        <f>_xll.qlCalendarAdvance(Calendar,$H2608,B2609,"f",FALSE)</f>
        <v>57755</v>
      </c>
      <c r="I2609" s="177">
        <f>_xll.qlInterestRateIndexValueDate(Index1M,$H2609)</f>
        <v>57759</v>
      </c>
      <c r="J2609" s="182">
        <f>IFERROR(_xll.qlIndexFixing(Index1M,$H2609,TRUE,_xll.ohTrigger(RecalcTrigger,Trigger1M)),NA())</f>
        <v>1.2751391228861422E-2</v>
      </c>
      <c r="K2609" s="44" t="e">
        <f>IFERROR(_xll.qlIndexFixing(Index3M,H2609,TRUE,_xll.ohTrigger(RecalcTrigger,Trigger3M)),NA())</f>
        <v>#N/A</v>
      </c>
      <c r="L2609" s="44">
        <f>IFERROR(_xll.qlIndexFixing(Index6M,$H2609,TRUE,_xll.ohTrigger(RecalcTrigger,Trigger6M)),NA())</f>
        <v>1.2384201245634135E-2</v>
      </c>
      <c r="M2609" s="183">
        <f>IFERROR(_xll.qlIndexFixing(Index1Y,$H2609,TRUE,_xll.ohTrigger(RecalcTrigger,Trigger1Y)),NA())</f>
        <v>1.3115968515758868E-2</v>
      </c>
      <c r="N2609" s="182">
        <f>IFERROR(_xll.qlIndexFixing(ONIndex1M,I2609,TRUE,_xll.ohTrigger(RecalcTrigger,Trigger1M)),NA())</f>
        <v>1.2763870936742805E-2</v>
      </c>
      <c r="O2609" s="44" t="e">
        <f>IFERROR(_xll.qlIndexFixing(ONIndex3M,I2609,TRUE,_xll.ohTrigger(RecalcTrigger,Trigger3M)),NA())</f>
        <v>#N/A</v>
      </c>
      <c r="P2609" s="44">
        <f>IFERROR(_xll.qlIndexFixing(ONIndex6M,I2609,TRUE,_xll.ohTrigger(RecalcTrigger,Trigger6M)),NA())</f>
        <v>1.2442342627965175E-2</v>
      </c>
      <c r="Q2609" s="183">
        <f>IFERROR(_xll.qlIndexFixing(ONIndex1Y,I2609,TRUE,_xll.ohTrigger(RecalcTrigger,Trigger1Y)),NA())</f>
        <v>1.3237358387510056E-2</v>
      </c>
    </row>
    <row r="2610" spans="2:17" x14ac:dyDescent="0.2">
      <c r="B2610" s="39" t="s">
        <v>42</v>
      </c>
      <c r="D2610" s="42">
        <f>_xll.qlCalendarAdvance(Calendar,$D2609,B2610,"f",FALSE)</f>
        <v>57762</v>
      </c>
      <c r="E2610" s="177">
        <f>_xll.qlInterestRateIndexValueDate(IndexON,D2610)</f>
        <v>57762</v>
      </c>
      <c r="F2610" s="193">
        <f>IFERROR(_xll.qlIndexFixing(IndexON,D2610,TRUE,_xll.ohTrigger(RecalcTrigger,TriggerON)),NA())</f>
        <v>1.2573037667635845E-2</v>
      </c>
      <c r="H2610" s="42">
        <f>_xll.qlCalendarAdvance(Calendar,$H2609,B2610,"f",FALSE)</f>
        <v>57762</v>
      </c>
      <c r="I2610" s="177">
        <f>_xll.qlInterestRateIndexValueDate(Index1M,$H2610)</f>
        <v>57766</v>
      </c>
      <c r="J2610" s="182">
        <f>IFERROR(_xll.qlIndexFixing(Index1M,$H2610,TRUE,_xll.ohTrigger(RecalcTrigger,Trigger1M)),NA())</f>
        <v>1.2740110203464741E-2</v>
      </c>
      <c r="K2610" s="44" t="e">
        <f>IFERROR(_xll.qlIndexFixing(Index3M,H2610,TRUE,_xll.ohTrigger(RecalcTrigger,Trigger3M)),NA())</f>
        <v>#N/A</v>
      </c>
      <c r="L2610" s="44">
        <f>IFERROR(_xll.qlIndexFixing(Index6M,$H2610,TRUE,_xll.ohTrigger(RecalcTrigger,Trigger6M)),NA())</f>
        <v>1.23768141748909E-2</v>
      </c>
      <c r="M2610" s="183">
        <f>IFERROR(_xll.qlIndexFixing(Index1Y,$H2610,TRUE,_xll.ohTrigger(RecalcTrigger,Trigger1Y)),NA())</f>
        <v>1.310804021176396E-2</v>
      </c>
      <c r="N2610" s="182">
        <f>IFERROR(_xll.qlIndexFixing(ONIndex1M,I2610,TRUE,_xll.ohTrigger(RecalcTrigger,Trigger1M)),NA())</f>
        <v>1.2752537687843457E-2</v>
      </c>
      <c r="O2610" s="44" t="e">
        <f>IFERROR(_xll.qlIndexFixing(ONIndex3M,I2610,TRUE,_xll.ohTrigger(RecalcTrigger,Trigger3M)),NA())</f>
        <v>#N/A</v>
      </c>
      <c r="P2610" s="44">
        <f>IFERROR(_xll.qlIndexFixing(ONIndex6M,I2610,TRUE,_xll.ohTrigger(RecalcTrigger,Trigger6M)),NA())</f>
        <v>1.2434197587802842E-2</v>
      </c>
      <c r="Q2610" s="183">
        <f>IFERROR(_xll.qlIndexFixing(ONIndex1Y,I2610,TRUE,_xll.ohTrigger(RecalcTrigger,Trigger1Y)),NA())</f>
        <v>1.3228832768099608E-2</v>
      </c>
    </row>
    <row r="2611" spans="2:17" x14ac:dyDescent="0.2">
      <c r="B2611" s="39" t="s">
        <v>42</v>
      </c>
      <c r="D2611" s="42">
        <f>_xll.qlCalendarAdvance(Calendar,$D2610,B2611,"f",FALSE)</f>
        <v>57769</v>
      </c>
      <c r="E2611" s="177">
        <f>_xll.qlInterestRateIndexValueDate(IndexON,D2611)</f>
        <v>57769</v>
      </c>
      <c r="F2611" s="193">
        <f>IFERROR(_xll.qlIndexFixing(IndexON,D2611,TRUE,_xll.ohTrigger(RecalcTrigger,TriggerON)),NA())</f>
        <v>1.2563265702318915E-2</v>
      </c>
      <c r="H2611" s="42">
        <f>_xll.qlCalendarAdvance(Calendar,$H2610,B2611,"f",FALSE)</f>
        <v>57769</v>
      </c>
      <c r="I2611" s="177">
        <f>_xll.qlInterestRateIndexValueDate(Index1M,$H2611)</f>
        <v>57773</v>
      </c>
      <c r="J2611" s="182">
        <f>IFERROR(_xll.qlIndexFixing(Index1M,$H2611,TRUE,_xll.ohTrigger(RecalcTrigger,Trigger1M)),NA())</f>
        <v>1.2727144006659835E-2</v>
      </c>
      <c r="K2611" s="44" t="e">
        <f>IFERROR(_xll.qlIndexFixing(Index3M,H2611,TRUE,_xll.ohTrigger(RecalcTrigger,Trigger3M)),NA())</f>
        <v>#N/A</v>
      </c>
      <c r="L2611" s="44">
        <f>IFERROR(_xll.qlIndexFixing(Index6M,$H2611,TRUE,_xll.ohTrigger(RecalcTrigger,Trigger6M)),NA())</f>
        <v>1.2368915222441932E-2</v>
      </c>
      <c r="M2611" s="183">
        <f>IFERROR(_xll.qlIndexFixing(Index1Y,$H2611,TRUE,_xll.ohTrigger(RecalcTrigger,Trigger1Y)),NA())</f>
        <v>1.3100140157480225E-2</v>
      </c>
      <c r="N2611" s="182">
        <f>IFERROR(_xll.qlIndexFixing(ONIndex1M,I2611,TRUE,_xll.ohTrigger(RecalcTrigger,Trigger1M)),NA())</f>
        <v>1.2741242717364543E-2</v>
      </c>
      <c r="O2611" s="44" t="e">
        <f>IFERROR(_xll.qlIndexFixing(ONIndex3M,I2611,TRUE,_xll.ohTrigger(RecalcTrigger,Trigger3M)),NA())</f>
        <v>#N/A</v>
      </c>
      <c r="P2611" s="44">
        <f>IFERROR(_xll.qlIndexFixing(ONIndex6M,I2611,TRUE,_xll.ohTrigger(RecalcTrigger,Trigger6M)),NA())</f>
        <v>1.2426115097285972E-2</v>
      </c>
      <c r="Q2611" s="183">
        <f>IFERROR(_xll.qlIndexFixing(ONIndex1Y,I2611,TRUE,_xll.ohTrigger(RecalcTrigger,Trigger1Y)),NA())</f>
        <v>1.3220333371233295E-2</v>
      </c>
    </row>
    <row r="2612" spans="2:17" x14ac:dyDescent="0.2">
      <c r="B2612" s="39" t="s">
        <v>42</v>
      </c>
      <c r="D2612" s="42">
        <f>_xll.qlCalendarAdvance(Calendar,$D2611,B2612,"f",FALSE)</f>
        <v>57776</v>
      </c>
      <c r="E2612" s="177">
        <f>_xll.qlInterestRateIndexValueDate(IndexON,D2612)</f>
        <v>57776</v>
      </c>
      <c r="F2612" s="193">
        <f>IFERROR(_xll.qlIndexFixing(IndexON,D2612,TRUE,_xll.ohTrigger(RecalcTrigger,TriggerON)),NA())</f>
        <v>1.2553531942680607E-2</v>
      </c>
      <c r="H2612" s="42">
        <f>_xll.qlCalendarAdvance(Calendar,$H2611,B2612,"f",FALSE)</f>
        <v>57776</v>
      </c>
      <c r="I2612" s="177">
        <f>_xll.qlInterestRateIndexValueDate(Index1M,$H2612)</f>
        <v>57780</v>
      </c>
      <c r="J2612" s="182">
        <f>IFERROR(_xll.qlIndexFixing(Index1M,$H2612,TRUE,_xll.ohTrigger(RecalcTrigger,Trigger1M)),NA())</f>
        <v>1.2715947133319075E-2</v>
      </c>
      <c r="K2612" s="44" t="e">
        <f>IFERROR(_xll.qlIndexFixing(Index3M,H2612,TRUE,_xll.ohTrigger(RecalcTrigger,Trigger3M)),NA())</f>
        <v>#N/A</v>
      </c>
      <c r="L2612" s="44">
        <f>IFERROR(_xll.qlIndexFixing(Index6M,$H2612,TRUE,_xll.ohTrigger(RecalcTrigger,Trigger6M)),NA())</f>
        <v>1.2361666261034276E-2</v>
      </c>
      <c r="M2612" s="183">
        <f>IFERROR(_xll.qlIndexFixing(Index1Y,$H2612,TRUE,_xll.ohTrigger(RecalcTrigger,Trigger1Y)),NA())</f>
        <v>1.3092268415117844E-2</v>
      </c>
      <c r="N2612" s="182">
        <f>IFERROR(_xll.qlIndexFixing(ONIndex1M,I2612,TRUE,_xll.ohTrigger(RecalcTrigger,Trigger1M)),NA())</f>
        <v>1.2729986118271697E-2</v>
      </c>
      <c r="O2612" s="44" t="e">
        <f>IFERROR(_xll.qlIndexFixing(ONIndex3M,I2612,TRUE,_xll.ohTrigger(RecalcTrigger,Trigger3M)),NA())</f>
        <v>#N/A</v>
      </c>
      <c r="P2612" s="44">
        <f>IFERROR(_xll.qlIndexFixing(ONIndex6M,I2612,TRUE,_xll.ohTrigger(RecalcTrigger,Trigger6M)),NA())</f>
        <v>1.2418095282553665E-2</v>
      </c>
      <c r="Q2612" s="183">
        <f>IFERROR(_xll.qlIndexFixing(ONIndex1Y,I2612,TRUE,_xll.ohTrigger(RecalcTrigger,Trigger1Y)),NA())</f>
        <v>1.3211860259421115E-2</v>
      </c>
    </row>
    <row r="2613" spans="2:17" x14ac:dyDescent="0.2">
      <c r="B2613" s="39" t="s">
        <v>42</v>
      </c>
      <c r="D2613" s="42">
        <f>_xll.qlCalendarAdvance(Calendar,$D2612,B2613,"f",FALSE)</f>
        <v>57783</v>
      </c>
      <c r="E2613" s="177">
        <f>_xll.qlInterestRateIndexValueDate(IndexON,D2613)</f>
        <v>57783</v>
      </c>
      <c r="F2613" s="193">
        <f>IFERROR(_xll.qlIndexFixing(IndexON,D2613,TRUE,_xll.ohTrigger(RecalcTrigger,TriggerON)),NA())</f>
        <v>1.2543836476730519E-2</v>
      </c>
      <c r="H2613" s="42">
        <f>_xll.qlCalendarAdvance(Calendar,$H2612,B2613,"f",FALSE)</f>
        <v>57783</v>
      </c>
      <c r="I2613" s="177">
        <f>_xll.qlInterestRateIndexValueDate(Index1M,$H2613)</f>
        <v>57787</v>
      </c>
      <c r="J2613" s="182">
        <f>IFERROR(_xll.qlIndexFixing(Index1M,$H2613,TRUE,_xll.ohTrigger(RecalcTrigger,Trigger1M)),NA())</f>
        <v>1.2704788947851865E-2</v>
      </c>
      <c r="K2613" s="44" t="e">
        <f>IFERROR(_xll.qlIndexFixing(Index3M,H2613,TRUE,_xll.ohTrigger(RecalcTrigger,Trigger3M)),NA())</f>
        <v>#N/A</v>
      </c>
      <c r="L2613" s="44">
        <f>IFERROR(_xll.qlIndexFixing(Index6M,$H2613,TRUE,_xll.ohTrigger(RecalcTrigger,Trigger6M)),NA())</f>
        <v>1.2354482148880411E-2</v>
      </c>
      <c r="M2613" s="183">
        <f>IFERROR(_xll.qlIndexFixing(Index1Y,$H2613,TRUE,_xll.ohTrigger(RecalcTrigger,Trigger1Y)),NA())</f>
        <v>1.3084425046886563E-2</v>
      </c>
      <c r="N2613" s="182">
        <f>IFERROR(_xll.qlIndexFixing(ONIndex1M,I2613,TRUE,_xll.ohTrigger(RecalcTrigger,Trigger1M)),NA())</f>
        <v>1.2718767983370682E-2</v>
      </c>
      <c r="O2613" s="44" t="e">
        <f>IFERROR(_xll.qlIndexFixing(ONIndex3M,I2613,TRUE,_xll.ohTrigger(RecalcTrigger,Trigger3M)),NA())</f>
        <v>#N/A</v>
      </c>
      <c r="P2613" s="44">
        <f>IFERROR(_xll.qlIndexFixing(ONIndex6M,I2613,TRUE,_xll.ohTrigger(RecalcTrigger,Trigger6M)),NA())</f>
        <v>1.2410138270304572E-2</v>
      </c>
      <c r="Q2613" s="183">
        <f>IFERROR(_xll.qlIndexFixing(ONIndex1Y,I2613,TRUE,_xll.ohTrigger(RecalcTrigger,Trigger1Y)),NA())</f>
        <v>1.3203413494373706E-2</v>
      </c>
    </row>
    <row r="2614" spans="2:17" x14ac:dyDescent="0.2">
      <c r="B2614" s="39" t="s">
        <v>42</v>
      </c>
      <c r="D2614" s="42">
        <f>_xll.qlCalendarAdvance(Calendar,$D2613,B2614,"f",FALSE)</f>
        <v>57790</v>
      </c>
      <c r="E2614" s="177">
        <f>_xll.qlInterestRateIndexValueDate(IndexON,D2614)</f>
        <v>57790</v>
      </c>
      <c r="F2614" s="193">
        <f>IFERROR(_xll.qlIndexFixing(IndexON,D2614,TRUE,_xll.ohTrigger(RecalcTrigger,TriggerON)),NA())</f>
        <v>1.2534179393277611E-2</v>
      </c>
      <c r="H2614" s="42">
        <f>_xll.qlCalendarAdvance(Calendar,$H2613,B2614,"f",FALSE)</f>
        <v>57790</v>
      </c>
      <c r="I2614" s="177">
        <f>_xll.qlInterestRateIndexValueDate(Index1M,$H2614)</f>
        <v>57794</v>
      </c>
      <c r="J2614" s="182">
        <f>IFERROR(_xll.qlIndexFixing(Index1M,$H2614,TRUE,_xll.ohTrigger(RecalcTrigger,Trigger1M)),NA())</f>
        <v>1.2693669543058811E-2</v>
      </c>
      <c r="K2614" s="44" t="e">
        <f>IFERROR(_xll.qlIndexFixing(Index3M,H2614,TRUE,_xll.ohTrigger(RecalcTrigger,Trigger3M)),NA())</f>
        <v>#N/A</v>
      </c>
      <c r="L2614" s="44">
        <f>IFERROR(_xll.qlIndexFixing(Index6M,$H2614,TRUE,_xll.ohTrigger(RecalcTrigger,Trigger6M)),NA())</f>
        <v>1.2347363012447437E-2</v>
      </c>
      <c r="M2614" s="183">
        <f>IFERROR(_xll.qlIndexFixing(Index1Y,$H2614,TRUE,_xll.ohTrigger(RecalcTrigger,Trigger1Y)),NA())</f>
        <v>1.3076610114996784E-2</v>
      </c>
      <c r="N2614" s="182">
        <f>IFERROR(_xll.qlIndexFixing(ONIndex1M,I2614,TRUE,_xll.ohTrigger(RecalcTrigger,Trigger1M)),NA())</f>
        <v>1.2707588405387327E-2</v>
      </c>
      <c r="O2614" s="44" t="e">
        <f>IFERROR(_xll.qlIndexFixing(ONIndex3M,I2614,TRUE,_xll.ohTrigger(RecalcTrigger,Trigger3M)),NA())</f>
        <v>#N/A</v>
      </c>
      <c r="P2614" s="44">
        <f>IFERROR(_xll.qlIndexFixing(ONIndex6M,I2614,TRUE,_xll.ohTrigger(RecalcTrigger,Trigger6M)),NA())</f>
        <v>1.2402244186437983E-2</v>
      </c>
      <c r="Q2614" s="183">
        <f>IFERROR(_xll.qlIndexFixing(ONIndex1Y,I2614,TRUE,_xll.ohTrigger(RecalcTrigger,Trigger1Y)),NA())</f>
        <v>1.3194993138441191E-2</v>
      </c>
    </row>
    <row r="2615" spans="2:17" x14ac:dyDescent="0.2">
      <c r="B2615" s="39" t="s">
        <v>42</v>
      </c>
      <c r="D2615" s="42">
        <f>_xll.qlCalendarAdvance(Calendar,$D2614,B2615,"f",FALSE)</f>
        <v>57797</v>
      </c>
      <c r="E2615" s="177">
        <f>_xll.qlInterestRateIndexValueDate(IndexON,D2615)</f>
        <v>57797</v>
      </c>
      <c r="F2615" s="193">
        <f>IFERROR(_xll.qlIndexFixing(IndexON,D2615,TRUE,_xll.ohTrigger(RecalcTrigger,TriggerON)),NA())</f>
        <v>1.2524560780571292E-2</v>
      </c>
      <c r="H2615" s="42">
        <f>_xll.qlCalendarAdvance(Calendar,$H2614,B2615,"f",FALSE)</f>
        <v>57797</v>
      </c>
      <c r="I2615" s="177">
        <f>_xll.qlInterestRateIndexValueDate(Index1M,$H2615)</f>
        <v>57801</v>
      </c>
      <c r="J2615" s="182">
        <f>IFERROR(_xll.qlIndexFixing(Index1M,$H2615,TRUE,_xll.ohTrigger(RecalcTrigger,Trigger1M)),NA())</f>
        <v>1.2682589011727625E-2</v>
      </c>
      <c r="K2615" s="44" t="e">
        <f>IFERROR(_xll.qlIndexFixing(Index3M,H2615,TRUE,_xll.ohTrigger(RecalcTrigger,Trigger3M)),NA())</f>
        <v>#N/A</v>
      </c>
      <c r="L2615" s="44">
        <f>IFERROR(_xll.qlIndexFixing(Index6M,$H2615,TRUE,_xll.ohTrigger(RecalcTrigger,Trigger6M)),NA())</f>
        <v>1.2340579255269664E-2</v>
      </c>
      <c r="M2615" s="183">
        <f>IFERROR(_xll.qlIndexFixing(Index1Y,$H2615,TRUE,_xll.ohTrigger(RecalcTrigger,Trigger1Y)),NA())</f>
        <v>1.3068823681659781E-2</v>
      </c>
      <c r="N2615" s="182">
        <f>IFERROR(_xll.qlIndexFixing(ONIndex1M,I2615,TRUE,_xll.ohTrigger(RecalcTrigger,Trigger1M)),NA())</f>
        <v>1.2696447477287265E-2</v>
      </c>
      <c r="O2615" s="44" t="e">
        <f>IFERROR(_xll.qlIndexFixing(ONIndex3M,I2615,TRUE,_xll.ohTrigger(RecalcTrigger,Trigger3M)),NA())</f>
        <v>#N/A</v>
      </c>
      <c r="P2615" s="44">
        <f>IFERROR(_xll.qlIndexFixing(ONIndex6M,I2615,TRUE,_xll.ohTrigger(RecalcTrigger,Trigger6M)),NA())</f>
        <v>1.2394413157892359E-2</v>
      </c>
      <c r="Q2615" s="183">
        <f>IFERROR(_xll.qlIndexFixing(ONIndex1Y,I2615,TRUE,_xll.ohTrigger(RecalcTrigger,Trigger1Y)),NA())</f>
        <v>1.318659925349408E-2</v>
      </c>
    </row>
    <row r="2616" spans="2:17" x14ac:dyDescent="0.2">
      <c r="B2616" s="39" t="s">
        <v>42</v>
      </c>
      <c r="D2616" s="42">
        <f>_xll.qlCalendarAdvance(Calendar,$D2615,B2616,"f",FALSE)</f>
        <v>57804</v>
      </c>
      <c r="E2616" s="177">
        <f>_xll.qlInterestRateIndexValueDate(IndexON,D2616)</f>
        <v>57804</v>
      </c>
      <c r="F2616" s="193">
        <f>IFERROR(_xll.qlIndexFixing(IndexON,D2616,TRUE,_xll.ohTrigger(RecalcTrigger,TriggerON)),NA())</f>
        <v>1.2514980727100777E-2</v>
      </c>
      <c r="H2616" s="42">
        <f>_xll.qlCalendarAdvance(Calendar,$H2615,B2616,"f",FALSE)</f>
        <v>57804</v>
      </c>
      <c r="I2616" s="177">
        <f>_xll.qlInterestRateIndexValueDate(Index1M,$H2616)</f>
        <v>57808</v>
      </c>
      <c r="J2616" s="182">
        <f>IFERROR(_xll.qlIndexFixing(Index1M,$H2616,TRUE,_xll.ohTrigger(RecalcTrigger,Trigger1M)),NA())</f>
        <v>1.2672109855305536E-2</v>
      </c>
      <c r="K2616" s="44" t="e">
        <f>IFERROR(_xll.qlIndexFixing(Index3M,H2616,TRUE,_xll.ohTrigger(RecalcTrigger,Trigger3M)),NA())</f>
        <v>#N/A</v>
      </c>
      <c r="L2616" s="44">
        <f>IFERROR(_xll.qlIndexFixing(Index6M,$H2616,TRUE,_xll.ohTrigger(RecalcTrigger,Trigger6M)),NA())</f>
        <v>1.2333585985614496E-2</v>
      </c>
      <c r="M2616" s="183">
        <f>IFERROR(_xll.qlIndexFixing(Index1Y,$H2616,TRUE,_xll.ohTrigger(RecalcTrigger,Trigger1Y)),NA())</f>
        <v>1.3061065809085958E-2</v>
      </c>
      <c r="N2616" s="182">
        <f>IFERROR(_xll.qlIndexFixing(ONIndex1M,I2616,TRUE,_xll.ohTrigger(RecalcTrigger,Trigger1M)),NA())</f>
        <v>1.2685345291716388E-2</v>
      </c>
      <c r="O2616" s="44" t="e">
        <f>IFERROR(_xll.qlIndexFixing(ONIndex3M,I2616,TRUE,_xll.ohTrigger(RecalcTrigger,Trigger3M)),NA())</f>
        <v>#N/A</v>
      </c>
      <c r="P2616" s="44">
        <f>IFERROR(_xll.qlIndexFixing(ONIndex6M,I2616,TRUE,_xll.ohTrigger(RecalcTrigger,Trigger6M)),NA())</f>
        <v>1.2386645310646927E-2</v>
      </c>
      <c r="Q2616" s="183">
        <f>IFERROR(_xll.qlIndexFixing(ONIndex1Y,I2616,TRUE,_xll.ohTrigger(RecalcTrigger,Trigger1Y)),NA())</f>
        <v>1.317823190164269E-2</v>
      </c>
    </row>
    <row r="2617" spans="2:17" x14ac:dyDescent="0.2">
      <c r="B2617" s="39" t="s">
        <v>42</v>
      </c>
      <c r="D2617" s="42">
        <f>_xll.qlCalendarAdvance(Calendar,$D2616,B2617,"f",FALSE)</f>
        <v>57811</v>
      </c>
      <c r="E2617" s="177">
        <f>_xll.qlInterestRateIndexValueDate(IndexON,D2617)</f>
        <v>57811</v>
      </c>
      <c r="F2617" s="193">
        <f>IFERROR(_xll.qlIndexFixing(IndexON,D2617,TRUE,_xll.ohTrigger(RecalcTrigger,TriggerON)),NA())</f>
        <v>1.2503589571018381E-2</v>
      </c>
      <c r="H2617" s="42">
        <f>_xll.qlCalendarAdvance(Calendar,$H2616,B2617,"f",FALSE)</f>
        <v>57811</v>
      </c>
      <c r="I2617" s="177">
        <f>_xll.qlInterestRateIndexValueDate(Index1M,$H2617)</f>
        <v>57817</v>
      </c>
      <c r="J2617" s="182">
        <f>IFERROR(_xll.qlIndexFixing(Index1M,$H2617,TRUE,_xll.ohTrigger(RecalcTrigger,Trigger1M)),NA())</f>
        <v>1.265796786211304E-2</v>
      </c>
      <c r="K2617" s="44" t="e">
        <f>IFERROR(_xll.qlIndexFixing(Index3M,H2617,TRUE,_xll.ohTrigger(RecalcTrigger,Trigger3M)),NA())</f>
        <v>#N/A</v>
      </c>
      <c r="L2617" s="44">
        <f>IFERROR(_xll.qlIndexFixing(Index6M,$H2617,TRUE,_xll.ohTrigger(RecalcTrigger,Trigger6M)),NA())</f>
        <v>1.2324690671927542E-2</v>
      </c>
      <c r="M2617" s="183">
        <f>IFERROR(_xll.qlIndexFixing(Index1Y,$H2617,TRUE,_xll.ohTrigger(RecalcTrigger,Trigger1Y)),NA())</f>
        <v>1.30511334684468E-2</v>
      </c>
      <c r="N2617" s="182">
        <f>IFERROR(_xll.qlIndexFixing(ONIndex1M,I2617,TRUE,_xll.ohTrigger(RecalcTrigger,Trigger1M)),NA())</f>
        <v>1.2669998569663221E-2</v>
      </c>
      <c r="O2617" s="44" t="e">
        <f>IFERROR(_xll.qlIndexFixing(ONIndex3M,I2617,TRUE,_xll.ohTrigger(RecalcTrigger,Trigger3M)),NA())</f>
        <v>#N/A</v>
      </c>
      <c r="P2617" s="44">
        <f>IFERROR(_xll.qlIndexFixing(ONIndex6M,I2617,TRUE,_xll.ohTrigger(RecalcTrigger,Trigger6M)),NA())</f>
        <v>1.2376084109746444E-2</v>
      </c>
      <c r="Q2617" s="183">
        <f>IFERROR(_xll.qlIndexFixing(ONIndex1Y,I2617,TRUE,_xll.ohTrigger(RecalcTrigger,Trigger1Y)),NA())</f>
        <v>1.3166806412687748E-2</v>
      </c>
    </row>
    <row r="2618" spans="2:17" x14ac:dyDescent="0.2">
      <c r="B2618" s="39" t="s">
        <v>42</v>
      </c>
      <c r="D2618" s="42">
        <f>_xll.qlCalendarAdvance(Calendar,$D2617,B2618,"f",FALSE)</f>
        <v>57818</v>
      </c>
      <c r="E2618" s="177">
        <f>_xll.qlInterestRateIndexValueDate(IndexON,D2618)</f>
        <v>57818</v>
      </c>
      <c r="F2618" s="193">
        <f>IFERROR(_xll.qlIndexFixing(IndexON,D2618,TRUE,_xll.ohTrigger(RecalcTrigger,TriggerON)),NA())</f>
        <v>1.2495936651584216E-2</v>
      </c>
      <c r="H2618" s="42">
        <f>_xll.qlCalendarAdvance(Calendar,$H2617,B2618,"f",FALSE)</f>
        <v>57818</v>
      </c>
      <c r="I2618" s="177">
        <f>_xll.qlInterestRateIndexValueDate(Index1M,$H2618)</f>
        <v>57822</v>
      </c>
      <c r="J2618" s="182">
        <f>IFERROR(_xll.qlIndexFixing(Index1M,$H2618,TRUE,_xll.ohTrigger(RecalcTrigger,Trigger1M)),NA())</f>
        <v>1.2650139165200969E-2</v>
      </c>
      <c r="K2618" s="44" t="e">
        <f>IFERROR(_xll.qlIndexFixing(Index3M,H2618,TRUE,_xll.ohTrigger(RecalcTrigger,Trigger3M)),NA())</f>
        <v>#N/A</v>
      </c>
      <c r="L2618" s="44">
        <f>IFERROR(_xll.qlIndexFixing(Index6M,$H2618,TRUE,_xll.ohTrigger(RecalcTrigger,Trigger6M)),NA())</f>
        <v>1.2319795604051692E-2</v>
      </c>
      <c r="M2618" s="183">
        <f>IFERROR(_xll.qlIndexFixing(Index1Y,$H2618,TRUE,_xll.ohTrigger(RecalcTrigger,Trigger1Y)),NA())</f>
        <v>1.3045635995076899E-2</v>
      </c>
      <c r="N2618" s="182">
        <f>IFERROR(_xll.qlIndexFixing(ONIndex1M,I2618,TRUE,_xll.ohTrigger(RecalcTrigger,Trigger1M)),NA())</f>
        <v>1.2663257519704985E-2</v>
      </c>
      <c r="O2618" s="44" t="e">
        <f>IFERROR(_xll.qlIndexFixing(ONIndex3M,I2618,TRUE,_xll.ohTrigger(RecalcTrigger,Trigger3M)),NA())</f>
        <v>#N/A</v>
      </c>
      <c r="P2618" s="44">
        <f>IFERROR(_xll.qlIndexFixing(ONIndex6M,I2618,TRUE,_xll.ohTrigger(RecalcTrigger,Trigger6M)),NA())</f>
        <v>1.2371299666051883E-2</v>
      </c>
      <c r="Q2618" s="183">
        <f>IFERROR(_xll.qlIndexFixing(ONIndex1Y,I2618,TRUE,_xll.ohTrigger(RecalcTrigger,Trigger1Y)),NA())</f>
        <v>1.316157704542853E-2</v>
      </c>
    </row>
    <row r="2619" spans="2:17" x14ac:dyDescent="0.2">
      <c r="B2619" s="39" t="s">
        <v>42</v>
      </c>
      <c r="D2619" s="42">
        <f>_xll.qlCalendarAdvance(Calendar,$D2618,B2619,"f",FALSE)</f>
        <v>57825</v>
      </c>
      <c r="E2619" s="177">
        <f>_xll.qlInterestRateIndexValueDate(IndexON,D2619)</f>
        <v>57825</v>
      </c>
      <c r="F2619" s="193">
        <f>IFERROR(_xll.qlIndexFixing(IndexON,D2619,TRUE,_xll.ohTrigger(RecalcTrigger,TriggerON)),NA())</f>
        <v>1.248647280635673E-2</v>
      </c>
      <c r="H2619" s="42">
        <f>_xll.qlCalendarAdvance(Calendar,$H2618,B2619,"f",FALSE)</f>
        <v>57825</v>
      </c>
      <c r="I2619" s="177">
        <f>_xll.qlInterestRateIndexValueDate(Index1M,$H2619)</f>
        <v>57829</v>
      </c>
      <c r="J2619" s="182">
        <f>IFERROR(_xll.qlIndexFixing(Index1M,$H2619,TRUE,_xll.ohTrigger(RecalcTrigger,Trigger1M)),NA())</f>
        <v>1.2639212628235086E-2</v>
      </c>
      <c r="K2619" s="44" t="e">
        <f>IFERROR(_xll.qlIndexFixing(Index3M,H2619,TRUE,_xll.ohTrigger(RecalcTrigger,Trigger3M)),NA())</f>
        <v>#N/A</v>
      </c>
      <c r="L2619" s="44">
        <f>IFERROR(_xll.qlIndexFixing(Index6M,$H2619,TRUE,_xll.ohTrigger(RecalcTrigger,Trigger6M)),NA())</f>
        <v>1.2312998745118963E-2</v>
      </c>
      <c r="M2619" s="183">
        <f>IFERROR(_xll.qlIndexFixing(Index1Y,$H2619,TRUE,_xll.ohTrigger(RecalcTrigger,Trigger1Y)),NA())</f>
        <v>1.3037964178066628E-2</v>
      </c>
      <c r="N2619" s="182">
        <f>IFERROR(_xll.qlIndexFixing(ONIndex1M,I2619,TRUE,_xll.ohTrigger(RecalcTrigger,Trigger1M)),NA())</f>
        <v>1.2650705966628095E-2</v>
      </c>
      <c r="O2619" s="44" t="e">
        <f>IFERROR(_xll.qlIndexFixing(ONIndex3M,I2619,TRUE,_xll.ohTrigger(RecalcTrigger,Trigger3M)),NA())</f>
        <v>#N/A</v>
      </c>
      <c r="P2619" s="44">
        <f>IFERROR(_xll.qlIndexFixing(ONIndex6M,I2619,TRUE,_xll.ohTrigger(RecalcTrigger,Trigger6M)),NA())</f>
        <v>1.2362644811059198E-2</v>
      </c>
      <c r="Q2619" s="183">
        <f>IFERROR(_xll.qlIndexFixing(ONIndex1Y,I2619,TRUE,_xll.ohTrigger(RecalcTrigger,Trigger1Y)),NA())</f>
        <v>1.3152107938489976E-2</v>
      </c>
    </row>
    <row r="2620" spans="2:17" x14ac:dyDescent="0.2">
      <c r="B2620" s="39" t="s">
        <v>42</v>
      </c>
      <c r="D2620" s="42">
        <f>_xll.qlCalendarAdvance(Calendar,$D2619,B2620,"f",FALSE)</f>
        <v>57832</v>
      </c>
      <c r="E2620" s="177">
        <f>_xll.qlInterestRateIndexValueDate(IndexON,D2620)</f>
        <v>57832</v>
      </c>
      <c r="F2620" s="193">
        <f>IFERROR(_xll.qlIndexFixing(IndexON,D2620,TRUE,_xll.ohTrigger(RecalcTrigger,TriggerON)),NA())</f>
        <v>1.2477047874321912E-2</v>
      </c>
      <c r="H2620" s="42">
        <f>_xll.qlCalendarAdvance(Calendar,$H2619,B2620,"f",FALSE)</f>
        <v>57832</v>
      </c>
      <c r="I2620" s="177">
        <f>_xll.qlInterestRateIndexValueDate(Index1M,$H2620)</f>
        <v>57836</v>
      </c>
      <c r="J2620" s="182">
        <f>IFERROR(_xll.qlIndexFixing(Index1M,$H2620,TRUE,_xll.ohTrigger(RecalcTrigger,Trigger1M)),NA())</f>
        <v>1.262777270505188E-2</v>
      </c>
      <c r="K2620" s="44" t="e">
        <f>IFERROR(_xll.qlIndexFixing(Index3M,H2620,TRUE,_xll.ohTrigger(RecalcTrigger,Trigger3M)),NA())</f>
        <v>#N/A</v>
      </c>
      <c r="L2620" s="44">
        <f>IFERROR(_xll.qlIndexFixing(Index6M,$H2620,TRUE,_xll.ohTrigger(RecalcTrigger,Trigger6M)),NA())</f>
        <v>1.2306019766811324E-2</v>
      </c>
      <c r="M2620" s="183">
        <f>IFERROR(_xll.qlIndexFixing(Index1Y,$H2620,TRUE,_xll.ohTrigger(RecalcTrigger,Trigger1Y)),NA())</f>
        <v>1.303032117067034E-2</v>
      </c>
      <c r="N2620" s="182">
        <f>IFERROR(_xll.qlIndexFixing(ONIndex1M,I2620,TRUE,_xll.ohTrigger(RecalcTrigger,Trigger1M)),NA())</f>
        <v>1.2641325831719286E-2</v>
      </c>
      <c r="O2620" s="44" t="e">
        <f>IFERROR(_xll.qlIndexFixing(ONIndex3M,I2620,TRUE,_xll.ohTrigger(RecalcTrigger,Trigger3M)),NA())</f>
        <v>#N/A</v>
      </c>
      <c r="P2620" s="44">
        <f>IFERROR(_xll.qlIndexFixing(ONIndex6M,I2620,TRUE,_xll.ohTrigger(RecalcTrigger,Trigger6M)),NA())</f>
        <v>1.235620826368411E-2</v>
      </c>
      <c r="Q2620" s="183">
        <f>IFERROR(_xll.qlIndexFixing(ONIndex1Y,I2620,TRUE,_xll.ohTrigger(RecalcTrigger,Trigger1Y)),NA())</f>
        <v>1.314502906620163E-2</v>
      </c>
    </row>
    <row r="2621" spans="2:17" x14ac:dyDescent="0.2">
      <c r="B2621" s="39" t="s">
        <v>42</v>
      </c>
      <c r="D2621" s="42">
        <f>_xll.qlCalendarAdvance(Calendar,$D2620,B2621,"f",FALSE)</f>
        <v>57839</v>
      </c>
      <c r="E2621" s="177">
        <f>_xll.qlInterestRateIndexValueDate(IndexON,D2621)</f>
        <v>57839</v>
      </c>
      <c r="F2621" s="193">
        <f>IFERROR(_xll.qlIndexFixing(IndexON,D2621,TRUE,_xll.ohTrigger(RecalcTrigger,TriggerON)),NA())</f>
        <v>1.2467661943489361E-2</v>
      </c>
      <c r="H2621" s="42">
        <f>_xll.qlCalendarAdvance(Calendar,$H2620,B2621,"f",FALSE)</f>
        <v>57839</v>
      </c>
      <c r="I2621" s="177">
        <f>_xll.qlInterestRateIndexValueDate(Index1M,$H2621)</f>
        <v>57843</v>
      </c>
      <c r="J2621" s="182">
        <f>IFERROR(_xll.qlIndexFixing(Index1M,$H2621,TRUE,_xll.ohTrigger(RecalcTrigger,Trigger1M)),NA())</f>
        <v>1.2616927363299476E-2</v>
      </c>
      <c r="K2621" s="44" t="e">
        <f>IFERROR(_xll.qlIndexFixing(Index3M,H2621,TRUE,_xll.ohTrigger(RecalcTrigger,Trigger3M)),NA())</f>
        <v>#N/A</v>
      </c>
      <c r="L2621" s="44">
        <f>IFERROR(_xll.qlIndexFixing(Index6M,$H2621,TRUE,_xll.ohTrigger(RecalcTrigger,Trigger6M)),NA())</f>
        <v>1.2299359001930804E-2</v>
      </c>
      <c r="M2621" s="183">
        <f>IFERROR(_xll.qlIndexFixing(Index1Y,$H2621,TRUE,_xll.ohTrigger(RecalcTrigger,Trigger1Y)),NA())</f>
        <v>1.30227070351015E-2</v>
      </c>
      <c r="N2621" s="182">
        <f>IFERROR(_xll.qlIndexFixing(ONIndex1M,I2621,TRUE,_xll.ohTrigger(RecalcTrigger,Trigger1M)),NA())</f>
        <v>1.2630418751280459E-2</v>
      </c>
      <c r="O2621" s="44" t="e">
        <f>IFERROR(_xll.qlIndexFixing(ONIndex3M,I2621,TRUE,_xll.ohTrigger(RecalcTrigger,Trigger3M)),NA())</f>
        <v>#N/A</v>
      </c>
      <c r="P2621" s="44">
        <f>IFERROR(_xll.qlIndexFixing(ONIndex6M,I2621,TRUE,_xll.ohTrigger(RecalcTrigger,Trigger6M)),NA())</f>
        <v>1.2348758219422606E-2</v>
      </c>
      <c r="Q2621" s="183">
        <f>IFERROR(_xll.qlIndexFixing(ONIndex1Y,I2621,TRUE,_xll.ohTrigger(RecalcTrigger,Trigger1Y)),NA())</f>
        <v>1.3136795310684235E-2</v>
      </c>
    </row>
    <row r="2622" spans="2:17" x14ac:dyDescent="0.2">
      <c r="B2622" s="39" t="s">
        <v>42</v>
      </c>
      <c r="D2622" s="42">
        <f>_xll.qlCalendarAdvance(Calendar,$D2621,B2622,"f",FALSE)</f>
        <v>57846</v>
      </c>
      <c r="E2622" s="177">
        <f>_xll.qlInterestRateIndexValueDate(IndexON,D2622)</f>
        <v>57846</v>
      </c>
      <c r="F2622" s="193">
        <f>IFERROR(_xll.qlIndexFixing(IndexON,D2622,TRUE,_xll.ohTrigger(RecalcTrigger,TriggerON)),NA())</f>
        <v>1.245831510242823E-2</v>
      </c>
      <c r="H2622" s="42">
        <f>_xll.qlCalendarAdvance(Calendar,$H2621,B2622,"f",FALSE)</f>
        <v>57846</v>
      </c>
      <c r="I2622" s="177">
        <f>_xll.qlInterestRateIndexValueDate(Index1M,$H2622)</f>
        <v>57850</v>
      </c>
      <c r="J2622" s="182">
        <f>IFERROR(_xll.qlIndexFixing(Index1M,$H2622,TRUE,_xll.ohTrigger(RecalcTrigger,Trigger1M)),NA())</f>
        <v>1.2606121544605444E-2</v>
      </c>
      <c r="K2622" s="44" t="e">
        <f>IFERROR(_xll.qlIndexFixing(Index3M,H2622,TRUE,_xll.ohTrigger(RecalcTrigger,Trigger3M)),NA())</f>
        <v>#N/A</v>
      </c>
      <c r="L2622" s="44">
        <f>IFERROR(_xll.qlIndexFixing(Index6M,$H2622,TRUE,_xll.ohTrigger(RecalcTrigger,Trigger6M)),NA())</f>
        <v>1.2292764224685639E-2</v>
      </c>
      <c r="M2622" s="183">
        <f>IFERROR(_xll.qlIndexFixing(Index1Y,$H2622,TRUE,_xll.ohTrigger(RecalcTrigger,Trigger1Y)),NA())</f>
        <v>1.3015121833575328E-2</v>
      </c>
      <c r="N2622" s="182">
        <f>IFERROR(_xll.qlIndexFixing(ONIndex1M,I2622,TRUE,_xll.ohTrigger(RecalcTrigger,Trigger1M)),NA())</f>
        <v>1.2619550970285331E-2</v>
      </c>
      <c r="O2622" s="44" t="e">
        <f>IFERROR(_xll.qlIndexFixing(ONIndex3M,I2622,TRUE,_xll.ohTrigger(RecalcTrigger,Trigger3M)),NA())</f>
        <v>#N/A</v>
      </c>
      <c r="P2622" s="44">
        <f>IFERROR(_xll.qlIndexFixing(ONIndex6M,I2622,TRUE,_xll.ohTrigger(RecalcTrigger,Trigger6M)),NA())</f>
        <v>1.2341372114894611E-2</v>
      </c>
      <c r="Q2622" s="183">
        <f>IFERROR(_xll.qlIndexFixing(ONIndex1Y,I2622,TRUE,_xll.ohTrigger(RecalcTrigger,Trigger1Y)),NA())</f>
        <v>1.3128588460604718E-2</v>
      </c>
    </row>
    <row r="2623" spans="2:17" x14ac:dyDescent="0.2">
      <c r="B2623" s="39" t="s">
        <v>42</v>
      </c>
      <c r="D2623" s="42">
        <f>_xll.qlCalendarAdvance(Calendar,$D2622,B2623,"f",FALSE)</f>
        <v>57853</v>
      </c>
      <c r="E2623" s="177">
        <f>_xll.qlInterestRateIndexValueDate(IndexON,D2623)</f>
        <v>57853</v>
      </c>
      <c r="F2623" s="193">
        <f>IFERROR(_xll.qlIndexFixing(IndexON,D2623,TRUE,_xll.ohTrigger(RecalcTrigger,TriggerON)),NA())</f>
        <v>1.2449007439787607E-2</v>
      </c>
      <c r="H2623" s="42">
        <f>_xll.qlCalendarAdvance(Calendar,$H2622,B2623,"f",FALSE)</f>
        <v>57853</v>
      </c>
      <c r="I2623" s="177">
        <f>_xll.qlInterestRateIndexValueDate(Index1M,$H2623)</f>
        <v>57857</v>
      </c>
      <c r="J2623" s="182">
        <f>IFERROR(_xll.qlIndexFixing(Index1M,$H2623,TRUE,_xll.ohTrigger(RecalcTrigger,Trigger1M)),NA())</f>
        <v>1.2595355341765237E-2</v>
      </c>
      <c r="K2623" s="44" t="e">
        <f>IFERROR(_xll.qlIndexFixing(Index3M,H2623,TRUE,_xll.ohTrigger(RecalcTrigger,Trigger3M)),NA())</f>
        <v>#N/A</v>
      </c>
      <c r="L2623" s="44">
        <f>IFERROR(_xll.qlIndexFixing(Index6M,$H2623,TRUE,_xll.ohTrigger(RecalcTrigger,Trigger6M)),NA())</f>
        <v>1.2286235561587242E-2</v>
      </c>
      <c r="M2623" s="183">
        <f>IFERROR(_xll.qlIndexFixing(Index1Y,$H2623,TRUE,_xll.ohTrigger(RecalcTrigger,Trigger1Y)),NA())</f>
        <v>1.3007565628305949E-2</v>
      </c>
      <c r="N2623" s="182">
        <f>IFERROR(_xll.qlIndexFixing(ONIndex1M,I2623,TRUE,_xll.ohTrigger(RecalcTrigger,Trigger1M)),NA())</f>
        <v>1.260872258145973E-2</v>
      </c>
      <c r="O2623" s="44" t="e">
        <f>IFERROR(_xll.qlIndexFixing(ONIndex3M,I2623,TRUE,_xll.ohTrigger(RecalcTrigger,Trigger3M)),NA())</f>
        <v>#N/A</v>
      </c>
      <c r="P2623" s="44">
        <f>IFERROR(_xll.qlIndexFixing(ONIndex6M,I2623,TRUE,_xll.ohTrigger(RecalcTrigger,Trigger6M)),NA())</f>
        <v>1.2334050076319159E-2</v>
      </c>
      <c r="Q2623" s="183">
        <f>IFERROR(_xll.qlIndexFixing(ONIndex1Y,I2623,TRUE,_xll.ohTrigger(RecalcTrigger,Trigger1Y)),NA())</f>
        <v>1.3120408577993459E-2</v>
      </c>
    </row>
    <row r="2624" spans="2:17" x14ac:dyDescent="0.2">
      <c r="B2624" s="39" t="s">
        <v>42</v>
      </c>
      <c r="D2624" s="42">
        <f>_xll.qlCalendarAdvance(Calendar,$D2623,B2624,"f",FALSE)</f>
        <v>57860</v>
      </c>
      <c r="E2624" s="177">
        <f>_xll.qlInterestRateIndexValueDate(IndexON,D2624)</f>
        <v>57860</v>
      </c>
      <c r="F2624" s="193">
        <f>IFERROR(_xll.qlIndexFixing(IndexON,D2624,TRUE,_xll.ohTrigger(RecalcTrigger,TriggerON)),NA())</f>
        <v>1.2439739043736964E-2</v>
      </c>
      <c r="H2624" s="42">
        <f>_xll.qlCalendarAdvance(Calendar,$H2623,B2624,"f",FALSE)</f>
        <v>57860</v>
      </c>
      <c r="I2624" s="177">
        <f>_xll.qlInterestRateIndexValueDate(Index1M,$H2624)</f>
        <v>57864</v>
      </c>
      <c r="J2624" s="182">
        <f>IFERROR(_xll.qlIndexFixing(Index1M,$H2624,TRUE,_xll.ohTrigger(RecalcTrigger,Trigger1M)),NA())</f>
        <v>1.2585171736199108E-2</v>
      </c>
      <c r="K2624" s="44" t="e">
        <f>IFERROR(_xll.qlIndexFixing(Index3M,H2624,TRUE,_xll.ohTrigger(RecalcTrigger,Trigger3M)),NA())</f>
        <v>#N/A</v>
      </c>
      <c r="L2624" s="44">
        <f>IFERROR(_xll.qlIndexFixing(Index6M,$H2624,TRUE,_xll.ohTrigger(RecalcTrigger,Trigger6M)),NA())</f>
        <v>1.2280002828913311E-2</v>
      </c>
      <c r="M2624" s="183">
        <f>IFERROR(_xll.qlIndexFixing(Index1Y,$H2624,TRUE,_xll.ohTrigger(RecalcTrigger,Trigger1Y)),NA())</f>
        <v>1.3000038481509898E-2</v>
      </c>
      <c r="N2624" s="182">
        <f>IFERROR(_xll.qlIndexFixing(ONIndex1M,I2624,TRUE,_xll.ohTrigger(RecalcTrigger,Trigger1M)),NA())</f>
        <v>1.2597933677849227E-2</v>
      </c>
      <c r="O2624" s="44" t="e">
        <f>IFERROR(_xll.qlIndexFixing(ONIndex3M,I2624,TRUE,_xll.ohTrigger(RecalcTrigger,Trigger3M)),NA())</f>
        <v>#N/A</v>
      </c>
      <c r="P2624" s="44">
        <f>IFERROR(_xll.qlIndexFixing(ONIndex6M,I2624,TRUE,_xll.ohTrigger(RecalcTrigger,Trigger6M)),NA())</f>
        <v>1.2326792230314965E-2</v>
      </c>
      <c r="Q2624" s="183">
        <f>IFERROR(_xll.qlIndexFixing(ONIndex1Y,I2624,TRUE,_xll.ohTrigger(RecalcTrigger,Trigger1Y)),NA())</f>
        <v>1.3112255724880839E-2</v>
      </c>
    </row>
    <row r="2625" spans="2:17" x14ac:dyDescent="0.2">
      <c r="B2625" s="39" t="s">
        <v>42</v>
      </c>
      <c r="D2625" s="42">
        <f>_xll.qlCalendarAdvance(Calendar,$D2624,B2625,"f",FALSE)</f>
        <v>57867</v>
      </c>
      <c r="E2625" s="177">
        <f>_xll.qlInterestRateIndexValueDate(IndexON,D2625)</f>
        <v>57867</v>
      </c>
      <c r="F2625" s="193">
        <f>IFERROR(_xll.qlIndexFixing(IndexON,D2625,TRUE,_xll.ohTrigger(RecalcTrigger,TriggerON)),NA())</f>
        <v>1.2430510002845452E-2</v>
      </c>
      <c r="H2625" s="42">
        <f>_xll.qlCalendarAdvance(Calendar,$H2624,B2625,"f",FALSE)</f>
        <v>57867</v>
      </c>
      <c r="I2625" s="177">
        <f>_xll.qlInterestRateIndexValueDate(Index1M,$H2625)</f>
        <v>57871</v>
      </c>
      <c r="J2625" s="182">
        <f>IFERROR(_xll.qlIndexFixing(Index1M,$H2625,TRUE,_xll.ohTrigger(RecalcTrigger,Trigger1M)),NA())</f>
        <v>1.2574482565946177E-2</v>
      </c>
      <c r="K2625" s="44" t="e">
        <f>IFERROR(_xll.qlIndexFixing(Index3M,H2625,TRUE,_xll.ohTrigger(RecalcTrigger,Trigger3M)),NA())</f>
        <v>#N/A</v>
      </c>
      <c r="L2625" s="44">
        <f>IFERROR(_xll.qlIndexFixing(Index6M,$H2625,TRUE,_xll.ohTrigger(RecalcTrigger,Trigger6M)),NA())</f>
        <v>1.2273602206932467E-2</v>
      </c>
      <c r="M2625" s="183">
        <f>IFERROR(_xll.qlIndexFixing(Index1Y,$H2625,TRUE,_xll.ohTrigger(RecalcTrigger,Trigger1Y)),NA())</f>
        <v>1.2992540455403486E-2</v>
      </c>
      <c r="N2625" s="182">
        <f>IFERROR(_xll.qlIndexFixing(ONIndex1M,I2625,TRUE,_xll.ohTrigger(RecalcTrigger,Trigger1M)),NA())</f>
        <v>1.2587184352019776E-2</v>
      </c>
      <c r="O2625" s="44" t="e">
        <f>IFERROR(_xll.qlIndexFixing(ONIndex3M,I2625,TRUE,_xll.ohTrigger(RecalcTrigger,Trigger3M)),NA())</f>
        <v>#N/A</v>
      </c>
      <c r="P2625" s="44">
        <f>IFERROR(_xll.qlIndexFixing(ONIndex6M,I2625,TRUE,_xll.ohTrigger(RecalcTrigger,Trigger6M)),NA())</f>
        <v>1.2319598703101065E-2</v>
      </c>
      <c r="Q2625" s="183">
        <f>IFERROR(_xll.qlIndexFixing(ONIndex1Y,I2625,TRUE,_xll.ohTrigger(RecalcTrigger,Trigger1Y)),NA())</f>
        <v>1.3104129963217304E-2</v>
      </c>
    </row>
    <row r="2626" spans="2:17" x14ac:dyDescent="0.2">
      <c r="B2626" s="39" t="s">
        <v>42</v>
      </c>
      <c r="D2626" s="42">
        <f>_xll.qlCalendarAdvance(Calendar,$D2625,B2626,"f",FALSE)</f>
        <v>57874</v>
      </c>
      <c r="E2626" s="177">
        <f>_xll.qlInterestRateIndexValueDate(IndexON,D2626)</f>
        <v>57874</v>
      </c>
      <c r="F2626" s="193">
        <f>IFERROR(_xll.qlIndexFixing(IndexON,D2626,TRUE,_xll.ohTrigger(RecalcTrigger,TriggerON)),NA())</f>
        <v>1.2421320405522351E-2</v>
      </c>
      <c r="H2626" s="42">
        <f>_xll.qlCalendarAdvance(Calendar,$H2625,B2626,"f",FALSE)</f>
        <v>57874</v>
      </c>
      <c r="I2626" s="177">
        <f>_xll.qlInterestRateIndexValueDate(Index1M,$H2626)</f>
        <v>57878</v>
      </c>
      <c r="J2626" s="182">
        <f>IFERROR(_xll.qlIndexFixing(Index1M,$H2626,TRUE,_xll.ohTrigger(RecalcTrigger,Trigger1M)),NA())</f>
        <v>1.2563833281611814E-2</v>
      </c>
      <c r="K2626" s="44" t="e">
        <f>IFERROR(_xll.qlIndexFixing(Index3M,H2626,TRUE,_xll.ohTrigger(RecalcTrigger,Trigger3M)),NA())</f>
        <v>#N/A</v>
      </c>
      <c r="L2626" s="44">
        <f>IFERROR(_xll.qlIndexFixing(Index6M,$H2626,TRUE,_xll.ohTrigger(RecalcTrigger,Trigger6M)),NA())</f>
        <v>1.2267268067251071E-2</v>
      </c>
      <c r="M2626" s="183">
        <f>IFERROR(_xll.qlIndexFixing(Index1Y,$H2626,TRUE,_xll.ohTrigger(RecalcTrigger,Trigger1Y)),NA())</f>
        <v>1.298507161220303E-2</v>
      </c>
      <c r="N2626" s="182">
        <f>IFERROR(_xll.qlIndexFixing(ONIndex1M,I2626,TRUE,_xll.ohTrigger(RecalcTrigger,Trigger1M)),NA())</f>
        <v>1.2576474696857076E-2</v>
      </c>
      <c r="O2626" s="44" t="e">
        <f>IFERROR(_xll.qlIndexFixing(ONIndex3M,I2626,TRUE,_xll.ohTrigger(RecalcTrigger,Trigger3M)),NA())</f>
        <v>#N/A</v>
      </c>
      <c r="P2626" s="44">
        <f>IFERROR(_xll.qlIndexFixing(ONIndex6M,I2626,TRUE,_xll.ohTrigger(RecalcTrigger,Trigger6M)),NA())</f>
        <v>1.2312469621056366E-2</v>
      </c>
      <c r="Q2626" s="183">
        <f>IFERROR(_xll.qlIndexFixing(ONIndex1Y,I2626,TRUE,_xll.ohTrigger(RecalcTrigger,Trigger1Y)),NA())</f>
        <v>1.3096031355352977E-2</v>
      </c>
    </row>
    <row r="2627" spans="2:17" x14ac:dyDescent="0.2">
      <c r="B2627" s="39" t="s">
        <v>42</v>
      </c>
      <c r="D2627" s="42">
        <f>_xll.qlCalendarAdvance(Calendar,$D2626,B2627,"f",FALSE)</f>
        <v>57881</v>
      </c>
      <c r="E2627" s="177">
        <f>_xll.qlInterestRateIndexValueDate(IndexON,D2627)</f>
        <v>57881</v>
      </c>
      <c r="F2627" s="193">
        <f>IFERROR(_xll.qlIndexFixing(IndexON,D2627,TRUE,_xll.ohTrigger(RecalcTrigger,TriggerON)),NA())</f>
        <v>1.2412170340176942E-2</v>
      </c>
      <c r="H2627" s="42">
        <f>_xll.qlCalendarAdvance(Calendar,$H2626,B2627,"f",FALSE)</f>
        <v>57881</v>
      </c>
      <c r="I2627" s="177">
        <f>_xll.qlInterestRateIndexValueDate(Index1M,$H2627)</f>
        <v>57885</v>
      </c>
      <c r="J2627" s="182">
        <f>IFERROR(_xll.qlIndexFixing(Index1M,$H2627,TRUE,_xll.ohTrigger(RecalcTrigger,Trigger1M)),NA())</f>
        <v>1.2553223975991123E-2</v>
      </c>
      <c r="K2627" s="44" t="e">
        <f>IFERROR(_xll.qlIndexFixing(Index3M,H2627,TRUE,_xll.ohTrigger(RecalcTrigger,Trigger3M)),NA())</f>
        <v>#N/A</v>
      </c>
      <c r="L2627" s="44">
        <f>IFERROR(_xll.qlIndexFixing(Index6M,$H2627,TRUE,_xll.ohTrigger(RecalcTrigger,Trigger6M)),NA())</f>
        <v>1.2261000536399601E-2</v>
      </c>
      <c r="M2627" s="183">
        <f>IFERROR(_xll.qlIndexFixing(Index1Y,$H2627,TRUE,_xll.ohTrigger(RecalcTrigger,Trigger1Y)),NA())</f>
        <v>1.2977632014127251E-2</v>
      </c>
      <c r="N2627" s="182">
        <f>IFERROR(_xll.qlIndexFixing(ONIndex1M,I2627,TRUE,_xll.ohTrigger(RecalcTrigger,Trigger1M)),NA())</f>
        <v>1.2565804805086955E-2</v>
      </c>
      <c r="O2627" s="44" t="e">
        <f>IFERROR(_xll.qlIndexFixing(ONIndex3M,I2627,TRUE,_xll.ohTrigger(RecalcTrigger,Trigger3M)),NA())</f>
        <v>#N/A</v>
      </c>
      <c r="P2627" s="44">
        <f>IFERROR(_xll.qlIndexFixing(ONIndex6M,I2627,TRUE,_xll.ohTrigger(RecalcTrigger,Trigger6M)),NA())</f>
        <v>1.2305405110719647E-2</v>
      </c>
      <c r="Q2627" s="183">
        <f>IFERROR(_xll.qlIndexFixing(ONIndex1Y,I2627,TRUE,_xll.ohTrigger(RecalcTrigger,Trigger1Y)),NA())</f>
        <v>1.3087959963158369E-2</v>
      </c>
    </row>
    <row r="2628" spans="2:17" x14ac:dyDescent="0.2">
      <c r="B2628" s="39" t="s">
        <v>42</v>
      </c>
      <c r="D2628" s="42">
        <f>_xll.qlCalendarAdvance(Calendar,$D2627,B2628,"f",FALSE)</f>
        <v>57888</v>
      </c>
      <c r="E2628" s="177">
        <f>_xll.qlInterestRateIndexValueDate(IndexON,D2628)</f>
        <v>57888</v>
      </c>
      <c r="F2628" s="193">
        <f>IFERROR(_xll.qlIndexFixing(IndexON,D2628,TRUE,_xll.ohTrigger(RecalcTrigger,TriggerON)),NA())</f>
        <v>1.2403059895298441E-2</v>
      </c>
      <c r="H2628" s="42">
        <f>_xll.qlCalendarAdvance(Calendar,$H2627,B2628,"f",FALSE)</f>
        <v>57888</v>
      </c>
      <c r="I2628" s="177">
        <f>_xll.qlInterestRateIndexValueDate(Index1M,$H2628)</f>
        <v>57892</v>
      </c>
      <c r="J2628" s="182">
        <f>IFERROR(_xll.qlIndexFixing(Index1M,$H2628,TRUE,_xll.ohTrigger(RecalcTrigger,Trigger1M)),NA())</f>
        <v>1.254212181337728E-2</v>
      </c>
      <c r="K2628" s="44" t="e">
        <f>IFERROR(_xll.qlIndexFixing(Index3M,H2628,TRUE,_xll.ohTrigger(RecalcTrigger,Trigger3M)),NA())</f>
        <v>#N/A</v>
      </c>
      <c r="L2628" s="44">
        <f>IFERROR(_xll.qlIndexFixing(Index6M,$H2628,TRUE,_xll.ohTrigger(RecalcTrigger,Trigger6M)),NA())</f>
        <v>1.2254377468959202E-2</v>
      </c>
      <c r="M2628" s="183">
        <f>IFERROR(_xll.qlIndexFixing(Index1Y,$H2628,TRUE,_xll.ohTrigger(RecalcTrigger,Trigger1Y)),NA())</f>
        <v>1.2970221723393122E-2</v>
      </c>
      <c r="N2628" s="182">
        <f>IFERROR(_xll.qlIndexFixing(ONIndex1M,I2628,TRUE,_xll.ohTrigger(RecalcTrigger,Trigger1M)),NA())</f>
        <v>1.255517476983492E-2</v>
      </c>
      <c r="O2628" s="44" t="e">
        <f>IFERROR(_xll.qlIndexFixing(ONIndex3M,I2628,TRUE,_xll.ohTrigger(RecalcTrigger,Trigger3M)),NA())</f>
        <v>#N/A</v>
      </c>
      <c r="P2628" s="44">
        <f>IFERROR(_xll.qlIndexFixing(ONIndex6M,I2628,TRUE,_xll.ohTrigger(RecalcTrigger,Trigger6M)),NA())</f>
        <v>1.2298405298629689E-2</v>
      </c>
      <c r="Q2628" s="183">
        <f>IFERROR(_xll.qlIndexFixing(ONIndex1Y,I2628,TRUE,_xll.ohTrigger(RecalcTrigger,Trigger1Y)),NA())</f>
        <v>1.3079915848823731E-2</v>
      </c>
    </row>
    <row r="2629" spans="2:17" x14ac:dyDescent="0.2">
      <c r="B2629" s="39" t="s">
        <v>42</v>
      </c>
      <c r="D2629" s="42">
        <f>_xll.qlCalendarAdvance(Calendar,$D2628,B2629,"f",FALSE)</f>
        <v>57895</v>
      </c>
      <c r="E2629" s="177">
        <f>_xll.qlInterestRateIndexValueDate(IndexON,D2629)</f>
        <v>57895</v>
      </c>
      <c r="F2629" s="193">
        <f>IFERROR(_xll.qlIndexFixing(IndexON,D2629,TRUE,_xll.ohTrigger(RecalcTrigger,TriggerON)),NA())</f>
        <v>1.2393989159296126E-2</v>
      </c>
      <c r="H2629" s="42">
        <f>_xll.qlCalendarAdvance(Calendar,$H2628,B2629,"f",FALSE)</f>
        <v>57895</v>
      </c>
      <c r="I2629" s="177">
        <f>_xll.qlInterestRateIndexValueDate(Index1M,$H2629)</f>
        <v>57899</v>
      </c>
      <c r="J2629" s="182">
        <f>IFERROR(_xll.qlIndexFixing(Index1M,$H2629,TRUE,_xll.ohTrigger(RecalcTrigger,Trigger1M)),NA())</f>
        <v>1.2531595254452108E-2</v>
      </c>
      <c r="K2629" s="44" t="e">
        <f>IFERROR(_xll.qlIndexFixing(Index3M,H2629,TRUE,_xll.ohTrigger(RecalcTrigger,Trigger3M)),NA())</f>
        <v>#N/A</v>
      </c>
      <c r="L2629" s="44">
        <f>IFERROR(_xll.qlIndexFixing(Index6M,$H2629,TRUE,_xll.ohTrigger(RecalcTrigger,Trigger6M)),NA())</f>
        <v>1.2248459065318289E-2</v>
      </c>
      <c r="M2629" s="183">
        <f>IFERROR(_xll.qlIndexFixing(Index1Y,$H2629,TRUE,_xll.ohTrigger(RecalcTrigger,Trigger1Y)),NA())</f>
        <v>1.2962840802221336E-2</v>
      </c>
      <c r="N2629" s="182">
        <f>IFERROR(_xll.qlIndexFixing(ONIndex1M,I2629,TRUE,_xll.ohTrigger(RecalcTrigger,Trigger1M)),NA())</f>
        <v>1.2544584683507054E-2</v>
      </c>
      <c r="O2629" s="44" t="e">
        <f>IFERROR(_xll.qlIndexFixing(ONIndex3M,I2629,TRUE,_xll.ohTrigger(RecalcTrigger,Trigger3M)),NA())</f>
        <v>#N/A</v>
      </c>
      <c r="P2629" s="44">
        <f>IFERROR(_xll.qlIndexFixing(ONIndex6M,I2629,TRUE,_xll.ohTrigger(RecalcTrigger,Trigger6M)),NA())</f>
        <v>1.2291470310685781E-2</v>
      </c>
      <c r="Q2629" s="183">
        <f>IFERROR(_xll.qlIndexFixing(ONIndex1Y,I2629,TRUE,_xll.ohTrigger(RecalcTrigger,Trigger1Y)),NA())</f>
        <v>1.3071899074219573E-2</v>
      </c>
    </row>
    <row r="2630" spans="2:17" x14ac:dyDescent="0.2">
      <c r="B2630" s="39" t="s">
        <v>42</v>
      </c>
      <c r="D2630" s="42">
        <f>_xll.qlCalendarAdvance(Calendar,$D2629,B2630,"f",FALSE)</f>
        <v>57902</v>
      </c>
      <c r="E2630" s="177">
        <f>_xll.qlInterestRateIndexValueDate(IndexON,D2630)</f>
        <v>57902</v>
      </c>
      <c r="F2630" s="193">
        <f>IFERROR(_xll.qlIndexFixing(IndexON,D2630,TRUE,_xll.ohTrigger(RecalcTrigger,TriggerON)),NA())</f>
        <v>1.2384958220419406E-2</v>
      </c>
      <c r="H2630" s="42">
        <f>_xll.qlCalendarAdvance(Calendar,$H2629,B2630,"f",FALSE)</f>
        <v>57902</v>
      </c>
      <c r="I2630" s="177">
        <f>_xll.qlInterestRateIndexValueDate(Index1M,$H2630)</f>
        <v>57906</v>
      </c>
      <c r="J2630" s="182">
        <f>IFERROR(_xll.qlIndexFixing(Index1M,$H2630,TRUE,_xll.ohTrigger(RecalcTrigger,Trigger1M)),NA())</f>
        <v>1.2521108960974685E-2</v>
      </c>
      <c r="K2630" s="44" t="e">
        <f>IFERROR(_xll.qlIndexFixing(Index3M,H2630,TRUE,_xll.ohTrigger(RecalcTrigger,Trigger3M)),NA())</f>
        <v>#N/A</v>
      </c>
      <c r="L2630" s="44">
        <f>IFERROR(_xll.qlIndexFixing(Index6M,$H2630,TRUE,_xll.ohTrigger(RecalcTrigger,Trigger6M)),NA())</f>
        <v>1.2242396743974234E-2</v>
      </c>
      <c r="M2630" s="183">
        <f>IFERROR(_xll.qlIndexFixing(Index1Y,$H2630,TRUE,_xll.ohTrigger(RecalcTrigger,Trigger1Y)),NA())</f>
        <v>1.2955489312830836E-2</v>
      </c>
      <c r="N2630" s="182">
        <f>IFERROR(_xll.qlIndexFixing(ONIndex1M,I2630,TRUE,_xll.ohTrigger(RecalcTrigger,Trigger1M)),NA())</f>
        <v>1.2534034639148928E-2</v>
      </c>
      <c r="O2630" s="44" t="e">
        <f>IFERROR(_xll.qlIndexFixing(ONIndex3M,I2630,TRUE,_xll.ohTrigger(RecalcTrigger,Trigger3M)),NA())</f>
        <v>#N/A</v>
      </c>
      <c r="P2630" s="44">
        <f>IFERROR(_xll.qlIndexFixing(ONIndex6M,I2630,TRUE,_xll.ohTrigger(RecalcTrigger,Trigger6M)),NA())</f>
        <v>1.2284600273426705E-2</v>
      </c>
      <c r="Q2630" s="183">
        <f>IFERROR(_xll.qlIndexFixing(ONIndex1Y,I2630,TRUE,_xll.ohTrigger(RecalcTrigger,Trigger1Y)),NA())</f>
        <v>1.3063909701376275E-2</v>
      </c>
    </row>
    <row r="2631" spans="2:17" x14ac:dyDescent="0.2">
      <c r="B2631" s="39" t="s">
        <v>42</v>
      </c>
      <c r="D2631" s="42">
        <f>_xll.qlCalendarAdvance(Calendar,$D2630,B2631,"f",FALSE)</f>
        <v>57909</v>
      </c>
      <c r="E2631" s="177">
        <f>_xll.qlInterestRateIndexValueDate(IndexON,D2631)</f>
        <v>57909</v>
      </c>
      <c r="F2631" s="193">
        <f>IFERROR(_xll.qlIndexFixing(IndexON,D2631,TRUE,_xll.ohTrigger(RecalcTrigger,TriggerON)),NA())</f>
        <v>1.2375967167397306E-2</v>
      </c>
      <c r="H2631" s="42">
        <f>_xll.qlCalendarAdvance(Calendar,$H2630,B2631,"f",FALSE)</f>
        <v>57909</v>
      </c>
      <c r="I2631" s="177">
        <f>_xll.qlInterestRateIndexValueDate(Index1M,$H2631)</f>
        <v>57913</v>
      </c>
      <c r="J2631" s="182">
        <f>IFERROR(_xll.qlIndexFixing(Index1M,$H2631,TRUE,_xll.ohTrigger(RecalcTrigger,Trigger1M)),NA())</f>
        <v>1.2510663025748197E-2</v>
      </c>
      <c r="K2631" s="44" t="e">
        <f>IFERROR(_xll.qlIndexFixing(Index3M,H2631,TRUE,_xll.ohTrigger(RecalcTrigger,Trigger3M)),NA())</f>
        <v>#N/A</v>
      </c>
      <c r="L2631" s="44">
        <f>IFERROR(_xll.qlIndexFixing(Index6M,$H2631,TRUE,_xll.ohTrigger(RecalcTrigger,Trigger6M)),NA())</f>
        <v>1.2236401549046778E-2</v>
      </c>
      <c r="M2631" s="183">
        <f>IFERROR(_xll.qlIndexFixing(Index1Y,$H2631,TRUE,_xll.ohTrigger(RecalcTrigger,Trigger1Y)),NA())</f>
        <v>1.2948167317442099E-2</v>
      </c>
      <c r="N2631" s="182">
        <f>IFERROR(_xll.qlIndexFixing(ONIndex1M,I2631,TRUE,_xll.ohTrigger(RecalcTrigger,Trigger1M)),NA())</f>
        <v>1.2523524729486368E-2</v>
      </c>
      <c r="O2631" s="44" t="e">
        <f>IFERROR(_xll.qlIndexFixing(ONIndex3M,I2631,TRUE,_xll.ohTrigger(RecalcTrigger,Trigger3M)),NA())</f>
        <v>#N/A</v>
      </c>
      <c r="P2631" s="44">
        <f>IFERROR(_xll.qlIndexFixing(ONIndex6M,I2631,TRUE,_xll.ohTrigger(RecalcTrigger,Trigger6M)),NA())</f>
        <v>1.2277795313391238E-2</v>
      </c>
      <c r="Q2631" s="183">
        <f>IFERROR(_xll.qlIndexFixing(ONIndex1Y,I2631,TRUE,_xll.ohTrigger(RecalcTrigger,Trigger1Y)),NA())</f>
        <v>1.3055947792564027E-2</v>
      </c>
    </row>
    <row r="2632" spans="2:17" x14ac:dyDescent="0.2">
      <c r="B2632" s="39" t="s">
        <v>42</v>
      </c>
      <c r="D2632" s="42">
        <f>_xll.qlCalendarAdvance(Calendar,$D2631,B2632,"f",FALSE)</f>
        <v>57916</v>
      </c>
      <c r="E2632" s="177">
        <f>_xll.qlInterestRateIndexValueDate(IndexON,D2632)</f>
        <v>57916</v>
      </c>
      <c r="F2632" s="193">
        <f>IFERROR(_xll.qlIndexFixing(IndexON,D2632,TRUE,_xll.ohTrigger(RecalcTrigger,TriggerON)),NA())</f>
        <v>1.2367016088559168E-2</v>
      </c>
      <c r="H2632" s="42">
        <f>_xll.qlCalendarAdvance(Calendar,$H2631,B2632,"f",FALSE)</f>
        <v>57916</v>
      </c>
      <c r="I2632" s="177">
        <f>_xll.qlInterestRateIndexValueDate(Index1M,$H2632)</f>
        <v>57920</v>
      </c>
      <c r="J2632" s="182">
        <f>IFERROR(_xll.qlIndexFixing(Index1M,$H2632,TRUE,_xll.ohTrigger(RecalcTrigger,Trigger1M)),NA())</f>
        <v>1.2500257541570671E-2</v>
      </c>
      <c r="K2632" s="44" t="e">
        <f>IFERROR(_xll.qlIndexFixing(Index3M,H2632,TRUE,_xll.ohTrigger(RecalcTrigger,Trigger3M)),NA())</f>
        <v>#N/A</v>
      </c>
      <c r="L2632" s="44">
        <f>IFERROR(_xll.qlIndexFixing(Index6M,$H2632,TRUE,_xll.ohTrigger(RecalcTrigger,Trigger6M)),NA())</f>
        <v>1.2230473607092947E-2</v>
      </c>
      <c r="M2632" s="183">
        <f>IFERROR(_xll.qlIndexFixing(Index1Y,$H2632,TRUE,_xll.ohTrigger(RecalcTrigger,Trigger1Y)),NA())</f>
        <v>1.2940874878276474E-2</v>
      </c>
      <c r="N2632" s="182">
        <f>IFERROR(_xll.qlIndexFixing(ONIndex1M,I2632,TRUE,_xll.ohTrigger(RecalcTrigger,Trigger1M)),NA())</f>
        <v>1.2513055047485011E-2</v>
      </c>
      <c r="O2632" s="44" t="e">
        <f>IFERROR(_xll.qlIndexFixing(ONIndex3M,I2632,TRUE,_xll.ohTrigger(RecalcTrigger,Trigger3M)),NA())</f>
        <v>#N/A</v>
      </c>
      <c r="P2632" s="44">
        <f>IFERROR(_xll.qlIndexFixing(ONIndex6M,I2632,TRUE,_xll.ohTrigger(RecalcTrigger,Trigger6M)),NA())</f>
        <v>1.2271055556798416E-2</v>
      </c>
      <c r="Q2632" s="183">
        <f>IFERROR(_xll.qlIndexFixing(ONIndex1Y,I2632,TRUE,_xll.ohTrigger(RecalcTrigger,Trigger1Y)),NA())</f>
        <v>1.3048013409733272E-2</v>
      </c>
    </row>
    <row r="2633" spans="2:17" x14ac:dyDescent="0.2">
      <c r="B2633" s="39" t="s">
        <v>42</v>
      </c>
      <c r="D2633" s="42">
        <f>_xll.qlCalendarAdvance(Calendar,$D2632,B2633,"f",FALSE)</f>
        <v>57923</v>
      </c>
      <c r="E2633" s="177">
        <f>_xll.qlInterestRateIndexValueDate(IndexON,D2633)</f>
        <v>57923</v>
      </c>
      <c r="F2633" s="193">
        <f>IFERROR(_xll.qlIndexFixing(IndexON,D2633,TRUE,_xll.ohTrigger(RecalcTrigger,TriggerON)),NA())</f>
        <v>1.2358105072154402E-2</v>
      </c>
      <c r="H2633" s="42">
        <f>_xll.qlCalendarAdvance(Calendar,$H2632,B2633,"f",FALSE)</f>
        <v>57923</v>
      </c>
      <c r="I2633" s="177">
        <f>_xll.qlInterestRateIndexValueDate(Index1M,$H2633)</f>
        <v>57927</v>
      </c>
      <c r="J2633" s="182">
        <f>IFERROR(_xll.qlIndexFixing(Index1M,$H2633,TRUE,_xll.ohTrigger(RecalcTrigger,Trigger1M)),NA())</f>
        <v>1.2489892601242713E-2</v>
      </c>
      <c r="K2633" s="44" t="e">
        <f>IFERROR(_xll.qlIndexFixing(Index3M,H2633,TRUE,_xll.ohTrigger(RecalcTrigger,Trigger3M)),NA())</f>
        <v>#N/A</v>
      </c>
      <c r="L2633" s="44">
        <f>IFERROR(_xll.qlIndexFixing(Index6M,$H2633,TRUE,_xll.ohTrigger(RecalcTrigger,Trigger6M)),NA())</f>
        <v>1.2224613044674979E-2</v>
      </c>
      <c r="M2633" s="183">
        <f>IFERROR(_xll.qlIndexFixing(Index1Y,$H2633,TRUE,_xll.ohTrigger(RecalcTrigger,Trigger1Y)),NA())</f>
        <v>1.2933612057556627E-2</v>
      </c>
      <c r="N2633" s="182">
        <f>IFERROR(_xll.qlIndexFixing(ONIndex1M,I2633,TRUE,_xll.ohTrigger(RecalcTrigger,Trigger1M)),NA())</f>
        <v>1.2502625685630875E-2</v>
      </c>
      <c r="O2633" s="44" t="e">
        <f>IFERROR(_xll.qlIndexFixing(ONIndex3M,I2633,TRUE,_xll.ohTrigger(RecalcTrigger,Trigger3M)),NA())</f>
        <v>#N/A</v>
      </c>
      <c r="P2633" s="44">
        <f>IFERROR(_xll.qlIndexFixing(ONIndex6M,I2633,TRUE,_xll.ohTrigger(RecalcTrigger,Trigger6M)),NA())</f>
        <v>1.2264381130346891E-2</v>
      </c>
      <c r="Q2633" s="183">
        <f>IFERROR(_xll.qlIndexFixing(ONIndex1Y,I2633,TRUE,_xll.ohTrigger(RecalcTrigger,Trigger1Y)),NA())</f>
        <v>1.3040106614914393E-2</v>
      </c>
    </row>
    <row r="2634" spans="2:17" x14ac:dyDescent="0.2">
      <c r="B2634" s="39" t="s">
        <v>42</v>
      </c>
      <c r="D2634" s="42">
        <f>_xll.qlCalendarAdvance(Calendar,$D2633,B2634,"f",FALSE)</f>
        <v>57930</v>
      </c>
      <c r="E2634" s="177">
        <f>_xll.qlInterestRateIndexValueDate(IndexON,D2634)</f>
        <v>57930</v>
      </c>
      <c r="F2634" s="193">
        <f>IFERROR(_xll.qlIndexFixing(IndexON,D2634,TRUE,_xll.ohTrigger(RecalcTrigger,TriggerON)),NA())</f>
        <v>1.234923420691203E-2</v>
      </c>
      <c r="H2634" s="42">
        <f>_xll.qlCalendarAdvance(Calendar,$H2633,B2634,"f",FALSE)</f>
        <v>57930</v>
      </c>
      <c r="I2634" s="177">
        <f>_xll.qlInterestRateIndexValueDate(Index1M,$H2634)</f>
        <v>57934</v>
      </c>
      <c r="J2634" s="182">
        <f>IFERROR(_xll.qlIndexFixing(Index1M,$H2634,TRUE,_xll.ohTrigger(RecalcTrigger,Trigger1M)),NA())</f>
        <v>1.2479568297552035E-2</v>
      </c>
      <c r="K2634" s="44" t="e">
        <f>IFERROR(_xll.qlIndexFixing(Index3M,H2634,TRUE,_xll.ohTrigger(RecalcTrigger,Trigger3M)),NA())</f>
        <v>#N/A</v>
      </c>
      <c r="L2634" s="44">
        <f>IFERROR(_xll.qlIndexFixing(Index6M,$H2634,TRUE,_xll.ohTrigger(RecalcTrigger,Trigger6M)),NA())</f>
        <v>1.2218819988361631E-2</v>
      </c>
      <c r="M2634" s="183">
        <f>IFERROR(_xll.qlIndexFixing(Index1Y,$H2634,TRUE,_xll.ohTrigger(RecalcTrigger,Trigger1Y)),NA())</f>
        <v>1.2926378917505005E-2</v>
      </c>
      <c r="N2634" s="182">
        <f>IFERROR(_xll.qlIndexFixing(ONIndex1M,I2634,TRUE,_xll.ohTrigger(RecalcTrigger,Trigger1M)),NA())</f>
        <v>1.2492236736889595E-2</v>
      </c>
      <c r="O2634" s="44" t="e">
        <f>IFERROR(_xll.qlIndexFixing(ONIndex3M,I2634,TRUE,_xll.ohTrigger(RecalcTrigger,Trigger3M)),NA())</f>
        <v>#N/A</v>
      </c>
      <c r="P2634" s="44">
        <f>IFERROR(_xll.qlIndexFixing(ONIndex6M,I2634,TRUE,_xll.ohTrigger(RecalcTrigger,Trigger6M)),NA())</f>
        <v>1.225777216001589E-2</v>
      </c>
      <c r="Q2634" s="183">
        <f>IFERROR(_xll.qlIndexFixing(ONIndex1Y,I2634,TRUE,_xll.ohTrigger(RecalcTrigger,Trigger1Y)),NA())</f>
        <v>1.3032227470137769E-2</v>
      </c>
    </row>
    <row r="2635" spans="2:17" x14ac:dyDescent="0.2">
      <c r="B2635" s="39" t="s">
        <v>42</v>
      </c>
      <c r="D2635" s="42">
        <f>_xll.qlCalendarAdvance(Calendar,$D2634,B2635,"f",FALSE)</f>
        <v>57937</v>
      </c>
      <c r="E2635" s="177">
        <f>_xll.qlInterestRateIndexValueDate(IndexON,D2635)</f>
        <v>57937</v>
      </c>
      <c r="F2635" s="193">
        <f>IFERROR(_xll.qlIndexFixing(IndexON,D2635,TRUE,_xll.ohTrigger(RecalcTrigger,TriggerON)),NA())</f>
        <v>1.2340403581001524E-2</v>
      </c>
      <c r="H2635" s="42">
        <f>_xll.qlCalendarAdvance(Calendar,$H2634,B2635,"f",FALSE)</f>
        <v>57937</v>
      </c>
      <c r="I2635" s="177">
        <f>_xll.qlInterestRateIndexValueDate(Index1M,$H2635)</f>
        <v>57941</v>
      </c>
      <c r="J2635" s="182">
        <f>IFERROR(_xll.qlIndexFixing(Index1M,$H2635,TRUE,_xll.ohTrigger(RecalcTrigger,Trigger1M)),NA())</f>
        <v>1.2469284723314716E-2</v>
      </c>
      <c r="K2635" s="44" t="e">
        <f>IFERROR(_xll.qlIndexFixing(Index3M,H2635,TRUE,_xll.ohTrigger(RecalcTrigger,Trigger3M)),NA())</f>
        <v>#N/A</v>
      </c>
      <c r="L2635" s="44">
        <f>IFERROR(_xll.qlIndexFixing(Index6M,$H2635,TRUE,_xll.ohTrigger(RecalcTrigger,Trigger6M)),NA())</f>
        <v>1.2213094564725134E-2</v>
      </c>
      <c r="M2635" s="183">
        <f>IFERROR(_xll.qlIndexFixing(Index1Y,$H2635,TRUE,_xll.ohTrigger(RecalcTrigger,Trigger1Y)),NA())</f>
        <v>1.2919175520345367E-2</v>
      </c>
      <c r="N2635" s="182">
        <f>IFERROR(_xll.qlIndexFixing(ONIndex1M,I2635,TRUE,_xll.ohTrigger(RecalcTrigger,Trigger1M)),NA())</f>
        <v>1.2481888294306742E-2</v>
      </c>
      <c r="O2635" s="44" t="e">
        <f>IFERROR(_xll.qlIndexFixing(ONIndex3M,I2635,TRUE,_xll.ohTrigger(RecalcTrigger,Trigger3M)),NA())</f>
        <v>#N/A</v>
      </c>
      <c r="P2635" s="44">
        <f>IFERROR(_xll.qlIndexFixing(ONIndex6M,I2635,TRUE,_xll.ohTrigger(RecalcTrigger,Trigger6M)),NA())</f>
        <v>1.2251228772424128E-2</v>
      </c>
      <c r="Q2635" s="183">
        <f>IFERROR(_xll.qlIndexFixing(ONIndex1Y,I2635,TRUE,_xll.ohTrigger(RecalcTrigger,Trigger1Y)),NA())</f>
        <v>1.3024376037513719E-2</v>
      </c>
    </row>
    <row r="2636" spans="2:17" x14ac:dyDescent="0.2">
      <c r="B2636" s="39" t="s">
        <v>42</v>
      </c>
      <c r="D2636" s="42">
        <f>_xll.qlCalendarAdvance(Calendar,$D2635,B2636,"f",FALSE)</f>
        <v>57944</v>
      </c>
      <c r="E2636" s="177">
        <f>_xll.qlInterestRateIndexValueDate(IndexON,D2636)</f>
        <v>57944</v>
      </c>
      <c r="F2636" s="193">
        <f>IFERROR(_xll.qlIndexFixing(IndexON,D2636,TRUE,_xll.ohTrigger(RecalcTrigger,TriggerON)),NA())</f>
        <v>1.2331613283071974E-2</v>
      </c>
      <c r="H2636" s="42">
        <f>_xll.qlCalendarAdvance(Calendar,$H2635,B2636,"f",FALSE)</f>
        <v>57944</v>
      </c>
      <c r="I2636" s="177">
        <f>_xll.qlInterestRateIndexValueDate(Index1M,$H2636)</f>
        <v>57948</v>
      </c>
      <c r="J2636" s="182">
        <f>IFERROR(_xll.qlIndexFixing(Index1M,$H2636,TRUE,_xll.ohTrigger(RecalcTrigger,Trigger1M)),NA())</f>
        <v>1.2459041971326204E-2</v>
      </c>
      <c r="K2636" s="44" t="e">
        <f>IFERROR(_xll.qlIndexFixing(Index3M,H2636,TRUE,_xll.ohTrigger(RecalcTrigger,Trigger3M)),NA())</f>
        <v>#N/A</v>
      </c>
      <c r="L2636" s="44">
        <f>IFERROR(_xll.qlIndexFixing(Index6M,$H2636,TRUE,_xll.ohTrigger(RecalcTrigger,Trigger6M)),NA())</f>
        <v>1.2207436900344234E-2</v>
      </c>
      <c r="M2636" s="183">
        <f>IFERROR(_xll.qlIndexFixing(Index1Y,$H2636,TRUE,_xll.ohTrigger(RecalcTrigger,Trigger1Y)),NA())</f>
        <v>1.2912001928302132E-2</v>
      </c>
      <c r="N2636" s="182">
        <f>IFERROR(_xll.qlIndexFixing(ONIndex1M,I2636,TRUE,_xll.ohTrigger(RecalcTrigger,Trigger1M)),NA())</f>
        <v>1.24715804502884E-2</v>
      </c>
      <c r="O2636" s="44" t="e">
        <f>IFERROR(_xll.qlIndexFixing(ONIndex3M,I2636,TRUE,_xll.ohTrigger(RecalcTrigger,Trigger3M)),NA())</f>
        <v>#N/A</v>
      </c>
      <c r="P2636" s="44">
        <f>IFERROR(_xll.qlIndexFixing(ONIndex6M,I2636,TRUE,_xll.ohTrigger(RecalcTrigger,Trigger6M)),NA())</f>
        <v>1.2244751093870576E-2</v>
      </c>
      <c r="Q2636" s="183">
        <f>IFERROR(_xll.qlIndexFixing(ONIndex1Y,I2636,TRUE,_xll.ohTrigger(RecalcTrigger,Trigger1Y)),NA())</f>
        <v>1.3016552379152557E-2</v>
      </c>
    </row>
    <row r="2637" spans="2:17" x14ac:dyDescent="0.2">
      <c r="B2637" s="39" t="s">
        <v>42</v>
      </c>
      <c r="D2637" s="42">
        <f>_xll.qlCalendarAdvance(Calendar,$D2636,B2637,"f",FALSE)</f>
        <v>57951</v>
      </c>
      <c r="E2637" s="177">
        <f>_xll.qlInterestRateIndexValueDate(IndexON,D2637)</f>
        <v>57951</v>
      </c>
      <c r="F2637" s="193">
        <f>IFERROR(_xll.qlIndexFixing(IndexON,D2637,TRUE,_xll.ohTrigger(RecalcTrigger,TriggerON)),NA())</f>
        <v>1.2322863401452722E-2</v>
      </c>
      <c r="H2637" s="42">
        <f>_xll.qlCalendarAdvance(Calendar,$H2636,B2637,"f",FALSE)</f>
        <v>57951</v>
      </c>
      <c r="I2637" s="177">
        <f>_xll.qlInterestRateIndexValueDate(Index1M,$H2637)</f>
        <v>57955</v>
      </c>
      <c r="J2637" s="182">
        <f>IFERROR(_xll.qlIndexFixing(Index1M,$H2637,TRUE,_xll.ohTrigger(RecalcTrigger,Trigger1M)),NA())</f>
        <v>1.2449350165009143E-2</v>
      </c>
      <c r="K2637" s="44" t="e">
        <f>IFERROR(_xll.qlIndexFixing(Index3M,H2637,TRUE,_xll.ohTrigger(RecalcTrigger,Trigger3M)),NA())</f>
        <v>#N/A</v>
      </c>
      <c r="L2637" s="44">
        <f>IFERROR(_xll.qlIndexFixing(Index6M,$H2637,TRUE,_xll.ohTrigger(RecalcTrigger,Trigger6M)),NA())</f>
        <v>1.2202186433208539E-2</v>
      </c>
      <c r="M2637" s="183">
        <f>IFERROR(_xll.qlIndexFixing(Index1Y,$H2637,TRUE,_xll.ohTrigger(RecalcTrigger,Trigger1Y)),NA())</f>
        <v>1.290485820360103E-2</v>
      </c>
      <c r="N2637" s="182">
        <f>IFERROR(_xll.qlIndexFixing(ONIndex1M,I2637,TRUE,_xll.ohTrigger(RecalcTrigger,Trigger1M)),NA())</f>
        <v>1.2461313297880139E-2</v>
      </c>
      <c r="O2637" s="44" t="e">
        <f>IFERROR(_xll.qlIndexFixing(ONIndex3M,I2637,TRUE,_xll.ohTrigger(RecalcTrigger,Trigger3M)),NA())</f>
        <v>#N/A</v>
      </c>
      <c r="P2637" s="44">
        <f>IFERROR(_xll.qlIndexFixing(ONIndex6M,I2637,TRUE,_xll.ohTrigger(RecalcTrigger,Trigger6M)),NA())</f>
        <v>1.2238339250574271E-2</v>
      </c>
      <c r="Q2637" s="183">
        <f>IFERROR(_xll.qlIndexFixing(ONIndex1Y,I2637,TRUE,_xll.ohTrigger(RecalcTrigger,Trigger1Y)),NA())</f>
        <v>1.300875655700473E-2</v>
      </c>
    </row>
    <row r="2638" spans="2:17" x14ac:dyDescent="0.2">
      <c r="B2638" s="39" t="s">
        <v>42</v>
      </c>
      <c r="D2638" s="42">
        <f>_xll.qlCalendarAdvance(Calendar,$D2637,B2638,"f",FALSE)</f>
        <v>57958</v>
      </c>
      <c r="E2638" s="177">
        <f>_xll.qlInterestRateIndexValueDate(IndexON,D2638)</f>
        <v>57958</v>
      </c>
      <c r="F2638" s="193">
        <f>IFERROR(_xll.qlIndexFixing(IndexON,D2638,TRUE,_xll.ohTrigger(RecalcTrigger,TriggerON)),NA())</f>
        <v>1.2314154024553048E-2</v>
      </c>
      <c r="H2638" s="42">
        <f>_xll.qlCalendarAdvance(Calendar,$H2637,B2638,"f",FALSE)</f>
        <v>57958</v>
      </c>
      <c r="I2638" s="177">
        <f>_xll.qlInterestRateIndexValueDate(Index1M,$H2638)</f>
        <v>57962</v>
      </c>
      <c r="J2638" s="182">
        <f>IFERROR(_xll.qlIndexFixing(Index1M,$H2638,TRUE,_xll.ohTrigger(RecalcTrigger,Trigger1M)),NA())</f>
        <v>1.2439186750030196E-2</v>
      </c>
      <c r="K2638" s="44" t="e">
        <f>IFERROR(_xll.qlIndexFixing(Index3M,H2638,TRUE,_xll.ohTrigger(RecalcTrigger,Trigger3M)),NA())</f>
        <v>#N/A</v>
      </c>
      <c r="L2638" s="44">
        <f>IFERROR(_xll.qlIndexFixing(Index6M,$H2638,TRUE,_xll.ohTrigger(RecalcTrigger,Trigger6M)),NA())</f>
        <v>1.219665523798538E-2</v>
      </c>
      <c r="M2638" s="183">
        <f>IFERROR(_xll.qlIndexFixing(Index1Y,$H2638,TRUE,_xll.ohTrigger(RecalcTrigger,Trigger1Y)),NA())</f>
        <v>1.2897744408468451E-2</v>
      </c>
      <c r="N2638" s="182">
        <f>IFERROR(_xll.qlIndexFixing(ONIndex1M,I2638,TRUE,_xll.ohTrigger(RecalcTrigger,Trigger1M)),NA())</f>
        <v>1.2451086929887722E-2</v>
      </c>
      <c r="O2638" s="44" t="e">
        <f>IFERROR(_xll.qlIndexFixing(ONIndex3M,I2638,TRUE,_xll.ohTrigger(RecalcTrigger,Trigger3M)),NA())</f>
        <v>#N/A</v>
      </c>
      <c r="P2638" s="44">
        <f>IFERROR(_xll.qlIndexFixing(ONIndex6M,I2638,TRUE,_xll.ohTrigger(RecalcTrigger,Trigger6M)),NA())</f>
        <v>1.2231993369153926E-2</v>
      </c>
      <c r="Q2638" s="183">
        <f>IFERROR(_xll.qlIndexFixing(ONIndex1Y,I2638,TRUE,_xll.ohTrigger(RecalcTrigger,Trigger1Y)),NA())</f>
        <v>1.3000988633180555E-2</v>
      </c>
    </row>
    <row r="2639" spans="2:17" x14ac:dyDescent="0.2">
      <c r="B2639" s="39" t="s">
        <v>42</v>
      </c>
      <c r="D2639" s="42">
        <f>_xll.qlCalendarAdvance(Calendar,$D2638,B2639,"f",FALSE)</f>
        <v>57965</v>
      </c>
      <c r="E2639" s="177">
        <f>_xll.qlInterestRateIndexValueDate(IndexON,D2639)</f>
        <v>57965</v>
      </c>
      <c r="F2639" s="193">
        <f>IFERROR(_xll.qlIndexFixing(IndexON,D2639,TRUE,_xll.ohTrigger(RecalcTrigger,TriggerON)),NA())</f>
        <v>1.2305485240782232E-2</v>
      </c>
      <c r="H2639" s="42">
        <f>_xll.qlCalendarAdvance(Calendar,$H2638,B2639,"f",FALSE)</f>
        <v>57965</v>
      </c>
      <c r="I2639" s="177">
        <f>_xll.qlInterestRateIndexValueDate(Index1M,$H2639)</f>
        <v>57969</v>
      </c>
      <c r="J2639" s="182">
        <f>IFERROR(_xll.qlIndexFixing(Index1M,$H2639,TRUE,_xll.ohTrigger(RecalcTrigger,Trigger1M)),NA())</f>
        <v>1.24290644273648E-2</v>
      </c>
      <c r="K2639" s="44" t="e">
        <f>IFERROR(_xll.qlIndexFixing(Index3M,H2639,TRUE,_xll.ohTrigger(RecalcTrigger,Trigger3M)),NA())</f>
        <v>#N/A</v>
      </c>
      <c r="L2639" s="44">
        <f>IFERROR(_xll.qlIndexFixing(Index6M,$H2639,TRUE,_xll.ohTrigger(RecalcTrigger,Trigger6M)),NA())</f>
        <v>1.2191192158934704E-2</v>
      </c>
      <c r="M2639" s="183">
        <f>IFERROR(_xll.qlIndexFixing(Index1Y,$H2639,TRUE,_xll.ohTrigger(RecalcTrigger,Trigger1Y)),NA())</f>
        <v>1.289066060513144E-2</v>
      </c>
      <c r="N2639" s="182">
        <f>IFERROR(_xll.qlIndexFixing(ONIndex1M,I2639,TRUE,_xll.ohTrigger(RecalcTrigger,Trigger1M)),NA())</f>
        <v>1.2440901439116914E-2</v>
      </c>
      <c r="O2639" s="44" t="e">
        <f>IFERROR(_xll.qlIndexFixing(ONIndex3M,I2639,TRUE,_xll.ohTrigger(RecalcTrigger,Trigger3M)),NA())</f>
        <v>#N/A</v>
      </c>
      <c r="P2639" s="44">
        <f>IFERROR(_xll.qlIndexFixing(ONIndex6M,I2639,TRUE,_xll.ohTrigger(RecalcTrigger,Trigger6M)),NA())</f>
        <v>1.2225713576068387E-2</v>
      </c>
      <c r="Q2639" s="183">
        <f>IFERROR(_xll.qlIndexFixing(ONIndex1Y,I2639,TRUE,_xll.ohTrigger(RecalcTrigger,Trigger1Y)),NA())</f>
        <v>1.2993248669630475E-2</v>
      </c>
    </row>
    <row r="2640" spans="2:17" x14ac:dyDescent="0.2">
      <c r="B2640" s="39" t="s">
        <v>42</v>
      </c>
      <c r="D2640" s="42">
        <f>_xll.qlCalendarAdvance(Calendar,$D2639,B2640,"f",FALSE)</f>
        <v>57972</v>
      </c>
      <c r="E2640" s="177">
        <f>_xll.qlInterestRateIndexValueDate(IndexON,D2640)</f>
        <v>57972</v>
      </c>
      <c r="F2640" s="193">
        <f>IFERROR(_xll.qlIndexFixing(IndexON,D2640,TRUE,_xll.ohTrigger(RecalcTrigger,TriggerON)),NA())</f>
        <v>1.2296857138709427E-2</v>
      </c>
      <c r="H2640" s="42">
        <f>_xll.qlCalendarAdvance(Calendar,$H2639,B2640,"f",FALSE)</f>
        <v>57972</v>
      </c>
      <c r="I2640" s="177">
        <f>_xll.qlInterestRateIndexValueDate(Index1M,$H2640)</f>
        <v>57976</v>
      </c>
      <c r="J2640" s="182">
        <f>IFERROR(_xll.qlIndexFixing(Index1M,$H2640,TRUE,_xll.ohTrigger(RecalcTrigger,Trigger1M)),NA())</f>
        <v>1.241898328981339E-2</v>
      </c>
      <c r="K2640" s="44" t="e">
        <f>IFERROR(_xll.qlIndexFixing(Index3M,H2640,TRUE,_xll.ohTrigger(RecalcTrigger,Trigger3M)),NA())</f>
        <v>#N/A</v>
      </c>
      <c r="L2640" s="44">
        <f>IFERROR(_xll.qlIndexFixing(Index6M,$H2640,TRUE,_xll.ohTrigger(RecalcTrigger,Trigger6M)),NA())</f>
        <v>1.2185797322652825E-2</v>
      </c>
      <c r="M2640" s="183">
        <f>IFERROR(_xll.qlIndexFixing(Index1Y,$H2640,TRUE,_xll.ohTrigger(RecalcTrigger,Trigger1Y)),NA())</f>
        <v>1.2883606855817917E-2</v>
      </c>
      <c r="N2640" s="182">
        <f>IFERROR(_xll.qlIndexFixing(ONIndex1M,I2640,TRUE,_xll.ohTrigger(RecalcTrigger,Trigger1M)),NA())</f>
        <v>1.243075691829354E-2</v>
      </c>
      <c r="O2640" s="44" t="e">
        <f>IFERROR(_xll.qlIndexFixing(ONIndex3M,I2640,TRUE,_xll.ohTrigger(RecalcTrigger,Trigger3M)),NA())</f>
        <v>#N/A</v>
      </c>
      <c r="P2640" s="44">
        <f>IFERROR(_xll.qlIndexFixing(ONIndex6M,I2640,TRUE,_xll.ohTrigger(RecalcTrigger,Trigger6M)),NA())</f>
        <v>1.2219499997536687E-2</v>
      </c>
      <c r="Q2640" s="183">
        <f>IFERROR(_xll.qlIndexFixing(ONIndex1Y,I2640,TRUE,_xll.ohTrigger(RecalcTrigger,Trigger1Y)),NA())</f>
        <v>1.298553672862468E-2</v>
      </c>
    </row>
    <row r="2641" spans="2:17" x14ac:dyDescent="0.2">
      <c r="B2641" s="39" t="s">
        <v>42</v>
      </c>
      <c r="D2641" s="42">
        <f>_xll.qlCalendarAdvance(Calendar,$D2640,B2641,"f",FALSE)</f>
        <v>57979</v>
      </c>
      <c r="E2641" s="177">
        <f>_xll.qlInterestRateIndexValueDate(IndexON,D2641)</f>
        <v>57979</v>
      </c>
      <c r="F2641" s="193">
        <f>IFERROR(_xll.qlIndexFixing(IndexON,D2641,TRUE,_xll.ohTrigger(RecalcTrigger,TriggerON)),NA())</f>
        <v>1.2288269806663976E-2</v>
      </c>
      <c r="H2641" s="42">
        <f>_xll.qlCalendarAdvance(Calendar,$H2640,B2641,"f",FALSE)</f>
        <v>57979</v>
      </c>
      <c r="I2641" s="177">
        <f>_xll.qlInterestRateIndexValueDate(Index1M,$H2641)</f>
        <v>57983</v>
      </c>
      <c r="J2641" s="182">
        <f>IFERROR(_xll.qlIndexFixing(Index1M,$H2641,TRUE,_xll.ohTrigger(RecalcTrigger,Trigger1M)),NA())</f>
        <v>1.240844379306218E-2</v>
      </c>
      <c r="K2641" s="44" t="e">
        <f>IFERROR(_xll.qlIndexFixing(Index3M,H2641,TRUE,_xll.ohTrigger(RecalcTrigger,Trigger3M)),NA())</f>
        <v>#N/A</v>
      </c>
      <c r="L2641" s="44">
        <f>IFERROR(_xll.qlIndexFixing(Index6M,$H2641,TRUE,_xll.ohTrigger(RecalcTrigger,Trigger6M)),NA())</f>
        <v>1.2181079195497048E-2</v>
      </c>
      <c r="M2641" s="183">
        <f>IFERROR(_xll.qlIndexFixing(Index1Y,$H2641,TRUE,_xll.ohTrigger(RecalcTrigger,Trigger1Y)),NA())</f>
        <v>1.2876583222757337E-2</v>
      </c>
      <c r="N2641" s="182">
        <f>IFERROR(_xll.qlIndexFixing(ONIndex1M,I2641,TRUE,_xll.ohTrigger(RecalcTrigger,Trigger1M)),NA())</f>
        <v>1.2420653460143427E-2</v>
      </c>
      <c r="O2641" s="44" t="e">
        <f>IFERROR(_xll.qlIndexFixing(ONIndex3M,I2641,TRUE,_xll.ohTrigger(RecalcTrigger,Trigger3M)),NA())</f>
        <v>#N/A</v>
      </c>
      <c r="P2641" s="44">
        <f>IFERROR(_xll.qlIndexFixing(ONIndex6M,I2641,TRUE,_xll.ohTrigger(RecalcTrigger,Trigger6M)),NA())</f>
        <v>1.2213352759857798E-2</v>
      </c>
      <c r="Q2641" s="183">
        <f>IFERROR(_xll.qlIndexFixing(ONIndex1Y,I2641,TRUE,_xll.ohTrigger(RecalcTrigger,Trigger1Y)),NA())</f>
        <v>1.2977852871953743E-2</v>
      </c>
    </row>
    <row r="2642" spans="2:17" x14ac:dyDescent="0.2">
      <c r="B2642" s="39" t="s">
        <v>42</v>
      </c>
      <c r="D2642" s="42">
        <f>_xll.qlCalendarAdvance(Calendar,$D2641,B2642,"f",FALSE)</f>
        <v>57986</v>
      </c>
      <c r="E2642" s="177">
        <f>_xll.qlInterestRateIndexValueDate(IndexON,D2642)</f>
        <v>57986</v>
      </c>
      <c r="F2642" s="193">
        <f>IFERROR(_xll.qlIndexFixing(IndexON,D2642,TRUE,_xll.ohTrigger(RecalcTrigger,TriggerON)),NA())</f>
        <v>1.2279723332975223E-2</v>
      </c>
      <c r="H2642" s="42">
        <f>_xll.qlCalendarAdvance(Calendar,$H2641,B2642,"f",FALSE)</f>
        <v>57986</v>
      </c>
      <c r="I2642" s="177">
        <f>_xll.qlInterestRateIndexValueDate(Index1M,$H2642)</f>
        <v>57990</v>
      </c>
      <c r="J2642" s="182">
        <f>IFERROR(_xll.qlIndexFixing(Index1M,$H2642,TRUE,_xll.ohTrigger(RecalcTrigger,Trigger1M)),NA())</f>
        <v>1.2398447923348294E-2</v>
      </c>
      <c r="K2642" s="44" t="e">
        <f>IFERROR(_xll.qlIndexFixing(Index3M,H2642,TRUE,_xll.ohTrigger(RecalcTrigger,Trigger3M)),NA())</f>
        <v>#N/A</v>
      </c>
      <c r="L2642" s="44">
        <f>IFERROR(_xll.qlIndexFixing(Index6M,$H2642,TRUE,_xll.ohTrigger(RecalcTrigger,Trigger6M)),NA())</f>
        <v>1.2175212884816303E-2</v>
      </c>
      <c r="M2642" s="183">
        <f>IFERROR(_xll.qlIndexFixing(Index1Y,$H2642,TRUE,_xll.ohTrigger(RecalcTrigger,Trigger1Y)),NA())</f>
        <v>1.2869589768179375E-2</v>
      </c>
      <c r="N2642" s="182">
        <f>IFERROR(_xll.qlIndexFixing(ONIndex1M,I2642,TRUE,_xll.ohTrigger(RecalcTrigger,Trigger1M)),NA())</f>
        <v>1.2410591157792084E-2</v>
      </c>
      <c r="O2642" s="44" t="e">
        <f>IFERROR(_xll.qlIndexFixing(ONIndex3M,I2642,TRUE,_xll.ohTrigger(RecalcTrigger,Trigger3M)),NA())</f>
        <v>#N/A</v>
      </c>
      <c r="P2642" s="44">
        <f>IFERROR(_xll.qlIndexFixing(ONIndex6M,I2642,TRUE,_xll.ohTrigger(RecalcTrigger,Trigger6M)),NA())</f>
        <v>1.2207271989570501E-2</v>
      </c>
      <c r="Q2642" s="183">
        <f>IFERROR(_xll.qlIndexFixing(ONIndex1Y,I2642,TRUE,_xll.ohTrigger(RecalcTrigger,Trigger1Y)),NA())</f>
        <v>1.2970197161967789E-2</v>
      </c>
    </row>
    <row r="2643" spans="2:17" x14ac:dyDescent="0.2">
      <c r="B2643" s="39" t="s">
        <v>42</v>
      </c>
      <c r="D2643" s="42">
        <f>_xll.qlCalendarAdvance(Calendar,$D2642,B2643,"f",FALSE)</f>
        <v>57993</v>
      </c>
      <c r="E2643" s="177">
        <f>_xll.qlInterestRateIndexValueDate(IndexON,D2643)</f>
        <v>57993</v>
      </c>
      <c r="F2643" s="193">
        <f>IFERROR(_xll.qlIndexFixing(IndexON,D2643,TRUE,_xll.ohTrigger(RecalcTrigger,TriggerON)),NA())</f>
        <v>1.2271217806372192E-2</v>
      </c>
      <c r="H2643" s="42">
        <f>_xll.qlCalendarAdvance(Calendar,$H2642,B2643,"f",FALSE)</f>
        <v>57993</v>
      </c>
      <c r="I2643" s="177">
        <f>_xll.qlInterestRateIndexValueDate(Index1M,$H2643)</f>
        <v>57997</v>
      </c>
      <c r="J2643" s="182">
        <f>IFERROR(_xll.qlIndexFixing(Index1M,$H2643,TRUE,_xll.ohTrigger(RecalcTrigger,Trigger1M)),NA())</f>
        <v>1.2388493525484875E-2</v>
      </c>
      <c r="K2643" s="44" t="e">
        <f>IFERROR(_xll.qlIndexFixing(Index3M,H2643,TRUE,_xll.ohTrigger(RecalcTrigger,Trigger3M)),NA())</f>
        <v>#N/A</v>
      </c>
      <c r="L2643" s="44">
        <f>IFERROR(_xll.qlIndexFixing(Index6M,$H2643,TRUE,_xll.ohTrigger(RecalcTrigger,Trigger6M)),NA())</f>
        <v>1.2170023536485915E-2</v>
      </c>
      <c r="M2643" s="183">
        <f>IFERROR(_xll.qlIndexFixing(Index1Y,$H2643,TRUE,_xll.ohTrigger(RecalcTrigger,Trigger1Y)),NA())</f>
        <v>1.2862626554315018E-2</v>
      </c>
      <c r="N2643" s="182">
        <f>IFERROR(_xll.qlIndexFixing(ONIndex1M,I2643,TRUE,_xll.ohTrigger(RecalcTrigger,Trigger1M)),NA())</f>
        <v>1.2400570103725528E-2</v>
      </c>
      <c r="O2643" s="44" t="e">
        <f>IFERROR(_xll.qlIndexFixing(ONIndex3M,I2643,TRUE,_xll.ohTrigger(RecalcTrigger,Trigger3M)),NA())</f>
        <v>#N/A</v>
      </c>
      <c r="P2643" s="44">
        <f>IFERROR(_xll.qlIndexFixing(ONIndex6M,I2643,TRUE,_xll.ohTrigger(RecalcTrigger,Trigger6M)),NA())</f>
        <v>1.2201257813133637E-2</v>
      </c>
      <c r="Q2643" s="183">
        <f>IFERROR(_xll.qlIndexFixing(ONIndex1Y,I2643,TRUE,_xll.ohTrigger(RecalcTrigger,Trigger1Y)),NA())</f>
        <v>1.2962569660377454E-2</v>
      </c>
    </row>
    <row r="2644" spans="2:17" x14ac:dyDescent="0.2">
      <c r="B2644" s="39" t="s">
        <v>42</v>
      </c>
      <c r="D2644" s="42">
        <f>_xll.qlCalendarAdvance(Calendar,$D2643,B2644,"f",FALSE)</f>
        <v>58000</v>
      </c>
      <c r="E2644" s="177">
        <f>_xll.qlInterestRateIndexValueDate(IndexON,D2644)</f>
        <v>58000</v>
      </c>
      <c r="F2644" s="193">
        <f>IFERROR(_xll.qlIndexFixing(IndexON,D2644,TRUE,_xll.ohTrigger(RecalcTrigger,TriggerON)),NA())</f>
        <v>1.2262753315024355E-2</v>
      </c>
      <c r="H2644" s="42">
        <f>_xll.qlCalendarAdvance(Calendar,$H2643,B2644,"f",FALSE)</f>
        <v>58000</v>
      </c>
      <c r="I2644" s="177">
        <f>_xll.qlInterestRateIndexValueDate(Index1M,$H2644)</f>
        <v>58004</v>
      </c>
      <c r="J2644" s="182">
        <f>IFERROR(_xll.qlIndexFixing(Index1M,$H2644,TRUE,_xll.ohTrigger(RecalcTrigger,Trigger1M)),NA())</f>
        <v>1.2378580692264796E-2</v>
      </c>
      <c r="K2644" s="44" t="e">
        <f>IFERROR(_xll.qlIndexFixing(Index3M,H2644,TRUE,_xll.ohTrigger(RecalcTrigger,Trigger3M)),NA())</f>
        <v>#N/A</v>
      </c>
      <c r="L2644" s="44">
        <f>IFERROR(_xll.qlIndexFixing(Index6M,$H2644,TRUE,_xll.ohTrigger(RecalcTrigger,Trigger6M)),NA())</f>
        <v>1.2164902937373713E-2</v>
      </c>
      <c r="M2644" s="183">
        <f>IFERROR(_xll.qlIndexFixing(Index1Y,$H2644,TRUE,_xll.ohTrigger(RecalcTrigger,Trigger1Y)),NA())</f>
        <v>1.2855693643396348E-2</v>
      </c>
      <c r="N2644" s="182">
        <f>IFERROR(_xll.qlIndexFixing(ONIndex1M,I2644,TRUE,_xll.ohTrigger(RecalcTrigger,Trigger1M)),NA())</f>
        <v>1.2390590390829459E-2</v>
      </c>
      <c r="O2644" s="44" t="e">
        <f>IFERROR(_xll.qlIndexFixing(ONIndex3M,I2644,TRUE,_xll.ohTrigger(RecalcTrigger,Trigger3M)),NA())</f>
        <v>#N/A</v>
      </c>
      <c r="P2644" s="44">
        <f>IFERROR(_xll.qlIndexFixing(ONIndex6M,I2644,TRUE,_xll.ohTrigger(RecalcTrigger,Trigger6M)),NA())</f>
        <v>1.2195310356526434E-2</v>
      </c>
      <c r="Q2644" s="183">
        <f>IFERROR(_xll.qlIndexFixing(ONIndex1Y,I2644,TRUE,_xll.ohTrigger(RecalcTrigger,Trigger1Y)),NA())</f>
        <v>1.2954970429532864E-2</v>
      </c>
    </row>
    <row r="2645" spans="2:17" x14ac:dyDescent="0.2">
      <c r="B2645" s="39" t="s">
        <v>42</v>
      </c>
      <c r="D2645" s="42">
        <f>_xll.qlCalendarAdvance(Calendar,$D2644,B2645,"f",FALSE)</f>
        <v>58007</v>
      </c>
      <c r="E2645" s="177">
        <f>_xll.qlInterestRateIndexValueDate(IndexON,D2645)</f>
        <v>58007</v>
      </c>
      <c r="F2645" s="193">
        <f>IFERROR(_xll.qlIndexFixing(IndexON,D2645,TRUE,_xll.ohTrigger(RecalcTrigger,TriggerON)),NA())</f>
        <v>1.2254329947500864E-2</v>
      </c>
      <c r="H2645" s="42">
        <f>_xll.qlCalendarAdvance(Calendar,$H2644,B2645,"f",FALSE)</f>
        <v>58007</v>
      </c>
      <c r="I2645" s="177">
        <f>_xll.qlInterestRateIndexValueDate(Index1M,$H2645)</f>
        <v>58011</v>
      </c>
      <c r="J2645" s="182">
        <f>IFERROR(_xll.qlIndexFixing(Index1M,$H2645,TRUE,_xll.ohTrigger(RecalcTrigger,Trigger1M)),NA())</f>
        <v>1.23687095164964E-2</v>
      </c>
      <c r="K2645" s="44" t="e">
        <f>IFERROR(_xll.qlIndexFixing(Index3M,H2645,TRUE,_xll.ohTrigger(RecalcTrigger,Trigger3M)),NA())</f>
        <v>#N/A</v>
      </c>
      <c r="L2645" s="44">
        <f>IFERROR(_xll.qlIndexFixing(Index6M,$H2645,TRUE,_xll.ohTrigger(RecalcTrigger,Trigger6M)),NA())</f>
        <v>1.2159851214106319E-2</v>
      </c>
      <c r="M2645" s="183">
        <f>IFERROR(_xll.qlIndexFixing(Index1Y,$H2645,TRUE,_xll.ohTrigger(RecalcTrigger,Trigger1Y)),NA())</f>
        <v>1.2848791097656541E-2</v>
      </c>
      <c r="N2645" s="182">
        <f>IFERROR(_xll.qlIndexFixing(ONIndex1M,I2645,TRUE,_xll.ohTrigger(RecalcTrigger,Trigger1M)),NA())</f>
        <v>1.2380652112149448E-2</v>
      </c>
      <c r="O2645" s="44" t="e">
        <f>IFERROR(_xll.qlIndexFixing(ONIndex3M,I2645,TRUE,_xll.ohTrigger(RecalcTrigger,Trigger3M)),NA())</f>
        <v>#N/A</v>
      </c>
      <c r="P2645" s="44">
        <f>IFERROR(_xll.qlIndexFixing(ONIndex6M,I2645,TRUE,_xll.ohTrigger(RecalcTrigger,Trigger6M)),NA())</f>
        <v>1.218942974652748E-2</v>
      </c>
      <c r="Q2645" s="183">
        <f>IFERROR(_xll.qlIndexFixing(ONIndex1Y,I2645,TRUE,_xll.ohTrigger(RecalcTrigger,Trigger1Y)),NA())</f>
        <v>1.2947399531384463E-2</v>
      </c>
    </row>
    <row r="2646" spans="2:17" x14ac:dyDescent="0.2">
      <c r="B2646" s="39" t="s">
        <v>42</v>
      </c>
      <c r="D2646" s="42">
        <f>_xll.qlCalendarAdvance(Calendar,$D2645,B2646,"f",FALSE)</f>
        <v>58014</v>
      </c>
      <c r="E2646" s="177">
        <f>_xll.qlInterestRateIndexValueDate(IndexON,D2646)</f>
        <v>58014</v>
      </c>
      <c r="F2646" s="193">
        <f>IFERROR(_xll.qlIndexFixing(IndexON,D2646,TRUE,_xll.ohTrigger(RecalcTrigger,TriggerON)),NA())</f>
        <v>1.2245947792051126E-2</v>
      </c>
      <c r="H2646" s="42">
        <f>_xll.qlCalendarAdvance(Calendar,$H2645,B2646,"f",FALSE)</f>
        <v>58014</v>
      </c>
      <c r="I2646" s="177">
        <f>_xll.qlInterestRateIndexValueDate(Index1M,$H2646)</f>
        <v>58018</v>
      </c>
      <c r="J2646" s="182">
        <f>IFERROR(_xll.qlIndexFixing(Index1M,$H2646,TRUE,_xll.ohTrigger(RecalcTrigger,Trigger1M)),NA())</f>
        <v>1.2359366548714945E-2</v>
      </c>
      <c r="K2646" s="44" t="e">
        <f>IFERROR(_xll.qlIndexFixing(Index3M,H2646,TRUE,_xll.ohTrigger(RecalcTrigger,Trigger3M)),NA())</f>
        <v>#N/A</v>
      </c>
      <c r="L2646" s="44">
        <f>IFERROR(_xll.qlIndexFixing(Index6M,$H2646,TRUE,_xll.ohTrigger(RecalcTrigger,Trigger6M)),NA())</f>
        <v>1.2154868493315185E-2</v>
      </c>
      <c r="M2646" s="183">
        <f>IFERROR(_xll.qlIndexFixing(Index1Y,$H2646,TRUE,_xll.ohTrigger(RecalcTrigger,Trigger1Y)),NA())</f>
        <v>1.2841918979329216E-2</v>
      </c>
      <c r="N2646" s="182">
        <f>IFERROR(_xll.qlIndexFixing(ONIndex1M,I2646,TRUE,_xll.ohTrigger(RecalcTrigger,Trigger1M)),NA())</f>
        <v>1.2370755360251451E-2</v>
      </c>
      <c r="O2646" s="44" t="e">
        <f>IFERROR(_xll.qlIndexFixing(ONIndex3M,I2646,TRUE,_xll.ohTrigger(RecalcTrigger,Trigger3M)),NA())</f>
        <v>#N/A</v>
      </c>
      <c r="P2646" s="44">
        <f>IFERROR(_xll.qlIndexFixing(ONIndex6M,I2646,TRUE,_xll.ohTrigger(RecalcTrigger,Trigger6M)),NA())</f>
        <v>1.2183616109515683E-2</v>
      </c>
      <c r="Q2646" s="183">
        <f>IFERROR(_xll.qlIndexFixing(ONIndex1Y,I2646,TRUE,_xll.ohTrigger(RecalcTrigger,Trigger1Y)),NA())</f>
        <v>1.2939857028042567E-2</v>
      </c>
    </row>
    <row r="2647" spans="2:17" x14ac:dyDescent="0.2">
      <c r="B2647" s="39" t="s">
        <v>42</v>
      </c>
      <c r="D2647" s="42">
        <f>_xll.qlCalendarAdvance(Calendar,$D2646,B2647,"f",FALSE)</f>
        <v>58021</v>
      </c>
      <c r="E2647" s="177">
        <f>_xll.qlInterestRateIndexValueDate(IndexON,D2647)</f>
        <v>58021</v>
      </c>
      <c r="F2647" s="193">
        <f>IFERROR(_xll.qlIndexFixing(IndexON,D2647,TRUE,_xll.ohTrigger(RecalcTrigger,TriggerON)),NA())</f>
        <v>1.223760693732423E-2</v>
      </c>
      <c r="H2647" s="42">
        <f>_xll.qlCalendarAdvance(Calendar,$H2646,B2647,"f",FALSE)</f>
        <v>58021</v>
      </c>
      <c r="I2647" s="177">
        <f>_xll.qlInterestRateIndexValueDate(Index1M,$H2647)</f>
        <v>58025</v>
      </c>
      <c r="J2647" s="182">
        <f>IFERROR(_xll.qlIndexFixing(Index1M,$H2647,TRUE,_xll.ohTrigger(RecalcTrigger,Trigger1M)),NA())</f>
        <v>1.2349576305373589E-2</v>
      </c>
      <c r="K2647" s="44" t="e">
        <f>IFERROR(_xll.qlIndexFixing(Index3M,H2647,TRUE,_xll.ohTrigger(RecalcTrigger,Trigger3M)),NA())</f>
        <v>#N/A</v>
      </c>
      <c r="L2647" s="44">
        <f>IFERROR(_xll.qlIndexFixing(Index6M,$H2647,TRUE,_xll.ohTrigger(RecalcTrigger,Trigger6M)),NA())</f>
        <v>1.214995490163967E-2</v>
      </c>
      <c r="M2647" s="183">
        <f>IFERROR(_xll.qlIndexFixing(Index1Y,$H2647,TRUE,_xll.ohTrigger(RecalcTrigger,Trigger1Y)),NA())</f>
        <v>1.2835077350649518E-2</v>
      </c>
      <c r="N2647" s="182">
        <f>IFERROR(_xll.qlIndexFixing(ONIndex1M,I2647,TRUE,_xll.ohTrigger(RecalcTrigger,Trigger1M)),NA())</f>
        <v>1.2360900227861293E-2</v>
      </c>
      <c r="O2647" s="44" t="e">
        <f>IFERROR(_xll.qlIndexFixing(ONIndex3M,I2647,TRUE,_xll.ohTrigger(RecalcTrigger,Trigger3M)),NA())</f>
        <v>#N/A</v>
      </c>
      <c r="P2647" s="44">
        <f>IFERROR(_xll.qlIndexFixing(ONIndex6M,I2647,TRUE,_xll.ohTrigger(RecalcTrigger,Trigger6M)),NA())</f>
        <v>1.2177869571710076E-2</v>
      </c>
      <c r="Q2647" s="183">
        <f>IFERROR(_xll.qlIndexFixing(ONIndex1Y,I2647,TRUE,_xll.ohTrigger(RecalcTrigger,Trigger1Y)),NA())</f>
        <v>1.2932342981377687E-2</v>
      </c>
    </row>
    <row r="2648" spans="2:17" x14ac:dyDescent="0.2">
      <c r="B2648" s="39" t="s">
        <v>42</v>
      </c>
      <c r="D2648" s="42">
        <f>_xll.qlCalendarAdvance(Calendar,$D2647,B2648,"f",FALSE)</f>
        <v>58028</v>
      </c>
      <c r="E2648" s="177">
        <f>_xll.qlInterestRateIndexValueDate(IndexON,D2648)</f>
        <v>58028</v>
      </c>
      <c r="F2648" s="193">
        <f>IFERROR(_xll.qlIndexFixing(IndexON,D2648,TRUE,_xll.ohTrigger(RecalcTrigger,TriggerON)),NA())</f>
        <v>1.2229307471809392E-2</v>
      </c>
      <c r="H2648" s="42">
        <f>_xll.qlCalendarAdvance(Calendar,$H2647,B2648,"f",FALSE)</f>
        <v>58028</v>
      </c>
      <c r="I2648" s="177">
        <f>_xll.qlInterestRateIndexValueDate(Index1M,$H2648)</f>
        <v>58032</v>
      </c>
      <c r="J2648" s="182">
        <f>IFERROR(_xll.qlIndexFixing(Index1M,$H2648,TRUE,_xll.ohTrigger(RecalcTrigger,Trigger1M)),NA())</f>
        <v>1.2339827989560348E-2</v>
      </c>
      <c r="K2648" s="44" t="e">
        <f>IFERROR(_xll.qlIndexFixing(Index3M,H2648,TRUE,_xll.ohTrigger(RecalcTrigger,Trigger3M)),NA())</f>
        <v>#N/A</v>
      </c>
      <c r="L2648" s="44">
        <f>IFERROR(_xll.qlIndexFixing(Index6M,$H2648,TRUE,_xll.ohTrigger(RecalcTrigger,Trigger6M)),NA())</f>
        <v>1.2145110565724402E-2</v>
      </c>
      <c r="M2648" s="183">
        <f>IFERROR(_xll.qlIndexFixing(Index1Y,$H2648,TRUE,_xll.ohTrigger(RecalcTrigger,Trigger1Y)),NA())</f>
        <v>1.2828266273853693E-2</v>
      </c>
      <c r="N2648" s="182">
        <f>IFERROR(_xll.qlIndexFixing(ONIndex1M,I2648,TRUE,_xll.ohTrigger(RecalcTrigger,Trigger1M)),NA())</f>
        <v>1.2351086808024547E-2</v>
      </c>
      <c r="O2648" s="44" t="e">
        <f>IFERROR(_xll.qlIndexFixing(ONIndex3M,I2648,TRUE,_xll.ohTrigger(RecalcTrigger,Trigger3M)),NA())</f>
        <v>#N/A</v>
      </c>
      <c r="P2648" s="44">
        <f>IFERROR(_xll.qlIndexFixing(ONIndex6M,I2648,TRUE,_xll.ohTrigger(RecalcTrigger,Trigger6M)),NA())</f>
        <v>1.2172190259169824E-2</v>
      </c>
      <c r="Q2648" s="183">
        <f>IFERROR(_xll.qlIndexFixing(ONIndex1Y,I2648,TRUE,_xll.ohTrigger(RecalcTrigger,Trigger1Y)),NA())</f>
        <v>1.292485745366001E-2</v>
      </c>
    </row>
    <row r="2649" spans="2:17" x14ac:dyDescent="0.2">
      <c r="B2649" s="39" t="s">
        <v>42</v>
      </c>
      <c r="D2649" s="42">
        <f>_xll.qlCalendarAdvance(Calendar,$D2648,B2649,"f",FALSE)</f>
        <v>58035</v>
      </c>
      <c r="E2649" s="177">
        <f>_xll.qlInterestRateIndexValueDate(IndexON,D2649)</f>
        <v>58035</v>
      </c>
      <c r="F2649" s="193">
        <f>IFERROR(_xll.qlIndexFixing(IndexON,D2649,TRUE,_xll.ohTrigger(RecalcTrigger,TriggerON)),NA())</f>
        <v>1.2221049483596147E-2</v>
      </c>
      <c r="H2649" s="42">
        <f>_xll.qlCalendarAdvance(Calendar,$H2648,B2649,"f",FALSE)</f>
        <v>58035</v>
      </c>
      <c r="I2649" s="177">
        <f>_xll.qlInterestRateIndexValueDate(Index1M,$H2649)</f>
        <v>58039</v>
      </c>
      <c r="J2649" s="182">
        <f>IFERROR(_xll.qlIndexFixing(Index1M,$H2649,TRUE,_xll.ohTrigger(RecalcTrigger,Trigger1M)),NA())</f>
        <v>1.2329165038649781E-2</v>
      </c>
      <c r="K2649" s="44" t="e">
        <f>IFERROR(_xll.qlIndexFixing(Index3M,H2649,TRUE,_xll.ohTrigger(RecalcTrigger,Trigger3M)),NA())</f>
        <v>#N/A</v>
      </c>
      <c r="L2649" s="44">
        <f>IFERROR(_xll.qlIndexFixing(Index6M,$H2649,TRUE,_xll.ohTrigger(RecalcTrigger,Trigger6M)),NA())</f>
        <v>1.2140335612217525E-2</v>
      </c>
      <c r="M2649" s="183">
        <f>IFERROR(_xll.qlIndexFixing(Index1Y,$H2649,TRUE,_xll.ohTrigger(RecalcTrigger,Trigger1Y)),NA())</f>
        <v>1.2821485811179078E-2</v>
      </c>
      <c r="N2649" s="182">
        <f>IFERROR(_xll.qlIndexFixing(ONIndex1M,I2649,TRUE,_xll.ohTrigger(RecalcTrigger,Trigger1M)),NA())</f>
        <v>1.2341315193387103E-2</v>
      </c>
      <c r="O2649" s="44" t="e">
        <f>IFERROR(_xll.qlIndexFixing(ONIndex3M,I2649,TRUE,_xll.ohTrigger(RecalcTrigger,Trigger3M)),NA())</f>
        <v>#N/A</v>
      </c>
      <c r="P2649" s="44">
        <f>IFERROR(_xll.qlIndexFixing(ONIndex6M,I2649,TRUE,_xll.ohTrigger(RecalcTrigger,Trigger6M)),NA())</f>
        <v>1.2166578299073194E-2</v>
      </c>
      <c r="Q2649" s="183">
        <f>IFERROR(_xll.qlIndexFixing(ONIndex1Y,I2649,TRUE,_xll.ohTrigger(RecalcTrigger,Trigger1Y)),NA())</f>
        <v>1.2917400506839982E-2</v>
      </c>
    </row>
    <row r="2650" spans="2:17" x14ac:dyDescent="0.2">
      <c r="B2650" s="39" t="s">
        <v>42</v>
      </c>
      <c r="D2650" s="42">
        <f>_xll.qlCalendarAdvance(Calendar,$D2649,B2650,"f",FALSE)</f>
        <v>58042</v>
      </c>
      <c r="E2650" s="177">
        <f>_xll.qlInterestRateIndexValueDate(IndexON,D2650)</f>
        <v>58042</v>
      </c>
      <c r="F2650" s="193">
        <f>IFERROR(_xll.qlIndexFixing(IndexON,D2650,TRUE,_xll.ohTrigger(RecalcTrigger,TriggerON)),NA())</f>
        <v>1.2212833061413519E-2</v>
      </c>
      <c r="H2650" s="42">
        <f>_xll.qlCalendarAdvance(Calendar,$H2649,B2650,"f",FALSE)</f>
        <v>58042</v>
      </c>
      <c r="I2650" s="177">
        <f>_xll.qlInterestRateIndexValueDate(Index1M,$H2650)</f>
        <v>58046</v>
      </c>
      <c r="J2650" s="182">
        <f>IFERROR(_xll.qlIndexFixing(Index1M,$H2650,TRUE,_xll.ohTrigger(RecalcTrigger,Trigger1M)),NA())</f>
        <v>1.2319981747427645E-2</v>
      </c>
      <c r="K2650" s="44" t="e">
        <f>IFERROR(_xll.qlIndexFixing(Index3M,H2650,TRUE,_xll.ohTrigger(RecalcTrigger,Trigger3M)),NA())</f>
        <v>#N/A</v>
      </c>
      <c r="L2650" s="44">
        <f>IFERROR(_xll.qlIndexFixing(Index6M,$H2650,TRUE,_xll.ohTrigger(RecalcTrigger,Trigger6M)),NA())</f>
        <v>1.213563016777772E-2</v>
      </c>
      <c r="M2650" s="183">
        <f>IFERROR(_xll.qlIndexFixing(Index1Y,$H2650,TRUE,_xll.ohTrigger(RecalcTrigger,Trigger1Y)),NA())</f>
        <v>1.2814736024863231E-2</v>
      </c>
      <c r="N2650" s="182">
        <f>IFERROR(_xll.qlIndexFixing(ONIndex1M,I2650,TRUE,_xll.ohTrigger(RecalcTrigger,Trigger1M)),NA())</f>
        <v>1.2331585476914597E-2</v>
      </c>
      <c r="O2650" s="44" t="e">
        <f>IFERROR(_xll.qlIndexFixing(ONIndex3M,I2650,TRUE,_xll.ohTrigger(RecalcTrigger,Trigger3M)),NA())</f>
        <v>#N/A</v>
      </c>
      <c r="P2650" s="44">
        <f>IFERROR(_xll.qlIndexFixing(ONIndex6M,I2650,TRUE,_xll.ohTrigger(RecalcTrigger,Trigger6M)),NA())</f>
        <v>1.2161033817159606E-2</v>
      </c>
      <c r="Q2650" s="183">
        <f>IFERROR(_xll.qlIndexFixing(ONIndex1Y,I2650,TRUE,_xll.ohTrigger(RecalcTrigger,Trigger1Y)),NA())</f>
        <v>1.2909972202947984E-2</v>
      </c>
    </row>
    <row r="2651" spans="2:17" x14ac:dyDescent="0.2">
      <c r="B2651" s="39" t="s">
        <v>42</v>
      </c>
      <c r="D2651" s="42">
        <f>_xll.qlCalendarAdvance(Calendar,$D2650,B2651,"f",FALSE)</f>
        <v>58049</v>
      </c>
      <c r="E2651" s="177">
        <f>_xll.qlInterestRateIndexValueDate(IndexON,D2651)</f>
        <v>58049</v>
      </c>
      <c r="F2651" s="193">
        <f>IFERROR(_xll.qlIndexFixing(IndexON,D2651,TRUE,_xll.ohTrigger(RecalcTrigger,TriggerON)),NA())</f>
        <v>1.2204658293590853E-2</v>
      </c>
      <c r="H2651" s="42">
        <f>_xll.qlCalendarAdvance(Calendar,$H2650,B2651,"f",FALSE)</f>
        <v>58049</v>
      </c>
      <c r="I2651" s="177">
        <f>_xll.qlInterestRateIndexValueDate(Index1M,$H2651)</f>
        <v>58053</v>
      </c>
      <c r="J2651" s="182">
        <f>IFERROR(_xll.qlIndexFixing(Index1M,$H2651,TRUE,_xll.ohTrigger(RecalcTrigger,Trigger1M)),NA())</f>
        <v>1.2310362465179484E-2</v>
      </c>
      <c r="K2651" s="44" t="e">
        <f>IFERROR(_xll.qlIndexFixing(Index3M,H2651,TRUE,_xll.ohTrigger(RecalcTrigger,Trigger3M)),NA())</f>
        <v>#N/A</v>
      </c>
      <c r="L2651" s="44">
        <f>IFERROR(_xll.qlIndexFixing(Index6M,$H2651,TRUE,_xll.ohTrigger(RecalcTrigger,Trigger6M)),NA())</f>
        <v>1.2130994359066309E-2</v>
      </c>
      <c r="M2651" s="183">
        <f>IFERROR(_xll.qlIndexFixing(Index1Y,$H2651,TRUE,_xll.ohTrigger(RecalcTrigger,Trigger1Y)),NA())</f>
        <v>1.2808016977146338E-2</v>
      </c>
      <c r="N2651" s="182">
        <f>IFERROR(_xll.qlIndexFixing(ONIndex1M,I2651,TRUE,_xll.ohTrigger(RecalcTrigger,Trigger1M)),NA())</f>
        <v>1.2321897751252919E-2</v>
      </c>
      <c r="O2651" s="44" t="e">
        <f>IFERROR(_xll.qlIndexFixing(ONIndex3M,I2651,TRUE,_xll.ohTrigger(RecalcTrigger,Trigger3M)),NA())</f>
        <v>#N/A</v>
      </c>
      <c r="P2651" s="44">
        <f>IFERROR(_xll.qlIndexFixing(ONIndex6M,I2651,TRUE,_xll.ohTrigger(RecalcTrigger,Trigger6M)),NA())</f>
        <v>1.2155556939967838E-2</v>
      </c>
      <c r="Q2651" s="183">
        <f>IFERROR(_xll.qlIndexFixing(ONIndex1Y,I2651,TRUE,_xll.ohTrigger(RecalcTrigger,Trigger1Y)),NA())</f>
        <v>1.2902572604094331E-2</v>
      </c>
    </row>
    <row r="2652" spans="2:17" x14ac:dyDescent="0.2">
      <c r="B2652" s="39" t="s">
        <v>42</v>
      </c>
      <c r="D2652" s="42">
        <f>_xll.qlCalendarAdvance(Calendar,$D2651,B2652,"f",FALSE)</f>
        <v>58056</v>
      </c>
      <c r="E2652" s="177">
        <f>_xll.qlInterestRateIndexValueDate(IndexON,D2652)</f>
        <v>58056</v>
      </c>
      <c r="F2652" s="193">
        <f>IFERROR(_xll.qlIndexFixing(IndexON,D2652,TRUE,_xll.ohTrigger(RecalcTrigger,TriggerON)),NA())</f>
        <v>1.2196525268457492E-2</v>
      </c>
      <c r="H2652" s="42">
        <f>_xll.qlCalendarAdvance(Calendar,$H2651,B2652,"f",FALSE)</f>
        <v>58056</v>
      </c>
      <c r="I2652" s="177">
        <f>_xll.qlInterestRateIndexValueDate(Index1M,$H2652)</f>
        <v>58060</v>
      </c>
      <c r="J2652" s="182">
        <f>IFERROR(_xll.qlIndexFixing(Index1M,$H2652,TRUE,_xll.ohTrigger(RecalcTrigger,Trigger1M)),NA())</f>
        <v>1.2300785489987247E-2</v>
      </c>
      <c r="K2652" s="44" t="e">
        <f>IFERROR(_xll.qlIndexFixing(Index3M,H2652,TRUE,_xll.ohTrigger(RecalcTrigger,Trigger3M)),NA())</f>
        <v>#N/A</v>
      </c>
      <c r="L2652" s="44">
        <f>IFERROR(_xll.qlIndexFixing(Index6M,$H2652,TRUE,_xll.ohTrigger(RecalcTrigger,Trigger6M)),NA())</f>
        <v>1.2126428312751635E-2</v>
      </c>
      <c r="M2652" s="183">
        <f>IFERROR(_xll.qlIndexFixing(Index1Y,$H2652,TRUE,_xll.ohTrigger(RecalcTrigger,Trigger1Y)),NA())</f>
        <v>1.2801328730268804E-2</v>
      </c>
      <c r="N2652" s="182">
        <f>IFERROR(_xll.qlIndexFixing(ONIndex1M,I2652,TRUE,_xll.ohTrigger(RecalcTrigger,Trigger1M)),NA())</f>
        <v>1.2312252109287769E-2</v>
      </c>
      <c r="O2652" s="44" t="e">
        <f>IFERROR(_xll.qlIndexFixing(ONIndex3M,I2652,TRUE,_xll.ohTrigger(RecalcTrigger,Trigger3M)),NA())</f>
        <v>#N/A</v>
      </c>
      <c r="P2652" s="44">
        <f>IFERROR(_xll.qlIndexFixing(ONIndex6M,I2652,TRUE,_xll.ohTrigger(RecalcTrigger,Trigger6M)),NA())</f>
        <v>1.2150147793956734E-2</v>
      </c>
      <c r="Q2652" s="183">
        <f>IFERROR(_xll.qlIndexFixing(ONIndex1Y,I2652,TRUE,_xll.ohTrigger(RecalcTrigger,Trigger1Y)),NA())</f>
        <v>1.289520177222947E-2</v>
      </c>
    </row>
    <row r="2653" spans="2:17" x14ac:dyDescent="0.2">
      <c r="B2653" s="39" t="s">
        <v>42</v>
      </c>
      <c r="D2653" s="42">
        <f>_xll.qlCalendarAdvance(Calendar,$D2652,B2653,"f",FALSE)</f>
        <v>58063</v>
      </c>
      <c r="E2653" s="177">
        <f>_xll.qlInterestRateIndexValueDate(IndexON,D2653)</f>
        <v>58063</v>
      </c>
      <c r="F2653" s="193">
        <f>IFERROR(_xll.qlIndexFixing(IndexON,D2653,TRUE,_xll.ohTrigger(RecalcTrigger,TriggerON)),NA())</f>
        <v>1.2188434074662524E-2</v>
      </c>
      <c r="H2653" s="42">
        <f>_xll.qlCalendarAdvance(Calendar,$H2652,B2653,"f",FALSE)</f>
        <v>58063</v>
      </c>
      <c r="I2653" s="177">
        <f>_xll.qlInterestRateIndexValueDate(Index1M,$H2653)</f>
        <v>58067</v>
      </c>
      <c r="J2653" s="182">
        <f>IFERROR(_xll.qlIndexFixing(Index1M,$H2653,TRUE,_xll.ohTrigger(RecalcTrigger,Trigger1M)),NA())</f>
        <v>1.2291250914656696E-2</v>
      </c>
      <c r="K2653" s="44" t="e">
        <f>IFERROR(_xll.qlIndexFixing(Index3M,H2653,TRUE,_xll.ohTrigger(RecalcTrigger,Trigger3M)),NA())</f>
        <v>#N/A</v>
      </c>
      <c r="L2653" s="44">
        <f>IFERROR(_xll.qlIndexFixing(Index6M,$H2653,TRUE,_xll.ohTrigger(RecalcTrigger,Trigger6M)),NA())</f>
        <v>1.2121932155508636E-2</v>
      </c>
      <c r="M2653" s="183">
        <f>IFERROR(_xll.qlIndexFixing(Index1Y,$H2653,TRUE,_xll.ohTrigger(RecalcTrigger,Trigger1Y)),NA())</f>
        <v>1.2794671346472128E-2</v>
      </c>
      <c r="N2653" s="182">
        <f>IFERROR(_xll.qlIndexFixing(ONIndex1M,I2653,TRUE,_xll.ohTrigger(RecalcTrigger,Trigger1M)),NA())</f>
        <v>1.2298966250288146E-2</v>
      </c>
      <c r="O2653" s="44" t="e">
        <f>IFERROR(_xll.qlIndexFixing(ONIndex3M,I2653,TRUE,_xll.ohTrigger(RecalcTrigger,Trigger3M)),NA())</f>
        <v>#N/A</v>
      </c>
      <c r="P2653" s="44">
        <f>IFERROR(_xll.qlIndexFixing(ONIndex6M,I2653,TRUE,_xll.ohTrigger(RecalcTrigger,Trigger6M)),NA())</f>
        <v>1.2142948212492399E-2</v>
      </c>
      <c r="Q2653" s="183">
        <f>IFERROR(_xll.qlIndexFixing(ONIndex1Y,I2653,TRUE,_xll.ohTrigger(RecalcTrigger,Trigger1Y)),NA())</f>
        <v>1.2885183395701105E-2</v>
      </c>
    </row>
    <row r="2654" spans="2:17" x14ac:dyDescent="0.2">
      <c r="B2654" s="39" t="s">
        <v>42</v>
      </c>
      <c r="D2654" s="42">
        <f>_xll.qlCalendarAdvance(Calendar,$D2653,B2654,"f",FALSE)</f>
        <v>58071</v>
      </c>
      <c r="E2654" s="177">
        <f>_xll.qlInterestRateIndexValueDate(IndexON,D2654)</f>
        <v>58071</v>
      </c>
      <c r="F2654" s="193">
        <f>IFERROR(_xll.qlIndexFixing(IndexON,D2654,TRUE,_xll.ohTrigger(RecalcTrigger,TriggerON)),NA())</f>
        <v>1.2178504971442905E-2</v>
      </c>
      <c r="H2654" s="42">
        <f>_xll.qlCalendarAdvance(Calendar,$H2653,B2654,"f",FALSE)</f>
        <v>58071</v>
      </c>
      <c r="I2654" s="177">
        <f>_xll.qlInterestRateIndexValueDate(Index1M,$H2654)</f>
        <v>58075</v>
      </c>
      <c r="J2654" s="182">
        <f>IFERROR(_xll.qlIndexFixing(Index1M,$H2654,TRUE,_xll.ohTrigger(RecalcTrigger,Trigger1M)),NA())</f>
        <v>1.2280406294378782E-2</v>
      </c>
      <c r="K2654" s="44" t="e">
        <f>IFERROR(_xll.qlIndexFixing(Index3M,H2654,TRUE,_xll.ohTrigger(RecalcTrigger,Trigger3M)),NA())</f>
        <v>#N/A</v>
      </c>
      <c r="L2654" s="44">
        <f>IFERROR(_xll.qlIndexFixing(Index6M,$H2654,TRUE,_xll.ohTrigger(RecalcTrigger,Trigger6M)),NA())</f>
        <v>1.2116967385306706E-2</v>
      </c>
      <c r="M2654" s="183">
        <f>IFERROR(_xll.qlIndexFixing(Index1Y,$H2654,TRUE,_xll.ohTrigger(RecalcTrigger,Trigger1Y)),NA())</f>
        <v>1.278710077922068E-2</v>
      </c>
      <c r="N2654" s="182">
        <f>IFERROR(_xll.qlIndexFixing(ONIndex1M,I2654,TRUE,_xll.ohTrigger(RecalcTrigger,Trigger1M)),NA())</f>
        <v>1.228942254672738E-2</v>
      </c>
      <c r="O2654" s="44" t="e">
        <f>IFERROR(_xll.qlIndexFixing(ONIndex3M,I2654,TRUE,_xll.ohTrigger(RecalcTrigger,Trigger3M)),NA())</f>
        <v>#N/A</v>
      </c>
      <c r="P2654" s="44">
        <f>IFERROR(_xll.qlIndexFixing(ONIndex6M,I2654,TRUE,_xll.ohTrigger(RecalcTrigger,Trigger6M)),NA())</f>
        <v>1.2137703729830918E-2</v>
      </c>
      <c r="Q2654" s="183">
        <f>IFERROR(_xll.qlIndexFixing(ONIndex1Y,I2654,TRUE,_xll.ohTrigger(RecalcTrigger,Trigger1Y)),NA())</f>
        <v>1.2877882163149224E-2</v>
      </c>
    </row>
    <row r="2655" spans="2:17" x14ac:dyDescent="0.2">
      <c r="B2655" s="39" t="s">
        <v>42</v>
      </c>
      <c r="D2655" s="42">
        <f>_xll.qlCalendarAdvance(Calendar,$D2654,B2655,"f",FALSE)</f>
        <v>58078</v>
      </c>
      <c r="E2655" s="177">
        <f>_xll.qlInterestRateIndexValueDate(IndexON,D2655)</f>
        <v>58078</v>
      </c>
      <c r="F2655" s="193">
        <f>IFERROR(_xll.qlIndexFixing(IndexON,D2655,TRUE,_xll.ohTrigger(RecalcTrigger,TriggerON)),NA())</f>
        <v>1.2170509183757616E-2</v>
      </c>
      <c r="H2655" s="42">
        <f>_xll.qlCalendarAdvance(Calendar,$H2654,B2655,"f",FALSE)</f>
        <v>58078</v>
      </c>
      <c r="I2655" s="177">
        <f>_xll.qlInterestRateIndexValueDate(Index1M,$H2655)</f>
        <v>58082</v>
      </c>
      <c r="J2655" s="182">
        <f>IFERROR(_xll.qlIndexFixing(Index1M,$H2655,TRUE,_xll.ohTrigger(RecalcTrigger,Trigger1M)),NA())</f>
        <v>1.2270962888388696E-2</v>
      </c>
      <c r="K2655" s="44" t="e">
        <f>IFERROR(_xll.qlIndexFixing(Index3M,H2655,TRUE,_xll.ohTrigger(RecalcTrigger,Trigger3M)),NA())</f>
        <v>#N/A</v>
      </c>
      <c r="L2655" s="44">
        <f>IFERROR(_xll.qlIndexFixing(Index6M,$H2655,TRUE,_xll.ohTrigger(RecalcTrigger,Trigger6M)),NA())</f>
        <v>1.2112616508051323E-2</v>
      </c>
      <c r="M2655" s="183">
        <f>IFERROR(_xll.qlIndexFixing(Index1Y,$H2655,TRUE,_xll.ohTrigger(RecalcTrigger,Trigger1Y)),NA())</f>
        <v>1.2780509740192368E-2</v>
      </c>
      <c r="N2655" s="182">
        <f>IFERROR(_xll.qlIndexFixing(ONIndex1M,I2655,TRUE,_xll.ohTrigger(RecalcTrigger,Trigger1M)),NA())</f>
        <v>1.2282212243732715E-2</v>
      </c>
      <c r="O2655" s="44" t="e">
        <f>IFERROR(_xll.qlIndexFixing(ONIndex3M,I2655,TRUE,_xll.ohTrigger(RecalcTrigger,Trigger3M)),NA())</f>
        <v>#N/A</v>
      </c>
      <c r="P2655" s="44">
        <f>IFERROR(_xll.qlIndexFixing(ONIndex6M,I2655,TRUE,_xll.ohTrigger(RecalcTrigger,Trigger6M)),NA())</f>
        <v>1.2133589975000802E-2</v>
      </c>
      <c r="Q2655" s="183">
        <f>IFERROR(_xll.qlIndexFixing(ONIndex1Y,I2655,TRUE,_xll.ohTrigger(RecalcTrigger,Trigger1Y)),NA())</f>
        <v>1.2872224273126065E-2</v>
      </c>
    </row>
    <row r="2656" spans="2:17" x14ac:dyDescent="0.2">
      <c r="B2656" s="39" t="s">
        <v>42</v>
      </c>
      <c r="D2656" s="42">
        <f>_xll.qlCalendarAdvance(Calendar,$D2655,B2656,"f",FALSE)</f>
        <v>58085</v>
      </c>
      <c r="E2656" s="177">
        <f>_xll.qlInterestRateIndexValueDate(IndexON,D2656)</f>
        <v>58085</v>
      </c>
      <c r="F2656" s="193">
        <f>IFERROR(_xll.qlIndexFixing(IndexON,D2656,TRUE,_xll.ohTrigger(RecalcTrigger,TriggerON)),NA())</f>
        <v>1.2162555521122442E-2</v>
      </c>
      <c r="H2656" s="42">
        <f>_xll.qlCalendarAdvance(Calendar,$H2655,B2656,"f",FALSE)</f>
        <v>58085</v>
      </c>
      <c r="I2656" s="177">
        <f>_xll.qlInterestRateIndexValueDate(Index1M,$H2656)</f>
        <v>58089</v>
      </c>
      <c r="J2656" s="182">
        <f>IFERROR(_xll.qlIndexFixing(Index1M,$H2656,TRUE,_xll.ohTrigger(RecalcTrigger,Trigger1M)),NA())</f>
        <v>1.2261562173921185E-2</v>
      </c>
      <c r="K2656" s="44" t="e">
        <f>IFERROR(_xll.qlIndexFixing(Index3M,H2656,TRUE,_xll.ohTrigger(RecalcTrigger,Trigger3M)),NA())</f>
        <v>#N/A</v>
      </c>
      <c r="L2656" s="44">
        <f>IFERROR(_xll.qlIndexFixing(Index6M,$H2656,TRUE,_xll.ohTrigger(RecalcTrigger,Trigger6M)),NA())</f>
        <v>1.2108335906568323E-2</v>
      </c>
      <c r="M2656" s="183">
        <f>IFERROR(_xll.qlIndexFixing(Index1Y,$H2656,TRUE,_xll.ohTrigger(RecalcTrigger,Trigger1Y)),NA())</f>
        <v>1.2773949759870128E-2</v>
      </c>
      <c r="N2656" s="182">
        <f>IFERROR(_xll.qlIndexFixing(ONIndex1M,I2656,TRUE,_xll.ohTrigger(RecalcTrigger,Trigger1M)),NA())</f>
        <v>1.2272741937033871E-2</v>
      </c>
      <c r="O2656" s="44" t="e">
        <f>IFERROR(_xll.qlIndexFixing(ONIndex3M,I2656,TRUE,_xll.ohTrigger(RecalcTrigger,Trigger3M)),NA())</f>
        <v>#N/A</v>
      </c>
      <c r="P2656" s="44">
        <f>IFERROR(_xll.qlIndexFixing(ONIndex6M,I2656,TRUE,_xll.ohTrigger(RecalcTrigger,Trigger6M)),NA())</f>
        <v>1.2128462776015425E-2</v>
      </c>
      <c r="Q2656" s="183">
        <f>IFERROR(_xll.qlIndexFixing(ONIndex1Y,I2656,TRUE,_xll.ohTrigger(RecalcTrigger,Trigger1Y)),NA())</f>
        <v>1.2864973280359848E-2</v>
      </c>
    </row>
    <row r="2657" spans="2:17" x14ac:dyDescent="0.2">
      <c r="B2657" s="39" t="s">
        <v>42</v>
      </c>
      <c r="D2657" s="42">
        <f>_xll.qlCalendarAdvance(Calendar,$D2656,B2657,"f",FALSE)</f>
        <v>58092</v>
      </c>
      <c r="E2657" s="177">
        <f>_xll.qlInterestRateIndexValueDate(IndexON,D2657)</f>
        <v>58092</v>
      </c>
      <c r="F2657" s="193">
        <f>IFERROR(_xll.qlIndexFixing(IndexON,D2657,TRUE,_xll.ohTrigger(RecalcTrigger,TriggerON)),NA())</f>
        <v>1.2154644071920018E-2</v>
      </c>
      <c r="H2657" s="42">
        <f>_xll.qlCalendarAdvance(Calendar,$H2656,B2657,"f",FALSE)</f>
        <v>58092</v>
      </c>
      <c r="I2657" s="177">
        <f>_xll.qlInterestRateIndexValueDate(Index1M,$H2657)</f>
        <v>58096</v>
      </c>
      <c r="J2657" s="182">
        <f>IFERROR(_xll.qlIndexFixing(Index1M,$H2657,TRUE,_xll.ohTrigger(RecalcTrigger,Trigger1M)),NA())</f>
        <v>1.2252204243782011E-2</v>
      </c>
      <c r="K2657" s="44" t="e">
        <f>IFERROR(_xll.qlIndexFixing(Index3M,H2657,TRUE,_xll.ohTrigger(RecalcTrigger,Trigger3M)),NA())</f>
        <v>#N/A</v>
      </c>
      <c r="L2657" s="44">
        <f>IFERROR(_xll.qlIndexFixing(Index6M,$H2657,TRUE,_xll.ohTrigger(RecalcTrigger,Trigger6M)),NA())</f>
        <v>1.2104125707558127E-2</v>
      </c>
      <c r="M2657" s="183">
        <f>IFERROR(_xll.qlIndexFixing(Index1Y,$H2657,TRUE,_xll.ohTrigger(RecalcTrigger,Trigger1Y)),NA())</f>
        <v>1.276742090050028E-2</v>
      </c>
      <c r="N2657" s="182">
        <f>IFERROR(_xll.qlIndexFixing(ONIndex1M,I2657,TRUE,_xll.ohTrigger(RecalcTrigger,Trigger1M)),NA())</f>
        <v>1.2263314191409691E-2</v>
      </c>
      <c r="O2657" s="44" t="e">
        <f>IFERROR(_xll.qlIndexFixing(ONIndex3M,I2657,TRUE,_xll.ohTrigger(RecalcTrigger,Trigger3M)),NA())</f>
        <v>#N/A</v>
      </c>
      <c r="P2657" s="44">
        <f>IFERROR(_xll.qlIndexFixing(ONIndex6M,I2657,TRUE,_xll.ohTrigger(RecalcTrigger,Trigger6M)),NA())</f>
        <v>1.2123403957930989E-2</v>
      </c>
      <c r="Q2657" s="183">
        <f>IFERROR(_xll.qlIndexFixing(ONIndex1Y,I2657,TRUE,_xll.ohTrigger(RecalcTrigger,Trigger1Y)),NA())</f>
        <v>1.2857751373687165E-2</v>
      </c>
    </row>
    <row r="2658" spans="2:17" x14ac:dyDescent="0.2">
      <c r="B2658" s="39" t="s">
        <v>42</v>
      </c>
      <c r="D2658" s="42">
        <f>_xll.qlCalendarAdvance(Calendar,$D2657,B2658,"f",FALSE)</f>
        <v>58099</v>
      </c>
      <c r="E2658" s="177">
        <f>_xll.qlInterestRateIndexValueDate(IndexON,D2658)</f>
        <v>58099</v>
      </c>
      <c r="F2658" s="193">
        <f>IFERROR(_xll.qlIndexFixing(IndexON,D2658,TRUE,_xll.ohTrigger(RecalcTrigger,TriggerON)),NA())</f>
        <v>1.2146774924586268E-2</v>
      </c>
      <c r="H2658" s="42">
        <f>_xll.qlCalendarAdvance(Calendar,$H2657,B2658,"f",FALSE)</f>
        <v>58099</v>
      </c>
      <c r="I2658" s="177">
        <f>_xll.qlInterestRateIndexValueDate(Index1M,$H2658)</f>
        <v>58103</v>
      </c>
      <c r="J2658" s="182">
        <f>IFERROR(_xll.qlIndexFixing(Index1M,$H2658,TRUE,_xll.ohTrigger(RecalcTrigger,Trigger1M)),NA())</f>
        <v>1.224288919077436E-2</v>
      </c>
      <c r="K2658" s="44" t="e">
        <f>IFERROR(_xll.qlIndexFixing(Index3M,H2658,TRUE,_xll.ohTrigger(RecalcTrigger,Trigger3M)),NA())</f>
        <v>#N/A</v>
      </c>
      <c r="L2658" s="44">
        <f>IFERROR(_xll.qlIndexFixing(Index6M,$H2658,TRUE,_xll.ohTrigger(RecalcTrigger,Trigger6M)),NA())</f>
        <v>1.2099986037723357E-2</v>
      </c>
      <c r="M2658" s="183">
        <f>IFERROR(_xll.qlIndexFixing(Index1Y,$H2658,TRUE,_xll.ohTrigger(RecalcTrigger,Trigger1Y)),NA())</f>
        <v>1.2760923224330672E-2</v>
      </c>
      <c r="N2658" s="182">
        <f>IFERROR(_xll.qlIndexFixing(ONIndex1M,I2658,TRUE,_xll.ohTrigger(RecalcTrigger,Trigger1M)),NA())</f>
        <v>1.2253929099586003E-2</v>
      </c>
      <c r="O2658" s="44" t="e">
        <f>IFERROR(_xll.qlIndexFixing(ONIndex3M,I2658,TRUE,_xll.ohTrigger(RecalcTrigger,Trigger3M)),NA())</f>
        <v>#N/A</v>
      </c>
      <c r="P2658" s="44">
        <f>IFERROR(_xll.qlIndexFixing(ONIndex6M,I2658,TRUE,_xll.ohTrigger(RecalcTrigger,Trigger6M)),NA())</f>
        <v>1.2118413647366211E-2</v>
      </c>
      <c r="Q2658" s="183">
        <f>IFERROR(_xll.qlIndexFixing(ONIndex1Y,I2658,TRUE,_xll.ohTrigger(RecalcTrigger,Trigger1Y)),NA())</f>
        <v>1.2850558615378205E-2</v>
      </c>
    </row>
    <row r="2659" spans="2:17" x14ac:dyDescent="0.2">
      <c r="B2659" s="39" t="s">
        <v>42</v>
      </c>
      <c r="D2659" s="42">
        <f>_xll.qlCalendarAdvance(Calendar,$D2658,B2659,"f",FALSE)</f>
        <v>58106</v>
      </c>
      <c r="E2659" s="177">
        <f>_xll.qlInterestRateIndexValueDate(IndexON,D2659)</f>
        <v>58106</v>
      </c>
      <c r="F2659" s="193">
        <f>IFERROR(_xll.qlIndexFixing(IndexON,D2659,TRUE,_xll.ohTrigger(RecalcTrigger,TriggerON)),NA())</f>
        <v>1.2138948167503827E-2</v>
      </c>
      <c r="H2659" s="42">
        <f>_xll.qlCalendarAdvance(Calendar,$H2658,B2659,"f",FALSE)</f>
        <v>58106</v>
      </c>
      <c r="I2659" s="177">
        <f>_xll.qlInterestRateIndexValueDate(Index1M,$H2659)</f>
        <v>58110</v>
      </c>
      <c r="J2659" s="182">
        <f>IFERROR(_xll.qlIndexFixing(Index1M,$H2659,TRUE,_xll.ohTrigger(RecalcTrigger,Trigger1M)),NA())</f>
        <v>1.2234970332840918E-2</v>
      </c>
      <c r="K2659" s="44" t="e">
        <f>IFERROR(_xll.qlIndexFixing(Index3M,H2659,TRUE,_xll.ohTrigger(RecalcTrigger,Trigger3M)),NA())</f>
        <v>#N/A</v>
      </c>
      <c r="L2659" s="44">
        <f>IFERROR(_xll.qlIndexFixing(Index6M,$H2659,TRUE,_xll.ohTrigger(RecalcTrigger,Trigger6M)),NA())</f>
        <v>1.2095917023776359E-2</v>
      </c>
      <c r="M2659" s="183">
        <f>IFERROR(_xll.qlIndexFixing(Index1Y,$H2659,TRUE,_xll.ohTrigger(RecalcTrigger,Trigger1Y)),NA())</f>
        <v>1.2754456793610472E-2</v>
      </c>
      <c r="N2659" s="182">
        <f>IFERROR(_xll.qlIndexFixing(ONIndex1M,I2659,TRUE,_xll.ohTrigger(RecalcTrigger,Trigger1M)),NA())</f>
        <v>1.2244586754288633E-2</v>
      </c>
      <c r="O2659" s="44" t="e">
        <f>IFERROR(_xll.qlIndexFixing(ONIndex3M,I2659,TRUE,_xll.ohTrigger(RecalcTrigger,Trigger3M)),NA())</f>
        <v>#N/A</v>
      </c>
      <c r="P2659" s="44">
        <f>IFERROR(_xll.qlIndexFixing(ONIndex6M,I2659,TRUE,_xll.ohTrigger(RecalcTrigger,Trigger6M)),NA())</f>
        <v>1.2113491970859869E-2</v>
      </c>
      <c r="Q2659" s="183">
        <f>IFERROR(_xll.qlIndexFixing(ONIndex1Y,I2659,TRUE,_xll.ohTrigger(RecalcTrigger,Trigger1Y)),NA())</f>
        <v>1.2843395067463348E-2</v>
      </c>
    </row>
    <row r="2660" spans="2:17" x14ac:dyDescent="0.2">
      <c r="B2660" s="39" t="s">
        <v>42</v>
      </c>
      <c r="D2660" s="42">
        <f>_xll.qlCalendarAdvance(Calendar,$D2659,B2660,"f",FALSE)</f>
        <v>58113</v>
      </c>
      <c r="E2660" s="177">
        <f>_xll.qlInterestRateIndexValueDate(IndexON,D2660)</f>
        <v>58113</v>
      </c>
      <c r="F2660" s="193">
        <f>IFERROR(_xll.qlIndexFixing(IndexON,D2660,TRUE,_xll.ohTrigger(RecalcTrigger,TriggerON)),NA())</f>
        <v>1.2131163889215202E-2</v>
      </c>
      <c r="H2660" s="42">
        <f>_xll.qlCalendarAdvance(Calendar,$H2659,B2660,"f",FALSE)</f>
        <v>58113</v>
      </c>
      <c r="I2660" s="177">
        <f>_xll.qlInterestRateIndexValueDate(Index1M,$H2660)</f>
        <v>58117</v>
      </c>
      <c r="J2660" s="182">
        <f>IFERROR(_xll.qlIndexFixing(Index1M,$H2660,TRUE,_xll.ohTrigger(RecalcTrigger,Trigger1M)),NA())</f>
        <v>1.2225733004047612E-2</v>
      </c>
      <c r="K2660" s="44" t="e">
        <f>IFERROR(_xll.qlIndexFixing(Index3M,H2660,TRUE,_xll.ohTrigger(RecalcTrigger,Trigger3M)),NA())</f>
        <v>#N/A</v>
      </c>
      <c r="L2660" s="44">
        <f>IFERROR(_xll.qlIndexFixing(Index6M,$H2660,TRUE,_xll.ohTrigger(RecalcTrigger,Trigger6M)),NA())</f>
        <v>1.2091918792434772E-2</v>
      </c>
      <c r="M2660" s="183">
        <f>IFERROR(_xll.qlIndexFixing(Index1Y,$H2660,TRUE,_xll.ohTrigger(RecalcTrigger,Trigger1Y)),NA())</f>
        <v>1.2748021670591031E-2</v>
      </c>
      <c r="N2660" s="182">
        <f>IFERROR(_xll.qlIndexFixing(ONIndex1M,I2660,TRUE,_xll.ohTrigger(RecalcTrigger,Trigger1M)),NA())</f>
        <v>1.2235287248483218E-2</v>
      </c>
      <c r="O2660" s="44" t="e">
        <f>IFERROR(_xll.qlIndexFixing(ONIndex3M,I2660,TRUE,_xll.ohTrigger(RecalcTrigger,Trigger3M)),NA())</f>
        <v>#N/A</v>
      </c>
      <c r="P2660" s="44">
        <f>IFERROR(_xll.qlIndexFixing(ONIndex6M,I2660,TRUE,_xll.ohTrigger(RecalcTrigger,Trigger6M)),NA())</f>
        <v>1.210863905439119E-2</v>
      </c>
      <c r="Q2660" s="183">
        <f>IFERROR(_xll.qlIndexFixing(ONIndex1Y,I2660,TRUE,_xll.ohTrigger(RecalcTrigger,Trigger1Y)),NA())</f>
        <v>1.2836260791813103E-2</v>
      </c>
    </row>
    <row r="2661" spans="2:17" x14ac:dyDescent="0.2">
      <c r="B2661" s="39" t="s">
        <v>42</v>
      </c>
      <c r="D2661" s="42">
        <f>_xll.qlCalendarAdvance(Calendar,$D2660,B2661,"f",FALSE)</f>
        <v>58120</v>
      </c>
      <c r="E2661" s="177">
        <f>_xll.qlInterestRateIndexValueDate(IndexON,D2661)</f>
        <v>58120</v>
      </c>
      <c r="F2661" s="193">
        <f>IFERROR(_xll.qlIndexFixing(IndexON,D2661,TRUE,_xll.ohTrigger(RecalcTrigger,TriggerON)),NA())</f>
        <v>1.2123422178049736E-2</v>
      </c>
      <c r="H2661" s="42">
        <f>_xll.qlCalendarAdvance(Calendar,$H2660,B2661,"f",FALSE)</f>
        <v>58120</v>
      </c>
      <c r="I2661" s="177">
        <f>_xll.qlInterestRateIndexValueDate(Index1M,$H2661)</f>
        <v>58124</v>
      </c>
      <c r="J2661" s="182">
        <f>IFERROR(_xll.qlIndexFixing(Index1M,$H2661,TRUE,_xll.ohTrigger(RecalcTrigger,Trigger1M)),NA())</f>
        <v>1.2216538805807722E-2</v>
      </c>
      <c r="K2661" s="44" t="e">
        <f>IFERROR(_xll.qlIndexFixing(Index3M,H2661,TRUE,_xll.ohTrigger(RecalcTrigger,Trigger3M)),NA())</f>
        <v>#N/A</v>
      </c>
      <c r="L2661" s="44">
        <f>IFERROR(_xll.qlIndexFixing(Index6M,$H2661,TRUE,_xll.ohTrigger(RecalcTrigger,Trigger6M)),NA())</f>
        <v>1.208799147042198E-2</v>
      </c>
      <c r="M2661" s="183">
        <f>IFERROR(_xll.qlIndexFixing(Index1Y,$H2661,TRUE,_xll.ohTrigger(RecalcTrigger,Trigger1Y)),NA())</f>
        <v>1.2741617917523484E-2</v>
      </c>
      <c r="N2661" s="182">
        <f>IFERROR(_xll.qlIndexFixing(ONIndex1M,I2661,TRUE,_xll.ohTrigger(RecalcTrigger,Trigger1M)),NA())</f>
        <v>1.2226030674895583E-2</v>
      </c>
      <c r="O2661" s="44" t="e">
        <f>IFERROR(_xll.qlIndexFixing(ONIndex3M,I2661,TRUE,_xll.ohTrigger(RecalcTrigger,Trigger3M)),NA())</f>
        <v>#N/A</v>
      </c>
      <c r="P2661" s="44">
        <f>IFERROR(_xll.qlIndexFixing(ONIndex6M,I2661,TRUE,_xll.ohTrigger(RecalcTrigger,Trigger6M)),NA())</f>
        <v>1.2103855024498955E-2</v>
      </c>
      <c r="Q2661" s="183">
        <f>IFERROR(_xll.qlIndexFixing(ONIndex1Y,I2661,TRUE,_xll.ohTrigger(RecalcTrigger,Trigger1Y)),NA())</f>
        <v>1.2829155850617724E-2</v>
      </c>
    </row>
    <row r="2662" spans="2:17" x14ac:dyDescent="0.2">
      <c r="B2662" s="39" t="s">
        <v>42</v>
      </c>
      <c r="D2662" s="42">
        <f>_xll.qlCalendarAdvance(Calendar,$D2661,B2662,"f",FALSE)</f>
        <v>58127</v>
      </c>
      <c r="E2662" s="177">
        <f>_xll.qlInterestRateIndexValueDate(IndexON,D2662)</f>
        <v>58127</v>
      </c>
      <c r="F2662" s="193">
        <f>IFERROR(_xll.qlIndexFixing(IndexON,D2662,TRUE,_xll.ohTrigger(RecalcTrigger,TriggerON)),NA())</f>
        <v>1.2115723122470001E-2</v>
      </c>
      <c r="H2662" s="42">
        <f>_xll.qlCalendarAdvance(Calendar,$H2661,B2662,"f",FALSE)</f>
        <v>58127</v>
      </c>
      <c r="I2662" s="177">
        <f>_xll.qlInterestRateIndexValueDate(Index1M,$H2662)</f>
        <v>58131</v>
      </c>
      <c r="J2662" s="182">
        <f>IFERROR(_xll.qlIndexFixing(Index1M,$H2662,TRUE,_xll.ohTrigger(RecalcTrigger,Trigger1M)),NA())</f>
        <v>1.2207387830921297E-2</v>
      </c>
      <c r="K2662" s="44" t="e">
        <f>IFERROR(_xll.qlIndexFixing(Index3M,H2662,TRUE,_xll.ohTrigger(RecalcTrigger,Trigger3M)),NA())</f>
        <v>#N/A</v>
      </c>
      <c r="L2662" s="44">
        <f>IFERROR(_xll.qlIndexFixing(Index6M,$H2662,TRUE,_xll.ohTrigger(RecalcTrigger,Trigger6M)),NA())</f>
        <v>1.2084135184470643E-2</v>
      </c>
      <c r="M2662" s="183">
        <f>IFERROR(_xll.qlIndexFixing(Index1Y,$H2662,TRUE,_xll.ohTrigger(RecalcTrigger,Trigger1Y)),NA())</f>
        <v>1.2735245596661162E-2</v>
      </c>
      <c r="N2662" s="182">
        <f>IFERROR(_xll.qlIndexFixing(ONIndex1M,I2662,TRUE,_xll.ohTrigger(RecalcTrigger,Trigger1M)),NA())</f>
        <v>1.2216817126411428E-2</v>
      </c>
      <c r="O2662" s="44" t="e">
        <f>IFERROR(_xll.qlIndexFixing(ONIndex3M,I2662,TRUE,_xll.ohTrigger(RecalcTrigger,Trigger3M)),NA())</f>
        <v>#N/A</v>
      </c>
      <c r="P2662" s="44">
        <f>IFERROR(_xll.qlIndexFixing(ONIndex6M,I2662,TRUE,_xll.ohTrigger(RecalcTrigger,Trigger6M)),NA())</f>
        <v>1.2099140007881815E-2</v>
      </c>
      <c r="Q2662" s="183">
        <f>IFERROR(_xll.qlIndexFixing(ONIndex1Y,I2662,TRUE,_xll.ohTrigger(RecalcTrigger,Trigger1Y)),NA())</f>
        <v>1.2822080306067463E-2</v>
      </c>
    </row>
    <row r="2663" spans="2:17" x14ac:dyDescent="0.2">
      <c r="B2663" s="39" t="s">
        <v>42</v>
      </c>
      <c r="D2663" s="42">
        <f>_xll.qlCalendarAdvance(Calendar,$D2662,B2663,"f",FALSE)</f>
        <v>58134</v>
      </c>
      <c r="E2663" s="177">
        <f>_xll.qlInterestRateIndexValueDate(IndexON,D2663)</f>
        <v>58134</v>
      </c>
      <c r="F2663" s="193">
        <f>IFERROR(_xll.qlIndexFixing(IndexON,D2663,TRUE,_xll.ohTrigger(RecalcTrigger,TriggerON)),NA())</f>
        <v>1.2108066810938567E-2</v>
      </c>
      <c r="H2663" s="42">
        <f>_xll.qlCalendarAdvance(Calendar,$H2662,B2663,"f",FALSE)</f>
        <v>58134</v>
      </c>
      <c r="I2663" s="177">
        <f>_xll.qlInterestRateIndexValueDate(Index1M,$H2663)</f>
        <v>58138</v>
      </c>
      <c r="J2663" s="182">
        <f>IFERROR(_xll.qlIndexFixing(Index1M,$H2663,TRUE,_xll.ohTrigger(RecalcTrigger,Trigger1M)),NA())</f>
        <v>1.2196960330794615E-2</v>
      </c>
      <c r="K2663" s="44" t="e">
        <f>IFERROR(_xll.qlIndexFixing(Index3M,H2663,TRUE,_xll.ohTrigger(RecalcTrigger,Trigger3M)),NA())</f>
        <v>#N/A</v>
      </c>
      <c r="L2663" s="44">
        <f>IFERROR(_xll.qlIndexFixing(Index6M,$H2663,TRUE,_xll.ohTrigger(RecalcTrigger,Trigger6M)),NA())</f>
        <v>1.208022141324833E-2</v>
      </c>
      <c r="M2663" s="183">
        <f>IFERROR(_xll.qlIndexFixing(Index1Y,$H2663,TRUE,_xll.ohTrigger(RecalcTrigger,Trigger1Y)),NA())</f>
        <v>1.2728696714692816E-2</v>
      </c>
      <c r="N2663" s="182">
        <f>IFERROR(_xll.qlIndexFixing(ONIndex1M,I2663,TRUE,_xll.ohTrigger(RecalcTrigger,Trigger1M)),NA())</f>
        <v>1.2207646695596708E-2</v>
      </c>
      <c r="O2663" s="44" t="e">
        <f>IFERROR(_xll.qlIndexFixing(ONIndex3M,I2663,TRUE,_xll.ohTrigger(RecalcTrigger,Trigger3M)),NA())</f>
        <v>#N/A</v>
      </c>
      <c r="P2663" s="44">
        <f>IFERROR(_xll.qlIndexFixing(ONIndex6M,I2663,TRUE,_xll.ohTrigger(RecalcTrigger,Trigger6M)),NA())</f>
        <v>1.2094494130598932E-2</v>
      </c>
      <c r="Q2663" s="183">
        <f>IFERROR(_xll.qlIndexFixing(ONIndex1Y,I2663,TRUE,_xll.ohTrigger(RecalcTrigger,Trigger1Y)),NA())</f>
        <v>1.2815034219872956E-2</v>
      </c>
    </row>
    <row r="2664" spans="2:17" x14ac:dyDescent="0.2">
      <c r="B2664" s="39" t="s">
        <v>42</v>
      </c>
      <c r="D2664" s="42">
        <f>_xll.qlCalendarAdvance(Calendar,$D2663,B2664,"f",FALSE)</f>
        <v>58141</v>
      </c>
      <c r="E2664" s="177">
        <f>_xll.qlInterestRateIndexValueDate(IndexON,D2664)</f>
        <v>58141</v>
      </c>
      <c r="F2664" s="193">
        <f>IFERROR(_xll.qlIndexFixing(IndexON,D2664,TRUE,_xll.ohTrigger(RecalcTrigger,TriggerON)),NA())</f>
        <v>1.2100453331891359E-2</v>
      </c>
      <c r="H2664" s="42">
        <f>_xll.qlCalendarAdvance(Calendar,$H2663,B2664,"f",FALSE)</f>
        <v>58141</v>
      </c>
      <c r="I2664" s="177">
        <f>_xll.qlInterestRateIndexValueDate(Index1M,$H2664)</f>
        <v>58145</v>
      </c>
      <c r="J2664" s="182">
        <f>IFERROR(_xll.qlIndexFixing(Index1M,$H2664,TRUE,_xll.ohTrigger(RecalcTrigger,Trigger1M)),NA())</f>
        <v>1.2187904489430083E-2</v>
      </c>
      <c r="K2664" s="44" t="e">
        <f>IFERROR(_xll.qlIndexFixing(Index3M,H2664,TRUE,_xll.ohTrigger(RecalcTrigger,Trigger3M)),NA())</f>
        <v>#N/A</v>
      </c>
      <c r="L2664" s="44">
        <f>IFERROR(_xll.qlIndexFixing(Index6M,$H2664,TRUE,_xll.ohTrigger(RecalcTrigger,Trigger6M)),NA())</f>
        <v>1.2076522619590016E-2</v>
      </c>
      <c r="M2664" s="183">
        <f>IFERROR(_xll.qlIndexFixing(Index1Y,$H2664,TRUE,_xll.ohTrigger(RecalcTrigger,Trigger1Y)),NA())</f>
        <v>1.2722389518869493E-2</v>
      </c>
      <c r="N2664" s="182">
        <f>IFERROR(_xll.qlIndexFixing(ONIndex1M,I2664,TRUE,_xll.ohTrigger(RecalcTrigger,Trigger1M)),NA())</f>
        <v>1.2198519475496994E-2</v>
      </c>
      <c r="O2664" s="44" t="e">
        <f>IFERROR(_xll.qlIndexFixing(ONIndex3M,I2664,TRUE,_xll.ohTrigger(RecalcTrigger,Trigger3M)),NA())</f>
        <v>#N/A</v>
      </c>
      <c r="P2664" s="44">
        <f>IFERROR(_xll.qlIndexFixing(ONIndex6M,I2664,TRUE,_xll.ohTrigger(RecalcTrigger,Trigger6M)),NA())</f>
        <v>1.2089917518949278E-2</v>
      </c>
      <c r="Q2664" s="183">
        <f>IFERROR(_xll.qlIndexFixing(ONIndex1Y,I2664,TRUE,_xll.ohTrigger(RecalcTrigger,Trigger1Y)),NA())</f>
        <v>1.2808017654384329E-2</v>
      </c>
    </row>
    <row r="2665" spans="2:17" x14ac:dyDescent="0.2">
      <c r="B2665" s="39" t="s">
        <v>42</v>
      </c>
      <c r="D2665" s="42">
        <f>_xll.qlCalendarAdvance(Calendar,$D2664,B2665,"f",FALSE)</f>
        <v>58148</v>
      </c>
      <c r="E2665" s="177">
        <f>_xll.qlInterestRateIndexValueDate(IndexON,D2665)</f>
        <v>58148</v>
      </c>
      <c r="F2665" s="193">
        <f>IFERROR(_xll.qlIndexFixing(IndexON,D2665,TRUE,_xll.ohTrigger(RecalcTrigger,TriggerON)),NA())</f>
        <v>1.2092882773711011E-2</v>
      </c>
      <c r="H2665" s="42">
        <f>_xll.qlCalendarAdvance(Calendar,$H2664,B2665,"f",FALSE)</f>
        <v>58148</v>
      </c>
      <c r="I2665" s="177">
        <f>_xll.qlInterestRateIndexValueDate(Index1M,$H2665)</f>
        <v>58152</v>
      </c>
      <c r="J2665" s="182">
        <f>IFERROR(_xll.qlIndexFixing(Index1M,$H2665,TRUE,_xll.ohTrigger(RecalcTrigger,Trigger1M)),NA())</f>
        <v>1.2178892174827099E-2</v>
      </c>
      <c r="K2665" s="44" t="e">
        <f>IFERROR(_xll.qlIndexFixing(Index3M,H2665,TRUE,_xll.ohTrigger(RecalcTrigger,Trigger3M)),NA())</f>
        <v>#N/A</v>
      </c>
      <c r="L2665" s="44">
        <f>IFERROR(_xll.qlIndexFixing(Index6M,$H2665,TRUE,_xll.ohTrigger(RecalcTrigger,Trigger6M)),NA())</f>
        <v>1.2072895276665727E-2</v>
      </c>
      <c r="M2665" s="183">
        <f>IFERROR(_xll.qlIndexFixing(Index1Y,$H2665,TRUE,_xll.ohTrigger(RecalcTrigger,Trigger1Y)),NA())</f>
        <v>1.271611394768569E-2</v>
      </c>
      <c r="N2665" s="182">
        <f>IFERROR(_xll.qlIndexFixing(ONIndex1M,I2665,TRUE,_xll.ohTrigger(RecalcTrigger,Trigger1M)),NA())</f>
        <v>1.2189435558838113E-2</v>
      </c>
      <c r="O2665" s="44" t="e">
        <f>IFERROR(_xll.qlIndexFixing(ONIndex3M,I2665,TRUE,_xll.ohTrigger(RecalcTrigger,Trigger3M)),NA())</f>
        <v>#N/A</v>
      </c>
      <c r="P2665" s="44">
        <f>IFERROR(_xll.qlIndexFixing(ONIndex6M,I2665,TRUE,_xll.ohTrigger(RecalcTrigger,Trigger6M)),NA())</f>
        <v>1.2085410299551569E-2</v>
      </c>
      <c r="Q2665" s="183">
        <f>IFERROR(_xll.qlIndexFixing(ONIndex1Y,I2665,TRUE,_xll.ohTrigger(RecalcTrigger,Trigger1Y)),NA())</f>
        <v>1.2801030671552027E-2</v>
      </c>
    </row>
    <row r="2666" spans="2:17" x14ac:dyDescent="0.2">
      <c r="B2666" s="39" t="s">
        <v>42</v>
      </c>
      <c r="D2666" s="42">
        <f>_xll.qlCalendarAdvance(Calendar,$D2665,B2666,"f",FALSE)</f>
        <v>58155</v>
      </c>
      <c r="E2666" s="177">
        <f>_xll.qlInterestRateIndexValueDate(IndexON,D2666)</f>
        <v>58155</v>
      </c>
      <c r="F2666" s="193">
        <f>IFERROR(_xll.qlIndexFixing(IndexON,D2666,TRUE,_xll.ohTrigger(RecalcTrigger,TriggerON)),NA())</f>
        <v>1.2085355224860095E-2</v>
      </c>
      <c r="H2666" s="42">
        <f>_xll.qlCalendarAdvance(Calendar,$H2665,B2666,"f",FALSE)</f>
        <v>58155</v>
      </c>
      <c r="I2666" s="177">
        <f>_xll.qlInterestRateIndexValueDate(Index1M,$H2666)</f>
        <v>58159</v>
      </c>
      <c r="J2666" s="182">
        <f>IFERROR(_xll.qlIndexFixing(Index1M,$H2666,TRUE,_xll.ohTrigger(RecalcTrigger,Trigger1M)),NA())</f>
        <v>1.2169923479781115E-2</v>
      </c>
      <c r="K2666" s="44" t="e">
        <f>IFERROR(_xll.qlIndexFixing(Index3M,H2666,TRUE,_xll.ohTrigger(RecalcTrigger,Trigger3M)),NA())</f>
        <v>#N/A</v>
      </c>
      <c r="L2666" s="44">
        <f>IFERROR(_xll.qlIndexFixing(Index6M,$H2666,TRUE,_xll.ohTrigger(RecalcTrigger,Trigger6M)),NA())</f>
        <v>1.2069339511241017E-2</v>
      </c>
      <c r="M2666" s="183">
        <f>IFERROR(_xll.qlIndexFixing(Index1Y,$H2666,TRUE,_xll.ohTrigger(RecalcTrigger,Trigger1Y)),NA())</f>
        <v>1.270987006340089E-2</v>
      </c>
      <c r="N2666" s="182">
        <f>IFERROR(_xll.qlIndexFixing(ONIndex1M,I2666,TRUE,_xll.ohTrigger(RecalcTrigger,Trigger1M)),NA())</f>
        <v>1.2178644817369744E-2</v>
      </c>
      <c r="O2666" s="44" t="e">
        <f>IFERROR(_xll.qlIndexFixing(ONIndex3M,I2666,TRUE,_xll.ohTrigger(RecalcTrigger,Trigger3M)),NA())</f>
        <v>#N/A</v>
      </c>
      <c r="P2666" s="44">
        <f>IFERROR(_xll.qlIndexFixing(ONIndex6M,I2666,TRUE,_xll.ohTrigger(RecalcTrigger,Trigger6M)),NA())</f>
        <v>1.2080529584327593E-2</v>
      </c>
      <c r="Q2666" s="183">
        <f>IFERROR(_xll.qlIndexFixing(ONIndex1Y,I2666,TRUE,_xll.ohTrigger(RecalcTrigger,Trigger1Y)),NA())</f>
        <v>1.2793000712902014E-2</v>
      </c>
    </row>
    <row r="2667" spans="2:17" x14ac:dyDescent="0.2">
      <c r="B2667" s="39" t="s">
        <v>42</v>
      </c>
      <c r="D2667" s="42">
        <f>_xll.qlCalendarAdvance(Calendar,$D2666,B2667,"f",FALSE)</f>
        <v>58166</v>
      </c>
      <c r="E2667" s="177">
        <f>_xll.qlInterestRateIndexValueDate(IndexON,D2667)</f>
        <v>58166</v>
      </c>
      <c r="F2667" s="193">
        <f>IFERROR(_xll.qlIndexFixing(IndexON,D2667,TRUE,_xll.ohTrigger(RecalcTrigger,TriggerON)),NA())</f>
        <v>1.2074271101747414E-2</v>
      </c>
      <c r="H2667" s="42">
        <f>_xll.qlCalendarAdvance(Calendar,$H2666,B2667,"f",FALSE)</f>
        <v>58166</v>
      </c>
      <c r="I2667" s="177">
        <f>_xll.qlInterestRateIndexValueDate(Index1M,$H2667)</f>
        <v>58168</v>
      </c>
      <c r="J2667" s="182">
        <f>IFERROR(_xll.qlIndexFixing(Index1M,$H2667,TRUE,_xll.ohTrigger(RecalcTrigger,Trigger1M)),NA())</f>
        <v>1.2158029188726049E-2</v>
      </c>
      <c r="K2667" s="44" t="e">
        <f>IFERROR(_xll.qlIndexFixing(Index3M,H2667,TRUE,_xll.ohTrigger(RecalcTrigger,Trigger3M)),NA())</f>
        <v>#N/A</v>
      </c>
      <c r="L2667" s="44">
        <f>IFERROR(_xll.qlIndexFixing(Index6M,$H2667,TRUE,_xll.ohTrigger(RecalcTrigger,Trigger6M)),NA())</f>
        <v>1.2064894024133349E-2</v>
      </c>
      <c r="M2667" s="183">
        <f>IFERROR(_xll.qlIndexFixing(Index1Y,$H2667,TRUE,_xll.ohTrigger(RecalcTrigger,Trigger1Y)),NA())</f>
        <v>1.2701491210376057E-2</v>
      </c>
      <c r="N2667" s="182">
        <f>IFERROR(_xll.qlIndexFixing(ONIndex1M,I2667,TRUE,_xll.ohTrigger(RecalcTrigger,Trigger1M)),NA())</f>
        <v>1.2166276407681309E-2</v>
      </c>
      <c r="O2667" s="44" t="e">
        <f>IFERROR(_xll.qlIndexFixing(ONIndex3M,I2667,TRUE,_xll.ohTrigger(RecalcTrigger,Trigger3M)),NA())</f>
        <v>#N/A</v>
      </c>
      <c r="P2667" s="44">
        <f>IFERROR(_xll.qlIndexFixing(ONIndex6M,I2667,TRUE,_xll.ohTrigger(RecalcTrigger,Trigger6M)),NA())</f>
        <v>1.2074139828595065E-2</v>
      </c>
      <c r="Q2667" s="183">
        <f>IFERROR(_xll.qlIndexFixing(ONIndex1Y,I2667,TRUE,_xll.ohTrigger(RecalcTrigger,Trigger1Y)),NA())</f>
        <v>1.278320041715908E-2</v>
      </c>
    </row>
    <row r="2668" spans="2:17" x14ac:dyDescent="0.2">
      <c r="B2668" s="39" t="s">
        <v>42</v>
      </c>
      <c r="D2668" s="42">
        <f>_xll.qlCalendarAdvance(Calendar,$D2667,B2668,"f",FALSE)</f>
        <v>58173</v>
      </c>
      <c r="E2668" s="177">
        <f>_xll.qlInterestRateIndexValueDate(IndexON,D2668)</f>
        <v>58173</v>
      </c>
      <c r="F2668" s="193">
        <f>IFERROR(_xll.qlIndexFixing(IndexON,D2668,TRUE,_xll.ohTrigger(RecalcTrigger,TriggerON)),NA())</f>
        <v>1.2066848869318747E-2</v>
      </c>
      <c r="H2668" s="42">
        <f>_xll.qlCalendarAdvance(Calendar,$H2667,B2668,"f",FALSE)</f>
        <v>58173</v>
      </c>
      <c r="I2668" s="177">
        <f>_xll.qlInterestRateIndexValueDate(Index1M,$H2668)</f>
        <v>58175</v>
      </c>
      <c r="J2668" s="182">
        <f>IFERROR(_xll.qlIndexFixing(Index1M,$H2668,TRUE,_xll.ohTrigger(RecalcTrigger,Trigger1M)),NA())</f>
        <v>1.2149163384237993E-2</v>
      </c>
      <c r="K2668" s="44" t="e">
        <f>IFERROR(_xll.qlIndexFixing(Index3M,H2668,TRUE,_xll.ohTrigger(RecalcTrigger,Trigger3M)),NA())</f>
        <v>#N/A</v>
      </c>
      <c r="L2668" s="44">
        <f>IFERROR(_xll.qlIndexFixing(Index6M,$H2668,TRUE,_xll.ohTrigger(RecalcTrigger,Trigger6M)),NA())</f>
        <v>1.2061497276723666E-2</v>
      </c>
      <c r="M2668" s="183">
        <f>IFERROR(_xll.qlIndexFixing(Index1Y,$H2668,TRUE,_xll.ohTrigger(RecalcTrigger,Trigger1Y)),NA())</f>
        <v>1.2695324185168597E-2</v>
      </c>
      <c r="N2668" s="182">
        <f>IFERROR(_xll.qlIndexFixing(ONIndex1M,I2668,TRUE,_xll.ohTrigger(RecalcTrigger,Trigger1M)),NA())</f>
        <v>1.2157347903825055E-2</v>
      </c>
      <c r="O2668" s="44" t="e">
        <f>IFERROR(_xll.qlIndexFixing(ONIndex3M,I2668,TRUE,_xll.ohTrigger(RecalcTrigger,Trigger3M)),NA())</f>
        <v>#N/A</v>
      </c>
      <c r="P2668" s="44">
        <f>IFERROR(_xll.qlIndexFixing(ONIndex6M,I2668,TRUE,_xll.ohTrigger(RecalcTrigger,Trigger6M)),NA())</f>
        <v>1.2069881470049282E-2</v>
      </c>
      <c r="Q2668" s="183">
        <f>IFERROR(_xll.qlIndexFixing(ONIndex1Y,I2668,TRUE,_xll.ohTrigger(RecalcTrigger,Trigger1Y)),NA())</f>
        <v>1.2776319593248431E-2</v>
      </c>
    </row>
    <row r="2669" spans="2:17" x14ac:dyDescent="0.2">
      <c r="B2669" s="39" t="s">
        <v>42</v>
      </c>
      <c r="D2669" s="42">
        <f>_xll.qlCalendarAdvance(Calendar,$D2668,B2669,"f",FALSE)</f>
        <v>58180</v>
      </c>
      <c r="E2669" s="177">
        <f>_xll.qlInterestRateIndexValueDate(IndexON,D2669)</f>
        <v>58180</v>
      </c>
      <c r="F2669" s="193">
        <f>IFERROR(_xll.qlIndexFixing(IndexON,D2669,TRUE,_xll.ohTrigger(RecalcTrigger,TriggerON)),NA())</f>
        <v>1.205946994648599E-2</v>
      </c>
      <c r="H2669" s="42">
        <f>_xll.qlCalendarAdvance(Calendar,$H2668,B2669,"f",FALSE)</f>
        <v>58180</v>
      </c>
      <c r="I2669" s="177">
        <f>_xll.qlInterestRateIndexValueDate(Index1M,$H2669)</f>
        <v>58182</v>
      </c>
      <c r="J2669" s="182">
        <f>IFERROR(_xll.qlIndexFixing(Index1M,$H2669,TRUE,_xll.ohTrigger(RecalcTrigger,Trigger1M)),NA())</f>
        <v>1.2140341512567321E-2</v>
      </c>
      <c r="K2669" s="44" t="e">
        <f>IFERROR(_xll.qlIndexFixing(Index3M,H2669,TRUE,_xll.ohTrigger(RecalcTrigger,Trigger3M)),NA())</f>
        <v>#N/A</v>
      </c>
      <c r="L2669" s="44">
        <f>IFERROR(_xll.qlIndexFixing(Index6M,$H2669,TRUE,_xll.ohTrigger(RecalcTrigger,Trigger6M)),NA())</f>
        <v>1.2058172511882084E-2</v>
      </c>
      <c r="M2669" s="183">
        <f>IFERROR(_xll.qlIndexFixing(Index1Y,$H2669,TRUE,_xll.ohTrigger(RecalcTrigger,Trigger1Y)),NA())</f>
        <v>1.2688994733787207E-2</v>
      </c>
      <c r="N2669" s="182">
        <f>IFERROR(_xll.qlIndexFixing(ONIndex1M,I2669,TRUE,_xll.ohTrigger(RecalcTrigger,Trigger1M)),NA())</f>
        <v>1.214846312771023E-2</v>
      </c>
      <c r="O2669" s="44" t="e">
        <f>IFERROR(_xll.qlIndexFixing(ONIndex3M,I2669,TRUE,_xll.ohTrigger(RecalcTrigger,Trigger3M)),NA())</f>
        <v>#N/A</v>
      </c>
      <c r="P2669" s="44">
        <f>IFERROR(_xll.qlIndexFixing(ONIndex6M,I2669,TRUE,_xll.ohTrigger(RecalcTrigger,Trigger6M)),NA())</f>
        <v>1.2065693081373396E-2</v>
      </c>
      <c r="Q2669" s="183">
        <f>IFERROR(_xll.qlIndexFixing(ONIndex1Y,I2669,TRUE,_xll.ohTrigger(RecalcTrigger,Trigger1Y)),NA())</f>
        <v>1.2769468635767112E-2</v>
      </c>
    </row>
    <row r="2670" spans="2:17" x14ac:dyDescent="0.2">
      <c r="B2670" s="39" t="s">
        <v>42</v>
      </c>
      <c r="D2670" s="42">
        <f>_xll.qlCalendarAdvance(Calendar,$D2669,B2670,"f",FALSE)</f>
        <v>58187</v>
      </c>
      <c r="E2670" s="177">
        <f>_xll.qlInterestRateIndexValueDate(IndexON,D2670)</f>
        <v>58187</v>
      </c>
      <c r="F2670" s="193">
        <f>IFERROR(_xll.qlIndexFixing(IndexON,D2670,TRUE,_xll.ohTrigger(RecalcTrigger,TriggerON)),NA())</f>
        <v>1.2052134421178806E-2</v>
      </c>
      <c r="H2670" s="42">
        <f>_xll.qlCalendarAdvance(Calendar,$H2669,B2670,"f",FALSE)</f>
        <v>58187</v>
      </c>
      <c r="I2670" s="177">
        <f>_xll.qlInterestRateIndexValueDate(Index1M,$H2670)</f>
        <v>58189</v>
      </c>
      <c r="J2670" s="182">
        <f>IFERROR(_xll.qlIndexFixing(Index1M,$H2670,TRUE,_xll.ohTrigger(RecalcTrigger,Trigger1M)),NA())</f>
        <v>1.2131563666517298E-2</v>
      </c>
      <c r="K2670" s="44" t="e">
        <f>IFERROR(_xll.qlIndexFixing(Index3M,H2670,TRUE,_xll.ohTrigger(RecalcTrigger,Trigger3M)),NA())</f>
        <v>#N/A</v>
      </c>
      <c r="L2670" s="44">
        <f>IFERROR(_xll.qlIndexFixing(Index6M,$H2670,TRUE,_xll.ohTrigger(RecalcTrigger,Trigger6M)),NA())</f>
        <v>1.2054919856400736E-2</v>
      </c>
      <c r="M2670" s="183">
        <f>IFERROR(_xll.qlIndexFixing(Index1Y,$H2670,TRUE,_xll.ohTrigger(RecalcTrigger,Trigger1Y)),NA())</f>
        <v>1.2683085905463734E-2</v>
      </c>
      <c r="N2670" s="182">
        <f>IFERROR(_xll.qlIndexFixing(ONIndex1M,I2670,TRUE,_xll.ohTrigger(RecalcTrigger,Trigger1M)),NA())</f>
        <v>1.2139622171982722E-2</v>
      </c>
      <c r="O2670" s="44" t="e">
        <f>IFERROR(_xll.qlIndexFixing(ONIndex3M,I2670,TRUE,_xll.ohTrigger(RecalcTrigger,Trigger3M)),NA())</f>
        <v>#N/A</v>
      </c>
      <c r="P2670" s="44">
        <f>IFERROR(_xll.qlIndexFixing(ONIndex6M,I2670,TRUE,_xll.ohTrigger(RecalcTrigger,Trigger6M)),NA())</f>
        <v>1.2061574789026253E-2</v>
      </c>
      <c r="Q2670" s="183">
        <f>IFERROR(_xll.qlIndexFixing(ONIndex1Y,I2670,TRUE,_xll.ohTrigger(RecalcTrigger,Trigger1Y)),NA())</f>
        <v>1.2762647606505695E-2</v>
      </c>
    </row>
    <row r="2671" spans="2:17" x14ac:dyDescent="0.2">
      <c r="B2671" s="39" t="s">
        <v>42</v>
      </c>
      <c r="D2671" s="42">
        <f>_xll.qlCalendarAdvance(Calendar,$D2670,B2671,"f",FALSE)</f>
        <v>58194</v>
      </c>
      <c r="E2671" s="177">
        <f>_xll.qlInterestRateIndexValueDate(IndexON,D2671)</f>
        <v>58194</v>
      </c>
      <c r="F2671" s="193">
        <f>IFERROR(_xll.qlIndexFixing(IndexON,D2671,TRUE,_xll.ohTrigger(RecalcTrigger,TriggerON)),NA())</f>
        <v>1.2044842382046284E-2</v>
      </c>
      <c r="H2671" s="42">
        <f>_xll.qlCalendarAdvance(Calendar,$H2670,B2671,"f",FALSE)</f>
        <v>58194</v>
      </c>
      <c r="I2671" s="177">
        <f>_xll.qlInterestRateIndexValueDate(Index1M,$H2671)</f>
        <v>58197</v>
      </c>
      <c r="J2671" s="182">
        <f>IFERROR(_xll.qlIndexFixing(Index1M,$H2671,TRUE,_xll.ohTrigger(RecalcTrigger,Trigger1M)),NA())</f>
        <v>1.2122001404706461E-2</v>
      </c>
      <c r="K2671" s="44" t="e">
        <f>IFERROR(_xll.qlIndexFixing(Index3M,H2671,TRUE,_xll.ohTrigger(RecalcTrigger,Trigger3M)),NA())</f>
        <v>#N/A</v>
      </c>
      <c r="L2671" s="44">
        <f>IFERROR(_xll.qlIndexFixing(Index6M,$H2671,TRUE,_xll.ohTrigger(RecalcTrigger,Trigger6M)),NA())</f>
        <v>1.205129192700017E-2</v>
      </c>
      <c r="M2671" s="183">
        <f>IFERROR(_xll.qlIndexFixing(Index1Y,$H2671,TRUE,_xll.ohTrigger(RecalcTrigger,Trigger1Y)),NA())</f>
        <v>1.2676340087474583E-2</v>
      </c>
      <c r="N2671" s="182">
        <f>IFERROR(_xll.qlIndexFixing(ONIndex1M,I2671,TRUE,_xll.ohTrigger(RecalcTrigger,Trigger1M)),NA())</f>
        <v>1.212957199944853E-2</v>
      </c>
      <c r="O2671" s="44" t="e">
        <f>IFERROR(_xll.qlIndexFixing(ONIndex3M,I2671,TRUE,_xll.ohTrigger(RecalcTrigger,Trigger3M)),NA())</f>
        <v>#N/A</v>
      </c>
      <c r="P2671" s="44">
        <f>IFERROR(_xll.qlIndexFixing(ONIndex6M,I2671,TRUE,_xll.ohTrigger(RecalcTrigger,Trigger6M)),NA())</f>
        <v>1.2056954163623956E-2</v>
      </c>
      <c r="Q2671" s="183">
        <f>IFERROR(_xll.qlIndexFixing(ONIndex1Y,I2671,TRUE,_xll.ohTrigger(RecalcTrigger,Trigger1Y)),NA())</f>
        <v>1.2754888871171488E-2</v>
      </c>
    </row>
    <row r="2672" spans="2:17" x14ac:dyDescent="0.2">
      <c r="B2672" s="39" t="s">
        <v>42</v>
      </c>
      <c r="D2672" s="42">
        <f>_xll.qlCalendarAdvance(Calendar,$D2671,B2672,"f",FALSE)</f>
        <v>58201</v>
      </c>
      <c r="E2672" s="177">
        <f>_xll.qlInterestRateIndexValueDate(IndexON,D2672)</f>
        <v>58201</v>
      </c>
      <c r="F2672" s="193">
        <f>IFERROR(_xll.qlIndexFixing(IndexON,D2672,TRUE,_xll.ohTrigger(RecalcTrigger,TriggerON)),NA())</f>
        <v>1.203759391773751E-2</v>
      </c>
      <c r="H2672" s="42">
        <f>_xll.qlCalendarAdvance(Calendar,$H2671,B2672,"f",FALSE)</f>
        <v>58201</v>
      </c>
      <c r="I2672" s="177">
        <f>_xll.qlInterestRateIndexValueDate(Index1M,$H2672)</f>
        <v>58203</v>
      </c>
      <c r="J2672" s="182">
        <f>IFERROR(_xll.qlIndexFixing(Index1M,$H2672,TRUE,_xll.ohTrigger(RecalcTrigger,Trigger1M)),NA())</f>
        <v>1.2114140422502251E-2</v>
      </c>
      <c r="K2672" s="44" t="e">
        <f>IFERROR(_xll.qlIndexFixing(Index3M,H2672,TRUE,_xll.ohTrigger(RecalcTrigger,Trigger3M)),NA())</f>
        <v>#N/A</v>
      </c>
      <c r="L2672" s="44">
        <f>IFERROR(_xll.qlIndexFixing(Index6M,$H2672,TRUE,_xll.ohTrigger(RecalcTrigger,Trigger6M)),NA())</f>
        <v>1.2048646656212506E-2</v>
      </c>
      <c r="M2672" s="183">
        <f>IFERROR(_xll.qlIndexFixing(Index1Y,$H2672,TRUE,_xll.ohTrigger(RecalcTrigger,Trigger1Y)),NA())</f>
        <v>1.2670975735161088E-2</v>
      </c>
      <c r="N2672" s="182">
        <f>IFERROR(_xll.qlIndexFixing(ONIndex1M,I2672,TRUE,_xll.ohTrigger(RecalcTrigger,Trigger1M)),NA())</f>
        <v>1.2122072093552205E-2</v>
      </c>
      <c r="O2672" s="44" t="e">
        <f>IFERROR(_xll.qlIndexFixing(ONIndex3M,I2672,TRUE,_xll.ohTrigger(RecalcTrigger,Trigger3M)),NA())</f>
        <v>#N/A</v>
      </c>
      <c r="P2672" s="44">
        <f>IFERROR(_xll.qlIndexFixing(ONIndex6M,I2672,TRUE,_xll.ohTrigger(RecalcTrigger,Trigger6M)),NA())</f>
        <v>1.2053548998753882E-2</v>
      </c>
      <c r="Q2672" s="183">
        <f>IFERROR(_xll.qlIndexFixing(ONIndex1Y,I2672,TRUE,_xll.ohTrigger(RecalcTrigger,Trigger1Y)),NA())</f>
        <v>1.2749095581483516E-2</v>
      </c>
    </row>
    <row r="2673" spans="2:17" x14ac:dyDescent="0.2">
      <c r="B2673" s="39" t="s">
        <v>42</v>
      </c>
      <c r="D2673" s="42">
        <f>_xll.qlCalendarAdvance(Calendar,$D2672,B2673,"f",FALSE)</f>
        <v>58208</v>
      </c>
      <c r="E2673" s="177">
        <f>_xll.qlInterestRateIndexValueDate(IndexON,D2673)</f>
        <v>58208</v>
      </c>
      <c r="F2673" s="193">
        <f>IFERROR(_xll.qlIndexFixing(IndexON,D2673,TRUE,_xll.ohTrigger(RecalcTrigger,TriggerON)),NA())</f>
        <v>1.2030389116342022E-2</v>
      </c>
      <c r="H2673" s="42">
        <f>_xll.qlCalendarAdvance(Calendar,$H2672,B2673,"f",FALSE)</f>
        <v>58208</v>
      </c>
      <c r="I2673" s="177">
        <f>_xll.qlInterestRateIndexValueDate(Index1M,$H2673)</f>
        <v>58210</v>
      </c>
      <c r="J2673" s="182">
        <f>IFERROR(_xll.qlIndexFixing(Index1M,$H2673,TRUE,_xll.ohTrigger(RecalcTrigger,Trigger1M)),NA())</f>
        <v>1.2105495210148753E-2</v>
      </c>
      <c r="K2673" s="44" t="e">
        <f>IFERROR(_xll.qlIndexFixing(Index3M,H2673,TRUE,_xll.ohTrigger(RecalcTrigger,Trigger3M)),NA())</f>
        <v>#N/A</v>
      </c>
      <c r="L2673" s="44">
        <f>IFERROR(_xll.qlIndexFixing(Index6M,$H2673,TRUE,_xll.ohTrigger(RecalcTrigger,Trigger6M)),NA())</f>
        <v>1.2045626456996625E-2</v>
      </c>
      <c r="M2673" s="183">
        <f>IFERROR(_xll.qlIndexFixing(Index1Y,$H2673,TRUE,_xll.ohTrigger(RecalcTrigger,Trigger1Y)),NA())</f>
        <v>1.2664968846712263E-2</v>
      </c>
      <c r="N2673" s="182">
        <f>IFERROR(_xll.qlIndexFixing(ONIndex1M,I2673,TRUE,_xll.ohTrigger(RecalcTrigger,Trigger1M)),NA())</f>
        <v>1.2113363156220913E-2</v>
      </c>
      <c r="O2673" s="44" t="e">
        <f>IFERROR(_xll.qlIndexFixing(ONIndex3M,I2673,TRUE,_xll.ohTrigger(RecalcTrigger,Trigger3M)),NA())</f>
        <v>#N/A</v>
      </c>
      <c r="P2673" s="44">
        <f>IFERROR(_xll.qlIndexFixing(ONIndex6M,I2673,TRUE,_xll.ohTrigger(RecalcTrigger,Trigger6M)),NA())</f>
        <v>1.2049641753506535E-2</v>
      </c>
      <c r="Q2673" s="183">
        <f>IFERROR(_xll.qlIndexFixing(ONIndex1Y,I2673,TRUE,_xll.ohTrigger(RecalcTrigger,Trigger1Y)),NA())</f>
        <v>1.2742364709863452E-2</v>
      </c>
    </row>
    <row r="2674" spans="2:17" x14ac:dyDescent="0.2">
      <c r="B2674" s="39" t="s">
        <v>42</v>
      </c>
      <c r="D2674" s="42">
        <f>_xll.qlCalendarAdvance(Calendar,$D2673,B2674,"f",FALSE)</f>
        <v>58215</v>
      </c>
      <c r="E2674" s="177">
        <f>_xll.qlInterestRateIndexValueDate(IndexON,D2674)</f>
        <v>58215</v>
      </c>
      <c r="F2674" s="193">
        <f>IFERROR(_xll.qlIndexFixing(IndexON,D2674,TRUE,_xll.ohTrigger(RecalcTrigger,TriggerON)),NA())</f>
        <v>1.202322806642897E-2</v>
      </c>
      <c r="H2674" s="42">
        <f>_xll.qlCalendarAdvance(Calendar,$H2673,B2674,"f",FALSE)</f>
        <v>58215</v>
      </c>
      <c r="I2674" s="177">
        <f>_xll.qlInterestRateIndexValueDate(Index1M,$H2674)</f>
        <v>58217</v>
      </c>
      <c r="J2674" s="182">
        <f>IFERROR(_xll.qlIndexFixing(Index1M,$H2674,TRUE,_xll.ohTrigger(RecalcTrigger,Trigger1M)),NA())</f>
        <v>1.2096894394641455E-2</v>
      </c>
      <c r="K2674" s="44" t="e">
        <f>IFERROR(_xll.qlIndexFixing(Index3M,H2674,TRUE,_xll.ohTrigger(RecalcTrigger,Trigger3M)),NA())</f>
        <v>#N/A</v>
      </c>
      <c r="L2674" s="44">
        <f>IFERROR(_xll.qlIndexFixing(Index6M,$H2674,TRUE,_xll.ohTrigger(RecalcTrigger,Trigger6M)),NA())</f>
        <v>1.2042678908902852E-2</v>
      </c>
      <c r="M2674" s="183">
        <f>IFERROR(_xll.qlIndexFixing(Index1Y,$H2674,TRUE,_xll.ohTrigger(RecalcTrigger,Trigger1Y)),NA())</f>
        <v>1.2658994172429555E-2</v>
      </c>
      <c r="N2674" s="182">
        <f>IFERROR(_xll.qlIndexFixing(ONIndex1M,I2674,TRUE,_xll.ohTrigger(RecalcTrigger,Trigger1M)),NA())</f>
        <v>1.2104698410819736E-2</v>
      </c>
      <c r="O2674" s="44" t="e">
        <f>IFERROR(_xll.qlIndexFixing(ONIndex3M,I2674,TRUE,_xll.ohTrigger(RecalcTrigger,Trigger3M)),NA())</f>
        <v>#N/A</v>
      </c>
      <c r="P2674" s="44">
        <f>IFERROR(_xll.qlIndexFixing(ONIndex6M,I2674,TRUE,_xll.ohTrigger(RecalcTrigger,Trigger6M)),NA())</f>
        <v>1.204580511026343E-2</v>
      </c>
      <c r="Q2674" s="183">
        <f>IFERROR(_xll.qlIndexFixing(ONIndex1Y,I2674,TRUE,_xll.ohTrigger(RecalcTrigger,Trigger1Y)),NA())</f>
        <v>1.2735664014824621E-2</v>
      </c>
    </row>
    <row r="2675" spans="2:17" x14ac:dyDescent="0.2">
      <c r="B2675" s="39" t="s">
        <v>42</v>
      </c>
      <c r="D2675" s="42">
        <f>_xll.qlCalendarAdvance(Calendar,$D2674,B2675,"f",FALSE)</f>
        <v>58222</v>
      </c>
      <c r="E2675" s="177">
        <f>_xll.qlInterestRateIndexValueDate(IndexON,D2675)</f>
        <v>58222</v>
      </c>
      <c r="F2675" s="193">
        <f>IFERROR(_xll.qlIndexFixing(IndexON,D2675,TRUE,_xll.ohTrigger(RecalcTrigger,TriggerON)),NA())</f>
        <v>1.20161108563277E-2</v>
      </c>
      <c r="H2675" s="42">
        <f>_xll.qlCalendarAdvance(Calendar,$H2674,B2675,"f",FALSE)</f>
        <v>58222</v>
      </c>
      <c r="I2675" s="177">
        <f>_xll.qlInterestRateIndexValueDate(Index1M,$H2675)</f>
        <v>58224</v>
      </c>
      <c r="J2675" s="182">
        <f>IFERROR(_xll.qlIndexFixing(Index1M,$H2675,TRUE,_xll.ohTrigger(RecalcTrigger,Trigger1M)),NA())</f>
        <v>1.2088338068778626E-2</v>
      </c>
      <c r="K2675" s="44" t="e">
        <f>IFERROR(_xll.qlIndexFixing(Index3M,H2675,TRUE,_xll.ohTrigger(RecalcTrigger,Trigger3M)),NA())</f>
        <v>#N/A</v>
      </c>
      <c r="L2675" s="44">
        <f>IFERROR(_xll.qlIndexFixing(Index6M,$H2675,TRUE,_xll.ohTrigger(RecalcTrigger,Trigger6M)),NA())</f>
        <v>1.2039742657619054E-2</v>
      </c>
      <c r="M2675" s="183">
        <f>IFERROR(_xll.qlIndexFixing(Index1Y,$H2675,TRUE,_xll.ohTrigger(RecalcTrigger,Trigger1Y)),NA())</f>
        <v>1.2653051774587499E-2</v>
      </c>
      <c r="N2675" s="182">
        <f>IFERROR(_xll.qlIndexFixing(ONIndex1M,I2675,TRUE,_xll.ohTrigger(RecalcTrigger,Trigger1M)),NA())</f>
        <v>1.209607794991463E-2</v>
      </c>
      <c r="O2675" s="44" t="e">
        <f>IFERROR(_xll.qlIndexFixing(ONIndex3M,I2675,TRUE,_xll.ohTrigger(RecalcTrigger,Trigger3M)),NA())</f>
        <v>#N/A</v>
      </c>
      <c r="P2675" s="44">
        <f>IFERROR(_xll.qlIndexFixing(ONIndex6M,I2675,TRUE,_xll.ohTrigger(RecalcTrigger,Trigger6M)),NA())</f>
        <v>1.2042039195163667E-2</v>
      </c>
      <c r="Q2675" s="183">
        <f>IFERROR(_xll.qlIndexFixing(ONIndex1Y,I2675,TRUE,_xll.ohTrigger(RecalcTrigger,Trigger1Y)),NA())</f>
        <v>1.2728993558397406E-2</v>
      </c>
    </row>
    <row r="2676" spans="2:17" x14ac:dyDescent="0.2">
      <c r="B2676" s="39" t="s">
        <v>42</v>
      </c>
      <c r="D2676" s="42">
        <f>_xll.qlCalendarAdvance(Calendar,$D2675,B2676,"f",FALSE)</f>
        <v>58229</v>
      </c>
      <c r="E2676" s="177">
        <f>_xll.qlInterestRateIndexValueDate(IndexON,D2676)</f>
        <v>58229</v>
      </c>
      <c r="F2676" s="193">
        <f>IFERROR(_xll.qlIndexFixing(IndexON,D2676,TRUE,_xll.ohTrigger(RecalcTrigger,TriggerON)),NA())</f>
        <v>1.2009037574767234E-2</v>
      </c>
      <c r="H2676" s="42">
        <f>_xll.qlCalendarAdvance(Calendar,$H2675,B2676,"f",FALSE)</f>
        <v>58229</v>
      </c>
      <c r="I2676" s="177">
        <f>_xll.qlInterestRateIndexValueDate(Index1M,$H2676)</f>
        <v>58231</v>
      </c>
      <c r="J2676" s="182">
        <f>IFERROR(_xll.qlIndexFixing(Index1M,$H2676,TRUE,_xll.ohTrigger(RecalcTrigger,Trigger1M)),NA())</f>
        <v>1.2079826325378518E-2</v>
      </c>
      <c r="K2676" s="44" t="e">
        <f>IFERROR(_xll.qlIndexFixing(Index3M,H2676,TRUE,_xll.ohTrigger(RecalcTrigger,Trigger3M)),NA())</f>
        <v>#N/A</v>
      </c>
      <c r="L2676" s="44">
        <f>IFERROR(_xll.qlIndexFixing(Index6M,$H2676,TRUE,_xll.ohTrigger(RecalcTrigger,Trigger6M)),NA())</f>
        <v>1.203692532132911E-2</v>
      </c>
      <c r="M2676" s="183">
        <f>IFERROR(_xll.qlIndexFixing(Index1Y,$H2676,TRUE,_xll.ohTrigger(RecalcTrigger,Trigger1Y)),NA())</f>
        <v>1.2647141715463016E-2</v>
      </c>
      <c r="N2676" s="182">
        <f>IFERROR(_xll.qlIndexFixing(ONIndex1M,I2676,TRUE,_xll.ohTrigger(RecalcTrigger,Trigger1M)),NA())</f>
        <v>1.208750186623142E-2</v>
      </c>
      <c r="O2676" s="44" t="e">
        <f>IFERROR(_xll.qlIndexFixing(ONIndex3M,I2676,TRUE,_xll.ohTrigger(RecalcTrigger,Trigger3M)),NA())</f>
        <v>#N/A</v>
      </c>
      <c r="P2676" s="44">
        <f>IFERROR(_xll.qlIndexFixing(ONIndex6M,I2676,TRUE,_xll.ohTrigger(RecalcTrigger,Trigger6M)),NA())</f>
        <v>1.203834413466609E-2</v>
      </c>
      <c r="Q2676" s="183">
        <f>IFERROR(_xll.qlIndexFixing(ONIndex1Y,I2676,TRUE,_xll.ohTrigger(RecalcTrigger,Trigger1Y)),NA())</f>
        <v>1.2722353402772058E-2</v>
      </c>
    </row>
    <row r="2677" spans="2:17" x14ac:dyDescent="0.2">
      <c r="B2677" s="39" t="s">
        <v>42</v>
      </c>
      <c r="D2677" s="42">
        <f>_xll.qlCalendarAdvance(Calendar,$D2676,B2677,"f",FALSE)</f>
        <v>58236</v>
      </c>
      <c r="E2677" s="177">
        <f>_xll.qlInterestRateIndexValueDate(IndexON,D2677)</f>
        <v>58236</v>
      </c>
      <c r="F2677" s="193">
        <f>IFERROR(_xll.qlIndexFixing(IndexON,D2677,TRUE,_xll.ohTrigger(RecalcTrigger,TriggerON)),NA())</f>
        <v>1.2002008309917045E-2</v>
      </c>
      <c r="H2677" s="42">
        <f>_xll.qlCalendarAdvance(Calendar,$H2676,B2677,"f",FALSE)</f>
        <v>58236</v>
      </c>
      <c r="I2677" s="177">
        <f>_xll.qlInterestRateIndexValueDate(Index1M,$H2677)</f>
        <v>58238</v>
      </c>
      <c r="J2677" s="182">
        <f>IFERROR(_xll.qlIndexFixing(Index1M,$H2677,TRUE,_xll.ohTrigger(RecalcTrigger,Trigger1M)),NA())</f>
        <v>1.2071359257241898E-2</v>
      </c>
      <c r="K2677" s="44" t="e">
        <f>IFERROR(_xll.qlIndexFixing(Index3M,H2677,TRUE,_xll.ohTrigger(RecalcTrigger,Trigger3M)),NA())</f>
        <v>#N/A</v>
      </c>
      <c r="L2677" s="44">
        <f>IFERROR(_xll.qlIndexFixing(Index6M,$H2677,TRUE,_xll.ohTrigger(RecalcTrigger,Trigger6M)),NA())</f>
        <v>1.2034180982144356E-2</v>
      </c>
      <c r="M2677" s="183">
        <f>IFERROR(_xll.qlIndexFixing(Index1Y,$H2677,TRUE,_xll.ohTrigger(RecalcTrigger,Trigger1Y)),NA())</f>
        <v>1.2641264057334548E-2</v>
      </c>
      <c r="N2677" s="182">
        <f>IFERROR(_xll.qlIndexFixing(ONIndex1M,I2677,TRUE,_xll.ohTrigger(RecalcTrigger,Trigger1M)),NA())</f>
        <v>1.2078970252895616E-2</v>
      </c>
      <c r="O2677" s="44" t="e">
        <f>IFERROR(_xll.qlIndexFixing(ONIndex3M,I2677,TRUE,_xll.ohTrigger(RecalcTrigger,Trigger3M)),NA())</f>
        <v>#N/A</v>
      </c>
      <c r="P2677" s="44">
        <f>IFERROR(_xll.qlIndexFixing(ONIndex6M,I2677,TRUE,_xll.ohTrigger(RecalcTrigger,Trigger6M)),NA())</f>
        <v>1.2034720054989734E-2</v>
      </c>
      <c r="Q2677" s="183">
        <f>IFERROR(_xll.qlIndexFixing(ONIndex1Y,I2677,TRUE,_xll.ohTrigger(RecalcTrigger,Trigger1Y)),NA())</f>
        <v>1.2715743609899022E-2</v>
      </c>
    </row>
    <row r="2678" spans="2:17" x14ac:dyDescent="0.2">
      <c r="B2678" s="39" t="s">
        <v>42</v>
      </c>
      <c r="D2678" s="42">
        <f>_xll.qlCalendarAdvance(Calendar,$D2677,B2678,"f",FALSE)</f>
        <v>58243</v>
      </c>
      <c r="E2678" s="177">
        <f>_xll.qlInterestRateIndexValueDate(IndexON,D2678)</f>
        <v>58243</v>
      </c>
      <c r="F2678" s="193">
        <f>IFERROR(_xll.qlIndexFixing(IndexON,D2678,TRUE,_xll.ohTrigger(RecalcTrigger,TriggerON)),NA())</f>
        <v>1.1995023150186412E-2</v>
      </c>
      <c r="H2678" s="42">
        <f>_xll.qlCalendarAdvance(Calendar,$H2677,B2678,"f",FALSE)</f>
        <v>58243</v>
      </c>
      <c r="I2678" s="177">
        <f>_xll.qlInterestRateIndexValueDate(Index1M,$H2678)</f>
        <v>58245</v>
      </c>
      <c r="J2678" s="182">
        <f>IFERROR(_xll.qlIndexFixing(Index1M,$H2678,TRUE,_xll.ohTrigger(RecalcTrigger,Trigger1M)),NA())</f>
        <v>1.2062936957177028E-2</v>
      </c>
      <c r="K2678" s="44" t="e">
        <f>IFERROR(_xll.qlIndexFixing(Index3M,H2678,TRUE,_xll.ohTrigger(RecalcTrigger,Trigger3M)),NA())</f>
        <v>#N/A</v>
      </c>
      <c r="L2678" s="44">
        <f>IFERROR(_xll.qlIndexFixing(Index6M,$H2678,TRUE,_xll.ohTrigger(RecalcTrigger,Trigger6M)),NA())</f>
        <v>1.203150976691327E-2</v>
      </c>
      <c r="M2678" s="183">
        <f>IFERROR(_xll.qlIndexFixing(Index1Y,$H2678,TRUE,_xll.ohTrigger(RecalcTrigger,Trigger1Y)),NA())</f>
        <v>1.263541886248141E-2</v>
      </c>
      <c r="N2678" s="182">
        <f>IFERROR(_xll.qlIndexFixing(ONIndex1M,I2678,TRUE,_xll.ohTrigger(RecalcTrigger,Trigger1M)),NA())</f>
        <v>1.2070483202553106E-2</v>
      </c>
      <c r="O2678" s="44" t="e">
        <f>IFERROR(_xll.qlIndexFixing(ONIndex3M,I2678,TRUE,_xll.ohTrigger(RecalcTrigger,Trigger3M)),NA())</f>
        <v>#N/A</v>
      </c>
      <c r="P2678" s="44">
        <f>IFERROR(_xll.qlIndexFixing(ONIndex6M,I2678,TRUE,_xll.ohTrigger(RecalcTrigger,Trigger6M)),NA())</f>
        <v>1.2031167082753313E-2</v>
      </c>
      <c r="Q2678" s="183">
        <f>IFERROR(_xll.qlIndexFixing(ONIndex1Y,I2678,TRUE,_xll.ohTrigger(RecalcTrigger,Trigger1Y)),NA())</f>
        <v>1.2709164241968551E-2</v>
      </c>
    </row>
    <row r="2679" spans="2:17" x14ac:dyDescent="0.2">
      <c r="B2679" s="39" t="s">
        <v>42</v>
      </c>
      <c r="D2679" s="42">
        <f>_xll.qlCalendarAdvance(Calendar,$D2678,B2679,"f",FALSE)</f>
        <v>58250</v>
      </c>
      <c r="E2679" s="177">
        <f>_xll.qlInterestRateIndexValueDate(IndexON,D2679)</f>
        <v>58250</v>
      </c>
      <c r="F2679" s="193">
        <f>IFERROR(_xll.qlIndexFixing(IndexON,D2679,TRUE,_xll.ohTrigger(RecalcTrigger,TriggerON)),NA())</f>
        <v>1.1988082184304361E-2</v>
      </c>
      <c r="H2679" s="42">
        <f>_xll.qlCalendarAdvance(Calendar,$H2678,B2679,"f",FALSE)</f>
        <v>58250</v>
      </c>
      <c r="I2679" s="177">
        <f>_xll.qlInterestRateIndexValueDate(Index1M,$H2679)</f>
        <v>58252</v>
      </c>
      <c r="J2679" s="182">
        <f>IFERROR(_xll.qlIndexFixing(Index1M,$H2679,TRUE,_xll.ohTrigger(RecalcTrigger,Trigger1M)),NA())</f>
        <v>1.2054559517984675E-2</v>
      </c>
      <c r="K2679" s="44" t="e">
        <f>IFERROR(_xll.qlIndexFixing(Index3M,H2679,TRUE,_xll.ohTrigger(RecalcTrigger,Trigger3M)),NA())</f>
        <v>#N/A</v>
      </c>
      <c r="L2679" s="44">
        <f>IFERROR(_xll.qlIndexFixing(Index6M,$H2679,TRUE,_xll.ohTrigger(RecalcTrigger,Trigger6M)),NA())</f>
        <v>1.202903537479821E-2</v>
      </c>
      <c r="M2679" s="183">
        <f>IFERROR(_xll.qlIndexFixing(Index1Y,$H2679,TRUE,_xll.ohTrigger(RecalcTrigger,Trigger1Y)),NA())</f>
        <v>1.2629606193186607E-2</v>
      </c>
      <c r="N2679" s="182">
        <f>IFERROR(_xll.qlIndexFixing(ONIndex1M,I2679,TRUE,_xll.ohTrigger(RecalcTrigger,Trigger1M)),NA())</f>
        <v>1.2062040808009655E-2</v>
      </c>
      <c r="O2679" s="44" t="e">
        <f>IFERROR(_xll.qlIndexFixing(ONIndex3M,I2679,TRUE,_xll.ohTrigger(RecalcTrigger,Trigger3M)),NA())</f>
        <v>#N/A</v>
      </c>
      <c r="P2679" s="44">
        <f>IFERROR(_xll.qlIndexFixing(ONIndex6M,I2679,TRUE,_xll.ohTrigger(RecalcTrigger,Trigger6M)),NA())</f>
        <v>1.2027685344255801E-2</v>
      </c>
      <c r="Q2679" s="183">
        <f>IFERROR(_xll.qlIndexFixing(ONIndex1Y,I2679,TRUE,_xll.ohTrigger(RecalcTrigger,Trigger1Y)),NA())</f>
        <v>1.2702615360771219E-2</v>
      </c>
    </row>
    <row r="2680" spans="2:17" x14ac:dyDescent="0.2">
      <c r="B2680" s="39" t="s">
        <v>42</v>
      </c>
      <c r="D2680" s="42">
        <f>_xll.qlCalendarAdvance(Calendar,$D2679,B2680,"f",FALSE)</f>
        <v>58257</v>
      </c>
      <c r="E2680" s="177">
        <f>_xll.qlInterestRateIndexValueDate(IndexON,D2680)</f>
        <v>58257</v>
      </c>
      <c r="F2680" s="193">
        <f>IFERROR(_xll.qlIndexFixing(IndexON,D2680,TRUE,_xll.ohTrigger(RecalcTrigger,TriggerON)),NA())</f>
        <v>1.1981185500360425E-2</v>
      </c>
      <c r="H2680" s="42">
        <f>_xll.qlCalendarAdvance(Calendar,$H2679,B2680,"f",FALSE)</f>
        <v>58257</v>
      </c>
      <c r="I2680" s="177">
        <f>_xll.qlInterestRateIndexValueDate(Index1M,$H2680)</f>
        <v>58259</v>
      </c>
      <c r="J2680" s="182">
        <f>IFERROR(_xll.qlIndexFixing(Index1M,$H2680,TRUE,_xll.ohTrigger(RecalcTrigger,Trigger1M)),NA())</f>
        <v>1.2046227032488088E-2</v>
      </c>
      <c r="K2680" s="44" t="e">
        <f>IFERROR(_xll.qlIndexFixing(Index3M,H2680,TRUE,_xll.ohTrigger(RecalcTrigger,Trigger3M)),NA())</f>
        <v>#N/A</v>
      </c>
      <c r="L2680" s="44">
        <f>IFERROR(_xll.qlIndexFixing(Index6M,$H2680,TRUE,_xll.ohTrigger(RecalcTrigger,Trigger6M)),NA())</f>
        <v>1.2026526397263232E-2</v>
      </c>
      <c r="M2680" s="183">
        <f>IFERROR(_xll.qlIndexFixing(Index1Y,$H2680,TRUE,_xll.ohTrigger(RecalcTrigger,Trigger1Y)),NA())</f>
        <v>1.2623826111732489E-2</v>
      </c>
      <c r="N2680" s="182">
        <f>IFERROR(_xll.qlIndexFixing(ONIndex1M,I2680,TRUE,_xll.ohTrigger(RecalcTrigger,Trigger1M)),NA())</f>
        <v>1.2053643161911154E-2</v>
      </c>
      <c r="O2680" s="44" t="e">
        <f>IFERROR(_xll.qlIndexFixing(ONIndex3M,I2680,TRUE,_xll.ohTrigger(RecalcTrigger,Trigger3M)),NA())</f>
        <v>#N/A</v>
      </c>
      <c r="P2680" s="44">
        <f>IFERROR(_xll.qlIndexFixing(ONIndex6M,I2680,TRUE,_xll.ohTrigger(RecalcTrigger,Trigger6M)),NA())</f>
        <v>1.2024274965956039E-2</v>
      </c>
      <c r="Q2680" s="183">
        <f>IFERROR(_xll.qlIndexFixing(ONIndex1Y,I2680,TRUE,_xll.ohTrigger(RecalcTrigger,Trigger1Y)),NA())</f>
        <v>1.2696097028497277E-2</v>
      </c>
    </row>
    <row r="2681" spans="2:17" x14ac:dyDescent="0.2">
      <c r="B2681" s="39" t="s">
        <v>42</v>
      </c>
      <c r="D2681" s="42">
        <f>_xll.qlCalendarAdvance(Calendar,$D2680,B2681,"f",FALSE)</f>
        <v>58264</v>
      </c>
      <c r="E2681" s="177">
        <f>_xll.qlInterestRateIndexValueDate(IndexON,D2681)</f>
        <v>58264</v>
      </c>
      <c r="F2681" s="193">
        <f>IFERROR(_xll.qlIndexFixing(IndexON,D2681,TRUE,_xll.ohTrigger(RecalcTrigger,TriggerON)),NA())</f>
        <v>1.1974333186923758E-2</v>
      </c>
      <c r="H2681" s="42">
        <f>_xll.qlCalendarAdvance(Calendar,$H2680,B2681,"f",FALSE)</f>
        <v>58264</v>
      </c>
      <c r="I2681" s="177">
        <f>_xll.qlInterestRateIndexValueDate(Index1M,$H2681)</f>
        <v>58266</v>
      </c>
      <c r="J2681" s="182">
        <f>IFERROR(_xll.qlIndexFixing(Index1M,$H2681,TRUE,_xll.ohTrigger(RecalcTrigger,Trigger1M)),NA())</f>
        <v>1.2037939593478042E-2</v>
      </c>
      <c r="K2681" s="44" t="e">
        <f>IFERROR(_xll.qlIndexFixing(Index3M,H2681,TRUE,_xll.ohTrigger(RecalcTrigger,Trigger3M)),NA())</f>
        <v>#N/A</v>
      </c>
      <c r="L2681" s="44">
        <f>IFERROR(_xll.qlIndexFixing(Index6M,$H2681,TRUE,_xll.ohTrigger(RecalcTrigger,Trigger6M)),NA())</f>
        <v>1.2024090958863034E-2</v>
      </c>
      <c r="M2681" s="183">
        <f>IFERROR(_xll.qlIndexFixing(Index1Y,$H2681,TRUE,_xll.ohTrigger(RecalcTrigger,Trigger1Y)),NA())</f>
        <v>1.2618078680405322E-2</v>
      </c>
      <c r="N2681" s="182">
        <f>IFERROR(_xll.qlIndexFixing(ONIndex1M,I2681,TRUE,_xll.ohTrigger(RecalcTrigger,Trigger1M)),NA())</f>
        <v>1.2045290357383109E-2</v>
      </c>
      <c r="O2681" s="44" t="e">
        <f>IFERROR(_xll.qlIndexFixing(ONIndex3M,I2681,TRUE,_xll.ohTrigger(RecalcTrigger,Trigger3M)),NA())</f>
        <v>#N/A</v>
      </c>
      <c r="P2681" s="44">
        <f>IFERROR(_xll.qlIndexFixing(ONIndex6M,I2681,TRUE,_xll.ohTrigger(RecalcTrigger,Trigger6M)),NA())</f>
        <v>1.2020936073993127E-2</v>
      </c>
      <c r="Q2681" s="183">
        <f>IFERROR(_xll.qlIndexFixing(ONIndex1Y,I2681,TRUE,_xll.ohTrigger(RecalcTrigger,Trigger1Y)),NA())</f>
        <v>1.268960930733698E-2</v>
      </c>
    </row>
    <row r="2682" spans="2:17" x14ac:dyDescent="0.2">
      <c r="B2682" s="39" t="s">
        <v>42</v>
      </c>
      <c r="D2682" s="42">
        <f>_xll.qlCalendarAdvance(Calendar,$D2681,B2682,"f",FALSE)</f>
        <v>58271</v>
      </c>
      <c r="E2682" s="177">
        <f>_xll.qlInterestRateIndexValueDate(IndexON,D2682)</f>
        <v>58271</v>
      </c>
      <c r="F2682" s="193">
        <f>IFERROR(_xll.qlIndexFixing(IndexON,D2682,TRUE,_xll.ohTrigger(RecalcTrigger,TriggerON)),NA())</f>
        <v>1.1967525332403639E-2</v>
      </c>
      <c r="H2682" s="42">
        <f>_xll.qlCalendarAdvance(Calendar,$H2681,B2682,"f",FALSE)</f>
        <v>58271</v>
      </c>
      <c r="I2682" s="177">
        <f>_xll.qlInterestRateIndexValueDate(Index1M,$H2682)</f>
        <v>58273</v>
      </c>
      <c r="J2682" s="182">
        <f>IFERROR(_xll.qlIndexFixing(Index1M,$H2682,TRUE,_xll.ohTrigger(RecalcTrigger,Trigger1M)),NA())</f>
        <v>1.2029697293770292E-2</v>
      </c>
      <c r="K2682" s="44" t="e">
        <f>IFERROR(_xll.qlIndexFixing(Index3M,H2682,TRUE,_xll.ohTrigger(RecalcTrigger,Trigger3M)),NA())</f>
        <v>#N/A</v>
      </c>
      <c r="L2682" s="44">
        <f>IFERROR(_xll.qlIndexFixing(Index6M,$H2682,TRUE,_xll.ohTrigger(RecalcTrigger,Trigger6M)),NA())</f>
        <v>1.2021729186486226E-2</v>
      </c>
      <c r="M2682" s="183">
        <f>IFERROR(_xll.qlIndexFixing(Index1Y,$H2682,TRUE,_xll.ohTrigger(RecalcTrigger,Trigger1Y)),NA())</f>
        <v>1.2612363961490932E-2</v>
      </c>
      <c r="N2682" s="182">
        <f>IFERROR(_xll.qlIndexFixing(ONIndex1M,I2682,TRUE,_xll.ohTrigger(RecalcTrigger,Trigger1M)),NA())</f>
        <v>1.2036982487071413E-2</v>
      </c>
      <c r="O2682" s="44" t="e">
        <f>IFERROR(_xll.qlIndexFixing(ONIndex3M,I2682,TRUE,_xll.ohTrigger(RecalcTrigger,Trigger3M)),NA())</f>
        <v>#N/A</v>
      </c>
      <c r="P2682" s="44">
        <f>IFERROR(_xll.qlIndexFixing(ONIndex6M,I2682,TRUE,_xll.ohTrigger(RecalcTrigger,Trigger6M)),NA())</f>
        <v>1.2017668794905845E-2</v>
      </c>
      <c r="Q2682" s="183">
        <f>IFERROR(_xll.qlIndexFixing(ONIndex1Y,I2682,TRUE,_xll.ohTrigger(RecalcTrigger,Trigger1Y)),NA())</f>
        <v>1.2683152259320707E-2</v>
      </c>
    </row>
    <row r="2683" spans="2:17" x14ac:dyDescent="0.2">
      <c r="B2683" s="39" t="s">
        <v>42</v>
      </c>
      <c r="D2683" s="42">
        <f>_xll.qlCalendarAdvance(Calendar,$D2682,B2683,"f",FALSE)</f>
        <v>58278</v>
      </c>
      <c r="E2683" s="177">
        <f>_xll.qlInterestRateIndexValueDate(IndexON,D2683)</f>
        <v>58278</v>
      </c>
      <c r="F2683" s="193">
        <f>IFERROR(_xll.qlIndexFixing(IndexON,D2683,TRUE,_xll.ohTrigger(RecalcTrigger,TriggerON)),NA())</f>
        <v>1.1960762025449156E-2</v>
      </c>
      <c r="H2683" s="42">
        <f>_xll.qlCalendarAdvance(Calendar,$H2682,B2683,"f",FALSE)</f>
        <v>58278</v>
      </c>
      <c r="I2683" s="177">
        <f>_xll.qlInterestRateIndexValueDate(Index1M,$H2683)</f>
        <v>58280</v>
      </c>
      <c r="J2683" s="182">
        <f>IFERROR(_xll.qlIndexFixing(Index1M,$H2683,TRUE,_xll.ohTrigger(RecalcTrigger,Trigger1M)),NA())</f>
        <v>1.2021500226168103E-2</v>
      </c>
      <c r="K2683" s="44" t="e">
        <f>IFERROR(_xll.qlIndexFixing(Index3M,H2683,TRUE,_xll.ohTrigger(RecalcTrigger,Trigger3M)),NA())</f>
        <v>#N/A</v>
      </c>
      <c r="L2683" s="44">
        <f>IFERROR(_xll.qlIndexFixing(Index6M,$H2683,TRUE,_xll.ohTrigger(RecalcTrigger,Trigger6M)),NA())</f>
        <v>1.2019441207031727E-2</v>
      </c>
      <c r="M2683" s="183">
        <f>IFERROR(_xll.qlIndexFixing(Index1Y,$H2683,TRUE,_xll.ohTrigger(RecalcTrigger,Trigger1Y)),NA())</f>
        <v>1.2606682017278843E-2</v>
      </c>
      <c r="N2683" s="182">
        <f>IFERROR(_xll.qlIndexFixing(ONIndex1M,I2683,TRUE,_xll.ohTrigger(RecalcTrigger,Trigger1M)),NA())</f>
        <v>1.2028719643701891E-2</v>
      </c>
      <c r="O2683" s="44" t="e">
        <f>IFERROR(_xll.qlIndexFixing(ONIndex3M,I2683,TRUE,_xll.ohTrigger(RecalcTrigger,Trigger3M)),NA())</f>
        <v>#N/A</v>
      </c>
      <c r="P2683" s="44">
        <f>IFERROR(_xll.qlIndexFixing(ONIndex6M,I2683,TRUE,_xll.ohTrigger(RecalcTrigger,Trigger6M)),NA())</f>
        <v>1.2014473255153035E-2</v>
      </c>
      <c r="Q2683" s="183">
        <f>IFERROR(_xll.qlIndexFixing(ONIndex1Y,I2683,TRUE,_xll.ohTrigger(RecalcTrigger,Trigger1Y)),NA())</f>
        <v>1.2676725946239031E-2</v>
      </c>
    </row>
    <row r="2684" spans="2:17" x14ac:dyDescent="0.2">
      <c r="B2684" s="39" t="s">
        <v>42</v>
      </c>
      <c r="D2684" s="42">
        <f>_xll.qlCalendarAdvance(Calendar,$D2683,B2684,"f",FALSE)</f>
        <v>58285</v>
      </c>
      <c r="E2684" s="177">
        <f>_xll.qlInterestRateIndexValueDate(IndexON,D2684)</f>
        <v>58285</v>
      </c>
      <c r="F2684" s="193">
        <f>IFERROR(_xll.qlIndexFixing(IndexON,D2684,TRUE,_xll.ohTrigger(RecalcTrigger,TriggerON)),NA())</f>
        <v>1.1954043354149846E-2</v>
      </c>
      <c r="H2684" s="42">
        <f>_xll.qlCalendarAdvance(Calendar,$H2683,B2684,"f",FALSE)</f>
        <v>58285</v>
      </c>
      <c r="I2684" s="177">
        <f>_xll.qlInterestRateIndexValueDate(Index1M,$H2684)</f>
        <v>58287</v>
      </c>
      <c r="J2684" s="182">
        <f>IFERROR(_xll.qlIndexFixing(Index1M,$H2684,TRUE,_xll.ohTrigger(RecalcTrigger,Trigger1M)),NA())</f>
        <v>1.2014483126376874E-2</v>
      </c>
      <c r="K2684" s="44" t="e">
        <f>IFERROR(_xll.qlIndexFixing(Index3M,H2684,TRUE,_xll.ohTrigger(RecalcTrigger,Trigger3M)),NA())</f>
        <v>#N/A</v>
      </c>
      <c r="L2684" s="44">
        <f>IFERROR(_xll.qlIndexFixing(Index6M,$H2684,TRUE,_xll.ohTrigger(RecalcTrigger,Trigger6M)),NA())</f>
        <v>1.2017025183067485E-2</v>
      </c>
      <c r="M2684" s="183">
        <f>IFERROR(_xll.qlIndexFixing(Index1Y,$H2684,TRUE,_xll.ohTrigger(RecalcTrigger,Trigger1Y)),NA())</f>
        <v>1.2601520349709343E-2</v>
      </c>
      <c r="N2684" s="182">
        <f>IFERROR(_xll.qlIndexFixing(ONIndex1M,I2684,TRUE,_xll.ohTrigger(RecalcTrigger,Trigger1M)),NA())</f>
        <v>1.2020501920080306E-2</v>
      </c>
      <c r="O2684" s="44" t="e">
        <f>IFERROR(_xll.qlIndexFixing(ONIndex3M,I2684,TRUE,_xll.ohTrigger(RecalcTrigger,Trigger3M)),NA())</f>
        <v>#N/A</v>
      </c>
      <c r="P2684" s="44">
        <f>IFERROR(_xll.qlIndexFixing(ONIndex6M,I2684,TRUE,_xll.ohTrigger(RecalcTrigger,Trigger6M)),NA())</f>
        <v>1.2011349581193542E-2</v>
      </c>
      <c r="Q2684" s="183">
        <f>IFERROR(_xll.qlIndexFixing(ONIndex1Y,I2684,TRUE,_xll.ohTrigger(RecalcTrigger,Trigger1Y)),NA())</f>
        <v>1.2670330430442078E-2</v>
      </c>
    </row>
    <row r="2685" spans="2:17" x14ac:dyDescent="0.2">
      <c r="B2685" s="39" t="s">
        <v>42</v>
      </c>
      <c r="D2685" s="42">
        <f>_xll.qlCalendarAdvance(Calendar,$D2684,B2685,"f",FALSE)</f>
        <v>58292</v>
      </c>
      <c r="E2685" s="177">
        <f>_xll.qlInterestRateIndexValueDate(IndexON,D2685)</f>
        <v>58292</v>
      </c>
      <c r="F2685" s="193">
        <f>IFERROR(_xll.qlIndexFixing(IndexON,D2685,TRUE,_xll.ohTrigger(RecalcTrigger,TriggerON)),NA())</f>
        <v>1.1947369407234731E-2</v>
      </c>
      <c r="H2685" s="42">
        <f>_xll.qlCalendarAdvance(Calendar,$H2684,B2685,"f",FALSE)</f>
        <v>58292</v>
      </c>
      <c r="I2685" s="177">
        <f>_xll.qlInterestRateIndexValueDate(Index1M,$H2685)</f>
        <v>58294</v>
      </c>
      <c r="J2685" s="182">
        <f>IFERROR(_xll.qlIndexFixing(Index1M,$H2685,TRUE,_xll.ohTrigger(RecalcTrigger,Trigger1M)),NA())</f>
        <v>1.2005242158538432E-2</v>
      </c>
      <c r="K2685" s="44" t="e">
        <f>IFERROR(_xll.qlIndexFixing(Index3M,H2685,TRUE,_xll.ohTrigger(RecalcTrigger,Trigger3M)),NA())</f>
        <v>#N/A</v>
      </c>
      <c r="L2685" s="44">
        <f>IFERROR(_xll.qlIndexFixing(Index6M,$H2685,TRUE,_xll.ohTrigger(RecalcTrigger,Trigger6M)),NA())</f>
        <v>1.2015087134511564E-2</v>
      </c>
      <c r="M2685" s="183">
        <f>IFERROR(_xll.qlIndexFixing(Index1Y,$H2685,TRUE,_xll.ohTrigger(RecalcTrigger,Trigger1Y)),NA())</f>
        <v>1.2595416702125516E-2</v>
      </c>
      <c r="N2685" s="182">
        <f>IFERROR(_xll.qlIndexFixing(ONIndex1M,I2685,TRUE,_xll.ohTrigger(RecalcTrigger,Trigger1M)),NA())</f>
        <v>1.2012329409332168E-2</v>
      </c>
      <c r="O2685" s="44" t="e">
        <f>IFERROR(_xll.qlIndexFixing(ONIndex3M,I2685,TRUE,_xll.ohTrigger(RecalcTrigger,Trigger3M)),NA())</f>
        <v>#N/A</v>
      </c>
      <c r="P2685" s="44">
        <f>IFERROR(_xll.qlIndexFixing(ONIndex6M,I2685,TRUE,_xll.ohTrigger(RecalcTrigger,Trigger6M)),NA())</f>
        <v>1.2008297899086529E-2</v>
      </c>
      <c r="Q2685" s="183">
        <f>IFERROR(_xll.qlIndexFixing(ONIndex1Y,I2685,TRUE,_xll.ohTrigger(RecalcTrigger,Trigger1Y)),NA())</f>
        <v>1.2663965773800356E-2</v>
      </c>
    </row>
    <row r="2686" spans="2:17" x14ac:dyDescent="0.2">
      <c r="B2686" s="39" t="s">
        <v>42</v>
      </c>
      <c r="D2686" s="42">
        <f>_xll.qlCalendarAdvance(Calendar,$D2685,B2686,"f",FALSE)</f>
        <v>58299</v>
      </c>
      <c r="E2686" s="177">
        <f>_xll.qlInterestRateIndexValueDate(IndexON,D2686)</f>
        <v>58299</v>
      </c>
      <c r="F2686" s="193">
        <f>IFERROR(_xll.qlIndexFixing(IndexON,D2686,TRUE,_xll.ohTrigger(RecalcTrigger,TriggerON)),NA())</f>
        <v>1.1940740272793349E-2</v>
      </c>
      <c r="H2686" s="42">
        <f>_xll.qlCalendarAdvance(Calendar,$H2685,B2686,"f",FALSE)</f>
        <v>58299</v>
      </c>
      <c r="I2686" s="177">
        <f>_xll.qlInterestRateIndexValueDate(Index1M,$H2686)</f>
        <v>58301</v>
      </c>
      <c r="J2686" s="182">
        <f>IFERROR(_xll.qlIndexFixing(Index1M,$H2686,TRUE,_xll.ohTrigger(RecalcTrigger,Trigger1M)),NA())</f>
        <v>1.1997181344119978E-2</v>
      </c>
      <c r="K2686" s="44" t="e">
        <f>IFERROR(_xll.qlIndexFixing(Index3M,H2686,TRUE,_xll.ohTrigger(RecalcTrigger,Trigger3M)),NA())</f>
        <v>#N/A</v>
      </c>
      <c r="L2686" s="44">
        <f>IFERROR(_xll.qlIndexFixing(Index6M,$H2686,TRUE,_xll.ohTrigger(RecalcTrigger,Trigger6M)),NA())</f>
        <v>1.2013021295279841E-2</v>
      </c>
      <c r="M2686" s="183">
        <f>IFERROR(_xll.qlIndexFixing(Index1Y,$H2686,TRUE,_xll.ohTrigger(RecalcTrigger,Trigger1Y)),NA())</f>
        <v>1.2589833455770704E-2</v>
      </c>
      <c r="N2686" s="182">
        <f>IFERROR(_xll.qlIndexFixing(ONIndex1M,I2686,TRUE,_xll.ohTrigger(RecalcTrigger,Trigger1M)),NA())</f>
        <v>1.2004202203863557E-2</v>
      </c>
      <c r="O2686" s="44" t="e">
        <f>IFERROR(_xll.qlIndexFixing(ONIndex3M,I2686,TRUE,_xll.ohTrigger(RecalcTrigger,Trigger3M)),NA())</f>
        <v>#N/A</v>
      </c>
      <c r="P2686" s="44">
        <f>IFERROR(_xll.qlIndexFixing(ONIndex6M,I2686,TRUE,_xll.ohTrigger(RecalcTrigger,Trigger6M)),NA())</f>
        <v>1.2005318335530646E-2</v>
      </c>
      <c r="Q2686" s="183">
        <f>IFERROR(_xll.qlIndexFixing(ONIndex1Y,I2686,TRUE,_xll.ohTrigger(RecalcTrigger,Trigger1Y)),NA())</f>
        <v>1.2657632038504119E-2</v>
      </c>
    </row>
    <row r="2687" spans="2:17" x14ac:dyDescent="0.2">
      <c r="B2687" s="39" t="s">
        <v>42</v>
      </c>
      <c r="D2687" s="42">
        <f>_xll.qlCalendarAdvance(Calendar,$D2686,B2687,"f",FALSE)</f>
        <v>58306</v>
      </c>
      <c r="E2687" s="177">
        <f>_xll.qlInterestRateIndexValueDate(IndexON,D2687)</f>
        <v>58306</v>
      </c>
      <c r="F2687" s="193">
        <f>IFERROR(_xll.qlIndexFixing(IndexON,D2687,TRUE,_xll.ohTrigger(RecalcTrigger,TriggerON)),NA())</f>
        <v>1.1934156039554722E-2</v>
      </c>
      <c r="H2687" s="42">
        <f>_xll.qlCalendarAdvance(Calendar,$H2686,B2687,"f",FALSE)</f>
        <v>58306</v>
      </c>
      <c r="I2687" s="177">
        <f>_xll.qlInterestRateIndexValueDate(Index1M,$H2687)</f>
        <v>58308</v>
      </c>
      <c r="J2687" s="182">
        <f>IFERROR(_xll.qlIndexFixing(Index1M,$H2687,TRUE,_xll.ohTrigger(RecalcTrigger,Trigger1M)),NA())</f>
        <v>1.198916613305262E-2</v>
      </c>
      <c r="K2687" s="44" t="e">
        <f>IFERROR(_xll.qlIndexFixing(Index3M,H2687,TRUE,_xll.ohTrigger(RecalcTrigger,Trigger3M)),NA())</f>
        <v>#N/A</v>
      </c>
      <c r="L2687" s="44">
        <f>IFERROR(_xll.qlIndexFixing(Index6M,$H2687,TRUE,_xll.ohTrigger(RecalcTrigger,Trigger6M)),NA())</f>
        <v>1.2011029756636166E-2</v>
      </c>
      <c r="M2687" s="183">
        <f>IFERROR(_xll.qlIndexFixing(Index1Y,$H2687,TRUE,_xll.ohTrigger(RecalcTrigger,Trigger1Y)),NA())</f>
        <v>1.2584283233291485E-2</v>
      </c>
      <c r="N2687" s="182">
        <f>IFERROR(_xll.qlIndexFixing(ONIndex1M,I2687,TRUE,_xll.ohTrigger(RecalcTrigger,Trigger1M)),NA())</f>
        <v>1.1996120396799981E-2</v>
      </c>
      <c r="O2687" s="44" t="e">
        <f>IFERROR(_xll.qlIndexFixing(ONIndex3M,I2687,TRUE,_xll.ohTrigger(RecalcTrigger,Trigger3M)),NA())</f>
        <v>#N/A</v>
      </c>
      <c r="P2687" s="44">
        <f>IFERROR(_xll.qlIndexFixing(ONIndex6M,I2687,TRUE,_xll.ohTrigger(RecalcTrigger,Trigger6M)),NA())</f>
        <v>1.2002411016505121E-2</v>
      </c>
      <c r="Q2687" s="183">
        <f>IFERROR(_xll.qlIndexFixing(ONIndex1Y,I2687,TRUE,_xll.ohTrigger(RecalcTrigger,Trigger1Y)),NA())</f>
        <v>1.2651329286423874E-2</v>
      </c>
    </row>
    <row r="2688" spans="2:17" x14ac:dyDescent="0.2">
      <c r="B2688" s="39" t="s">
        <v>42</v>
      </c>
      <c r="D2688" s="42">
        <f>_xll.qlCalendarAdvance(Calendar,$D2687,B2688,"f",FALSE)</f>
        <v>58313</v>
      </c>
      <c r="E2688" s="177">
        <f>_xll.qlInterestRateIndexValueDate(IndexON,D2688)</f>
        <v>58313</v>
      </c>
      <c r="F2688" s="193">
        <f>IFERROR(_xll.qlIndexFixing(IndexON,D2688,TRUE,_xll.ohTrigger(RecalcTrigger,TriggerON)),NA())</f>
        <v>1.1927616795768259E-2</v>
      </c>
      <c r="H2688" s="42">
        <f>_xll.qlCalendarAdvance(Calendar,$H2687,B2688,"f",FALSE)</f>
        <v>58313</v>
      </c>
      <c r="I2688" s="177">
        <f>_xll.qlInterestRateIndexValueDate(Index1M,$H2688)</f>
        <v>58315</v>
      </c>
      <c r="J2688" s="182">
        <f>IFERROR(_xll.qlIndexFixing(Index1M,$H2688,TRUE,_xll.ohTrigger(RecalcTrigger,Trigger1M)),NA())</f>
        <v>1.1981196618139622E-2</v>
      </c>
      <c r="K2688" s="44" t="e">
        <f>IFERROR(_xll.qlIndexFixing(Index3M,H2688,TRUE,_xll.ohTrigger(RecalcTrigger,Trigger3M)),NA())</f>
        <v>#N/A</v>
      </c>
      <c r="L2688" s="44">
        <f>IFERROR(_xll.qlIndexFixing(Index6M,$H2688,TRUE,_xll.ohTrigger(RecalcTrigger,Trigger6M)),NA())</f>
        <v>1.2008847344314205E-2</v>
      </c>
      <c r="M2688" s="183">
        <f>IFERROR(_xll.qlIndexFixing(Index1Y,$H2688,TRUE,_xll.ohTrigger(RecalcTrigger,Trigger1Y)),NA())</f>
        <v>1.2578766096985848E-2</v>
      </c>
      <c r="N2688" s="182">
        <f>IFERROR(_xll.qlIndexFixing(ONIndex1M,I2688,TRUE,_xll.ohTrigger(RecalcTrigger,Trigger1M)),NA())</f>
        <v>1.1988084080707395E-2</v>
      </c>
      <c r="O2688" s="44" t="e">
        <f>IFERROR(_xll.qlIndexFixing(ONIndex3M,I2688,TRUE,_xll.ohTrigger(RecalcTrigger,Trigger3M)),NA())</f>
        <v>#N/A</v>
      </c>
      <c r="P2688" s="44">
        <f>IFERROR(_xll.qlIndexFixing(ONIndex6M,I2688,TRUE,_xll.ohTrigger(RecalcTrigger,Trigger6M)),NA())</f>
        <v>1.1999576068788542E-2</v>
      </c>
      <c r="Q2688" s="183">
        <f>IFERROR(_xll.qlIndexFixing(ONIndex1Y,I2688,TRUE,_xll.ohTrigger(RecalcTrigger,Trigger1Y)),NA())</f>
        <v>1.264505757982981E-2</v>
      </c>
    </row>
    <row r="2689" spans="2:17" x14ac:dyDescent="0.2">
      <c r="B2689" s="39" t="s">
        <v>42</v>
      </c>
      <c r="D2689" s="42">
        <f>_xll.qlCalendarAdvance(Calendar,$D2688,B2689,"f",FALSE)</f>
        <v>58320</v>
      </c>
      <c r="E2689" s="177">
        <f>_xll.qlInterestRateIndexValueDate(IndexON,D2689)</f>
        <v>58320</v>
      </c>
      <c r="F2689" s="193">
        <f>IFERROR(_xll.qlIndexFixing(IndexON,D2689,TRUE,_xll.ohTrigger(RecalcTrigger,TriggerON)),NA())</f>
        <v>1.1921122630003111E-2</v>
      </c>
      <c r="H2689" s="42">
        <f>_xll.qlCalendarAdvance(Calendar,$H2688,B2689,"f",FALSE)</f>
        <v>58320</v>
      </c>
      <c r="I2689" s="177">
        <f>_xll.qlInterestRateIndexValueDate(Index1M,$H2689)</f>
        <v>58322</v>
      </c>
      <c r="J2689" s="182">
        <f>IFERROR(_xll.qlIndexFixing(Index1M,$H2689,TRUE,_xll.ohTrigger(RecalcTrigger,Trigger1M)),NA())</f>
        <v>1.1973272892189246E-2</v>
      </c>
      <c r="K2689" s="44" t="e">
        <f>IFERROR(_xll.qlIndexFixing(Index3M,H2689,TRUE,_xll.ohTrigger(RecalcTrigger,Trigger3M)),NA())</f>
        <v>#N/A</v>
      </c>
      <c r="L2689" s="44">
        <f>IFERROR(_xll.qlIndexFixing(Index6M,$H2689,TRUE,_xll.ohTrigger(RecalcTrigger,Trigger6M)),NA())</f>
        <v>1.2006896147847491E-2</v>
      </c>
      <c r="M2689" s="183">
        <f>IFERROR(_xll.qlIndexFixing(Index1Y,$H2689,TRUE,_xll.ohTrigger(RecalcTrigger,Trigger1Y)),NA())</f>
        <v>1.2573282109153308E-2</v>
      </c>
      <c r="N2689" s="182">
        <f>IFERROR(_xll.qlIndexFixing(ONIndex1M,I2689,TRUE,_xll.ohTrigger(RecalcTrigger,Trigger1M)),NA())</f>
        <v>1.1980093348471499E-2</v>
      </c>
      <c r="O2689" s="44" t="e">
        <f>IFERROR(_xll.qlIndexFixing(ONIndex3M,I2689,TRUE,_xll.ohTrigger(RecalcTrigger,Trigger3M)),NA())</f>
        <v>#N/A</v>
      </c>
      <c r="P2689" s="44">
        <f>IFERROR(_xll.qlIndexFixing(ONIndex6M,I2689,TRUE,_xll.ohTrigger(RecalcTrigger,Trigger6M)),NA())</f>
        <v>1.1996813618759816E-2</v>
      </c>
      <c r="Q2689" s="183">
        <f>IFERROR(_xll.qlIndexFixing(ONIndex1Y,I2689,TRUE,_xll.ohTrigger(RecalcTrigger,Trigger1Y)),NA())</f>
        <v>1.2638816980592438E-2</v>
      </c>
    </row>
    <row r="2690" spans="2:17" x14ac:dyDescent="0.2">
      <c r="B2690" s="39" t="s">
        <v>42</v>
      </c>
      <c r="D2690" s="42">
        <f>_xll.qlCalendarAdvance(Calendar,$D2689,B2690,"f",FALSE)</f>
        <v>58327</v>
      </c>
      <c r="E2690" s="177">
        <f>_xll.qlInterestRateIndexValueDate(IndexON,D2690)</f>
        <v>58327</v>
      </c>
      <c r="F2690" s="193">
        <f>IFERROR(_xll.qlIndexFixing(IndexON,D2690,TRUE,_xll.ohTrigger(RecalcTrigger,TriggerON)),NA())</f>
        <v>1.1914673630828432E-2</v>
      </c>
      <c r="H2690" s="42">
        <f>_xll.qlCalendarAdvance(Calendar,$H2689,B2690,"f",FALSE)</f>
        <v>58327</v>
      </c>
      <c r="I2690" s="177">
        <f>_xll.qlInterestRateIndexValueDate(Index1M,$H2690)</f>
        <v>58329</v>
      </c>
      <c r="J2690" s="182">
        <f>IFERROR(_xll.qlIndexFixing(Index1M,$H2690,TRUE,_xll.ohTrigger(RecalcTrigger,Trigger1M)),NA())</f>
        <v>1.1965395048014749E-2</v>
      </c>
      <c r="K2690" s="44" t="e">
        <f>IFERROR(_xll.qlIndexFixing(Index3M,H2690,TRUE,_xll.ohTrigger(RecalcTrigger,Trigger3M)),NA())</f>
        <v>#N/A</v>
      </c>
      <c r="L2690" s="44">
        <f>IFERROR(_xll.qlIndexFixing(Index6M,$H2690,TRUE,_xll.ohTrigger(RecalcTrigger,Trigger6M)),NA())</f>
        <v>1.200510700099572E-2</v>
      </c>
      <c r="M2690" s="183">
        <f>IFERROR(_xll.qlIndexFixing(Index1Y,$H2690,TRUE,_xll.ohTrigger(RecalcTrigger,Trigger1Y)),NA())</f>
        <v>1.2567831332096203E-2</v>
      </c>
      <c r="N2690" s="182">
        <f>IFERROR(_xll.qlIndexFixing(ONIndex1M,I2690,TRUE,_xll.ohTrigger(RecalcTrigger,Trigger1M)),NA())</f>
        <v>1.1972148293057927E-2</v>
      </c>
      <c r="O2690" s="44" t="e">
        <f>IFERROR(_xll.qlIndexFixing(ONIndex3M,I2690,TRUE,_xll.ohTrigger(RecalcTrigger,Trigger3M)),NA())</f>
        <v>#N/A</v>
      </c>
      <c r="P2690" s="44">
        <f>IFERROR(_xll.qlIndexFixing(ONIndex6M,I2690,TRUE,_xll.ohTrigger(RecalcTrigger,Trigger6M)),NA())</f>
        <v>1.1994123792478106E-2</v>
      </c>
      <c r="Q2690" s="183">
        <f>IFERROR(_xll.qlIndexFixing(ONIndex1Y,I2690,TRUE,_xll.ohTrigger(RecalcTrigger,Trigger1Y)),NA())</f>
        <v>1.2632607550981945E-2</v>
      </c>
    </row>
    <row r="2691" spans="2:17" x14ac:dyDescent="0.2">
      <c r="B2691" s="39" t="s">
        <v>42</v>
      </c>
      <c r="D2691" s="42">
        <f>_xll.qlCalendarAdvance(Calendar,$D2690,B2691,"f",FALSE)</f>
        <v>58334</v>
      </c>
      <c r="E2691" s="177">
        <f>_xll.qlInterestRateIndexValueDate(IndexON,D2691)</f>
        <v>58334</v>
      </c>
      <c r="F2691" s="193">
        <f>IFERROR(_xll.qlIndexFixing(IndexON,D2691,TRUE,_xll.ohTrigger(RecalcTrigger,TriggerON)),NA())</f>
        <v>1.1908269886333755E-2</v>
      </c>
      <c r="H2691" s="42">
        <f>_xll.qlCalendarAdvance(Calendar,$H2690,B2691,"f",FALSE)</f>
        <v>58334</v>
      </c>
      <c r="I2691" s="177">
        <f>_xll.qlInterestRateIndexValueDate(Index1M,$H2691)</f>
        <v>58336</v>
      </c>
      <c r="J2691" s="182">
        <f>IFERROR(_xll.qlIndexFixing(Index1M,$H2691,TRUE,_xll.ohTrigger(RecalcTrigger,Trigger1M)),NA())</f>
        <v>1.1957563178429387E-2</v>
      </c>
      <c r="K2691" s="44" t="e">
        <f>IFERROR(_xll.qlIndexFixing(Index3M,H2691,TRUE,_xll.ohTrigger(RecalcTrigger,Trigger3M)),NA())</f>
        <v>#N/A</v>
      </c>
      <c r="L2691" s="44">
        <f>IFERROR(_xll.qlIndexFixing(Index6M,$H2691,TRUE,_xll.ohTrigger(RecalcTrigger,Trigger6M)),NA())</f>
        <v>1.2003392616269671E-2</v>
      </c>
      <c r="M2691" s="183">
        <f>IFERROR(_xll.qlIndexFixing(Index1Y,$H2691,TRUE,_xll.ohTrigger(RecalcTrigger,Trigger1Y)),NA())</f>
        <v>1.2562413828118388E-2</v>
      </c>
      <c r="N2691" s="182">
        <f>IFERROR(_xll.qlIndexFixing(ONIndex1M,I2691,TRUE,_xll.ohTrigger(RecalcTrigger,Trigger1M)),NA())</f>
        <v>1.1964249006952699E-2</v>
      </c>
      <c r="O2691" s="44" t="e">
        <f>IFERROR(_xll.qlIndexFixing(ONIndex3M,I2691,TRUE,_xll.ohTrigger(RecalcTrigger,Trigger3M)),NA())</f>
        <v>#N/A</v>
      </c>
      <c r="P2691" s="44">
        <f>IFERROR(_xll.qlIndexFixing(ONIndex6M,I2691,TRUE,_xll.ohTrigger(RecalcTrigger,Trigger6M)),NA())</f>
        <v>1.1991506716642064E-2</v>
      </c>
      <c r="Q2691" s="183">
        <f>IFERROR(_xll.qlIndexFixing(ONIndex1Y,I2691,TRUE,_xll.ohTrigger(RecalcTrigger,Trigger1Y)),NA())</f>
        <v>1.262642935286884E-2</v>
      </c>
    </row>
    <row r="2692" spans="2:17" x14ac:dyDescent="0.2">
      <c r="B2692" s="39" t="s">
        <v>42</v>
      </c>
      <c r="D2692" s="42">
        <f>_xll.qlCalendarAdvance(Calendar,$D2691,B2692,"f",FALSE)</f>
        <v>58341</v>
      </c>
      <c r="E2692" s="177">
        <f>_xll.qlInterestRateIndexValueDate(IndexON,D2692)</f>
        <v>58341</v>
      </c>
      <c r="F2692" s="193">
        <f>IFERROR(_xll.qlIndexFixing(IndexON,D2692,TRUE,_xll.ohTrigger(RecalcTrigger,TriggerON)),NA())</f>
        <v>1.1901911485088235E-2</v>
      </c>
      <c r="H2692" s="42">
        <f>_xll.qlCalendarAdvance(Calendar,$H2691,B2692,"f",FALSE)</f>
        <v>58341</v>
      </c>
      <c r="I2692" s="177">
        <f>_xll.qlInterestRateIndexValueDate(Index1M,$H2692)</f>
        <v>58343</v>
      </c>
      <c r="J2692" s="182">
        <f>IFERROR(_xll.qlIndexFixing(Index1M,$H2692,TRUE,_xll.ohTrigger(RecalcTrigger,Trigger1M)),NA())</f>
        <v>1.1949777376241422E-2</v>
      </c>
      <c r="K2692" s="44" t="e">
        <f>IFERROR(_xll.qlIndexFixing(Index3M,H2692,TRUE,_xll.ohTrigger(RecalcTrigger,Trigger3M)),NA())</f>
        <v>#N/A</v>
      </c>
      <c r="L2692" s="44">
        <f>IFERROR(_xll.qlIndexFixing(Index6M,$H2692,TRUE,_xll.ohTrigger(RecalcTrigger,Trigger6M)),NA())</f>
        <v>1.2001753120624492E-2</v>
      </c>
      <c r="M2692" s="183">
        <f>IFERROR(_xll.qlIndexFixing(Index1Y,$H2692,TRUE,_xll.ohTrigger(RecalcTrigger,Trigger1Y)),NA())</f>
        <v>1.2557029659525244E-2</v>
      </c>
      <c r="N2692" s="182">
        <f>IFERROR(_xll.qlIndexFixing(ONIndex1M,I2692,TRUE,_xll.ohTrigger(RecalcTrigger,Trigger1M)),NA())</f>
        <v>1.1956395583201385E-2</v>
      </c>
      <c r="O2692" s="44" t="e">
        <f>IFERROR(_xll.qlIndexFixing(ONIndex3M,I2692,TRUE,_xll.ohTrigger(RecalcTrigger,Trigger3M)),NA())</f>
        <v>#N/A</v>
      </c>
      <c r="P2692" s="44">
        <f>IFERROR(_xll.qlIndexFixing(ONIndex6M,I2692,TRUE,_xll.ohTrigger(RecalcTrigger,Trigger6M)),NA())</f>
        <v>1.1988962517390789E-2</v>
      </c>
      <c r="Q2692" s="183">
        <f>IFERROR(_xll.qlIndexFixing(ONIndex1Y,I2692,TRUE,_xll.ohTrigger(RecalcTrigger,Trigger1Y)),NA())</f>
        <v>1.2620282448283504E-2</v>
      </c>
    </row>
    <row r="2693" spans="2:17" x14ac:dyDescent="0.2">
      <c r="B2693" s="39" t="s">
        <v>42</v>
      </c>
      <c r="D2693" s="42">
        <f>_xll.qlCalendarAdvance(Calendar,$D2692,B2693,"f",FALSE)</f>
        <v>58348</v>
      </c>
      <c r="E2693" s="177">
        <f>_xll.qlInterestRateIndexValueDate(IndexON,D2693)</f>
        <v>58348</v>
      </c>
      <c r="F2693" s="193">
        <f>IFERROR(_xll.qlIndexFixing(IndexON,D2693,TRUE,_xll.ohTrigger(RecalcTrigger,TriggerON)),NA())</f>
        <v>1.1895598515501149E-2</v>
      </c>
      <c r="H2693" s="42">
        <f>_xll.qlCalendarAdvance(Calendar,$H2692,B2693,"f",FALSE)</f>
        <v>58348</v>
      </c>
      <c r="I2693" s="177">
        <f>_xll.qlInterestRateIndexValueDate(Index1M,$H2693)</f>
        <v>58350</v>
      </c>
      <c r="J2693" s="182">
        <f>IFERROR(_xll.qlIndexFixing(Index1M,$H2693,TRUE,_xll.ohTrigger(RecalcTrigger,Trigger1M)),NA())</f>
        <v>1.1942037734261612E-2</v>
      </c>
      <c r="K2693" s="44" t="e">
        <f>IFERROR(_xll.qlIndexFixing(Index3M,H2693,TRUE,_xll.ohTrigger(RecalcTrigger,Trigger3M)),NA())</f>
        <v>#N/A</v>
      </c>
      <c r="L2693" s="44">
        <f>IFERROR(_xll.qlIndexFixing(Index6M,$H2693,TRUE,_xll.ohTrigger(RecalcTrigger,Trigger6M)),NA())</f>
        <v>1.2000302693662911E-2</v>
      </c>
      <c r="M2693" s="183">
        <f>IFERROR(_xll.qlIndexFixing(Index1Y,$H2693,TRUE,_xll.ohTrigger(RecalcTrigger,Trigger1Y)),NA())</f>
        <v>1.2551678888624539E-2</v>
      </c>
      <c r="N2693" s="182">
        <f>IFERROR(_xll.qlIndexFixing(ONIndex1M,I2693,TRUE,_xll.ohTrigger(RecalcTrigger,Trigger1M)),NA())</f>
        <v>1.1948588114609748E-2</v>
      </c>
      <c r="O2693" s="44" t="e">
        <f>IFERROR(_xll.qlIndexFixing(ONIndex3M,I2693,TRUE,_xll.ohTrigger(RecalcTrigger,Trigger3M)),NA())</f>
        <v>#N/A</v>
      </c>
      <c r="P2693" s="44">
        <f>IFERROR(_xll.qlIndexFixing(ONIndex6M,I2693,TRUE,_xll.ohTrigger(RecalcTrigger,Trigger6M)),NA())</f>
        <v>1.1986491321422932E-2</v>
      </c>
      <c r="Q2693" s="183">
        <f>IFERROR(_xll.qlIndexFixing(ONIndex1Y,I2693,TRUE,_xll.ohTrigger(RecalcTrigger,Trigger1Y)),NA())</f>
        <v>1.2614166899496126E-2</v>
      </c>
    </row>
    <row r="2694" spans="2:17" x14ac:dyDescent="0.2">
      <c r="B2694" s="39" t="s">
        <v>42</v>
      </c>
      <c r="D2694" s="42">
        <f>_xll.qlCalendarAdvance(Calendar,$D2693,B2694,"f",FALSE)</f>
        <v>58355</v>
      </c>
      <c r="E2694" s="177">
        <f>_xll.qlInterestRateIndexValueDate(IndexON,D2694)</f>
        <v>58355</v>
      </c>
      <c r="F2694" s="193">
        <f>IFERROR(_xll.qlIndexFixing(IndexON,D2694,TRUE,_xll.ohTrigger(RecalcTrigger,TriggerON)),NA())</f>
        <v>1.1889331066301523E-2</v>
      </c>
      <c r="H2694" s="42">
        <f>_xll.qlCalendarAdvance(Calendar,$H2693,B2694,"f",FALSE)</f>
        <v>58355</v>
      </c>
      <c r="I2694" s="177">
        <f>_xll.qlInterestRateIndexValueDate(Index1M,$H2694)</f>
        <v>58357</v>
      </c>
      <c r="J2694" s="182">
        <f>IFERROR(_xll.qlIndexFixing(Index1M,$H2694,TRUE,_xll.ohTrigger(RecalcTrigger,Trigger1M)),NA())</f>
        <v>1.1934344345300718E-2</v>
      </c>
      <c r="K2694" s="44" t="e">
        <f>IFERROR(_xll.qlIndexFixing(Index3M,H2694,TRUE,_xll.ohTrigger(RecalcTrigger,Trigger3M)),NA())</f>
        <v>#N/A</v>
      </c>
      <c r="L2694" s="44">
        <f>IFERROR(_xll.qlIndexFixing(Index6M,$H2694,TRUE,_xll.ohTrigger(RecalcTrigger,Trigger6M)),NA())</f>
        <v>1.1998818719421935E-2</v>
      </c>
      <c r="M2694" s="183">
        <f>IFERROR(_xll.qlIndexFixing(Index1Y,$H2694,TRUE,_xll.ohTrigger(RecalcTrigger,Trigger1Y)),NA())</f>
        <v>1.2546361577726426E-2</v>
      </c>
      <c r="N2694" s="182">
        <f>IFERROR(_xll.qlIndexFixing(ONIndex1M,I2694,TRUE,_xll.ohTrigger(RecalcTrigger,Trigger1M)),NA())</f>
        <v>1.1940826693983553E-2</v>
      </c>
      <c r="O2694" s="44" t="e">
        <f>IFERROR(_xll.qlIndexFixing(ONIndex3M,I2694,TRUE,_xll.ohTrigger(RecalcTrigger,Trigger3M)),NA())</f>
        <v>#N/A</v>
      </c>
      <c r="P2694" s="44">
        <f>IFERROR(_xll.qlIndexFixing(ONIndex6M,I2694,TRUE,_xll.ohTrigger(RecalcTrigger,Trigger6M)),NA())</f>
        <v>1.1984093254797656E-2</v>
      </c>
      <c r="Q2694" s="183">
        <f>IFERROR(_xll.qlIndexFixing(ONIndex1Y,I2694,TRUE,_xll.ohTrigger(RecalcTrigger,Trigger1Y)),NA())</f>
        <v>1.2608082768377216E-2</v>
      </c>
    </row>
    <row r="2695" spans="2:17" x14ac:dyDescent="0.2">
      <c r="B2695" s="39" t="s">
        <v>42</v>
      </c>
      <c r="D2695" s="42">
        <f>_xll.qlCalendarAdvance(Calendar,$D2694,B2695,"f",FALSE)</f>
        <v>58362</v>
      </c>
      <c r="E2695" s="177">
        <f>_xll.qlInterestRateIndexValueDate(IndexON,D2695)</f>
        <v>58362</v>
      </c>
      <c r="F2695" s="193">
        <f>IFERROR(_xll.qlIndexFixing(IndexON,D2695,TRUE,_xll.ohTrigger(RecalcTrigger,TriggerON)),NA())</f>
        <v>1.1883109225498956E-2</v>
      </c>
      <c r="H2695" s="42">
        <f>_xll.qlCalendarAdvance(Calendar,$H2694,B2695,"f",FALSE)</f>
        <v>58362</v>
      </c>
      <c r="I2695" s="177">
        <f>_xll.qlInterestRateIndexValueDate(Index1M,$H2695)</f>
        <v>58364</v>
      </c>
      <c r="J2695" s="182">
        <f>IFERROR(_xll.qlIndexFixing(Index1M,$H2695,TRUE,_xll.ohTrigger(RecalcTrigger,Trigger1M)),NA())</f>
        <v>1.1926697302171996E-2</v>
      </c>
      <c r="K2695" s="44" t="e">
        <f>IFERROR(_xll.qlIndexFixing(Index3M,H2695,TRUE,_xll.ohTrigger(RecalcTrigger,Trigger3M)),NA())</f>
        <v>#N/A</v>
      </c>
      <c r="L2695" s="44">
        <f>IFERROR(_xll.qlIndexFixing(Index6M,$H2695,TRUE,_xll.ohTrigger(RecalcTrigger,Trigger6M)),NA())</f>
        <v>1.1997914364931674E-2</v>
      </c>
      <c r="M2695" s="183">
        <f>IFERROR(_xll.qlIndexFixing(Index1Y,$H2695,TRUE,_xll.ohTrigger(RecalcTrigger,Trigger1Y)),NA())</f>
        <v>1.2541077789142588E-2</v>
      </c>
      <c r="N2695" s="182">
        <f>IFERROR(_xll.qlIndexFixing(ONIndex1M,I2695,TRUE,_xll.ohTrigger(RecalcTrigger,Trigger1M)),NA())</f>
        <v>1.1933111413888753E-2</v>
      </c>
      <c r="O2695" s="44" t="e">
        <f>IFERROR(_xll.qlIndexFixing(ONIndex3M,I2695,TRUE,_xll.ohTrigger(RecalcTrigger,Trigger3M)),NA())</f>
        <v>#N/A</v>
      </c>
      <c r="P2695" s="44">
        <f>IFERROR(_xll.qlIndexFixing(ONIndex6M,I2695,TRUE,_xll.ohTrigger(RecalcTrigger,Trigger6M)),NA())</f>
        <v>1.1981768444053742E-2</v>
      </c>
      <c r="Q2695" s="183">
        <f>IFERROR(_xll.qlIndexFixing(ONIndex1Y,I2695,TRUE,_xll.ohTrigger(RecalcTrigger,Trigger1Y)),NA())</f>
        <v>1.2602030117037089E-2</v>
      </c>
    </row>
    <row r="2696" spans="2:17" x14ac:dyDescent="0.2">
      <c r="B2696" s="39" t="s">
        <v>42</v>
      </c>
      <c r="D2696" s="42">
        <f>_xll.qlCalendarAdvance(Calendar,$D2695,B2696,"f",FALSE)</f>
        <v>58369</v>
      </c>
      <c r="E2696" s="177">
        <f>_xll.qlInterestRateIndexValueDate(IndexON,D2696)</f>
        <v>58369</v>
      </c>
      <c r="F2696" s="193">
        <f>IFERROR(_xll.qlIndexFixing(IndexON,D2696,TRUE,_xll.ohTrigger(RecalcTrigger,TriggerON)),NA())</f>
        <v>1.18769330816626E-2</v>
      </c>
      <c r="H2696" s="42">
        <f>_xll.qlCalendarAdvance(Calendar,$H2695,B2696,"f",FALSE)</f>
        <v>58369</v>
      </c>
      <c r="I2696" s="177">
        <f>_xll.qlInterestRateIndexValueDate(Index1M,$H2696)</f>
        <v>58371</v>
      </c>
      <c r="J2696" s="182">
        <f>IFERROR(_xll.qlIndexFixing(Index1M,$H2696,TRUE,_xll.ohTrigger(RecalcTrigger,Trigger1M)),NA())</f>
        <v>1.1919096697688703E-2</v>
      </c>
      <c r="K2696" s="44" t="e">
        <f>IFERROR(_xll.qlIndexFixing(Index3M,H2696,TRUE,_xll.ohTrigger(RecalcTrigger,Trigger3M)),NA())</f>
        <v>#N/A</v>
      </c>
      <c r="L2696" s="44">
        <f>IFERROR(_xll.qlIndexFixing(Index6M,$H2696,TRUE,_xll.ohTrigger(RecalcTrigger,Trigger6M)),NA())</f>
        <v>1.1996076742634235E-2</v>
      </c>
      <c r="M2696" s="183">
        <f>IFERROR(_xll.qlIndexFixing(Index1Y,$H2696,TRUE,_xll.ohTrigger(RecalcTrigger,Trigger1Y)),NA())</f>
        <v>1.2535827585186654E-2</v>
      </c>
      <c r="N2696" s="182">
        <f>IFERROR(_xll.qlIndexFixing(ONIndex1M,I2696,TRUE,_xll.ohTrigger(RecalcTrigger,Trigger1M)),NA())</f>
        <v>1.1925442367530792E-2</v>
      </c>
      <c r="O2696" s="44" t="e">
        <f>IFERROR(_xll.qlIndexFixing(ONIndex3M,I2696,TRUE,_xll.ohTrigger(RecalcTrigger,Trigger3M)),NA())</f>
        <v>#N/A</v>
      </c>
      <c r="P2696" s="44">
        <f>IFERROR(_xll.qlIndexFixing(ONIndex6M,I2696,TRUE,_xll.ohTrigger(RecalcTrigger,Trigger6M)),NA())</f>
        <v>1.1979517015570096E-2</v>
      </c>
      <c r="Q2696" s="183">
        <f>IFERROR(_xll.qlIndexFixing(ONIndex1Y,I2696,TRUE,_xll.ohTrigger(RecalcTrigger,Trigger1Y)),NA())</f>
        <v>1.2596009007506126E-2</v>
      </c>
    </row>
    <row r="2697" spans="2:17" x14ac:dyDescent="0.2">
      <c r="B2697" s="39" t="s">
        <v>42</v>
      </c>
      <c r="D2697" s="42">
        <f>_xll.qlCalendarAdvance(Calendar,$D2696,B2697,"f",FALSE)</f>
        <v>58376</v>
      </c>
      <c r="E2697" s="177">
        <f>_xll.qlInterestRateIndexValueDate(IndexON,D2697)</f>
        <v>58376</v>
      </c>
      <c r="F2697" s="193">
        <f>IFERROR(_xll.qlIndexFixing(IndexON,D2697,TRUE,_xll.ohTrigger(RecalcTrigger,TriggerON)),NA())</f>
        <v>1.187080272328167E-2</v>
      </c>
      <c r="H2697" s="42">
        <f>_xll.qlCalendarAdvance(Calendar,$H2696,B2697,"f",FALSE)</f>
        <v>58376</v>
      </c>
      <c r="I2697" s="177">
        <f>_xll.qlInterestRateIndexValueDate(Index1M,$H2697)</f>
        <v>58378</v>
      </c>
      <c r="J2697" s="182">
        <f>IFERROR(_xll.qlIndexFixing(Index1M,$H2697,TRUE,_xll.ohTrigger(RecalcTrigger,Trigger1M)),NA())</f>
        <v>1.1912559063057892E-2</v>
      </c>
      <c r="K2697" s="44" t="e">
        <f>IFERROR(_xll.qlIndexFixing(Index3M,H2697,TRUE,_xll.ohTrigger(RecalcTrigger,Trigger3M)),NA())</f>
        <v>#N/A</v>
      </c>
      <c r="L2697" s="44">
        <f>IFERROR(_xll.qlIndexFixing(Index6M,$H2697,TRUE,_xll.ohTrigger(RecalcTrigger,Trigger6M)),NA())</f>
        <v>1.1994818994077564E-2</v>
      </c>
      <c r="M2697" s="183">
        <f>IFERROR(_xll.qlIndexFixing(Index1Y,$H2697,TRUE,_xll.ohTrigger(RecalcTrigger,Trigger1Y)),NA())</f>
        <v>1.2531011524235894E-2</v>
      </c>
      <c r="N2697" s="182">
        <f>IFERROR(_xll.qlIndexFixing(ONIndex1M,I2697,TRUE,_xll.ohTrigger(RecalcTrigger,Trigger1M)),NA())</f>
        <v>1.1917819647475625E-2</v>
      </c>
      <c r="O2697" s="44" t="e">
        <f>IFERROR(_xll.qlIndexFixing(ONIndex3M,I2697,TRUE,_xll.ohTrigger(RecalcTrigger,Trigger3M)),NA())</f>
        <v>#N/A</v>
      </c>
      <c r="P2697" s="44">
        <f>IFERROR(_xll.qlIndexFixing(ONIndex6M,I2697,TRUE,_xll.ohTrigger(RecalcTrigger,Trigger6M)),NA())</f>
        <v>1.1977339095645689E-2</v>
      </c>
      <c r="Q2697" s="183">
        <f>IFERROR(_xll.qlIndexFixing(ONIndex1Y,I2697,TRUE,_xll.ohTrigger(RecalcTrigger,Trigger1Y)),NA())</f>
        <v>1.2590019501974581E-2</v>
      </c>
    </row>
    <row r="2698" spans="2:17" x14ac:dyDescent="0.2">
      <c r="B2698" s="39" t="s">
        <v>42</v>
      </c>
      <c r="D2698" s="42">
        <f>_xll.qlCalendarAdvance(Calendar,$D2697,B2698,"f",FALSE)</f>
        <v>58383</v>
      </c>
      <c r="E2698" s="177">
        <f>_xll.qlInterestRateIndexValueDate(IndexON,D2698)</f>
        <v>58383</v>
      </c>
      <c r="F2698" s="193">
        <f>IFERROR(_xll.qlIndexFixing(IndexON,D2698,TRUE,_xll.ohTrigger(RecalcTrigger,TriggerON)),NA())</f>
        <v>1.1864718238845384E-2</v>
      </c>
      <c r="H2698" s="42">
        <f>_xll.qlCalendarAdvance(Calendar,$H2697,B2698,"f",FALSE)</f>
        <v>58383</v>
      </c>
      <c r="I2698" s="177">
        <f>_xll.qlInterestRateIndexValueDate(Index1M,$H2698)</f>
        <v>58385</v>
      </c>
      <c r="J2698" s="182">
        <f>IFERROR(_xll.qlIndexFixing(Index1M,$H2698,TRUE,_xll.ohTrigger(RecalcTrigger,Trigger1M)),NA())</f>
        <v>1.1904035175903938E-2</v>
      </c>
      <c r="K2698" s="44" t="e">
        <f>IFERROR(_xll.qlIndexFixing(Index3M,H2698,TRUE,_xll.ohTrigger(RecalcTrigger,Trigger3M)),NA())</f>
        <v>#N/A</v>
      </c>
      <c r="L2698" s="44">
        <f>IFERROR(_xll.qlIndexFixing(Index6M,$H2698,TRUE,_xll.ohTrigger(RecalcTrigger,Trigger6M)),NA())</f>
        <v>1.1993495927872086E-2</v>
      </c>
      <c r="M2698" s="183">
        <f>IFERROR(_xll.qlIndexFixing(Index1Y,$H2698,TRUE,_xll.ohTrigger(RecalcTrigger,Trigger1Y)),NA())</f>
        <v>1.2525428180425411E-2</v>
      </c>
      <c r="N2698" s="182">
        <f>IFERROR(_xll.qlIndexFixing(ONIndex1M,I2698,TRUE,_xll.ohTrigger(RecalcTrigger,Trigger1M)),NA())</f>
        <v>1.1910243346608951E-2</v>
      </c>
      <c r="O2698" s="44" t="e">
        <f>IFERROR(_xll.qlIndexFixing(ONIndex3M,I2698,TRUE,_xll.ohTrigger(RecalcTrigger,Trigger3M)),NA())</f>
        <v>#N/A</v>
      </c>
      <c r="P2698" s="44">
        <f>IFERROR(_xll.qlIndexFixing(ONIndex6M,I2698,TRUE,_xll.ohTrigger(RecalcTrigger,Trigger6M)),NA())</f>
        <v>1.1975234810739366E-2</v>
      </c>
      <c r="Q2698" s="183">
        <f>IFERROR(_xll.qlIndexFixing(ONIndex1Y,I2698,TRUE,_xll.ohTrigger(RecalcTrigger,Trigger1Y)),NA())</f>
        <v>1.258406166215309E-2</v>
      </c>
    </row>
    <row r="2699" spans="2:17" x14ac:dyDescent="0.2">
      <c r="B2699" s="39" t="s">
        <v>42</v>
      </c>
      <c r="D2699" s="42">
        <f>_xll.qlCalendarAdvance(Calendar,$D2698,B2699,"f",FALSE)</f>
        <v>58390</v>
      </c>
      <c r="E2699" s="177">
        <f>_xll.qlInterestRateIndexValueDate(IndexON,D2699)</f>
        <v>58390</v>
      </c>
      <c r="F2699" s="193">
        <f>IFERROR(_xll.qlIndexFixing(IndexON,D2699,TRUE,_xll.ohTrigger(RecalcTrigger,TriggerON)),NA())</f>
        <v>1.1858679716683085E-2</v>
      </c>
      <c r="H2699" s="42">
        <f>_xll.qlCalendarAdvance(Calendar,$H2698,B2699,"f",FALSE)</f>
        <v>58390</v>
      </c>
      <c r="I2699" s="177">
        <f>_xll.qlInterestRateIndexValueDate(Index1M,$H2699)</f>
        <v>58392</v>
      </c>
      <c r="J2699" s="182">
        <f>IFERROR(_xll.qlIndexFixing(Index1M,$H2699,TRUE,_xll.ohTrigger(RecalcTrigger,Trigger1M)),NA())</f>
        <v>1.1896574444231478E-2</v>
      </c>
      <c r="K2699" s="44" t="e">
        <f>IFERROR(_xll.qlIndexFixing(Index3M,H2699,TRUE,_xll.ohTrigger(RecalcTrigger,Trigger3M)),NA())</f>
        <v>#N/A</v>
      </c>
      <c r="L2699" s="44">
        <f>IFERROR(_xll.qlIndexFixing(Index6M,$H2699,TRUE,_xll.ohTrigger(RecalcTrigger,Trigger6M)),NA())</f>
        <v>1.1992384211177121E-2</v>
      </c>
      <c r="M2699" s="183">
        <f>IFERROR(_xll.qlIndexFixing(Index1Y,$H2699,TRUE,_xll.ohTrigger(RecalcTrigger,Trigger1Y)),NA())</f>
        <v>1.2520279104258228E-2</v>
      </c>
      <c r="N2699" s="182">
        <f>IFERROR(_xll.qlIndexFixing(ONIndex1M,I2699,TRUE,_xll.ohTrigger(RecalcTrigger,Trigger1M)),NA())</f>
        <v>1.1902713557576661E-2</v>
      </c>
      <c r="O2699" s="44" t="e">
        <f>IFERROR(_xll.qlIndexFixing(ONIndex3M,I2699,TRUE,_xll.ohTrigger(RecalcTrigger,Trigger3M)),NA())</f>
        <v>#N/A</v>
      </c>
      <c r="P2699" s="44">
        <f>IFERROR(_xll.qlIndexFixing(ONIndex6M,I2699,TRUE,_xll.ohTrigger(RecalcTrigger,Trigger6M)),NA())</f>
        <v>1.1973204287309969E-2</v>
      </c>
      <c r="Q2699" s="183">
        <f>IFERROR(_xll.qlIndexFixing(ONIndex1Y,I2699,TRUE,_xll.ohTrigger(RecalcTrigger,Trigger1Y)),NA())</f>
        <v>1.257813555055165E-2</v>
      </c>
    </row>
    <row r="2700" spans="2:17" x14ac:dyDescent="0.2">
      <c r="B2700" s="39" t="s">
        <v>42</v>
      </c>
      <c r="D2700" s="42">
        <f>_xll.qlCalendarAdvance(Calendar,$D2699,B2700,"f",FALSE)</f>
        <v>58397</v>
      </c>
      <c r="E2700" s="177">
        <f>_xll.qlInterestRateIndexValueDate(IndexON,D2700)</f>
        <v>58397</v>
      </c>
      <c r="F2700" s="193">
        <f>IFERROR(_xll.qlIndexFixing(IndexON,D2700,TRUE,_xll.ohTrigger(RecalcTrigger,TriggerON)),NA())</f>
        <v>1.1852687245283988E-2</v>
      </c>
      <c r="H2700" s="42">
        <f>_xll.qlCalendarAdvance(Calendar,$H2699,B2700,"f",FALSE)</f>
        <v>58397</v>
      </c>
      <c r="I2700" s="177">
        <f>_xll.qlInterestRateIndexValueDate(Index1M,$H2700)</f>
        <v>58399</v>
      </c>
      <c r="J2700" s="182">
        <f>IFERROR(_xll.qlIndexFixing(Index1M,$H2700,TRUE,_xll.ohTrigger(RecalcTrigger,Trigger1M)),NA())</f>
        <v>1.188916052245248E-2</v>
      </c>
      <c r="K2700" s="44" t="e">
        <f>IFERROR(_xll.qlIndexFixing(Index3M,H2700,TRUE,_xll.ohTrigger(RecalcTrigger,Trigger3M)),NA())</f>
        <v>#N/A</v>
      </c>
      <c r="L2700" s="44">
        <f>IFERROR(_xll.qlIndexFixing(Index6M,$H2700,TRUE,_xll.ohTrigger(RecalcTrigger,Trigger6M)),NA())</f>
        <v>1.1991348399486196E-2</v>
      </c>
      <c r="M2700" s="183">
        <f>IFERROR(_xll.qlIndexFixing(Index1Y,$H2700,TRUE,_xll.ohTrigger(RecalcTrigger,Trigger1Y)),NA())</f>
        <v>1.2515163861995419E-2</v>
      </c>
      <c r="N2700" s="182">
        <f>IFERROR(_xll.qlIndexFixing(ONIndex1M,I2700,TRUE,_xll.ohTrigger(RecalcTrigger,Trigger1M)),NA())</f>
        <v>1.1895230373424326E-2</v>
      </c>
      <c r="O2700" s="44" t="e">
        <f>IFERROR(_xll.qlIndexFixing(ONIndex3M,I2700,TRUE,_xll.ohTrigger(RecalcTrigger,Trigger3M)),NA())</f>
        <v>#N/A</v>
      </c>
      <c r="P2700" s="44">
        <f>IFERROR(_xll.qlIndexFixing(ONIndex6M,I2700,TRUE,_xll.ohTrigger(RecalcTrigger,Trigger6M)),NA())</f>
        <v>1.1971247651576533E-2</v>
      </c>
      <c r="Q2700" s="183">
        <f>IFERROR(_xll.qlIndexFixing(ONIndex1Y,I2700,TRUE,_xll.ohTrigger(RecalcTrigger,Trigger1Y)),NA())</f>
        <v>1.2572241228880898E-2</v>
      </c>
    </row>
    <row r="2701" spans="2:17" x14ac:dyDescent="0.2">
      <c r="B2701" s="39" t="s">
        <v>42</v>
      </c>
      <c r="D2701" s="42">
        <f>_xll.qlCalendarAdvance(Calendar,$D2700,B2701,"f",FALSE)</f>
        <v>58404</v>
      </c>
      <c r="E2701" s="177">
        <f>_xll.qlInterestRateIndexValueDate(IndexON,D2701)</f>
        <v>58404</v>
      </c>
      <c r="F2701" s="193">
        <f>IFERROR(_xll.qlIndexFixing(IndexON,D2701,TRUE,_xll.ohTrigger(RecalcTrigger,TriggerON)),NA())</f>
        <v>1.1846740912897502E-2</v>
      </c>
      <c r="H2701" s="42">
        <f>_xll.qlCalendarAdvance(Calendar,$H2700,B2701,"f",FALSE)</f>
        <v>58404</v>
      </c>
      <c r="I2701" s="177">
        <f>_xll.qlInterestRateIndexValueDate(Index1M,$H2701)</f>
        <v>58406</v>
      </c>
      <c r="J2701" s="182">
        <f>IFERROR(_xll.qlIndexFixing(Index1M,$H2701,TRUE,_xll.ohTrigger(RecalcTrigger,Trigger1M)),NA())</f>
        <v>1.1881793503382698E-2</v>
      </c>
      <c r="K2701" s="44" t="e">
        <f>IFERROR(_xll.qlIndexFixing(Index3M,H2701,TRUE,_xll.ohTrigger(RecalcTrigger,Trigger3M)),NA())</f>
        <v>#N/A</v>
      </c>
      <c r="L2701" s="44">
        <f>IFERROR(_xll.qlIndexFixing(Index6M,$H2701,TRUE,_xll.ohTrigger(RecalcTrigger,Trigger6M)),NA())</f>
        <v>1.1990388619827369E-2</v>
      </c>
      <c r="M2701" s="183">
        <f>IFERROR(_xll.qlIndexFixing(Index1Y,$H2701,TRUE,_xll.ohTrigger(RecalcTrigger,Trigger1Y)),NA())</f>
        <v>1.2510082515961911E-2</v>
      </c>
      <c r="N2701" s="182">
        <f>IFERROR(_xll.qlIndexFixing(ONIndex1M,I2701,TRUE,_xll.ohTrigger(RecalcTrigger,Trigger1M)),NA())</f>
        <v>1.1887793886797837E-2</v>
      </c>
      <c r="O2701" s="44" t="e">
        <f>IFERROR(_xll.qlIndexFixing(ONIndex3M,I2701,TRUE,_xll.ohTrigger(RecalcTrigger,Trigger3M)),NA())</f>
        <v>#N/A</v>
      </c>
      <c r="P2701" s="44">
        <f>IFERROR(_xll.qlIndexFixing(ONIndex6M,I2701,TRUE,_xll.ohTrigger(RecalcTrigger,Trigger6M)),NA())</f>
        <v>1.1969365030077839E-2</v>
      </c>
      <c r="Q2701" s="183">
        <f>IFERROR(_xll.qlIndexFixing(ONIndex1Y,I2701,TRUE,_xll.ohTrigger(RecalcTrigger,Trigger1Y)),NA())</f>
        <v>1.2566378759411023E-2</v>
      </c>
    </row>
    <row r="2702" spans="2:17" x14ac:dyDescent="0.2">
      <c r="B2702" s="39" t="s">
        <v>42</v>
      </c>
      <c r="D2702" s="42">
        <f>_xll.qlCalendarAdvance(Calendar,$D2701,B2702,"f",FALSE)</f>
        <v>58411</v>
      </c>
      <c r="E2702" s="177">
        <f>_xll.qlInterestRateIndexValueDate(IndexON,D2702)</f>
        <v>58411</v>
      </c>
      <c r="F2702" s="193">
        <f>IFERROR(_xll.qlIndexFixing(IndexON,D2702,TRUE,_xll.ohTrigger(RecalcTrigger,TriggerON)),NA())</f>
        <v>1.1840840808332587E-2</v>
      </c>
      <c r="H2702" s="42">
        <f>_xll.qlCalendarAdvance(Calendar,$H2701,B2702,"f",FALSE)</f>
        <v>58411</v>
      </c>
      <c r="I2702" s="177">
        <f>_xll.qlInterestRateIndexValueDate(Index1M,$H2702)</f>
        <v>58413</v>
      </c>
      <c r="J2702" s="182">
        <f>IFERROR(_xll.qlIndexFixing(Index1M,$H2702,TRUE,_xll.ohTrigger(RecalcTrigger,Trigger1M)),NA())</f>
        <v>1.1874473479842884E-2</v>
      </c>
      <c r="K2702" s="44" t="e">
        <f>IFERROR(_xll.qlIndexFixing(Index3M,H2702,TRUE,_xll.ohTrigger(RecalcTrigger,Trigger3M)),NA())</f>
        <v>#N/A</v>
      </c>
      <c r="L2702" s="44">
        <f>IFERROR(_xll.qlIndexFixing(Index6M,$H2702,TRUE,_xll.ohTrigger(RecalcTrigger,Trigger6M)),NA())</f>
        <v>1.1989667730178191E-2</v>
      </c>
      <c r="M2702" s="183">
        <f>IFERROR(_xll.qlIndexFixing(Index1Y,$H2702,TRUE,_xll.ohTrigger(RecalcTrigger,Trigger1Y)),NA())</f>
        <v>1.2505035128484372E-2</v>
      </c>
      <c r="N2702" s="182">
        <f>IFERROR(_xll.qlIndexFixing(ONIndex1M,I2702,TRUE,_xll.ohTrigger(RecalcTrigger,Trigger1M)),NA())</f>
        <v>1.1880404190502958E-2</v>
      </c>
      <c r="O2702" s="44" t="e">
        <f>IFERROR(_xll.qlIndexFixing(ONIndex3M,I2702,TRUE,_xll.ohTrigger(RecalcTrigger,Trigger3M)),NA())</f>
        <v>#N/A</v>
      </c>
      <c r="P2702" s="44">
        <f>IFERROR(_xll.qlIndexFixing(ONIndex6M,I2702,TRUE,_xll.ohTrigger(RecalcTrigger,Trigger6M)),NA())</f>
        <v>1.1967556549032921E-2</v>
      </c>
      <c r="Q2702" s="183">
        <f>IFERROR(_xll.qlIndexFixing(ONIndex1Y,I2702,TRUE,_xll.ohTrigger(RecalcTrigger,Trigger1Y)),NA())</f>
        <v>1.2560548203932598E-2</v>
      </c>
    </row>
    <row r="2703" spans="2:17" x14ac:dyDescent="0.2">
      <c r="B2703" s="39" t="s">
        <v>42</v>
      </c>
      <c r="D2703" s="42">
        <f>_xll.qlCalendarAdvance(Calendar,$D2702,B2703,"f",FALSE)</f>
        <v>58418</v>
      </c>
      <c r="E2703" s="177">
        <f>_xll.qlInterestRateIndexValueDate(IndexON,D2703)</f>
        <v>58418</v>
      </c>
      <c r="F2703" s="193">
        <f>IFERROR(_xll.qlIndexFixing(IndexON,D2703,TRUE,_xll.ohTrigger(RecalcTrigger,TriggerON)),NA())</f>
        <v>1.1834987019598842E-2</v>
      </c>
      <c r="H2703" s="42">
        <f>_xll.qlCalendarAdvance(Calendar,$H2702,B2703,"f",FALSE)</f>
        <v>58418</v>
      </c>
      <c r="I2703" s="177">
        <f>_xll.qlInterestRateIndexValueDate(Index1M,$H2703)</f>
        <v>58420</v>
      </c>
      <c r="J2703" s="182">
        <f>IFERROR(_xll.qlIndexFixing(Index1M,$H2703,TRUE,_xll.ohTrigger(RecalcTrigger,Trigger1M)),NA())</f>
        <v>1.1867200544633805E-2</v>
      </c>
      <c r="K2703" s="44" t="e">
        <f>IFERROR(_xll.qlIndexFixing(Index3M,H2703,TRUE,_xll.ohTrigger(RecalcTrigger,Trigger3M)),NA())</f>
        <v>#N/A</v>
      </c>
      <c r="L2703" s="44">
        <f>IFERROR(_xll.qlIndexFixing(Index6M,$H2703,TRUE,_xll.ohTrigger(RecalcTrigger,Trigger6M)),NA())</f>
        <v>1.198886586240033E-2</v>
      </c>
      <c r="M2703" s="183">
        <f>IFERROR(_xll.qlIndexFixing(Index1Y,$H2703,TRUE,_xll.ohTrigger(RecalcTrigger,Trigger1Y)),NA())</f>
        <v>1.2500021761891203E-2</v>
      </c>
      <c r="N2703" s="182">
        <f>IFERROR(_xll.qlIndexFixing(ONIndex1M,I2703,TRUE,_xll.ohTrigger(RecalcTrigger,Trigger1M)),NA())</f>
        <v>1.1873061377425387E-2</v>
      </c>
      <c r="O2703" s="44" t="e">
        <f>IFERROR(_xll.qlIndexFixing(ONIndex3M,I2703,TRUE,_xll.ohTrigger(RecalcTrigger,Trigger3M)),NA())</f>
        <v>#N/A</v>
      </c>
      <c r="P2703" s="44">
        <f>IFERROR(_xll.qlIndexFixing(ONIndex6M,I2703,TRUE,_xll.ohTrigger(RecalcTrigger,Trigger6M)),NA())</f>
        <v>1.1965822334820686E-2</v>
      </c>
      <c r="Q2703" s="183">
        <f>IFERROR(_xll.qlIndexFixing(ONIndex1Y,I2703,TRUE,_xll.ohTrigger(RecalcTrigger,Trigger1Y)),NA())</f>
        <v>1.2554749624875683E-2</v>
      </c>
    </row>
    <row r="2704" spans="2:17" x14ac:dyDescent="0.2">
      <c r="B2704" s="39" t="s">
        <v>42</v>
      </c>
      <c r="D2704" s="42">
        <f>_xll.qlCalendarAdvance(Calendar,$D2703,B2704,"f",FALSE)</f>
        <v>58425</v>
      </c>
      <c r="E2704" s="177">
        <f>_xll.qlInterestRateIndexValueDate(IndexON,D2704)</f>
        <v>58425</v>
      </c>
      <c r="F2704" s="193">
        <f>IFERROR(_xll.qlIndexFixing(IndexON,D2704,TRUE,_xll.ohTrigger(RecalcTrigger,TriggerON)),NA())</f>
        <v>1.1829179635425291E-2</v>
      </c>
      <c r="H2704" s="42">
        <f>_xll.qlCalendarAdvance(Calendar,$H2703,B2704,"f",FALSE)</f>
        <v>58425</v>
      </c>
      <c r="I2704" s="177">
        <f>_xll.qlInterestRateIndexValueDate(Index1M,$H2704)</f>
        <v>58427</v>
      </c>
      <c r="J2704" s="182">
        <f>IFERROR(_xll.qlIndexFixing(Index1M,$H2704,TRUE,_xll.ohTrigger(RecalcTrigger,Trigger1M)),NA())</f>
        <v>1.1859974790583705E-2</v>
      </c>
      <c r="K2704" s="44" t="e">
        <f>IFERROR(_xll.qlIndexFixing(Index3M,H2704,TRUE,_xll.ohTrigger(RecalcTrigger,Trigger3M)),NA())</f>
        <v>#N/A</v>
      </c>
      <c r="L2704" s="44">
        <f>IFERROR(_xll.qlIndexFixing(Index6M,$H2704,TRUE,_xll.ohTrigger(RecalcTrigger,Trigger6M)),NA())</f>
        <v>1.1988140419404164E-2</v>
      </c>
      <c r="M2704" s="183">
        <f>IFERROR(_xll.qlIndexFixing(Index1Y,$H2704,TRUE,_xll.ohTrigger(RecalcTrigger,Trigger1Y)),NA())</f>
        <v>1.2495042478514065E-2</v>
      </c>
      <c r="N2704" s="182">
        <f>IFERROR(_xll.qlIndexFixing(ONIndex1M,I2704,TRUE,_xll.ohTrigger(RecalcTrigger,Trigger1M)),NA())</f>
        <v>1.1865765540370887E-2</v>
      </c>
      <c r="O2704" s="44" t="e">
        <f>IFERROR(_xll.qlIndexFixing(ONIndex3M,I2704,TRUE,_xll.ohTrigger(RecalcTrigger,Trigger3M)),NA())</f>
        <v>#N/A</v>
      </c>
      <c r="P2704" s="44">
        <f>IFERROR(_xll.qlIndexFixing(ONIndex6M,I2704,TRUE,_xll.ohTrigger(RecalcTrigger,Trigger6M)),NA())</f>
        <v>1.1964162514139787E-2</v>
      </c>
      <c r="Q2704" s="183">
        <f>IFERROR(_xll.qlIndexFixing(ONIndex1Y,I2704,TRUE,_xll.ohTrigger(RecalcTrigger,Trigger1Y)),NA())</f>
        <v>1.2548983084030851E-2</v>
      </c>
    </row>
    <row r="2705" spans="2:17" x14ac:dyDescent="0.2">
      <c r="B2705" s="39" t="s">
        <v>42</v>
      </c>
      <c r="D2705" s="42">
        <f>_xll.qlCalendarAdvance(Calendar,$D2704,B2705,"f",FALSE)</f>
        <v>58432</v>
      </c>
      <c r="E2705" s="177">
        <f>_xll.qlInterestRateIndexValueDate(IndexON,D2705)</f>
        <v>58432</v>
      </c>
      <c r="F2705" s="193">
        <f>IFERROR(_xll.qlIndexFixing(IndexON,D2705,TRUE,_xll.ohTrigger(RecalcTrigger,TriggerON)),NA())</f>
        <v>1.1823418744221215E-2</v>
      </c>
      <c r="H2705" s="42">
        <f>_xll.qlCalendarAdvance(Calendar,$H2704,B2705,"f",FALSE)</f>
        <v>58432</v>
      </c>
      <c r="I2705" s="177">
        <f>_xll.qlInterestRateIndexValueDate(Index1M,$H2705)</f>
        <v>58438</v>
      </c>
      <c r="J2705" s="182">
        <f>IFERROR(_xll.qlIndexFixing(Index1M,$H2705,TRUE,_xll.ohTrigger(RecalcTrigger,Trigger1M)),NA())</f>
        <v>1.1849027352368806E-2</v>
      </c>
      <c r="K2705" s="44" t="e">
        <f>IFERROR(_xll.qlIndexFixing(Index3M,H2705,TRUE,_xll.ohTrigger(RecalcTrigger,Trigger3M)),NA())</f>
        <v>#N/A</v>
      </c>
      <c r="L2705" s="44">
        <f>IFERROR(_xll.qlIndexFixing(Index6M,$H2705,TRUE,_xll.ohTrigger(RecalcTrigger,Trigger6M)),NA())</f>
        <v>1.1987155152435387E-2</v>
      </c>
      <c r="M2705" s="183">
        <f>IFERROR(_xll.qlIndexFixing(Index1Y,$H2705,TRUE,_xll.ohTrigger(RecalcTrigger,Trigger1Y)),NA())</f>
        <v>1.248751440991773E-2</v>
      </c>
      <c r="N2705" s="182">
        <f>IFERROR(_xll.qlIndexFixing(ONIndex1M,I2705,TRUE,_xll.ohTrigger(RecalcTrigger,Trigger1M)),NA())</f>
        <v>1.1856134698167153E-2</v>
      </c>
      <c r="O2705" s="44" t="e">
        <f>IFERROR(_xll.qlIndexFixing(ONIndex3M,I2705,TRUE,_xll.ohTrigger(RecalcTrigger,Trigger3M)),NA())</f>
        <v>#N/A</v>
      </c>
      <c r="P2705" s="44">
        <f>IFERROR(_xll.qlIndexFixing(ONIndex6M,I2705,TRUE,_xll.ohTrigger(RecalcTrigger,Trigger6M)),NA())</f>
        <v>1.1962228044635204E-2</v>
      </c>
      <c r="Q2705" s="183">
        <f>IFERROR(_xll.qlIndexFixing(ONIndex1Y,I2705,TRUE,_xll.ohTrigger(RecalcTrigger,Trigger1Y)),NA())</f>
        <v>1.2541426949392864E-2</v>
      </c>
    </row>
    <row r="2706" spans="2:17" x14ac:dyDescent="0.2">
      <c r="B2706" s="39" t="s">
        <v>42</v>
      </c>
      <c r="D2706" s="42">
        <f>_xll.qlCalendarAdvance(Calendar,$D2705,B2706,"f",FALSE)</f>
        <v>58439</v>
      </c>
      <c r="E2706" s="177">
        <f>_xll.qlInterestRateIndexValueDate(IndexON,D2706)</f>
        <v>58439</v>
      </c>
      <c r="F2706" s="193">
        <f>IFERROR(_xll.qlIndexFixing(IndexON,D2706,TRUE,_xll.ohTrigger(RecalcTrigger,TriggerON)),NA())</f>
        <v>1.1817704434315957E-2</v>
      </c>
      <c r="H2706" s="42">
        <f>_xll.qlCalendarAdvance(Calendar,$H2705,B2706,"f",FALSE)</f>
        <v>58439</v>
      </c>
      <c r="I2706" s="177">
        <f>_xll.qlInterestRateIndexValueDate(Index1M,$H2706)</f>
        <v>58442</v>
      </c>
      <c r="J2706" s="182">
        <f>IFERROR(_xll.qlIndexFixing(Index1M,$H2706,TRUE,_xll.ohTrigger(RecalcTrigger,Trigger1M)),NA())</f>
        <v>1.1844960303021183E-2</v>
      </c>
      <c r="K2706" s="44" t="e">
        <f>IFERROR(_xll.qlIndexFixing(Index3M,H2706,TRUE,_xll.ohTrigger(RecalcTrigger,Trigger3M)),NA())</f>
        <v>#N/A</v>
      </c>
      <c r="L2706" s="44">
        <f>IFERROR(_xll.qlIndexFixing(Index6M,$H2706,TRUE,_xll.ohTrigger(RecalcTrigger,Trigger6M)),NA())</f>
        <v>1.1986658384005162E-2</v>
      </c>
      <c r="M2706" s="183">
        <f>IFERROR(_xll.qlIndexFixing(Index1Y,$H2706,TRUE,_xll.ohTrigger(RecalcTrigger,Trigger1Y)),NA())</f>
        <v>1.2484599964706031E-2</v>
      </c>
      <c r="N2706" s="182">
        <f>IFERROR(_xll.qlIndexFixing(ONIndex1M,I2706,TRUE,_xll.ohTrigger(RecalcTrigger,Trigger1M)),NA())</f>
        <v>1.1850290219905801E-2</v>
      </c>
      <c r="O2706" s="44" t="e">
        <f>IFERROR(_xll.qlIndexFixing(ONIndex3M,I2706,TRUE,_xll.ohTrigger(RecalcTrigger,Trigger3M)),NA())</f>
        <v>#N/A</v>
      </c>
      <c r="P2706" s="44">
        <f>IFERROR(_xll.qlIndexFixing(ONIndex6M,I2706,TRUE,_xll.ohTrigger(RecalcTrigger,Trigger6M)),NA())</f>
        <v>1.1960856851116475E-2</v>
      </c>
      <c r="Q2706" s="183">
        <f>IFERROR(_xll.qlIndexFixing(ONIndex1Y,I2706,TRUE,_xll.ohTrigger(RecalcTrigger,Trigger1Y)),NA())</f>
        <v>1.2536734383257198E-2</v>
      </c>
    </row>
    <row r="2707" spans="2:17" x14ac:dyDescent="0.2">
      <c r="B2707" s="39" t="s">
        <v>42</v>
      </c>
      <c r="D2707" s="42">
        <f>_xll.qlCalendarAdvance(Calendar,$D2706,B2707,"f",FALSE)</f>
        <v>58446</v>
      </c>
      <c r="E2707" s="177">
        <f>_xll.qlInterestRateIndexValueDate(IndexON,D2707)</f>
        <v>58446</v>
      </c>
      <c r="F2707" s="193">
        <f>IFERROR(_xll.qlIndexFixing(IndexON,D2707,TRUE,_xll.ohTrigger(RecalcTrigger,TriggerON)),NA())</f>
        <v>1.1812036794198733E-2</v>
      </c>
      <c r="H2707" s="42">
        <f>_xll.qlCalendarAdvance(Calendar,$H2706,B2707,"f",FALSE)</f>
        <v>58446</v>
      </c>
      <c r="I2707" s="177">
        <f>_xll.qlInterestRateIndexValueDate(Index1M,$H2707)</f>
        <v>58448</v>
      </c>
      <c r="J2707" s="182">
        <f>IFERROR(_xll.qlIndexFixing(Index1M,$H2707,TRUE,_xll.ohTrigger(RecalcTrigger,Trigger1M)),NA())</f>
        <v>1.1838581543502369E-2</v>
      </c>
      <c r="K2707" s="44" t="e">
        <f>IFERROR(_xll.qlIndexFixing(Index3M,H2707,TRUE,_xll.ohTrigger(RecalcTrigger,Trigger3M)),NA())</f>
        <v>#N/A</v>
      </c>
      <c r="L2707" s="44">
        <f>IFERROR(_xll.qlIndexFixing(Index6M,$H2707,TRUE,_xll.ohTrigger(RecalcTrigger,Trigger6M)),NA())</f>
        <v>1.1986233729176059E-2</v>
      </c>
      <c r="M2707" s="183">
        <f>IFERROR(_xll.qlIndexFixing(Index1Y,$H2707,TRUE,_xll.ohTrigger(RecalcTrigger,Trigger1Y)),NA())</f>
        <v>1.2480309751021745E-2</v>
      </c>
      <c r="N2707" s="182">
        <f>IFERROR(_xll.qlIndexFixing(ONIndex1M,I2707,TRUE,_xll.ohTrigger(RecalcTrigger,Trigger1M)),NA())</f>
        <v>1.1844160813323512E-2</v>
      </c>
      <c r="O2707" s="44" t="e">
        <f>IFERROR(_xll.qlIndexFixing(ONIndex3M,I2707,TRUE,_xll.ohTrigger(RecalcTrigger,Trigger3M)),NA())</f>
        <v>#N/A</v>
      </c>
      <c r="P2707" s="44">
        <f>IFERROR(_xll.qlIndexFixing(ONIndex6M,I2707,TRUE,_xll.ohTrigger(RecalcTrigger,Trigger6M)),NA())</f>
        <v>1.1959630675475452E-2</v>
      </c>
      <c r="Q2707" s="183">
        <f>IFERROR(_xll.qlIndexFixing(ONIndex1Y,I2707,TRUE,_xll.ohTrigger(RecalcTrigger,Trigger1Y)),NA())</f>
        <v>1.2531876311632217E-2</v>
      </c>
    </row>
    <row r="2708" spans="2:17" x14ac:dyDescent="0.2">
      <c r="B2708" s="39" t="s">
        <v>42</v>
      </c>
      <c r="D2708" s="42">
        <f>_xll.qlCalendarAdvance(Calendar,$D2707,B2708,"f",FALSE)</f>
        <v>58453</v>
      </c>
      <c r="E2708" s="177">
        <f>_xll.qlInterestRateIndexValueDate(IndexON,D2708)</f>
        <v>58453</v>
      </c>
      <c r="F2708" s="193">
        <f>IFERROR(_xll.qlIndexFixing(IndexON,D2708,TRUE,_xll.ohTrigger(RecalcTrigger,TriggerON)),NA())</f>
        <v>1.180641591211895E-2</v>
      </c>
      <c r="H2708" s="42">
        <f>_xll.qlCalendarAdvance(Calendar,$H2707,B2708,"f",FALSE)</f>
        <v>58453</v>
      </c>
      <c r="I2708" s="177">
        <f>_xll.qlInterestRateIndexValueDate(Index1M,$H2708)</f>
        <v>58455</v>
      </c>
      <c r="J2708" s="182">
        <f>IFERROR(_xll.qlIndexFixing(Index1M,$H2708,TRUE,_xll.ohTrigger(RecalcTrigger,Trigger1M)),NA())</f>
        <v>1.1831545442223257E-2</v>
      </c>
      <c r="K2708" s="44" t="e">
        <f>IFERROR(_xll.qlIndexFixing(Index3M,H2708,TRUE,_xll.ohTrigger(RecalcTrigger,Trigger3M)),NA())</f>
        <v>#N/A</v>
      </c>
      <c r="L2708" s="44">
        <f>IFERROR(_xll.qlIndexFixing(Index6M,$H2708,TRUE,_xll.ohTrigger(RecalcTrigger,Trigger6M)),NA())</f>
        <v>1.1985809731236884E-2</v>
      </c>
      <c r="M2708" s="183">
        <f>IFERROR(_xll.qlIndexFixing(Index1Y,$H2708,TRUE,_xll.ohTrigger(RecalcTrigger,Trigger1Y)),NA())</f>
        <v>1.2475467423864232E-2</v>
      </c>
      <c r="N2708" s="182">
        <f>IFERROR(_xll.qlIndexFixing(ONIndex1M,I2708,TRUE,_xll.ohTrigger(RecalcTrigger,Trigger1M)),NA())</f>
        <v>1.1837053808418929E-2</v>
      </c>
      <c r="O2708" s="44" t="e">
        <f>IFERROR(_xll.qlIndexFixing(ONIndex3M,I2708,TRUE,_xll.ohTrigger(RecalcTrigger,Trigger3M)),NA())</f>
        <v>#N/A</v>
      </c>
      <c r="P2708" s="44">
        <f>IFERROR(_xll.qlIndexFixing(ONIndex6M,I2708,TRUE,_xll.ohTrigger(RecalcTrigger,Trigger6M)),NA())</f>
        <v>1.1958269691749734E-2</v>
      </c>
      <c r="Q2708" s="183">
        <f>IFERROR(_xll.qlIndexFixing(ONIndex1Y,I2708,TRUE,_xll.ohTrigger(RecalcTrigger,Trigger1Y)),NA())</f>
        <v>1.2526238544419144E-2</v>
      </c>
    </row>
    <row r="2709" spans="2:17" x14ac:dyDescent="0.2">
      <c r="B2709" s="39" t="s">
        <v>42</v>
      </c>
      <c r="D2709" s="42">
        <f>_xll.qlCalendarAdvance(Calendar,$D2708,B2709,"f",FALSE)</f>
        <v>58460</v>
      </c>
      <c r="E2709" s="177">
        <f>_xll.qlInterestRateIndexValueDate(IndexON,D2709)</f>
        <v>58460</v>
      </c>
      <c r="F2709" s="193">
        <f>IFERROR(_xll.qlIndexFixing(IndexON,D2709,TRUE,_xll.ohTrigger(RecalcTrigger,TriggerON)),NA())</f>
        <v>1.1800841876805634E-2</v>
      </c>
      <c r="H2709" s="42">
        <f>_xll.qlCalendarAdvance(Calendar,$H2708,B2709,"f",FALSE)</f>
        <v>58460</v>
      </c>
      <c r="I2709" s="177">
        <f>_xll.qlInterestRateIndexValueDate(Index1M,$H2709)</f>
        <v>58462</v>
      </c>
      <c r="J2709" s="182">
        <f>IFERROR(_xll.qlIndexFixing(Index1M,$H2709,TRUE,_xll.ohTrigger(RecalcTrigger,Trigger1M)),NA())</f>
        <v>1.1824556986176904E-2</v>
      </c>
      <c r="K2709" s="44" t="e">
        <f>IFERROR(_xll.qlIndexFixing(Index3M,H2709,TRUE,_xll.ohTrigger(RecalcTrigger,Trigger3M)),NA())</f>
        <v>#N/A</v>
      </c>
      <c r="L2709" s="44">
        <f>IFERROR(_xll.qlIndexFixing(Index6M,$H2709,TRUE,_xll.ohTrigger(RecalcTrigger,Trigger6M)),NA())</f>
        <v>1.1985462781861279E-2</v>
      </c>
      <c r="M2709" s="183">
        <f>IFERROR(_xll.qlIndexFixing(Index1Y,$H2709,TRUE,_xll.ohTrigger(RecalcTrigger,Trigger1Y)),NA())</f>
        <v>1.2470659491612125E-2</v>
      </c>
      <c r="N2709" s="182">
        <f>IFERROR(_xll.qlIndexFixing(ONIndex1M,I2709,TRUE,_xll.ohTrigger(RecalcTrigger,Trigger1M)),NA())</f>
        <v>1.1829994243486297E-2</v>
      </c>
      <c r="O2709" s="44" t="e">
        <f>IFERROR(_xll.qlIndexFixing(ONIndex3M,I2709,TRUE,_xll.ohTrigger(RecalcTrigger,Trigger3M)),NA())</f>
        <v>#N/A</v>
      </c>
      <c r="P2709" s="44">
        <f>IFERROR(_xll.qlIndexFixing(ONIndex6M,I2709,TRUE,_xll.ohTrigger(RecalcTrigger,Trigger6M)),NA())</f>
        <v>1.195698373321008E-2</v>
      </c>
      <c r="Q2709" s="183">
        <f>IFERROR(_xll.qlIndexFixing(ONIndex1Y,I2709,TRUE,_xll.ohTrigger(RecalcTrigger,Trigger1Y)),NA())</f>
        <v>1.252063312572993E-2</v>
      </c>
    </row>
    <row r="2710" spans="2:17" x14ac:dyDescent="0.2">
      <c r="B2710" s="39" t="s">
        <v>42</v>
      </c>
      <c r="D2710" s="42">
        <f>_xll.qlCalendarAdvance(Calendar,$D2709,B2710,"f",FALSE)</f>
        <v>58467</v>
      </c>
      <c r="E2710" s="177">
        <f>_xll.qlInterestRateIndexValueDate(IndexON,D2710)</f>
        <v>58467</v>
      </c>
      <c r="F2710" s="193">
        <f>IFERROR(_xll.qlIndexFixing(IndexON,D2710,TRUE,_xll.ohTrigger(RecalcTrigger,TriggerON)),NA())</f>
        <v>1.1795314776508192E-2</v>
      </c>
      <c r="H2710" s="42">
        <f>_xll.qlCalendarAdvance(Calendar,$H2709,B2710,"f",FALSE)</f>
        <v>58467</v>
      </c>
      <c r="I2710" s="177">
        <f>_xll.qlInterestRateIndexValueDate(Index1M,$H2710)</f>
        <v>58469</v>
      </c>
      <c r="J2710" s="182">
        <f>IFERROR(_xll.qlIndexFixing(Index1M,$H2710,TRUE,_xll.ohTrigger(RecalcTrigger,Trigger1M)),NA())</f>
        <v>1.1818510279405923E-2</v>
      </c>
      <c r="K2710" s="44" t="e">
        <f>IFERROR(_xll.qlIndexFixing(Index3M,H2710,TRUE,_xll.ohTrigger(RecalcTrigger,Trigger3M)),NA())</f>
        <v>#N/A</v>
      </c>
      <c r="L2710" s="44">
        <f>IFERROR(_xll.qlIndexFixing(Index6M,$H2710,TRUE,_xll.ohTrigger(RecalcTrigger,Trigger6M)),NA())</f>
        <v>1.1985193008154609E-2</v>
      </c>
      <c r="M2710" s="183">
        <f>IFERROR(_xll.qlIndexFixing(Index1Y,$H2710,TRUE,_xll.ohTrigger(RecalcTrigger,Trigger1Y)),NA())</f>
        <v>1.2465886016610112E-2</v>
      </c>
      <c r="N2710" s="182">
        <f>IFERROR(_xll.qlIndexFixing(ONIndex1M,I2710,TRUE,_xll.ohTrigger(RecalcTrigger,Trigger1M)),NA())</f>
        <v>1.1822982211411315E-2</v>
      </c>
      <c r="O2710" s="44" t="e">
        <f>IFERROR(_xll.qlIndexFixing(ONIndex3M,I2710,TRUE,_xll.ohTrigger(RecalcTrigger,Trigger3M)),NA())</f>
        <v>#N/A</v>
      </c>
      <c r="P2710" s="44">
        <f>IFERROR(_xll.qlIndexFixing(ONIndex6M,I2710,TRUE,_xll.ohTrigger(RecalcTrigger,Trigger6M)),NA())</f>
        <v>1.1955772926315333E-2</v>
      </c>
      <c r="Q2710" s="183">
        <f>IFERROR(_xll.qlIndexFixing(ONIndex1Y,I2710,TRUE,_xll.ohTrigger(RecalcTrigger,Trigger1Y)),NA())</f>
        <v>1.2515060117594956E-2</v>
      </c>
    </row>
    <row r="2711" spans="2:17" x14ac:dyDescent="0.2">
      <c r="B2711" s="39" t="s">
        <v>42</v>
      </c>
      <c r="D2711" s="42">
        <f>_xll.qlCalendarAdvance(Calendar,$D2710,B2711,"f",FALSE)</f>
        <v>58474</v>
      </c>
      <c r="E2711" s="177">
        <f>_xll.qlInterestRateIndexValueDate(IndexON,D2711)</f>
        <v>58474</v>
      </c>
      <c r="F2711" s="193">
        <f>IFERROR(_xll.qlIndexFixing(IndexON,D2711,TRUE,_xll.ohTrigger(RecalcTrigger,TriggerON)),NA())</f>
        <v>1.1789834699875712E-2</v>
      </c>
      <c r="H2711" s="42">
        <f>_xll.qlCalendarAdvance(Calendar,$H2710,B2711,"f",FALSE)</f>
        <v>58474</v>
      </c>
      <c r="I2711" s="177">
        <f>_xll.qlInterestRateIndexValueDate(Index1M,$H2711)</f>
        <v>58476</v>
      </c>
      <c r="J2711" s="182">
        <f>IFERROR(_xll.qlIndexFixing(Index1M,$H2711,TRUE,_xll.ohTrigger(RecalcTrigger,Trigger1M)),NA())</f>
        <v>1.1811607799860747E-2</v>
      </c>
      <c r="K2711" s="44" t="e">
        <f>IFERROR(_xll.qlIndexFixing(Index3M,H2711,TRUE,_xll.ohTrigger(RecalcTrigger,Trigger3M)),NA())</f>
        <v>#N/A</v>
      </c>
      <c r="L2711" s="44">
        <f>IFERROR(_xll.qlIndexFixing(Index6M,$H2711,TRUE,_xll.ohTrigger(RecalcTrigger,Trigger6M)),NA())</f>
        <v>1.1985000537231016E-2</v>
      </c>
      <c r="M2711" s="183">
        <f>IFERROR(_xll.qlIndexFixing(Index1Y,$H2711,TRUE,_xll.ohTrigger(RecalcTrigger,Trigger1Y)),NA())</f>
        <v>1.2461147061205931E-2</v>
      </c>
      <c r="N2711" s="182">
        <f>IFERROR(_xll.qlIndexFixing(ONIndex1M,I2711,TRUE,_xll.ohTrigger(RecalcTrigger,Trigger1M)),NA())</f>
        <v>1.1816017805079682E-2</v>
      </c>
      <c r="O2711" s="44" t="e">
        <f>IFERROR(_xll.qlIndexFixing(ONIndex3M,I2711,TRUE,_xll.ohTrigger(RecalcTrigger,Trigger3M)),NA())</f>
        <v>#N/A</v>
      </c>
      <c r="P2711" s="44">
        <f>IFERROR(_xll.qlIndexFixing(ONIndex6M,I2711,TRUE,_xll.ohTrigger(RecalcTrigger,Trigger6M)),NA())</f>
        <v>1.1954637397364465E-2</v>
      </c>
      <c r="Q2711" s="183">
        <f>IFERROR(_xll.qlIndexFixing(ONIndex1Y,I2711,TRUE,_xll.ohTrigger(RecalcTrigger,Trigger1Y)),NA())</f>
        <v>1.2509519582284412E-2</v>
      </c>
    </row>
    <row r="2712" spans="2:17" x14ac:dyDescent="0.2">
      <c r="B2712" s="39" t="s">
        <v>42</v>
      </c>
      <c r="D2712" s="42">
        <f>_xll.qlCalendarAdvance(Calendar,$D2711,B2712,"f",FALSE)</f>
        <v>58481</v>
      </c>
      <c r="E2712" s="177">
        <f>_xll.qlInterestRateIndexValueDate(IndexON,D2712)</f>
        <v>58481</v>
      </c>
      <c r="F2712" s="193">
        <f>IFERROR(_xll.qlIndexFixing(IndexON,D2712,TRUE,_xll.ohTrigger(RecalcTrigger,TriggerON)),NA())</f>
        <v>1.1784401734917793E-2</v>
      </c>
      <c r="H2712" s="42">
        <f>_xll.qlCalendarAdvance(Calendar,$H2711,B2712,"f",FALSE)</f>
        <v>58481</v>
      </c>
      <c r="I2712" s="177">
        <f>_xll.qlInterestRateIndexValueDate(Index1M,$H2712)</f>
        <v>58483</v>
      </c>
      <c r="J2712" s="182">
        <f>IFERROR(_xll.qlIndexFixing(Index1M,$H2712,TRUE,_xll.ohTrigger(RecalcTrigger,Trigger1M)),NA())</f>
        <v>1.1804753219001969E-2</v>
      </c>
      <c r="K2712" s="44" t="e">
        <f>IFERROR(_xll.qlIndexFixing(Index3M,H2712,TRUE,_xll.ohTrigger(RecalcTrigger,Trigger3M)),NA())</f>
        <v>#N/A</v>
      </c>
      <c r="L2712" s="44">
        <f>IFERROR(_xll.qlIndexFixing(Index6M,$H2712,TRUE,_xll.ohTrigger(RecalcTrigger,Trigger6M)),NA())</f>
        <v>1.1984885496214742E-2</v>
      </c>
      <c r="M2712" s="183">
        <f>IFERROR(_xll.qlIndexFixing(Index1Y,$H2712,TRUE,_xll.ohTrigger(RecalcTrigger,Trigger1Y)),NA())</f>
        <v>1.2456442687749708E-2</v>
      </c>
      <c r="N2712" s="182">
        <f>IFERROR(_xll.qlIndexFixing(ONIndex1M,I2712,TRUE,_xll.ohTrigger(RecalcTrigger,Trigger1M)),NA())</f>
        <v>1.1809101117057352E-2</v>
      </c>
      <c r="O2712" s="44" t="e">
        <f>IFERROR(_xll.qlIndexFixing(ONIndex3M,I2712,TRUE,_xll.ohTrigger(RecalcTrigger,Trigger3M)),NA())</f>
        <v>#N/A</v>
      </c>
      <c r="P2712" s="44">
        <f>IFERROR(_xll.qlIndexFixing(ONIndex6M,I2712,TRUE,_xll.ohTrigger(RecalcTrigger,Trigger6M)),NA())</f>
        <v>1.1953577272896254E-2</v>
      </c>
      <c r="Q2712" s="183">
        <f>IFERROR(_xll.qlIndexFixing(ONIndex1Y,I2712,TRUE,_xll.ohTrigger(RecalcTrigger,Trigger1Y)),NA())</f>
        <v>1.250401158158887E-2</v>
      </c>
    </row>
    <row r="2713" spans="2:17" x14ac:dyDescent="0.2">
      <c r="B2713" s="39" t="s">
        <v>42</v>
      </c>
      <c r="D2713" s="42">
        <f>_xll.qlCalendarAdvance(Calendar,$D2712,B2713,"f",FALSE)</f>
        <v>58488</v>
      </c>
      <c r="E2713" s="177">
        <f>_xll.qlInterestRateIndexValueDate(IndexON,D2713)</f>
        <v>58488</v>
      </c>
      <c r="F2713" s="193">
        <f>IFERROR(_xll.qlIndexFixing(IndexON,D2713,TRUE,_xll.ohTrigger(RecalcTrigger,TriggerON)),NA())</f>
        <v>1.1779015970443396E-2</v>
      </c>
      <c r="H2713" s="42">
        <f>_xll.qlCalendarAdvance(Calendar,$H2712,B2713,"f",FALSE)</f>
        <v>58488</v>
      </c>
      <c r="I2713" s="177">
        <f>_xll.qlInterestRateIndexValueDate(Index1M,$H2713)</f>
        <v>58490</v>
      </c>
      <c r="J2713" s="182">
        <f>IFERROR(_xll.qlIndexFixing(Index1M,$H2713,TRUE,_xll.ohTrigger(RecalcTrigger,Trigger1M)),NA())</f>
        <v>1.179794662964913E-2</v>
      </c>
      <c r="K2713" s="44" t="e">
        <f>IFERROR(_xll.qlIndexFixing(Index3M,H2713,TRUE,_xll.ohTrigger(RecalcTrigger,Trigger3M)),NA())</f>
        <v>#N/A</v>
      </c>
      <c r="L2713" s="44">
        <f>IFERROR(_xll.qlIndexFixing(Index6M,$H2713,TRUE,_xll.ohTrigger(RecalcTrigger,Trigger6M)),NA())</f>
        <v>1.1984848012238819E-2</v>
      </c>
      <c r="M2713" s="183">
        <f>IFERROR(_xll.qlIndexFixing(Index1Y,$H2713,TRUE,_xll.ohTrigger(RecalcTrigger,Trigger1Y)),NA())</f>
        <v>1.2451772958592436E-2</v>
      </c>
      <c r="N2713" s="182">
        <f>IFERROR(_xll.qlIndexFixing(ONIndex1M,I2713,TRUE,_xll.ohTrigger(RecalcTrigger,Trigger1M)),NA())</f>
        <v>1.1802232240389898E-2</v>
      </c>
      <c r="O2713" s="44" t="e">
        <f>IFERROR(_xll.qlIndexFixing(ONIndex3M,I2713,TRUE,_xll.ohTrigger(RecalcTrigger,Trigger3M)),NA())</f>
        <v>#N/A</v>
      </c>
      <c r="P2713" s="44">
        <f>IFERROR(_xll.qlIndexFixing(ONIndex6M,I2713,TRUE,_xll.ohTrigger(RecalcTrigger,Trigger6M)),NA())</f>
        <v>1.19525926790498E-2</v>
      </c>
      <c r="Q2713" s="183">
        <f>IFERROR(_xll.qlIndexFixing(ONIndex1Y,I2713,TRUE,_xll.ohTrigger(RecalcTrigger,Trigger1Y)),NA())</f>
        <v>1.2498536177698583E-2</v>
      </c>
    </row>
    <row r="2714" spans="2:17" x14ac:dyDescent="0.2">
      <c r="B2714" s="39" t="s">
        <v>42</v>
      </c>
      <c r="D2714" s="42">
        <f>_xll.qlCalendarAdvance(Calendar,$D2713,B2714,"f",FALSE)</f>
        <v>58495</v>
      </c>
      <c r="E2714" s="177">
        <f>_xll.qlInterestRateIndexValueDate(IndexON,D2714)</f>
        <v>58495</v>
      </c>
      <c r="F2714" s="193">
        <f>IFERROR(_xll.qlIndexFixing(IndexON,D2714,TRUE,_xll.ohTrigger(RecalcTrigger,TriggerON)),NA())</f>
        <v>1.1773677494701928E-2</v>
      </c>
      <c r="H2714" s="42">
        <f>_xll.qlCalendarAdvance(Calendar,$H2713,B2714,"f",FALSE)</f>
        <v>58495</v>
      </c>
      <c r="I2714" s="177">
        <f>_xll.qlInterestRateIndexValueDate(Index1M,$H2714)</f>
        <v>58497</v>
      </c>
      <c r="J2714" s="182">
        <f>IFERROR(_xll.qlIndexFixing(Index1M,$H2714,TRUE,_xll.ohTrigger(RecalcTrigger,Trigger1M)),NA())</f>
        <v>1.1791188124621779E-2</v>
      </c>
      <c r="K2714" s="44" t="e">
        <f>IFERROR(_xll.qlIndexFixing(Index3M,H2714,TRUE,_xll.ohTrigger(RecalcTrigger,Trigger3M)),NA())</f>
        <v>#N/A</v>
      </c>
      <c r="L2714" s="44">
        <f>IFERROR(_xll.qlIndexFixing(Index6M,$H2714,TRUE,_xll.ohTrigger(RecalcTrigger,Trigger6M)),NA())</f>
        <v>1.1984888212444181E-2</v>
      </c>
      <c r="M2714" s="183">
        <f>IFERROR(_xll.qlIndexFixing(Index1Y,$H2714,TRUE,_xll.ohTrigger(RecalcTrigger,Trigger1Y)),NA())</f>
        <v>1.2447137936089672E-2</v>
      </c>
      <c r="N2714" s="182">
        <f>IFERROR(_xll.qlIndexFixing(ONIndex1M,I2714,TRUE,_xll.ohTrigger(RecalcTrigger,Trigger1M)),NA())</f>
        <v>1.1795411267963019E-2</v>
      </c>
      <c r="O2714" s="44" t="e">
        <f>IFERROR(_xll.qlIndexFixing(ONIndex3M,I2714,TRUE,_xll.ohTrigger(RecalcTrigger,Trigger3M)),NA())</f>
        <v>#N/A</v>
      </c>
      <c r="P2714" s="44">
        <f>IFERROR(_xll.qlIndexFixing(ONIndex6M,I2714,TRUE,_xll.ohTrigger(RecalcTrigger,Trigger6M)),NA())</f>
        <v>1.1951683742363883E-2</v>
      </c>
      <c r="Q2714" s="183">
        <f>IFERROR(_xll.qlIndexFixing(ONIndex1Y,I2714,TRUE,_xll.ohTrigger(RecalcTrigger,Trigger1Y)),NA())</f>
        <v>1.2493093432643931E-2</v>
      </c>
    </row>
    <row r="2715" spans="2:17" x14ac:dyDescent="0.2">
      <c r="B2715" s="39" t="s">
        <v>42</v>
      </c>
      <c r="D2715" s="42">
        <f>_xll.qlCalendarAdvance(Calendar,$D2714,B2715,"f",FALSE)</f>
        <v>58502</v>
      </c>
      <c r="E2715" s="177">
        <f>_xll.qlInterestRateIndexValueDate(IndexON,D2715)</f>
        <v>58502</v>
      </c>
      <c r="F2715" s="193">
        <f>IFERROR(_xll.qlIndexFixing(IndexON,D2715,TRUE,_xll.ohTrigger(RecalcTrigger,TriggerON)),NA())</f>
        <v>1.1768386396342478E-2</v>
      </c>
      <c r="H2715" s="42">
        <f>_xll.qlCalendarAdvance(Calendar,$H2714,B2715,"f",FALSE)</f>
        <v>58502</v>
      </c>
      <c r="I2715" s="177">
        <f>_xll.qlInterestRateIndexValueDate(Index1M,$H2715)</f>
        <v>58504</v>
      </c>
      <c r="J2715" s="182">
        <f>IFERROR(_xll.qlIndexFixing(Index1M,$H2715,TRUE,_xll.ohTrigger(RecalcTrigger,Trigger1M)),NA())</f>
        <v>1.1783631997571431E-2</v>
      </c>
      <c r="K2715" s="44" t="e">
        <f>IFERROR(_xll.qlIndexFixing(Index3M,H2715,TRUE,_xll.ohTrigger(RecalcTrigger,Trigger3M)),NA())</f>
        <v>#N/A</v>
      </c>
      <c r="L2715" s="44">
        <f>IFERROR(_xll.qlIndexFixing(Index6M,$H2715,TRUE,_xll.ohTrigger(RecalcTrigger,Trigger6M)),NA())</f>
        <v>1.1985948302179167E-2</v>
      </c>
      <c r="M2715" s="183">
        <f>IFERROR(_xll.qlIndexFixing(Index1Y,$H2715,TRUE,_xll.ohTrigger(RecalcTrigger,Trigger1Y)),NA())</f>
        <v>1.244281303013171E-2</v>
      </c>
      <c r="N2715" s="182">
        <f>IFERROR(_xll.qlIndexFixing(ONIndex1M,I2715,TRUE,_xll.ohTrigger(RecalcTrigger,Trigger1M)),NA())</f>
        <v>1.1788638292262732E-2</v>
      </c>
      <c r="O2715" s="44" t="e">
        <f>IFERROR(_xll.qlIndexFixing(ONIndex3M,I2715,TRUE,_xll.ohTrigger(RecalcTrigger,Trigger3M)),NA())</f>
        <v>#N/A</v>
      </c>
      <c r="P2715" s="44">
        <f>IFERROR(_xll.qlIndexFixing(ONIndex6M,I2715,TRUE,_xll.ohTrigger(RecalcTrigger,Trigger6M)),NA())</f>
        <v>1.1950850589377282E-2</v>
      </c>
      <c r="Q2715" s="183">
        <f>IFERROR(_xll.qlIndexFixing(ONIndex1Y,I2715,TRUE,_xll.ohTrigger(RecalcTrigger,Trigger1Y)),NA())</f>
        <v>1.2487683408455297E-2</v>
      </c>
    </row>
    <row r="2716" spans="2:17" x14ac:dyDescent="0.2">
      <c r="B2716" s="39" t="s">
        <v>42</v>
      </c>
      <c r="D2716" s="42">
        <f>_xll.qlCalendarAdvance(Calendar,$D2715,B2716,"f",FALSE)</f>
        <v>58509</v>
      </c>
      <c r="E2716" s="177">
        <f>_xll.qlInterestRateIndexValueDate(IndexON,D2716)</f>
        <v>58509</v>
      </c>
      <c r="F2716" s="193">
        <f>IFERROR(_xll.qlIndexFixing(IndexON,D2716,TRUE,_xll.ohTrigger(RecalcTrigger,TriggerON)),NA())</f>
        <v>1.1763142763534518E-2</v>
      </c>
      <c r="H2716" s="42">
        <f>_xll.qlCalendarAdvance(Calendar,$H2715,B2716,"f",FALSE)</f>
        <v>58509</v>
      </c>
      <c r="I2716" s="177">
        <f>_xll.qlInterestRateIndexValueDate(Index1M,$H2716)</f>
        <v>58511</v>
      </c>
      <c r="J2716" s="182">
        <f>IFERROR(_xll.qlIndexFixing(Index1M,$H2716,TRUE,_xll.ohTrigger(RecalcTrigger,Trigger1M)),NA())</f>
        <v>1.1776979657055486E-2</v>
      </c>
      <c r="K2716" s="44" t="e">
        <f>IFERROR(_xll.qlIndexFixing(Index3M,H2716,TRUE,_xll.ohTrigger(RecalcTrigger,Trigger3M)),NA())</f>
        <v>#N/A</v>
      </c>
      <c r="L2716" s="44">
        <f>IFERROR(_xll.qlIndexFixing(Index6M,$H2716,TRUE,_xll.ohTrigger(RecalcTrigger,Trigger6M)),NA())</f>
        <v>1.1986166731864688E-2</v>
      </c>
      <c r="M2716" s="183">
        <f>IFERROR(_xll.qlIndexFixing(Index1Y,$H2716,TRUE,_xll.ohTrigger(RecalcTrigger,Trigger1Y)),NA())</f>
        <v>1.2438240492784376E-2</v>
      </c>
      <c r="N2716" s="182">
        <f>IFERROR(_xll.qlIndexFixing(ONIndex1M,I2716,TRUE,_xll.ohTrigger(RecalcTrigger,Trigger1M)),NA())</f>
        <v>1.1781913406254674E-2</v>
      </c>
      <c r="O2716" s="44" t="e">
        <f>IFERROR(_xll.qlIndexFixing(ONIndex3M,I2716,TRUE,_xll.ohTrigger(RecalcTrigger,Trigger3M)),NA())</f>
        <v>#N/A</v>
      </c>
      <c r="P2716" s="44">
        <f>IFERROR(_xll.qlIndexFixing(ONIndex6M,I2716,TRUE,_xll.ohTrigger(RecalcTrigger,Trigger6M)),NA())</f>
        <v>1.195009334614916E-2</v>
      </c>
      <c r="Q2716" s="183">
        <f>IFERROR(_xll.qlIndexFixing(ONIndex1Y,I2716,TRUE,_xll.ohTrigger(RecalcTrigger,Trigger1Y)),NA())</f>
        <v>1.248230616716306E-2</v>
      </c>
    </row>
    <row r="2717" spans="2:17" x14ac:dyDescent="0.2">
      <c r="B2717" s="39" t="s">
        <v>42</v>
      </c>
      <c r="D2717" s="42">
        <f>_xll.qlCalendarAdvance(Calendar,$D2716,B2717,"f",FALSE)</f>
        <v>58516</v>
      </c>
      <c r="E2717" s="177">
        <f>_xll.qlInterestRateIndexValueDate(IndexON,D2717)</f>
        <v>58516</v>
      </c>
      <c r="F2717" s="193">
        <f>IFERROR(_xll.qlIndexFixing(IndexON,D2717,TRUE,_xll.ohTrigger(RecalcTrigger,TriggerON)),NA())</f>
        <v>1.1757946684927134E-2</v>
      </c>
      <c r="H2717" s="42">
        <f>_xll.qlCalendarAdvance(Calendar,$H2716,B2717,"f",FALSE)</f>
        <v>58516</v>
      </c>
      <c r="I2717" s="177">
        <f>_xll.qlInterestRateIndexValueDate(Index1M,$H2717)</f>
        <v>58518</v>
      </c>
      <c r="J2717" s="182">
        <f>IFERROR(_xll.qlIndexFixing(Index1M,$H2717,TRUE,_xll.ohTrigger(RecalcTrigger,Trigger1M)),NA())</f>
        <v>1.1770100866060189E-2</v>
      </c>
      <c r="K2717" s="44" t="e">
        <f>IFERROR(_xll.qlIndexFixing(Index3M,H2717,TRUE,_xll.ohTrigger(RecalcTrigger,Trigger3M)),NA())</f>
        <v>#N/A</v>
      </c>
      <c r="L2717" s="44">
        <f>IFERROR(_xll.qlIndexFixing(Index6M,$H2717,TRUE,_xll.ohTrigger(RecalcTrigger,Trigger6M)),NA())</f>
        <v>1.1986463273920545E-2</v>
      </c>
      <c r="M2717" s="183">
        <f>IFERROR(_xll.qlIndexFixing(Index1Y,$H2717,TRUE,_xll.ohTrigger(RecalcTrigger,Trigger1Y)),NA())</f>
        <v>1.2433702832041442E-2</v>
      </c>
      <c r="N2717" s="182">
        <f>IFERROR(_xll.qlIndexFixing(ONIndex1M,I2717,TRUE,_xll.ohTrigger(RecalcTrigger,Trigger1M)),NA())</f>
        <v>1.1775236702744607E-2</v>
      </c>
      <c r="O2717" s="44" t="e">
        <f>IFERROR(_xll.qlIndexFixing(ONIndex3M,I2717,TRUE,_xll.ohTrigger(RecalcTrigger,Trigger3M)),NA())</f>
        <v>#N/A</v>
      </c>
      <c r="P2717" s="44">
        <f>IFERROR(_xll.qlIndexFixing(ONIndex6M,I2717,TRUE,_xll.ohTrigger(RecalcTrigger,Trigger6M)),NA())</f>
        <v>1.194941213913836E-2</v>
      </c>
      <c r="Q2717" s="183">
        <f>IFERROR(_xll.qlIndexFixing(ONIndex1Y,I2717,TRUE,_xll.ohTrigger(RecalcTrigger,Trigger1Y)),NA())</f>
        <v>1.2476961770877537E-2</v>
      </c>
    </row>
    <row r="2718" spans="2:17" x14ac:dyDescent="0.2">
      <c r="B2718" s="39" t="s">
        <v>42</v>
      </c>
      <c r="D2718" s="42">
        <f>_xll.qlCalendarAdvance(Calendar,$D2717,B2718,"f",FALSE)</f>
        <v>58523</v>
      </c>
      <c r="E2718" s="177">
        <f>_xll.qlInterestRateIndexValueDate(IndexON,D2718)</f>
        <v>58523</v>
      </c>
      <c r="F2718" s="193">
        <f>IFERROR(_xll.qlIndexFixing(IndexON,D2718,TRUE,_xll.ohTrigger(RecalcTrigger,TriggerON)),NA())</f>
        <v>1.17527982486898E-2</v>
      </c>
      <c r="H2718" s="42">
        <f>_xll.qlCalendarAdvance(Calendar,$H2717,B2718,"f",FALSE)</f>
        <v>58523</v>
      </c>
      <c r="I2718" s="177">
        <f>_xll.qlInterestRateIndexValueDate(Index1M,$H2718)</f>
        <v>58525</v>
      </c>
      <c r="J2718" s="182">
        <f>IFERROR(_xll.qlIndexFixing(Index1M,$H2718,TRUE,_xll.ohTrigger(RecalcTrigger,Trigger1M)),NA())</f>
        <v>1.1763820232185696E-2</v>
      </c>
      <c r="K2718" s="44" t="e">
        <f>IFERROR(_xll.qlIndexFixing(Index3M,H2718,TRUE,_xll.ohTrigger(RecalcTrigger,Trigger3M)),NA())</f>
        <v>#N/A</v>
      </c>
      <c r="L2718" s="44">
        <f>IFERROR(_xll.qlIndexFixing(Index6M,$H2718,TRUE,_xll.ohTrigger(RecalcTrigger,Trigger6M)),NA())</f>
        <v>1.1986838055546924E-2</v>
      </c>
      <c r="M2718" s="183">
        <f>IFERROR(_xll.qlIndexFixing(Index1Y,$H2718,TRUE,_xll.ohTrigger(RecalcTrigger,Trigger1Y)),NA())</f>
        <v>1.2429200110264858E-2</v>
      </c>
      <c r="N2718" s="182">
        <f>IFERROR(_xll.qlIndexFixing(ONIndex1M,I2718,TRUE,_xll.ohTrigger(RecalcTrigger,Trigger1M)),NA())</f>
        <v>1.1768608274698167E-2</v>
      </c>
      <c r="O2718" s="44" t="e">
        <f>IFERROR(_xll.qlIndexFixing(ONIndex3M,I2718,TRUE,_xll.ohTrigger(RecalcTrigger,Trigger3M)),NA())</f>
        <v>#N/A</v>
      </c>
      <c r="P2718" s="44">
        <f>IFERROR(_xll.qlIndexFixing(ONIndex6M,I2718,TRUE,_xll.ohTrigger(RecalcTrigger,Trigger6M)),NA())</f>
        <v>1.1948807094963598E-2</v>
      </c>
      <c r="Q2718" s="183">
        <f>IFERROR(_xll.qlIndexFixing(ONIndex1Y,I2718,TRUE,_xll.ohTrigger(RecalcTrigger,Trigger1Y)),NA())</f>
        <v>1.247165028162911E-2</v>
      </c>
    </row>
    <row r="2719" spans="2:17" x14ac:dyDescent="0.2">
      <c r="B2719" s="39" t="s">
        <v>42</v>
      </c>
      <c r="D2719" s="42">
        <f>_xll.qlCalendarAdvance(Calendar,$D2718,B2719,"f",FALSE)</f>
        <v>58530</v>
      </c>
      <c r="E2719" s="177">
        <f>_xll.qlInterestRateIndexValueDate(IndexON,D2719)</f>
        <v>58530</v>
      </c>
      <c r="F2719" s="193">
        <f>IFERROR(_xll.qlIndexFixing(IndexON,D2719,TRUE,_xll.ohTrigger(RecalcTrigger,TriggerON)),NA())</f>
        <v>1.1747697543551539E-2</v>
      </c>
      <c r="H2719" s="42">
        <f>_xll.qlCalendarAdvance(Calendar,$H2718,B2719,"f",FALSE)</f>
        <v>58530</v>
      </c>
      <c r="I2719" s="177">
        <f>_xll.qlInterestRateIndexValueDate(Index1M,$H2719)</f>
        <v>58532</v>
      </c>
      <c r="J2719" s="182">
        <f>IFERROR(_xll.qlIndexFixing(Index1M,$H2719,TRUE,_xll.ohTrigger(RecalcTrigger,Trigger1M)),NA())</f>
        <v>1.1757313333470854E-2</v>
      </c>
      <c r="K2719" s="44" t="e">
        <f>IFERROR(_xll.qlIndexFixing(Index3M,H2719,TRUE,_xll.ohTrigger(RecalcTrigger,Trigger3M)),NA())</f>
        <v>#N/A</v>
      </c>
      <c r="L2719" s="44">
        <f>IFERROR(_xll.qlIndexFixing(Index6M,$H2719,TRUE,_xll.ohTrigger(RecalcTrigger,Trigger6M)),NA())</f>
        <v>1.1986516174420843E-2</v>
      </c>
      <c r="M2719" s="183">
        <f>IFERROR(_xll.qlIndexFixing(Index1Y,$H2719,TRUE,_xll.ohTrigger(RecalcTrigger,Trigger1Y)),NA())</f>
        <v>1.2424732389818546E-2</v>
      </c>
      <c r="N2719" s="182">
        <f>IFERROR(_xll.qlIndexFixing(ONIndex1M,I2719,TRUE,_xll.ohTrigger(RecalcTrigger,Trigger1M)),NA())</f>
        <v>1.1762028214601372E-2</v>
      </c>
      <c r="O2719" s="44" t="e">
        <f>IFERROR(_xll.qlIndexFixing(ONIndex3M,I2719,TRUE,_xll.ohTrigger(RecalcTrigger,Trigger3M)),NA())</f>
        <v>#N/A</v>
      </c>
      <c r="P2719" s="44">
        <f>IFERROR(_xll.qlIndexFixing(ONIndex6M,I2719,TRUE,_xll.ohTrigger(RecalcTrigger,Trigger6M)),NA())</f>
        <v>1.1948278339763974E-2</v>
      </c>
      <c r="Q2719" s="183">
        <f>IFERROR(_xll.qlIndexFixing(ONIndex1Y,I2719,TRUE,_xll.ohTrigger(RecalcTrigger,Trigger1Y)),NA())</f>
        <v>1.2466371761608031E-2</v>
      </c>
    </row>
    <row r="2720" spans="2:17" x14ac:dyDescent="0.2">
      <c r="B2720" s="39" t="s">
        <v>42</v>
      </c>
      <c r="D2720" s="42">
        <f>_xll.qlCalendarAdvance(Calendar,$D2719,B2720,"f",FALSE)</f>
        <v>58537</v>
      </c>
      <c r="E2720" s="177">
        <f>_xll.qlInterestRateIndexValueDate(IndexON,D2720)</f>
        <v>58537</v>
      </c>
      <c r="F2720" s="193">
        <f>IFERROR(_xll.qlIndexFixing(IndexON,D2720,TRUE,_xll.ohTrigger(RecalcTrigger,TriggerON)),NA())</f>
        <v>1.1742644657761758E-2</v>
      </c>
      <c r="H2720" s="42">
        <f>_xll.qlCalendarAdvance(Calendar,$H2719,B2720,"f",FALSE)</f>
        <v>58537</v>
      </c>
      <c r="I2720" s="177">
        <f>_xll.qlInterestRateIndexValueDate(Index1M,$H2720)</f>
        <v>58539</v>
      </c>
      <c r="J2720" s="182">
        <f>IFERROR(_xll.qlIndexFixing(Index1M,$H2720,TRUE,_xll.ohTrigger(RecalcTrigger,Trigger1M)),NA())</f>
        <v>1.1750855101002045E-2</v>
      </c>
      <c r="K2720" s="44" t="e">
        <f>IFERROR(_xll.qlIndexFixing(Index3M,H2720,TRUE,_xll.ohTrigger(RecalcTrigger,Trigger3M)),NA())</f>
        <v>#N/A</v>
      </c>
      <c r="L2720" s="44">
        <f>IFERROR(_xll.qlIndexFixing(Index6M,$H2720,TRUE,_xll.ohTrigger(RecalcTrigger,Trigger6M)),NA())</f>
        <v>1.1987030814994061E-2</v>
      </c>
      <c r="M2720" s="183">
        <f>IFERROR(_xll.qlIndexFixing(Index1Y,$H2720,TRUE,_xll.ohTrigger(RecalcTrigger,Trigger1Y)),NA())</f>
        <v>1.2419980725072525E-2</v>
      </c>
      <c r="N2720" s="182">
        <f>IFERROR(_xll.qlIndexFixing(ONIndex1M,I2720,TRUE,_xll.ohTrigger(RecalcTrigger,Trigger1M)),NA())</f>
        <v>1.1755496615659666E-2</v>
      </c>
      <c r="O2720" s="44" t="e">
        <f>IFERROR(_xll.qlIndexFixing(ONIndex3M,I2720,TRUE,_xll.ohTrigger(RecalcTrigger,Trigger3M)),NA())</f>
        <v>#N/A</v>
      </c>
      <c r="P2720" s="44">
        <f>IFERROR(_xll.qlIndexFixing(ONIndex6M,I2720,TRUE,_xll.ohTrigger(RecalcTrigger,Trigger6M)),NA())</f>
        <v>1.1947826000078265E-2</v>
      </c>
      <c r="Q2720" s="183">
        <f>IFERROR(_xll.qlIndexFixing(ONIndex1Y,I2720,TRUE,_xll.ohTrigger(RecalcTrigger,Trigger1Y)),NA())</f>
        <v>1.2461126272524936E-2</v>
      </c>
    </row>
    <row r="2721" spans="2:17" x14ac:dyDescent="0.2">
      <c r="B2721" s="39" t="s">
        <v>42</v>
      </c>
      <c r="D2721" s="42">
        <f>_xll.qlCalendarAdvance(Calendar,$D2720,B2721,"f",FALSE)</f>
        <v>58544</v>
      </c>
      <c r="E2721" s="177">
        <f>_xll.qlInterestRateIndexValueDate(IndexON,D2721)</f>
        <v>58544</v>
      </c>
      <c r="F2721" s="193">
        <f>IFERROR(_xll.qlIndexFixing(IndexON,D2721,TRUE,_xll.ohTrigger(RecalcTrigger,TriggerON)),NA())</f>
        <v>1.1737639679729739E-2</v>
      </c>
      <c r="H2721" s="42">
        <f>_xll.qlCalendarAdvance(Calendar,$H2720,B2721,"f",FALSE)</f>
        <v>58544</v>
      </c>
      <c r="I2721" s="177">
        <f>_xll.qlInterestRateIndexValueDate(Index1M,$H2721)</f>
        <v>58546</v>
      </c>
      <c r="J2721" s="182">
        <f>IFERROR(_xll.qlIndexFixing(Index1M,$H2721,TRUE,_xll.ohTrigger(RecalcTrigger,Trigger1M)),NA())</f>
        <v>1.1744445627592526E-2</v>
      </c>
      <c r="K2721" s="44" t="e">
        <f>IFERROR(_xll.qlIndexFixing(Index3M,H2721,TRUE,_xll.ohTrigger(RecalcTrigger,Trigger3M)),NA())</f>
        <v>#N/A</v>
      </c>
      <c r="L2721" s="44">
        <f>IFERROR(_xll.qlIndexFixing(Index6M,$H2721,TRUE,_xll.ohTrigger(RecalcTrigger,Trigger6M)),NA())</f>
        <v>1.1987624041695047E-2</v>
      </c>
      <c r="M2721" s="183">
        <f>IFERROR(_xll.qlIndexFixing(Index1Y,$H2721,TRUE,_xll.ohTrigger(RecalcTrigger,Trigger1Y)),NA())</f>
        <v>1.2415902202385131E-2</v>
      </c>
      <c r="N2721" s="182">
        <f>IFERROR(_xll.qlIndexFixing(ONIndex1M,I2721,TRUE,_xll.ohTrigger(RecalcTrigger,Trigger1M)),NA())</f>
        <v>1.174717020274052E-2</v>
      </c>
      <c r="O2721" s="44" t="e">
        <f>IFERROR(_xll.qlIndexFixing(ONIndex3M,I2721,TRUE,_xll.ohTrigger(RecalcTrigger,Trigger3M)),NA())</f>
        <v>#N/A</v>
      </c>
      <c r="P2721" s="44">
        <f>IFERROR(_xll.qlIndexFixing(ONIndex6M,I2721,TRUE,_xll.ohTrigger(RecalcTrigger,Trigger6M)),NA())</f>
        <v>1.194735690779325E-2</v>
      </c>
      <c r="Q2721" s="183">
        <f>IFERROR(_xll.qlIndexFixing(ONIndex1Y,I2721,TRUE,_xll.ohTrigger(RecalcTrigger,Trigger1Y)),NA())</f>
        <v>1.245443070786223E-2</v>
      </c>
    </row>
    <row r="2722" spans="2:17" x14ac:dyDescent="0.2">
      <c r="B2722" s="39" t="s">
        <v>42</v>
      </c>
      <c r="D2722" s="42">
        <f>_xll.qlCalendarAdvance(Calendar,$D2721,B2722,"f",FALSE)</f>
        <v>58551</v>
      </c>
      <c r="E2722" s="177">
        <f>_xll.qlInterestRateIndexValueDate(IndexON,D2722)</f>
        <v>58551</v>
      </c>
      <c r="F2722" s="193">
        <f>IFERROR(_xll.qlIndexFixing(IndexON,D2722,TRUE,_xll.ohTrigger(RecalcTrigger,TriggerON)),NA())</f>
        <v>1.1732682698104568E-2</v>
      </c>
      <c r="H2722" s="42">
        <f>_xll.qlCalendarAdvance(Calendar,$H2721,B2722,"f",FALSE)</f>
        <v>58551</v>
      </c>
      <c r="I2722" s="177">
        <f>_xll.qlInterestRateIndexValueDate(Index1M,$H2722)</f>
        <v>58553</v>
      </c>
      <c r="J2722" s="182">
        <f>IFERROR(_xll.qlIndexFixing(Index1M,$H2722,TRUE,_xll.ohTrigger(RecalcTrigger,Trigger1M)),NA())</f>
        <v>1.1738085006070542E-2</v>
      </c>
      <c r="K2722" s="44" t="e">
        <f>IFERROR(_xll.qlIndexFixing(Index3M,H2722,TRUE,_xll.ohTrigger(RecalcTrigger,Trigger3M)),NA())</f>
        <v>#N/A</v>
      </c>
      <c r="L2722" s="44">
        <f>IFERROR(_xll.qlIndexFixing(Index6M,$H2722,TRUE,_xll.ohTrigger(RecalcTrigger,Trigger6M)),NA())</f>
        <v>1.1988295981743568E-2</v>
      </c>
      <c r="M2722" s="183">
        <f>IFERROR(_xll.qlIndexFixing(Index1Y,$H2722,TRUE,_xll.ohTrigger(RecalcTrigger,Trigger1Y)),NA())</f>
        <v>1.2411539860139232E-2</v>
      </c>
      <c r="N2722" s="182">
        <f>IFERROR(_xll.qlIndexFixing(ONIndex1M,I2722,TRUE,_xll.ohTrigger(RecalcTrigger,Trigger1M)),NA())</f>
        <v>1.1742579171505341E-2</v>
      </c>
      <c r="O2722" s="44" t="e">
        <f>IFERROR(_xll.qlIndexFixing(ONIndex3M,I2722,TRUE,_xll.ohTrigger(RecalcTrigger,Trigger3M)),NA())</f>
        <v>#N/A</v>
      </c>
      <c r="P2722" s="44">
        <f>IFERROR(_xll.qlIndexFixing(ONIndex6M,I2722,TRUE,_xll.ohTrigger(RecalcTrigger,Trigger6M)),NA())</f>
        <v>1.194715107252442E-2</v>
      </c>
      <c r="Q2722" s="183">
        <f>IFERROR(_xll.qlIndexFixing(ONIndex1Y,I2722,TRUE,_xll.ohTrigger(RecalcTrigger,Trigger1Y)),NA())</f>
        <v>1.245073463641333E-2</v>
      </c>
    </row>
    <row r="2723" spans="2:17" x14ac:dyDescent="0.2">
      <c r="B2723" s="39" t="s">
        <v>42</v>
      </c>
      <c r="D2723" s="42">
        <f>_xll.qlCalendarAdvance(Calendar,$D2722,B2723,"f",FALSE)</f>
        <v>58558</v>
      </c>
      <c r="E2723" s="177">
        <f>_xll.qlInterestRateIndexValueDate(IndexON,D2723)</f>
        <v>58558</v>
      </c>
      <c r="F2723" s="193">
        <f>IFERROR(_xll.qlIndexFixing(IndexON,D2723,TRUE,_xll.ohTrigger(RecalcTrigger,TriggerON)),NA())</f>
        <v>1.1727773801055719E-2</v>
      </c>
      <c r="H2723" s="42">
        <f>_xll.qlCalendarAdvance(Calendar,$H2722,B2723,"f",FALSE)</f>
        <v>58558</v>
      </c>
      <c r="I2723" s="177">
        <f>_xll.qlInterestRateIndexValueDate(Index1M,$H2723)</f>
        <v>58560</v>
      </c>
      <c r="J2723" s="182">
        <f>IFERROR(_xll.qlIndexFixing(Index1M,$H2723,TRUE,_xll.ohTrigger(RecalcTrigger,Trigger1M)),NA())</f>
        <v>1.1731773329256845E-2</v>
      </c>
      <c r="K2723" s="44" t="e">
        <f>IFERROR(_xll.qlIndexFixing(Index3M,H2723,TRUE,_xll.ohTrigger(RecalcTrigger,Trigger3M)),NA())</f>
        <v>#N/A</v>
      </c>
      <c r="L2723" s="44">
        <f>IFERROR(_xll.qlIndexFixing(Index6M,$H2723,TRUE,_xll.ohTrigger(RecalcTrigger,Trigger6M)),NA())</f>
        <v>1.1989046762372054E-2</v>
      </c>
      <c r="M2723" s="183">
        <f>IFERROR(_xll.qlIndexFixing(Index1Y,$H2723,TRUE,_xll.ohTrigger(RecalcTrigger,Trigger1Y)),NA())</f>
        <v>1.2407212768705135E-2</v>
      </c>
      <c r="N2723" s="182">
        <f>IFERROR(_xll.qlIndexFixing(ONIndex1M,I2723,TRUE,_xll.ohTrigger(RecalcTrigger,Trigger1M)),NA())</f>
        <v>1.1736193512223991E-2</v>
      </c>
      <c r="O2723" s="44" t="e">
        <f>IFERROR(_xll.qlIndexFixing(ONIndex3M,I2723,TRUE,_xll.ohTrigger(RecalcTrigger,Trigger3M)),NA())</f>
        <v>#N/A</v>
      </c>
      <c r="P2723" s="44">
        <f>IFERROR(_xll.qlIndexFixing(ONIndex6M,I2723,TRUE,_xll.ohTrigger(RecalcTrigger,Trigger6M)),NA())</f>
        <v>1.1946928737414098E-2</v>
      </c>
      <c r="Q2723" s="183">
        <f>IFERROR(_xll.qlIndexFixing(ONIndex1Y,I2723,TRUE,_xll.ohTrigger(RecalcTrigger,Trigger1Y)),NA())</f>
        <v>1.2445588613205771E-2</v>
      </c>
    </row>
    <row r="2724" spans="2:17" x14ac:dyDescent="0.2">
      <c r="B2724" s="39" t="s">
        <v>42</v>
      </c>
      <c r="D2724" s="42">
        <f>_xll.qlCalendarAdvance(Calendar,$D2723,B2724,"f",FALSE)</f>
        <v>58565</v>
      </c>
      <c r="E2724" s="177">
        <f>_xll.qlInterestRateIndexValueDate(IndexON,D2724)</f>
        <v>58565</v>
      </c>
      <c r="F2724" s="193">
        <f>IFERROR(_xll.qlIndexFixing(IndexON,D2724,TRUE,_xll.ohTrigger(RecalcTrigger,TriggerON)),NA())</f>
        <v>1.1722913077152342E-2</v>
      </c>
      <c r="H2724" s="42">
        <f>_xll.qlCalendarAdvance(Calendar,$H2723,B2724,"f",FALSE)</f>
        <v>58565</v>
      </c>
      <c r="I2724" s="177">
        <f>_xll.qlInterestRateIndexValueDate(Index1M,$H2724)</f>
        <v>58567</v>
      </c>
      <c r="J2724" s="182">
        <f>IFERROR(_xll.qlIndexFixing(Index1M,$H2724,TRUE,_xll.ohTrigger(RecalcTrigger,Trigger1M)),NA())</f>
        <v>1.1725510689972185E-2</v>
      </c>
      <c r="K2724" s="44" t="e">
        <f>IFERROR(_xll.qlIndexFixing(Index3M,H2724,TRUE,_xll.ohTrigger(RecalcTrigger,Trigger3M)),NA())</f>
        <v>#N/A</v>
      </c>
      <c r="L2724" s="44">
        <f>IFERROR(_xll.qlIndexFixing(Index6M,$H2724,TRUE,_xll.ohTrigger(RecalcTrigger,Trigger6M)),NA())</f>
        <v>1.1990736900609207E-2</v>
      </c>
      <c r="M2724" s="183">
        <f>IFERROR(_xll.qlIndexFixing(Index1Y,$H2724,TRUE,_xll.ohTrigger(RecalcTrigger,Trigger1Y)),NA())</f>
        <v>1.2402920990460782E-2</v>
      </c>
      <c r="N2724" s="182">
        <f>IFERROR(_xll.qlIndexFixing(ONIndex1M,I2724,TRUE,_xll.ohTrigger(RecalcTrigger,Trigger1M)),NA())</f>
        <v>1.1729856685001039E-2</v>
      </c>
      <c r="O2724" s="44" t="e">
        <f>IFERROR(_xll.qlIndexFixing(ONIndex3M,I2724,TRUE,_xll.ohTrigger(RecalcTrigger,Trigger3M)),NA())</f>
        <v>#N/A</v>
      </c>
      <c r="P2724" s="44">
        <f>IFERROR(_xll.qlIndexFixing(ONIndex6M,I2724,TRUE,_xll.ohTrigger(RecalcTrigger,Trigger6M)),NA())</f>
        <v>1.1946783323253385E-2</v>
      </c>
      <c r="Q2724" s="183">
        <f>IFERROR(_xll.qlIndexFixing(ONIndex1Y,I2724,TRUE,_xll.ohTrigger(RecalcTrigger,Trigger1Y)),NA())</f>
        <v>1.2440475869457401E-2</v>
      </c>
    </row>
    <row r="2725" spans="2:17" x14ac:dyDescent="0.2">
      <c r="B2725" s="39" t="s">
        <v>42</v>
      </c>
      <c r="D2725" s="42">
        <f>_xll.qlCalendarAdvance(Calendar,$D2724,B2725,"f",FALSE)</f>
        <v>58572</v>
      </c>
      <c r="E2725" s="177">
        <f>_xll.qlInterestRateIndexValueDate(IndexON,D2725)</f>
        <v>58572</v>
      </c>
      <c r="F2725" s="193">
        <f>IFERROR(_xll.qlIndexFixing(IndexON,D2725,TRUE,_xll.ohTrigger(RecalcTrigger,TriggerON)),NA())</f>
        <v>1.1718100614883653E-2</v>
      </c>
      <c r="H2725" s="42">
        <f>_xll.qlCalendarAdvance(Calendar,$H2724,B2725,"f",FALSE)</f>
        <v>58572</v>
      </c>
      <c r="I2725" s="177">
        <f>_xll.qlInterestRateIndexValueDate(Index1M,$H2725)</f>
        <v>58574</v>
      </c>
      <c r="J2725" s="182">
        <f>IFERROR(_xll.qlIndexFixing(Index1M,$H2725,TRUE,_xll.ohTrigger(RecalcTrigger,Trigger1M)),NA())</f>
        <v>1.1719297181039812E-2</v>
      </c>
      <c r="K2725" s="44" t="e">
        <f>IFERROR(_xll.qlIndexFixing(Index3M,H2725,TRUE,_xll.ohTrigger(RecalcTrigger,Trigger3M)),NA())</f>
        <v>#N/A</v>
      </c>
      <c r="L2725" s="44">
        <f>IFERROR(_xll.qlIndexFixing(Index6M,$H2725,TRUE,_xll.ohTrigger(RecalcTrigger,Trigger6M)),NA())</f>
        <v>1.1991662921594691E-2</v>
      </c>
      <c r="M2725" s="183">
        <f>IFERROR(_xll.qlIndexFixing(Index1Y,$H2725,TRUE,_xll.ohTrigger(RecalcTrigger,Trigger1Y)),NA())</f>
        <v>1.2398664587784766E-2</v>
      </c>
      <c r="N2725" s="182">
        <f>IFERROR(_xll.qlIndexFixing(ONIndex1M,I2725,TRUE,_xll.ohTrigger(RecalcTrigger,Trigger1M)),NA())</f>
        <v>1.1723568782802118E-2</v>
      </c>
      <c r="O2725" s="44" t="e">
        <f>IFERROR(_xll.qlIndexFixing(ONIndex3M,I2725,TRUE,_xll.ohTrigger(RecalcTrigger,Trigger3M)),NA())</f>
        <v>#N/A</v>
      </c>
      <c r="P2725" s="44">
        <f>IFERROR(_xll.qlIndexFixing(ONIndex6M,I2725,TRUE,_xll.ohTrigger(RecalcTrigger,Trigger6M)),NA())</f>
        <v>1.1946714956660998E-2</v>
      </c>
      <c r="Q2725" s="183">
        <f>IFERROR(_xll.qlIndexFixing(ONIndex1Y,I2725,TRUE,_xll.ohTrigger(RecalcTrigger,Trigger1Y)),NA())</f>
        <v>1.2435396467118665E-2</v>
      </c>
    </row>
    <row r="2726" spans="2:17" x14ac:dyDescent="0.2">
      <c r="B2726" s="39" t="s">
        <v>42</v>
      </c>
      <c r="D2726" s="42">
        <f>_xll.qlCalendarAdvance(Calendar,$D2725,B2726,"f",FALSE)</f>
        <v>58579</v>
      </c>
      <c r="E2726" s="177">
        <f>_xll.qlInterestRateIndexValueDate(IndexON,D2726)</f>
        <v>58579</v>
      </c>
      <c r="F2726" s="193">
        <f>IFERROR(_xll.qlIndexFixing(IndexON,D2726,TRUE,_xll.ohTrigger(RecalcTrigger,TriggerON)),NA())</f>
        <v>1.1713336502499061E-2</v>
      </c>
      <c r="H2726" s="42">
        <f>_xll.qlCalendarAdvance(Calendar,$H2725,B2726,"f",FALSE)</f>
        <v>58579</v>
      </c>
      <c r="I2726" s="177">
        <f>_xll.qlInterestRateIndexValueDate(Index1M,$H2726)</f>
        <v>58581</v>
      </c>
      <c r="J2726" s="182">
        <f>IFERROR(_xll.qlIndexFixing(Index1M,$H2726,TRUE,_xll.ohTrigger(RecalcTrigger,Trigger1M)),NA())</f>
        <v>1.1713132895292966E-2</v>
      </c>
      <c r="K2726" s="44" t="e">
        <f>IFERROR(_xll.qlIndexFixing(Index3M,H2726,TRUE,_xll.ohTrigger(RecalcTrigger,Trigger3M)),NA())</f>
        <v>#N/A</v>
      </c>
      <c r="L2726" s="44">
        <f>IFERROR(_xll.qlIndexFixing(Index6M,$H2726,TRUE,_xll.ohTrigger(RecalcTrigger,Trigger6M)),NA())</f>
        <v>1.1992668200086969E-2</v>
      </c>
      <c r="M2726" s="183">
        <f>IFERROR(_xll.qlIndexFixing(Index1Y,$H2726,TRUE,_xll.ohTrigger(RecalcTrigger,Trigger1Y)),NA())</f>
        <v>1.2394443623059845E-2</v>
      </c>
      <c r="N2726" s="182">
        <f>IFERROR(_xll.qlIndexFixing(ONIndex1M,I2726,TRUE,_xll.ohTrigger(RecalcTrigger,Trigger1M)),NA())</f>
        <v>1.1717329898353057E-2</v>
      </c>
      <c r="O2726" s="44" t="e">
        <f>IFERROR(_xll.qlIndexFixing(ONIndex3M,I2726,TRUE,_xll.ohTrigger(RecalcTrigger,Trigger3M)),NA())</f>
        <v>#N/A</v>
      </c>
      <c r="P2726" s="44">
        <f>IFERROR(_xll.qlIndexFixing(ONIndex6M,I2726,TRUE,_xll.ohTrigger(RecalcTrigger,Trigger6M)),NA())</f>
        <v>1.1946723763696099E-2</v>
      </c>
      <c r="Q2726" s="183">
        <f>IFERROR(_xll.qlIndexFixing(ONIndex1Y,I2726,TRUE,_xll.ohTrigger(RecalcTrigger,Trigger1Y)),NA())</f>
        <v>1.2430350468299878E-2</v>
      </c>
    </row>
    <row r="2727" spans="2:17" x14ac:dyDescent="0.2">
      <c r="B2727" s="39" t="s">
        <v>42</v>
      </c>
      <c r="D2727" s="42">
        <f>_xll.qlCalendarAdvance(Calendar,$D2726,B2727,"f",FALSE)</f>
        <v>58586</v>
      </c>
      <c r="E2727" s="177">
        <f>_xll.qlInterestRateIndexValueDate(IndexON,D2727)</f>
        <v>58586</v>
      </c>
      <c r="F2727" s="193">
        <f>IFERROR(_xll.qlIndexFixing(IndexON,D2727,TRUE,_xll.ohTrigger(RecalcTrigger,TriggerON)),NA())</f>
        <v>1.1708620828647653E-2</v>
      </c>
      <c r="H2727" s="42">
        <f>_xll.qlCalendarAdvance(Calendar,$H2726,B2727,"f",FALSE)</f>
        <v>58586</v>
      </c>
      <c r="I2727" s="177">
        <f>_xll.qlInterestRateIndexValueDate(Index1M,$H2727)</f>
        <v>58588</v>
      </c>
      <c r="J2727" s="182">
        <f>IFERROR(_xll.qlIndexFixing(Index1M,$H2727,TRUE,_xll.ohTrigger(RecalcTrigger,Trigger1M)),NA())</f>
        <v>1.1707017925534913E-2</v>
      </c>
      <c r="K2727" s="44" t="e">
        <f>IFERROR(_xll.qlIndexFixing(Index3M,H2727,TRUE,_xll.ohTrigger(RecalcTrigger,Trigger3M)),NA())</f>
        <v>#N/A</v>
      </c>
      <c r="L2727" s="44">
        <f>IFERROR(_xll.qlIndexFixing(Index6M,$H2727,TRUE,_xll.ohTrigger(RecalcTrigger,Trigger6M)),NA())</f>
        <v>1.1993752863371321E-2</v>
      </c>
      <c r="M2727" s="183">
        <f>IFERROR(_xll.qlIndexFixing(Index1Y,$H2727,TRUE,_xll.ohTrigger(RecalcTrigger,Trigger1Y)),NA())</f>
        <v>1.2390258158671402E-2</v>
      </c>
      <c r="N2727" s="182">
        <f>IFERROR(_xll.qlIndexFixing(ONIndex1M,I2727,TRUE,_xll.ohTrigger(RecalcTrigger,Trigger1M)),NA())</f>
        <v>1.1711140124459618E-2</v>
      </c>
      <c r="O2727" s="44" t="e">
        <f>IFERROR(_xll.qlIndexFixing(ONIndex3M,I2727,TRUE,_xll.ohTrigger(RecalcTrigger,Trigger3M)),NA())</f>
        <v>#N/A</v>
      </c>
      <c r="P2727" s="44">
        <f>IFERROR(_xll.qlIndexFixing(ONIndex6M,I2727,TRUE,_xll.ohTrigger(RecalcTrigger,Trigger6M)),NA())</f>
        <v>1.1946809870737596E-2</v>
      </c>
      <c r="Q2727" s="183">
        <f>IFERROR(_xll.qlIndexFixing(ONIndex1Y,I2727,TRUE,_xll.ohTrigger(RecalcTrigger,Trigger1Y)),NA())</f>
        <v>1.2425337935031422E-2</v>
      </c>
    </row>
    <row r="2728" spans="2:17" x14ac:dyDescent="0.2">
      <c r="B2728" s="39" t="s">
        <v>42</v>
      </c>
      <c r="D2728" s="42">
        <f>_xll.qlCalendarAdvance(Calendar,$D2727,B2728,"f",FALSE)</f>
        <v>58593</v>
      </c>
      <c r="E2728" s="177">
        <f>_xll.qlInterestRateIndexValueDate(IndexON,D2728)</f>
        <v>58593</v>
      </c>
      <c r="F2728" s="193">
        <f>IFERROR(_xll.qlIndexFixing(IndexON,D2728,TRUE,_xll.ohTrigger(RecalcTrigger,TriggerON)),NA())</f>
        <v>1.170395368173871E-2</v>
      </c>
      <c r="H2728" s="42">
        <f>_xll.qlCalendarAdvance(Calendar,$H2727,B2728,"f",FALSE)</f>
        <v>58593</v>
      </c>
      <c r="I2728" s="177">
        <f>_xll.qlInterestRateIndexValueDate(Index1M,$H2728)</f>
        <v>58595</v>
      </c>
      <c r="J2728" s="182">
        <f>IFERROR(_xll.qlIndexFixing(Index1M,$H2728,TRUE,_xll.ohTrigger(RecalcTrigger,Trigger1M)),NA())</f>
        <v>1.1700952364613881E-2</v>
      </c>
      <c r="K2728" s="44" t="e">
        <f>IFERROR(_xll.qlIndexFixing(Index3M,H2728,TRUE,_xll.ohTrigger(RecalcTrigger,Trigger3M)),NA())</f>
        <v>#N/A</v>
      </c>
      <c r="L2728" s="44">
        <f>IFERROR(_xll.qlIndexFixing(Index6M,$H2728,TRUE,_xll.ohTrigger(RecalcTrigger,Trigger6M)),NA())</f>
        <v>1.1993987727946225E-2</v>
      </c>
      <c r="M2728" s="183">
        <f>IFERROR(_xll.qlIndexFixing(Index1Y,$H2728,TRUE,_xll.ohTrigger(RecalcTrigger,Trigger1Y)),NA())</f>
        <v>1.2386108257006792E-2</v>
      </c>
      <c r="N2728" s="182">
        <f>IFERROR(_xll.qlIndexFixing(ONIndex1M,I2728,TRUE,_xll.ohTrigger(RecalcTrigger,Trigger1M)),NA())</f>
        <v>1.1704999554087436E-2</v>
      </c>
      <c r="O2728" s="44" t="e">
        <f>IFERROR(_xll.qlIndexFixing(ONIndex3M,I2728,TRUE,_xll.ohTrigger(RecalcTrigger,Trigger3M)),NA())</f>
        <v>#N/A</v>
      </c>
      <c r="P2728" s="44">
        <f>IFERROR(_xll.qlIndexFixing(ONIndex6M,I2728,TRUE,_xll.ohTrigger(RecalcTrigger,Trigger6M)),NA())</f>
        <v>1.1946973404404204E-2</v>
      </c>
      <c r="Q2728" s="183">
        <f>IFERROR(_xll.qlIndexFixing(ONIndex1Y,I2728,TRUE,_xll.ohTrigger(RecalcTrigger,Trigger1Y)),NA())</f>
        <v>1.2420358929343678E-2</v>
      </c>
    </row>
    <row r="2729" spans="2:17" x14ac:dyDescent="0.2">
      <c r="B2729" s="39" t="s">
        <v>42</v>
      </c>
      <c r="D2729" s="42">
        <f>_xll.qlCalendarAdvance(Calendar,$D2728,B2729,"f",FALSE)</f>
        <v>58600</v>
      </c>
      <c r="E2729" s="177">
        <f>_xll.qlInterestRateIndexValueDate(IndexON,D2729)</f>
        <v>58600</v>
      </c>
      <c r="F2729" s="193">
        <f>IFERROR(_xll.qlIndexFixing(IndexON,D2729,TRUE,_xll.ohTrigger(RecalcTrigger,TriggerON)),NA())</f>
        <v>1.1699335149941703E-2</v>
      </c>
      <c r="H2729" s="42">
        <f>_xll.qlCalendarAdvance(Calendar,$H2728,B2729,"f",FALSE)</f>
        <v>58600</v>
      </c>
      <c r="I2729" s="177">
        <f>_xll.qlInterestRateIndexValueDate(Index1M,$H2729)</f>
        <v>58602</v>
      </c>
      <c r="J2729" s="182">
        <f>IFERROR(_xll.qlIndexFixing(Index1M,$H2729,TRUE,_xll.ohTrigger(RecalcTrigger,Trigger1M)),NA())</f>
        <v>1.1694936305338133E-2</v>
      </c>
      <c r="K2729" s="44" t="e">
        <f>IFERROR(_xll.qlIndexFixing(Index3M,H2729,TRUE,_xll.ohTrigger(RecalcTrigger,Trigger3M)),NA())</f>
        <v>#N/A</v>
      </c>
      <c r="L2729" s="44">
        <f>IFERROR(_xll.qlIndexFixing(Index6M,$H2729,TRUE,_xll.ohTrigger(RecalcTrigger,Trigger6M)),NA())</f>
        <v>1.1995214224433549E-2</v>
      </c>
      <c r="M2729" s="183">
        <f>IFERROR(_xll.qlIndexFixing(Index1Y,$H2729,TRUE,_xll.ohTrigger(RecalcTrigger,Trigger1Y)),NA())</f>
        <v>1.2381993980456658E-2</v>
      </c>
      <c r="N2729" s="182">
        <f>IFERROR(_xll.qlIndexFixing(ONIndex1M,I2729,TRUE,_xll.ohTrigger(RecalcTrigger,Trigger1M)),NA())</f>
        <v>1.1698908279882403E-2</v>
      </c>
      <c r="O2729" s="44" t="e">
        <f>IFERROR(_xll.qlIndexFixing(ONIndex3M,I2729,TRUE,_xll.ohTrigger(RecalcTrigger,Trigger3M)),NA())</f>
        <v>#N/A</v>
      </c>
      <c r="P2729" s="44">
        <f>IFERROR(_xll.qlIndexFixing(ONIndex6M,I2729,TRUE,_xll.ohTrigger(RecalcTrigger,Trigger6M)),NA())</f>
        <v>1.1947214491074831E-2</v>
      </c>
      <c r="Q2729" s="183">
        <f>IFERROR(_xll.qlIndexFixing(ONIndex1Y,I2729,TRUE,_xll.ohTrigger(RecalcTrigger,Trigger1Y)),NA())</f>
        <v>1.2415413513267026E-2</v>
      </c>
    </row>
    <row r="2730" spans="2:17" x14ac:dyDescent="0.2">
      <c r="B2730" s="39" t="s">
        <v>42</v>
      </c>
      <c r="D2730" s="42">
        <f>_xll.qlCalendarAdvance(Calendar,$D2729,B2730,"f",FALSE)</f>
        <v>58607</v>
      </c>
      <c r="E2730" s="177">
        <f>_xll.qlInterestRateIndexValueDate(IndexON,D2730)</f>
        <v>58607</v>
      </c>
      <c r="F2730" s="193">
        <f>IFERROR(_xll.qlIndexFixing(IndexON,D2730,TRUE,_xll.ohTrigger(RecalcTrigger,TriggerON)),NA())</f>
        <v>1.169476532190572E-2</v>
      </c>
      <c r="H2730" s="42">
        <f>_xll.qlCalendarAdvance(Calendar,$H2729,B2730,"f",FALSE)</f>
        <v>58607</v>
      </c>
      <c r="I2730" s="177">
        <f>_xll.qlInterestRateIndexValueDate(Index1M,$H2730)</f>
        <v>58609</v>
      </c>
      <c r="J2730" s="182">
        <f>IFERROR(_xll.qlIndexFixing(Index1M,$H2730,TRUE,_xll.ohTrigger(RecalcTrigger,Trigger1M)),NA())</f>
        <v>1.168896984053841E-2</v>
      </c>
      <c r="K2730" s="44" t="e">
        <f>IFERROR(_xll.qlIndexFixing(Index3M,H2730,TRUE,_xll.ohTrigger(RecalcTrigger,Trigger3M)),NA())</f>
        <v>#N/A</v>
      </c>
      <c r="L2730" s="44">
        <f>IFERROR(_xll.qlIndexFixing(Index6M,$H2730,TRUE,_xll.ohTrigger(RecalcTrigger,Trigger6M)),NA())</f>
        <v>1.199652045238689E-2</v>
      </c>
      <c r="M2730" s="183">
        <f>IFERROR(_xll.qlIndexFixing(Index1Y,$H2730,TRUE,_xll.ohTrigger(RecalcTrigger,Trigger1Y)),NA())</f>
        <v>1.2377915391414269E-2</v>
      </c>
      <c r="N2730" s="182">
        <f>IFERROR(_xll.qlIndexFixing(ONIndex1M,I2730,TRUE,_xll.ohTrigger(RecalcTrigger,Trigger1M)),NA())</f>
        <v>1.1692866394570345E-2</v>
      </c>
      <c r="O2730" s="44" t="e">
        <f>IFERROR(_xll.qlIndexFixing(ONIndex3M,I2730,TRUE,_xll.ohTrigger(RecalcTrigger,Trigger3M)),NA())</f>
        <v>#N/A</v>
      </c>
      <c r="P2730" s="44">
        <f>IFERROR(_xll.qlIndexFixing(ONIndex6M,I2730,TRUE,_xll.ohTrigger(RecalcTrigger,Trigger6M)),NA())</f>
        <v>1.1947533256888576E-2</v>
      </c>
      <c r="Q2730" s="183">
        <f>IFERROR(_xll.qlIndexFixing(ONIndex1Y,I2730,TRUE,_xll.ohTrigger(RecalcTrigger,Trigger1Y)),NA())</f>
        <v>1.241050174899172E-2</v>
      </c>
    </row>
    <row r="2731" spans="2:17" x14ac:dyDescent="0.2">
      <c r="B2731" s="39" t="s">
        <v>42</v>
      </c>
      <c r="D2731" s="42">
        <f>_xll.qlCalendarAdvance(Calendar,$D2730,B2731,"f",FALSE)</f>
        <v>58614</v>
      </c>
      <c r="E2731" s="177">
        <f>_xll.qlInterestRateIndexValueDate(IndexON,D2731)</f>
        <v>58614</v>
      </c>
      <c r="F2731" s="193">
        <f>IFERROR(_xll.qlIndexFixing(IndexON,D2731,TRUE,_xll.ohTrigger(RecalcTrigger,TriggerON)),NA())</f>
        <v>1.1690244286040041E-2</v>
      </c>
      <c r="H2731" s="42">
        <f>_xll.qlCalendarAdvance(Calendar,$H2730,B2731,"f",FALSE)</f>
        <v>58614</v>
      </c>
      <c r="I2731" s="177">
        <f>_xll.qlInterestRateIndexValueDate(Index1M,$H2731)</f>
        <v>58616</v>
      </c>
      <c r="J2731" s="182">
        <f>IFERROR(_xll.qlIndexFixing(Index1M,$H2731,TRUE,_xll.ohTrigger(RecalcTrigger,Trigger1M)),NA())</f>
        <v>1.1683053063040461E-2</v>
      </c>
      <c r="K2731" s="44" t="e">
        <f>IFERROR(_xll.qlIndexFixing(Index3M,H2731,TRUE,_xll.ohTrigger(RecalcTrigger,Trigger3M)),NA())</f>
        <v>#N/A</v>
      </c>
      <c r="L2731" s="44">
        <f>IFERROR(_xll.qlIndexFixing(Index6M,$H2731,TRUE,_xll.ohTrigger(RecalcTrigger,Trigger6M)),NA())</f>
        <v>1.1997906439485095E-2</v>
      </c>
      <c r="M2731" s="183">
        <f>IFERROR(_xll.qlIndexFixing(Index1Y,$H2731,TRUE,_xll.ohTrigger(RecalcTrigger,Trigger1Y)),NA())</f>
        <v>1.2373872552276175E-2</v>
      </c>
      <c r="N2731" s="182">
        <f>IFERROR(_xll.qlIndexFixing(ONIndex1M,I2731,TRUE,_xll.ohTrigger(RecalcTrigger,Trigger1M)),NA())</f>
        <v>1.1686873991356705E-2</v>
      </c>
      <c r="O2731" s="44" t="e">
        <f>IFERROR(_xll.qlIndexFixing(ONIndex3M,I2731,TRUE,_xll.ohTrigger(RecalcTrigger,Trigger3M)),NA())</f>
        <v>#N/A</v>
      </c>
      <c r="P2731" s="44">
        <f>IFERROR(_xll.qlIndexFixing(ONIndex6M,I2731,TRUE,_xll.ohTrigger(RecalcTrigger,Trigger6M)),NA())</f>
        <v>1.1947929828464154E-2</v>
      </c>
      <c r="Q2731" s="183">
        <f>IFERROR(_xll.qlIndexFixing(ONIndex1Y,I2731,TRUE,_xll.ohTrigger(RecalcTrigger,Trigger1Y)),NA())</f>
        <v>1.2405623698468204E-2</v>
      </c>
    </row>
    <row r="2732" spans="2:17" x14ac:dyDescent="0.2">
      <c r="B2732" s="39" t="s">
        <v>42</v>
      </c>
      <c r="D2732" s="42">
        <f>_xll.qlCalendarAdvance(Calendar,$D2731,B2732,"f",FALSE)</f>
        <v>58621</v>
      </c>
      <c r="E2732" s="177">
        <f>_xll.qlInterestRateIndexValueDate(IndexON,D2732)</f>
        <v>58621</v>
      </c>
      <c r="F2732" s="193">
        <f>IFERROR(_xll.qlIndexFixing(IndexON,D2732,TRUE,_xll.ohTrigger(RecalcTrigger,TriggerON)),NA())</f>
        <v>1.1685772130833882E-2</v>
      </c>
      <c r="H2732" s="42">
        <f>_xll.qlCalendarAdvance(Calendar,$H2731,B2732,"f",FALSE)</f>
        <v>58621</v>
      </c>
      <c r="I2732" s="177">
        <f>_xll.qlInterestRateIndexValueDate(Index1M,$H2732)</f>
        <v>58623</v>
      </c>
      <c r="J2732" s="182">
        <f>IFERROR(_xll.qlIndexFixing(Index1M,$H2732,TRUE,_xll.ohTrigger(RecalcTrigger,Trigger1M)),NA())</f>
        <v>1.1677186065670031E-2</v>
      </c>
      <c r="K2732" s="44" t="e">
        <f>IFERROR(_xll.qlIndexFixing(Index3M,H2732,TRUE,_xll.ohTrigger(RecalcTrigger,Trigger3M)),NA())</f>
        <v>#N/A</v>
      </c>
      <c r="L2732" s="44">
        <f>IFERROR(_xll.qlIndexFixing(Index6M,$H2732,TRUE,_xll.ohTrigger(RecalcTrigger,Trigger6M)),NA())</f>
        <v>1.2000367201733073E-2</v>
      </c>
      <c r="M2732" s="183">
        <f>IFERROR(_xll.qlIndexFixing(Index1Y,$H2732,TRUE,_xll.ohTrigger(RecalcTrigger,Trigger1Y)),NA())</f>
        <v>1.2369865525440685E-2</v>
      </c>
      <c r="N2732" s="182">
        <f>IFERROR(_xll.qlIndexFixing(ONIndex1M,I2732,TRUE,_xll.ohTrigger(RecalcTrigger,Trigger1M)),NA())</f>
        <v>1.1680931162647568E-2</v>
      </c>
      <c r="O2732" s="44" t="e">
        <f>IFERROR(_xll.qlIndexFixing(ONIndex3M,I2732,TRUE,_xll.ohTrigger(RecalcTrigger,Trigger3M)),NA())</f>
        <v>#N/A</v>
      </c>
      <c r="P2732" s="44">
        <f>IFERROR(_xll.qlIndexFixing(ONIndex6M,I2732,TRUE,_xll.ohTrigger(RecalcTrigger,Trigger6M)),NA())</f>
        <v>1.1948404332100537E-2</v>
      </c>
      <c r="Q2732" s="183">
        <f>IFERROR(_xll.qlIndexFixing(ONIndex1Y,I2732,TRUE,_xll.ohTrigger(RecalcTrigger,Trigger1Y)),NA())</f>
        <v>1.2400779423806796E-2</v>
      </c>
    </row>
    <row r="2733" spans="2:17" x14ac:dyDescent="0.2">
      <c r="B2733" s="39" t="s">
        <v>42</v>
      </c>
      <c r="D2733" s="42">
        <f>_xll.qlCalendarAdvance(Calendar,$D2732,B2733,"f",FALSE)</f>
        <v>58628</v>
      </c>
      <c r="E2733" s="177">
        <f>_xll.qlInterestRateIndexValueDate(IndexON,D2733)</f>
        <v>58628</v>
      </c>
      <c r="F2733" s="193">
        <f>IFERROR(_xll.qlIndexFixing(IndexON,D2733,TRUE,_xll.ohTrigger(RecalcTrigger,TriggerON)),NA())</f>
        <v>1.1681348944616587E-2</v>
      </c>
      <c r="H2733" s="42">
        <f>_xll.qlCalendarAdvance(Calendar,$H2732,B2733,"f",FALSE)</f>
        <v>58628</v>
      </c>
      <c r="I2733" s="177">
        <f>_xll.qlInterestRateIndexValueDate(Index1M,$H2733)</f>
        <v>58630</v>
      </c>
      <c r="J2733" s="182">
        <f>IFERROR(_xll.qlIndexFixing(Index1M,$H2733,TRUE,_xll.ohTrigger(RecalcTrigger,Trigger1M)),NA())</f>
        <v>1.1671368941252869E-2</v>
      </c>
      <c r="K2733" s="44" t="e">
        <f>IFERROR(_xll.qlIndexFixing(Index3M,H2733,TRUE,_xll.ohTrigger(RecalcTrigger,Trigger3M)),NA())</f>
        <v>#N/A</v>
      </c>
      <c r="L2733" s="44">
        <f>IFERROR(_xll.qlIndexFixing(Index6M,$H2733,TRUE,_xll.ohTrigger(RecalcTrigger,Trigger6M)),NA())</f>
        <v>1.2001920852844492E-2</v>
      </c>
      <c r="M2733" s="183">
        <f>IFERROR(_xll.qlIndexFixing(Index1Y,$H2733,TRUE,_xll.ohTrigger(RecalcTrigger,Trigger1Y)),NA())</f>
        <v>1.2365894373310045E-2</v>
      </c>
      <c r="N2733" s="182">
        <f>IFERROR(_xll.qlIndexFixing(ONIndex1M,I2733,TRUE,_xll.ohTrigger(RecalcTrigger,Trigger1M)),NA())</f>
        <v>1.1675038001248694E-2</v>
      </c>
      <c r="O2733" s="44" t="e">
        <f>IFERROR(_xll.qlIndexFixing(ONIndex3M,I2733,TRUE,_xll.ohTrigger(RecalcTrigger,Trigger3M)),NA())</f>
        <v>#N/A</v>
      </c>
      <c r="P2733" s="44">
        <f>IFERROR(_xll.qlIndexFixing(ONIndex6M,I2733,TRUE,_xll.ohTrigger(RecalcTrigger,Trigger6M)),NA())</f>
        <v>1.1948956894176632E-2</v>
      </c>
      <c r="Q2733" s="183">
        <f>IFERROR(_xll.qlIndexFixing(ONIndex1Y,I2733,TRUE,_xll.ohTrigger(RecalcTrigger,Trigger1Y)),NA())</f>
        <v>1.2395968986878003E-2</v>
      </c>
    </row>
    <row r="2734" spans="2:17" x14ac:dyDescent="0.2">
      <c r="B2734" s="39" t="s">
        <v>42</v>
      </c>
      <c r="D2734" s="42">
        <f>_xll.qlCalendarAdvance(Calendar,$D2733,B2734,"f",FALSE)</f>
        <v>58635</v>
      </c>
      <c r="E2734" s="177">
        <f>_xll.qlInterestRateIndexValueDate(IndexON,D2734)</f>
        <v>58635</v>
      </c>
      <c r="F2734" s="193">
        <f>IFERROR(_xll.qlIndexFixing(IndexON,D2734,TRUE,_xll.ohTrigger(RecalcTrigger,TriggerON)),NA())</f>
        <v>1.1676974815877372E-2</v>
      </c>
      <c r="H2734" s="42">
        <f>_xll.qlCalendarAdvance(Calendar,$H2733,B2734,"f",FALSE)</f>
        <v>58635</v>
      </c>
      <c r="I2734" s="177">
        <f>_xll.qlInterestRateIndexValueDate(Index1M,$H2734)</f>
        <v>58637</v>
      </c>
      <c r="J2734" s="182">
        <f>IFERROR(_xll.qlIndexFixing(Index1M,$H2734,TRUE,_xll.ohTrigger(RecalcTrigger,Trigger1M)),NA())</f>
        <v>1.1665601782619717E-2</v>
      </c>
      <c r="K2734" s="44" t="e">
        <f>IFERROR(_xll.qlIndexFixing(Index3M,H2734,TRUE,_xll.ohTrigger(RecalcTrigger,Trigger3M)),NA())</f>
        <v>#N/A</v>
      </c>
      <c r="L2734" s="44">
        <f>IFERROR(_xll.qlIndexFixing(Index6M,$H2734,TRUE,_xll.ohTrigger(RecalcTrigger,Trigger6M)),NA())</f>
        <v>1.2003545300709746E-2</v>
      </c>
      <c r="M2734" s="183">
        <f>IFERROR(_xll.qlIndexFixing(Index1Y,$H2734,TRUE,_xll.ohTrigger(RecalcTrigger,Trigger1Y)),NA())</f>
        <v>1.2361959158288693E-2</v>
      </c>
      <c r="N2734" s="182">
        <f>IFERROR(_xll.qlIndexFixing(ONIndex1M,I2734,TRUE,_xll.ohTrigger(RecalcTrigger,Trigger1M)),NA())</f>
        <v>1.1669194600365529E-2</v>
      </c>
      <c r="O2734" s="44" t="e">
        <f>IFERROR(_xll.qlIndexFixing(ONIndex3M,I2734,TRUE,_xll.ohTrigger(RecalcTrigger,Trigger3M)),NA())</f>
        <v>#N/A</v>
      </c>
      <c r="P2734" s="44">
        <f>IFERROR(_xll.qlIndexFixing(ONIndex6M,I2734,TRUE,_xll.ohTrigger(RecalcTrigger,Trigger6M)),NA())</f>
        <v>1.194958764099141E-2</v>
      </c>
      <c r="Q2734" s="183">
        <f>IFERROR(_xll.qlIndexFixing(ONIndex1Y,I2734,TRUE,_xll.ohTrigger(RecalcTrigger,Trigger1Y)),NA())</f>
        <v>1.2391192450031951E-2</v>
      </c>
    </row>
    <row r="2735" spans="2:17" x14ac:dyDescent="0.2">
      <c r="B2735" s="39" t="s">
        <v>42</v>
      </c>
      <c r="D2735" s="42">
        <f>_xll.qlCalendarAdvance(Calendar,$D2734,B2735,"f",FALSE)</f>
        <v>58642</v>
      </c>
      <c r="E2735" s="177">
        <f>_xll.qlInterestRateIndexValueDate(IndexON,D2735)</f>
        <v>58642</v>
      </c>
      <c r="F2735" s="193">
        <f>IFERROR(_xll.qlIndexFixing(IndexON,D2735,TRUE,_xll.ohTrigger(RecalcTrigger,TriggerON)),NA())</f>
        <v>1.1672649833025517E-2</v>
      </c>
      <c r="H2735" s="42">
        <f>_xll.qlCalendarAdvance(Calendar,$H2734,B2735,"f",FALSE)</f>
        <v>58642</v>
      </c>
      <c r="I2735" s="177">
        <f>_xll.qlInterestRateIndexValueDate(Index1M,$H2735)</f>
        <v>58644</v>
      </c>
      <c r="J2735" s="182">
        <f>IFERROR(_xll.qlIndexFixing(Index1M,$H2735,TRUE,_xll.ohTrigger(RecalcTrigger,Trigger1M)),NA())</f>
        <v>1.1659884682596322E-2</v>
      </c>
      <c r="K2735" s="44" t="e">
        <f>IFERROR(_xll.qlIndexFixing(Index3M,H2735,TRUE,_xll.ohTrigger(RecalcTrigger,Trigger3M)),NA())</f>
        <v>#N/A</v>
      </c>
      <c r="L2735" s="44">
        <f>IFERROR(_xll.qlIndexFixing(Index6M,$H2735,TRUE,_xll.ohTrigger(RecalcTrigger,Trigger6M)),NA())</f>
        <v>1.2005237502310957E-2</v>
      </c>
      <c r="M2735" s="183">
        <f>IFERROR(_xll.qlIndexFixing(Index1Y,$H2735,TRUE,_xll.ohTrigger(RecalcTrigger,Trigger1Y)),NA())</f>
        <v>1.2358059942784135E-2</v>
      </c>
      <c r="N2735" s="182">
        <f>IFERROR(_xll.qlIndexFixing(ONIndex1M,I2735,TRUE,_xll.ohTrigger(RecalcTrigger,Trigger1M)),NA())</f>
        <v>1.1663401052404154E-2</v>
      </c>
      <c r="O2735" s="44" t="e">
        <f>IFERROR(_xll.qlIndexFixing(ONIndex3M,I2735,TRUE,_xll.ohTrigger(RecalcTrigger,Trigger3M)),NA())</f>
        <v>#N/A</v>
      </c>
      <c r="P2735" s="44">
        <f>IFERROR(_xll.qlIndexFixing(ONIndex6M,I2735,TRUE,_xll.ohTrigger(RecalcTrigger,Trigger6M)),NA())</f>
        <v>1.1950296699003715E-2</v>
      </c>
      <c r="Q2735" s="183">
        <f>IFERROR(_xll.qlIndexFixing(ONIndex1Y,I2735,TRUE,_xll.ohTrigger(RecalcTrigger,Trigger1Y)),NA())</f>
        <v>1.2386449875059213E-2</v>
      </c>
    </row>
    <row r="2736" spans="2:17" x14ac:dyDescent="0.2">
      <c r="B2736" s="39" t="s">
        <v>42</v>
      </c>
      <c r="D2736" s="42">
        <f>_xll.qlCalendarAdvance(Calendar,$D2735,B2736,"f",FALSE)</f>
        <v>58649</v>
      </c>
      <c r="E2736" s="177">
        <f>_xll.qlInterestRateIndexValueDate(IndexON,D2736)</f>
        <v>58649</v>
      </c>
      <c r="F2736" s="193">
        <f>IFERROR(_xll.qlIndexFixing(IndexON,D2736,TRUE,_xll.ohTrigger(RecalcTrigger,TriggerON)),NA())</f>
        <v>1.1668374084550237E-2</v>
      </c>
      <c r="H2736" s="42">
        <f>_xll.qlCalendarAdvance(Calendar,$H2735,B2736,"f",FALSE)</f>
        <v>58649</v>
      </c>
      <c r="I2736" s="177">
        <f>_xll.qlInterestRateIndexValueDate(Index1M,$H2736)</f>
        <v>58651</v>
      </c>
      <c r="J2736" s="182">
        <f>IFERROR(_xll.qlIndexFixing(Index1M,$H2736,TRUE,_xll.ohTrigger(RecalcTrigger,Trigger1M)),NA())</f>
        <v>1.1654217734008432E-2</v>
      </c>
      <c r="K2736" s="44" t="e">
        <f>IFERROR(_xll.qlIndexFixing(Index3M,H2736,TRUE,_xll.ohTrigger(RecalcTrigger,Trigger3M)),NA())</f>
        <v>#N/A</v>
      </c>
      <c r="L2736" s="44">
        <f>IFERROR(_xll.qlIndexFixing(Index6M,$H2736,TRUE,_xll.ohTrigger(RecalcTrigger,Trigger6M)),NA())</f>
        <v>1.2006994409259914E-2</v>
      </c>
      <c r="M2736" s="183">
        <f>IFERROR(_xll.qlIndexFixing(Index1Y,$H2736,TRUE,_xll.ohTrigger(RecalcTrigger,Trigger1Y)),NA())</f>
        <v>1.2354196789206498E-2</v>
      </c>
      <c r="N2736" s="182">
        <f>IFERROR(_xll.qlIndexFixing(ONIndex1M,I2736,TRUE,_xll.ohTrigger(RecalcTrigger,Trigger1M)),NA())</f>
        <v>1.1657657450330206E-2</v>
      </c>
      <c r="O2736" s="44" t="e">
        <f>IFERROR(_xll.qlIndexFixing(ONIndex3M,I2736,TRUE,_xll.ohTrigger(RecalcTrigger,Trigger3M)),NA())</f>
        <v>#N/A</v>
      </c>
      <c r="P2736" s="44">
        <f>IFERROR(_xll.qlIndexFixing(ONIndex6M,I2736,TRUE,_xll.ohTrigger(RecalcTrigger,Trigger6M)),NA())</f>
        <v>1.1951084194832262E-2</v>
      </c>
      <c r="Q2736" s="183">
        <f>IFERROR(_xll.qlIndexFixing(ONIndex1Y,I2736,TRUE,_xll.ohTrigger(RecalcTrigger,Trigger1Y)),NA())</f>
        <v>1.2381741324150042E-2</v>
      </c>
    </row>
    <row r="2737" spans="2:17" x14ac:dyDescent="0.2">
      <c r="B2737" s="39" t="s">
        <v>42</v>
      </c>
      <c r="D2737" s="42">
        <f>_xll.qlCalendarAdvance(Calendar,$D2736,B2737,"f",FALSE)</f>
        <v>58656</v>
      </c>
      <c r="E2737" s="177">
        <f>_xll.qlInterestRateIndexValueDate(IndexON,D2737)</f>
        <v>58656</v>
      </c>
      <c r="F2737" s="193">
        <f>IFERROR(_xll.qlIndexFixing(IndexON,D2737,TRUE,_xll.ohTrigger(RecalcTrigger,TriggerON)),NA())</f>
        <v>1.1664147658780877E-2</v>
      </c>
      <c r="H2737" s="42">
        <f>_xll.qlCalendarAdvance(Calendar,$H2736,B2737,"f",FALSE)</f>
        <v>58656</v>
      </c>
      <c r="I2737" s="177">
        <f>_xll.qlInterestRateIndexValueDate(Index1M,$H2737)</f>
        <v>58658</v>
      </c>
      <c r="J2737" s="182">
        <f>IFERROR(_xll.qlIndexFixing(Index1M,$H2737,TRUE,_xll.ohTrigger(RecalcTrigger,Trigger1M)),NA())</f>
        <v>1.1648601029689287E-2</v>
      </c>
      <c r="K2737" s="44" t="e">
        <f>IFERROR(_xll.qlIndexFixing(Index3M,H2737,TRUE,_xll.ohTrigger(RecalcTrigger,Trigger3M)),NA())</f>
        <v>#N/A</v>
      </c>
      <c r="L2737" s="44">
        <f>IFERROR(_xll.qlIndexFixing(Index6M,$H2737,TRUE,_xll.ohTrigger(RecalcTrigger,Trigger6M)),NA())</f>
        <v>1.2008812967794642E-2</v>
      </c>
      <c r="M2737" s="183">
        <f>IFERROR(_xll.qlIndexFixing(Index1Y,$H2737,TRUE,_xll.ohTrigger(RecalcTrigger,Trigger1Y)),NA())</f>
        <v>1.2350369759969424E-2</v>
      </c>
      <c r="N2737" s="182">
        <f>IFERROR(_xll.qlIndexFixing(ONIndex1M,I2737,TRUE,_xll.ohTrigger(RecalcTrigger,Trigger1M)),NA())</f>
        <v>1.1651963886949446E-2</v>
      </c>
      <c r="O2737" s="44" t="e">
        <f>IFERROR(_xll.qlIndexFixing(ONIndex3M,I2737,TRUE,_xll.ohTrigger(RecalcTrigger,Trigger3M)),NA())</f>
        <v>#N/A</v>
      </c>
      <c r="P2737" s="44">
        <f>IFERROR(_xll.qlIndexFixing(ONIndex6M,I2737,TRUE,_xll.ohTrigger(RecalcTrigger,Trigger6M)),NA())</f>
        <v>1.1951950254456278E-2</v>
      </c>
      <c r="Q2737" s="183">
        <f>IFERROR(_xll.qlIndexFixing(ONIndex1Y,I2737,TRUE,_xll.ohTrigger(RecalcTrigger,Trigger1Y)),NA())</f>
        <v>1.237706685949469E-2</v>
      </c>
    </row>
    <row r="2738" spans="2:17" x14ac:dyDescent="0.2">
      <c r="B2738" s="39" t="s">
        <v>42</v>
      </c>
      <c r="D2738" s="42">
        <f>_xll.qlCalendarAdvance(Calendar,$D2737,B2738,"f",FALSE)</f>
        <v>58663</v>
      </c>
      <c r="E2738" s="177">
        <f>_xll.qlInterestRateIndexValueDate(IndexON,D2738)</f>
        <v>58663</v>
      </c>
      <c r="F2738" s="193">
        <f>IFERROR(_xll.qlIndexFixing(IndexON,D2738,TRUE,_xll.ohTrigger(RecalcTrigger,TriggerON)),NA())</f>
        <v>1.1659970644286588E-2</v>
      </c>
      <c r="H2738" s="42">
        <f>_xll.qlCalendarAdvance(Calendar,$H2737,B2738,"f",FALSE)</f>
        <v>58663</v>
      </c>
      <c r="I2738" s="177">
        <f>_xll.qlInterestRateIndexValueDate(Index1M,$H2738)</f>
        <v>58665</v>
      </c>
      <c r="J2738" s="182">
        <f>IFERROR(_xll.qlIndexFixing(Index1M,$H2738,TRUE,_xll.ohTrigger(RecalcTrigger,Trigger1M)),NA())</f>
        <v>1.1643034662464635E-2</v>
      </c>
      <c r="K2738" s="44" t="e">
        <f>IFERROR(_xll.qlIndexFixing(Index3M,H2738,TRUE,_xll.ohTrigger(RecalcTrigger,Trigger3M)),NA())</f>
        <v>#N/A</v>
      </c>
      <c r="L2738" s="44">
        <f>IFERROR(_xll.qlIndexFixing(Index6M,$H2738,TRUE,_xll.ohTrigger(RecalcTrigger,Trigger6M)),NA())</f>
        <v>1.201069011878241E-2</v>
      </c>
      <c r="M2738" s="183">
        <f>IFERROR(_xll.qlIndexFixing(Index1Y,$H2738,TRUE,_xll.ohTrigger(RecalcTrigger,Trigger1Y)),NA())</f>
        <v>1.2346578917489392E-2</v>
      </c>
      <c r="N2738" s="182">
        <f>IFERROR(_xll.qlIndexFixing(ONIndex1M,I2738,TRUE,_xll.ohTrigger(RecalcTrigger,Trigger1M)),NA())</f>
        <v>1.1646320455067638E-2</v>
      </c>
      <c r="O2738" s="44" t="e">
        <f>IFERROR(_xll.qlIndexFixing(ONIndex3M,I2738,TRUE,_xll.ohTrigger(RecalcTrigger,Trigger3M)),NA())</f>
        <v>#N/A</v>
      </c>
      <c r="P2738" s="44">
        <f>IFERROR(_xll.qlIndexFixing(ONIndex6M,I2738,TRUE,_xll.ohTrigger(RecalcTrigger,Trigger6M)),NA())</f>
        <v>1.1952895004494479E-2</v>
      </c>
      <c r="Q2738" s="183">
        <f>IFERROR(_xll.qlIndexFixing(ONIndex1Y,I2738,TRUE,_xll.ohTrigger(RecalcTrigger,Trigger1Y)),NA())</f>
        <v>1.237242654288373E-2</v>
      </c>
    </row>
    <row r="2739" spans="2:17" x14ac:dyDescent="0.2">
      <c r="B2739" s="39" t="s">
        <v>42</v>
      </c>
      <c r="D2739" s="42">
        <f>_xll.qlCalendarAdvance(Calendar,$D2738,B2739,"f",FALSE)</f>
        <v>58670</v>
      </c>
      <c r="E2739" s="177">
        <f>_xll.qlInterestRateIndexValueDate(IndexON,D2739)</f>
        <v>58670</v>
      </c>
      <c r="F2739" s="193">
        <f>IFERROR(_xll.qlIndexFixing(IndexON,D2739,TRUE,_xll.ohTrigger(RecalcTrigger,TriggerON)),NA())</f>
        <v>1.1655843129316779E-2</v>
      </c>
      <c r="H2739" s="42">
        <f>_xll.qlCalendarAdvance(Calendar,$H2738,B2739,"f",FALSE)</f>
        <v>58670</v>
      </c>
      <c r="I2739" s="177">
        <f>_xll.qlInterestRateIndexValueDate(Index1M,$H2739)</f>
        <v>58672</v>
      </c>
      <c r="J2739" s="182">
        <f>IFERROR(_xll.qlIndexFixing(Index1M,$H2739,TRUE,_xll.ohTrigger(RecalcTrigger,Trigger1M)),NA())</f>
        <v>1.1637518725165219E-2</v>
      </c>
      <c r="K2739" s="44" t="e">
        <f>IFERROR(_xll.qlIndexFixing(Index3M,H2739,TRUE,_xll.ohTrigger(RecalcTrigger,Trigger3M)),NA())</f>
        <v>#N/A</v>
      </c>
      <c r="L2739" s="44">
        <f>IFERROR(_xll.qlIndexFixing(Index6M,$H2739,TRUE,_xll.ohTrigger(RecalcTrigger,Trigger6M)),NA())</f>
        <v>1.2012622797714142E-2</v>
      </c>
      <c r="M2739" s="183">
        <f>IFERROR(_xll.qlIndexFixing(Index1Y,$H2739,TRUE,_xll.ohTrigger(RecalcTrigger,Trigger1Y)),NA())</f>
        <v>1.2342824324185514E-2</v>
      </c>
      <c r="N2739" s="182">
        <f>IFERROR(_xll.qlIndexFixing(ONIndex1M,I2739,TRUE,_xll.ohTrigger(RecalcTrigger,Trigger1M)),NA())</f>
        <v>1.1640727247570481E-2</v>
      </c>
      <c r="O2739" s="44" t="e">
        <f>IFERROR(_xll.qlIndexFixing(ONIndex3M,I2739,TRUE,_xll.ohTrigger(RecalcTrigger,Trigger3M)),NA())</f>
        <v>#N/A</v>
      </c>
      <c r="P2739" s="44">
        <f>IFERROR(_xll.qlIndexFixing(ONIndex6M,I2739,TRUE,_xll.ohTrigger(RecalcTrigger,Trigger6M)),NA())</f>
        <v>1.1953918571245836E-2</v>
      </c>
      <c r="Q2739" s="183">
        <f>IFERROR(_xll.qlIndexFixing(ONIndex1Y,I2739,TRUE,_xll.ohTrigger(RecalcTrigger,Trigger1Y)),NA())</f>
        <v>1.2367820436427479E-2</v>
      </c>
    </row>
    <row r="2740" spans="2:17" x14ac:dyDescent="0.2">
      <c r="B2740" s="39" t="s">
        <v>42</v>
      </c>
      <c r="D2740" s="42">
        <f>_xll.qlCalendarAdvance(Calendar,$D2739,B2740,"f",FALSE)</f>
        <v>58677</v>
      </c>
      <c r="E2740" s="177">
        <f>_xll.qlInterestRateIndexValueDate(IndexON,D2740)</f>
        <v>58677</v>
      </c>
      <c r="F2740" s="193">
        <f>IFERROR(_xll.qlIndexFixing(IndexON,D2740,TRUE,_xll.ohTrigger(RecalcTrigger,TriggerON)),NA())</f>
        <v>1.1651765202360664E-2</v>
      </c>
      <c r="H2740" s="42">
        <f>_xll.qlCalendarAdvance(Calendar,$H2739,B2740,"f",FALSE)</f>
        <v>58677</v>
      </c>
      <c r="I2740" s="177">
        <f>_xll.qlInterestRateIndexValueDate(Index1M,$H2740)</f>
        <v>58679</v>
      </c>
      <c r="J2740" s="182">
        <f>IFERROR(_xll.qlIndexFixing(Index1M,$H2740,TRUE,_xll.ohTrigger(RecalcTrigger,Trigger1M)),NA())</f>
        <v>1.1632053310619284E-2</v>
      </c>
      <c r="K2740" s="44" t="e">
        <f>IFERROR(_xll.qlIndexFixing(Index3M,H2740,TRUE,_xll.ohTrigger(RecalcTrigger,Trigger3M)),NA())</f>
        <v>#N/A</v>
      </c>
      <c r="L2740" s="44">
        <f>IFERROR(_xll.qlIndexFixing(Index6M,$H2740,TRUE,_xll.ohTrigger(RecalcTrigger,Trigger6M)),NA())</f>
        <v>1.2014607934704847E-2</v>
      </c>
      <c r="M2740" s="183">
        <f>IFERROR(_xll.qlIndexFixing(Index1Y,$H2740,TRUE,_xll.ohTrigger(RecalcTrigger,Trigger1Y)),NA())</f>
        <v>1.2339106042479748E-2</v>
      </c>
      <c r="N2740" s="182">
        <f>IFERROR(_xll.qlIndexFixing(ONIndex1M,I2740,TRUE,_xll.ohTrigger(RecalcTrigger,Trigger1M)),NA())</f>
        <v>1.1635184357103867E-2</v>
      </c>
      <c r="O2740" s="44" t="e">
        <f>IFERROR(_xll.qlIndexFixing(ONIndex3M,I2740,TRUE,_xll.ohTrigger(RecalcTrigger,Trigger3M)),NA())</f>
        <v>#N/A</v>
      </c>
      <c r="P2740" s="44">
        <f>IFERROR(_xll.qlIndexFixing(ONIndex6M,I2740,TRUE,_xll.ohTrigger(RecalcTrigger,Trigger6M)),NA())</f>
        <v>1.1955021081169193E-2</v>
      </c>
      <c r="Q2740" s="183">
        <f>IFERROR(_xll.qlIndexFixing(ONIndex1Y,I2740,TRUE,_xll.ohTrigger(RecalcTrigger,Trigger1Y)),NA())</f>
        <v>1.236324860231619E-2</v>
      </c>
    </row>
    <row r="2741" spans="2:17" x14ac:dyDescent="0.2">
      <c r="B2741" s="39" t="s">
        <v>42</v>
      </c>
      <c r="D2741" s="42">
        <f>_xll.qlCalendarAdvance(Calendar,$D2740,B2741,"f",FALSE)</f>
        <v>58684</v>
      </c>
      <c r="E2741" s="177">
        <f>_xll.qlInterestRateIndexValueDate(IndexON,D2741)</f>
        <v>58684</v>
      </c>
      <c r="F2741" s="193">
        <f>IFERROR(_xll.qlIndexFixing(IndexON,D2741,TRUE,_xll.ohTrigger(RecalcTrigger,TriggerON)),NA())</f>
        <v>1.164773695214727E-2</v>
      </c>
      <c r="H2741" s="42">
        <f>_xll.qlCalendarAdvance(Calendar,$H2740,B2741,"f",FALSE)</f>
        <v>58684</v>
      </c>
      <c r="I2741" s="177">
        <f>_xll.qlInterestRateIndexValueDate(Index1M,$H2741)</f>
        <v>58686</v>
      </c>
      <c r="J2741" s="182">
        <f>IFERROR(_xll.qlIndexFixing(Index1M,$H2741,TRUE,_xll.ohTrigger(RecalcTrigger,Trigger1M)),NA())</f>
        <v>1.1626638511665066E-2</v>
      </c>
      <c r="K2741" s="44" t="e">
        <f>IFERROR(_xll.qlIndexFixing(Index3M,H2741,TRUE,_xll.ohTrigger(RecalcTrigger,Trigger3M)),NA())</f>
        <v>#N/A</v>
      </c>
      <c r="L2741" s="44">
        <f>IFERROR(_xll.qlIndexFixing(Index6M,$H2741,TRUE,_xll.ohTrigger(RecalcTrigger,Trigger6M)),NA())</f>
        <v>1.2014829211643397E-2</v>
      </c>
      <c r="M2741" s="183">
        <f>IFERROR(_xll.qlIndexFixing(Index1Y,$H2741,TRUE,_xll.ohTrigger(RecalcTrigger,Trigger1Y)),NA())</f>
        <v>1.2335424134797993E-2</v>
      </c>
      <c r="N2741" s="182">
        <f>IFERROR(_xll.qlIndexFixing(ONIndex1M,I2741,TRUE,_xll.ohTrigger(RecalcTrigger,Trigger1M)),NA())</f>
        <v>1.1629691876553494E-2</v>
      </c>
      <c r="O2741" s="44" t="e">
        <f>IFERROR(_xll.qlIndexFixing(ONIndex3M,I2741,TRUE,_xll.ohTrigger(RecalcTrigger,Trigger3M)),NA())</f>
        <v>#N/A</v>
      </c>
      <c r="P2741" s="44">
        <f>IFERROR(_xll.qlIndexFixing(ONIndex6M,I2741,TRUE,_xll.ohTrigger(RecalcTrigger,Trigger6M)),NA())</f>
        <v>1.1956202660643456E-2</v>
      </c>
      <c r="Q2741" s="183">
        <f>IFERROR(_xll.qlIndexFixing(ONIndex1Y,I2741,TRUE,_xll.ohTrigger(RecalcTrigger,Trigger1Y)),NA())</f>
        <v>1.2358711102580244E-2</v>
      </c>
    </row>
    <row r="2742" spans="2:17" x14ac:dyDescent="0.2">
      <c r="B2742" s="39" t="s">
        <v>42</v>
      </c>
      <c r="D2742" s="42">
        <f>_xll.qlCalendarAdvance(Calendar,$D2741,B2742,"f",FALSE)</f>
        <v>58691</v>
      </c>
      <c r="E2742" s="177">
        <f>_xll.qlInterestRateIndexValueDate(IndexON,D2742)</f>
        <v>58691</v>
      </c>
      <c r="F2742" s="193">
        <f>IFERROR(_xll.qlIndexFixing(IndexON,D2742,TRUE,_xll.ohTrigger(RecalcTrigger,TriggerON)),NA())</f>
        <v>1.1643758466686194E-2</v>
      </c>
      <c r="H2742" s="42">
        <f>_xll.qlCalendarAdvance(Calendar,$H2741,B2742,"f",FALSE)</f>
        <v>58691</v>
      </c>
      <c r="I2742" s="177">
        <f>_xll.qlInterestRateIndexValueDate(Index1M,$H2742)</f>
        <v>58693</v>
      </c>
      <c r="J2742" s="182">
        <f>IFERROR(_xll.qlIndexFixing(Index1M,$H2742,TRUE,_xll.ohTrigger(RecalcTrigger,Trigger1M)),NA())</f>
        <v>1.162127442112082E-2</v>
      </c>
      <c r="K2742" s="44" t="e">
        <f>IFERROR(_xll.qlIndexFixing(Index3M,H2742,TRUE,_xll.ohTrigger(RecalcTrigger,Trigger3M)),NA())</f>
        <v>#N/A</v>
      </c>
      <c r="L2742" s="44">
        <f>IFERROR(_xll.qlIndexFixing(Index6M,$H2742,TRUE,_xll.ohTrigger(RecalcTrigger,Trigger6M)),NA())</f>
        <v>1.2016900665623234E-2</v>
      </c>
      <c r="M2742" s="183">
        <f>IFERROR(_xll.qlIndexFixing(Index1Y,$H2742,TRUE,_xll.ohTrigger(RecalcTrigger,Trigger1Y)),NA())</f>
        <v>1.2331778663568122E-2</v>
      </c>
      <c r="N2742" s="182">
        <f>IFERROR(_xll.qlIndexFixing(ONIndex1M,I2742,TRUE,_xll.ohTrigger(RecalcTrigger,Trigger1M)),NA())</f>
        <v>1.1624249898805061E-2</v>
      </c>
      <c r="O2742" s="44" t="e">
        <f>IFERROR(_xll.qlIndexFixing(ONIndex3M,I2742,TRUE,_xll.ohTrigger(RecalcTrigger,Trigger3M)),NA())</f>
        <v>#N/A</v>
      </c>
      <c r="P2742" s="44">
        <f>IFERROR(_xll.qlIndexFixing(ONIndex6M,I2742,TRUE,_xll.ohTrigger(RecalcTrigger,Trigger6M)),NA())</f>
        <v>1.1957463435887661E-2</v>
      </c>
      <c r="Q2742" s="183">
        <f>IFERROR(_xll.qlIndexFixing(ONIndex1Y,I2742,TRUE,_xll.ohTrigger(RecalcTrigger,Trigger1Y)),NA())</f>
        <v>1.235420799909015E-2</v>
      </c>
    </row>
    <row r="2743" spans="2:17" x14ac:dyDescent="0.2">
      <c r="B2743" s="39" t="s">
        <v>42</v>
      </c>
      <c r="D2743" s="42">
        <f>_xll.qlCalendarAdvance(Calendar,$D2742,B2743,"f",FALSE)</f>
        <v>58698</v>
      </c>
      <c r="E2743" s="177">
        <f>_xll.qlInterestRateIndexValueDate(IndexON,D2743)</f>
        <v>58698</v>
      </c>
      <c r="F2743" s="193">
        <f>IFERROR(_xll.qlIndexFixing(IndexON,D2743,TRUE,_xll.ohTrigger(RecalcTrigger,TriggerON)),NA())</f>
        <v>1.1639829834546589E-2</v>
      </c>
      <c r="H2743" s="42">
        <f>_xll.qlCalendarAdvance(Calendar,$H2742,B2743,"f",FALSE)</f>
        <v>58698</v>
      </c>
      <c r="I2743" s="177">
        <f>_xll.qlInterestRateIndexValueDate(Index1M,$H2743)</f>
        <v>58700</v>
      </c>
      <c r="J2743" s="182">
        <f>IFERROR(_xll.qlIndexFixing(Index1M,$H2743,TRUE,_xll.ohTrigger(RecalcTrigger,Trigger1M)),NA())</f>
        <v>1.1615961131824781E-2</v>
      </c>
      <c r="K2743" s="44" t="e">
        <f>IFERROR(_xll.qlIndexFixing(Index3M,H2743,TRUE,_xll.ohTrigger(RecalcTrigger,Trigger3M)),NA())</f>
        <v>#N/A</v>
      </c>
      <c r="L2743" s="44">
        <f>IFERROR(_xll.qlIndexFixing(Index6M,$H2743,TRUE,_xll.ohTrigger(RecalcTrigger,Trigger6M)),NA())</f>
        <v>1.2019016586620985E-2</v>
      </c>
      <c r="M2743" s="183">
        <f>IFERROR(_xll.qlIndexFixing(Index1Y,$H2743,TRUE,_xll.ohTrigger(RecalcTrigger,Trigger1Y)),NA())</f>
        <v>1.2328169691221727E-2</v>
      </c>
      <c r="N2743" s="182">
        <f>IFERROR(_xll.qlIndexFixing(ONIndex1M,I2743,TRUE,_xll.ohTrigger(RecalcTrigger,Trigger1M)),NA())</f>
        <v>1.161885851650446E-2</v>
      </c>
      <c r="O2743" s="44" t="e">
        <f>IFERROR(_xll.qlIndexFixing(ONIndex3M,I2743,TRUE,_xll.ohTrigger(RecalcTrigger,Trigger3M)),NA())</f>
        <v>#N/A</v>
      </c>
      <c r="P2743" s="44">
        <f>IFERROR(_xll.qlIndexFixing(ONIndex6M,I2743,TRUE,_xll.ohTrigger(RecalcTrigger,Trigger6M)),NA())</f>
        <v>1.1958803533680396E-2</v>
      </c>
      <c r="Q2743" s="183">
        <f>IFERROR(_xll.qlIndexFixing(ONIndex1Y,I2743,TRUE,_xll.ohTrigger(RecalcTrigger,Trigger1Y)),NA())</f>
        <v>1.2349739354116096E-2</v>
      </c>
    </row>
    <row r="2744" spans="2:17" x14ac:dyDescent="0.2">
      <c r="B2744" s="39" t="s">
        <v>42</v>
      </c>
      <c r="D2744" s="42">
        <f>_xll.qlCalendarAdvance(Calendar,$D2743,B2744,"f",FALSE)</f>
        <v>58705</v>
      </c>
      <c r="E2744" s="177">
        <f>_xll.qlInterestRateIndexValueDate(IndexON,D2744)</f>
        <v>58705</v>
      </c>
      <c r="F2744" s="193">
        <f>IFERROR(_xll.qlIndexFixing(IndexON,D2744,TRUE,_xll.ohTrigger(RecalcTrigger,TriggerON)),NA())</f>
        <v>1.1635951144137735E-2</v>
      </c>
      <c r="H2744" s="42">
        <f>_xll.qlCalendarAdvance(Calendar,$H2743,B2744,"f",FALSE)</f>
        <v>58705</v>
      </c>
      <c r="I2744" s="177">
        <f>_xll.qlInterestRateIndexValueDate(Index1M,$H2744)</f>
        <v>58707</v>
      </c>
      <c r="J2744" s="182">
        <f>IFERROR(_xll.qlIndexFixing(Index1M,$H2744,TRUE,_xll.ohTrigger(RecalcTrigger,Trigger1M)),NA())</f>
        <v>1.1610698736615188E-2</v>
      </c>
      <c r="K2744" s="44" t="e">
        <f>IFERROR(_xll.qlIndexFixing(Index3M,H2744,TRUE,_xll.ohTrigger(RecalcTrigger,Trigger3M)),NA())</f>
        <v>#N/A</v>
      </c>
      <c r="L2744" s="44">
        <f>IFERROR(_xll.qlIndexFixing(Index6M,$H2744,TRUE,_xll.ohTrigger(RecalcTrigger,Trigger6M)),NA())</f>
        <v>1.2021173798799597E-2</v>
      </c>
      <c r="M2744" s="183">
        <f>IFERROR(_xll.qlIndexFixing(Index1Y,$H2744,TRUE,_xll.ohTrigger(RecalcTrigger,Trigger1Y)),NA())</f>
        <v>1.232459728019347E-2</v>
      </c>
      <c r="N2744" s="182">
        <f>IFERROR(_xll.qlIndexFixing(ONIndex1M,I2744,TRUE,_xll.ohTrigger(RecalcTrigger,Trigger1M)),NA())</f>
        <v>1.1613517822617325E-2</v>
      </c>
      <c r="O2744" s="44" t="e">
        <f>IFERROR(_xll.qlIndexFixing(ONIndex3M,I2744,TRUE,_xll.ohTrigger(RecalcTrigger,Trigger3M)),NA())</f>
        <v>#N/A</v>
      </c>
      <c r="P2744" s="44">
        <f>IFERROR(_xll.qlIndexFixing(ONIndex6M,I2744,TRUE,_xll.ohTrigger(RecalcTrigger,Trigger6M)),NA())</f>
        <v>1.1960223080000887E-2</v>
      </c>
      <c r="Q2744" s="183">
        <f>IFERROR(_xll.qlIndexFixing(ONIndex1Y,I2744,TRUE,_xll.ohTrigger(RecalcTrigger,Trigger1Y)),NA())</f>
        <v>1.2345305229688464E-2</v>
      </c>
    </row>
    <row r="2745" spans="2:17" x14ac:dyDescent="0.2">
      <c r="B2745" s="39" t="s">
        <v>42</v>
      </c>
      <c r="D2745" s="42">
        <f>_xll.qlCalendarAdvance(Calendar,$D2744,B2745,"f",FALSE)</f>
        <v>58712</v>
      </c>
      <c r="E2745" s="177">
        <f>_xll.qlInterestRateIndexValueDate(IndexON,D2745)</f>
        <v>58712</v>
      </c>
      <c r="F2745" s="193">
        <f>IFERROR(_xll.qlIndexFixing(IndexON,D2745,TRUE,_xll.ohTrigger(RecalcTrigger,TriggerON)),NA())</f>
        <v>1.1632122484268592E-2</v>
      </c>
      <c r="H2745" s="42">
        <f>_xll.qlCalendarAdvance(Calendar,$H2744,B2745,"f",FALSE)</f>
        <v>58712</v>
      </c>
      <c r="I2745" s="177">
        <f>_xll.qlInterestRateIndexValueDate(Index1M,$H2745)</f>
        <v>58714</v>
      </c>
      <c r="J2745" s="182">
        <f>IFERROR(_xll.qlIndexFixing(Index1M,$H2745,TRUE,_xll.ohTrigger(RecalcTrigger,Trigger1M)),NA())</f>
        <v>1.1606030723541431E-2</v>
      </c>
      <c r="K2745" s="44" t="e">
        <f>IFERROR(_xll.qlIndexFixing(Index3M,H2745,TRUE,_xll.ohTrigger(RecalcTrigger,Trigger3M)),NA())</f>
        <v>#N/A</v>
      </c>
      <c r="L2745" s="44">
        <f>IFERROR(_xll.qlIndexFixing(Index6M,$H2745,TRUE,_xll.ohTrigger(RecalcTrigger,Trigger6M)),NA())</f>
        <v>1.2023737731678755E-2</v>
      </c>
      <c r="M2745" s="183">
        <f>IFERROR(_xll.qlIndexFixing(Index1Y,$H2745,TRUE,_xll.ohTrigger(RecalcTrigger,Trigger1Y)),NA())</f>
        <v>1.2321061492920421E-2</v>
      </c>
      <c r="N2745" s="182">
        <f>IFERROR(_xll.qlIndexFixing(ONIndex1M,I2745,TRUE,_xll.ohTrigger(RecalcTrigger,Trigger1M)),NA())</f>
        <v>1.1608227909789548E-2</v>
      </c>
      <c r="O2745" s="44" t="e">
        <f>IFERROR(_xll.qlIndexFixing(ONIndex3M,I2745,TRUE,_xll.ohTrigger(RecalcTrigger,Trigger3M)),NA())</f>
        <v>#N/A</v>
      </c>
      <c r="P2745" s="44">
        <f>IFERROR(_xll.qlIndexFixing(ONIndex6M,I2745,TRUE,_xll.ohTrigger(RecalcTrigger,Trigger6M)),NA())</f>
        <v>1.1961722201387914E-2</v>
      </c>
      <c r="Q2745" s="183">
        <f>IFERROR(_xll.qlIndexFixing(ONIndex1Y,I2745,TRUE,_xll.ohTrigger(RecalcTrigger,Trigger1Y)),NA())</f>
        <v>1.2340905687757697E-2</v>
      </c>
    </row>
    <row r="2746" spans="2:17" x14ac:dyDescent="0.2">
      <c r="B2746" s="39" t="s">
        <v>42</v>
      </c>
      <c r="D2746" s="42">
        <f>_xll.qlCalendarAdvance(Calendar,$D2745,B2746,"f",FALSE)</f>
        <v>58719</v>
      </c>
      <c r="E2746" s="177">
        <f>_xll.qlInterestRateIndexValueDate(IndexON,D2746)</f>
        <v>58719</v>
      </c>
      <c r="F2746" s="193">
        <f>IFERROR(_xll.qlIndexFixing(IndexON,D2746,TRUE,_xll.ohTrigger(RecalcTrigger,TriggerON)),NA())</f>
        <v>1.1628343942868824E-2</v>
      </c>
      <c r="H2746" s="42">
        <f>_xll.qlCalendarAdvance(Calendar,$H2745,B2746,"f",FALSE)</f>
        <v>58719</v>
      </c>
      <c r="I2746" s="177">
        <f>_xll.qlInterestRateIndexValueDate(Index1M,$H2746)</f>
        <v>58721</v>
      </c>
      <c r="J2746" s="182">
        <f>IFERROR(_xll.qlIndexFixing(Index1M,$H2746,TRUE,_xll.ohTrigger(RecalcTrigger,Trigger1M)),NA())</f>
        <v>1.1600326999763322E-2</v>
      </c>
      <c r="K2746" s="44" t="e">
        <f>IFERROR(_xll.qlIndexFixing(Index3M,H2746,TRUE,_xll.ohTrigger(RecalcTrigger,Trigger3M)),NA())</f>
        <v>#N/A</v>
      </c>
      <c r="L2746" s="44">
        <f>IFERROR(_xll.qlIndexFixing(Index6M,$H2746,TRUE,_xll.ohTrigger(RecalcTrigger,Trigger6M)),NA())</f>
        <v>1.2025968974351577E-2</v>
      </c>
      <c r="M2746" s="183">
        <f>IFERROR(_xll.qlIndexFixing(Index1Y,$H2746,TRUE,_xll.ohTrigger(RecalcTrigger,Trigger1Y)),NA())</f>
        <v>1.2317562391843806E-2</v>
      </c>
      <c r="N2746" s="182">
        <f>IFERROR(_xll.qlIndexFixing(ONIndex1M,I2746,TRUE,_xll.ohTrigger(RecalcTrigger,Trigger1M)),NA())</f>
        <v>1.1602988871146636E-2</v>
      </c>
      <c r="O2746" s="44" t="e">
        <f>IFERROR(_xll.qlIndexFixing(ONIndex3M,I2746,TRUE,_xll.ohTrigger(RecalcTrigger,Trigger3M)),NA())</f>
        <v>#N/A</v>
      </c>
      <c r="P2746" s="44">
        <f>IFERROR(_xll.qlIndexFixing(ONIndex6M,I2746,TRUE,_xll.ohTrigger(RecalcTrigger,Trigger6M)),NA())</f>
        <v>1.1963301024300321E-2</v>
      </c>
      <c r="Q2746" s="183">
        <f>IFERROR(_xll.qlIndexFixing(ONIndex1Y,I2746,TRUE,_xll.ohTrigger(RecalcTrigger,Trigger1Y)),NA())</f>
        <v>1.2336540790274242E-2</v>
      </c>
    </row>
    <row r="2747" spans="2:17" x14ac:dyDescent="0.2">
      <c r="B2747" s="39" t="s">
        <v>42</v>
      </c>
      <c r="D2747" s="42">
        <f>_xll.qlCalendarAdvance(Calendar,$D2746,B2747,"f",FALSE)</f>
        <v>58726</v>
      </c>
      <c r="E2747" s="177">
        <f>_xll.qlInterestRateIndexValueDate(IndexON,D2747)</f>
        <v>58726</v>
      </c>
      <c r="F2747" s="193">
        <f>IFERROR(_xll.qlIndexFixing(IndexON,D2747,TRUE,_xll.ohTrigger(RecalcTrigger,TriggerON)),NA())</f>
        <v>1.1624615608507582E-2</v>
      </c>
      <c r="H2747" s="42">
        <f>_xll.qlCalendarAdvance(Calendar,$H2746,B2747,"f",FALSE)</f>
        <v>58726</v>
      </c>
      <c r="I2747" s="177">
        <f>_xll.qlInterestRateIndexValueDate(Index1M,$H2747)</f>
        <v>58728</v>
      </c>
      <c r="J2747" s="182">
        <f>IFERROR(_xll.qlIndexFixing(Index1M,$H2747,TRUE,_xll.ohTrigger(RecalcTrigger,Trigger1M)),NA())</f>
        <v>1.1595217843790029E-2</v>
      </c>
      <c r="K2747" s="44" t="e">
        <f>IFERROR(_xll.qlIndexFixing(Index3M,H2747,TRUE,_xll.ohTrigger(RecalcTrigger,Trigger3M)),NA())</f>
        <v>#N/A</v>
      </c>
      <c r="L2747" s="44">
        <f>IFERROR(_xll.qlIndexFixing(Index6M,$H2747,TRUE,_xll.ohTrigger(RecalcTrigger,Trigger6M)),NA())</f>
        <v>1.2028231761106029E-2</v>
      </c>
      <c r="M2747" s="183">
        <f>IFERROR(_xll.qlIndexFixing(Index1Y,$H2747,TRUE,_xll.ohTrigger(RecalcTrigger,Trigger1Y)),NA())</f>
        <v>1.231410003940705E-2</v>
      </c>
      <c r="N2747" s="182">
        <f>IFERROR(_xll.qlIndexFixing(ONIndex1M,I2747,TRUE,_xll.ohTrigger(RecalcTrigger,Trigger1M)),NA())</f>
        <v>1.1597800799174607E-2</v>
      </c>
      <c r="O2747" s="44" t="e">
        <f>IFERROR(_xll.qlIndexFixing(ONIndex3M,I2747,TRUE,_xll.ohTrigger(RecalcTrigger,Trigger3M)),NA())</f>
        <v>#N/A</v>
      </c>
      <c r="P2747" s="44">
        <f>IFERROR(_xll.qlIndexFixing(ONIndex6M,I2747,TRUE,_xll.ohTrigger(RecalcTrigger,Trigger6M)),NA())</f>
        <v>1.1964959674957143E-2</v>
      </c>
      <c r="Q2747" s="183">
        <f>IFERROR(_xll.qlIndexFixing(ONIndex1Y,I2747,TRUE,_xll.ohTrigger(RecalcTrigger,Trigger1Y)),NA())</f>
        <v>1.2332210599668159E-2</v>
      </c>
    </row>
    <row r="2748" spans="2:17" x14ac:dyDescent="0.2">
      <c r="B2748" s="39" t="s">
        <v>42</v>
      </c>
      <c r="D2748" s="42">
        <f>_xll.qlCalendarAdvance(Calendar,$D2747,B2748,"f",FALSE)</f>
        <v>58733</v>
      </c>
      <c r="E2748" s="177">
        <f>_xll.qlInterestRateIndexValueDate(IndexON,D2748)</f>
        <v>58733</v>
      </c>
      <c r="F2748" s="193">
        <f>IFERROR(_xll.qlIndexFixing(IndexON,D2748,TRUE,_xll.ohTrigger(RecalcTrigger,TriggerON)),NA())</f>
        <v>1.162093756975402E-2</v>
      </c>
      <c r="H2748" s="42">
        <f>_xll.qlCalendarAdvance(Calendar,$H2747,B2748,"f",FALSE)</f>
        <v>58733</v>
      </c>
      <c r="I2748" s="177">
        <f>_xll.qlInterestRateIndexValueDate(Index1M,$H2748)</f>
        <v>58735</v>
      </c>
      <c r="J2748" s="182">
        <f>IFERROR(_xll.qlIndexFixing(Index1M,$H2748,TRUE,_xll.ohTrigger(RecalcTrigger,Trigger1M)),NA())</f>
        <v>1.1590159953233647E-2</v>
      </c>
      <c r="K2748" s="44" t="e">
        <f>IFERROR(_xll.qlIndexFixing(Index3M,H2748,TRUE,_xll.ohTrigger(RecalcTrigger,Trigger3M)),NA())</f>
        <v>#N/A</v>
      </c>
      <c r="L2748" s="44">
        <f>IFERROR(_xll.qlIndexFixing(Index6M,$H2748,TRUE,_xll.ohTrigger(RecalcTrigger,Trigger6M)),NA())</f>
        <v>1.2030522911376854E-2</v>
      </c>
      <c r="M2748" s="183">
        <f>IFERROR(_xll.qlIndexFixing(Index1Y,$H2748,TRUE,_xll.ohTrigger(RecalcTrigger,Trigger1Y)),NA())</f>
        <v>1.2310674498057953E-2</v>
      </c>
      <c r="N2748" s="182">
        <f>IFERROR(_xll.qlIndexFixing(ONIndex1M,I2748,TRUE,_xll.ohTrigger(RecalcTrigger,Trigger1M)),NA())</f>
        <v>1.1592663786679225E-2</v>
      </c>
      <c r="O2748" s="44" t="e">
        <f>IFERROR(_xll.qlIndexFixing(ONIndex3M,I2748,TRUE,_xll.ohTrigger(RecalcTrigger,Trigger3M)),NA())</f>
        <v>#N/A</v>
      </c>
      <c r="P2748" s="44">
        <f>IFERROR(_xll.qlIndexFixing(ONIndex6M,I2748,TRUE,_xll.ohTrigger(RecalcTrigger,Trigger6M)),NA())</f>
        <v>1.1966698279897159E-2</v>
      </c>
      <c r="Q2748" s="183">
        <f>IFERROR(_xll.qlIndexFixing(ONIndex1Y,I2748,TRUE,_xll.ohTrigger(RecalcTrigger,Trigger1Y)),NA())</f>
        <v>1.232791517773002E-2</v>
      </c>
    </row>
    <row r="2749" spans="2:17" x14ac:dyDescent="0.2">
      <c r="B2749" s="39" t="s">
        <v>42</v>
      </c>
      <c r="D2749" s="42">
        <f>_xll.qlCalendarAdvance(Calendar,$D2748,B2749,"f",FALSE)</f>
        <v>58740</v>
      </c>
      <c r="E2749" s="177">
        <f>_xll.qlInterestRateIndexValueDate(IndexON,D2749)</f>
        <v>58740</v>
      </c>
      <c r="F2749" s="193">
        <f>IFERROR(_xll.qlIndexFixing(IndexON,D2749,TRUE,_xll.ohTrigger(RecalcTrigger,TriggerON)),NA())</f>
        <v>1.1617309915017415E-2</v>
      </c>
      <c r="H2749" s="42">
        <f>_xll.qlCalendarAdvance(Calendar,$H2748,B2749,"f",FALSE)</f>
        <v>58740</v>
      </c>
      <c r="I2749" s="177">
        <f>_xll.qlInterestRateIndexValueDate(Index1M,$H2749)</f>
        <v>58742</v>
      </c>
      <c r="J2749" s="182">
        <f>IFERROR(_xll.qlIndexFixing(Index1M,$H2749,TRUE,_xll.ohTrigger(RecalcTrigger,Trigger1M)),NA())</f>
        <v>1.1585153420924921E-2</v>
      </c>
      <c r="K2749" s="44" t="e">
        <f>IFERROR(_xll.qlIndexFixing(Index3M,H2749,TRUE,_xll.ohTrigger(RecalcTrigger,Trigger3M)),NA())</f>
        <v>#N/A</v>
      </c>
      <c r="L2749" s="44">
        <f>IFERROR(_xll.qlIndexFixing(Index6M,$H2749,TRUE,_xll.ohTrigger(RecalcTrigger,Trigger6M)),NA())</f>
        <v>1.2032839239097693E-2</v>
      </c>
      <c r="M2749" s="183">
        <f>IFERROR(_xll.qlIndexFixing(Index1Y,$H2749,TRUE,_xll.ohTrigger(RecalcTrigger,Trigger1Y)),NA())</f>
        <v>1.2307285830246283E-2</v>
      </c>
      <c r="N2749" s="182">
        <f>IFERROR(_xll.qlIndexFixing(ONIndex1M,I2749,TRUE,_xll.ohTrigger(RecalcTrigger,Trigger1M)),NA())</f>
        <v>1.1587577926706061E-2</v>
      </c>
      <c r="O2749" s="44" t="e">
        <f>IFERROR(_xll.qlIndexFixing(ONIndex3M,I2749,TRUE,_xll.ohTrigger(RecalcTrigger,Trigger3M)),NA())</f>
        <v>#N/A</v>
      </c>
      <c r="P2749" s="44">
        <f>IFERROR(_xll.qlIndexFixing(ONIndex6M,I2749,TRUE,_xll.ohTrigger(RecalcTrigger,Trigger6M)),NA())</f>
        <v>1.1968516965339404E-2</v>
      </c>
      <c r="Q2749" s="183">
        <f>IFERROR(_xll.qlIndexFixing(ONIndex1Y,I2749,TRUE,_xll.ohTrigger(RecalcTrigger,Trigger1Y)),NA())</f>
        <v>1.2323654586410271E-2</v>
      </c>
    </row>
    <row r="2750" spans="2:17" x14ac:dyDescent="0.2">
      <c r="B2750" s="39" t="s">
        <v>42</v>
      </c>
      <c r="D2750" s="42">
        <f>_xll.qlCalendarAdvance(Calendar,$D2749,B2750,"f",FALSE)</f>
        <v>58747</v>
      </c>
      <c r="E2750" s="177">
        <f>_xll.qlInterestRateIndexValueDate(IndexON,D2750)</f>
        <v>58747</v>
      </c>
      <c r="F2750" s="193">
        <f>IFERROR(_xll.qlIndexFixing(IndexON,D2750,TRUE,_xll.ohTrigger(RecalcTrigger,TriggerON)),NA())</f>
        <v>1.1613732732627113E-2</v>
      </c>
      <c r="H2750" s="42">
        <f>_xll.qlCalendarAdvance(Calendar,$H2749,B2750,"f",FALSE)</f>
        <v>58747</v>
      </c>
      <c r="I2750" s="177">
        <f>_xll.qlInterestRateIndexValueDate(Index1M,$H2750)</f>
        <v>58749</v>
      </c>
      <c r="J2750" s="182">
        <f>IFERROR(_xll.qlIndexFixing(Index1M,$H2750,TRUE,_xll.ohTrigger(RecalcTrigger,Trigger1M)),NA())</f>
        <v>1.1580198339702086E-2</v>
      </c>
      <c r="K2750" s="44" t="e">
        <f>IFERROR(_xll.qlIndexFixing(Index3M,H2750,TRUE,_xll.ohTrigger(RecalcTrigger,Trigger3M)),NA())</f>
        <v>#N/A</v>
      </c>
      <c r="L2750" s="44">
        <f>IFERROR(_xll.qlIndexFixing(Index6M,$H2750,TRUE,_xll.ohTrigger(RecalcTrigger,Trigger6M)),NA())</f>
        <v>1.2034805643372965E-2</v>
      </c>
      <c r="M2750" s="183">
        <f>IFERROR(_xll.qlIndexFixing(Index1Y,$H2750,TRUE,_xll.ohTrigger(RecalcTrigger,Trigger1Y)),NA())</f>
        <v>1.2303934098425756E-2</v>
      </c>
      <c r="N2750" s="182">
        <f>IFERROR(_xll.qlIndexFixing(ONIndex1M,I2750,TRUE,_xll.ohTrigger(RecalcTrigger,Trigger1M)),NA())</f>
        <v>1.1582543311901006E-2</v>
      </c>
      <c r="O2750" s="44" t="e">
        <f>IFERROR(_xll.qlIndexFixing(ONIndex3M,I2750,TRUE,_xll.ohTrigger(RecalcTrigger,Trigger3M)),NA())</f>
        <v>#N/A</v>
      </c>
      <c r="P2750" s="44">
        <f>IFERROR(_xll.qlIndexFixing(ONIndex6M,I2750,TRUE,_xll.ohTrigger(RecalcTrigger,Trigger6M)),NA())</f>
        <v>1.197041585798253E-2</v>
      </c>
      <c r="Q2750" s="183">
        <f>IFERROR(_xll.qlIndexFixing(ONIndex1Y,I2750,TRUE,_xll.ohTrigger(RecalcTrigger,Trigger1Y)),NA())</f>
        <v>1.2319428888138972E-2</v>
      </c>
    </row>
    <row r="2751" spans="2:17" x14ac:dyDescent="0.2">
      <c r="B2751" s="39" t="s">
        <v>42</v>
      </c>
      <c r="D2751" s="42">
        <f>_xll.qlCalendarAdvance(Calendar,$D2750,B2751,"f",FALSE)</f>
        <v>58754</v>
      </c>
      <c r="E2751" s="177">
        <f>_xll.qlInterestRateIndexValueDate(IndexON,D2751)</f>
        <v>58754</v>
      </c>
      <c r="F2751" s="193">
        <f>IFERROR(_xll.qlIndexFixing(IndexON,D2751,TRUE,_xll.ohTrigger(RecalcTrigger,TriggerON)),NA())</f>
        <v>1.1610206110992394E-2</v>
      </c>
      <c r="H2751" s="42">
        <f>_xll.qlCalendarAdvance(Calendar,$H2750,B2751,"f",FALSE)</f>
        <v>58754</v>
      </c>
      <c r="I2751" s="177">
        <f>_xll.qlInterestRateIndexValueDate(Index1M,$H2751)</f>
        <v>58756</v>
      </c>
      <c r="J2751" s="182">
        <f>IFERROR(_xll.qlIndexFixing(Index1M,$H2751,TRUE,_xll.ohTrigger(RecalcTrigger,Trigger1M)),NA())</f>
        <v>1.1575294802393388E-2</v>
      </c>
      <c r="K2751" s="44" t="e">
        <f>IFERROR(_xll.qlIndexFixing(Index3M,H2751,TRUE,_xll.ohTrigger(RecalcTrigger,Trigger3M)),NA())</f>
        <v>#N/A</v>
      </c>
      <c r="L2751" s="44">
        <f>IFERROR(_xll.qlIndexFixing(Index6M,$H2751,TRUE,_xll.ohTrigger(RecalcTrigger,Trigger6M)),NA())</f>
        <v>1.2037162506077082E-2</v>
      </c>
      <c r="M2751" s="183">
        <f>IFERROR(_xll.qlIndexFixing(Index1Y,$H2751,TRUE,_xll.ohTrigger(RecalcTrigger,Trigger1Y)),NA())</f>
        <v>1.2300619365052931E-2</v>
      </c>
      <c r="N2751" s="182">
        <f>IFERROR(_xll.qlIndexFixing(ONIndex1M,I2751,TRUE,_xll.ohTrigger(RecalcTrigger,Trigger1M)),NA())</f>
        <v>1.1577560035149759E-2</v>
      </c>
      <c r="O2751" s="44" t="e">
        <f>IFERROR(_xll.qlIndexFixing(ONIndex3M,I2751,TRUE,_xll.ohTrigger(RecalcTrigger,Trigger3M)),NA())</f>
        <v>#N/A</v>
      </c>
      <c r="P2751" s="44">
        <f>IFERROR(_xll.qlIndexFixing(ONIndex6M,I2751,TRUE,_xll.ohTrigger(RecalcTrigger,Trigger6M)),NA())</f>
        <v>1.1972395083885701E-2</v>
      </c>
      <c r="Q2751" s="183">
        <f>IFERROR(_xll.qlIndexFixing(ONIndex1Y,I2751,TRUE,_xll.ohTrigger(RecalcTrigger,Trigger1Y)),NA())</f>
        <v>1.2315238144706697E-2</v>
      </c>
    </row>
    <row r="2752" spans="2:17" x14ac:dyDescent="0.2">
      <c r="B2752" s="39" t="s">
        <v>42</v>
      </c>
      <c r="D2752" s="42">
        <f>_xll.qlCalendarAdvance(Calendar,$D2751,B2752,"f",FALSE)</f>
        <v>58761</v>
      </c>
      <c r="E2752" s="177">
        <f>_xll.qlInterestRateIndexValueDate(IndexON,D2752)</f>
        <v>58761</v>
      </c>
      <c r="F2752" s="193">
        <f>IFERROR(_xll.qlIndexFixing(IndexON,D2752,TRUE,_xll.ohTrigger(RecalcTrigger,TriggerON)),NA())</f>
        <v>1.1606730138682408E-2</v>
      </c>
      <c r="H2752" s="42">
        <f>_xll.qlCalendarAdvance(Calendar,$H2751,B2752,"f",FALSE)</f>
        <v>58761</v>
      </c>
      <c r="I2752" s="177">
        <f>_xll.qlInterestRateIndexValueDate(Index1M,$H2752)</f>
        <v>58763</v>
      </c>
      <c r="J2752" s="182">
        <f>IFERROR(_xll.qlIndexFixing(Index1M,$H2752,TRUE,_xll.ohTrigger(RecalcTrigger,Trigger1M)),NA())</f>
        <v>1.1570442901849554E-2</v>
      </c>
      <c r="K2752" s="44" t="e">
        <f>IFERROR(_xll.qlIndexFixing(Index3M,H2752,TRUE,_xll.ohTrigger(RecalcTrigger,Trigger3M)),NA())</f>
        <v>#N/A</v>
      </c>
      <c r="L2752" s="44">
        <f>IFERROR(_xll.qlIndexFixing(Index6M,$H2752,TRUE,_xll.ohTrigger(RecalcTrigger,Trigger6M)),NA())</f>
        <v>1.2039535054262841E-2</v>
      </c>
      <c r="M2752" s="183">
        <f>IFERROR(_xll.qlIndexFixing(Index1Y,$H2752,TRUE,_xll.ohTrigger(RecalcTrigger,Trigger1Y)),NA())</f>
        <v>1.2297341692587874E-2</v>
      </c>
      <c r="N2752" s="182">
        <f>IFERROR(_xll.qlIndexFixing(ONIndex1M,I2752,TRUE,_xll.ohTrigger(RecalcTrigger,Trigger1M)),NA())</f>
        <v>1.1572628189178147E-2</v>
      </c>
      <c r="O2752" s="44" t="e">
        <f>IFERROR(_xll.qlIndexFixing(ONIndex3M,I2752,TRUE,_xll.ohTrigger(RecalcTrigger,Trigger3M)),NA())</f>
        <v>#N/A</v>
      </c>
      <c r="P2752" s="44">
        <f>IFERROR(_xll.qlIndexFixing(ONIndex6M,I2752,TRUE,_xll.ohTrigger(RecalcTrigger,Trigger6M)),NA())</f>
        <v>1.1974454769427822E-2</v>
      </c>
      <c r="Q2752" s="183">
        <f>IFERROR(_xll.qlIndexFixing(ONIndex1Y,I2752,TRUE,_xll.ohTrigger(RecalcTrigger,Trigger1Y)),NA())</f>
        <v>1.231108241806389E-2</v>
      </c>
    </row>
    <row r="2753" spans="2:17" x14ac:dyDescent="0.2">
      <c r="B2753" s="39" t="s">
        <v>42</v>
      </c>
      <c r="D2753" s="42">
        <f>_xll.qlCalendarAdvance(Calendar,$D2752,B2753,"f",FALSE)</f>
        <v>58768</v>
      </c>
      <c r="E2753" s="177">
        <f>_xll.qlInterestRateIndexValueDate(IndexON,D2753)</f>
        <v>58768</v>
      </c>
      <c r="F2753" s="193">
        <f>IFERROR(_xll.qlIndexFixing(IndexON,D2753,TRUE,_xll.ohTrigger(RecalcTrigger,TriggerON)),NA())</f>
        <v>1.1603304904186373E-2</v>
      </c>
      <c r="H2753" s="42">
        <f>_xll.qlCalendarAdvance(Calendar,$H2752,B2753,"f",FALSE)</f>
        <v>58768</v>
      </c>
      <c r="I2753" s="177">
        <f>_xll.qlInterestRateIndexValueDate(Index1M,$H2753)</f>
        <v>58770</v>
      </c>
      <c r="J2753" s="182">
        <f>IFERROR(_xll.qlIndexFixing(Index1M,$H2753,TRUE,_xll.ohTrigger(RecalcTrigger,Trigger1M)),NA())</f>
        <v>1.1565642730896331E-2</v>
      </c>
      <c r="K2753" s="44" t="e">
        <f>IFERROR(_xll.qlIndexFixing(Index3M,H2753,TRUE,_xll.ohTrigger(RecalcTrigger,Trigger3M)),NA())</f>
        <v>#N/A</v>
      </c>
      <c r="L2753" s="44">
        <f>IFERROR(_xll.qlIndexFixing(Index6M,$H2753,TRUE,_xll.ohTrigger(RecalcTrigger,Trigger6M)),NA())</f>
        <v>1.204192006233719E-2</v>
      </c>
      <c r="M2753" s="183">
        <f>IFERROR(_xll.qlIndexFixing(Index1Y,$H2753,TRUE,_xll.ohTrigger(RecalcTrigger,Trigger1Y)),NA())</f>
        <v>1.2294101143493934E-2</v>
      </c>
      <c r="N2753" s="182">
        <f>IFERROR(_xll.qlIndexFixing(ONIndex1M,I2753,TRUE,_xll.ohTrigger(RecalcTrigger,Trigger1M)),NA())</f>
        <v>1.1567747866711997E-2</v>
      </c>
      <c r="O2753" s="44" t="e">
        <f>IFERROR(_xll.qlIndexFixing(ONIndex3M,I2753,TRUE,_xll.ohTrigger(RecalcTrigger,Trigger3M)),NA())</f>
        <v>#N/A</v>
      </c>
      <c r="P2753" s="44">
        <f>IFERROR(_xll.qlIndexFixing(ONIndex6M,I2753,TRUE,_xll.ohTrigger(RecalcTrigger,Trigger6M)),NA())</f>
        <v>1.1976595041227611E-2</v>
      </c>
      <c r="Q2753" s="183">
        <f>IFERROR(_xll.qlIndexFixing(ONIndex1Y,I2753,TRUE,_xll.ohTrigger(RecalcTrigger,Trigger1Y)),NA())</f>
        <v>1.2306961770400804E-2</v>
      </c>
    </row>
    <row r="2754" spans="2:17" x14ac:dyDescent="0.2">
      <c r="B2754" s="39" t="s">
        <v>42</v>
      </c>
      <c r="D2754" s="42">
        <f>_xll.qlCalendarAdvance(Calendar,$D2753,B2754,"f",FALSE)</f>
        <v>58775</v>
      </c>
      <c r="E2754" s="177">
        <f>_xll.qlInterestRateIndexValueDate(IndexON,D2754)</f>
        <v>58775</v>
      </c>
      <c r="F2754" s="193">
        <f>IFERROR(_xll.qlIndexFixing(IndexON,D2754,TRUE,_xll.ohTrigger(RecalcTrigger,TriggerON)),NA())</f>
        <v>1.159993049567376E-2</v>
      </c>
      <c r="H2754" s="42">
        <f>_xll.qlCalendarAdvance(Calendar,$H2753,B2754,"f",FALSE)</f>
        <v>58775</v>
      </c>
      <c r="I2754" s="177">
        <f>_xll.qlInterestRateIndexValueDate(Index1M,$H2754)</f>
        <v>58777</v>
      </c>
      <c r="J2754" s="182">
        <f>IFERROR(_xll.qlIndexFixing(Index1M,$H2754,TRUE,_xll.ohTrigger(RecalcTrigger,Trigger1M)),NA())</f>
        <v>1.1560894382369458E-2</v>
      </c>
      <c r="K2754" s="44" t="e">
        <f>IFERROR(_xll.qlIndexFixing(Index3M,H2754,TRUE,_xll.ohTrigger(RecalcTrigger,Trigger3M)),NA())</f>
        <v>#N/A</v>
      </c>
      <c r="L2754" s="44">
        <f>IFERROR(_xll.qlIndexFixing(Index6M,$H2754,TRUE,_xll.ohTrigger(RecalcTrigger,Trigger6M)),NA())</f>
        <v>1.2044686642236664E-2</v>
      </c>
      <c r="M2754" s="183">
        <f>IFERROR(_xll.qlIndexFixing(Index1Y,$H2754,TRUE,_xll.ohTrigger(RecalcTrigger,Trigger1Y)),NA())</f>
        <v>1.2290897780237963E-2</v>
      </c>
      <c r="N2754" s="182">
        <f>IFERROR(_xll.qlIndexFixing(ONIndex1M,I2754,TRUE,_xll.ohTrigger(RecalcTrigger,Trigger1M)),NA())</f>
        <v>1.1562919160876817E-2</v>
      </c>
      <c r="O2754" s="44" t="e">
        <f>IFERROR(_xll.qlIndexFixing(ONIndex3M,I2754,TRUE,_xll.ohTrigger(RecalcTrigger,Trigger3M)),NA())</f>
        <v>#N/A</v>
      </c>
      <c r="P2754" s="44">
        <f>IFERROR(_xll.qlIndexFixing(ONIndex6M,I2754,TRUE,_xll.ohTrigger(RecalcTrigger,Trigger6M)),NA())</f>
        <v>1.1978816025663974E-2</v>
      </c>
      <c r="Q2754" s="183">
        <f>IFERROR(_xll.qlIndexFixing(ONIndex1Y,I2754,TRUE,_xll.ohTrigger(RecalcTrigger,Trigger1Y)),NA())</f>
        <v>1.2302876263907692E-2</v>
      </c>
    </row>
    <row r="2755" spans="2:17" x14ac:dyDescent="0.2">
      <c r="B2755" s="39" t="s">
        <v>42</v>
      </c>
      <c r="D2755" s="42">
        <f>_xll.qlCalendarAdvance(Calendar,$D2754,B2755,"f",FALSE)</f>
        <v>58782</v>
      </c>
      <c r="E2755" s="177">
        <f>_xll.qlInterestRateIndexValueDate(IndexON,D2755)</f>
        <v>58782</v>
      </c>
      <c r="F2755" s="193">
        <f>IFERROR(_xll.qlIndexFixing(IndexON,D2755,TRUE,_xll.ohTrigger(RecalcTrigger,TriggerON)),NA())</f>
        <v>1.1596607001793657E-2</v>
      </c>
      <c r="H2755" s="42">
        <f>_xll.qlCalendarAdvance(Calendar,$H2754,B2755,"f",FALSE)</f>
        <v>58782</v>
      </c>
      <c r="I2755" s="177">
        <f>_xll.qlInterestRateIndexValueDate(Index1M,$H2755)</f>
        <v>58784</v>
      </c>
      <c r="J2755" s="182">
        <f>IFERROR(_xll.qlIndexFixing(Index1M,$H2755,TRUE,_xll.ohTrigger(RecalcTrigger,Trigger1M)),NA())</f>
        <v>1.1556197949114666E-2</v>
      </c>
      <c r="K2755" s="44" t="e">
        <f>IFERROR(_xll.qlIndexFixing(Index3M,H2755,TRUE,_xll.ohTrigger(RecalcTrigger,Trigger3M)),NA())</f>
        <v>#N/A</v>
      </c>
      <c r="L2755" s="44">
        <f>IFERROR(_xll.qlIndexFixing(Index6M,$H2755,TRUE,_xll.ohTrigger(RecalcTrigger,Trigger6M)),NA())</f>
        <v>1.2047086819324513E-2</v>
      </c>
      <c r="M2755" s="183">
        <f>IFERROR(_xll.qlIndexFixing(Index1Y,$H2755,TRUE,_xll.ohTrigger(RecalcTrigger,Trigger1Y)),NA())</f>
        <v>1.2287731665289884E-2</v>
      </c>
      <c r="N2755" s="182">
        <f>IFERROR(_xll.qlIndexFixing(ONIndex1M,I2755,TRUE,_xll.ohTrigger(RecalcTrigger,Trigger1M)),NA())</f>
        <v>1.1558142164238561E-2</v>
      </c>
      <c r="O2755" s="44" t="e">
        <f>IFERROR(_xll.qlIndexFixing(ONIndex3M,I2755,TRUE,_xll.ohTrigger(RecalcTrigger,Trigger3M)),NA())</f>
        <v>#N/A</v>
      </c>
      <c r="P2755" s="44">
        <f>IFERROR(_xll.qlIndexFixing(ONIndex6M,I2755,TRUE,_xll.ohTrigger(RecalcTrigger,Trigger6M)),NA())</f>
        <v>1.1981117848796075E-2</v>
      </c>
      <c r="Q2755" s="183">
        <f>IFERROR(_xll.qlIndexFixing(ONIndex1Y,I2755,TRUE,_xll.ohTrigger(RecalcTrigger,Trigger1Y)),NA())</f>
        <v>1.2298825960534998E-2</v>
      </c>
    </row>
    <row r="2756" spans="2:17" x14ac:dyDescent="0.2">
      <c r="B2756" s="39" t="s">
        <v>42</v>
      </c>
      <c r="D2756" s="42">
        <f>_xll.qlCalendarAdvance(Calendar,$D2755,B2756,"f",FALSE)</f>
        <v>58789</v>
      </c>
      <c r="E2756" s="177">
        <f>_xll.qlInterestRateIndexValueDate(IndexON,D2756)</f>
        <v>58789</v>
      </c>
      <c r="F2756" s="193">
        <f>IFERROR(_xll.qlIndexFixing(IndexON,D2756,TRUE,_xll.ohTrigger(RecalcTrigger,TriggerON)),NA())</f>
        <v>1.159333451103528E-2</v>
      </c>
      <c r="H2756" s="42">
        <f>_xll.qlCalendarAdvance(Calendar,$H2755,B2756,"f",FALSE)</f>
        <v>58789</v>
      </c>
      <c r="I2756" s="177">
        <f>_xll.qlInterestRateIndexValueDate(Index1M,$H2756)</f>
        <v>58791</v>
      </c>
      <c r="J2756" s="182">
        <f>IFERROR(_xll.qlIndexFixing(Index1M,$H2756,TRUE,_xll.ohTrigger(RecalcTrigger,Trigger1M)),NA())</f>
        <v>1.1551553523970193E-2</v>
      </c>
      <c r="K2756" s="44" t="e">
        <f>IFERROR(_xll.qlIndexFixing(Index3M,H2756,TRUE,_xll.ohTrigger(RecalcTrigger,Trigger3M)),NA())</f>
        <v>#N/A</v>
      </c>
      <c r="L2756" s="44">
        <f>IFERROR(_xll.qlIndexFixing(Index6M,$H2756,TRUE,_xll.ohTrigger(RecalcTrigger,Trigger6M)),NA())</f>
        <v>1.2049489717415566E-2</v>
      </c>
      <c r="M2756" s="183">
        <f>IFERROR(_xll.qlIndexFixing(Index1Y,$H2756,TRUE,_xll.ohTrigger(RecalcTrigger,Trigger1Y)),NA())</f>
        <v>1.2284602861122899E-2</v>
      </c>
      <c r="N2756" s="182">
        <f>IFERROR(_xll.qlIndexFixing(ONIndex1M,I2756,TRUE,_xll.ohTrigger(RecalcTrigger,Trigger1M)),NA())</f>
        <v>1.1553416969602992E-2</v>
      </c>
      <c r="O2756" s="44" t="e">
        <f>IFERROR(_xll.qlIndexFixing(ONIndex3M,I2756,TRUE,_xll.ohTrigger(RecalcTrigger,Trigger3M)),NA())</f>
        <v>#N/A</v>
      </c>
      <c r="P2756" s="44">
        <f>IFERROR(_xll.qlIndexFixing(ONIndex6M,I2756,TRUE,_xll.ohTrigger(RecalcTrigger,Trigger6M)),NA())</f>
        <v>1.1983500354348919E-2</v>
      </c>
      <c r="Q2756" s="183">
        <f>IFERROR(_xll.qlIndexFixing(ONIndex1Y,I2756,TRUE,_xll.ohTrigger(RecalcTrigger,Trigger1Y)),NA())</f>
        <v>1.2294810922153232E-2</v>
      </c>
    </row>
    <row r="2757" spans="2:17" x14ac:dyDescent="0.2">
      <c r="B2757" s="39" t="s">
        <v>42</v>
      </c>
      <c r="D2757" s="42">
        <f>_xll.qlCalendarAdvance(Calendar,$D2756,B2757,"f",FALSE)</f>
        <v>58796</v>
      </c>
      <c r="E2757" s="177">
        <f>_xll.qlInterestRateIndexValueDate(IndexON,D2757)</f>
        <v>58796</v>
      </c>
      <c r="F2757" s="193">
        <f>IFERROR(_xll.qlIndexFixing(IndexON,D2757,TRUE,_xll.ohTrigger(RecalcTrigger,TriggerON)),NA())</f>
        <v>1.1590113111488165E-2</v>
      </c>
      <c r="H2757" s="42">
        <f>_xll.qlCalendarAdvance(Calendar,$H2756,B2757,"f",FALSE)</f>
        <v>58796</v>
      </c>
      <c r="I2757" s="177">
        <f>_xll.qlInterestRateIndexValueDate(Index1M,$H2757)</f>
        <v>58798</v>
      </c>
      <c r="J2757" s="182">
        <f>IFERROR(_xll.qlIndexFixing(Index1M,$H2757,TRUE,_xll.ohTrigger(RecalcTrigger,Trigger1M)),NA())</f>
        <v>1.1546961199769279E-2</v>
      </c>
      <c r="K2757" s="44" t="e">
        <f>IFERROR(_xll.qlIndexFixing(Index3M,H2757,TRUE,_xll.ohTrigger(RecalcTrigger,Trigger3M)),NA())</f>
        <v>#N/A</v>
      </c>
      <c r="L2757" s="44">
        <f>IFERROR(_xll.qlIndexFixing(Index6M,$H2757,TRUE,_xll.ohTrigger(RecalcTrigger,Trigger6M)),NA())</f>
        <v>1.2051892148702002E-2</v>
      </c>
      <c r="M2757" s="183">
        <f>IFERROR(_xll.qlIndexFixing(Index1Y,$H2757,TRUE,_xll.ohTrigger(RecalcTrigger,Trigger1Y)),NA())</f>
        <v>1.2281511430213938E-2</v>
      </c>
      <c r="N2757" s="182">
        <f>IFERROR(_xll.qlIndexFixing(ONIndex1M,I2757,TRUE,_xll.ohTrigger(RecalcTrigger,Trigger1M)),NA())</f>
        <v>1.1548743669775874E-2</v>
      </c>
      <c r="O2757" s="44" t="e">
        <f>IFERROR(_xll.qlIndexFixing(ONIndex3M,I2757,TRUE,_xll.ohTrigger(RecalcTrigger,Trigger3M)),NA())</f>
        <v>#N/A</v>
      </c>
      <c r="P2757" s="44">
        <f>IFERROR(_xll.qlIndexFixing(ONIndex6M,I2757,TRUE,_xll.ohTrigger(RecalcTrigger,Trigger6M)),NA())</f>
        <v>1.1985916646395367E-2</v>
      </c>
      <c r="Q2757" s="183">
        <f>IFERROR(_xll.qlIndexFixing(ONIndex1Y,I2757,TRUE,_xll.ohTrigger(RecalcTrigger,Trigger1Y)),NA())</f>
        <v>1.2290831211192454E-2</v>
      </c>
    </row>
    <row r="2758" spans="2:17" x14ac:dyDescent="0.2">
      <c r="B2758" s="39" t="s">
        <v>42</v>
      </c>
      <c r="D2758" s="42">
        <f>_xll.qlCalendarAdvance(Calendar,$D2757,B2758,"f",FALSE)</f>
        <v>58803</v>
      </c>
      <c r="E2758" s="177">
        <f>_xll.qlInterestRateIndexValueDate(IndexON,D2758)</f>
        <v>58803</v>
      </c>
      <c r="F2758" s="193">
        <f>IFERROR(_xll.qlIndexFixing(IndexON,D2758,TRUE,_xll.ohTrigger(RecalcTrigger,TriggerON)),NA())</f>
        <v>1.1586942891881336E-2</v>
      </c>
      <c r="H2758" s="42">
        <f>_xll.qlCalendarAdvance(Calendar,$H2757,B2758,"f",FALSE)</f>
        <v>58803</v>
      </c>
      <c r="I2758" s="177">
        <f>_xll.qlInterestRateIndexValueDate(Index1M,$H2758)</f>
        <v>58805</v>
      </c>
      <c r="J2758" s="182">
        <f>IFERROR(_xll.qlIndexFixing(Index1M,$H2758,TRUE,_xll.ohTrigger(RecalcTrigger,Trigger1M)),NA())</f>
        <v>1.1542421069355158E-2</v>
      </c>
      <c r="K2758" s="44" t="e">
        <f>IFERROR(_xll.qlIndexFixing(Index3M,H2758,TRUE,_xll.ohTrigger(RecalcTrigger,Trigger3M)),NA())</f>
        <v>#N/A</v>
      </c>
      <c r="L2758" s="44">
        <f>IFERROR(_xll.qlIndexFixing(Index6M,$H2758,TRUE,_xll.ohTrigger(RecalcTrigger,Trigger6M)),NA())</f>
        <v>1.2054292316653862E-2</v>
      </c>
      <c r="M2758" s="183">
        <f>IFERROR(_xll.qlIndexFixing(Index1Y,$H2758,TRUE,_xll.ohTrigger(RecalcTrigger,Trigger1Y)),NA())</f>
        <v>1.2278457435042991E-2</v>
      </c>
      <c r="N2758" s="182">
        <f>IFERROR(_xll.qlIndexFixing(ONIndex1M,I2758,TRUE,_xll.ohTrigger(RecalcTrigger,Trigger1M)),NA())</f>
        <v>1.1544122357802777E-2</v>
      </c>
      <c r="O2758" s="44" t="e">
        <f>IFERROR(_xll.qlIndexFixing(ONIndex3M,I2758,TRUE,_xll.ohTrigger(RecalcTrigger,Trigger3M)),NA())</f>
        <v>#N/A</v>
      </c>
      <c r="P2758" s="44">
        <f>IFERROR(_xll.qlIndexFixing(ONIndex6M,I2758,TRUE,_xll.ohTrigger(RecalcTrigger,Trigger6M)),NA())</f>
        <v>1.198833077641126E-2</v>
      </c>
      <c r="Q2758" s="183">
        <f>IFERROR(_xll.qlIndexFixing(ONIndex1Y,I2758,TRUE,_xll.ohTrigger(RecalcTrigger,Trigger1Y)),NA())</f>
        <v>1.2286886889363302E-2</v>
      </c>
    </row>
    <row r="2759" spans="2:17" x14ac:dyDescent="0.2">
      <c r="B2759" s="39" t="s">
        <v>42</v>
      </c>
      <c r="D2759" s="42">
        <f>_xll.qlCalendarAdvance(Calendar,$D2758,B2759,"f",FALSE)</f>
        <v>58810</v>
      </c>
      <c r="E2759" s="177">
        <f>_xll.qlInterestRateIndexValueDate(IndexON,D2759)</f>
        <v>58810</v>
      </c>
      <c r="F2759" s="193">
        <f>IFERROR(_xll.qlIndexFixing(IndexON,D2759,TRUE,_xll.ohTrigger(RecalcTrigger,TriggerON)),NA())</f>
        <v>1.1583823940704008E-2</v>
      </c>
      <c r="H2759" s="42">
        <f>_xll.qlCalendarAdvance(Calendar,$H2758,B2759,"f",FALSE)</f>
        <v>58810</v>
      </c>
      <c r="I2759" s="177">
        <f>_xll.qlInterestRateIndexValueDate(Index1M,$H2759)</f>
        <v>58812</v>
      </c>
      <c r="J2759" s="182">
        <f>IFERROR(_xll.qlIndexFixing(Index1M,$H2759,TRUE,_xll.ohTrigger(RecalcTrigger,Trigger1M)),NA())</f>
        <v>1.1537933225571062E-2</v>
      </c>
      <c r="K2759" s="44" t="e">
        <f>IFERROR(_xll.qlIndexFixing(Index3M,H2759,TRUE,_xll.ohTrigger(RecalcTrigger,Trigger3M)),NA())</f>
        <v>#N/A</v>
      </c>
      <c r="L2759" s="44">
        <f>IFERROR(_xll.qlIndexFixing(Index6M,$H2759,TRUE,_xll.ohTrigger(RecalcTrigger,Trigger6M)),NA())</f>
        <v>1.2056318176649492E-2</v>
      </c>
      <c r="M2759" s="183">
        <f>IFERROR(_xll.qlIndexFixing(Index1Y,$H2759,TRUE,_xll.ohTrigger(RecalcTrigger,Trigger1Y)),NA())</f>
        <v>1.2275440938093778E-2</v>
      </c>
      <c r="N2759" s="182">
        <f>IFERROR(_xll.qlIndexFixing(ONIndex1M,I2759,TRUE,_xll.ohTrigger(RecalcTrigger,Trigger1M)),NA())</f>
        <v>1.1539553126329594E-2</v>
      </c>
      <c r="O2759" s="44" t="e">
        <f>IFERROR(_xll.qlIndexFixing(ONIndex3M,I2759,TRUE,_xll.ohTrigger(RecalcTrigger,Trigger3M)),NA())</f>
        <v>#N/A</v>
      </c>
      <c r="P2759" s="44">
        <f>IFERROR(_xll.qlIndexFixing(ONIndex6M,I2759,TRUE,_xll.ohTrigger(RecalcTrigger,Trigger6M)),NA())</f>
        <v>1.1990742728968939E-2</v>
      </c>
      <c r="Q2759" s="183">
        <f>IFERROR(_xll.qlIndexFixing(ONIndex1Y,I2759,TRUE,_xll.ohTrigger(RecalcTrigger,Trigger1Y)),NA())</f>
        <v>1.22829780190159E-2</v>
      </c>
    </row>
    <row r="2760" spans="2:17" x14ac:dyDescent="0.2">
      <c r="B2760" s="39" t="s">
        <v>42</v>
      </c>
      <c r="D2760" s="42">
        <f>_xll.qlCalendarAdvance(Calendar,$D2759,B2760,"f",FALSE)</f>
        <v>58817</v>
      </c>
      <c r="E2760" s="177">
        <f>_xll.qlInterestRateIndexValueDate(IndexON,D2760)</f>
        <v>58817</v>
      </c>
      <c r="F2760" s="193">
        <f>IFERROR(_xll.qlIndexFixing(IndexON,D2760,TRUE,_xll.ohTrigger(RecalcTrigger,TriggerON)),NA())</f>
        <v>1.1580756346125654E-2</v>
      </c>
      <c r="H2760" s="42">
        <f>_xll.qlCalendarAdvance(Calendar,$H2759,B2760,"f",FALSE)</f>
        <v>58817</v>
      </c>
      <c r="I2760" s="177">
        <f>_xll.qlInterestRateIndexValueDate(Index1M,$H2760)</f>
        <v>58819</v>
      </c>
      <c r="J2760" s="182">
        <f>IFERROR(_xll.qlIndexFixing(Index1M,$H2760,TRUE,_xll.ohTrigger(RecalcTrigger,Trigger1M)),NA())</f>
        <v>1.1533497761255229E-2</v>
      </c>
      <c r="K2760" s="44" t="e">
        <f>IFERROR(_xll.qlIndexFixing(Index3M,H2760,TRUE,_xll.ohTrigger(RecalcTrigger,Trigger3M)),NA())</f>
        <v>#N/A</v>
      </c>
      <c r="L2760" s="44">
        <f>IFERROR(_xll.qlIndexFixing(Index6M,$H2760,TRUE,_xll.ohTrigger(RecalcTrigger,Trigger6M)),NA())</f>
        <v>1.2058713667575997E-2</v>
      </c>
      <c r="M2760" s="183">
        <f>IFERROR(_xll.qlIndexFixing(Index1Y,$H2760,TRUE,_xll.ohTrigger(RecalcTrigger,Trigger1Y)),NA())</f>
        <v>1.2272462001853302E-2</v>
      </c>
      <c r="N2760" s="182">
        <f>IFERROR(_xll.qlIndexFixing(ONIndex1M,I2760,TRUE,_xll.ohTrigger(RecalcTrigger,Trigger1M)),NA())</f>
        <v>1.153503606808215E-2</v>
      </c>
      <c r="O2760" s="44" t="e">
        <f>IFERROR(_xll.qlIndexFixing(ONIndex3M,I2760,TRUE,_xll.ohTrigger(RecalcTrigger,Trigger3M)),NA())</f>
        <v>#N/A</v>
      </c>
      <c r="P2760" s="44">
        <f>IFERROR(_xll.qlIndexFixing(ONIndex6M,I2760,TRUE,_xll.ohTrigger(RecalcTrigger,Trigger6M)),NA())</f>
        <v>1.199315248856081E-2</v>
      </c>
      <c r="Q2760" s="183">
        <f>IFERROR(_xll.qlIndexFixing(ONIndex1Y,I2760,TRUE,_xll.ohTrigger(RecalcTrigger,Trigger1Y)),NA())</f>
        <v>1.2279104661780949E-2</v>
      </c>
    </row>
    <row r="2761" spans="2:17" x14ac:dyDescent="0.2">
      <c r="B2761" s="39" t="s">
        <v>42</v>
      </c>
      <c r="D2761" s="42">
        <f>_xll.qlCalendarAdvance(Calendar,$D2760,B2761,"f",FALSE)</f>
        <v>58824</v>
      </c>
      <c r="E2761" s="177">
        <f>_xll.qlInterestRateIndexValueDate(IndexON,D2761)</f>
        <v>58824</v>
      </c>
      <c r="F2761" s="193">
        <f>IFERROR(_xll.qlIndexFixing(IndexON,D2761,TRUE,_xll.ohTrigger(RecalcTrigger,TriggerON)),NA())</f>
        <v>1.1577740196635489E-2</v>
      </c>
      <c r="H2761" s="42">
        <f>_xll.qlCalendarAdvance(Calendar,$H2760,B2761,"f",FALSE)</f>
        <v>58824</v>
      </c>
      <c r="I2761" s="177">
        <f>_xll.qlInterestRateIndexValueDate(Index1M,$H2761)</f>
        <v>58826</v>
      </c>
      <c r="J2761" s="182">
        <f>IFERROR(_xll.qlIndexFixing(Index1M,$H2761,TRUE,_xll.ohTrigger(RecalcTrigger,Trigger1M)),NA())</f>
        <v>1.1529114769245896E-2</v>
      </c>
      <c r="K2761" s="44" t="e">
        <f>IFERROR(_xll.qlIndexFixing(Index3M,H2761,TRUE,_xll.ohTrigger(RecalcTrigger,Trigger3M)),NA())</f>
        <v>#N/A</v>
      </c>
      <c r="L2761" s="44">
        <f>IFERROR(_xll.qlIndexFixing(Index6M,$H2761,TRUE,_xll.ohTrigger(RecalcTrigger,Trigger6M)),NA())</f>
        <v>1.2061106749781322E-2</v>
      </c>
      <c r="M2761" s="183">
        <f>IFERROR(_xll.qlIndexFixing(Index1Y,$H2761,TRUE,_xll.ohTrigger(RecalcTrigger,Trigger1Y)),NA())</f>
        <v>1.2269520688812284E-2</v>
      </c>
      <c r="N2761" s="182">
        <f>IFERROR(_xll.qlIndexFixing(ONIndex1M,I2761,TRUE,_xll.ohTrigger(RecalcTrigger,Trigger1M)),NA())</f>
        <v>1.1530571275866208E-2</v>
      </c>
      <c r="O2761" s="44" t="e">
        <f>IFERROR(_xll.qlIndexFixing(ONIndex3M,I2761,TRUE,_xll.ohTrigger(RecalcTrigger,Trigger3M)),NA())</f>
        <v>#N/A</v>
      </c>
      <c r="P2761" s="44">
        <f>IFERROR(_xll.qlIndexFixing(ONIndex6M,I2761,TRUE,_xll.ohTrigger(RecalcTrigger,Trigger6M)),NA())</f>
        <v>1.1995560040078956E-2</v>
      </c>
      <c r="Q2761" s="183">
        <f>IFERROR(_xll.qlIndexFixing(ONIndex1Y,I2761,TRUE,_xll.ohTrigger(RecalcTrigger,Trigger1Y)),NA())</f>
        <v>1.2275266880248381E-2</v>
      </c>
    </row>
    <row r="2762" spans="2:17" x14ac:dyDescent="0.2">
      <c r="B2762" s="39" t="s">
        <v>42</v>
      </c>
      <c r="D2762" s="42">
        <f>_xll.qlCalendarAdvance(Calendar,$D2761,B2762,"f",FALSE)</f>
        <v>58831</v>
      </c>
      <c r="E2762" s="177">
        <f>_xll.qlInterestRateIndexValueDate(IndexON,D2762)</f>
        <v>58831</v>
      </c>
      <c r="F2762" s="193">
        <f>IFERROR(_xll.qlIndexFixing(IndexON,D2762,TRUE,_xll.ohTrigger(RecalcTrigger,TriggerON)),NA())</f>
        <v>1.1574775580802665E-2</v>
      </c>
      <c r="H2762" s="42">
        <f>_xll.qlCalendarAdvance(Calendar,$H2761,B2762,"f",FALSE)</f>
        <v>58831</v>
      </c>
      <c r="I2762" s="177">
        <f>_xll.qlInterestRateIndexValueDate(Index1M,$H2762)</f>
        <v>58833</v>
      </c>
      <c r="J2762" s="182">
        <f>IFERROR(_xll.qlIndexFixing(Index1M,$H2762,TRUE,_xll.ohTrigger(RecalcTrigger,Trigger1M)),NA())</f>
        <v>1.1524784342386296E-2</v>
      </c>
      <c r="K2762" s="44" t="e">
        <f>IFERROR(_xll.qlIndexFixing(Index3M,H2762,TRUE,_xll.ohTrigger(RecalcTrigger,Trigger3M)),NA())</f>
        <v>#N/A</v>
      </c>
      <c r="L2762" s="44">
        <f>IFERROR(_xll.qlIndexFixing(Index6M,$H2762,TRUE,_xll.ohTrigger(RecalcTrigger,Trigger6M)),NA())</f>
        <v>1.2063497407786583E-2</v>
      </c>
      <c r="M2762" s="183">
        <f>IFERROR(_xll.qlIndexFixing(Index1Y,$H2762,TRUE,_xll.ohTrigger(RecalcTrigger,Trigger1Y)),NA())</f>
        <v>1.2266617061464298E-2</v>
      </c>
      <c r="N2762" s="182">
        <f>IFERROR(_xll.qlIndexFixing(ONIndex1M,I2762,TRUE,_xll.ohTrigger(RecalcTrigger,Trigger1M)),NA())</f>
        <v>1.1526158842647405E-2</v>
      </c>
      <c r="O2762" s="44" t="e">
        <f>IFERROR(_xll.qlIndexFixing(ONIndex3M,I2762,TRUE,_xll.ohTrigger(RecalcTrigger,Trigger3M)),NA())</f>
        <v>#N/A</v>
      </c>
      <c r="P2762" s="44">
        <f>IFERROR(_xll.qlIndexFixing(ONIndex6M,I2762,TRUE,_xll.ohTrigger(RecalcTrigger,Trigger6M)),NA())</f>
        <v>1.1997965367935848E-2</v>
      </c>
      <c r="Q2762" s="183">
        <f>IFERROR(_xll.qlIndexFixing(ONIndex1Y,I2762,TRUE,_xll.ohTrigger(RecalcTrigger,Trigger1Y)),NA())</f>
        <v>1.2271464736048898E-2</v>
      </c>
    </row>
    <row r="2763" spans="2:17" x14ac:dyDescent="0.2">
      <c r="B2763" s="39" t="s">
        <v>42</v>
      </c>
      <c r="D2763" s="42">
        <f>_xll.qlCalendarAdvance(Calendar,$D2762,B2763,"f",FALSE)</f>
        <v>58838</v>
      </c>
      <c r="E2763" s="177">
        <f>_xll.qlInterestRateIndexValueDate(IndexON,D2763)</f>
        <v>58838</v>
      </c>
      <c r="F2763" s="193">
        <f>IFERROR(_xll.qlIndexFixing(IndexON,D2763,TRUE,_xll.ohTrigger(RecalcTrigger,TriggerON)),NA())</f>
        <v>1.1571862587276271E-2</v>
      </c>
      <c r="H2763" s="42">
        <f>_xll.qlCalendarAdvance(Calendar,$H2762,B2763,"f",FALSE)</f>
        <v>58838</v>
      </c>
      <c r="I2763" s="177">
        <f>_xll.qlInterestRateIndexValueDate(Index1M,$H2763)</f>
        <v>58840</v>
      </c>
      <c r="J2763" s="182">
        <f>IFERROR(_xll.qlIndexFixing(Index1M,$H2763,TRUE,_xll.ohTrigger(RecalcTrigger,Trigger1M)),NA())</f>
        <v>1.152097543864139E-2</v>
      </c>
      <c r="K2763" s="44" t="e">
        <f>IFERROR(_xll.qlIndexFixing(Index3M,H2763,TRUE,_xll.ohTrigger(RecalcTrigger,Trigger3M)),NA())</f>
        <v>#N/A</v>
      </c>
      <c r="L2763" s="44">
        <f>IFERROR(_xll.qlIndexFixing(Index6M,$H2763,TRUE,_xll.ohTrigger(RecalcTrigger,Trigger6M)),NA())</f>
        <v>1.2065885626116419E-2</v>
      </c>
      <c r="M2763" s="183">
        <f>IFERROR(_xll.qlIndexFixing(Index1Y,$H2763,TRUE,_xll.ohTrigger(RecalcTrigger,Trigger1Y)),NA())</f>
        <v>1.2263751182307735E-2</v>
      </c>
      <c r="N2763" s="182">
        <f>IFERROR(_xll.qlIndexFixing(ONIndex1M,I2763,TRUE,_xll.ohTrigger(RecalcTrigger,Trigger1M)),NA())</f>
        <v>1.152179886107163E-2</v>
      </c>
      <c r="O2763" s="44" t="e">
        <f>IFERROR(_xll.qlIndexFixing(ONIndex3M,I2763,TRUE,_xll.ohTrigger(RecalcTrigger,Trigger3M)),NA())</f>
        <v>#N/A</v>
      </c>
      <c r="P2763" s="44">
        <f>IFERROR(_xll.qlIndexFixing(ONIndex6M,I2763,TRUE,_xll.ohTrigger(RecalcTrigger,Trigger6M)),NA())</f>
        <v>1.2000368456863697E-2</v>
      </c>
      <c r="Q2763" s="183">
        <f>IFERROR(_xll.qlIndexFixing(ONIndex1Y,I2763,TRUE,_xll.ohTrigger(RecalcTrigger,Trigger1Y)),NA())</f>
        <v>1.2267698291452689E-2</v>
      </c>
    </row>
    <row r="2764" spans="2:17" x14ac:dyDescent="0.2">
      <c r="B2764" s="39" t="s">
        <v>42</v>
      </c>
      <c r="D2764" s="42">
        <f>_xll.qlCalendarAdvance(Calendar,$D2763,B2764,"f",FALSE)</f>
        <v>58845</v>
      </c>
      <c r="E2764" s="177">
        <f>_xll.qlInterestRateIndexValueDate(IndexON,D2764)</f>
        <v>58845</v>
      </c>
      <c r="F2764" s="193">
        <f>IFERROR(_xll.qlIndexFixing(IndexON,D2764,TRUE,_xll.ohTrigger(RecalcTrigger,TriggerON)),NA())</f>
        <v>1.1569001303826099E-2</v>
      </c>
      <c r="H2764" s="42">
        <f>_xll.qlCalendarAdvance(Calendar,$H2763,B2764,"f",FALSE)</f>
        <v>58845</v>
      </c>
      <c r="I2764" s="177">
        <f>_xll.qlInterestRateIndexValueDate(Index1M,$H2764)</f>
        <v>58847</v>
      </c>
      <c r="J2764" s="182">
        <f>IFERROR(_xll.qlIndexFixing(Index1M,$H2764,TRUE,_xll.ohTrigger(RecalcTrigger,Trigger1M)),NA())</f>
        <v>1.1516735862916619E-2</v>
      </c>
      <c r="K2764" s="44" t="e">
        <f>IFERROR(_xll.qlIndexFixing(Index3M,H2764,TRUE,_xll.ohTrigger(RecalcTrigger,Trigger3M)),NA())</f>
        <v>#N/A</v>
      </c>
      <c r="L2764" s="44">
        <f>IFERROR(_xll.qlIndexFixing(Index6M,$H2764,TRUE,_xll.ohTrigger(RecalcTrigger,Trigger6M)),NA())</f>
        <v>1.2068271389292827E-2</v>
      </c>
      <c r="M2764" s="183">
        <f>IFERROR(_xll.qlIndexFixing(Index1Y,$H2764,TRUE,_xll.ohTrigger(RecalcTrigger,Trigger1Y)),NA())</f>
        <v>1.2260923113842954E-2</v>
      </c>
      <c r="N2764" s="182">
        <f>IFERROR(_xll.qlIndexFixing(ONIndex1M,I2764,TRUE,_xll.ohTrigger(RecalcTrigger,Trigger1M)),NA())</f>
        <v>1.1517491424024584E-2</v>
      </c>
      <c r="O2764" s="44" t="e">
        <f>IFERROR(_xll.qlIndexFixing(ONIndex3M,I2764,TRUE,_xll.ohTrigger(RecalcTrigger,Trigger3M)),NA())</f>
        <v>#N/A</v>
      </c>
      <c r="P2764" s="44">
        <f>IFERROR(_xll.qlIndexFixing(ONIndex6M,I2764,TRUE,_xll.ohTrigger(RecalcTrigger,Trigger6M)),NA())</f>
        <v>1.2002769291354909E-2</v>
      </c>
      <c r="Q2764" s="183">
        <f>IFERROR(_xll.qlIndexFixing(ONIndex1Y,I2764,TRUE,_xll.ohTrigger(RecalcTrigger,Trigger1Y)),NA())</f>
        <v>1.2263967608330262E-2</v>
      </c>
    </row>
    <row r="2765" spans="2:17" x14ac:dyDescent="0.2">
      <c r="B2765" s="39" t="s">
        <v>42</v>
      </c>
      <c r="D2765" s="42">
        <f>_xll.qlCalendarAdvance(Calendar,$D2764,B2765,"f",FALSE)</f>
        <v>58852</v>
      </c>
      <c r="E2765" s="177">
        <f>_xll.qlInterestRateIndexValueDate(IndexON,D2765)</f>
        <v>58852</v>
      </c>
      <c r="F2765" s="193">
        <f>IFERROR(_xll.qlIndexFixing(IndexON,D2765,TRUE,_xll.ohTrigger(RecalcTrigger,TriggerON)),NA())</f>
        <v>1.1566191819660787E-2</v>
      </c>
      <c r="H2765" s="42">
        <f>_xll.qlCalendarAdvance(Calendar,$H2764,B2765,"f",FALSE)</f>
        <v>58852</v>
      </c>
      <c r="I2765" s="177">
        <f>_xll.qlInterestRateIndexValueDate(Index1M,$H2765)</f>
        <v>58854</v>
      </c>
      <c r="J2765" s="182">
        <f>IFERROR(_xll.qlIndexFixing(Index1M,$H2765,TRUE,_xll.ohTrigger(RecalcTrigger,Trigger1M)),NA())</f>
        <v>1.1512549097399485E-2</v>
      </c>
      <c r="K2765" s="44" t="e">
        <f>IFERROR(_xll.qlIndexFixing(Index3M,H2765,TRUE,_xll.ohTrigger(RecalcTrigger,Trigger3M)),NA())</f>
        <v>#N/A</v>
      </c>
      <c r="L2765" s="44">
        <f>IFERROR(_xll.qlIndexFixing(Index6M,$H2765,TRUE,_xll.ohTrigger(RecalcTrigger,Trigger6M)),NA())</f>
        <v>1.2070654681840451E-2</v>
      </c>
      <c r="M2765" s="183">
        <f>IFERROR(_xll.qlIndexFixing(Index1Y,$H2765,TRUE,_xll.ohTrigger(RecalcTrigger,Trigger1Y)),NA())</f>
        <v>1.2258132918575136E-2</v>
      </c>
      <c r="N2765" s="182">
        <f>IFERROR(_xll.qlIndexFixing(ONIndex1M,I2765,TRUE,_xll.ohTrigger(RecalcTrigger,Trigger1M)),NA())</f>
        <v>1.1513236624391965E-2</v>
      </c>
      <c r="O2765" s="44" t="e">
        <f>IFERROR(_xll.qlIndexFixing(ONIndex3M,I2765,TRUE,_xll.ohTrigger(RecalcTrigger,Trigger3M)),NA())</f>
        <v>#N/A</v>
      </c>
      <c r="P2765" s="44">
        <f>IFERROR(_xll.qlIndexFixing(ONIndex6M,I2765,TRUE,_xll.ohTrigger(RecalcTrigger,Trigger6M)),NA())</f>
        <v>1.2005167856141696E-2</v>
      </c>
      <c r="Q2765" s="183">
        <f>IFERROR(_xll.qlIndexFixing(ONIndex1Y,I2765,TRUE,_xll.ohTrigger(RecalcTrigger,Trigger1Y)),NA())</f>
        <v>1.2260272749191614E-2</v>
      </c>
    </row>
    <row r="2766" spans="2:17" x14ac:dyDescent="0.2">
      <c r="B2766" s="39" t="s">
        <v>42</v>
      </c>
      <c r="D2766" s="42">
        <f>_xll.qlCalendarAdvance(Calendar,$D2765,B2766,"f",FALSE)</f>
        <v>58859</v>
      </c>
      <c r="E2766" s="177">
        <f>_xll.qlInterestRateIndexValueDate(IndexON,D2766)</f>
        <v>58859</v>
      </c>
      <c r="F2766" s="193">
        <f>IFERROR(_xll.qlIndexFixing(IndexON,D2766,TRUE,_xll.ohTrigger(RecalcTrigger,TriggerON)),NA())</f>
        <v>1.1563434222550129E-2</v>
      </c>
      <c r="H2766" s="42">
        <f>_xll.qlCalendarAdvance(Calendar,$H2765,B2766,"f",FALSE)</f>
        <v>58859</v>
      </c>
      <c r="I2766" s="177">
        <f>_xll.qlInterestRateIndexValueDate(Index1M,$H2766)</f>
        <v>58861</v>
      </c>
      <c r="J2766" s="182">
        <f>IFERROR(_xll.qlIndexFixing(Index1M,$H2766,TRUE,_xll.ohTrigger(RecalcTrigger,Trigger1M)),NA())</f>
        <v>1.1508415234918586E-2</v>
      </c>
      <c r="K2766" s="44" t="e">
        <f>IFERROR(_xll.qlIndexFixing(Index3M,H2766,TRUE,_xll.ohTrigger(RecalcTrigger,Trigger3M)),NA())</f>
        <v>#N/A</v>
      </c>
      <c r="L2766" s="44">
        <f>IFERROR(_xll.qlIndexFixing(Index6M,$H2766,TRUE,_xll.ohTrigger(RecalcTrigger,Trigger6M)),NA())</f>
        <v>1.2073035488279076E-2</v>
      </c>
      <c r="M2766" s="183">
        <f>IFERROR(_xll.qlIndexFixing(Index1Y,$H2766,TRUE,_xll.ohTrigger(RecalcTrigger,Trigger1Y)),NA())</f>
        <v>1.2255380659012305E-2</v>
      </c>
      <c r="N2766" s="182">
        <f>IFERROR(_xll.qlIndexFixing(ONIndex1M,I2766,TRUE,_xll.ohTrigger(RecalcTrigger,Trigger1M)),NA())</f>
        <v>1.15090345548996E-2</v>
      </c>
      <c r="O2766" s="44" t="e">
        <f>IFERROR(_xll.qlIndexFixing(ONIndex3M,I2766,TRUE,_xll.ohTrigger(RecalcTrigger,Trigger3M)),NA())</f>
        <v>#N/A</v>
      </c>
      <c r="P2766" s="44">
        <f>IFERROR(_xll.qlIndexFixing(ONIndex6M,I2766,TRUE,_xll.ohTrigger(RecalcTrigger,Trigger6M)),NA())</f>
        <v>1.2007564135876336E-2</v>
      </c>
      <c r="Q2766" s="183">
        <f>IFERROR(_xll.qlIndexFixing(ONIndex1Y,I2766,TRUE,_xll.ohTrigger(RecalcTrigger,Trigger1Y)),NA())</f>
        <v>1.2256613775507574E-2</v>
      </c>
    </row>
    <row r="2767" spans="2:17" x14ac:dyDescent="0.2">
      <c r="B2767" s="39" t="s">
        <v>42</v>
      </c>
      <c r="D2767" s="42">
        <f>_xll.qlCalendarAdvance(Calendar,$D2766,B2767,"f",FALSE)</f>
        <v>58866</v>
      </c>
      <c r="E2767" s="177">
        <f>_xll.qlInterestRateIndexValueDate(IndexON,D2767)</f>
        <v>58866</v>
      </c>
      <c r="F2767" s="193">
        <f>IFERROR(_xll.qlIndexFixing(IndexON,D2767,TRUE,_xll.ohTrigger(RecalcTrigger,TriggerON)),NA())</f>
        <v>1.1560728601303083E-2</v>
      </c>
      <c r="H2767" s="42">
        <f>_xll.qlCalendarAdvance(Calendar,$H2766,B2767,"f",FALSE)</f>
        <v>58866</v>
      </c>
      <c r="I2767" s="177">
        <f>_xll.qlInterestRateIndexValueDate(Index1M,$H2767)</f>
        <v>58868</v>
      </c>
      <c r="J2767" s="182">
        <f>IFERROR(_xll.qlIndexFixing(Index1M,$H2767,TRUE,_xll.ohTrigger(RecalcTrigger,Trigger1M)),NA())</f>
        <v>1.1503923934879923E-2</v>
      </c>
      <c r="K2767" s="44" t="e">
        <f>IFERROR(_xll.qlIndexFixing(Index3M,H2767,TRUE,_xll.ohTrigger(RecalcTrigger,Trigger3M)),NA())</f>
        <v>#N/A</v>
      </c>
      <c r="L2767" s="44">
        <f>IFERROR(_xll.qlIndexFixing(Index6M,$H2767,TRUE,_xll.ohTrigger(RecalcTrigger,Trigger6M)),NA())</f>
        <v>1.2077269400970076E-2</v>
      </c>
      <c r="M2767" s="183">
        <f>IFERROR(_xll.qlIndexFixing(Index1Y,$H2767,TRUE,_xll.ohTrigger(RecalcTrigger,Trigger1Y)),NA())</f>
        <v>1.2252666397666869E-2</v>
      </c>
      <c r="N2767" s="182">
        <f>IFERROR(_xll.qlIndexFixing(ONIndex1M,I2767,TRUE,_xll.ohTrigger(RecalcTrigger,Trigger1M)),NA())</f>
        <v>1.1504885308433188E-2</v>
      </c>
      <c r="O2767" s="44" t="e">
        <f>IFERROR(_xll.qlIndexFixing(ONIndex3M,I2767,TRUE,_xll.ohTrigger(RecalcTrigger,Trigger3M)),NA())</f>
        <v>#N/A</v>
      </c>
      <c r="P2767" s="44">
        <f>IFERROR(_xll.qlIndexFixing(ONIndex6M,I2767,TRUE,_xll.ohTrigger(RecalcTrigger,Trigger6M)),NA())</f>
        <v>1.200995811513117E-2</v>
      </c>
      <c r="Q2767" s="183">
        <f>IFERROR(_xll.qlIndexFixing(ONIndex1Y,I2767,TRUE,_xll.ohTrigger(RecalcTrigger,Trigger1Y)),NA())</f>
        <v>1.2252990749628268E-2</v>
      </c>
    </row>
    <row r="2768" spans="2:17" x14ac:dyDescent="0.2">
      <c r="B2768" s="39" t="s">
        <v>42</v>
      </c>
      <c r="D2768" s="42">
        <f>_xll.qlCalendarAdvance(Calendar,$D2767,B2768,"f",FALSE)</f>
        <v>58873</v>
      </c>
      <c r="E2768" s="177">
        <f>_xll.qlInterestRateIndexValueDate(IndexON,D2768)</f>
        <v>58873</v>
      </c>
      <c r="F2768" s="193">
        <f>IFERROR(_xll.qlIndexFixing(IndexON,D2768,TRUE,_xll.ohTrigger(RecalcTrigger,TriggerON)),NA())</f>
        <v>1.155807504432893E-2</v>
      </c>
      <c r="H2768" s="42">
        <f>_xll.qlCalendarAdvance(Calendar,$H2767,B2768,"f",FALSE)</f>
        <v>58873</v>
      </c>
      <c r="I2768" s="177">
        <f>_xll.qlInterestRateIndexValueDate(Index1M,$H2768)</f>
        <v>58875</v>
      </c>
      <c r="J2768" s="182">
        <f>IFERROR(_xll.qlIndexFixing(Index1M,$H2768,TRUE,_xll.ohTrigger(RecalcTrigger,Trigger1M)),NA())</f>
        <v>1.1499812784534089E-2</v>
      </c>
      <c r="K2768" s="44" t="e">
        <f>IFERROR(_xll.qlIndexFixing(Index3M,H2768,TRUE,_xll.ohTrigger(RecalcTrigger,Trigger3M)),NA())</f>
        <v>#N/A</v>
      </c>
      <c r="L2768" s="44">
        <f>IFERROR(_xll.qlIndexFixing(Index6M,$H2768,TRUE,_xll.ohTrigger(RecalcTrigger,Trigger6M)),NA())</f>
        <v>1.2079644659114227E-2</v>
      </c>
      <c r="M2768" s="183">
        <f>IFERROR(_xll.qlIndexFixing(Index1Y,$H2768,TRUE,_xll.ohTrigger(RecalcTrigger,Trigger1Y)),NA())</f>
        <v>1.2249990197053862E-2</v>
      </c>
      <c r="N2768" s="182">
        <f>IFERROR(_xll.qlIndexFixing(ONIndex1M,I2768,TRUE,_xll.ohTrigger(RecalcTrigger,Trigger1M)),NA())</f>
        <v>1.1500788977718557E-2</v>
      </c>
      <c r="O2768" s="44" t="e">
        <f>IFERROR(_xll.qlIndexFixing(ONIndex3M,I2768,TRUE,_xll.ohTrigger(RecalcTrigger,Trigger3M)),NA())</f>
        <v>#N/A</v>
      </c>
      <c r="P2768" s="44">
        <f>IFERROR(_xll.qlIndexFixing(ONIndex6M,I2768,TRUE,_xll.ohTrigger(RecalcTrigger,Trigger6M)),NA())</f>
        <v>1.2012349778558473E-2</v>
      </c>
      <c r="Q2768" s="183">
        <f>IFERROR(_xll.qlIndexFixing(ONIndex1Y,I2768,TRUE,_xll.ohTrigger(RecalcTrigger,Trigger1Y)),NA())</f>
        <v>1.2249403733504138E-2</v>
      </c>
    </row>
    <row r="2769" spans="2:17" x14ac:dyDescent="0.2">
      <c r="B2769" s="39" t="s">
        <v>42</v>
      </c>
      <c r="D2769" s="42">
        <f>_xll.qlCalendarAdvance(Calendar,$D2768,B2769,"f",FALSE)</f>
        <v>58880</v>
      </c>
      <c r="E2769" s="177">
        <f>_xll.qlInterestRateIndexValueDate(IndexON,D2769)</f>
        <v>58880</v>
      </c>
      <c r="F2769" s="193">
        <f>IFERROR(_xll.qlIndexFixing(IndexON,D2769,TRUE,_xll.ohTrigger(RecalcTrigger,TriggerON)),NA())</f>
        <v>1.1555473639877079E-2</v>
      </c>
      <c r="H2769" s="42">
        <f>_xll.qlCalendarAdvance(Calendar,$H2768,B2769,"f",FALSE)</f>
        <v>58880</v>
      </c>
      <c r="I2769" s="177">
        <f>_xll.qlInterestRateIndexValueDate(Index1M,$H2769)</f>
        <v>58882</v>
      </c>
      <c r="J2769" s="182">
        <f>IFERROR(_xll.qlIndexFixing(Index1M,$H2769,TRUE,_xll.ohTrigger(RecalcTrigger,Trigger1M)),NA())</f>
        <v>1.1495950977475633E-2</v>
      </c>
      <c r="K2769" s="44" t="e">
        <f>IFERROR(_xll.qlIndexFixing(Index3M,H2769,TRUE,_xll.ohTrigger(RecalcTrigger,Trigger3M)),NA())</f>
        <v>#N/A</v>
      </c>
      <c r="L2769" s="44">
        <f>IFERROR(_xll.qlIndexFixing(Index6M,$H2769,TRUE,_xll.ohTrigger(RecalcTrigger,Trigger6M)),NA())</f>
        <v>1.2082017378844597E-2</v>
      </c>
      <c r="M2769" s="183">
        <f>IFERROR(_xll.qlIndexFixing(Index1Y,$H2769,TRUE,_xll.ohTrigger(RecalcTrigger,Trigger1Y)),NA())</f>
        <v>1.2247352119692698E-2</v>
      </c>
      <c r="N2769" s="182">
        <f>IFERROR(_xll.qlIndexFixing(ONIndex1M,I2769,TRUE,_xll.ohTrigger(RecalcTrigger,Trigger1M)),NA())</f>
        <v>1.1496745655481533E-2</v>
      </c>
      <c r="O2769" s="44" t="e">
        <f>IFERROR(_xll.qlIndexFixing(ONIndex3M,I2769,TRUE,_xll.ohTrigger(RecalcTrigger,Trigger3M)),NA())</f>
        <v>#N/A</v>
      </c>
      <c r="P2769" s="44">
        <f>IFERROR(_xll.qlIndexFixing(ONIndex6M,I2769,TRUE,_xll.ohTrigger(RecalcTrigger,Trigger6M)),NA())</f>
        <v>1.2014739110730588E-2</v>
      </c>
      <c r="Q2769" s="183">
        <f>IFERROR(_xll.qlIndexFixing(ONIndex1Y,I2769,TRUE,_xll.ohTrigger(RecalcTrigger,Trigger1Y)),NA())</f>
        <v>1.2245852789405376E-2</v>
      </c>
    </row>
    <row r="2770" spans="2:17" x14ac:dyDescent="0.2">
      <c r="B2770" s="39" t="s">
        <v>42</v>
      </c>
      <c r="D2770" s="42">
        <f>_xll.qlCalendarAdvance(Calendar,$D2769,B2770,"f",FALSE)</f>
        <v>58887</v>
      </c>
      <c r="E2770" s="177">
        <f>_xll.qlInterestRateIndexValueDate(IndexON,D2770)</f>
        <v>58887</v>
      </c>
      <c r="F2770" s="193">
        <f>IFERROR(_xll.qlIndexFixing(IndexON,D2770,TRUE,_xll.ohTrigger(RecalcTrigger,TriggerON)),NA())</f>
        <v>1.1552924476596615E-2</v>
      </c>
      <c r="H2770" s="42">
        <f>_xll.qlCalendarAdvance(Calendar,$H2769,B2770,"f",FALSE)</f>
        <v>58887</v>
      </c>
      <c r="I2770" s="177">
        <f>_xll.qlInterestRateIndexValueDate(Index1M,$H2770)</f>
        <v>58889</v>
      </c>
      <c r="J2770" s="182">
        <f>IFERROR(_xll.qlIndexFixing(Index1M,$H2770,TRUE,_xll.ohTrigger(RecalcTrigger,Trigger1M)),NA())</f>
        <v>1.1492044414215252E-2</v>
      </c>
      <c r="K2770" s="44" t="e">
        <f>IFERROR(_xll.qlIndexFixing(Index3M,H2770,TRUE,_xll.ohTrigger(RecalcTrigger,Trigger3M)),NA())</f>
        <v>#N/A</v>
      </c>
      <c r="L2770" s="44">
        <f>IFERROR(_xll.qlIndexFixing(Index6M,$H2770,TRUE,_xll.ohTrigger(RecalcTrigger,Trigger6M)),NA())</f>
        <v>1.2084387544681956E-2</v>
      </c>
      <c r="M2770" s="183">
        <f>IFERROR(_xll.qlIndexFixing(Index1Y,$H2770,TRUE,_xll.ohTrigger(RecalcTrigger,Trigger1Y)),NA())</f>
        <v>1.2244941434629449E-2</v>
      </c>
      <c r="N2770" s="182">
        <f>IFERROR(_xll.qlIndexFixing(ONIndex1M,I2770,TRUE,_xll.ohTrigger(RecalcTrigger,Trigger1M)),NA())</f>
        <v>1.1492755434687751E-2</v>
      </c>
      <c r="O2770" s="44" t="e">
        <f>IFERROR(_xll.qlIndexFixing(ONIndex3M,I2770,TRUE,_xll.ohTrigger(RecalcTrigger,Trigger3M)),NA())</f>
        <v>#N/A</v>
      </c>
      <c r="P2770" s="44">
        <f>IFERROR(_xll.qlIndexFixing(ONIndex6M,I2770,TRUE,_xll.ohTrigger(RecalcTrigger,Trigger6M)),NA())</f>
        <v>1.2017126096379727E-2</v>
      </c>
      <c r="Q2770" s="183">
        <f>IFERROR(_xll.qlIndexFixing(ONIndex1Y,I2770,TRUE,_xll.ohTrigger(RecalcTrigger,Trigger1Y)),NA())</f>
        <v>1.2242337979202489E-2</v>
      </c>
    </row>
    <row r="2771" spans="2:17" x14ac:dyDescent="0.2">
      <c r="B2771" s="39" t="s">
        <v>42</v>
      </c>
      <c r="D2771" s="42">
        <f>_xll.qlCalendarAdvance(Calendar,$D2770,B2771,"f",FALSE)</f>
        <v>58894</v>
      </c>
      <c r="E2771" s="177">
        <f>_xll.qlInterestRateIndexValueDate(IndexON,D2771)</f>
        <v>58894</v>
      </c>
      <c r="F2771" s="193">
        <f>IFERROR(_xll.qlIndexFixing(IndexON,D2771,TRUE,_xll.ohTrigger(RecalcTrigger,TriggerON)),NA())</f>
        <v>1.1550427642816885E-2</v>
      </c>
      <c r="H2771" s="42">
        <f>_xll.qlCalendarAdvance(Calendar,$H2770,B2771,"f",FALSE)</f>
        <v>58894</v>
      </c>
      <c r="I2771" s="177">
        <f>_xll.qlInterestRateIndexValueDate(Index1M,$H2771)</f>
        <v>58896</v>
      </c>
      <c r="J2771" s="182">
        <f>IFERROR(_xll.qlIndexFixing(Index1M,$H2771,TRUE,_xll.ohTrigger(RecalcTrigger,Trigger1M)),NA())</f>
        <v>1.1488454324574165E-2</v>
      </c>
      <c r="K2771" s="44" t="e">
        <f>IFERROR(_xll.qlIndexFixing(Index3M,H2771,TRUE,_xll.ohTrigger(RecalcTrigger,Trigger3M)),NA())</f>
        <v>#N/A</v>
      </c>
      <c r="L2771" s="44">
        <f>IFERROR(_xll.qlIndexFixing(Index6M,$H2771,TRUE,_xll.ohTrigger(RecalcTrigger,Trigger6M)),NA())</f>
        <v>1.2085643076184075E-2</v>
      </c>
      <c r="M2771" s="183">
        <f>IFERROR(_xll.qlIndexFixing(Index1Y,$H2771,TRUE,_xll.ohTrigger(RecalcTrigger,Trigger1Y)),NA())</f>
        <v>1.2242190584821953E-2</v>
      </c>
      <c r="N2771" s="182">
        <f>IFERROR(_xll.qlIndexFixing(ONIndex1M,I2771,TRUE,_xll.ohTrigger(RecalcTrigger,Trigger1M)),NA())</f>
        <v>1.1488818407983103E-2</v>
      </c>
      <c r="O2771" s="44" t="e">
        <f>IFERROR(_xll.qlIndexFixing(ONIndex3M,I2771,TRUE,_xll.ohTrigger(RecalcTrigger,Trigger3M)),NA())</f>
        <v>#N/A</v>
      </c>
      <c r="P2771" s="44">
        <f>IFERROR(_xll.qlIndexFixing(ONIndex6M,I2771,TRUE,_xll.ohTrigger(RecalcTrigger,Trigger6M)),NA())</f>
        <v>1.2019510719918358E-2</v>
      </c>
      <c r="Q2771" s="183">
        <f>IFERROR(_xll.qlIndexFixing(ONIndex1Y,I2771,TRUE,_xll.ohTrigger(RecalcTrigger,Trigger1Y)),NA())</f>
        <v>1.2238859364925858E-2</v>
      </c>
    </row>
    <row r="2772" spans="2:17" x14ac:dyDescent="0.2">
      <c r="B2772" s="39" t="s">
        <v>42</v>
      </c>
      <c r="D2772" s="42">
        <f>_xll.qlCalendarAdvance(Calendar,$D2771,B2772,"f",FALSE)</f>
        <v>58901</v>
      </c>
      <c r="E2772" s="177">
        <f>_xll.qlInterestRateIndexValueDate(IndexON,D2772)</f>
        <v>58901</v>
      </c>
      <c r="F2772" s="193">
        <f>IFERROR(_xll.qlIndexFixing(IndexON,D2772,TRUE,_xll.ohTrigger(RecalcTrigger,TriggerON)),NA())</f>
        <v>1.1547983226787295E-2</v>
      </c>
      <c r="H2772" s="42">
        <f>_xll.qlCalendarAdvance(Calendar,$H2771,B2772,"f",FALSE)</f>
        <v>58901</v>
      </c>
      <c r="I2772" s="177">
        <f>_xll.qlInterestRateIndexValueDate(Index1M,$H2772)</f>
        <v>58903</v>
      </c>
      <c r="J2772" s="182">
        <f>IFERROR(_xll.qlIndexFixing(Index1M,$H2772,TRUE,_xll.ohTrigger(RecalcTrigger,Trigger1M)),NA())</f>
        <v>1.148439158281167E-2</v>
      </c>
      <c r="K2772" s="44" t="e">
        <f>IFERROR(_xll.qlIndexFixing(Index3M,H2772,TRUE,_xll.ohTrigger(RecalcTrigger,Trigger3M)),NA())</f>
        <v>#N/A</v>
      </c>
      <c r="L2772" s="44">
        <f>IFERROR(_xll.qlIndexFixing(Index6M,$H2772,TRUE,_xll.ohTrigger(RecalcTrigger,Trigger6M)),NA())</f>
        <v>1.2088008420030983E-2</v>
      </c>
      <c r="M2772" s="183">
        <f>IFERROR(_xll.qlIndexFixing(Index1Y,$H2772,TRUE,_xll.ohTrigger(RecalcTrigger,Trigger1Y)),NA())</f>
        <v>1.2239667252369815E-2</v>
      </c>
      <c r="N2772" s="182">
        <f>IFERROR(_xll.qlIndexFixing(ONIndex1M,I2772,TRUE,_xll.ohTrigger(RecalcTrigger,Trigger1M)),NA())</f>
        <v>1.1483834828993622E-2</v>
      </c>
      <c r="O2772" s="44" t="e">
        <f>IFERROR(_xll.qlIndexFixing(ONIndex3M,I2772,TRUE,_xll.ohTrigger(RecalcTrigger,Trigger3M)),NA())</f>
        <v>#N/A</v>
      </c>
      <c r="P2772" s="44">
        <f>IFERROR(_xll.qlIndexFixing(ONIndex6M,I2772,TRUE,_xll.ohTrigger(RecalcTrigger,Trigger6M)),NA())</f>
        <v>1.202257316909261E-2</v>
      </c>
      <c r="Q2772" s="183">
        <f>IFERROR(_xll.qlIndexFixing(ONIndex1Y,I2772,TRUE,_xll.ohTrigger(RecalcTrigger,Trigger1Y)),NA())</f>
        <v>1.2234440146814407E-2</v>
      </c>
    </row>
    <row r="2773" spans="2:17" x14ac:dyDescent="0.2">
      <c r="B2773" s="39" t="s">
        <v>42</v>
      </c>
      <c r="D2773" s="42">
        <f>_xll.qlCalendarAdvance(Calendar,$D2772,B2773,"f",FALSE)</f>
        <v>58908</v>
      </c>
      <c r="E2773" s="177">
        <f>_xll.qlInterestRateIndexValueDate(IndexON,D2773)</f>
        <v>58908</v>
      </c>
      <c r="F2773" s="193">
        <f>IFERROR(_xll.qlIndexFixing(IndexON,D2773,TRUE,_xll.ohTrigger(RecalcTrigger,TriggerON)),NA())</f>
        <v>1.1545591317396742E-2</v>
      </c>
      <c r="H2773" s="42">
        <f>_xll.qlCalendarAdvance(Calendar,$H2772,B2773,"f",FALSE)</f>
        <v>58908</v>
      </c>
      <c r="I2773" s="177">
        <f>_xll.qlInterestRateIndexValueDate(Index1M,$H2773)</f>
        <v>58910</v>
      </c>
      <c r="J2773" s="182">
        <f>IFERROR(_xll.qlIndexFixing(Index1M,$H2773,TRUE,_xll.ohTrigger(RecalcTrigger,Trigger1M)),NA())</f>
        <v>1.148064550036243E-2</v>
      </c>
      <c r="K2773" s="44" t="e">
        <f>IFERROR(_xll.qlIndexFixing(Index3M,H2773,TRUE,_xll.ohTrigger(RecalcTrigger,Trigger3M)),NA())</f>
        <v>#N/A</v>
      </c>
      <c r="L2773" s="44">
        <f>IFERROR(_xll.qlIndexFixing(Index6M,$H2773,TRUE,_xll.ohTrigger(RecalcTrigger,Trigger6M)),NA())</f>
        <v>1.2090371167074683E-2</v>
      </c>
      <c r="M2773" s="183">
        <f>IFERROR(_xll.qlIndexFixing(Index1Y,$H2773,TRUE,_xll.ohTrigger(RecalcTrigger,Trigger1Y)),NA())</f>
        <v>1.2237182293283532E-2</v>
      </c>
      <c r="N2773" s="182">
        <f>IFERROR(_xll.qlIndexFixing(ONIndex1M,I2773,TRUE,_xll.ohTrigger(RecalcTrigger,Trigger1M)),NA())</f>
        <v>1.1481104308623813E-2</v>
      </c>
      <c r="O2773" s="44" t="e">
        <f>IFERROR(_xll.qlIndexFixing(ONIndex3M,I2773,TRUE,_xll.ohTrigger(RecalcTrigger,Trigger3M)),NA())</f>
        <v>#N/A</v>
      </c>
      <c r="P2773" s="44">
        <f>IFERROR(_xll.qlIndexFixing(ONIndex6M,I2773,TRUE,_xll.ohTrigger(RecalcTrigger,Trigger6M)),NA())</f>
        <v>1.2024272819672888E-2</v>
      </c>
      <c r="Q2773" s="183">
        <f>IFERROR(_xll.qlIndexFixing(ONIndex1Y,I2773,TRUE,_xll.ohTrigger(RecalcTrigger,Trigger1Y)),NA())</f>
        <v>1.2232010972672569E-2</v>
      </c>
    </row>
    <row r="2774" spans="2:17" x14ac:dyDescent="0.2">
      <c r="B2774" s="39" t="s">
        <v>42</v>
      </c>
      <c r="D2774" s="42">
        <f>_xll.qlCalendarAdvance(Calendar,$D2773,B2774,"f",FALSE)</f>
        <v>58915</v>
      </c>
      <c r="E2774" s="177">
        <f>_xll.qlInterestRateIndexValueDate(IndexON,D2774)</f>
        <v>58915</v>
      </c>
      <c r="F2774" s="193">
        <f>IFERROR(_xll.qlIndexFixing(IndexON,D2774,TRUE,_xll.ohTrigger(RecalcTrigger,TriggerON)),NA())</f>
        <v>1.1543252002734761E-2</v>
      </c>
      <c r="H2774" s="42">
        <f>_xll.qlCalendarAdvance(Calendar,$H2773,B2774,"f",FALSE)</f>
        <v>58915</v>
      </c>
      <c r="I2774" s="177">
        <f>_xll.qlInterestRateIndexValueDate(Index1M,$H2774)</f>
        <v>58917</v>
      </c>
      <c r="J2774" s="182">
        <f>IFERROR(_xll.qlIndexFixing(Index1M,$H2774,TRUE,_xll.ohTrigger(RecalcTrigger,Trigger1M)),NA())</f>
        <v>1.1476953097224185E-2</v>
      </c>
      <c r="K2774" s="44" t="e">
        <f>IFERROR(_xll.qlIndexFixing(Index3M,H2774,TRUE,_xll.ohTrigger(RecalcTrigger,Trigger3M)),NA())</f>
        <v>#N/A</v>
      </c>
      <c r="L2774" s="44">
        <f>IFERROR(_xll.qlIndexFixing(Index6M,$H2774,TRUE,_xll.ohTrigger(RecalcTrigger,Trigger6M)),NA())</f>
        <v>1.2092731301836405E-2</v>
      </c>
      <c r="M2774" s="183">
        <f>IFERROR(_xll.qlIndexFixing(Index1Y,$H2774,TRUE,_xll.ohTrigger(RecalcTrigger,Trigger1Y)),NA())</f>
        <v>1.2234735770101573E-2</v>
      </c>
      <c r="N2774" s="182">
        <f>IFERROR(_xll.qlIndexFixing(ONIndex1M,I2774,TRUE,_xll.ohTrigger(RecalcTrigger,Trigger1M)),NA())</f>
        <v>1.147732742150076E-2</v>
      </c>
      <c r="O2774" s="44" t="e">
        <f>IFERROR(_xll.qlIndexFixing(ONIndex3M,I2774,TRUE,_xll.ohTrigger(RecalcTrigger,Trigger3M)),NA())</f>
        <v>#N/A</v>
      </c>
      <c r="P2774" s="44">
        <f>IFERROR(_xll.qlIndexFixing(ONIndex6M,I2774,TRUE,_xll.ohTrigger(RecalcTrigger,Trigger6M)),NA())</f>
        <v>1.2026650265033467E-2</v>
      </c>
      <c r="Q2774" s="183">
        <f>IFERROR(_xll.qlIndexFixing(ONIndex1Y,I2774,TRUE,_xll.ohTrigger(RecalcTrigger,Trigger1Y)),NA())</f>
        <v>1.2228641318756672E-2</v>
      </c>
    </row>
    <row r="2775" spans="2:17" x14ac:dyDescent="0.2">
      <c r="B2775" s="39" t="s">
        <v>42</v>
      </c>
      <c r="D2775" s="42">
        <f>_xll.qlCalendarAdvance(Calendar,$D2774,B2775,"f",FALSE)</f>
        <v>58922</v>
      </c>
      <c r="E2775" s="177">
        <f>_xll.qlInterestRateIndexValueDate(IndexON,D2775)</f>
        <v>58922</v>
      </c>
      <c r="F2775" s="193">
        <f>IFERROR(_xll.qlIndexFixing(IndexON,D2775,TRUE,_xll.ohTrigger(RecalcTrigger,TriggerON)),NA())</f>
        <v>1.1540965371370504E-2</v>
      </c>
      <c r="H2775" s="42">
        <f>_xll.qlCalendarAdvance(Calendar,$H2774,B2775,"f",FALSE)</f>
        <v>58922</v>
      </c>
      <c r="I2775" s="177">
        <f>_xll.qlInterestRateIndexValueDate(Index1M,$H2775)</f>
        <v>58924</v>
      </c>
      <c r="J2775" s="182">
        <f>IFERROR(_xll.qlIndexFixing(Index1M,$H2775,TRUE,_xll.ohTrigger(RecalcTrigger,Trigger1M)),NA())</f>
        <v>1.1473314466235174E-2</v>
      </c>
      <c r="K2775" s="44" t="e">
        <f>IFERROR(_xll.qlIndexFixing(Index3M,H2775,TRUE,_xll.ohTrigger(RecalcTrigger,Trigger3M)),NA())</f>
        <v>#N/A</v>
      </c>
      <c r="L2775" s="44">
        <f>IFERROR(_xll.qlIndexFixing(Index6M,$H2775,TRUE,_xll.ohTrigger(RecalcTrigger,Trigger6M)),NA())</f>
        <v>1.2095088808837388E-2</v>
      </c>
      <c r="M2775" s="183">
        <f>IFERROR(_xll.qlIndexFixing(Index1Y,$H2775,TRUE,_xll.ohTrigger(RecalcTrigger,Trigger1Y)),NA())</f>
        <v>1.2232327745365687E-2</v>
      </c>
      <c r="N2775" s="182">
        <f>IFERROR(_xll.qlIndexFixing(ONIndex1M,I2775,TRUE,_xll.ohTrigger(RecalcTrigger,Trigger1M)),NA())</f>
        <v>1.1473604099849766E-2</v>
      </c>
      <c r="O2775" s="44" t="e">
        <f>IFERROR(_xll.qlIndexFixing(ONIndex3M,I2775,TRUE,_xll.ohTrigger(RecalcTrigger,Trigger3M)),NA())</f>
        <v>#N/A</v>
      </c>
      <c r="P2775" s="44">
        <f>IFERROR(_xll.qlIndexFixing(ONIndex6M,I2775,TRUE,_xll.ohTrigger(RecalcTrigger,Trigger6M)),NA())</f>
        <v>1.2029025287052519E-2</v>
      </c>
      <c r="Q2775" s="183">
        <f>IFERROR(_xll.qlIndexFixing(ONIndex1Y,I2775,TRUE,_xll.ohTrigger(RecalcTrigger,Trigger1Y)),NA())</f>
        <v>1.2225308109128363E-2</v>
      </c>
    </row>
    <row r="2776" spans="2:17" x14ac:dyDescent="0.2">
      <c r="B2776" s="39" t="s">
        <v>42</v>
      </c>
      <c r="D2776" s="42">
        <f>_xll.qlCalendarAdvance(Calendar,$D2775,B2776,"f",FALSE)</f>
        <v>58929</v>
      </c>
      <c r="E2776" s="177">
        <f>_xll.qlInterestRateIndexValueDate(IndexON,D2776)</f>
        <v>58929</v>
      </c>
      <c r="F2776" s="193">
        <f>IFERROR(_xll.qlIndexFixing(IndexON,D2776,TRUE,_xll.ohTrigger(RecalcTrigger,TriggerON)),NA())</f>
        <v>1.1538731511473443E-2</v>
      </c>
      <c r="H2776" s="42">
        <f>_xll.qlCalendarAdvance(Calendar,$H2775,B2776,"f",FALSE)</f>
        <v>58929</v>
      </c>
      <c r="I2776" s="177">
        <f>_xll.qlInterestRateIndexValueDate(Index1M,$H2776)</f>
        <v>58931</v>
      </c>
      <c r="J2776" s="182">
        <f>IFERROR(_xll.qlIndexFixing(Index1M,$H2776,TRUE,_xll.ohTrigger(RecalcTrigger,Trigger1M)),NA())</f>
        <v>1.1469729700248621E-2</v>
      </c>
      <c r="K2776" s="44" t="e">
        <f>IFERROR(_xll.qlIndexFixing(Index3M,H2776,TRUE,_xll.ohTrigger(RecalcTrigger,Trigger3M)),NA())</f>
        <v>#N/A</v>
      </c>
      <c r="L2776" s="44">
        <f>IFERROR(_xll.qlIndexFixing(Index6M,$H2776,TRUE,_xll.ohTrigger(RecalcTrigger,Trigger6M)),NA())</f>
        <v>1.2098554041033866E-2</v>
      </c>
      <c r="M2776" s="183">
        <f>IFERROR(_xll.qlIndexFixing(Index1Y,$H2776,TRUE,_xll.ohTrigger(RecalcTrigger,Trigger1Y)),NA())</f>
        <v>1.2229958281621571E-2</v>
      </c>
      <c r="N2776" s="182">
        <f>IFERROR(_xll.qlIndexFixing(ONIndex1M,I2776,TRUE,_xll.ohTrigger(RecalcTrigger,Trigger1M)),NA())</f>
        <v>1.146993443631672E-2</v>
      </c>
      <c r="O2776" s="44" t="e">
        <f>IFERROR(_xll.qlIndexFixing(ONIndex3M,I2776,TRUE,_xll.ohTrigger(RecalcTrigger,Trigger3M)),NA())</f>
        <v>#N/A</v>
      </c>
      <c r="P2776" s="44">
        <f>IFERROR(_xll.qlIndexFixing(ONIndex6M,I2776,TRUE,_xll.ohTrigger(RecalcTrigger,Trigger6M)),NA())</f>
        <v>1.2031397870222449E-2</v>
      </c>
      <c r="Q2776" s="183">
        <f>IFERROR(_xll.qlIndexFixing(ONIndex1Y,I2776,TRUE,_xll.ohTrigger(RecalcTrigger,Trigger1Y)),NA())</f>
        <v>1.2222011405658151E-2</v>
      </c>
    </row>
    <row r="2777" spans="2:17" x14ac:dyDescent="0.2">
      <c r="B2777" s="39" t="s">
        <v>42</v>
      </c>
      <c r="D2777" s="42">
        <f>_xll.qlCalendarAdvance(Calendar,$D2776,B2777,"f",FALSE)</f>
        <v>58936</v>
      </c>
      <c r="E2777" s="177">
        <f>_xll.qlInterestRateIndexValueDate(IndexON,D2777)</f>
        <v>58936</v>
      </c>
      <c r="F2777" s="193">
        <f>IFERROR(_xll.qlIndexFixing(IndexON,D2777,TRUE,_xll.ohTrigger(RecalcTrigger,TriggerON)),NA())</f>
        <v>1.1536550512012411E-2</v>
      </c>
      <c r="H2777" s="42">
        <f>_xll.qlCalendarAdvance(Calendar,$H2776,B2777,"f",FALSE)</f>
        <v>58936</v>
      </c>
      <c r="I2777" s="177">
        <f>_xll.qlInterestRateIndexValueDate(Index1M,$H2777)</f>
        <v>58938</v>
      </c>
      <c r="J2777" s="182">
        <f>IFERROR(_xll.qlIndexFixing(Index1M,$H2777,TRUE,_xll.ohTrigger(RecalcTrigger,Trigger1M)),NA())</f>
        <v>1.146619889212025E-2</v>
      </c>
      <c r="K2777" s="44" t="e">
        <f>IFERROR(_xll.qlIndexFixing(Index3M,H2777,TRUE,_xll.ohTrigger(RecalcTrigger,Trigger3M)),NA())</f>
        <v>#N/A</v>
      </c>
      <c r="L2777" s="44">
        <f>IFERROR(_xll.qlIndexFixing(Index6M,$H2777,TRUE,_xll.ohTrigger(RecalcTrigger,Trigger6M)),NA())</f>
        <v>1.2100905896162147E-2</v>
      </c>
      <c r="M2777" s="183">
        <f>IFERROR(_xll.qlIndexFixing(Index1Y,$H2777,TRUE,_xll.ohTrigger(RecalcTrigger,Trigger1Y)),NA())</f>
        <v>1.2227627441418643E-2</v>
      </c>
      <c r="N2777" s="182">
        <f>IFERROR(_xll.qlIndexFixing(ONIndex1M,I2777,TRUE,_xll.ohTrigger(RecalcTrigger,Trigger1M)),NA())</f>
        <v>1.146631852402713E-2</v>
      </c>
      <c r="O2777" s="44" t="e">
        <f>IFERROR(_xll.qlIndexFixing(ONIndex3M,I2777,TRUE,_xll.ohTrigger(RecalcTrigger,Trigger3M)),NA())</f>
        <v>#N/A</v>
      </c>
      <c r="P2777" s="44">
        <f>IFERROR(_xll.qlIndexFixing(ONIndex6M,I2777,TRUE,_xll.ohTrigger(RecalcTrigger,Trigger6M)),NA())</f>
        <v>1.2033767999115597E-2</v>
      </c>
      <c r="Q2777" s="183">
        <f>IFERROR(_xll.qlIndexFixing(ONIndex1Y,I2777,TRUE,_xll.ohTrigger(RecalcTrigger,Trigger1Y)),NA())</f>
        <v>1.2218751270536288E-2</v>
      </c>
    </row>
    <row r="2778" spans="2:17" x14ac:dyDescent="0.2">
      <c r="B2778" s="39" t="s">
        <v>42</v>
      </c>
      <c r="D2778" s="42">
        <f>_xll.qlCalendarAdvance(Calendar,$D2777,B2778,"f",FALSE)</f>
        <v>58943</v>
      </c>
      <c r="E2778" s="177">
        <f>_xll.qlInterestRateIndexValueDate(IndexON,D2778)</f>
        <v>58943</v>
      </c>
      <c r="F2778" s="193">
        <f>IFERROR(_xll.qlIndexFixing(IndexON,D2778,TRUE,_xll.ohTrigger(RecalcTrigger,TriggerON)),NA())</f>
        <v>1.1534422460837135E-2</v>
      </c>
      <c r="H2778" s="42">
        <f>_xll.qlCalendarAdvance(Calendar,$H2777,B2778,"f",FALSE)</f>
        <v>58943</v>
      </c>
      <c r="I2778" s="177">
        <f>_xll.qlInterestRateIndexValueDate(Index1M,$H2778)</f>
        <v>58945</v>
      </c>
      <c r="J2778" s="182">
        <f>IFERROR(_xll.qlIndexFixing(Index1M,$H2778,TRUE,_xll.ohTrigger(RecalcTrigger,Trigger1M)),NA())</f>
        <v>1.1462722134700787E-2</v>
      </c>
      <c r="K2778" s="44" t="e">
        <f>IFERROR(_xll.qlIndexFixing(Index3M,H2778,TRUE,_xll.ohTrigger(RecalcTrigger,Trigger3M)),NA())</f>
        <v>#N/A</v>
      </c>
      <c r="L2778" s="44">
        <f>IFERROR(_xll.qlIndexFixing(Index6M,$H2778,TRUE,_xll.ohTrigger(RecalcTrigger,Trigger6M)),NA())</f>
        <v>1.2103255073552397E-2</v>
      </c>
      <c r="M2778" s="183">
        <f>IFERROR(_xll.qlIndexFixing(Index1Y,$H2778,TRUE,_xll.ohTrigger(RecalcTrigger,Trigger1Y)),NA())</f>
        <v>1.222533528731048E-2</v>
      </c>
      <c r="N2778" s="182">
        <f>IFERROR(_xll.qlIndexFixing(ONIndex1M,I2778,TRUE,_xll.ohTrigger(RecalcTrigger,Trigger1M)),NA())</f>
        <v>1.146275645538708E-2</v>
      </c>
      <c r="O2778" s="44" t="e">
        <f>IFERROR(_xll.qlIndexFixing(ONIndex3M,I2778,TRUE,_xll.ohTrigger(RecalcTrigger,Trigger3M)),NA())</f>
        <v>#N/A</v>
      </c>
      <c r="P2778" s="44">
        <f>IFERROR(_xll.qlIndexFixing(ONIndex6M,I2778,TRUE,_xll.ohTrigger(RecalcTrigger,Trigger6M)),NA())</f>
        <v>1.2036135658304303E-2</v>
      </c>
      <c r="Q2778" s="183">
        <f>IFERROR(_xll.qlIndexFixing(ONIndex1Y,I2778,TRUE,_xll.ohTrigger(RecalcTrigger,Trigger1Y)),NA())</f>
        <v>1.2215527765793155E-2</v>
      </c>
    </row>
    <row r="2779" spans="2:17" x14ac:dyDescent="0.2">
      <c r="B2779" s="39" t="s">
        <v>42</v>
      </c>
      <c r="D2779" s="42">
        <f>_xll.qlCalendarAdvance(Calendar,$D2778,B2779,"f",FALSE)</f>
        <v>58950</v>
      </c>
      <c r="E2779" s="177">
        <f>_xll.qlInterestRateIndexValueDate(IndexON,D2779)</f>
        <v>58950</v>
      </c>
      <c r="F2779" s="193">
        <f>IFERROR(_xll.qlIndexFixing(IndexON,D2779,TRUE,_xll.ohTrigger(RecalcTrigger,TriggerON)),NA())</f>
        <v>1.1532347446756575E-2</v>
      </c>
      <c r="H2779" s="42">
        <f>_xll.qlCalendarAdvance(Calendar,$H2778,B2779,"f",FALSE)</f>
        <v>58950</v>
      </c>
      <c r="I2779" s="177">
        <f>_xll.qlInterestRateIndexValueDate(Index1M,$H2779)</f>
        <v>58952</v>
      </c>
      <c r="J2779" s="182">
        <f>IFERROR(_xll.qlIndexFixing(Index1M,$H2779,TRUE,_xll.ohTrigger(RecalcTrigger,Trigger1M)),NA())</f>
        <v>1.145929952084096E-2</v>
      </c>
      <c r="K2779" s="44" t="e">
        <f>IFERROR(_xll.qlIndexFixing(Index3M,H2779,TRUE,_xll.ohTrigger(RecalcTrigger,Trigger3M)),NA())</f>
        <v>#N/A</v>
      </c>
      <c r="L2779" s="44">
        <f>IFERROR(_xll.qlIndexFixing(Index6M,$H2779,TRUE,_xll.ohTrigger(RecalcTrigger,Trigger6M)),NA())</f>
        <v>1.2105601557724095E-2</v>
      </c>
      <c r="M2779" s="183">
        <f>IFERROR(_xll.qlIndexFixing(Index1Y,$H2779,TRUE,_xll.ohTrigger(RecalcTrigger,Trigger1Y)),NA())</f>
        <v>1.2223081881854385E-2</v>
      </c>
      <c r="N2779" s="182">
        <f>IFERROR(_xll.qlIndexFixing(ONIndex1M,I2779,TRUE,_xll.ohTrigger(RecalcTrigger,Trigger1M)),NA())</f>
        <v>1.1459248323602012E-2</v>
      </c>
      <c r="O2779" s="44" t="e">
        <f>IFERROR(_xll.qlIndexFixing(ONIndex3M,I2779,TRUE,_xll.ohTrigger(RecalcTrigger,Trigger3M)),NA())</f>
        <v>#N/A</v>
      </c>
      <c r="P2779" s="44">
        <f>IFERROR(_xll.qlIndexFixing(ONIndex6M,I2779,TRUE,_xll.ohTrigger(RecalcTrigger,Trigger6M)),NA())</f>
        <v>1.2038500832680654E-2</v>
      </c>
      <c r="Q2779" s="183">
        <f>IFERROR(_xll.qlIndexFixing(ONIndex1Y,I2779,TRUE,_xll.ohTrigger(RecalcTrigger,Trigger1Y)),NA())</f>
        <v>1.2212340953539069E-2</v>
      </c>
    </row>
    <row r="2780" spans="2:17" x14ac:dyDescent="0.2">
      <c r="B2780" s="39" t="s">
        <v>42</v>
      </c>
      <c r="D2780" s="42">
        <f>_xll.qlCalendarAdvance(Calendar,$D2779,B2780,"f",FALSE)</f>
        <v>58957</v>
      </c>
      <c r="E2780" s="177">
        <f>_xll.qlInterestRateIndexValueDate(IndexON,D2780)</f>
        <v>58957</v>
      </c>
      <c r="F2780" s="193">
        <f>IFERROR(_xll.qlIndexFixing(IndexON,D2780,TRUE,_xll.ohTrigger(RecalcTrigger,TriggerON)),NA())</f>
        <v>1.1530325558100074E-2</v>
      </c>
      <c r="H2780" s="42">
        <f>_xll.qlCalendarAdvance(Calendar,$H2779,B2780,"f",FALSE)</f>
        <v>58957</v>
      </c>
      <c r="I2780" s="177">
        <f>_xll.qlInterestRateIndexValueDate(Index1M,$H2780)</f>
        <v>58959</v>
      </c>
      <c r="J2780" s="182">
        <f>IFERROR(_xll.qlIndexFixing(Index1M,$H2780,TRUE,_xll.ohTrigger(RecalcTrigger,Trigger1M)),NA())</f>
        <v>1.1455931143391496E-2</v>
      </c>
      <c r="K2780" s="44" t="e">
        <f>IFERROR(_xll.qlIndexFixing(Index3M,H2780,TRUE,_xll.ohTrigger(RecalcTrigger,Trigger3M)),NA())</f>
        <v>#N/A</v>
      </c>
      <c r="L2780" s="44">
        <f>IFERROR(_xll.qlIndexFixing(Index6M,$H2780,TRUE,_xll.ohTrigger(RecalcTrigger,Trigger6M)),NA())</f>
        <v>1.2106836385665206E-2</v>
      </c>
      <c r="M2780" s="183">
        <f>IFERROR(_xll.qlIndexFixing(Index1Y,$H2780,TRUE,_xll.ohTrigger(RecalcTrigger,Trigger1Y)),NA())</f>
        <v>1.2220867287611382E-2</v>
      </c>
      <c r="N2780" s="182">
        <f>IFERROR(_xll.qlIndexFixing(ONIndex1M,I2780,TRUE,_xll.ohTrigger(RecalcTrigger,Trigger1M)),NA())</f>
        <v>1.145579422123788E-2</v>
      </c>
      <c r="O2780" s="44" t="e">
        <f>IFERROR(_xll.qlIndexFixing(ONIndex3M,I2780,TRUE,_xll.ohTrigger(RecalcTrigger,Trigger3M)),NA())</f>
        <v>#N/A</v>
      </c>
      <c r="P2780" s="44">
        <f>IFERROR(_xll.qlIndexFixing(ONIndex6M,I2780,TRUE,_xll.ohTrigger(RecalcTrigger,Trigger6M)),NA())</f>
        <v>1.2040863506577182E-2</v>
      </c>
      <c r="Q2780" s="183">
        <f>IFERROR(_xll.qlIndexFixing(ONIndex1Y,I2780,TRUE,_xll.ohTrigger(RecalcTrigger,Trigger1Y)),NA())</f>
        <v>1.2209190895884348E-2</v>
      </c>
    </row>
    <row r="2781" spans="2:17" x14ac:dyDescent="0.2">
      <c r="B2781" s="39" t="s">
        <v>42</v>
      </c>
      <c r="D2781" s="42">
        <f>_xll.qlCalendarAdvance(Calendar,$D2780,B2781,"f",FALSE)</f>
        <v>58964</v>
      </c>
      <c r="E2781" s="177">
        <f>_xll.qlInterestRateIndexValueDate(IndexON,D2781)</f>
        <v>58964</v>
      </c>
      <c r="F2781" s="193">
        <f>IFERROR(_xll.qlIndexFixing(IndexON,D2781,TRUE,_xll.ohTrigger(RecalcTrigger,TriggerON)),NA())</f>
        <v>1.1528356883276913E-2</v>
      </c>
      <c r="H2781" s="42">
        <f>_xll.qlCalendarAdvance(Calendar,$H2780,B2781,"f",FALSE)</f>
        <v>58964</v>
      </c>
      <c r="I2781" s="177">
        <f>_xll.qlInterestRateIndexValueDate(Index1M,$H2781)</f>
        <v>58966</v>
      </c>
      <c r="J2781" s="182">
        <f>IFERROR(_xll.qlIndexFixing(Index1M,$H2781,TRUE,_xll.ohTrigger(RecalcTrigger,Trigger1M)),NA())</f>
        <v>1.1452617095213113E-2</v>
      </c>
      <c r="K2781" s="44" t="e">
        <f>IFERROR(_xll.qlIndexFixing(Index3M,H2781,TRUE,_xll.ohTrigger(RecalcTrigger,Trigger3M)),NA())</f>
        <v>#N/A</v>
      </c>
      <c r="L2781" s="44">
        <f>IFERROR(_xll.qlIndexFixing(Index6M,$H2781,TRUE,_xll.ohTrigger(RecalcTrigger,Trigger6M)),NA())</f>
        <v>1.2109177801042417E-2</v>
      </c>
      <c r="M2781" s="183">
        <f>IFERROR(_xll.qlIndexFixing(Index1Y,$H2781,TRUE,_xll.ohTrigger(RecalcTrigger,Trigger1Y)),NA())</f>
        <v>1.2218691567146878E-2</v>
      </c>
      <c r="N2781" s="182">
        <f>IFERROR(_xll.qlIndexFixing(ONIndex1M,I2781,TRUE,_xll.ohTrigger(RecalcTrigger,Trigger1M)),NA())</f>
        <v>1.145239424110045E-2</v>
      </c>
      <c r="O2781" s="44" t="e">
        <f>IFERROR(_xll.qlIndexFixing(ONIndex3M,I2781,TRUE,_xll.ohTrigger(RecalcTrigger,Trigger3M)),NA())</f>
        <v>#N/A</v>
      </c>
      <c r="P2781" s="44">
        <f>IFERROR(_xll.qlIndexFixing(ONIndex6M,I2781,TRUE,_xll.ohTrigger(RecalcTrigger,Trigger6M)),NA())</f>
        <v>1.2043223664726099E-2</v>
      </c>
      <c r="Q2781" s="183">
        <f>IFERROR(_xll.qlIndexFixing(ONIndex1Y,I2781,TRUE,_xll.ohTrigger(RecalcTrigger,Trigger1Y)),NA())</f>
        <v>1.2206077654619563E-2</v>
      </c>
    </row>
    <row r="2782" spans="2:17" x14ac:dyDescent="0.2">
      <c r="B2782" s="39" t="s">
        <v>42</v>
      </c>
      <c r="D2782" s="42">
        <f>_xll.qlCalendarAdvance(Calendar,$D2781,B2782,"f",FALSE)</f>
        <v>58971</v>
      </c>
      <c r="E2782" s="177">
        <f>_xll.qlInterestRateIndexValueDate(IndexON,D2782)</f>
        <v>58971</v>
      </c>
      <c r="F2782" s="193">
        <f>IFERROR(_xll.qlIndexFixing(IndexON,D2782,TRUE,_xll.ohTrigger(RecalcTrigger,TriggerON)),NA())</f>
        <v>1.1526441510696372E-2</v>
      </c>
      <c r="H2782" s="42">
        <f>_xll.qlCalendarAdvance(Calendar,$H2781,B2782,"f",FALSE)</f>
        <v>58971</v>
      </c>
      <c r="I2782" s="177">
        <f>_xll.qlInterestRateIndexValueDate(Index1M,$H2782)</f>
        <v>58973</v>
      </c>
      <c r="J2782" s="182">
        <f>IFERROR(_xll.qlIndexFixing(Index1M,$H2782,TRUE,_xll.ohTrigger(RecalcTrigger,Trigger1M)),NA())</f>
        <v>1.1449357469159038E-2</v>
      </c>
      <c r="K2782" s="44" t="e">
        <f>IFERROR(_xll.qlIndexFixing(Index3M,H2782,TRUE,_xll.ohTrigger(RecalcTrigger,Trigger3M)),NA())</f>
        <v>#N/A</v>
      </c>
      <c r="L2782" s="44">
        <f>IFERROR(_xll.qlIndexFixing(Index6M,$H2782,TRUE,_xll.ohTrigger(RecalcTrigger,Trigger6M)),NA())</f>
        <v>1.2111516480304032E-2</v>
      </c>
      <c r="M2782" s="183">
        <f>IFERROR(_xll.qlIndexFixing(Index1Y,$H2782,TRUE,_xll.ohTrigger(RecalcTrigger,Trigger1Y)),NA())</f>
        <v>1.2216554783030437E-2</v>
      </c>
      <c r="N2782" s="182">
        <f>IFERROR(_xll.qlIndexFixing(ONIndex1M,I2782,TRUE,_xll.ohTrigger(RecalcTrigger,Trigger1M)),NA())</f>
        <v>1.1449048476075419E-2</v>
      </c>
      <c r="O2782" s="44" t="e">
        <f>IFERROR(_xll.qlIndexFixing(ONIndex3M,I2782,TRUE,_xll.ohTrigger(RecalcTrigger,Trigger3M)),NA())</f>
        <v>#N/A</v>
      </c>
      <c r="P2782" s="44">
        <f>IFERROR(_xll.qlIndexFixing(ONIndex6M,I2782,TRUE,_xll.ohTrigger(RecalcTrigger,Trigger6M)),NA())</f>
        <v>1.2045581291859619E-2</v>
      </c>
      <c r="Q2782" s="183">
        <f>IFERROR(_xll.qlIndexFixing(ONIndex1Y,I2782,TRUE,_xll.ohTrigger(RecalcTrigger,Trigger1Y)),NA())</f>
        <v>1.2203001291934967E-2</v>
      </c>
    </row>
    <row r="2783" spans="2:17" x14ac:dyDescent="0.2">
      <c r="B2783" s="39" t="s">
        <v>42</v>
      </c>
      <c r="D2783" s="42">
        <f>_xll.qlCalendarAdvance(Calendar,$D2782,B2783,"f",FALSE)</f>
        <v>58978</v>
      </c>
      <c r="E2783" s="177">
        <f>_xll.qlInterestRateIndexValueDate(IndexON,D2783)</f>
        <v>58978</v>
      </c>
      <c r="F2783" s="193">
        <f>IFERROR(_xll.qlIndexFixing(IndexON,D2783,TRUE,_xll.ohTrigger(RecalcTrigger,TriggerON)),NA())</f>
        <v>1.1524579528847667E-2</v>
      </c>
      <c r="H2783" s="42">
        <f>_xll.qlCalendarAdvance(Calendar,$H2782,B2783,"f",FALSE)</f>
        <v>58978</v>
      </c>
      <c r="I2783" s="177">
        <f>_xll.qlInterestRateIndexValueDate(Index1M,$H2783)</f>
        <v>58980</v>
      </c>
      <c r="J2783" s="182">
        <f>IFERROR(_xll.qlIndexFixing(Index1M,$H2783,TRUE,_xll.ohTrigger(RecalcTrigger,Trigger1M)),NA())</f>
        <v>1.1446152358079997E-2</v>
      </c>
      <c r="K2783" s="44" t="e">
        <f>IFERROR(_xll.qlIndexFixing(Index3M,H2783,TRUE,_xll.ohTrigger(RecalcTrigger,Trigger3M)),NA())</f>
        <v>#N/A</v>
      </c>
      <c r="L2783" s="44">
        <f>IFERROR(_xll.qlIndexFixing(Index6M,$H2783,TRUE,_xll.ohTrigger(RecalcTrigger,Trigger6M)),NA())</f>
        <v>1.2113852407972595E-2</v>
      </c>
      <c r="M2783" s="183">
        <f>IFERROR(_xll.qlIndexFixing(Index1Y,$H2783,TRUE,_xll.ohTrigger(RecalcTrigger,Trigger1Y)),NA())</f>
        <v>1.221445699783491E-2</v>
      </c>
      <c r="N2783" s="182">
        <f>IFERROR(_xll.qlIndexFixing(ONIndex1M,I2783,TRUE,_xll.ohTrigger(RecalcTrigger,Trigger1M)),NA())</f>
        <v>1.1445757019048486E-2</v>
      </c>
      <c r="O2783" s="44" t="e">
        <f>IFERROR(_xll.qlIndexFixing(ONIndex3M,I2783,TRUE,_xll.ohTrigger(RecalcTrigger,Trigger3M)),NA())</f>
        <v>#N/A</v>
      </c>
      <c r="P2783" s="44">
        <f>IFERROR(_xll.qlIndexFixing(ONIndex6M,I2783,TRUE,_xll.ohTrigger(RecalcTrigger,Trigger6M)),NA())</f>
        <v>1.2047936372550083E-2</v>
      </c>
      <c r="Q2783" s="183">
        <f>IFERROR(_xll.qlIndexFixing(ONIndex1Y,I2783,TRUE,_xll.ohTrigger(RecalcTrigger,Trigger1Y)),NA())</f>
        <v>1.2199961870020815E-2</v>
      </c>
    </row>
    <row r="2784" spans="2:17" x14ac:dyDescent="0.2">
      <c r="B2784" s="39" t="s">
        <v>42</v>
      </c>
      <c r="D2784" s="42">
        <f>_xll.qlCalendarAdvance(Calendar,$D2783,B2784,"f",FALSE)</f>
        <v>58985</v>
      </c>
      <c r="E2784" s="177">
        <f>_xll.qlInterestRateIndexValueDate(IndexON,D2784)</f>
        <v>58985</v>
      </c>
      <c r="F2784" s="193">
        <f>IFERROR(_xll.qlIndexFixing(IndexON,D2784,TRUE,_xll.ohTrigger(RecalcTrigger,TriggerON)),NA())</f>
        <v>1.1522771026220013E-2</v>
      </c>
      <c r="H2784" s="42">
        <f>_xll.qlCalendarAdvance(Calendar,$H2783,B2784,"f",FALSE)</f>
        <v>58985</v>
      </c>
      <c r="I2784" s="177">
        <f>_xll.qlInterestRateIndexValueDate(Index1M,$H2784)</f>
        <v>58987</v>
      </c>
      <c r="J2784" s="182">
        <f>IFERROR(_xll.qlIndexFixing(Index1M,$H2784,TRUE,_xll.ohTrigger(RecalcTrigger,Trigger1M)),NA())</f>
        <v>1.1443118398311407E-2</v>
      </c>
      <c r="K2784" s="44" t="e">
        <f>IFERROR(_xll.qlIndexFixing(Index3M,H2784,TRUE,_xll.ohTrigger(RecalcTrigger,Trigger3M)),NA())</f>
        <v>#N/A</v>
      </c>
      <c r="L2784" s="44">
        <f>IFERROR(_xll.qlIndexFixing(Index6M,$H2784,TRUE,_xll.ohTrigger(RecalcTrigger,Trigger6M)),NA())</f>
        <v>1.2116185568567592E-2</v>
      </c>
      <c r="M2784" s="183">
        <f>IFERROR(_xll.qlIndexFixing(Index1Y,$H2784,TRUE,_xll.ohTrigger(RecalcTrigger,Trigger1Y)),NA())</f>
        <v>1.221239827413753E-2</v>
      </c>
      <c r="N2784" s="182">
        <f>IFERROR(_xll.qlIndexFixing(ONIndex1M,I2784,TRUE,_xll.ohTrigger(RecalcTrigger,Trigger1M)),NA())</f>
        <v>1.1442519962665543E-2</v>
      </c>
      <c r="O2784" s="44" t="e">
        <f>IFERROR(_xll.qlIndexFixing(ONIndex3M,I2784,TRUE,_xll.ohTrigger(RecalcTrigger,Trigger3M)),NA())</f>
        <v>#N/A</v>
      </c>
      <c r="P2784" s="44">
        <f>IFERROR(_xll.qlIndexFixing(ONIndex6M,I2784,TRUE,_xll.ohTrigger(RecalcTrigger,Trigger6M)),NA())</f>
        <v>1.2050288891289895E-2</v>
      </c>
      <c r="Q2784" s="183">
        <f>IFERROR(_xll.qlIndexFixing(ONIndex1Y,I2784,TRUE,_xll.ohTrigger(RecalcTrigger,Trigger1Y)),NA())</f>
        <v>1.2196959450747613E-2</v>
      </c>
    </row>
    <row r="2785" spans="2:17" x14ac:dyDescent="0.2">
      <c r="B2785" s="39" t="s">
        <v>42</v>
      </c>
      <c r="D2785" s="42">
        <f>_xll.qlCalendarAdvance(Calendar,$D2784,B2785,"f",FALSE)</f>
        <v>58992</v>
      </c>
      <c r="E2785" s="177">
        <f>_xll.qlInterestRateIndexValueDate(IndexON,D2785)</f>
        <v>58992</v>
      </c>
      <c r="F2785" s="193">
        <f>IFERROR(_xll.qlIndexFixing(IndexON,D2785,TRUE,_xll.ohTrigger(RecalcTrigger,TriggerON)),NA())</f>
        <v>1.1521016091142755E-2</v>
      </c>
      <c r="H2785" s="42">
        <f>_xll.qlCalendarAdvance(Calendar,$H2784,B2785,"f",FALSE)</f>
        <v>58992</v>
      </c>
      <c r="I2785" s="177">
        <f>_xll.qlInterestRateIndexValueDate(Index1M,$H2785)</f>
        <v>58994</v>
      </c>
      <c r="J2785" s="182">
        <f>IFERROR(_xll.qlIndexFixing(Index1M,$H2785,TRUE,_xll.ohTrigger(RecalcTrigger,Trigger1M)),NA())</f>
        <v>1.1439906052284898E-2</v>
      </c>
      <c r="K2785" s="44" t="e">
        <f>IFERROR(_xll.qlIndexFixing(Index3M,H2785,TRUE,_xll.ohTrigger(RecalcTrigger,Trigger3M)),NA())</f>
        <v>#N/A</v>
      </c>
      <c r="L2785" s="44">
        <f>IFERROR(_xll.qlIndexFixing(Index6M,$H2785,TRUE,_xll.ohTrigger(RecalcTrigger,Trigger6M)),NA())</f>
        <v>1.2119623038218619E-2</v>
      </c>
      <c r="M2785" s="183">
        <f>IFERROR(_xll.qlIndexFixing(Index1Y,$H2785,TRUE,_xll.ohTrigger(RecalcTrigger,Trigger1Y)),NA())</f>
        <v>1.2210378674519467E-2</v>
      </c>
      <c r="N2785" s="182">
        <f>IFERROR(_xll.qlIndexFixing(ONIndex1M,I2785,TRUE,_xll.ohTrigger(RecalcTrigger,Trigger1M)),NA())</f>
        <v>1.1439337399892224E-2</v>
      </c>
      <c r="O2785" s="44" t="e">
        <f>IFERROR(_xll.qlIndexFixing(ONIndex3M,I2785,TRUE,_xll.ohTrigger(RecalcTrigger,Trigger3M)),NA())</f>
        <v>#N/A</v>
      </c>
      <c r="P2785" s="44">
        <f>IFERROR(_xll.qlIndexFixing(ONIndex6M,I2785,TRUE,_xll.ohTrigger(RecalcTrigger,Trigger6M)),NA())</f>
        <v>1.2052638832811269E-2</v>
      </c>
      <c r="Q2785" s="183">
        <f>IFERROR(_xll.qlIndexFixing(ONIndex1Y,I2785,TRUE,_xll.ohTrigger(RecalcTrigger,Trigger1Y)),NA())</f>
        <v>1.219399409622568E-2</v>
      </c>
    </row>
    <row r="2786" spans="2:17" x14ac:dyDescent="0.2">
      <c r="B2786" s="39" t="s">
        <v>42</v>
      </c>
      <c r="D2786" s="42">
        <f>_xll.qlCalendarAdvance(Calendar,$D2785,B2786,"f",FALSE)</f>
        <v>58999</v>
      </c>
      <c r="E2786" s="177">
        <f>_xll.qlInterestRateIndexValueDate(IndexON,D2786)</f>
        <v>58999</v>
      </c>
      <c r="F2786" s="193">
        <f>IFERROR(_xll.qlIndexFixing(IndexON,D2786,TRUE,_xll.ohTrigger(RecalcTrigger,TriggerON)),NA())</f>
        <v>1.1519314812105108E-2</v>
      </c>
      <c r="H2786" s="42">
        <f>_xll.qlCalendarAdvance(Calendar,$H2785,B2786,"f",FALSE)</f>
        <v>58999</v>
      </c>
      <c r="I2786" s="177">
        <f>_xll.qlInterestRateIndexValueDate(Index1M,$H2786)</f>
        <v>59001</v>
      </c>
      <c r="J2786" s="182">
        <f>IFERROR(_xll.qlIndexFixing(Index1M,$H2786,TRUE,_xll.ohTrigger(RecalcTrigger,Trigger1M)),NA())</f>
        <v>1.1436865043277789E-2</v>
      </c>
      <c r="K2786" s="44" t="e">
        <f>IFERROR(_xll.qlIndexFixing(Index3M,H2786,TRUE,_xll.ohTrigger(RecalcTrigger,Trigger3M)),NA())</f>
        <v>#N/A</v>
      </c>
      <c r="L2786" s="44">
        <f>IFERROR(_xll.qlIndexFixing(Index6M,$H2786,TRUE,_xll.ohTrigger(RecalcTrigger,Trigger6M)),NA())</f>
        <v>1.2121950236388275E-2</v>
      </c>
      <c r="M2786" s="183">
        <f>IFERROR(_xll.qlIndexFixing(Index1Y,$H2786,TRUE,_xll.ohTrigger(RecalcTrigger,Trigger1Y)),NA())</f>
        <v>1.2208398261566715E-2</v>
      </c>
      <c r="N2786" s="182">
        <f>IFERROR(_xll.qlIndexFixing(ONIndex1M,I2786,TRUE,_xll.ohTrigger(RecalcTrigger,Trigger1M)),NA())</f>
        <v>1.1436209423374422E-2</v>
      </c>
      <c r="O2786" s="44" t="e">
        <f>IFERROR(_xll.qlIndexFixing(ONIndex3M,I2786,TRUE,_xll.ohTrigger(RecalcTrigger,Trigger3M)),NA())</f>
        <v>#N/A</v>
      </c>
      <c r="P2786" s="44">
        <f>IFERROR(_xll.qlIndexFixing(ONIndex6M,I2786,TRUE,_xll.ohTrigger(RecalcTrigger,Trigger6M)),NA())</f>
        <v>1.2054986181766481E-2</v>
      </c>
      <c r="Q2786" s="183">
        <f>IFERROR(_xll.qlIndexFixing(ONIndex1Y,I2786,TRUE,_xll.ohTrigger(RecalcTrigger,Trigger1Y)),NA())</f>
        <v>1.2191065868565332E-2</v>
      </c>
    </row>
    <row r="2787" spans="2:17" x14ac:dyDescent="0.2">
      <c r="B2787" s="39" t="s">
        <v>42</v>
      </c>
      <c r="D2787" s="42">
        <f>_xll.qlCalendarAdvance(Calendar,$D2786,B2787,"f",FALSE)</f>
        <v>59006</v>
      </c>
      <c r="E2787" s="177">
        <f>_xll.qlInterestRateIndexValueDate(IndexON,D2787)</f>
        <v>59006</v>
      </c>
      <c r="F2787" s="193">
        <f>IFERROR(_xll.qlIndexFixing(IndexON,D2787,TRUE,_xll.ohTrigger(RecalcTrigger,TriggerON)),NA())</f>
        <v>1.1517667277436416E-2</v>
      </c>
      <c r="H2787" s="42">
        <f>_xll.qlCalendarAdvance(Calendar,$H2786,B2787,"f",FALSE)</f>
        <v>59006</v>
      </c>
      <c r="I2787" s="177">
        <f>_xll.qlInterestRateIndexValueDate(Index1M,$H2787)</f>
        <v>59008</v>
      </c>
      <c r="J2787" s="182">
        <f>IFERROR(_xll.qlIndexFixing(Index1M,$H2787,TRUE,_xll.ohTrigger(RecalcTrigger,Trigger1M)),NA())</f>
        <v>1.1433878920681095E-2</v>
      </c>
      <c r="K2787" s="44" t="e">
        <f>IFERROR(_xll.qlIndexFixing(Index3M,H2787,TRUE,_xll.ohTrigger(RecalcTrigger,Trigger3M)),NA())</f>
        <v>#N/A</v>
      </c>
      <c r="L2787" s="44">
        <f>IFERROR(_xll.qlIndexFixing(Index6M,$H2787,TRUE,_xll.ohTrigger(RecalcTrigger,Trigger6M)),NA())</f>
        <v>1.2124274617490062E-2</v>
      </c>
      <c r="M2787" s="183">
        <f>IFERROR(_xll.qlIndexFixing(Index1Y,$H2787,TRUE,_xll.ohTrigger(RecalcTrigger,Trigger1Y)),NA())</f>
        <v>1.220645709786833E-2</v>
      </c>
      <c r="N2787" s="182">
        <f>IFERROR(_xll.qlIndexFixing(ONIndex1M,I2787,TRUE,_xll.ohTrigger(RecalcTrigger,Trigger1M)),NA())</f>
        <v>1.1433136126157706E-2</v>
      </c>
      <c r="O2787" s="44" t="e">
        <f>IFERROR(_xll.qlIndexFixing(ONIndex3M,I2787,TRUE,_xll.ohTrigger(RecalcTrigger,Trigger3M)),NA())</f>
        <v>#N/A</v>
      </c>
      <c r="P2787" s="44">
        <f>IFERROR(_xll.qlIndexFixing(ONIndex6M,I2787,TRUE,_xll.ohTrigger(RecalcTrigger,Trigger6M)),NA())</f>
        <v>1.2057330922727871E-2</v>
      </c>
      <c r="Q2787" s="183">
        <f>IFERROR(_xll.qlIndexFixing(ONIndex1Y,I2787,TRUE,_xll.ohTrigger(RecalcTrigger,Trigger1Y)),NA())</f>
        <v>1.2188174829956822E-2</v>
      </c>
    </row>
    <row r="2788" spans="2:17" x14ac:dyDescent="0.2">
      <c r="B2788" s="39" t="s">
        <v>42</v>
      </c>
      <c r="D2788" s="42">
        <f>_xll.qlCalendarAdvance(Calendar,$D2787,B2788,"f",FALSE)</f>
        <v>59013</v>
      </c>
      <c r="E2788" s="177">
        <f>_xll.qlInterestRateIndexValueDate(IndexON,D2788)</f>
        <v>59013</v>
      </c>
      <c r="F2788" s="193">
        <f>IFERROR(_xll.qlIndexFixing(IndexON,D2788,TRUE,_xll.ohTrigger(RecalcTrigger,TriggerON)),NA())</f>
        <v>1.1516073575785768E-2</v>
      </c>
      <c r="H2788" s="42">
        <f>_xll.qlCalendarAdvance(Calendar,$H2787,B2788,"f",FALSE)</f>
        <v>59013</v>
      </c>
      <c r="I2788" s="177">
        <f>_xll.qlInterestRateIndexValueDate(Index1M,$H2788)</f>
        <v>59015</v>
      </c>
      <c r="J2788" s="182">
        <f>IFERROR(_xll.qlIndexFixing(Index1M,$H2788,TRUE,_xll.ohTrigger(RecalcTrigger,Trigger1M)),NA())</f>
        <v>1.1430947777348044E-2</v>
      </c>
      <c r="K2788" s="44" t="e">
        <f>IFERROR(_xll.qlIndexFixing(Index3M,H2788,TRUE,_xll.ohTrigger(RecalcTrigger,Trigger3M)),NA())</f>
        <v>#N/A</v>
      </c>
      <c r="L2788" s="44">
        <f>IFERROR(_xll.qlIndexFixing(Index6M,$H2788,TRUE,_xll.ohTrigger(RecalcTrigger,Trigger6M)),NA())</f>
        <v>1.2126596166042598E-2</v>
      </c>
      <c r="M2788" s="183">
        <f>IFERROR(_xll.qlIndexFixing(Index1Y,$H2788,TRUE,_xll.ohTrigger(RecalcTrigger,Trigger1Y)),NA())</f>
        <v>1.2204555246018406E-2</v>
      </c>
      <c r="N2788" s="182">
        <f>IFERROR(_xll.qlIndexFixing(ONIndex1M,I2788,TRUE,_xll.ohTrigger(RecalcTrigger,Trigger1M)),NA())</f>
        <v>1.1430117600728096E-2</v>
      </c>
      <c r="O2788" s="44" t="e">
        <f>IFERROR(_xll.qlIndexFixing(ONIndex3M,I2788,TRUE,_xll.ohTrigger(RecalcTrigger,Trigger3M)),NA())</f>
        <v>#N/A</v>
      </c>
      <c r="P2788" s="44">
        <f>IFERROR(_xll.qlIndexFixing(ONIndex6M,I2788,TRUE,_xll.ohTrigger(RecalcTrigger,Trigger6M)),NA())</f>
        <v>1.2059673040347718E-2</v>
      </c>
      <c r="Q2788" s="183">
        <f>IFERROR(_xll.qlIndexFixing(ONIndex1Y,I2788,TRUE,_xll.ohTrigger(RecalcTrigger,Trigger1Y)),NA())</f>
        <v>1.2185321042110786E-2</v>
      </c>
    </row>
    <row r="2789" spans="2:17" x14ac:dyDescent="0.2">
      <c r="B2789" s="39" t="s">
        <v>42</v>
      </c>
      <c r="D2789" s="42">
        <f>_xll.qlCalendarAdvance(Calendar,$D2788,B2789,"f",FALSE)</f>
        <v>59020</v>
      </c>
      <c r="E2789" s="177">
        <f>_xll.qlInterestRateIndexValueDate(IndexON,D2789)</f>
        <v>59020</v>
      </c>
      <c r="F2789" s="193">
        <f>IFERROR(_xll.qlIndexFixing(IndexON,D2789,TRUE,_xll.ohTrigger(RecalcTrigger,TriggerON)),NA())</f>
        <v>1.1514533795402571E-2</v>
      </c>
      <c r="H2789" s="42">
        <f>_xll.qlCalendarAdvance(Calendar,$H2788,B2789,"f",FALSE)</f>
        <v>59020</v>
      </c>
      <c r="I2789" s="177">
        <f>_xll.qlInterestRateIndexValueDate(Index1M,$H2789)</f>
        <v>59022</v>
      </c>
      <c r="J2789" s="182">
        <f>IFERROR(_xll.qlIndexFixing(Index1M,$H2789,TRUE,_xll.ohTrigger(RecalcTrigger,Trigger1M)),NA())</f>
        <v>1.1428071706139353E-2</v>
      </c>
      <c r="K2789" s="44" t="e">
        <f>IFERROR(_xll.qlIndexFixing(Index3M,H2789,TRUE,_xll.ohTrigger(RecalcTrigger,Trigger3M)),NA())</f>
        <v>#N/A</v>
      </c>
      <c r="L2789" s="44">
        <f>IFERROR(_xll.qlIndexFixing(Index6M,$H2789,TRUE,_xll.ohTrigger(RecalcTrigger,Trigger6M)),NA())</f>
        <v>1.2128914866564077E-2</v>
      </c>
      <c r="M2789" s="183">
        <f>IFERROR(_xll.qlIndexFixing(Index1Y,$H2789,TRUE,_xll.ohTrigger(RecalcTrigger,Trigger1Y)),NA())</f>
        <v>1.2202692768614104E-2</v>
      </c>
      <c r="N2789" s="182">
        <f>IFERROR(_xll.qlIndexFixing(ONIndex1M,I2789,TRUE,_xll.ohTrigger(RecalcTrigger,Trigger1M)),NA())</f>
        <v>1.1427153940051227E-2</v>
      </c>
      <c r="O2789" s="44" t="e">
        <f>IFERROR(_xll.qlIndexFixing(ONIndex3M,I2789,TRUE,_xll.ohTrigger(RecalcTrigger,Trigger3M)),NA())</f>
        <v>#N/A</v>
      </c>
      <c r="P2789" s="44">
        <f>IFERROR(_xll.qlIndexFixing(ONIndex6M,I2789,TRUE,_xll.ohTrigger(RecalcTrigger,Trigger6M)),NA())</f>
        <v>1.2062012519118426E-2</v>
      </c>
      <c r="Q2789" s="183">
        <f>IFERROR(_xll.qlIndexFixing(ONIndex1Y,I2789,TRUE,_xll.ohTrigger(RecalcTrigger,Trigger1Y)),NA())</f>
        <v>1.2182504567297414E-2</v>
      </c>
    </row>
    <row r="2790" spans="2:17" x14ac:dyDescent="0.2">
      <c r="B2790" s="39" t="s">
        <v>42</v>
      </c>
      <c r="D2790" s="42">
        <f>_xll.qlCalendarAdvance(Calendar,$D2789,B2790,"f",FALSE)</f>
        <v>59027</v>
      </c>
      <c r="E2790" s="177">
        <f>_xll.qlInterestRateIndexValueDate(IndexON,D2790)</f>
        <v>59027</v>
      </c>
      <c r="F2790" s="193">
        <f>IFERROR(_xll.qlIndexFixing(IndexON,D2790,TRUE,_xll.ohTrigger(RecalcTrigger,TriggerON)),NA())</f>
        <v>1.151304802477604E-2</v>
      </c>
      <c r="H2790" s="42">
        <f>_xll.qlCalendarAdvance(Calendar,$H2789,B2790,"f",FALSE)</f>
        <v>59027</v>
      </c>
      <c r="I2790" s="177">
        <f>_xll.qlInterestRateIndexValueDate(Index1M,$H2790)</f>
        <v>59029</v>
      </c>
      <c r="J2790" s="182">
        <f>IFERROR(_xll.qlIndexFixing(Index1M,$H2790,TRUE,_xll.ohTrigger(RecalcTrigger,Trigger1M)),NA())</f>
        <v>1.1425250799920739E-2</v>
      </c>
      <c r="K2790" s="44" t="e">
        <f>IFERROR(_xll.qlIndexFixing(Index3M,H2790,TRUE,_xll.ohTrigger(RecalcTrigger,Trigger3M)),NA())</f>
        <v>#N/A</v>
      </c>
      <c r="L2790" s="44">
        <f>IFERROR(_xll.qlIndexFixing(Index6M,$H2790,TRUE,_xll.ohTrigger(RecalcTrigger,Trigger6M)),NA())</f>
        <v>1.2131230703573548E-2</v>
      </c>
      <c r="M2790" s="183">
        <f>IFERROR(_xll.qlIndexFixing(Index1Y,$H2790,TRUE,_xll.ohTrigger(RecalcTrigger,Trigger1Y)),NA())</f>
        <v>1.2200869728258059E-2</v>
      </c>
      <c r="N2790" s="182">
        <f>IFERROR(_xll.qlIndexFixing(ONIndex1M,I2790,TRUE,_xll.ohTrigger(RecalcTrigger,Trigger1M)),NA())</f>
        <v>1.142424523717267E-2</v>
      </c>
      <c r="O2790" s="44" t="e">
        <f>IFERROR(_xll.qlIndexFixing(ONIndex3M,I2790,TRUE,_xll.ohTrigger(RecalcTrigger,Trigger3M)),NA())</f>
        <v>#N/A</v>
      </c>
      <c r="P2790" s="44">
        <f>IFERROR(_xll.qlIndexFixing(ONIndex6M,I2790,TRUE,_xll.ohTrigger(RecalcTrigger,Trigger6M)),NA())</f>
        <v>1.2064349343932079E-2</v>
      </c>
      <c r="Q2790" s="183">
        <f>IFERROR(_xll.qlIndexFixing(ONIndex1Y,I2790,TRUE,_xll.ohTrigger(RecalcTrigger,Trigger1Y)),NA())</f>
        <v>1.2179725467467151E-2</v>
      </c>
    </row>
    <row r="2791" spans="2:17" x14ac:dyDescent="0.2">
      <c r="B2791" s="39" t="s">
        <v>42</v>
      </c>
      <c r="D2791" s="42">
        <f>_xll.qlCalendarAdvance(Calendar,$D2790,B2791,"f",FALSE)</f>
        <v>59034</v>
      </c>
      <c r="E2791" s="177">
        <f>_xll.qlInterestRateIndexValueDate(IndexON,D2791)</f>
        <v>59034</v>
      </c>
      <c r="F2791" s="193">
        <f>IFERROR(_xll.qlIndexFixing(IndexON,D2791,TRUE,_xll.ohTrigger(RecalcTrigger,TriggerON)),NA())</f>
        <v>1.1511616352235521E-2</v>
      </c>
      <c r="H2791" s="42">
        <f>_xll.qlCalendarAdvance(Calendar,$H2790,B2791,"f",FALSE)</f>
        <v>59034</v>
      </c>
      <c r="I2791" s="177">
        <f>_xll.qlInterestRateIndexValueDate(Index1M,$H2791)</f>
        <v>59036</v>
      </c>
      <c r="J2791" s="182">
        <f>IFERROR(_xll.qlIndexFixing(Index1M,$H2791,TRUE,_xll.ohTrigger(RecalcTrigger,Trigger1M)),NA())</f>
        <v>1.1422485151545425E-2</v>
      </c>
      <c r="K2791" s="44" t="e">
        <f>IFERROR(_xll.qlIndexFixing(Index3M,H2791,TRUE,_xll.ohTrigger(RecalcTrigger,Trigger3M)),NA())</f>
        <v>#N/A</v>
      </c>
      <c r="L2791" s="44">
        <f>IFERROR(_xll.qlIndexFixing(Index6M,$H2791,TRUE,_xll.ohTrigger(RecalcTrigger,Trigger6M)),NA())</f>
        <v>1.2133543661588772E-2</v>
      </c>
      <c r="M2791" s="183">
        <f>IFERROR(_xll.qlIndexFixing(Index1Y,$H2791,TRUE,_xll.ohTrigger(RecalcTrigger,Trigger1Y)),NA())</f>
        <v>1.2199086187555974E-2</v>
      </c>
      <c r="N2791" s="182">
        <f>IFERROR(_xll.qlIndexFixing(ONIndex1M,I2791,TRUE,_xll.ohTrigger(RecalcTrigger,Trigger1M)),NA())</f>
        <v>1.1421391584498508E-2</v>
      </c>
      <c r="O2791" s="44" t="e">
        <f>IFERROR(_xll.qlIndexFixing(ONIndex3M,I2791,TRUE,_xll.ohTrigger(RecalcTrigger,Trigger3M)),NA())</f>
        <v>#N/A</v>
      </c>
      <c r="P2791" s="44">
        <f>IFERROR(_xll.qlIndexFixing(ONIndex6M,I2791,TRUE,_xll.ohTrigger(RecalcTrigger,Trigger6M)),NA())</f>
        <v>1.2066683499201147E-2</v>
      </c>
      <c r="Q2791" s="183">
        <f>IFERROR(_xll.qlIndexFixing(ONIndex1Y,I2791,TRUE,_xll.ohTrigger(RecalcTrigger,Trigger1Y)),NA())</f>
        <v>1.2176983804810249E-2</v>
      </c>
    </row>
    <row r="2792" spans="2:17" x14ac:dyDescent="0.2">
      <c r="B2792" s="39" t="s">
        <v>42</v>
      </c>
      <c r="D2792" s="42">
        <f>_xll.qlCalendarAdvance(Calendar,$D2791,B2792,"f",FALSE)</f>
        <v>59041</v>
      </c>
      <c r="E2792" s="177">
        <f>_xll.qlInterestRateIndexValueDate(IndexON,D2792)</f>
        <v>59041</v>
      </c>
      <c r="F2792" s="193">
        <f>IFERROR(_xll.qlIndexFixing(IndexON,D2792,TRUE,_xll.ohTrigger(RecalcTrigger,TriggerON)),NA())</f>
        <v>1.1510238866510036E-2</v>
      </c>
      <c r="H2792" s="42">
        <f>_xll.qlCalendarAdvance(Calendar,$H2791,B2792,"f",FALSE)</f>
        <v>59041</v>
      </c>
      <c r="I2792" s="177">
        <f>_xll.qlInterestRateIndexValueDate(Index1M,$H2792)</f>
        <v>59043</v>
      </c>
      <c r="J2792" s="182">
        <f>IFERROR(_xll.qlIndexFixing(Index1M,$H2792,TRUE,_xll.ohTrigger(RecalcTrigger,Trigger1M)),NA())</f>
        <v>1.141977485387663E-2</v>
      </c>
      <c r="K2792" s="44" t="e">
        <f>IFERROR(_xll.qlIndexFixing(Index3M,H2792,TRUE,_xll.ohTrigger(RecalcTrigger,Trigger3M)),NA())</f>
        <v>#N/A</v>
      </c>
      <c r="L2792" s="44">
        <f>IFERROR(_xll.qlIndexFixing(Index6M,$H2792,TRUE,_xll.ohTrigger(RecalcTrigger,Trigger6M)),NA())</f>
        <v>1.2135853725128367E-2</v>
      </c>
      <c r="M2792" s="183">
        <f>IFERROR(_xll.qlIndexFixing(Index1Y,$H2792,TRUE,_xll.ohTrigger(RecalcTrigger,Trigger1Y)),NA())</f>
        <v>1.2197342209119022E-2</v>
      </c>
      <c r="N2792" s="182">
        <f>IFERROR(_xll.qlIndexFixing(ONIndex1M,I2792,TRUE,_xll.ohTrigger(RecalcTrigger,Trigger1M)),NA())</f>
        <v>1.1418593075154249E-2</v>
      </c>
      <c r="O2792" s="44" t="e">
        <f>IFERROR(_xll.qlIndexFixing(ONIndex3M,I2792,TRUE,_xll.ohTrigger(RecalcTrigger,Trigger3M)),NA())</f>
        <v>#N/A</v>
      </c>
      <c r="P2792" s="44">
        <f>IFERROR(_xll.qlIndexFixing(ONIndex6M,I2792,TRUE,_xll.ohTrigger(RecalcTrigger,Trigger6M)),NA())</f>
        <v>1.2069014969577907E-2</v>
      </c>
      <c r="Q2792" s="183">
        <f>IFERROR(_xll.qlIndexFixing(ONIndex1Y,I2792,TRUE,_xll.ohTrigger(RecalcTrigger,Trigger1Y)),NA())</f>
        <v>1.2174279641357089E-2</v>
      </c>
    </row>
    <row r="2793" spans="2:17" x14ac:dyDescent="0.2">
      <c r="B2793" s="39" t="s">
        <v>42</v>
      </c>
      <c r="D2793" s="42">
        <f>_xll.qlCalendarAdvance(Calendar,$D2792,B2793,"f",FALSE)</f>
        <v>59048</v>
      </c>
      <c r="E2793" s="177">
        <f>_xll.qlInterestRateIndexValueDate(IndexON,D2793)</f>
        <v>59048</v>
      </c>
      <c r="F2793" s="193">
        <f>IFERROR(_xll.qlIndexFixing(IndexON,D2793,TRUE,_xll.ohTrigger(RecalcTrigger,TriggerON)),NA())</f>
        <v>1.1508915655848995E-2</v>
      </c>
      <c r="H2793" s="42">
        <f>_xll.qlCalendarAdvance(Calendar,$H2792,B2793,"f",FALSE)</f>
        <v>59048</v>
      </c>
      <c r="I2793" s="177">
        <f>_xll.qlInterestRateIndexValueDate(Index1M,$H2793)</f>
        <v>59050</v>
      </c>
      <c r="J2793" s="182">
        <f>IFERROR(_xll.qlIndexFixing(Index1M,$H2793,TRUE,_xll.ohTrigger(RecalcTrigger,Trigger1M)),NA())</f>
        <v>1.1417119999782566E-2</v>
      </c>
      <c r="K2793" s="44" t="e">
        <f>IFERROR(_xll.qlIndexFixing(Index3M,H2793,TRUE,_xll.ohTrigger(RecalcTrigger,Trigger3M)),NA())</f>
        <v>#N/A</v>
      </c>
      <c r="L2793" s="44">
        <f>IFERROR(_xll.qlIndexFixing(Index6M,$H2793,TRUE,_xll.ohTrigger(RecalcTrigger,Trigger6M)),NA())</f>
        <v>1.2136320958413696E-2</v>
      </c>
      <c r="M2793" s="183">
        <f>IFERROR(_xll.qlIndexFixing(Index1Y,$H2793,TRUE,_xll.ohTrigger(RecalcTrigger,Trigger1Y)),NA())</f>
        <v>1.2195637855561011E-2</v>
      </c>
      <c r="N2793" s="182">
        <f>IFERROR(_xll.qlIndexFixing(ONIndex1M,I2793,TRUE,_xll.ohTrigger(RecalcTrigger,Trigger1M)),NA())</f>
        <v>1.1415849801705846E-2</v>
      </c>
      <c r="O2793" s="44" t="e">
        <f>IFERROR(_xll.qlIndexFixing(ONIndex3M,I2793,TRUE,_xll.ohTrigger(RecalcTrigger,Trigger3M)),NA())</f>
        <v>#N/A</v>
      </c>
      <c r="P2793" s="44">
        <f>IFERROR(_xll.qlIndexFixing(ONIndex6M,I2793,TRUE,_xll.ohTrigger(RecalcTrigger,Trigger6M)),NA())</f>
        <v>1.2071343739714635E-2</v>
      </c>
      <c r="Q2793" s="183">
        <f>IFERROR(_xll.qlIndexFixing(ONIndex1Y,I2793,TRUE,_xll.ohTrigger(RecalcTrigger,Trigger1Y)),NA())</f>
        <v>1.2171613039058116E-2</v>
      </c>
    </row>
    <row r="2794" spans="2:17" x14ac:dyDescent="0.2">
      <c r="B2794" s="39" t="s">
        <v>42</v>
      </c>
      <c r="D2794" s="42">
        <f>_xll.qlCalendarAdvance(Calendar,$D2793,B2794,"f",FALSE)</f>
        <v>59055</v>
      </c>
      <c r="E2794" s="177">
        <f>_xll.qlInterestRateIndexValueDate(IndexON,D2794)</f>
        <v>59055</v>
      </c>
      <c r="F2794" s="193">
        <f>IFERROR(_xll.qlIndexFixing(IndexON,D2794,TRUE,_xll.ohTrigger(RecalcTrigger,TriggerON)),NA())</f>
        <v>1.150764680858174E-2</v>
      </c>
      <c r="H2794" s="42">
        <f>_xll.qlCalendarAdvance(Calendar,$H2793,B2794,"f",FALSE)</f>
        <v>59055</v>
      </c>
      <c r="I2794" s="177">
        <f>_xll.qlInterestRateIndexValueDate(Index1M,$H2794)</f>
        <v>59057</v>
      </c>
      <c r="J2794" s="182">
        <f>IFERROR(_xll.qlIndexFixing(Index1M,$H2794,TRUE,_xll.ohTrigger(RecalcTrigger,Trigger1M)),NA())</f>
        <v>1.1414520682118956E-2</v>
      </c>
      <c r="K2794" s="44" t="e">
        <f>IFERROR(_xll.qlIndexFixing(Index3M,H2794,TRUE,_xll.ohTrigger(RecalcTrigger,Trigger3M)),NA())</f>
        <v>#N/A</v>
      </c>
      <c r="L2794" s="44">
        <f>IFERROR(_xll.qlIndexFixing(Index6M,$H2794,TRUE,_xll.ohTrigger(RecalcTrigger,Trigger6M)),NA())</f>
        <v>1.2138625869875831E-2</v>
      </c>
      <c r="M2794" s="183">
        <f>IFERROR(_xll.qlIndexFixing(Index1Y,$H2794,TRUE,_xll.ohTrigger(RecalcTrigger,Trigger1Y)),NA())</f>
        <v>1.2193973189501658E-2</v>
      </c>
      <c r="N2794" s="182">
        <f>IFERROR(_xll.qlIndexFixing(ONIndex1M,I2794,TRUE,_xll.ohTrigger(RecalcTrigger,Trigger1M)),NA())</f>
        <v>1.1413161857118936E-2</v>
      </c>
      <c r="O2794" s="44" t="e">
        <f>IFERROR(_xll.qlIndexFixing(ONIndex3M,I2794,TRUE,_xll.ohTrigger(RecalcTrigger,Trigger3M)),NA())</f>
        <v>#N/A</v>
      </c>
      <c r="P2794" s="44">
        <f>IFERROR(_xll.qlIndexFixing(ONIndex6M,I2794,TRUE,_xll.ohTrigger(RecalcTrigger,Trigger6M)),NA())</f>
        <v>1.2073669794263608E-2</v>
      </c>
      <c r="Q2794" s="183">
        <f>IFERROR(_xll.qlIndexFixing(ONIndex1Y,I2794,TRUE,_xll.ohTrigger(RecalcTrigger,Trigger1Y)),NA())</f>
        <v>1.2168984060103583E-2</v>
      </c>
    </row>
    <row r="2795" spans="2:17" x14ac:dyDescent="0.2">
      <c r="B2795" s="39" t="s">
        <v>42</v>
      </c>
      <c r="D2795" s="42">
        <f>_xll.qlCalendarAdvance(Calendar,$D2794,B2795,"f",FALSE)</f>
        <v>59062</v>
      </c>
      <c r="E2795" s="177">
        <f>_xll.qlInterestRateIndexValueDate(IndexON,D2795)</f>
        <v>59062</v>
      </c>
      <c r="F2795" s="193">
        <f>IFERROR(_xll.qlIndexFixing(IndexON,D2795,TRUE,_xll.ohTrigger(RecalcTrigger,TriggerON)),NA())</f>
        <v>1.1506432413197487E-2</v>
      </c>
      <c r="H2795" s="42">
        <f>_xll.qlCalendarAdvance(Calendar,$H2794,B2795,"f",FALSE)</f>
        <v>59062</v>
      </c>
      <c r="I2795" s="177">
        <f>_xll.qlInterestRateIndexValueDate(Index1M,$H2795)</f>
        <v>59064</v>
      </c>
      <c r="J2795" s="182">
        <f>IFERROR(_xll.qlIndexFixing(Index1M,$H2795,TRUE,_xll.ohTrigger(RecalcTrigger,Trigger1M)),NA())</f>
        <v>1.1411976993754014E-2</v>
      </c>
      <c r="K2795" s="44" t="e">
        <f>IFERROR(_xll.qlIndexFixing(Index3M,H2795,TRUE,_xll.ohTrigger(RecalcTrigger,Trigger3M)),NA())</f>
        <v>#N/A</v>
      </c>
      <c r="L2795" s="44">
        <f>IFERROR(_xll.qlIndexFixing(Index6M,$H2795,TRUE,_xll.ohTrigger(RecalcTrigger,Trigger6M)),NA())</f>
        <v>1.2140927846367245E-2</v>
      </c>
      <c r="M2795" s="183">
        <f>IFERROR(_xll.qlIndexFixing(Index1Y,$H2795,TRUE,_xll.ohTrigger(RecalcTrigger,Trigger1Y)),NA())</f>
        <v>1.2192348273563745E-2</v>
      </c>
      <c r="N2795" s="182">
        <f>IFERROR(_xll.qlIndexFixing(ONIndex1M,I2795,TRUE,_xll.ohTrigger(RecalcTrigger,Trigger1M)),NA())</f>
        <v>1.1410529334279218E-2</v>
      </c>
      <c r="O2795" s="44" t="e">
        <f>IFERROR(_xll.qlIndexFixing(ONIndex3M,I2795,TRUE,_xll.ohTrigger(RecalcTrigger,Trigger3M)),NA())</f>
        <v>#N/A</v>
      </c>
      <c r="P2795" s="44">
        <f>IFERROR(_xll.qlIndexFixing(ONIndex6M,I2795,TRUE,_xll.ohTrigger(RecalcTrigger,Trigger6M)),NA())</f>
        <v>1.2075993117797168E-2</v>
      </c>
      <c r="Q2795" s="183">
        <f>IFERROR(_xll.qlIndexFixing(ONIndex1Y,I2795,TRUE,_xll.ohTrigger(RecalcTrigger,Trigger1Y)),NA())</f>
        <v>1.216639276652387E-2</v>
      </c>
    </row>
    <row r="2796" spans="2:17" x14ac:dyDescent="0.2">
      <c r="B2796" s="39" t="s">
        <v>42</v>
      </c>
      <c r="D2796" s="42">
        <f>_xll.qlCalendarAdvance(Calendar,$D2795,B2796,"f",FALSE)</f>
        <v>59069</v>
      </c>
      <c r="E2796" s="177">
        <f>_xll.qlInterestRateIndexValueDate(IndexON,D2796)</f>
        <v>59069</v>
      </c>
      <c r="F2796" s="193">
        <f>IFERROR(_xll.qlIndexFixing(IndexON,D2796,TRUE,_xll.ohTrigger(RecalcTrigger,TriggerON)),NA())</f>
        <v>1.1505272558345325E-2</v>
      </c>
      <c r="H2796" s="42">
        <f>_xll.qlCalendarAdvance(Calendar,$H2795,B2796,"f",FALSE)</f>
        <v>59069</v>
      </c>
      <c r="I2796" s="177">
        <f>_xll.qlInterestRateIndexValueDate(Index1M,$H2796)</f>
        <v>59071</v>
      </c>
      <c r="J2796" s="182">
        <f>IFERROR(_xll.qlIndexFixing(Index1M,$H2796,TRUE,_xll.ohTrigger(RecalcTrigger,Trigger1M)),NA())</f>
        <v>1.1409489027555952E-2</v>
      </c>
      <c r="K2796" s="44" t="e">
        <f>IFERROR(_xll.qlIndexFixing(Index3M,H2796,TRUE,_xll.ohTrigger(RecalcTrigger,Trigger3M)),NA())</f>
        <v>#N/A</v>
      </c>
      <c r="L2796" s="44">
        <f>IFERROR(_xll.qlIndexFixing(Index6M,$H2796,TRUE,_xll.ohTrigger(RecalcTrigger,Trigger6M)),NA())</f>
        <v>1.2143226872407285E-2</v>
      </c>
      <c r="M2796" s="183">
        <f>IFERROR(_xll.qlIndexFixing(Index1Y,$H2796,TRUE,_xll.ohTrigger(RecalcTrigger,Trigger1Y)),NA())</f>
        <v>1.2190763170375311E-2</v>
      </c>
      <c r="N2796" s="182">
        <f>IFERROR(_xll.qlIndexFixing(ONIndex1M,I2796,TRUE,_xll.ohTrigger(RecalcTrigger,Trigger1M)),NA())</f>
        <v>1.140795232567271E-2</v>
      </c>
      <c r="O2796" s="44" t="e">
        <f>IFERROR(_xll.qlIndexFixing(ONIndex3M,I2796,TRUE,_xll.ohTrigger(RecalcTrigger,Trigger3M)),NA())</f>
        <v>#N/A</v>
      </c>
      <c r="P2796" s="44">
        <f>IFERROR(_xll.qlIndexFixing(ONIndex6M,I2796,TRUE,_xll.ohTrigger(RecalcTrigger,Trigger6M)),NA())</f>
        <v>1.2078313695047527E-2</v>
      </c>
      <c r="Q2796" s="183">
        <f>IFERROR(_xll.qlIndexFixing(ONIndex1Y,I2796,TRUE,_xll.ohTrigger(RecalcTrigger,Trigger1Y)),NA())</f>
        <v>1.2163839220189487E-2</v>
      </c>
    </row>
    <row r="2797" spans="2:17" x14ac:dyDescent="0.2">
      <c r="B2797" s="39" t="s">
        <v>42</v>
      </c>
      <c r="D2797" s="42">
        <f>_xll.qlCalendarAdvance(Calendar,$D2796,B2797,"f",FALSE)</f>
        <v>59076</v>
      </c>
      <c r="E2797" s="177">
        <f>_xll.qlInterestRateIndexValueDate(IndexON,D2797)</f>
        <v>59076</v>
      </c>
      <c r="F2797" s="193">
        <f>IFERROR(_xll.qlIndexFixing(IndexON,D2797,TRUE,_xll.ohTrigger(RecalcTrigger,TriggerON)),NA())</f>
        <v>1.150416733211479E-2</v>
      </c>
      <c r="H2797" s="42">
        <f>_xll.qlCalendarAdvance(Calendar,$H2796,B2797,"f",FALSE)</f>
        <v>59076</v>
      </c>
      <c r="I2797" s="177">
        <f>_xll.qlInterestRateIndexValueDate(Index1M,$H2797)</f>
        <v>59078</v>
      </c>
      <c r="J2797" s="182">
        <f>IFERROR(_xll.qlIndexFixing(Index1M,$H2797,TRUE,_xll.ohTrigger(RecalcTrigger,Trigger1M)),NA())</f>
        <v>1.1407056876380495E-2</v>
      </c>
      <c r="K2797" s="44" t="e">
        <f>IFERROR(_xll.qlIndexFixing(Index3M,H2797,TRUE,_xll.ohTrigger(RecalcTrigger,Trigger3M)),NA())</f>
        <v>#N/A</v>
      </c>
      <c r="L2797" s="44">
        <f>IFERROR(_xll.qlIndexFixing(Index6M,$H2797,TRUE,_xll.ohTrigger(RecalcTrigger,Trigger6M)),NA())</f>
        <v>1.2145522932517501E-2</v>
      </c>
      <c r="M2797" s="183">
        <f>IFERROR(_xll.qlIndexFixing(Index1Y,$H2797,TRUE,_xll.ohTrigger(RecalcTrigger,Trigger1Y)),NA())</f>
        <v>1.2189217942568123E-2</v>
      </c>
      <c r="N2797" s="182">
        <f>IFERROR(_xll.qlIndexFixing(ONIndex1M,I2797,TRUE,_xll.ohTrigger(RecalcTrigger,Trigger1M)),NA())</f>
        <v>1.140543092442492E-2</v>
      </c>
      <c r="O2797" s="44" t="e">
        <f>IFERROR(_xll.qlIndexFixing(ONIndex3M,I2797,TRUE,_xll.ohTrigger(RecalcTrigger,Trigger3M)),NA())</f>
        <v>#N/A</v>
      </c>
      <c r="P2797" s="44">
        <f>IFERROR(_xll.qlIndexFixing(ONIndex6M,I2797,TRUE,_xll.ohTrigger(RecalcTrigger,Trigger6M)),NA())</f>
        <v>1.2080631510587025E-2</v>
      </c>
      <c r="Q2797" s="183">
        <f>IFERROR(_xll.qlIndexFixing(ONIndex1Y,I2797,TRUE,_xll.ohTrigger(RecalcTrigger,Trigger1Y)),NA())</f>
        <v>1.2161323483450559E-2</v>
      </c>
    </row>
    <row r="2798" spans="2:17" x14ac:dyDescent="0.2">
      <c r="B2798" s="39" t="s">
        <v>42</v>
      </c>
      <c r="D2798" s="42">
        <f>_xll.qlCalendarAdvance(Calendar,$D2797,B2798,"f",FALSE)</f>
        <v>59083</v>
      </c>
      <c r="E2798" s="177">
        <f>_xll.qlInterestRateIndexValueDate(IndexON,D2798)</f>
        <v>59083</v>
      </c>
      <c r="F2798" s="193">
        <f>IFERROR(_xll.qlIndexFixing(IndexON,D2798,TRUE,_xll.ohTrigger(RecalcTrigger,TriggerON)),NA())</f>
        <v>1.1503116823234905E-2</v>
      </c>
      <c r="H2798" s="42">
        <f>_xll.qlCalendarAdvance(Calendar,$H2797,B2798,"f",FALSE)</f>
        <v>59083</v>
      </c>
      <c r="I2798" s="177">
        <f>_xll.qlInterestRateIndexValueDate(Index1M,$H2798)</f>
        <v>59085</v>
      </c>
      <c r="J2798" s="182">
        <f>IFERROR(_xll.qlIndexFixing(Index1M,$H2798,TRUE,_xll.ohTrigger(RecalcTrigger,Trigger1M)),NA())</f>
        <v>1.140468063310085E-2</v>
      </c>
      <c r="K2798" s="44" t="e">
        <f>IFERROR(_xll.qlIndexFixing(Index3M,H2798,TRUE,_xll.ohTrigger(RecalcTrigger,Trigger3M)),NA())</f>
        <v>#N/A</v>
      </c>
      <c r="L2798" s="44">
        <f>IFERROR(_xll.qlIndexFixing(Index6M,$H2798,TRUE,_xll.ohTrigger(RecalcTrigger,Trigger6M)),NA())</f>
        <v>1.2148183311168424E-2</v>
      </c>
      <c r="M2798" s="183">
        <f>IFERROR(_xll.qlIndexFixing(Index1Y,$H2798,TRUE,_xll.ohTrigger(RecalcTrigger,Trigger1Y)),NA())</f>
        <v>1.2187712652778539E-2</v>
      </c>
      <c r="N2798" s="182">
        <f>IFERROR(_xll.qlIndexFixing(ONIndex1M,I2798,TRUE,_xll.ohTrigger(RecalcTrigger,Trigger1M)),NA())</f>
        <v>1.1402965223261674E-2</v>
      </c>
      <c r="O2798" s="44" t="e">
        <f>IFERROR(_xll.qlIndexFixing(ONIndex3M,I2798,TRUE,_xll.ohTrigger(RecalcTrigger,Trigger3M)),NA())</f>
        <v>#N/A</v>
      </c>
      <c r="P2798" s="44">
        <f>IFERROR(_xll.qlIndexFixing(ONIndex6M,I2798,TRUE,_xll.ohTrigger(RecalcTrigger,Trigger6M)),NA())</f>
        <v>1.2082946548908069E-2</v>
      </c>
      <c r="Q2798" s="183">
        <f>IFERROR(_xll.qlIndexFixing(ONIndex1Y,I2798,TRUE,_xll.ohTrigger(RecalcTrigger,Trigger1Y)),NA())</f>
        <v>1.2158845618017722E-2</v>
      </c>
    </row>
    <row r="2799" spans="2:17" x14ac:dyDescent="0.2">
      <c r="B2799" s="39" t="s">
        <v>42</v>
      </c>
      <c r="D2799" s="42">
        <f>_xll.qlCalendarAdvance(Calendar,$D2798,B2799,"f",FALSE)</f>
        <v>59090</v>
      </c>
      <c r="E2799" s="177">
        <f>_xll.qlInterestRateIndexValueDate(IndexON,D2799)</f>
        <v>59090</v>
      </c>
      <c r="F2799" s="193">
        <f>IFERROR(_xll.qlIndexFixing(IndexON,D2799,TRUE,_xll.ohTrigger(RecalcTrigger,TriggerON)),NA())</f>
        <v>1.1502121119955078E-2</v>
      </c>
      <c r="H2799" s="42">
        <f>_xll.qlCalendarAdvance(Calendar,$H2798,B2799,"f",FALSE)</f>
        <v>59090</v>
      </c>
      <c r="I2799" s="177">
        <f>_xll.qlInterestRateIndexValueDate(Index1M,$H2799)</f>
        <v>59092</v>
      </c>
      <c r="J2799" s="182">
        <f>IFERROR(_xll.qlIndexFixing(Index1M,$H2799,TRUE,_xll.ohTrigger(RecalcTrigger,Trigger1M)),NA())</f>
        <v>1.1402360390580235E-2</v>
      </c>
      <c r="K2799" s="44" t="e">
        <f>IFERROR(_xll.qlIndexFixing(Index3M,H2799,TRUE,_xll.ohTrigger(RecalcTrigger,Trigger3M)),NA())</f>
        <v>#N/A</v>
      </c>
      <c r="L2799" s="44">
        <f>IFERROR(_xll.qlIndexFixing(Index6M,$H2799,TRUE,_xll.ohTrigger(RecalcTrigger,Trigger6M)),NA())</f>
        <v>1.2150473250594637E-2</v>
      </c>
      <c r="M2799" s="183">
        <f>IFERROR(_xll.qlIndexFixing(Index1Y,$H2799,TRUE,_xll.ohTrigger(RecalcTrigger,Trigger1Y)),NA())</f>
        <v>1.2186247363647523E-2</v>
      </c>
      <c r="N2799" s="182">
        <f>IFERROR(_xll.qlIndexFixing(ONIndex1M,I2799,TRUE,_xll.ohTrigger(RecalcTrigger,Trigger1M)),NA())</f>
        <v>1.1400555314988736E-2</v>
      </c>
      <c r="O2799" s="44" t="e">
        <f>IFERROR(_xll.qlIndexFixing(ONIndex3M,I2799,TRUE,_xll.ohTrigger(RecalcTrigger,Trigger3M)),NA())</f>
        <v>#N/A</v>
      </c>
      <c r="P2799" s="44">
        <f>IFERROR(_xll.qlIndexFixing(ONIndex6M,I2799,TRUE,_xll.ohTrigger(RecalcTrigger,Trigger6M)),NA())</f>
        <v>1.208525879474287E-2</v>
      </c>
      <c r="Q2799" s="183">
        <f>IFERROR(_xll.qlIndexFixing(ONIndex1Y,I2799,TRUE,_xll.ohTrigger(RecalcTrigger,Trigger1Y)),NA())</f>
        <v>1.2156405686321037E-2</v>
      </c>
    </row>
    <row r="2800" spans="2:17" x14ac:dyDescent="0.2">
      <c r="B2800" s="39" t="s">
        <v>42</v>
      </c>
      <c r="D2800" s="42">
        <f>_xll.qlCalendarAdvance(Calendar,$D2799,B2800,"f",FALSE)</f>
        <v>59097</v>
      </c>
      <c r="E2800" s="177">
        <f>_xll.qlInterestRateIndexValueDate(IndexON,D2800)</f>
        <v>59097</v>
      </c>
      <c r="F2800" s="193">
        <f>IFERROR(_xll.qlIndexFixing(IndexON,D2800,TRUE,_xll.ohTrigger(RecalcTrigger,TriggerON)),NA())</f>
        <v>1.1501180310924397E-2</v>
      </c>
      <c r="H2800" s="42">
        <f>_xll.qlCalendarAdvance(Calendar,$H2799,B2800,"f",FALSE)</f>
        <v>59097</v>
      </c>
      <c r="I2800" s="177">
        <f>_xll.qlInterestRateIndexValueDate(Index1M,$H2800)</f>
        <v>59099</v>
      </c>
      <c r="J2800" s="182">
        <f>IFERROR(_xll.qlIndexFixing(Index1M,$H2800,TRUE,_xll.ohTrigger(RecalcTrigger,Trigger1M)),NA())</f>
        <v>1.1400096241689361E-2</v>
      </c>
      <c r="K2800" s="44" t="e">
        <f>IFERROR(_xll.qlIndexFixing(Index3M,H2800,TRUE,_xll.ohTrigger(RecalcTrigger,Trigger3M)),NA())</f>
        <v>#N/A</v>
      </c>
      <c r="L2800" s="44">
        <f>IFERROR(_xll.qlIndexFixing(Index6M,$H2800,TRUE,_xll.ohTrigger(RecalcTrigger,Trigger6M)),NA())</f>
        <v>1.21527601764609E-2</v>
      </c>
      <c r="M2800" s="183">
        <f>IFERROR(_xll.qlIndexFixing(Index1Y,$H2800,TRUE,_xll.ohTrigger(RecalcTrigger,Trigger1Y)),NA())</f>
        <v>1.2184822137820194E-2</v>
      </c>
      <c r="N2800" s="182">
        <f>IFERROR(_xll.qlIndexFixing(ONIndex1M,I2800,TRUE,_xll.ohTrigger(RecalcTrigger,Trigger1M)),NA())</f>
        <v>1.1398201292251997E-2</v>
      </c>
      <c r="O2800" s="44" t="e">
        <f>IFERROR(_xll.qlIndexFixing(ONIndex3M,I2800,TRUE,_xll.ohTrigger(RecalcTrigger,Trigger3M)),NA())</f>
        <v>#N/A</v>
      </c>
      <c r="P2800" s="44">
        <f>IFERROR(_xll.qlIndexFixing(ONIndex6M,I2800,TRUE,_xll.ohTrigger(RecalcTrigger,Trigger6M)),NA())</f>
        <v>1.208756823266377E-2</v>
      </c>
      <c r="Q2800" s="183">
        <f>IFERROR(_xll.qlIndexFixing(ONIndex1Y,I2800,TRUE,_xll.ohTrigger(RecalcTrigger,Trigger1Y)),NA())</f>
        <v>1.2154003750151077E-2</v>
      </c>
    </row>
    <row r="2801" spans="2:17" x14ac:dyDescent="0.2">
      <c r="B2801" s="39" t="s">
        <v>42</v>
      </c>
      <c r="D2801" s="42">
        <f>_xll.qlCalendarAdvance(Calendar,$D2800,B2801,"f",FALSE)</f>
        <v>59104</v>
      </c>
      <c r="E2801" s="177">
        <f>_xll.qlInterestRateIndexValueDate(IndexON,D2801)</f>
        <v>59104</v>
      </c>
      <c r="F2801" s="193">
        <f>IFERROR(_xll.qlIndexFixing(IndexON,D2801,TRUE,_xll.ohTrigger(RecalcTrigger,TriggerON)),NA())</f>
        <v>1.1500294484392271E-2</v>
      </c>
      <c r="H2801" s="42">
        <f>_xll.qlCalendarAdvance(Calendar,$H2800,B2801,"f",FALSE)</f>
        <v>59104</v>
      </c>
      <c r="I2801" s="177">
        <f>_xll.qlInterestRateIndexValueDate(Index1M,$H2801)</f>
        <v>59106</v>
      </c>
      <c r="J2801" s="182">
        <f>IFERROR(_xll.qlIndexFixing(Index1M,$H2801,TRUE,_xll.ohTrigger(RecalcTrigger,Trigger1M)),NA())</f>
        <v>1.1397888279296442E-2</v>
      </c>
      <c r="K2801" s="44" t="e">
        <f>IFERROR(_xll.qlIndexFixing(Index3M,H2801,TRUE,_xll.ohTrigger(RecalcTrigger,Trigger3M)),NA())</f>
        <v>#N/A</v>
      </c>
      <c r="L2801" s="44">
        <f>IFERROR(_xll.qlIndexFixing(Index6M,$H2801,TRUE,_xll.ohTrigger(RecalcTrigger,Trigger6M)),NA())</f>
        <v>1.2155044073288164E-2</v>
      </c>
      <c r="M2801" s="183">
        <f>IFERROR(_xll.qlIndexFixing(Index1Y,$H2801,TRUE,_xll.ohTrigger(RecalcTrigger,Trigger1Y)),NA())</f>
        <v>1.2183437037946056E-2</v>
      </c>
      <c r="N2801" s="182">
        <f>IFERROR(_xll.qlIndexFixing(ONIndex1M,I2801,TRUE,_xll.ohTrigger(RecalcTrigger,Trigger1M)),NA())</f>
        <v>1.1395903248176964E-2</v>
      </c>
      <c r="O2801" s="44" t="e">
        <f>IFERROR(_xll.qlIndexFixing(ONIndex3M,I2801,TRUE,_xll.ohTrigger(RecalcTrigger,Trigger3M)),NA())</f>
        <v>#N/A</v>
      </c>
      <c r="P2801" s="44">
        <f>IFERROR(_xll.qlIndexFixing(ONIndex6M,I2801,TRUE,_xll.ohTrigger(RecalcTrigger,Trigger6M)),NA())</f>
        <v>1.2089874847482918E-2</v>
      </c>
      <c r="Q2801" s="183">
        <f>IFERROR(_xll.qlIndexFixing(ONIndex1Y,I2801,TRUE,_xll.ohTrigger(RecalcTrigger,Trigger1Y)),NA())</f>
        <v>1.2151639871698094E-2</v>
      </c>
    </row>
    <row r="2802" spans="2:17" x14ac:dyDescent="0.2">
      <c r="B2802" s="39" t="s">
        <v>42</v>
      </c>
      <c r="D2802" s="42">
        <f>_xll.qlCalendarAdvance(Calendar,$D2801,B2802,"f",FALSE)</f>
        <v>59111</v>
      </c>
      <c r="E2802" s="177">
        <f>_xll.qlInterestRateIndexValueDate(IndexON,D2802)</f>
        <v>59111</v>
      </c>
      <c r="F2802" s="193">
        <f>IFERROR(_xll.qlIndexFixing(IndexON,D2802,TRUE,_xll.ohTrigger(RecalcTrigger,TriggerON)),NA())</f>
        <v>1.1499463728767978E-2</v>
      </c>
      <c r="H2802" s="42">
        <f>_xll.qlCalendarAdvance(Calendar,$H2801,B2802,"f",FALSE)</f>
        <v>59111</v>
      </c>
      <c r="I2802" s="177">
        <f>_xll.qlInterestRateIndexValueDate(Index1M,$H2802)</f>
        <v>59113</v>
      </c>
      <c r="J2802" s="182">
        <f>IFERROR(_xll.qlIndexFixing(Index1M,$H2802,TRUE,_xll.ohTrigger(RecalcTrigger,Trigger1M)),NA())</f>
        <v>1.139573659626969E-2</v>
      </c>
      <c r="K2802" s="44" t="e">
        <f>IFERROR(_xll.qlIndexFixing(Index3M,H2802,TRUE,_xll.ohTrigger(RecalcTrigger,Trigger3M)),NA())</f>
        <v>#N/A</v>
      </c>
      <c r="L2802" s="44">
        <f>IFERROR(_xll.qlIndexFixing(Index6M,$H2802,TRUE,_xll.ohTrigger(RecalcTrigger,Trigger6M)),NA())</f>
        <v>1.2156958202357937E-2</v>
      </c>
      <c r="M2802" s="183">
        <f>IFERROR(_xll.qlIndexFixing(Index1Y,$H2802,TRUE,_xll.ohTrigger(RecalcTrigger,Trigger1Y)),NA())</f>
        <v>1.2182092126679646E-2</v>
      </c>
      <c r="N2802" s="182">
        <f>IFERROR(_xll.qlIndexFixing(ONIndex1M,I2802,TRUE,_xll.ohTrigger(RecalcTrigger,Trigger1M)),NA())</f>
        <v>1.1393661275249656E-2</v>
      </c>
      <c r="O2802" s="44" t="e">
        <f>IFERROR(_xll.qlIndexFixing(ONIndex3M,I2802,TRUE,_xll.ohTrigger(RecalcTrigger,Trigger3M)),NA())</f>
        <v>#N/A</v>
      </c>
      <c r="P2802" s="44">
        <f>IFERROR(_xll.qlIndexFixing(ONIndex6M,I2802,TRUE,_xll.ohTrigger(RecalcTrigger,Trigger6M)),NA())</f>
        <v>1.2092178623612782E-2</v>
      </c>
      <c r="Q2802" s="183">
        <f>IFERROR(_xll.qlIndexFixing(ONIndex1Y,I2802,TRUE,_xll.ohTrigger(RecalcTrigger,Trigger1Y)),NA())</f>
        <v>1.2149314112912535E-2</v>
      </c>
    </row>
    <row r="2803" spans="2:17" x14ac:dyDescent="0.2">
      <c r="B2803" s="39" t="s">
        <v>42</v>
      </c>
      <c r="D2803" s="42">
        <f>_xll.qlCalendarAdvance(Calendar,$D2802,B2803,"f",FALSE)</f>
        <v>59118</v>
      </c>
      <c r="E2803" s="177">
        <f>_xll.qlInterestRateIndexValueDate(IndexON,D2803)</f>
        <v>59118</v>
      </c>
      <c r="F2803" s="193">
        <f>IFERROR(_xll.qlIndexFixing(IndexON,D2803,TRUE,_xll.ohTrigger(RecalcTrigger,TriggerON)),NA())</f>
        <v>1.1498688132540735E-2</v>
      </c>
      <c r="H2803" s="42">
        <f>_xll.qlCalendarAdvance(Calendar,$H2802,B2803,"f",FALSE)</f>
        <v>59118</v>
      </c>
      <c r="I2803" s="177">
        <f>_xll.qlInterestRateIndexValueDate(Index1M,$H2803)</f>
        <v>59120</v>
      </c>
      <c r="J2803" s="182">
        <f>IFERROR(_xll.qlIndexFixing(Index1M,$H2803,TRUE,_xll.ohTrigger(RecalcTrigger,Trigger1M)),NA())</f>
        <v>1.1393641285479816E-2</v>
      </c>
      <c r="K2803" s="44" t="e">
        <f>IFERROR(_xll.qlIndexFixing(Index3M,H2803,TRUE,_xll.ohTrigger(RecalcTrigger,Trigger3M)),NA())</f>
        <v>#N/A</v>
      </c>
      <c r="L2803" s="44">
        <f>IFERROR(_xll.qlIndexFixing(Index6M,$H2803,TRUE,_xll.ohTrigger(RecalcTrigger,Trigger6M)),NA())</f>
        <v>1.2159236141828138E-2</v>
      </c>
      <c r="M2803" s="183">
        <f>IFERROR(_xll.qlIndexFixing(Index1Y,$H2803,TRUE,_xll.ohTrigger(RecalcTrigger,Trigger1Y)),NA())</f>
        <v>1.2180787466679228E-2</v>
      </c>
      <c r="N2803" s="182">
        <f>IFERROR(_xll.qlIndexFixing(ONIndex1M,I2803,TRUE,_xll.ohTrigger(RecalcTrigger,Trigger1M)),NA())</f>
        <v>1.1391475466515644E-2</v>
      </c>
      <c r="O2803" s="44" t="e">
        <f>IFERROR(_xll.qlIndexFixing(ONIndex3M,I2803,TRUE,_xll.ohTrigger(RecalcTrigger,Trigger3M)),NA())</f>
        <v>#N/A</v>
      </c>
      <c r="P2803" s="44">
        <f>IFERROR(_xll.qlIndexFixing(ONIndex6M,I2803,TRUE,_xll.ohTrigger(RecalcTrigger,Trigger6M)),NA())</f>
        <v>1.2094479545785575E-2</v>
      </c>
      <c r="Q2803" s="183">
        <f>IFERROR(_xll.qlIndexFixing(ONIndex1Y,I2803,TRUE,_xll.ohTrigger(RecalcTrigger,Trigger1Y)),NA())</f>
        <v>1.2147026535904715E-2</v>
      </c>
    </row>
    <row r="2804" spans="2:17" x14ac:dyDescent="0.2">
      <c r="B2804" s="39" t="s">
        <v>42</v>
      </c>
      <c r="D2804" s="42">
        <f>_xll.qlCalendarAdvance(Calendar,$D2803,B2804,"f",FALSE)</f>
        <v>59125</v>
      </c>
      <c r="E2804" s="177">
        <f>_xll.qlInterestRateIndexValueDate(IndexON,D2804)</f>
        <v>59125</v>
      </c>
      <c r="F2804" s="193">
        <f>IFERROR(_xll.qlIndexFixing(IndexON,D2804,TRUE,_xll.ohTrigger(RecalcTrigger,TriggerON)),NA())</f>
        <v>1.1497967784279695E-2</v>
      </c>
      <c r="H2804" s="42">
        <f>_xll.qlCalendarAdvance(Calendar,$H2803,B2804,"f",FALSE)</f>
        <v>59125</v>
      </c>
      <c r="I2804" s="177">
        <f>_xll.qlInterestRateIndexValueDate(Index1M,$H2804)</f>
        <v>59127</v>
      </c>
      <c r="J2804" s="182">
        <f>IFERROR(_xll.qlIndexFixing(Index1M,$H2804,TRUE,_xll.ohTrigger(RecalcTrigger,Trigger1M)),NA())</f>
        <v>1.1391602439792536E-2</v>
      </c>
      <c r="K2804" s="44" t="e">
        <f>IFERROR(_xll.qlIndexFixing(Index3M,H2804,TRUE,_xll.ohTrigger(RecalcTrigger,Trigger3M)),NA())</f>
        <v>#N/A</v>
      </c>
      <c r="L2804" s="44">
        <f>IFERROR(_xll.qlIndexFixing(Index6M,$H2804,TRUE,_xll.ohTrigger(RecalcTrigger,Trigger6M)),NA())</f>
        <v>1.2161511007014529E-2</v>
      </c>
      <c r="M2804" s="183">
        <f>IFERROR(_xll.qlIndexFixing(Index1Y,$H2804,TRUE,_xll.ohTrigger(RecalcTrigger,Trigger1Y)),NA())</f>
        <v>1.2179523120608758E-2</v>
      </c>
      <c r="N2804" s="182">
        <f>IFERROR(_xll.qlIndexFixing(ONIndex1M,I2804,TRUE,_xll.ohTrigger(RecalcTrigger,Trigger1M)),NA())</f>
        <v>1.1389345914780691E-2</v>
      </c>
      <c r="O2804" s="44" t="e">
        <f>IFERROR(_xll.qlIndexFixing(ONIndex3M,I2804,TRUE,_xll.ohTrigger(RecalcTrigger,Trigger3M)),NA())</f>
        <v>#N/A</v>
      </c>
      <c r="P2804" s="44">
        <f>IFERROR(_xll.qlIndexFixing(ONIndex6M,I2804,TRUE,_xll.ohTrigger(RecalcTrigger,Trigger6M)),NA())</f>
        <v>1.2096777598493702E-2</v>
      </c>
      <c r="Q2804" s="183">
        <f>IFERROR(_xll.qlIndexFixing(ONIndex1Y,I2804,TRUE,_xll.ohTrigger(RecalcTrigger,Trigger1Y)),NA())</f>
        <v>1.2144777202784951E-2</v>
      </c>
    </row>
    <row r="2805" spans="2:17" x14ac:dyDescent="0.2">
      <c r="B2805" s="39" t="s">
        <v>42</v>
      </c>
      <c r="D2805" s="42">
        <f>_xll.qlCalendarAdvance(Calendar,$D2804,B2805,"f",FALSE)</f>
        <v>59132</v>
      </c>
      <c r="E2805" s="177">
        <f>_xll.qlInterestRateIndexValueDate(IndexON,D2805)</f>
        <v>59132</v>
      </c>
      <c r="F2805" s="193">
        <f>IFERROR(_xll.qlIndexFixing(IndexON,D2805,TRUE,_xll.ohTrigger(RecalcTrigger,TriggerON)),NA())</f>
        <v>1.1497302772154327E-2</v>
      </c>
      <c r="H2805" s="42">
        <f>_xll.qlCalendarAdvance(Calendar,$H2804,B2805,"f",FALSE)</f>
        <v>59132</v>
      </c>
      <c r="I2805" s="177">
        <f>_xll.qlInterestRateIndexValueDate(Index1M,$H2805)</f>
        <v>59134</v>
      </c>
      <c r="J2805" s="182">
        <f>IFERROR(_xll.qlIndexFixing(Index1M,$H2805,TRUE,_xll.ohTrigger(RecalcTrigger,Trigger1M)),NA())</f>
        <v>1.1389663966605568E-2</v>
      </c>
      <c r="K2805" s="44" t="e">
        <f>IFERROR(_xll.qlIndexFixing(Index3M,H2805,TRUE,_xll.ohTrigger(RecalcTrigger,Trigger3M)),NA())</f>
        <v>#N/A</v>
      </c>
      <c r="L2805" s="44">
        <f>IFERROR(_xll.qlIndexFixing(Index6M,$H2805,TRUE,_xll.ohTrigger(RecalcTrigger,Trigger6M)),NA())</f>
        <v>1.2163782782435569E-2</v>
      </c>
      <c r="M2805" s="183">
        <f>IFERROR(_xll.qlIndexFixing(Index1Y,$H2805,TRUE,_xll.ohTrigger(RecalcTrigger,Trigger1Y)),NA())</f>
        <v>1.217829915113504E-2</v>
      </c>
      <c r="N2805" s="182">
        <f>IFERROR(_xll.qlIndexFixing(ONIndex1M,I2805,TRUE,_xll.ohTrigger(RecalcTrigger,Trigger1M)),NA())</f>
        <v>1.1387272712690688E-2</v>
      </c>
      <c r="O2805" s="44" t="e">
        <f>IFERROR(_xll.qlIndexFixing(ONIndex3M,I2805,TRUE,_xll.ohTrigger(RecalcTrigger,Trigger3M)),NA())</f>
        <v>#N/A</v>
      </c>
      <c r="P2805" s="44">
        <f>IFERROR(_xll.qlIndexFixing(ONIndex6M,I2805,TRUE,_xll.ohTrigger(RecalcTrigger,Trigger6M)),NA())</f>
        <v>1.2099072766629249E-2</v>
      </c>
      <c r="Q2805" s="183">
        <f>IFERROR(_xll.qlIndexFixing(ONIndex1Y,I2805,TRUE,_xll.ohTrigger(RecalcTrigger,Trigger1Y)),NA())</f>
        <v>1.2142566175663561E-2</v>
      </c>
    </row>
    <row r="2806" spans="2:17" x14ac:dyDescent="0.2">
      <c r="B2806" s="39" t="s">
        <v>42</v>
      </c>
      <c r="D2806" s="42">
        <f>_xll.qlCalendarAdvance(Calendar,$D2805,B2806,"f",FALSE)</f>
        <v>59139</v>
      </c>
      <c r="E2806" s="177">
        <f>_xll.qlInterestRateIndexValueDate(IndexON,D2806)</f>
        <v>59139</v>
      </c>
      <c r="F2806" s="193">
        <f>IFERROR(_xll.qlIndexFixing(IndexON,D2806,TRUE,_xll.ohTrigger(RecalcTrigger,TriggerON)),NA())</f>
        <v>1.1496693184893658E-2</v>
      </c>
      <c r="H2806" s="42">
        <f>_xll.qlCalendarAdvance(Calendar,$H2805,B2806,"f",FALSE)</f>
        <v>59139</v>
      </c>
      <c r="I2806" s="177">
        <f>_xll.qlInterestRateIndexValueDate(Index1M,$H2806)</f>
        <v>59141</v>
      </c>
      <c r="J2806" s="182">
        <f>IFERROR(_xll.qlIndexFixing(Index1M,$H2806,TRUE,_xll.ohTrigger(RecalcTrigger,Trigger1M)),NA())</f>
        <v>1.1387694515233582E-2</v>
      </c>
      <c r="K2806" s="44" t="e">
        <f>IFERROR(_xll.qlIndexFixing(Index3M,H2806,TRUE,_xll.ohTrigger(RecalcTrigger,Trigger3M)),NA())</f>
        <v>#N/A</v>
      </c>
      <c r="L2806" s="44">
        <f>IFERROR(_xll.qlIndexFixing(Index6M,$H2806,TRUE,_xll.ohTrigger(RecalcTrigger,Trigger6M)),NA())</f>
        <v>1.2166417580032042E-2</v>
      </c>
      <c r="M2806" s="183">
        <f>IFERROR(_xll.qlIndexFixing(Index1Y,$H2806,TRUE,_xll.ohTrigger(RecalcTrigger,Trigger1Y)),NA())</f>
        <v>1.2177115620930788E-2</v>
      </c>
      <c r="N2806" s="182">
        <f>IFERROR(_xll.qlIndexFixing(ONIndex1M,I2806,TRUE,_xll.ohTrigger(RecalcTrigger,Trigger1M)),NA())</f>
        <v>1.1385255953131335E-2</v>
      </c>
      <c r="O2806" s="44" t="e">
        <f>IFERROR(_xll.qlIndexFixing(ONIndex3M,I2806,TRUE,_xll.ohTrigger(RecalcTrigger,Trigger3M)),NA())</f>
        <v>#N/A</v>
      </c>
      <c r="P2806" s="44">
        <f>IFERROR(_xll.qlIndexFixing(ONIndex6M,I2806,TRUE,_xll.ohTrigger(RecalcTrigger,Trigger6M)),NA())</f>
        <v>1.2101365034444811E-2</v>
      </c>
      <c r="Q2806" s="183">
        <f>IFERROR(_xll.qlIndexFixing(ONIndex1Y,I2806,TRUE,_xll.ohTrigger(RecalcTrigger,Trigger1Y)),NA())</f>
        <v>1.2140393516331116E-2</v>
      </c>
    </row>
    <row r="2807" spans="2:17" x14ac:dyDescent="0.2">
      <c r="B2807" s="39" t="s">
        <v>42</v>
      </c>
      <c r="D2807" s="42">
        <f>_xll.qlCalendarAdvance(Calendar,$D2806,B2807,"f",FALSE)</f>
        <v>59146</v>
      </c>
      <c r="E2807" s="177">
        <f>_xll.qlInterestRateIndexValueDate(IndexON,D2807)</f>
        <v>59146</v>
      </c>
      <c r="F2807" s="193">
        <f>IFERROR(_xll.qlIndexFixing(IndexON,D2807,TRUE,_xll.ohTrigger(RecalcTrigger,TriggerON)),NA())</f>
        <v>1.1496139110667158E-2</v>
      </c>
      <c r="H2807" s="42">
        <f>_xll.qlCalendarAdvance(Calendar,$H2806,B2807,"f",FALSE)</f>
        <v>59146</v>
      </c>
      <c r="I2807" s="177">
        <f>_xll.qlInterestRateIndexValueDate(Index1M,$H2807)</f>
        <v>59148</v>
      </c>
      <c r="J2807" s="182">
        <f>IFERROR(_xll.qlIndexFixing(Index1M,$H2807,TRUE,_xll.ohTrigger(RecalcTrigger,Trigger1M)),NA())</f>
        <v>1.1385825622108325E-2</v>
      </c>
      <c r="K2807" s="44" t="e">
        <f>IFERROR(_xll.qlIndexFixing(Index3M,H2807,TRUE,_xll.ohTrigger(RecalcTrigger,Trigger3M)),NA())</f>
        <v>#N/A</v>
      </c>
      <c r="L2807" s="44">
        <f>IFERROR(_xll.qlIndexFixing(Index6M,$H2807,TRUE,_xll.ohTrigger(RecalcTrigger,Trigger6M)),NA())</f>
        <v>1.2168682977542063E-2</v>
      </c>
      <c r="M2807" s="183">
        <f>IFERROR(_xll.qlIndexFixing(Index1Y,$H2807,TRUE,_xll.ohTrigger(RecalcTrigger,Trigger1Y)),NA())</f>
        <v>1.2175972592672881E-2</v>
      </c>
      <c r="N2807" s="182">
        <f>IFERROR(_xll.qlIndexFixing(ONIndex1M,I2807,TRUE,_xll.ohTrigger(RecalcTrigger,Trigger1M)),NA())</f>
        <v>1.138329572898833E-2</v>
      </c>
      <c r="O2807" s="44" t="e">
        <f>IFERROR(_xll.qlIndexFixing(ONIndex3M,I2807,TRUE,_xll.ohTrigger(RecalcTrigger,Trigger3M)),NA())</f>
        <v>#N/A</v>
      </c>
      <c r="P2807" s="44">
        <f>IFERROR(_xll.qlIndexFixing(ONIndex6M,I2807,TRUE,_xll.ohTrigger(RecalcTrigger,Trigger6M)),NA())</f>
        <v>1.210365438691241E-2</v>
      </c>
      <c r="Q2807" s="183">
        <f>IFERROR(_xll.qlIndexFixing(ONIndex1Y,I2807,TRUE,_xll.ohTrigger(RecalcTrigger,Trigger1Y)),NA())</f>
        <v>1.213825928697787E-2</v>
      </c>
    </row>
    <row r="2808" spans="2:17" x14ac:dyDescent="0.2">
      <c r="B2808" s="39" t="s">
        <v>42</v>
      </c>
      <c r="D2808" s="42">
        <f>_xll.qlCalendarAdvance(Calendar,$D2807,B2808,"f",FALSE)</f>
        <v>59153</v>
      </c>
      <c r="E2808" s="177">
        <f>_xll.qlInterestRateIndexValueDate(IndexON,D2808)</f>
        <v>59153</v>
      </c>
      <c r="F2808" s="193">
        <f>IFERROR(_xll.qlIndexFixing(IndexON,D2808,TRUE,_xll.ohTrigger(RecalcTrigger,TriggerON)),NA())</f>
        <v>1.149564063804398E-2</v>
      </c>
      <c r="H2808" s="42">
        <f>_xll.qlCalendarAdvance(Calendar,$H2807,B2808,"f",FALSE)</f>
        <v>59153</v>
      </c>
      <c r="I2808" s="177">
        <f>_xll.qlInterestRateIndexValueDate(Index1M,$H2808)</f>
        <v>59155</v>
      </c>
      <c r="J2808" s="182">
        <f>IFERROR(_xll.qlIndexFixing(Index1M,$H2808,TRUE,_xll.ohTrigger(RecalcTrigger,Trigger1M)),NA())</f>
        <v>1.1384013565576001E-2</v>
      </c>
      <c r="K2808" s="44" t="e">
        <f>IFERROR(_xll.qlIndexFixing(Index3M,H2808,TRUE,_xll.ohTrigger(RecalcTrigger,Trigger3M)),NA())</f>
        <v>#N/A</v>
      </c>
      <c r="L2808" s="44">
        <f>IFERROR(_xll.qlIndexFixing(Index6M,$H2808,TRUE,_xll.ohTrigger(RecalcTrigger,Trigger6M)),NA())</f>
        <v>1.2170945237651856E-2</v>
      </c>
      <c r="M2808" s="183">
        <f>IFERROR(_xll.qlIndexFixing(Index1Y,$H2808,TRUE,_xll.ohTrigger(RecalcTrigger,Trigger1Y)),NA())</f>
        <v>1.2174870129043234E-2</v>
      </c>
      <c r="N2808" s="182">
        <f>IFERROR(_xll.qlIndexFixing(ONIndex1M,I2808,TRUE,_xll.ohTrigger(RecalcTrigger,Trigger1M)),NA())</f>
        <v>1.13813921329875E-2</v>
      </c>
      <c r="O2808" s="44" t="e">
        <f>IFERROR(_xll.qlIndexFixing(ONIndex3M,I2808,TRUE,_xll.ohTrigger(RecalcTrigger,Trigger3M)),NA())</f>
        <v>#N/A</v>
      </c>
      <c r="P2808" s="44">
        <f>IFERROR(_xll.qlIndexFixing(ONIndex6M,I2808,TRUE,_xll.ohTrigger(RecalcTrigger,Trigger6M)),NA())</f>
        <v>1.2105940808444515E-2</v>
      </c>
      <c r="Q2808" s="183">
        <f>IFERROR(_xll.qlIndexFixing(ONIndex1Y,I2808,TRUE,_xll.ohTrigger(RecalcTrigger,Trigger1Y)),NA())</f>
        <v>1.2136163549874013E-2</v>
      </c>
    </row>
    <row r="2809" spans="2:17" x14ac:dyDescent="0.2">
      <c r="B2809" s="39" t="s">
        <v>42</v>
      </c>
      <c r="D2809" s="42">
        <f>_xll.qlCalendarAdvance(Calendar,$D2808,B2809,"f",FALSE)</f>
        <v>59160</v>
      </c>
      <c r="E2809" s="177">
        <f>_xll.qlInterestRateIndexValueDate(IndexON,D2809)</f>
        <v>59160</v>
      </c>
      <c r="F2809" s="193">
        <f>IFERROR(_xll.qlIndexFixing(IndexON,D2809,TRUE,_xll.ohTrigger(RecalcTrigger,TriggerON)),NA())</f>
        <v>1.1495197855353467E-2</v>
      </c>
      <c r="H2809" s="42">
        <f>_xll.qlCalendarAdvance(Calendar,$H2808,B2809,"f",FALSE)</f>
        <v>59160</v>
      </c>
      <c r="I2809" s="177">
        <f>_xll.qlInterestRateIndexValueDate(Index1M,$H2809)</f>
        <v>59162</v>
      </c>
      <c r="J2809" s="182">
        <f>IFERROR(_xll.qlIndexFixing(Index1M,$H2809,TRUE,_xll.ohTrigger(RecalcTrigger,Trigger1M)),NA())</f>
        <v>1.1382258438517312E-2</v>
      </c>
      <c r="K2809" s="44" t="e">
        <f>IFERROR(_xll.qlIndexFixing(Index3M,H2809,TRUE,_xll.ohTrigger(RecalcTrigger,Trigger3M)),NA())</f>
        <v>#N/A</v>
      </c>
      <c r="L2809" s="44">
        <f>IFERROR(_xll.qlIndexFixing(Index6M,$H2809,TRUE,_xll.ohTrigger(RecalcTrigger,Trigger6M)),NA())</f>
        <v>1.2173204344881491E-2</v>
      </c>
      <c r="M2809" s="183">
        <f>IFERROR(_xll.qlIndexFixing(Index1Y,$H2809,TRUE,_xll.ohTrigger(RecalcTrigger,Trigger1Y)),NA())</f>
        <v>1.2173808292727921E-2</v>
      </c>
      <c r="N2809" s="182">
        <f>IFERROR(_xll.qlIndexFixing(ONIndex1M,I2809,TRUE,_xll.ohTrigger(RecalcTrigger,Trigger1M)),NA())</f>
        <v>1.137928605431604E-2</v>
      </c>
      <c r="O2809" s="44" t="e">
        <f>IFERROR(_xll.qlIndexFixing(ONIndex3M,I2809,TRUE,_xll.ohTrigger(RecalcTrigger,Trigger3M)),NA())</f>
        <v>#N/A</v>
      </c>
      <c r="P2809" s="44">
        <f>IFERROR(_xll.qlIndexFixing(ONIndex6M,I2809,TRUE,_xll.ohTrigger(RecalcTrigger,Trigger6M)),NA())</f>
        <v>1.2108550253104866E-2</v>
      </c>
      <c r="Q2809" s="183">
        <f>IFERROR(_xll.qlIndexFixing(ONIndex1Y,I2809,TRUE,_xll.ohTrigger(RecalcTrigger,Trigger1Y)),NA())</f>
        <v>1.2133815634252088E-2</v>
      </c>
    </row>
    <row r="2810" spans="2:17" x14ac:dyDescent="0.2">
      <c r="B2810" s="39" t="s">
        <v>42</v>
      </c>
      <c r="D2810" s="42">
        <f>_xll.qlCalendarAdvance(Calendar,$D2809,B2810,"f",FALSE)</f>
        <v>59167</v>
      </c>
      <c r="E2810" s="177">
        <f>_xll.qlInterestRateIndexValueDate(IndexON,D2810)</f>
        <v>59167</v>
      </c>
      <c r="F2810" s="193">
        <f>IFERROR(_xll.qlIndexFixing(IndexON,D2810,TRUE,_xll.ohTrigger(RecalcTrigger,TriggerON)),NA())</f>
        <v>1.1494810851244708E-2</v>
      </c>
      <c r="H2810" s="42">
        <f>_xll.qlCalendarAdvance(Calendar,$H2809,B2810,"f",FALSE)</f>
        <v>59167</v>
      </c>
      <c r="I2810" s="177">
        <f>_xll.qlInterestRateIndexValueDate(Index1M,$H2810)</f>
        <v>59169</v>
      </c>
      <c r="J2810" s="182">
        <f>IFERROR(_xll.qlIndexFixing(Index1M,$H2810,TRUE,_xll.ohTrigger(RecalcTrigger,Trigger1M)),NA())</f>
        <v>1.1380560333807965E-2</v>
      </c>
      <c r="K2810" s="44" t="e">
        <f>IFERROR(_xll.qlIndexFixing(Index3M,H2810,TRUE,_xll.ohTrigger(RecalcTrigger,Trigger3M)),NA())</f>
        <v>#N/A</v>
      </c>
      <c r="L2810" s="44">
        <f>IFERROR(_xll.qlIndexFixing(Index6M,$H2810,TRUE,_xll.ohTrigger(RecalcTrigger,Trigger6M)),NA())</f>
        <v>1.217546028375017E-2</v>
      </c>
      <c r="M2810" s="183">
        <f>IFERROR(_xll.qlIndexFixing(Index1Y,$H2810,TRUE,_xll.ohTrigger(RecalcTrigger,Trigger1Y)),NA())</f>
        <v>1.2172787146417835E-2</v>
      </c>
      <c r="N2810" s="182">
        <f>IFERROR(_xll.qlIndexFixing(ONIndex1M,I2810,TRUE,_xll.ohTrigger(RecalcTrigger,Trigger1M)),NA())</f>
        <v>1.1377755196715356E-2</v>
      </c>
      <c r="O2810" s="44" t="e">
        <f>IFERROR(_xll.qlIndexFixing(ONIndex3M,I2810,TRUE,_xll.ohTrigger(RecalcTrigger,Trigger3M)),NA())</f>
        <v>#N/A</v>
      </c>
      <c r="P2810" s="44">
        <f>IFERROR(_xll.qlIndexFixing(ONIndex6M,I2810,TRUE,_xll.ohTrigger(RecalcTrigger,Trigger6M)),NA())</f>
        <v>1.2110504797471222E-2</v>
      </c>
      <c r="Q2810" s="183">
        <f>IFERROR(_xll.qlIndexFixing(ONIndex1Y,I2810,TRUE,_xll.ohTrigger(RecalcTrigger,Trigger1Y)),NA())</f>
        <v>1.2132087799736624E-2</v>
      </c>
    </row>
    <row r="2811" spans="2:17" x14ac:dyDescent="0.2">
      <c r="B2811" s="39" t="s">
        <v>42</v>
      </c>
      <c r="D2811" s="42">
        <f>_xll.qlCalendarAdvance(Calendar,$D2810,B2811,"f",FALSE)</f>
        <v>59174</v>
      </c>
      <c r="E2811" s="177">
        <f>_xll.qlInterestRateIndexValueDate(IndexON,D2811)</f>
        <v>59174</v>
      </c>
      <c r="F2811" s="193">
        <f>IFERROR(_xll.qlIndexFixing(IndexON,D2811,TRUE,_xll.ohTrigger(RecalcTrigger,TriggerON)),NA())</f>
        <v>1.1494479714047046E-2</v>
      </c>
      <c r="H2811" s="42">
        <f>_xll.qlCalendarAdvance(Calendar,$H2810,B2811,"f",FALSE)</f>
        <v>59174</v>
      </c>
      <c r="I2811" s="177">
        <f>_xll.qlInterestRateIndexValueDate(Index1M,$H2811)</f>
        <v>59176</v>
      </c>
      <c r="J2811" s="182">
        <f>IFERROR(_xll.qlIndexFixing(Index1M,$H2811,TRUE,_xll.ohTrigger(RecalcTrigger,Trigger1M)),NA())</f>
        <v>1.1378919344318672E-2</v>
      </c>
      <c r="K2811" s="44" t="e">
        <f>IFERROR(_xll.qlIndexFixing(Index3M,H2811,TRUE,_xll.ohTrigger(RecalcTrigger,Trigger3M)),NA())</f>
        <v>#N/A</v>
      </c>
      <c r="L2811" s="44">
        <f>IFERROR(_xll.qlIndexFixing(Index6M,$H2811,TRUE,_xll.ohTrigger(RecalcTrigger,Trigger6M)),NA())</f>
        <v>1.217734768306551E-2</v>
      </c>
      <c r="M2811" s="183">
        <f>IFERROR(_xll.qlIndexFixing(Index1Y,$H2811,TRUE,_xll.ohTrigger(RecalcTrigger,Trigger1Y)),NA())</f>
        <v>1.2171806752808691E-2</v>
      </c>
      <c r="N2811" s="182">
        <f>IFERROR(_xll.qlIndexFixing(ONIndex1M,I2811,TRUE,_xll.ohTrigger(RecalcTrigger,Trigger1M)),NA())</f>
        <v>1.1376022041975631E-2</v>
      </c>
      <c r="O2811" s="44" t="e">
        <f>IFERROR(_xll.qlIndexFixing(ONIndex3M,I2811,TRUE,_xll.ohTrigger(RecalcTrigger,Trigger3M)),NA())</f>
        <v>#N/A</v>
      </c>
      <c r="P2811" s="44">
        <f>IFERROR(_xll.qlIndexFixing(ONIndex6M,I2811,TRUE,_xll.ohTrigger(RecalcTrigger,Trigger6M)),NA())</f>
        <v>1.2112782334190442E-2</v>
      </c>
      <c r="Q2811" s="183">
        <f>IFERROR(_xll.qlIndexFixing(ONIndex1Y,I2811,TRUE,_xll.ohTrigger(RecalcTrigger,Trigger1Y)),NA())</f>
        <v>1.2130107911083599E-2</v>
      </c>
    </row>
    <row r="2812" spans="2:17" x14ac:dyDescent="0.2">
      <c r="B2812" s="39" t="s">
        <v>42</v>
      </c>
      <c r="D2812" s="42">
        <f>_xll.qlCalendarAdvance(Calendar,$D2811,B2812,"f",FALSE)</f>
        <v>59181</v>
      </c>
      <c r="E2812" s="177">
        <f>_xll.qlInterestRateIndexValueDate(IndexON,D2812)</f>
        <v>59181</v>
      </c>
      <c r="F2812" s="193">
        <f>IFERROR(_xll.qlIndexFixing(IndexON,D2812,TRUE,_xll.ohTrigger(RecalcTrigger,TriggerON)),NA())</f>
        <v>1.1494204532169761E-2</v>
      </c>
      <c r="H2812" s="42">
        <f>_xll.qlCalendarAdvance(Calendar,$H2811,B2812,"f",FALSE)</f>
        <v>59181</v>
      </c>
      <c r="I2812" s="177">
        <f>_xll.qlInterestRateIndexValueDate(Index1M,$H2812)</f>
        <v>59183</v>
      </c>
      <c r="J2812" s="182">
        <f>IFERROR(_xll.qlIndexFixing(Index1M,$H2812,TRUE,_xll.ohTrigger(RecalcTrigger,Trigger1M)),NA())</f>
        <v>1.1377335562932633E-2</v>
      </c>
      <c r="K2812" s="44" t="e">
        <f>IFERROR(_xll.qlIndexFixing(Index3M,H2812,TRUE,_xll.ohTrigger(RecalcTrigger,Trigger3M)),NA())</f>
        <v>#N/A</v>
      </c>
      <c r="L2812" s="44">
        <f>IFERROR(_xll.qlIndexFixing(Index6M,$H2812,TRUE,_xll.ohTrigger(RecalcTrigger,Trigger6M)),NA())</f>
        <v>1.2179597396709175E-2</v>
      </c>
      <c r="M2812" s="183">
        <f>IFERROR(_xll.qlIndexFixing(Index1Y,$H2812,TRUE,_xll.ohTrigger(RecalcTrigger,Trigger1Y)),NA())</f>
        <v>1.2170867174600796E-2</v>
      </c>
      <c r="N2812" s="182">
        <f>IFERROR(_xll.qlIndexFixing(ONIndex1M,I2812,TRUE,_xll.ohTrigger(RecalcTrigger,Trigger1M)),NA())</f>
        <v>1.137434588668107E-2</v>
      </c>
      <c r="O2812" s="44" t="e">
        <f>IFERROR(_xll.qlIndexFixing(ONIndex3M,I2812,TRUE,_xll.ohTrigger(RecalcTrigger,Trigger3M)),NA())</f>
        <v>#N/A</v>
      </c>
      <c r="P2812" s="44">
        <f>IFERROR(_xll.qlIndexFixing(ONIndex6M,I2812,TRUE,_xll.ohTrigger(RecalcTrigger,Trigger6M)),NA())</f>
        <v>1.2115056878503339E-2</v>
      </c>
      <c r="Q2812" s="183">
        <f>IFERROR(_xll.qlIndexFixing(ONIndex1Y,I2812,TRUE,_xll.ohTrigger(RecalcTrigger,Trigger1Y)),NA())</f>
        <v>1.2128166762721548E-2</v>
      </c>
    </row>
    <row r="2813" spans="2:17" x14ac:dyDescent="0.2">
      <c r="B2813" s="39" t="s">
        <v>42</v>
      </c>
      <c r="D2813" s="42">
        <f>_xll.qlCalendarAdvance(Calendar,$D2812,B2813,"f",FALSE)</f>
        <v>59188</v>
      </c>
      <c r="E2813" s="177">
        <f>_xll.qlInterestRateIndexValueDate(IndexON,D2813)</f>
        <v>59188</v>
      </c>
      <c r="F2813" s="193">
        <f>IFERROR(_xll.qlIndexFixing(IndexON,D2813,TRUE,_xll.ohTrigger(RecalcTrigger,TriggerON)),NA())</f>
        <v>1.1493985393942197E-2</v>
      </c>
      <c r="H2813" s="42">
        <f>_xll.qlCalendarAdvance(Calendar,$H2812,B2813,"f",FALSE)</f>
        <v>59188</v>
      </c>
      <c r="I2813" s="177">
        <f>_xll.qlInterestRateIndexValueDate(Index1M,$H2813)</f>
        <v>59190</v>
      </c>
      <c r="J2813" s="182">
        <f>IFERROR(_xll.qlIndexFixing(Index1M,$H2813,TRUE,_xll.ohTrigger(RecalcTrigger,Trigger1M)),NA())</f>
        <v>1.1375809082528054E-2</v>
      </c>
      <c r="K2813" s="44" t="e">
        <f>IFERROR(_xll.qlIndexFixing(Index3M,H2813,TRUE,_xll.ohTrigger(RecalcTrigger,Trigger3M)),NA())</f>
        <v>#N/A</v>
      </c>
      <c r="L2813" s="44">
        <f>IFERROR(_xll.qlIndexFixing(Index6M,$H2813,TRUE,_xll.ohTrigger(RecalcTrigger,Trigger6M)),NA())</f>
        <v>1.2181843896750635E-2</v>
      </c>
      <c r="M2813" s="183">
        <f>IFERROR(_xll.qlIndexFixing(Index1Y,$H2813,TRUE,_xll.ohTrigger(RecalcTrigger,Trigger1Y)),NA())</f>
        <v>1.21699684744995E-2</v>
      </c>
      <c r="N2813" s="182">
        <f>IFERROR(_xll.qlIndexFixing(ONIndex1M,I2813,TRUE,_xll.ohTrigger(RecalcTrigger,Trigger1M)),NA())</f>
        <v>1.1372726823637436E-2</v>
      </c>
      <c r="O2813" s="44" t="e">
        <f>IFERROR(_xll.qlIndexFixing(ONIndex3M,I2813,TRUE,_xll.ohTrigger(RecalcTrigger,Trigger3M)),NA())</f>
        <v>#N/A</v>
      </c>
      <c r="P2813" s="44">
        <f>IFERROR(_xll.qlIndexFixing(ONIndex6M,I2813,TRUE,_xll.ohTrigger(RecalcTrigger,Trigger6M)),NA())</f>
        <v>1.211732841506219E-2</v>
      </c>
      <c r="Q2813" s="183">
        <f>IFERROR(_xll.qlIndexFixing(ONIndex1Y,I2813,TRUE,_xll.ohTrigger(RecalcTrigger,Trigger1Y)),NA())</f>
        <v>1.2126264416600918E-2</v>
      </c>
    </row>
    <row r="2814" spans="2:17" x14ac:dyDescent="0.2">
      <c r="B2814" s="39" t="s">
        <v>42</v>
      </c>
      <c r="D2814" s="42">
        <f>_xll.qlCalendarAdvance(Calendar,$D2813,B2814,"f",FALSE)</f>
        <v>59195</v>
      </c>
      <c r="E2814" s="177">
        <f>_xll.qlInterestRateIndexValueDate(IndexON,D2814)</f>
        <v>59195</v>
      </c>
      <c r="F2814" s="193">
        <f>IFERROR(_xll.qlIndexFixing(IndexON,D2814,TRUE,_xll.ohTrigger(RecalcTrigger,TriggerON)),NA())</f>
        <v>1.1493822388013442E-2</v>
      </c>
      <c r="H2814" s="42">
        <f>_xll.qlCalendarAdvance(Calendar,$H2813,B2814,"f",FALSE)</f>
        <v>59195</v>
      </c>
      <c r="I2814" s="177">
        <f>_xll.qlInterestRateIndexValueDate(Index1M,$H2814)</f>
        <v>59197</v>
      </c>
      <c r="J2814" s="182">
        <f>IFERROR(_xll.qlIndexFixing(Index1M,$H2814,TRUE,_xll.ohTrigger(RecalcTrigger,Trigger1M)),NA())</f>
        <v>1.137433999598314E-2</v>
      </c>
      <c r="K2814" s="44" t="e">
        <f>IFERROR(_xll.qlIndexFixing(Index3M,H2814,TRUE,_xll.ohTrigger(RecalcTrigger,Trigger3M)),NA())</f>
        <v>#N/A</v>
      </c>
      <c r="L2814" s="44">
        <f>IFERROR(_xll.qlIndexFixing(Index6M,$H2814,TRUE,_xll.ohTrigger(RecalcTrigger,Trigger6M)),NA())</f>
        <v>1.2184087167710564E-2</v>
      </c>
      <c r="M2814" s="183">
        <f>IFERROR(_xll.qlIndexFixing(Index1Y,$H2814,TRUE,_xll.ohTrigger(RecalcTrigger,Trigger1Y)),NA())</f>
        <v>1.216911071521453E-2</v>
      </c>
      <c r="N2814" s="182">
        <f>IFERROR(_xll.qlIndexFixing(ONIndex1M,I2814,TRUE,_xll.ohTrigger(RecalcTrigger,Trigger1M)),NA())</f>
        <v>1.1371164945650492E-2</v>
      </c>
      <c r="O2814" s="44" t="e">
        <f>IFERROR(_xll.qlIndexFixing(ONIndex3M,I2814,TRUE,_xll.ohTrigger(RecalcTrigger,Trigger3M)),NA())</f>
        <v>#N/A</v>
      </c>
      <c r="P2814" s="44">
        <f>IFERROR(_xll.qlIndexFixing(ONIndex6M,I2814,TRUE,_xll.ohTrigger(RecalcTrigger,Trigger6M)),NA())</f>
        <v>1.2119596928519272E-2</v>
      </c>
      <c r="Q2814" s="183">
        <f>IFERROR(_xll.qlIndexFixing(ONIndex1Y,I2814,TRUE,_xll.ohTrigger(RecalcTrigger,Trigger1Y)),NA())</f>
        <v>1.2124400934832025E-2</v>
      </c>
    </row>
    <row r="2815" spans="2:17" x14ac:dyDescent="0.2">
      <c r="B2815" s="39" t="s">
        <v>42</v>
      </c>
      <c r="D2815" s="42">
        <f>_xll.qlCalendarAdvance(Calendar,$D2814,B2815,"f",FALSE)</f>
        <v>59202</v>
      </c>
      <c r="E2815" s="177">
        <f>_xll.qlInterestRateIndexValueDate(IndexON,D2815)</f>
        <v>59202</v>
      </c>
      <c r="F2815" s="193">
        <f>IFERROR(_xll.qlIndexFixing(IndexON,D2815,TRUE,_xll.ohTrigger(RecalcTrigger,TriggerON)),NA())</f>
        <v>1.149371560271284E-2</v>
      </c>
      <c r="H2815" s="42">
        <f>_xll.qlCalendarAdvance(Calendar,$H2814,B2815,"f",FALSE)</f>
        <v>59202</v>
      </c>
      <c r="I2815" s="177">
        <f>_xll.qlInterestRateIndexValueDate(Index1M,$H2815)</f>
        <v>59204</v>
      </c>
      <c r="J2815" s="182">
        <f>IFERROR(_xll.qlIndexFixing(Index1M,$H2815,TRUE,_xll.ohTrigger(RecalcTrigger,Trigger1M)),NA())</f>
        <v>1.1372595742054705E-2</v>
      </c>
      <c r="K2815" s="44" t="e">
        <f>IFERROR(_xll.qlIndexFixing(Index3M,H2815,TRUE,_xll.ohTrigger(RecalcTrigger,Trigger3M)),NA())</f>
        <v>#N/A</v>
      </c>
      <c r="L2815" s="44">
        <f>IFERROR(_xll.qlIndexFixing(Index6M,$H2815,TRUE,_xll.ohTrigger(RecalcTrigger,Trigger6M)),NA())</f>
        <v>1.2186327194108306E-2</v>
      </c>
      <c r="M2815" s="183">
        <f>IFERROR(_xll.qlIndexFixing(Index1Y,$H2815,TRUE,_xll.ohTrigger(RecalcTrigger,Trigger1Y)),NA())</f>
        <v>1.2168293959461089E-2</v>
      </c>
      <c r="N2815" s="182">
        <f>IFERROR(_xll.qlIndexFixing(ONIndex1M,I2815,TRUE,_xll.ohTrigger(RecalcTrigger,Trigger1M)),NA())</f>
        <v>1.1369660345446064E-2</v>
      </c>
      <c r="O2815" s="44" t="e">
        <f>IFERROR(_xll.qlIndexFixing(ONIndex3M,I2815,TRUE,_xll.ohTrigger(RecalcTrigger,Trigger3M)),NA())</f>
        <v>#N/A</v>
      </c>
      <c r="P2815" s="44">
        <f>IFERROR(_xll.qlIndexFixing(ONIndex6M,I2815,TRUE,_xll.ohTrigger(RecalcTrigger,Trigger6M)),NA())</f>
        <v>1.2121862403446926E-2</v>
      </c>
      <c r="Q2815" s="183">
        <f>IFERROR(_xll.qlIndexFixing(ONIndex1Y,I2815,TRUE,_xll.ohTrigger(RecalcTrigger,Trigger1Y)),NA())</f>
        <v>1.2122576379685057E-2</v>
      </c>
    </row>
    <row r="2816" spans="2:17" x14ac:dyDescent="0.2">
      <c r="B2816" s="39" t="s">
        <v>42</v>
      </c>
      <c r="D2816" s="42">
        <f>_xll.qlCalendarAdvance(Calendar,$D2815,B2816,"f",FALSE)</f>
        <v>59209</v>
      </c>
      <c r="E2816" s="177">
        <f>_xll.qlInterestRateIndexValueDate(IndexON,D2816)</f>
        <v>59209</v>
      </c>
      <c r="F2816" s="193">
        <f>IFERROR(_xll.qlIndexFixing(IndexON,D2816,TRUE,_xll.ohTrigger(RecalcTrigger,TriggerON)),NA())</f>
        <v>1.1493665126369734E-2</v>
      </c>
      <c r="H2816" s="42">
        <f>_xll.qlCalendarAdvance(Calendar,$H2815,B2816,"f",FALSE)</f>
        <v>59209</v>
      </c>
      <c r="I2816" s="177">
        <f>_xll.qlInterestRateIndexValueDate(Index1M,$H2816)</f>
        <v>59211</v>
      </c>
      <c r="J2816" s="182">
        <f>IFERROR(_xll.qlIndexFixing(Index1M,$H2816,TRUE,_xll.ohTrigger(RecalcTrigger,Trigger1M)),NA())</f>
        <v>1.1371225415191295E-2</v>
      </c>
      <c r="K2816" s="44" t="e">
        <f>IFERROR(_xll.qlIndexFixing(Index3M,H2816,TRUE,_xll.ohTrigger(RecalcTrigger,Trigger3M)),NA())</f>
        <v>#N/A</v>
      </c>
      <c r="L2816" s="44">
        <f>IFERROR(_xll.qlIndexFixing(Index6M,$H2816,TRUE,_xll.ohTrigger(RecalcTrigger,Trigger6M)),NA())</f>
        <v>1.2188563960463644E-2</v>
      </c>
      <c r="M2816" s="183">
        <f>IFERROR(_xll.qlIndexFixing(Index1Y,$H2816,TRUE,_xll.ohTrigger(RecalcTrigger,Trigger1Y)),NA())</f>
        <v>1.2167518269957885E-2</v>
      </c>
      <c r="N2816" s="182">
        <f>IFERROR(_xll.qlIndexFixing(ONIndex1M,I2816,TRUE,_xll.ohTrigger(RecalcTrigger,Trigger1M)),NA())</f>
        <v>1.1368213115989789E-2</v>
      </c>
      <c r="O2816" s="44" t="e">
        <f>IFERROR(_xll.qlIndexFixing(ONIndex3M,I2816,TRUE,_xll.ohTrigger(RecalcTrigger,Trigger3M)),NA())</f>
        <v>#N/A</v>
      </c>
      <c r="P2816" s="44">
        <f>IFERROR(_xll.qlIndexFixing(ONIndex6M,I2816,TRUE,_xll.ohTrigger(RecalcTrigger,Trigger6M)),NA())</f>
        <v>1.2124124824577365E-2</v>
      </c>
      <c r="Q2816" s="183">
        <f>IFERROR(_xll.qlIndexFixing(ONIndex1Y,I2816,TRUE,_xll.ohTrigger(RecalcTrigger,Trigger1Y)),NA())</f>
        <v>1.2120790812950588E-2</v>
      </c>
    </row>
    <row r="2817" spans="2:17" x14ac:dyDescent="0.2">
      <c r="B2817" s="39" t="s">
        <v>42</v>
      </c>
      <c r="D2817" s="42">
        <f>_xll.qlCalendarAdvance(Calendar,$D2816,B2817,"f",FALSE)</f>
        <v>59216</v>
      </c>
      <c r="E2817" s="177">
        <f>_xll.qlInterestRateIndexValueDate(IndexON,D2817)</f>
        <v>59216</v>
      </c>
      <c r="F2817" s="193">
        <f>IFERROR(_xll.qlIndexFixing(IndexON,D2817,TRUE,_xll.ohTrigger(RecalcTrigger,TriggerON)),NA())</f>
        <v>1.1493671047633214E-2</v>
      </c>
      <c r="H2817" s="42">
        <f>_xll.qlCalendarAdvance(Calendar,$H2816,B2817,"f",FALSE)</f>
        <v>59216</v>
      </c>
      <c r="I2817" s="177">
        <f>_xll.qlInterestRateIndexValueDate(Index1M,$H2817)</f>
        <v>59218</v>
      </c>
      <c r="J2817" s="182">
        <f>IFERROR(_xll.qlIndexFixing(Index1M,$H2817,TRUE,_xll.ohTrigger(RecalcTrigger,Trigger1M)),NA())</f>
        <v>1.1369912726987444E-2</v>
      </c>
      <c r="K2817" s="44" t="e">
        <f>IFERROR(_xll.qlIndexFixing(Index3M,H2817,TRUE,_xll.ohTrigger(RecalcTrigger,Trigger3M)),NA())</f>
        <v>#N/A</v>
      </c>
      <c r="L2817" s="44">
        <f>IFERROR(_xll.qlIndexFixing(Index6M,$H2817,TRUE,_xll.ohTrigger(RecalcTrigger,Trigger6M)),NA())</f>
        <v>1.2190797451296809E-2</v>
      </c>
      <c r="M2817" s="183">
        <f>IFERROR(_xll.qlIndexFixing(Index1Y,$H2817,TRUE,_xll.ohTrigger(RecalcTrigger,Trigger1Y)),NA())</f>
        <v>1.2166783709430192E-2</v>
      </c>
      <c r="N2817" s="182">
        <f>IFERROR(_xll.qlIndexFixing(ONIndex1M,I2817,TRUE,_xll.ohTrigger(RecalcTrigger,Trigger1M)),NA())</f>
        <v>1.1366823349847621E-2</v>
      </c>
      <c r="O2817" s="44" t="e">
        <f>IFERROR(_xll.qlIndexFixing(ONIndex3M,I2817,TRUE,_xll.ohTrigger(RecalcTrigger,Trigger3M)),NA())</f>
        <v>#N/A</v>
      </c>
      <c r="P2817" s="44">
        <f>IFERROR(_xll.qlIndexFixing(ONIndex6M,I2817,TRUE,_xll.ohTrigger(RecalcTrigger,Trigger6M)),NA())</f>
        <v>1.2126384176402993E-2</v>
      </c>
      <c r="Q2817" s="183">
        <f>IFERROR(_xll.qlIndexFixing(ONIndex1Y,I2817,TRUE,_xll.ohTrigger(RecalcTrigger,Trigger1Y)),NA())</f>
        <v>1.2119044296818871E-2</v>
      </c>
    </row>
    <row r="2818" spans="2:17" x14ac:dyDescent="0.2">
      <c r="B2818" s="39" t="s">
        <v>42</v>
      </c>
      <c r="D2818" s="42">
        <f>_xll.qlCalendarAdvance(Calendar,$D2817,B2818,"f",FALSE)</f>
        <v>59223</v>
      </c>
      <c r="E2818" s="177">
        <f>_xll.qlInterestRateIndexValueDate(IndexON,D2818)</f>
        <v>59223</v>
      </c>
      <c r="F2818" s="193">
        <f>IFERROR(_xll.qlIndexFixing(IndexON,D2818,TRUE,_xll.ohTrigger(RecalcTrigger,TriggerON)),NA())</f>
        <v>1.1493733454832622E-2</v>
      </c>
      <c r="H2818" s="42">
        <f>_xll.qlCalendarAdvance(Calendar,$H2817,B2818,"f",FALSE)</f>
        <v>59223</v>
      </c>
      <c r="I2818" s="177">
        <f>_xll.qlInterestRateIndexValueDate(Index1M,$H2818)</f>
        <v>59225</v>
      </c>
      <c r="J2818" s="182">
        <f>IFERROR(_xll.qlIndexFixing(Index1M,$H2818,TRUE,_xll.ohTrigger(RecalcTrigger,Trigger1M)),NA())</f>
        <v>1.1368657770323143E-2</v>
      </c>
      <c r="K2818" s="44" t="e">
        <f>IFERROR(_xll.qlIndexFixing(Index3M,H2818,TRUE,_xll.ohTrigger(RecalcTrigger,Trigger3M)),NA())</f>
        <v>#N/A</v>
      </c>
      <c r="L2818" s="44">
        <f>IFERROR(_xll.qlIndexFixing(Index6M,$H2818,TRUE,_xll.ohTrigger(RecalcTrigger,Trigger6M)),NA())</f>
        <v>1.2193027651128029E-2</v>
      </c>
      <c r="M2818" s="183">
        <f>IFERROR(_xll.qlIndexFixing(Index1Y,$H2818,TRUE,_xll.ohTrigger(RecalcTrigger,Trigger1Y)),NA())</f>
        <v>1.2166090340607014E-2</v>
      </c>
      <c r="N2818" s="182">
        <f>IFERROR(_xll.qlIndexFixing(ONIndex1M,I2818,TRUE,_xll.ohTrigger(RecalcTrigger,Trigger1M)),NA())</f>
        <v>1.1365491139985195E-2</v>
      </c>
      <c r="O2818" s="44" t="e">
        <f>IFERROR(_xll.qlIndexFixing(ONIndex3M,I2818,TRUE,_xll.ohTrigger(RecalcTrigger,Trigger3M)),NA())</f>
        <v>#N/A</v>
      </c>
      <c r="P2818" s="44">
        <f>IFERROR(_xll.qlIndexFixing(ONIndex6M,I2818,TRUE,_xll.ohTrigger(RecalcTrigger,Trigger6M)),NA())</f>
        <v>1.2128640443656025E-2</v>
      </c>
      <c r="Q2818" s="183">
        <f>IFERROR(_xll.qlIndexFixing(ONIndex1Y,I2818,TRUE,_xll.ohTrigger(RecalcTrigger,Trigger1Y)),NA())</f>
        <v>1.2117336893320285E-2</v>
      </c>
    </row>
    <row r="2819" spans="2:17" x14ac:dyDescent="0.2">
      <c r="B2819" s="39" t="s">
        <v>42</v>
      </c>
      <c r="D2819" s="42">
        <f>_xll.qlCalendarAdvance(Calendar,$D2818,B2819,"f",FALSE)</f>
        <v>59230</v>
      </c>
      <c r="E2819" s="177">
        <f>_xll.qlInterestRateIndexValueDate(IndexON,D2819)</f>
        <v>59230</v>
      </c>
      <c r="F2819" s="193">
        <f>IFERROR(_xll.qlIndexFixing(IndexON,D2819,TRUE,_xll.ohTrigger(RecalcTrigger,TriggerON)),NA())</f>
        <v>1.1493852436297303E-2</v>
      </c>
      <c r="H2819" s="42">
        <f>_xll.qlCalendarAdvance(Calendar,$H2818,B2819,"f",FALSE)</f>
        <v>59230</v>
      </c>
      <c r="I2819" s="177">
        <f>_xll.qlInterestRateIndexValueDate(Index1M,$H2819)</f>
        <v>59232</v>
      </c>
      <c r="J2819" s="182">
        <f>IFERROR(_xll.qlIndexFixing(Index1M,$H2819,TRUE,_xll.ohTrigger(RecalcTrigger,Trigger1M)),NA())</f>
        <v>1.136785872194318E-2</v>
      </c>
      <c r="K2819" s="44" t="e">
        <f>IFERROR(_xll.qlIndexFixing(Index3M,H2819,TRUE,_xll.ohTrigger(RecalcTrigger,Trigger3M)),NA())</f>
        <v>#N/A</v>
      </c>
      <c r="L2819" s="44">
        <f>IFERROR(_xll.qlIndexFixing(Index6M,$H2819,TRUE,_xll.ohTrigger(RecalcTrigger,Trigger6M)),NA())</f>
        <v>1.2197074757361761E-2</v>
      </c>
      <c r="M2819" s="183">
        <f>IFERROR(_xll.qlIndexFixing(Index1Y,$H2819,TRUE,_xll.ohTrigger(RecalcTrigger,Trigger1Y)),NA())</f>
        <v>1.2165438226222822E-2</v>
      </c>
      <c r="N2819" s="182">
        <f>IFERROR(_xll.qlIndexFixing(ONIndex1M,I2819,TRUE,_xll.ohTrigger(RecalcTrigger,Trigger1M)),NA())</f>
        <v>1.1364216579288211E-2</v>
      </c>
      <c r="O2819" s="44" t="e">
        <f>IFERROR(_xll.qlIndexFixing(ONIndex3M,I2819,TRUE,_xll.ohTrigger(RecalcTrigger,Trigger3M)),NA())</f>
        <v>#N/A</v>
      </c>
      <c r="P2819" s="44">
        <f>IFERROR(_xll.qlIndexFixing(ONIndex6M,I2819,TRUE,_xll.ohTrigger(RecalcTrigger,Trigger6M)),NA())</f>
        <v>1.2130893610828863E-2</v>
      </c>
      <c r="Q2819" s="183">
        <f>IFERROR(_xll.qlIndexFixing(ONIndex1Y,I2819,TRUE,_xll.ohTrigger(RecalcTrigger,Trigger1Y)),NA())</f>
        <v>1.2115668664565149E-2</v>
      </c>
    </row>
    <row r="2820" spans="2:17" x14ac:dyDescent="0.2">
      <c r="B2820" s="39" t="s">
        <v>42</v>
      </c>
      <c r="D2820" s="42">
        <f>_xll.qlCalendarAdvance(Calendar,$D2819,B2820,"f",FALSE)</f>
        <v>59237</v>
      </c>
      <c r="E2820" s="177">
        <f>_xll.qlInterestRateIndexValueDate(IndexON,D2820)</f>
        <v>59237</v>
      </c>
      <c r="F2820" s="193">
        <f>IFERROR(_xll.qlIndexFixing(IndexON,D2820,TRUE,_xll.ohTrigger(RecalcTrigger,TriggerON)),NA())</f>
        <v>1.1494028080596408E-2</v>
      </c>
      <c r="H2820" s="42">
        <f>_xll.qlCalendarAdvance(Calendar,$H2819,B2820,"f",FALSE)</f>
        <v>59237</v>
      </c>
      <c r="I2820" s="177">
        <f>_xll.qlInterestRateIndexValueDate(Index1M,$H2820)</f>
        <v>59239</v>
      </c>
      <c r="J2820" s="182">
        <f>IFERROR(_xll.qlIndexFixing(Index1M,$H2820,TRUE,_xll.ohTrigger(RecalcTrigger,Trigger1M)),NA())</f>
        <v>1.1366735949046025E-2</v>
      </c>
      <c r="K2820" s="44" t="e">
        <f>IFERROR(_xll.qlIndexFixing(Index3M,H2820,TRUE,_xll.ohTrigger(RecalcTrigger,Trigger3M)),NA())</f>
        <v>#N/A</v>
      </c>
      <c r="L2820" s="44">
        <f>IFERROR(_xll.qlIndexFixing(Index6M,$H2820,TRUE,_xll.ohTrigger(RecalcTrigger,Trigger6M)),NA())</f>
        <v>1.2199297489796859E-2</v>
      </c>
      <c r="M2820" s="183">
        <f>IFERROR(_xll.qlIndexFixing(Index1Y,$H2820,TRUE,_xll.ohTrigger(RecalcTrigger,Trigger1Y)),NA())</f>
        <v>1.2164827429016914E-2</v>
      </c>
      <c r="N2820" s="182">
        <f>IFERROR(_xll.qlIndexFixing(ONIndex1M,I2820,TRUE,_xll.ohTrigger(RecalcTrigger,Trigger1M)),NA())</f>
        <v>1.1362999760482495E-2</v>
      </c>
      <c r="O2820" s="44" t="e">
        <f>IFERROR(_xll.qlIndexFixing(ONIndex3M,I2820,TRUE,_xll.ohTrigger(RecalcTrigger,Trigger3M)),NA())</f>
        <v>#N/A</v>
      </c>
      <c r="P2820" s="44">
        <f>IFERROR(_xll.qlIndexFixing(ONIndex6M,I2820,TRUE,_xll.ohTrigger(RecalcTrigger,Trigger6M)),NA())</f>
        <v>1.2133143662653723E-2</v>
      </c>
      <c r="Q2820" s="183">
        <f>IFERROR(_xll.qlIndexFixing(ONIndex1Y,I2820,TRUE,_xll.ohTrigger(RecalcTrigger,Trigger1Y)),NA())</f>
        <v>1.2114039672423971E-2</v>
      </c>
    </row>
    <row r="2821" spans="2:17" x14ac:dyDescent="0.2">
      <c r="B2821" s="39" t="s">
        <v>42</v>
      </c>
      <c r="D2821" s="42">
        <f>_xll.qlCalendarAdvance(Calendar,$D2820,B2821,"f",FALSE)</f>
        <v>59244</v>
      </c>
      <c r="E2821" s="177">
        <f>_xll.qlInterestRateIndexValueDate(IndexON,D2821)</f>
        <v>59244</v>
      </c>
      <c r="F2821" s="193">
        <f>IFERROR(_xll.qlIndexFixing(IndexON,D2821,TRUE,_xll.ohTrigger(RecalcTrigger,TriggerON)),NA())</f>
        <v>1.149426047629909E-2</v>
      </c>
      <c r="H2821" s="42">
        <f>_xll.qlCalendarAdvance(Calendar,$H2820,B2821,"f",FALSE)</f>
        <v>59244</v>
      </c>
      <c r="I2821" s="177">
        <f>_xll.qlInterestRateIndexValueDate(Index1M,$H2821)</f>
        <v>59246</v>
      </c>
      <c r="J2821" s="182">
        <f>IFERROR(_xll.qlIndexFixing(Index1M,$H2821,TRUE,_xll.ohTrigger(RecalcTrigger,Trigger1M)),NA())</f>
        <v>1.1365671220185947E-2</v>
      </c>
      <c r="K2821" s="44" t="e">
        <f>IFERROR(_xll.qlIndexFixing(Index3M,H2821,TRUE,_xll.ohTrigger(RecalcTrigger,Trigger3M)),NA())</f>
        <v>#N/A</v>
      </c>
      <c r="L2821" s="44">
        <f>IFERROR(_xll.qlIndexFixing(Index6M,$H2821,TRUE,_xll.ohTrigger(RecalcTrigger,Trigger6M)),NA())</f>
        <v>1.2201516878762799E-2</v>
      </c>
      <c r="M2821" s="183">
        <f>IFERROR(_xll.qlIndexFixing(Index1Y,$H2821,TRUE,_xll.ohTrigger(RecalcTrigger,Trigger1Y)),NA())</f>
        <v>1.2164258011733178E-2</v>
      </c>
      <c r="N2821" s="182">
        <f>IFERROR(_xll.qlIndexFixing(ONIndex1M,I2821,TRUE,_xll.ohTrigger(RecalcTrigger,Trigger1M)),NA())</f>
        <v>1.1361840776293874E-2</v>
      </c>
      <c r="O2821" s="44" t="e">
        <f>IFERROR(_xll.qlIndexFixing(ONIndex3M,I2821,TRUE,_xll.ohTrigger(RecalcTrigger,Trigger3M)),NA())</f>
        <v>#N/A</v>
      </c>
      <c r="P2821" s="44">
        <f>IFERROR(_xll.qlIndexFixing(ONIndex6M,I2821,TRUE,_xll.ohTrigger(RecalcTrigger,Trigger6M)),NA())</f>
        <v>1.2135390583702943E-2</v>
      </c>
      <c r="Q2821" s="183">
        <f>IFERROR(_xll.qlIndexFixing(ONIndex1Y,I2821,TRUE,_xll.ohTrigger(RecalcTrigger,Trigger1Y)),NA())</f>
        <v>1.2112449979007067E-2</v>
      </c>
    </row>
    <row r="2822" spans="2:17" x14ac:dyDescent="0.2">
      <c r="B2822" s="39" t="s">
        <v>42</v>
      </c>
      <c r="D2822" s="42">
        <f>_xll.qlCalendarAdvance(Calendar,$D2821,B2822,"f",FALSE)</f>
        <v>59251</v>
      </c>
      <c r="E2822" s="177">
        <f>_xll.qlInterestRateIndexValueDate(IndexON,D2822)</f>
        <v>59251</v>
      </c>
      <c r="F2822" s="193">
        <f>IFERROR(_xll.qlIndexFixing(IndexON,D2822,TRUE,_xll.ohTrigger(RecalcTrigger,TriggerON)),NA())</f>
        <v>1.1494549711414948E-2</v>
      </c>
      <c r="H2822" s="42">
        <f>_xll.qlCalendarAdvance(Calendar,$H2821,B2822,"f",FALSE)</f>
        <v>59251</v>
      </c>
      <c r="I2822" s="177">
        <f>_xll.qlInterestRateIndexValueDate(Index1M,$H2822)</f>
        <v>59253</v>
      </c>
      <c r="J2822" s="182">
        <f>IFERROR(_xll.qlIndexFixing(Index1M,$H2822,TRUE,_xll.ohTrigger(RecalcTrigger,Trigger1M)),NA())</f>
        <v>1.1364664628246146E-2</v>
      </c>
      <c r="K2822" s="44" t="e">
        <f>IFERROR(_xll.qlIndexFixing(Index3M,H2822,TRUE,_xll.ohTrigger(RecalcTrigger,Trigger3M)),NA())</f>
        <v>#N/A</v>
      </c>
      <c r="L2822" s="44">
        <f>IFERROR(_xll.qlIndexFixing(Index6M,$H2822,TRUE,_xll.ohTrigger(RecalcTrigger,Trigger6M)),NA())</f>
        <v>1.2203732908776485E-2</v>
      </c>
      <c r="M2822" s="183">
        <f>IFERROR(_xll.qlIndexFixing(Index1Y,$H2822,TRUE,_xll.ohTrigger(RecalcTrigger,Trigger1Y)),NA())</f>
        <v>1.2163730037120764E-2</v>
      </c>
      <c r="N2822" s="182">
        <f>IFERROR(_xll.qlIndexFixing(ONIndex1M,I2822,TRUE,_xll.ohTrigger(RecalcTrigger,Trigger1M)),NA())</f>
        <v>1.1360435784730782E-2</v>
      </c>
      <c r="O2822" s="44" t="e">
        <f>IFERROR(_xll.qlIndexFixing(ONIndex3M,I2822,TRUE,_xll.ohTrigger(RecalcTrigger,Trigger3M)),NA())</f>
        <v>#N/A</v>
      </c>
      <c r="P2822" s="44">
        <f>IFERROR(_xll.qlIndexFixing(ONIndex6M,I2822,TRUE,_xll.ohTrigger(RecalcTrigger,Trigger6M)),NA())</f>
        <v>1.2138274857163012E-2</v>
      </c>
      <c r="Q2822" s="183">
        <f>IFERROR(_xll.qlIndexFixing(ONIndex1Y,I2822,TRUE,_xll.ohTrigger(RecalcTrigger,Trigger1Y)),NA())</f>
        <v>1.211046393271964E-2</v>
      </c>
    </row>
    <row r="2823" spans="2:17" x14ac:dyDescent="0.2">
      <c r="B2823" s="39" t="s">
        <v>42</v>
      </c>
      <c r="D2823" s="42">
        <f>_xll.qlCalendarAdvance(Calendar,$D2822,B2823,"f",FALSE)</f>
        <v>59258</v>
      </c>
      <c r="E2823" s="177">
        <f>_xll.qlInterestRateIndexValueDate(IndexON,D2823)</f>
        <v>59258</v>
      </c>
      <c r="F2823" s="193">
        <f>IFERROR(_xll.qlIndexFixing(IndexON,D2823,TRUE,_xll.ohTrigger(RecalcTrigger,TriggerON)),NA())</f>
        <v>1.1494895874832878E-2</v>
      </c>
      <c r="H2823" s="42">
        <f>_xll.qlCalendarAdvance(Calendar,$H2822,B2823,"f",FALSE)</f>
        <v>59258</v>
      </c>
      <c r="I2823" s="177">
        <f>_xll.qlInterestRateIndexValueDate(Index1M,$H2823)</f>
        <v>59260</v>
      </c>
      <c r="J2823" s="182">
        <f>IFERROR(_xll.qlIndexFixing(Index1M,$H2823,TRUE,_xll.ohTrigger(RecalcTrigger,Trigger1M)),NA())</f>
        <v>1.1363367628896845E-2</v>
      </c>
      <c r="K2823" s="44" t="e">
        <f>IFERROR(_xll.qlIndexFixing(Index3M,H2823,TRUE,_xll.ohTrigger(RecalcTrigger,Trigger3M)),NA())</f>
        <v>#N/A</v>
      </c>
      <c r="L2823" s="44">
        <f>IFERROR(_xll.qlIndexFixing(Index6M,$H2823,TRUE,_xll.ohTrigger(RecalcTrigger,Trigger6M)),NA())</f>
        <v>1.2204855497218271E-2</v>
      </c>
      <c r="M2823" s="183">
        <f>IFERROR(_xll.qlIndexFixing(Index1Y,$H2823,TRUE,_xll.ohTrigger(RecalcTrigger,Trigger1Y)),NA())</f>
        <v>1.2163243567934516E-2</v>
      </c>
      <c r="N2823" s="182">
        <f>IFERROR(_xll.qlIndexFixing(ONIndex1M,I2823,TRUE,_xll.ohTrigger(RecalcTrigger,Trigger1M)),NA())</f>
        <v>1.1359696683310716E-2</v>
      </c>
      <c r="O2823" s="44" t="e">
        <f>IFERROR(_xll.qlIndexFixing(ONIndex3M,I2823,TRUE,_xll.ohTrigger(RecalcTrigger,Trigger3M)),NA())</f>
        <v>#N/A</v>
      </c>
      <c r="P2823" s="44">
        <f>IFERROR(_xll.qlIndexFixing(ONIndex6M,I2823,TRUE,_xll.ohTrigger(RecalcTrigger,Trigger6M)),NA())</f>
        <v>1.2139874972083575E-2</v>
      </c>
      <c r="Q2823" s="183">
        <f>IFERROR(_xll.qlIndexFixing(ONIndex1Y,I2823,TRUE,_xll.ohTrigger(RecalcTrigger,Trigger1Y)),NA())</f>
        <v>1.210938873702716E-2</v>
      </c>
    </row>
    <row r="2824" spans="2:17" x14ac:dyDescent="0.2">
      <c r="B2824" s="39" t="s">
        <v>42</v>
      </c>
      <c r="D2824" s="42">
        <f>_xll.qlCalendarAdvance(Calendar,$D2823,B2824,"f",FALSE)</f>
        <v>59265</v>
      </c>
      <c r="E2824" s="177">
        <f>_xll.qlInterestRateIndexValueDate(IndexON,D2824)</f>
        <v>59265</v>
      </c>
      <c r="F2824" s="193">
        <f>IFERROR(_xll.qlIndexFixing(IndexON,D2824,TRUE,_xll.ohTrigger(RecalcTrigger,TriggerON)),NA())</f>
        <v>1.1495299054722352E-2</v>
      </c>
      <c r="H2824" s="42">
        <f>_xll.qlCalendarAdvance(Calendar,$H2823,B2824,"f",FALSE)</f>
        <v>59265</v>
      </c>
      <c r="I2824" s="177">
        <f>_xll.qlInterestRateIndexValueDate(Index1M,$H2824)</f>
        <v>59267</v>
      </c>
      <c r="J2824" s="182">
        <f>IFERROR(_xll.qlIndexFixing(Index1M,$H2824,TRUE,_xll.ohTrigger(RecalcTrigger,Trigger1M)),NA())</f>
        <v>1.1362826226660183E-2</v>
      </c>
      <c r="K2824" s="44" t="e">
        <f>IFERROR(_xll.qlIndexFixing(Index3M,H2824,TRUE,_xll.ohTrigger(RecalcTrigger,Trigger3M)),NA())</f>
        <v>#N/A</v>
      </c>
      <c r="L2824" s="44">
        <f>IFERROR(_xll.qlIndexFixing(Index6M,$H2824,TRUE,_xll.ohTrigger(RecalcTrigger,Trigger6M)),NA())</f>
        <v>1.2207065281071877E-2</v>
      </c>
      <c r="M2824" s="183">
        <f>IFERROR(_xll.qlIndexFixing(Index1Y,$H2824,TRUE,_xll.ohTrigger(RecalcTrigger,Trigger1Y)),NA())</f>
        <v>1.2162798666932997E-2</v>
      </c>
      <c r="N2824" s="182">
        <f>IFERROR(_xll.qlIndexFixing(ONIndex1M,I2824,TRUE,_xll.ohTrigger(RecalcTrigger,Trigger1M)),NA())</f>
        <v>1.1358711760127704E-2</v>
      </c>
      <c r="O2824" s="44" t="e">
        <f>IFERROR(_xll.qlIndexFixing(ONIndex3M,I2824,TRUE,_xll.ohTrigger(RecalcTrigger,Trigger3M)),NA())</f>
        <v>#N/A</v>
      </c>
      <c r="P2824" s="44">
        <f>IFERROR(_xll.qlIndexFixing(ONIndex6M,I2824,TRUE,_xll.ohTrigger(RecalcTrigger,Trigger6M)),NA())</f>
        <v>1.2142112408719541E-2</v>
      </c>
      <c r="Q2824" s="183">
        <f>IFERROR(_xll.qlIndexFixing(ONIndex1Y,I2824,TRUE,_xll.ohTrigger(RecalcTrigger,Trigger1Y)),NA())</f>
        <v>1.2107917312444982E-2</v>
      </c>
    </row>
    <row r="2825" spans="2:17" x14ac:dyDescent="0.2">
      <c r="B2825" s="39" t="s">
        <v>42</v>
      </c>
      <c r="D2825" s="42">
        <f>_xll.qlCalendarAdvance(Calendar,$D2824,B2825,"f",FALSE)</f>
        <v>59272</v>
      </c>
      <c r="E2825" s="177">
        <f>_xll.qlInterestRateIndexValueDate(IndexON,D2825)</f>
        <v>59272</v>
      </c>
      <c r="F2825" s="193">
        <f>IFERROR(_xll.qlIndexFixing(IndexON,D2825,TRUE,_xll.ohTrigger(RecalcTrigger,TriggerON)),NA())</f>
        <v>1.1495759339732459E-2</v>
      </c>
      <c r="H2825" s="42">
        <f>_xll.qlCalendarAdvance(Calendar,$H2824,B2825,"f",FALSE)</f>
        <v>59272</v>
      </c>
      <c r="I2825" s="177">
        <f>_xll.qlInterestRateIndexValueDate(Index1M,$H2825)</f>
        <v>59274</v>
      </c>
      <c r="J2825" s="182">
        <f>IFERROR(_xll.qlIndexFixing(Index1M,$H2825,TRUE,_xll.ohTrigger(RecalcTrigger,Trigger1M)),NA())</f>
        <v>1.1361994602797909E-2</v>
      </c>
      <c r="K2825" s="44" t="e">
        <f>IFERROR(_xll.qlIndexFixing(Index3M,H2825,TRUE,_xll.ohTrigger(RecalcTrigger,Trigger3M)),NA())</f>
        <v>#N/A</v>
      </c>
      <c r="L2825" s="44">
        <f>IFERROR(_xll.qlIndexFixing(Index6M,$H2825,TRUE,_xll.ohTrigger(RecalcTrigger,Trigger6M)),NA())</f>
        <v>1.2209271663146079E-2</v>
      </c>
      <c r="M2825" s="183">
        <f>IFERROR(_xll.qlIndexFixing(Index1Y,$H2825,TRUE,_xll.ohTrigger(RecalcTrigger,Trigger1Y)),NA())</f>
        <v>1.2163210447241416E-2</v>
      </c>
      <c r="N2825" s="182">
        <f>IFERROR(_xll.qlIndexFixing(ONIndex1M,I2825,TRUE,_xll.ohTrigger(RecalcTrigger,Trigger1M)),NA())</f>
        <v>1.1357785042864776E-2</v>
      </c>
      <c r="O2825" s="44" t="e">
        <f>IFERROR(_xll.qlIndexFixing(ONIndex3M,I2825,TRUE,_xll.ohTrigger(RecalcTrigger,Trigger3M)),NA())</f>
        <v>#N/A</v>
      </c>
      <c r="P2825" s="44">
        <f>IFERROR(_xll.qlIndexFixing(ONIndex6M,I2825,TRUE,_xll.ohTrigger(RecalcTrigger,Trigger6M)),NA())</f>
        <v>1.2144346652949167E-2</v>
      </c>
      <c r="Q2825" s="183">
        <f>IFERROR(_xll.qlIndexFixing(ONIndex1Y,I2825,TRUE,_xll.ohTrigger(RecalcTrigger,Trigger1Y)),NA())</f>
        <v>1.2106485434788539E-2</v>
      </c>
    </row>
    <row r="2826" spans="2:17" x14ac:dyDescent="0.2">
      <c r="B2826" s="39" t="s">
        <v>42</v>
      </c>
      <c r="D2826" s="42">
        <f>_xll.qlCalendarAdvance(Calendar,$D2825,B2826,"f",FALSE)</f>
        <v>59279</v>
      </c>
      <c r="E2826" s="177">
        <f>_xll.qlInterestRateIndexValueDate(IndexON,D2826)</f>
        <v>59279</v>
      </c>
      <c r="F2826" s="193">
        <f>IFERROR(_xll.qlIndexFixing(IndexON,D2826,TRUE,_xll.ohTrigger(RecalcTrigger,TriggerON)),NA())</f>
        <v>1.1496276817872797E-2</v>
      </c>
      <c r="H2826" s="42">
        <f>_xll.qlCalendarAdvance(Calendar,$H2825,B2826,"f",FALSE)</f>
        <v>59279</v>
      </c>
      <c r="I2826" s="177">
        <f>_xll.qlInterestRateIndexValueDate(Index1M,$H2826)</f>
        <v>59281</v>
      </c>
      <c r="J2826" s="182">
        <f>IFERROR(_xll.qlIndexFixing(Index1M,$H2826,TRUE,_xll.ohTrigger(RecalcTrigger,Trigger1M)),NA())</f>
        <v>1.1361221487403705E-2</v>
      </c>
      <c r="K2826" s="44" t="e">
        <f>IFERROR(_xll.qlIndexFixing(Index3M,H2826,TRUE,_xll.ohTrigger(RecalcTrigger,Trigger3M)),NA())</f>
        <v>#N/A</v>
      </c>
      <c r="L2826" s="44">
        <f>IFERROR(_xll.qlIndexFixing(Index6M,$H2826,TRUE,_xll.ohTrigger(RecalcTrigger,Trigger6M)),NA())</f>
        <v>1.221147462795818E-2</v>
      </c>
      <c r="M2826" s="183">
        <f>IFERROR(_xll.qlIndexFixing(Index1Y,$H2826,TRUE,_xll.ohTrigger(RecalcTrigger,Trigger1Y)),NA())</f>
        <v>1.2162033820547319E-2</v>
      </c>
      <c r="N2826" s="182">
        <f>IFERROR(_xll.qlIndexFixing(ONIndex1M,I2826,TRUE,_xll.ohTrigger(RecalcTrigger,Trigger1M)),NA())</f>
        <v>1.1356916624327695E-2</v>
      </c>
      <c r="O2826" s="44" t="e">
        <f>IFERROR(_xll.qlIndexFixing(ONIndex3M,I2826,TRUE,_xll.ohTrigger(RecalcTrigger,Trigger3M)),NA())</f>
        <v>#N/A</v>
      </c>
      <c r="P2826" s="44">
        <f>IFERROR(_xll.qlIndexFixing(ONIndex6M,I2826,TRUE,_xll.ohTrigger(RecalcTrigger,Trigger6M)),NA())</f>
        <v>1.2146577689664539E-2</v>
      </c>
      <c r="Q2826" s="183">
        <f>IFERROR(_xll.qlIndexFixing(ONIndex1Y,I2826,TRUE,_xll.ohTrigger(RecalcTrigger,Trigger1Y)),NA())</f>
        <v>1.2105093166407954E-2</v>
      </c>
    </row>
    <row r="2827" spans="2:17" x14ac:dyDescent="0.2">
      <c r="B2827" s="39" t="s">
        <v>42</v>
      </c>
      <c r="D2827" s="42">
        <f>_xll.qlCalendarAdvance(Calendar,$D2826,B2827,"f",FALSE)</f>
        <v>59286</v>
      </c>
      <c r="E2827" s="177">
        <f>_xll.qlInterestRateIndexValueDate(IndexON,D2827)</f>
        <v>59286</v>
      </c>
      <c r="F2827" s="193">
        <f>IFERROR(_xll.qlIndexFixing(IndexON,D2827,TRUE,_xll.ohTrigger(RecalcTrigger,TriggerON)),NA())</f>
        <v>1.1496851578112199E-2</v>
      </c>
      <c r="H2827" s="42">
        <f>_xll.qlCalendarAdvance(Calendar,$H2826,B2827,"f",FALSE)</f>
        <v>59286</v>
      </c>
      <c r="I2827" s="177">
        <f>_xll.qlInterestRateIndexValueDate(Index1M,$H2827)</f>
        <v>59288</v>
      </c>
      <c r="J2827" s="182">
        <f>IFERROR(_xll.qlIndexFixing(Index1M,$H2827,TRUE,_xll.ohTrigger(RecalcTrigger,Trigger1M)),NA())</f>
        <v>1.1360506973368267E-2</v>
      </c>
      <c r="K2827" s="44" t="e">
        <f>IFERROR(_xll.qlIndexFixing(Index3M,H2827,TRUE,_xll.ohTrigger(RecalcTrigger,Trigger3M)),NA())</f>
        <v>#N/A</v>
      </c>
      <c r="L2827" s="44">
        <f>IFERROR(_xll.qlIndexFixing(Index6M,$H2827,TRUE,_xll.ohTrigger(RecalcTrigger,Trigger6M)),NA())</f>
        <v>1.2213674160026354E-2</v>
      </c>
      <c r="M2827" s="183">
        <f>IFERROR(_xll.qlIndexFixing(Index1Y,$H2827,TRUE,_xll.ohTrigger(RecalcTrigger,Trigger1Y)),NA())</f>
        <v>1.2161714000707447E-2</v>
      </c>
      <c r="N2827" s="182">
        <f>IFERROR(_xll.qlIndexFixing(ONIndex1M,I2827,TRUE,_xll.ohTrigger(RecalcTrigger,Trigger1M)),NA())</f>
        <v>1.1355995651349815E-2</v>
      </c>
      <c r="O2827" s="44" t="e">
        <f>IFERROR(_xll.qlIndexFixing(ONIndex3M,I2827,TRUE,_xll.ohTrigger(RecalcTrigger,Trigger3M)),NA())</f>
        <v>#N/A</v>
      </c>
      <c r="P2827" s="44">
        <f>IFERROR(_xll.qlIndexFixing(ONIndex6M,I2827,TRUE,_xll.ohTrigger(RecalcTrigger,Trigger6M)),NA())</f>
        <v>1.2149123498348402E-2</v>
      </c>
      <c r="Q2827" s="183">
        <f>IFERROR(_xll.qlIndexFixing(ONIndex1Y,I2827,TRUE,_xll.ohTrigger(RecalcTrigger,Trigger1Y)),NA())</f>
        <v>1.2103550582827083E-2</v>
      </c>
    </row>
    <row r="2828" spans="2:17" x14ac:dyDescent="0.2">
      <c r="B2828" s="39" t="s">
        <v>42</v>
      </c>
      <c r="D2828" s="42">
        <f>_xll.qlCalendarAdvance(Calendar,$D2827,B2828,"f",FALSE)</f>
        <v>59293</v>
      </c>
      <c r="E2828" s="177">
        <f>_xll.qlInterestRateIndexValueDate(IndexON,D2828)</f>
        <v>59293</v>
      </c>
      <c r="F2828" s="193">
        <f>IFERROR(_xll.qlIndexFixing(IndexON,D2828,TRUE,_xll.ohTrigger(RecalcTrigger,TriggerON)),NA())</f>
        <v>1.1497483708540202E-2</v>
      </c>
      <c r="H2828" s="42">
        <f>_xll.qlCalendarAdvance(Calendar,$H2827,B2828,"f",FALSE)</f>
        <v>59293</v>
      </c>
      <c r="I2828" s="177">
        <f>_xll.qlInterestRateIndexValueDate(Index1M,$H2828)</f>
        <v>59295</v>
      </c>
      <c r="J2828" s="182">
        <f>IFERROR(_xll.qlIndexFixing(Index1M,$H2828,TRUE,_xll.ohTrigger(RecalcTrigger,Trigger1M)),NA())</f>
        <v>1.135985115358229E-2</v>
      </c>
      <c r="K2828" s="44" t="e">
        <f>IFERROR(_xll.qlIndexFixing(Index3M,H2828,TRUE,_xll.ohTrigger(RecalcTrigger,Trigger3M)),NA())</f>
        <v>#N/A</v>
      </c>
      <c r="L2828" s="44">
        <f>IFERROR(_xll.qlIndexFixing(Index6M,$H2828,TRUE,_xll.ohTrigger(RecalcTrigger,Trigger6M)),NA())</f>
        <v>1.2216957683790925E-2</v>
      </c>
      <c r="M2828" s="183">
        <f>IFERROR(_xll.qlIndexFixing(Index1Y,$H2828,TRUE,_xll.ohTrigger(RecalcTrigger,Trigger1Y)),NA())</f>
        <v>1.2161436000140443E-2</v>
      </c>
      <c r="N2828" s="182">
        <f>IFERROR(_xll.qlIndexFixing(ONIndex1M,I2828,TRUE,_xll.ohTrigger(RecalcTrigger,Trigger1M)),NA())</f>
        <v>1.1355355054893934E-2</v>
      </c>
      <c r="O2828" s="44" t="e">
        <f>IFERROR(_xll.qlIndexFixing(ONIndex3M,I2828,TRUE,_xll.ohTrigger(RecalcTrigger,Trigger3M)),NA())</f>
        <v>#N/A</v>
      </c>
      <c r="P2828" s="44">
        <f>IFERROR(_xll.qlIndexFixing(ONIndex6M,I2828,TRUE,_xll.ohTrigger(RecalcTrigger,Trigger6M)),NA())</f>
        <v>1.2151030078682012E-2</v>
      </c>
      <c r="Q2828" s="183">
        <f>IFERROR(_xll.qlIndexFixing(ONIndex1Y,I2828,TRUE,_xll.ohTrigger(RecalcTrigger,Trigger1Y)),NA())</f>
        <v>1.2102427704796526E-2</v>
      </c>
    </row>
    <row r="2829" spans="2:17" x14ac:dyDescent="0.2">
      <c r="B2829" s="39" t="s">
        <v>42</v>
      </c>
      <c r="D2829" s="42">
        <f>_xll.qlCalendarAdvance(Calendar,$D2828,B2829,"f",FALSE)</f>
        <v>59300</v>
      </c>
      <c r="E2829" s="177">
        <f>_xll.qlInterestRateIndexValueDate(IndexON,D2829)</f>
        <v>59300</v>
      </c>
      <c r="F2829" s="193">
        <f>IFERROR(_xll.qlIndexFixing(IndexON,D2829,TRUE,_xll.ohTrigger(RecalcTrigger,TriggerON)),NA())</f>
        <v>1.1498173297725955E-2</v>
      </c>
      <c r="H2829" s="42">
        <f>_xll.qlCalendarAdvance(Calendar,$H2828,B2829,"f",FALSE)</f>
        <v>59300</v>
      </c>
      <c r="I2829" s="177">
        <f>_xll.qlInterestRateIndexValueDate(Index1M,$H2829)</f>
        <v>59302</v>
      </c>
      <c r="J2829" s="182">
        <f>IFERROR(_xll.qlIndexFixing(Index1M,$H2829,TRUE,_xll.ohTrigger(RecalcTrigger,Trigger1M)),NA())</f>
        <v>1.1359254120938966E-2</v>
      </c>
      <c r="K2829" s="44" t="e">
        <f>IFERROR(_xll.qlIndexFixing(Index3M,H2829,TRUE,_xll.ohTrigger(RecalcTrigger,Trigger3M)),NA())</f>
        <v>#N/A</v>
      </c>
      <c r="L2829" s="44">
        <f>IFERROR(_xll.qlIndexFixing(Index6M,$H2829,TRUE,_xll.ohTrigger(RecalcTrigger,Trigger6M)),NA())</f>
        <v>1.2219149767601309E-2</v>
      </c>
      <c r="M2829" s="183">
        <f>IFERROR(_xll.qlIndexFixing(Index1Y,$H2829,TRUE,_xll.ohTrigger(RecalcTrigger,Trigger1Y)),NA())</f>
        <v>1.2161199881631588E-2</v>
      </c>
      <c r="N2829" s="182">
        <f>IFERROR(_xll.qlIndexFixing(ONIndex1M,I2829,TRUE,_xll.ohTrigger(RecalcTrigger,Trigger1M)),NA())</f>
        <v>1.1354662089448908E-2</v>
      </c>
      <c r="O2829" s="44" t="e">
        <f>IFERROR(_xll.qlIndexFixing(ONIndex3M,I2829,TRUE,_xll.ohTrigger(RecalcTrigger,Trigger3M)),NA())</f>
        <v>#N/A</v>
      </c>
      <c r="P2829" s="44">
        <f>IFERROR(_xll.qlIndexFixing(ONIndex6M,I2829,TRUE,_xll.ohTrigger(RecalcTrigger,Trigger6M)),NA())</f>
        <v>1.2153251400208731E-2</v>
      </c>
      <c r="Q2829" s="183">
        <f>IFERROR(_xll.qlIndexFixing(ONIndex1Y,I2829,TRUE,_xll.ohTrigger(RecalcTrigger,Trigger1Y)),NA())</f>
        <v>1.2101154635866251E-2</v>
      </c>
    </row>
    <row r="2830" spans="2:17" x14ac:dyDescent="0.2">
      <c r="B2830" s="39" t="s">
        <v>42</v>
      </c>
      <c r="D2830" s="42">
        <f>_xll.qlCalendarAdvance(Calendar,$D2829,B2830,"f",FALSE)</f>
        <v>59307</v>
      </c>
      <c r="E2830" s="177">
        <f>_xll.qlInterestRateIndexValueDate(IndexON,D2830)</f>
        <v>59307</v>
      </c>
      <c r="F2830" s="193">
        <f>IFERROR(_xll.qlIndexFixing(IndexON,D2830,TRUE,_xll.ohTrigger(RecalcTrigger,TriggerON)),NA())</f>
        <v>1.1498920434078741E-2</v>
      </c>
      <c r="H2830" s="42">
        <f>_xll.qlCalendarAdvance(Calendar,$H2829,B2830,"f",FALSE)</f>
        <v>59307</v>
      </c>
      <c r="I2830" s="177">
        <f>_xll.qlInterestRateIndexValueDate(Index1M,$H2830)</f>
        <v>59309</v>
      </c>
      <c r="J2830" s="182">
        <f>IFERROR(_xll.qlIndexFixing(Index1M,$H2830,TRUE,_xll.ohTrigger(RecalcTrigger,Trigger1M)),NA())</f>
        <v>1.1358715968333988E-2</v>
      </c>
      <c r="K2830" s="44" t="e">
        <f>IFERROR(_xll.qlIndexFixing(Index3M,H2830,TRUE,_xll.ohTrigger(RecalcTrigger,Trigger3M)),NA())</f>
        <v>#N/A</v>
      </c>
      <c r="L2830" s="44">
        <f>IFERROR(_xll.qlIndexFixing(Index6M,$H2830,TRUE,_xll.ohTrigger(RecalcTrigger,Trigger6M)),NA())</f>
        <v>1.2221338368590781E-2</v>
      </c>
      <c r="M2830" s="183">
        <f>IFERROR(_xll.qlIndexFixing(Index1Y,$H2830,TRUE,_xll.ohTrigger(RecalcTrigger,Trigger1Y)),NA())</f>
        <v>1.2161005707970548E-2</v>
      </c>
      <c r="N2830" s="182">
        <f>IFERROR(_xll.qlIndexFixing(ONIndex1M,I2830,TRUE,_xll.ohTrigger(RecalcTrigger,Trigger1M)),NA())</f>
        <v>1.1354027794112653E-2</v>
      </c>
      <c r="O2830" s="44" t="e">
        <f>IFERROR(_xll.qlIndexFixing(ONIndex3M,I2830,TRUE,_xll.ohTrigger(RecalcTrigger,Trigger3M)),NA())</f>
        <v>#N/A</v>
      </c>
      <c r="P2830" s="44">
        <f>IFERROR(_xll.qlIndexFixing(ONIndex6M,I2830,TRUE,_xll.ohTrigger(RecalcTrigger,Trigger6M)),NA())</f>
        <v>1.2155469452590495E-2</v>
      </c>
      <c r="Q2830" s="183">
        <f>IFERROR(_xll.qlIndexFixing(ONIndex1Y,I2830,TRUE,_xll.ohTrigger(RecalcTrigger,Trigger1Y)),NA())</f>
        <v>1.2099921424173488E-2</v>
      </c>
    </row>
    <row r="2831" spans="2:17" x14ac:dyDescent="0.2">
      <c r="B2831" s="39" t="s">
        <v>42</v>
      </c>
      <c r="D2831" s="42">
        <f>_xll.qlCalendarAdvance(Calendar,$D2830,B2831,"f",FALSE)</f>
        <v>59314</v>
      </c>
      <c r="E2831" s="177">
        <f>_xll.qlInterestRateIndexValueDate(IndexON,D2831)</f>
        <v>59314</v>
      </c>
      <c r="F2831" s="193">
        <f>IFERROR(_xll.qlIndexFixing(IndexON,D2831,TRUE,_xll.ohTrigger(RecalcTrigger,TriggerON)),NA())</f>
        <v>1.1499725206007838E-2</v>
      </c>
      <c r="H2831" s="42">
        <f>_xll.qlCalendarAdvance(Calendar,$H2830,B2831,"f",FALSE)</f>
        <v>59314</v>
      </c>
      <c r="I2831" s="177">
        <f>_xll.qlInterestRateIndexValueDate(Index1M,$H2831)</f>
        <v>59316</v>
      </c>
      <c r="J2831" s="182">
        <f>IFERROR(_xll.qlIndexFixing(Index1M,$H2831,TRUE,_xll.ohTrigger(RecalcTrigger,Trigger1M)),NA())</f>
        <v>1.1358236788655551E-2</v>
      </c>
      <c r="K2831" s="44" t="e">
        <f>IFERROR(_xll.qlIndexFixing(Index3M,H2831,TRUE,_xll.ohTrigger(RecalcTrigger,Trigger3M)),NA())</f>
        <v>#N/A</v>
      </c>
      <c r="L2831" s="44">
        <f>IFERROR(_xll.qlIndexFixing(Index6M,$H2831,TRUE,_xll.ohTrigger(RecalcTrigger,Trigger6M)),NA())</f>
        <v>1.222352347127581E-2</v>
      </c>
      <c r="M2831" s="183">
        <f>IFERROR(_xll.qlIndexFixing(Index1Y,$H2831,TRUE,_xll.ohTrigger(RecalcTrigger,Trigger1Y)),NA())</f>
        <v>1.2160853541953117E-2</v>
      </c>
      <c r="N2831" s="182">
        <f>IFERROR(_xll.qlIndexFixing(ONIndex1M,I2831,TRUE,_xll.ohTrigger(RecalcTrigger,Trigger1M)),NA())</f>
        <v>1.1353452261451125E-2</v>
      </c>
      <c r="O2831" s="44" t="e">
        <f>IFERROR(_xll.qlIndexFixing(ONIndex3M,I2831,TRUE,_xll.ohTrigger(RecalcTrigger,Trigger3M)),NA())</f>
        <v>#N/A</v>
      </c>
      <c r="P2831" s="44">
        <f>IFERROR(_xll.qlIndexFixing(ONIndex6M,I2831,TRUE,_xll.ohTrigger(RecalcTrigger,Trigger6M)),NA())</f>
        <v>1.2157684220479581E-2</v>
      </c>
      <c r="Q2831" s="183">
        <f>IFERROR(_xll.qlIndexFixing(ONIndex1Y,I2831,TRUE,_xll.ohTrigger(RecalcTrigger,Trigger1Y)),NA())</f>
        <v>1.2098728131908487E-2</v>
      </c>
    </row>
    <row r="2832" spans="2:17" x14ac:dyDescent="0.2">
      <c r="B2832" s="39" t="s">
        <v>42</v>
      </c>
      <c r="D2832" s="42">
        <f>_xll.qlCalendarAdvance(Calendar,$D2831,B2832,"f",FALSE)</f>
        <v>59321</v>
      </c>
      <c r="E2832" s="177">
        <f>_xll.qlInterestRateIndexValueDate(IndexON,D2832)</f>
        <v>59321</v>
      </c>
      <c r="F2832" s="193">
        <f>IFERROR(_xll.qlIndexFixing(IndexON,D2832,TRUE,_xll.ohTrigger(RecalcTrigger,TriggerON)),NA())</f>
        <v>1.1500587702002463E-2</v>
      </c>
      <c r="H2832" s="42">
        <f>_xll.qlCalendarAdvance(Calendar,$H2831,B2832,"f",FALSE)</f>
        <v>59321</v>
      </c>
      <c r="I2832" s="177">
        <f>_xll.qlInterestRateIndexValueDate(Index1M,$H2832)</f>
        <v>59323</v>
      </c>
      <c r="J2832" s="182">
        <f>IFERROR(_xll.qlIndexFixing(Index1M,$H2832,TRUE,_xll.ohTrigger(RecalcTrigger,Trigger1M)),NA())</f>
        <v>1.1357816674801846E-2</v>
      </c>
      <c r="K2832" s="44" t="e">
        <f>IFERROR(_xll.qlIndexFixing(Index3M,H2832,TRUE,_xll.ohTrigger(RecalcTrigger,Trigger3M)),NA())</f>
        <v>#N/A</v>
      </c>
      <c r="L2832" s="44">
        <f>IFERROR(_xll.qlIndexFixing(Index6M,$H2832,TRUE,_xll.ohTrigger(RecalcTrigger,Trigger6M)),NA())</f>
        <v>1.2224619787345405E-2</v>
      </c>
      <c r="M2832" s="183">
        <f>IFERROR(_xll.qlIndexFixing(Index1Y,$H2832,TRUE,_xll.ohTrigger(RecalcTrigger,Trigger1Y)),NA())</f>
        <v>1.2160743446379692E-2</v>
      </c>
      <c r="N2832" s="182">
        <f>IFERROR(_xll.qlIndexFixing(ONIndex1M,I2832,TRUE,_xll.ohTrigger(RecalcTrigger,Trigger1M)),NA())</f>
        <v>1.1352935584589829E-2</v>
      </c>
      <c r="O2832" s="44" t="e">
        <f>IFERROR(_xll.qlIndexFixing(ONIndex3M,I2832,TRUE,_xll.ohTrigger(RecalcTrigger,Trigger3M)),NA())</f>
        <v>#N/A</v>
      </c>
      <c r="P2832" s="44">
        <f>IFERROR(_xll.qlIndexFixing(ONIndex6M,I2832,TRUE,_xll.ohTrigger(RecalcTrigger,Trigger6M)),NA())</f>
        <v>1.215989568844833E-2</v>
      </c>
      <c r="Q2832" s="183">
        <f>IFERROR(_xll.qlIndexFixing(ONIndex1Y,I2832,TRUE,_xll.ohTrigger(RecalcTrigger,Trigger1Y)),NA())</f>
        <v>1.2097574821021695E-2</v>
      </c>
    </row>
    <row r="2833" spans="2:17" x14ac:dyDescent="0.2">
      <c r="B2833" s="39" t="s">
        <v>42</v>
      </c>
      <c r="D2833" s="42">
        <f>_xll.qlCalendarAdvance(Calendar,$D2832,B2833,"f",FALSE)</f>
        <v>59328</v>
      </c>
      <c r="E2833" s="177">
        <f>_xll.qlInterestRateIndexValueDate(IndexON,D2833)</f>
        <v>59328</v>
      </c>
      <c r="F2833" s="193">
        <f>IFERROR(_xll.qlIndexFixing(IndexON,D2833,TRUE,_xll.ohTrigger(RecalcTrigger,TriggerON)),NA())</f>
        <v>1.1501508010391959E-2</v>
      </c>
      <c r="H2833" s="42">
        <f>_xll.qlCalendarAdvance(Calendar,$H2832,B2833,"f",FALSE)</f>
        <v>59328</v>
      </c>
      <c r="I2833" s="177">
        <f>_xll.qlInterestRateIndexValueDate(Index1M,$H2833)</f>
        <v>59330</v>
      </c>
      <c r="J2833" s="182">
        <f>IFERROR(_xll.qlIndexFixing(Index1M,$H2833,TRUE,_xll.ohTrigger(RecalcTrigger,Trigger1M)),NA())</f>
        <v>1.1357455719663567E-2</v>
      </c>
      <c r="K2833" s="44" t="e">
        <f>IFERROR(_xll.qlIndexFixing(Index3M,H2833,TRUE,_xll.ohTrigger(RecalcTrigger,Trigger3M)),NA())</f>
        <v>#N/A</v>
      </c>
      <c r="L2833" s="44">
        <f>IFERROR(_xll.qlIndexFixing(Index6M,$H2833,TRUE,_xll.ohTrigger(RecalcTrigger,Trigger6M)),NA())</f>
        <v>1.2226798397830425E-2</v>
      </c>
      <c r="M2833" s="183">
        <f>IFERROR(_xll.qlIndexFixing(Index1Y,$H2833,TRUE,_xll.ohTrigger(RecalcTrigger,Trigger1Y)),NA())</f>
        <v>1.2160675484055923E-2</v>
      </c>
      <c r="N2833" s="182">
        <f>IFERROR(_xll.qlIndexFixing(ONIndex1M,I2833,TRUE,_xll.ohTrigger(RecalcTrigger,Trigger1M)),NA())</f>
        <v>1.135247785593485E-2</v>
      </c>
      <c r="O2833" s="44" t="e">
        <f>IFERROR(_xll.qlIndexFixing(ONIndex3M,I2833,TRUE,_xll.ohTrigger(RecalcTrigger,Trigger3M)),NA())</f>
        <v>#N/A</v>
      </c>
      <c r="P2833" s="44">
        <f>IFERROR(_xll.qlIndexFixing(ONIndex6M,I2833,TRUE,_xll.ohTrigger(RecalcTrigger,Trigger6M)),NA())</f>
        <v>1.2162103841228955E-2</v>
      </c>
      <c r="Q2833" s="183">
        <f>IFERROR(_xll.qlIndexFixing(ONIndex1Y,I2833,TRUE,_xll.ohTrigger(RecalcTrigger,Trigger1Y)),NA())</f>
        <v>1.2096461553543492E-2</v>
      </c>
    </row>
    <row r="2834" spans="2:17" x14ac:dyDescent="0.2">
      <c r="B2834" s="39" t="s">
        <v>42</v>
      </c>
      <c r="D2834" s="42">
        <f>_xll.qlCalendarAdvance(Calendar,$D2833,B2834,"f",FALSE)</f>
        <v>59335</v>
      </c>
      <c r="E2834" s="177">
        <f>_xll.qlInterestRateIndexValueDate(IndexON,D2834)</f>
        <v>59335</v>
      </c>
      <c r="F2834" s="193">
        <f>IFERROR(_xll.qlIndexFixing(IndexON,D2834,TRUE,_xll.ohTrigger(RecalcTrigger,TriggerON)),NA())</f>
        <v>1.1502486219745478E-2</v>
      </c>
      <c r="H2834" s="42">
        <f>_xll.qlCalendarAdvance(Calendar,$H2833,B2834,"f",FALSE)</f>
        <v>59335</v>
      </c>
      <c r="I2834" s="177">
        <f>_xll.qlInterestRateIndexValueDate(Index1M,$H2834)</f>
        <v>59337</v>
      </c>
      <c r="J2834" s="182">
        <f>IFERROR(_xll.qlIndexFixing(Index1M,$H2834,TRUE,_xll.ohTrigger(RecalcTrigger,Trigger1M)),NA())</f>
        <v>1.1357154016136406E-2</v>
      </c>
      <c r="K2834" s="44" t="e">
        <f>IFERROR(_xll.qlIndexFixing(Index3M,H2834,TRUE,_xll.ohTrigger(RecalcTrigger,Trigger3M)),NA())</f>
        <v>#N/A</v>
      </c>
      <c r="L2834" s="44">
        <f>IFERROR(_xll.qlIndexFixing(Index6M,$H2834,TRUE,_xll.ohTrigger(RecalcTrigger,Trigger6M)),NA())</f>
        <v>1.2228973467197009E-2</v>
      </c>
      <c r="M2834" s="183">
        <f>IFERROR(_xll.qlIndexFixing(Index1Y,$H2834,TRUE,_xll.ohTrigger(RecalcTrigger,Trigger1Y)),NA())</f>
        <v>1.2160649717793156E-2</v>
      </c>
      <c r="N2834" s="182">
        <f>IFERROR(_xll.qlIndexFixing(ONIndex1M,I2834,TRUE,_xll.ohTrigger(RecalcTrigger,Trigger1M)),NA())</f>
        <v>1.1352079168691631E-2</v>
      </c>
      <c r="O2834" s="44" t="e">
        <f>IFERROR(_xll.qlIndexFixing(ONIndex3M,I2834,TRUE,_xll.ohTrigger(RecalcTrigger,Trigger3M)),NA())</f>
        <v>#N/A</v>
      </c>
      <c r="P2834" s="44">
        <f>IFERROR(_xll.qlIndexFixing(ONIndex6M,I2834,TRUE,_xll.ohTrigger(RecalcTrigger,Trigger6M)),NA())</f>
        <v>1.2164308663393797E-2</v>
      </c>
      <c r="Q2834" s="183">
        <f>IFERROR(_xll.qlIndexFixing(ONIndex1Y,I2834,TRUE,_xll.ohTrigger(RecalcTrigger,Trigger1Y)),NA())</f>
        <v>1.2095388391744066E-2</v>
      </c>
    </row>
    <row r="2835" spans="2:17" x14ac:dyDescent="0.2">
      <c r="B2835" s="39" t="s">
        <v>42</v>
      </c>
      <c r="D2835" s="42">
        <f>_xll.qlCalendarAdvance(Calendar,$D2834,B2835,"f",FALSE)</f>
        <v>59342</v>
      </c>
      <c r="E2835" s="177">
        <f>_xll.qlInterestRateIndexValueDate(IndexON,D2835)</f>
        <v>59342</v>
      </c>
      <c r="F2835" s="193">
        <f>IFERROR(_xll.qlIndexFixing(IndexON,D2835,TRUE,_xll.ohTrigger(RecalcTrigger,TriggerON)),NA())</f>
        <v>1.1503522418392365E-2</v>
      </c>
      <c r="H2835" s="42">
        <f>_xll.qlCalendarAdvance(Calendar,$H2834,B2835,"f",FALSE)</f>
        <v>59342</v>
      </c>
      <c r="I2835" s="177">
        <f>_xll.qlInterestRateIndexValueDate(Index1M,$H2835)</f>
        <v>59344</v>
      </c>
      <c r="J2835" s="182">
        <f>IFERROR(_xll.qlIndexFixing(Index1M,$H2835,TRUE,_xll.ohTrigger(RecalcTrigger,Trigger1M)),NA())</f>
        <v>1.1356911657126045E-2</v>
      </c>
      <c r="K2835" s="44" t="e">
        <f>IFERROR(_xll.qlIndexFixing(Index3M,H2835,TRUE,_xll.ohTrigger(RecalcTrigger,Trigger3M)),NA())</f>
        <v>#N/A</v>
      </c>
      <c r="L2835" s="44">
        <f>IFERROR(_xll.qlIndexFixing(Index6M,$H2835,TRUE,_xll.ohTrigger(RecalcTrigger,Trigger6M)),NA())</f>
        <v>1.2231144979963769E-2</v>
      </c>
      <c r="M2835" s="183">
        <f>IFERROR(_xll.qlIndexFixing(Index1Y,$H2835,TRUE,_xll.ohTrigger(RecalcTrigger,Trigger1Y)),NA())</f>
        <v>1.216066621040821E-2</v>
      </c>
      <c r="N2835" s="182">
        <f>IFERROR(_xll.qlIndexFixing(ONIndex1M,I2835,TRUE,_xll.ohTrigger(RecalcTrigger,Trigger1M)),NA())</f>
        <v>1.1351739615426126E-2</v>
      </c>
      <c r="O2835" s="44" t="e">
        <f>IFERROR(_xll.qlIndexFixing(ONIndex3M,I2835,TRUE,_xll.ohTrigger(RecalcTrigger,Trigger3M)),NA())</f>
        <v>#N/A</v>
      </c>
      <c r="P2835" s="44">
        <f>IFERROR(_xll.qlIndexFixing(ONIndex6M,I2835,TRUE,_xll.ohTrigger(RecalcTrigger,Trigger6M)),NA())</f>
        <v>1.216651013943526E-2</v>
      </c>
      <c r="Q2835" s="183">
        <f>IFERROR(_xll.qlIndexFixing(ONIndex1Y,I2835,TRUE,_xll.ohTrigger(RecalcTrigger,Trigger1Y)),NA())</f>
        <v>1.2094355397413992E-2</v>
      </c>
    </row>
    <row r="2836" spans="2:17" x14ac:dyDescent="0.2">
      <c r="B2836" s="39" t="s">
        <v>42</v>
      </c>
      <c r="D2836" s="42">
        <f>_xll.qlCalendarAdvance(Calendar,$D2835,B2836,"f",FALSE)</f>
        <v>59349</v>
      </c>
      <c r="E2836" s="177">
        <f>_xll.qlInterestRateIndexValueDate(IndexON,D2836)</f>
        <v>59349</v>
      </c>
      <c r="F2836" s="193">
        <f>IFERROR(_xll.qlIndexFixing(IndexON,D2836,TRUE,_xll.ohTrigger(RecalcTrigger,TriggerON)),NA())</f>
        <v>1.1504616694741898E-2</v>
      </c>
      <c r="H2836" s="42">
        <f>_xll.qlCalendarAdvance(Calendar,$H2835,B2836,"f",FALSE)</f>
        <v>59349</v>
      </c>
      <c r="I2836" s="177">
        <f>_xll.qlInterestRateIndexValueDate(Index1M,$H2836)</f>
        <v>59351</v>
      </c>
      <c r="J2836" s="182">
        <f>IFERROR(_xll.qlIndexFixing(Index1M,$H2836,TRUE,_xll.ohTrigger(RecalcTrigger,Trigger1M)),NA())</f>
        <v>1.1356728735523181E-2</v>
      </c>
      <c r="K2836" s="44" t="e">
        <f>IFERROR(_xll.qlIndexFixing(Index3M,H2836,TRUE,_xll.ohTrigger(RecalcTrigger,Trigger3M)),NA())</f>
        <v>#N/A</v>
      </c>
      <c r="L2836" s="44">
        <f>IFERROR(_xll.qlIndexFixing(Index6M,$H2836,TRUE,_xll.ohTrigger(RecalcTrigger,Trigger6M)),NA())</f>
        <v>1.2233312920648011E-2</v>
      </c>
      <c r="M2836" s="183">
        <f>IFERROR(_xll.qlIndexFixing(Index1Y,$H2836,TRUE,_xll.ohTrigger(RecalcTrigger,Trigger1Y)),NA())</f>
        <v>1.2160725024722725E-2</v>
      </c>
      <c r="N2836" s="182">
        <f>IFERROR(_xll.qlIndexFixing(ONIndex1M,I2836,TRUE,_xll.ohTrigger(RecalcTrigger,Trigger1M)),NA())</f>
        <v>1.1351459289103971E-2</v>
      </c>
      <c r="O2836" s="44" t="e">
        <f>IFERROR(_xll.qlIndexFixing(ONIndex3M,I2836,TRUE,_xll.ohTrigger(RecalcTrigger,Trigger3M)),NA())</f>
        <v>#N/A</v>
      </c>
      <c r="P2836" s="44">
        <f>IFERROR(_xll.qlIndexFixing(ONIndex6M,I2836,TRUE,_xll.ohTrigger(RecalcTrigger,Trigger6M)),NA())</f>
        <v>1.2168708254245431E-2</v>
      </c>
      <c r="Q2836" s="183">
        <f>IFERROR(_xll.qlIndexFixing(ONIndex1Y,I2836,TRUE,_xll.ohTrigger(RecalcTrigger,Trigger1Y)),NA())</f>
        <v>1.2093362632743521E-2</v>
      </c>
    </row>
    <row r="2837" spans="2:17" x14ac:dyDescent="0.2">
      <c r="B2837" s="39" t="s">
        <v>42</v>
      </c>
      <c r="D2837" s="42">
        <f>_xll.qlCalendarAdvance(Calendar,$D2836,B2837,"f",FALSE)</f>
        <v>59356</v>
      </c>
      <c r="E2837" s="177">
        <f>_xll.qlInterestRateIndexValueDate(IndexON,D2837)</f>
        <v>59356</v>
      </c>
      <c r="F2837" s="193">
        <f>IFERROR(_xll.qlIndexFixing(IndexON,D2837,TRUE,_xll.ohTrigger(RecalcTrigger,TriggerON)),NA())</f>
        <v>1.1505769137523103E-2</v>
      </c>
      <c r="H2837" s="42">
        <f>_xll.qlCalendarAdvance(Calendar,$H2836,B2837,"f",FALSE)</f>
        <v>59356</v>
      </c>
      <c r="I2837" s="177">
        <f>_xll.qlInterestRateIndexValueDate(Index1M,$H2837)</f>
        <v>59358</v>
      </c>
      <c r="J2837" s="182">
        <f>IFERROR(_xll.qlIndexFixing(Index1M,$H2837,TRUE,_xll.ohTrigger(RecalcTrigger,Trigger1M)),NA())</f>
        <v>1.1356605344228499E-2</v>
      </c>
      <c r="K2837" s="44" t="e">
        <f>IFERROR(_xll.qlIndexFixing(Index3M,H2837,TRUE,_xll.ohTrigger(RecalcTrigger,Trigger3M)),NA())</f>
        <v>#N/A</v>
      </c>
      <c r="L2837" s="44">
        <f>IFERROR(_xll.qlIndexFixing(Index6M,$H2837,TRUE,_xll.ohTrigger(RecalcTrigger,Trigger6M)),NA())</f>
        <v>1.2236559755885891E-2</v>
      </c>
      <c r="M2837" s="183">
        <f>IFERROR(_xll.qlIndexFixing(Index1Y,$H2837,TRUE,_xll.ohTrigger(RecalcTrigger,Trigger1Y)),NA())</f>
        <v>1.2160826223564031E-2</v>
      </c>
      <c r="N2837" s="182">
        <f>IFERROR(_xll.qlIndexFixing(ONIndex1M,I2837,TRUE,_xll.ohTrigger(RecalcTrigger,Trigger1M)),NA())</f>
        <v>1.1351238282371057E-2</v>
      </c>
      <c r="O2837" s="44" t="e">
        <f>IFERROR(_xll.qlIndexFixing(ONIndex3M,I2837,TRUE,_xll.ohTrigger(RecalcTrigger,Trigger3M)),NA())</f>
        <v>#N/A</v>
      </c>
      <c r="P2837" s="44">
        <f>IFERROR(_xll.qlIndexFixing(ONIndex6M,I2837,TRUE,_xll.ohTrigger(RecalcTrigger,Trigger6M)),NA())</f>
        <v>1.2170902992236776E-2</v>
      </c>
      <c r="Q2837" s="183">
        <f>IFERROR(_xll.qlIndexFixing(ONIndex1Y,I2837,TRUE,_xll.ohTrigger(RecalcTrigger,Trigger1Y)),NA())</f>
        <v>1.209241015984297E-2</v>
      </c>
    </row>
    <row r="2838" spans="2:17" x14ac:dyDescent="0.2">
      <c r="B2838" s="39" t="s">
        <v>42</v>
      </c>
      <c r="D2838" s="42">
        <f>_xll.qlCalendarAdvance(Calendar,$D2837,B2838,"f",FALSE)</f>
        <v>59363</v>
      </c>
      <c r="E2838" s="177">
        <f>_xll.qlInterestRateIndexValueDate(IndexON,D2838)</f>
        <v>59363</v>
      </c>
      <c r="F2838" s="193">
        <f>IFERROR(_xll.qlIndexFixing(IndexON,D2838,TRUE,_xll.ohTrigger(RecalcTrigger,TriggerON)),NA())</f>
        <v>1.1506979834665643E-2</v>
      </c>
      <c r="H2838" s="42">
        <f>_xll.qlCalendarAdvance(Calendar,$H2837,B2838,"f",FALSE)</f>
        <v>59363</v>
      </c>
      <c r="I2838" s="177">
        <f>_xll.qlInterestRateIndexValueDate(Index1M,$H2838)</f>
        <v>59365</v>
      </c>
      <c r="J2838" s="182">
        <f>IFERROR(_xll.qlIndexFixing(Index1M,$H2838,TRUE,_xll.ohTrigger(RecalcTrigger,Trigger1M)),NA())</f>
        <v>1.1356541576145185E-2</v>
      </c>
      <c r="K2838" s="44" t="e">
        <f>IFERROR(_xll.qlIndexFixing(Index3M,H2838,TRUE,_xll.ohTrigger(RecalcTrigger,Trigger3M)),NA())</f>
        <v>#N/A</v>
      </c>
      <c r="L2838" s="44">
        <f>IFERROR(_xll.qlIndexFixing(Index6M,$H2838,TRUE,_xll.ohTrigger(RecalcTrigger,Trigger6M)),NA())</f>
        <v>1.2238719936886419E-2</v>
      </c>
      <c r="M2838" s="183">
        <f>IFERROR(_xll.qlIndexFixing(Index1Y,$H2838,TRUE,_xll.ohTrigger(RecalcTrigger,Trigger1Y)),NA())</f>
        <v>1.2160969869764501E-2</v>
      </c>
      <c r="N2838" s="182">
        <f>IFERROR(_xll.qlIndexFixing(ONIndex1M,I2838,TRUE,_xll.ohTrigger(RecalcTrigger,Trigger1M)),NA())</f>
        <v>1.1351076688193018E-2</v>
      </c>
      <c r="O2838" s="44" t="e">
        <f>IFERROR(_xll.qlIndexFixing(ONIndex3M,I2838,TRUE,_xll.ohTrigger(RecalcTrigger,Trigger3M)),NA())</f>
        <v>#N/A</v>
      </c>
      <c r="P2838" s="44">
        <f>IFERROR(_xll.qlIndexFixing(ONIndex6M,I2838,TRUE,_xll.ohTrigger(RecalcTrigger,Trigger6M)),NA())</f>
        <v>1.217309433814151E-2</v>
      </c>
      <c r="Q2838" s="183">
        <f>IFERROR(_xll.qlIndexFixing(ONIndex1Y,I2838,TRUE,_xll.ohTrigger(RecalcTrigger,Trigger1Y)),NA())</f>
        <v>1.2091498040502913E-2</v>
      </c>
    </row>
    <row r="2839" spans="2:17" x14ac:dyDescent="0.2">
      <c r="B2839" s="39" t="s">
        <v>42</v>
      </c>
      <c r="D2839" s="42">
        <f>_xll.qlCalendarAdvance(Calendar,$D2838,B2839,"f",FALSE)</f>
        <v>59370</v>
      </c>
      <c r="E2839" s="177">
        <f>_xll.qlInterestRateIndexValueDate(IndexON,D2839)</f>
        <v>59370</v>
      </c>
      <c r="F2839" s="193">
        <f>IFERROR(_xll.qlIndexFixing(IndexON,D2839,TRUE,_xll.ohTrigger(RecalcTrigger,TriggerON)),NA())</f>
        <v>1.1508248875058413E-2</v>
      </c>
      <c r="H2839" s="42">
        <f>_xll.qlCalendarAdvance(Calendar,$H2838,B2839,"f",FALSE)</f>
        <v>59370</v>
      </c>
      <c r="I2839" s="177">
        <f>_xll.qlInterestRateIndexValueDate(Index1M,$H2839)</f>
        <v>59372</v>
      </c>
      <c r="J2839" s="182">
        <f>IFERROR(_xll.qlIndexFixing(Index1M,$H2839,TRUE,_xll.ohTrigger(RecalcTrigger,Trigger1M)),NA())</f>
        <v>1.135653752416893E-2</v>
      </c>
      <c r="K2839" s="44" t="e">
        <f>IFERROR(_xll.qlIndexFixing(Index3M,H2839,TRUE,_xll.ohTrigger(RecalcTrigger,Trigger3M)),NA())</f>
        <v>#N/A</v>
      </c>
      <c r="L2839" s="44">
        <f>IFERROR(_xll.qlIndexFixing(Index6M,$H2839,TRUE,_xll.ohTrigger(RecalcTrigger,Trigger6M)),NA())</f>
        <v>1.2240876495709981E-2</v>
      </c>
      <c r="M2839" s="183">
        <f>IFERROR(_xll.qlIndexFixing(Index1Y,$H2839,TRUE,_xll.ohTrigger(RecalcTrigger,Trigger1Y)),NA())</f>
        <v>1.2161156026162852E-2</v>
      </c>
      <c r="N2839" s="182">
        <f>IFERROR(_xll.qlIndexFixing(ONIndex1M,I2839,TRUE,_xll.ohTrigger(RecalcTrigger,Trigger1M)),NA())</f>
        <v>1.135097459913581E-2</v>
      </c>
      <c r="O2839" s="44" t="e">
        <f>IFERROR(_xll.qlIndexFixing(ONIndex3M,I2839,TRUE,_xll.ohTrigger(RecalcTrigger,Trigger3M)),NA())</f>
        <v>#N/A</v>
      </c>
      <c r="P2839" s="44">
        <f>IFERROR(_xll.qlIndexFixing(ONIndex6M,I2839,TRUE,_xll.ohTrigger(RecalcTrigger,Trigger6M)),NA())</f>
        <v>1.2175282276292165E-2</v>
      </c>
      <c r="Q2839" s="183">
        <f>IFERROR(_xll.qlIndexFixing(ONIndex1Y,I2839,TRUE,_xll.ohTrigger(RecalcTrigger,Trigger1Y)),NA())</f>
        <v>1.209062633715341E-2</v>
      </c>
    </row>
    <row r="2840" spans="2:17" x14ac:dyDescent="0.2">
      <c r="B2840" s="39" t="s">
        <v>42</v>
      </c>
      <c r="D2840" s="42">
        <f>_xll.qlCalendarAdvance(Calendar,$D2839,B2840,"f",FALSE)</f>
        <v>59377</v>
      </c>
      <c r="E2840" s="177">
        <f>_xll.qlInterestRateIndexValueDate(IndexON,D2840)</f>
        <v>59377</v>
      </c>
      <c r="F2840" s="193">
        <f>IFERROR(_xll.qlIndexFixing(IndexON,D2840,TRUE,_xll.ohTrigger(RecalcTrigger,TriggerON)),NA())</f>
        <v>1.1509576346950823E-2</v>
      </c>
      <c r="H2840" s="42">
        <f>_xll.qlCalendarAdvance(Calendar,$H2839,B2840,"f",FALSE)</f>
        <v>59377</v>
      </c>
      <c r="I2840" s="177">
        <f>_xll.qlInterestRateIndexValueDate(Index1M,$H2840)</f>
        <v>59379</v>
      </c>
      <c r="J2840" s="182">
        <f>IFERROR(_xll.qlIndexFixing(Index1M,$H2840,TRUE,_xll.ohTrigger(RecalcTrigger,Trigger1M)),NA())</f>
        <v>1.135659328120292E-2</v>
      </c>
      <c r="K2840" s="44" t="e">
        <f>IFERROR(_xll.qlIndexFixing(Index3M,H2840,TRUE,_xll.ohTrigger(RecalcTrigger,Trigger3M)),NA())</f>
        <v>#N/A</v>
      </c>
      <c r="L2840" s="44">
        <f>IFERROR(_xll.qlIndexFixing(Index6M,$H2840,TRUE,_xll.ohTrigger(RecalcTrigger,Trigger6M)),NA())</f>
        <v>1.2243029416872189E-2</v>
      </c>
      <c r="M2840" s="183">
        <f>IFERROR(_xll.qlIndexFixing(Index1Y,$H2840,TRUE,_xll.ohTrigger(RecalcTrigger,Trigger1Y)),NA())</f>
        <v>1.2161384755602404E-2</v>
      </c>
      <c r="N2840" s="182">
        <f>IFERROR(_xll.qlIndexFixing(ONIndex1M,I2840,TRUE,_xll.ohTrigger(RecalcTrigger,Trigger1M)),NA())</f>
        <v>1.135093210832494E-2</v>
      </c>
      <c r="O2840" s="44" t="e">
        <f>IFERROR(_xll.qlIndexFixing(ONIndex3M,I2840,TRUE,_xll.ohTrigger(RecalcTrigger,Trigger3M)),NA())</f>
        <v>#N/A</v>
      </c>
      <c r="P2840" s="44">
        <f>IFERROR(_xll.qlIndexFixing(ONIndex6M,I2840,TRUE,_xll.ohTrigger(RecalcTrigger,Trigger6M)),NA())</f>
        <v>1.2177466791820635E-2</v>
      </c>
      <c r="Q2840" s="183">
        <f>IFERROR(_xll.qlIndexFixing(ONIndex1Y,I2840,TRUE,_xll.ohTrigger(RecalcTrigger,Trigger1Y)),NA())</f>
        <v>1.2089795111505097E-2</v>
      </c>
    </row>
    <row r="2841" spans="2:17" x14ac:dyDescent="0.2">
      <c r="B2841" s="39" t="s">
        <v>42</v>
      </c>
      <c r="D2841" s="42">
        <f>_xll.qlCalendarAdvance(Calendar,$D2840,B2841,"f",FALSE)</f>
        <v>59384</v>
      </c>
      <c r="E2841" s="177">
        <f>_xll.qlInterestRateIndexValueDate(IndexON,D2841)</f>
        <v>59384</v>
      </c>
      <c r="F2841" s="193">
        <f>IFERROR(_xll.qlIndexFixing(IndexON,D2841,TRUE,_xll.ohTrigger(RecalcTrigger,TriggerON)),NA())</f>
        <v>1.1510962338832087E-2</v>
      </c>
      <c r="H2841" s="42">
        <f>_xll.qlCalendarAdvance(Calendar,$H2840,B2841,"f",FALSE)</f>
        <v>59384</v>
      </c>
      <c r="I2841" s="177">
        <f>_xll.qlInterestRateIndexValueDate(Index1M,$H2841)</f>
        <v>59386</v>
      </c>
      <c r="J2841" s="182">
        <f>IFERROR(_xll.qlIndexFixing(Index1M,$H2841,TRUE,_xll.ohTrigger(RecalcTrigger,Trigger1M)),NA())</f>
        <v>1.1356708940155336E-2</v>
      </c>
      <c r="K2841" s="44" t="e">
        <f>IFERROR(_xll.qlIndexFixing(Index3M,H2841,TRUE,_xll.ohTrigger(RecalcTrigger,Trigger3M)),NA())</f>
        <v>#N/A</v>
      </c>
      <c r="L2841" s="44">
        <f>IFERROR(_xll.qlIndexFixing(Index6M,$H2841,TRUE,_xll.ohTrigger(RecalcTrigger,Trigger6M)),NA())</f>
        <v>1.2245178684888221E-2</v>
      </c>
      <c r="M2841" s="183">
        <f>IFERROR(_xll.qlIndexFixing(Index1Y,$H2841,TRUE,_xll.ohTrigger(RecalcTrigger,Trigger1Y)),NA())</f>
        <v>1.2161656120932392E-2</v>
      </c>
      <c r="N2841" s="182">
        <f>IFERROR(_xll.qlIndexFixing(ONIndex1M,I2841,TRUE,_xll.ohTrigger(RecalcTrigger,Trigger1M)),NA())</f>
        <v>1.1350949308486236E-2</v>
      </c>
      <c r="O2841" s="44" t="e">
        <f>IFERROR(_xll.qlIndexFixing(ONIndex3M,I2841,TRUE,_xll.ohTrigger(RecalcTrigger,Trigger3M)),NA())</f>
        <v>#N/A</v>
      </c>
      <c r="P2841" s="44">
        <f>IFERROR(_xll.qlIndexFixing(ONIndex6M,I2841,TRUE,_xll.ohTrigger(RecalcTrigger,Trigger6M)),NA())</f>
        <v>1.2179647868979515E-2</v>
      </c>
      <c r="Q2841" s="183">
        <f>IFERROR(_xll.qlIndexFixing(ONIndex1Y,I2841,TRUE,_xll.ohTrigger(RecalcTrigger,Trigger1Y)),NA())</f>
        <v>1.2089004425828165E-2</v>
      </c>
    </row>
    <row r="2842" spans="2:17" x14ac:dyDescent="0.2">
      <c r="B2842" s="39" t="s">
        <v>42</v>
      </c>
      <c r="D2842" s="42">
        <f>_xll.qlCalendarAdvance(Calendar,$D2841,B2842,"f",FALSE)</f>
        <v>59391</v>
      </c>
      <c r="E2842" s="177">
        <f>_xll.qlInterestRateIndexValueDate(IndexON,D2842)</f>
        <v>59391</v>
      </c>
      <c r="F2842" s="193">
        <f>IFERROR(_xll.qlIndexFixing(IndexON,D2842,TRUE,_xll.ohTrigger(RecalcTrigger,TriggerON)),NA())</f>
        <v>1.1512406939111486E-2</v>
      </c>
      <c r="H2842" s="42">
        <f>_xll.qlCalendarAdvance(Calendar,$H2841,B2842,"f",FALSE)</f>
        <v>59391</v>
      </c>
      <c r="I2842" s="177">
        <f>_xll.qlInterestRateIndexValueDate(Index1M,$H2842)</f>
        <v>59393</v>
      </c>
      <c r="J2842" s="182">
        <f>IFERROR(_xll.qlIndexFixing(Index1M,$H2842,TRUE,_xll.ohTrigger(RecalcTrigger,Trigger1M)),NA())</f>
        <v>1.135688459391937E-2</v>
      </c>
      <c r="K2842" s="44" t="e">
        <f>IFERROR(_xll.qlIndexFixing(Index3M,H2842,TRUE,_xll.ohTrigger(RecalcTrigger,Trigger3M)),NA())</f>
        <v>#N/A</v>
      </c>
      <c r="L2842" s="44">
        <f>IFERROR(_xll.qlIndexFixing(Index6M,$H2842,TRUE,_xll.ohTrigger(RecalcTrigger,Trigger6M)),NA())</f>
        <v>1.2247324284274984E-2</v>
      </c>
      <c r="M2842" s="183">
        <f>IFERROR(_xll.qlIndexFixing(Index1Y,$H2842,TRUE,_xll.ohTrigger(RecalcTrigger,Trigger1Y)),NA())</f>
        <v>1.2161970185007085E-2</v>
      </c>
      <c r="N2842" s="182">
        <f>IFERROR(_xll.qlIndexFixing(ONIndex1M,I2842,TRUE,_xll.ohTrigger(RecalcTrigger,Trigger1M)),NA())</f>
        <v>1.1351026292265587E-2</v>
      </c>
      <c r="O2842" s="44" t="e">
        <f>IFERROR(_xll.qlIndexFixing(ONIndex3M,I2842,TRUE,_xll.ohTrigger(RecalcTrigger,Trigger3M)),NA())</f>
        <v>#N/A</v>
      </c>
      <c r="P2842" s="44">
        <f>IFERROR(_xll.qlIndexFixing(ONIndex6M,I2842,TRUE,_xll.ohTrigger(RecalcTrigger,Trigger6M)),NA())</f>
        <v>1.2181825492580955E-2</v>
      </c>
      <c r="Q2842" s="183">
        <f>IFERROR(_xll.qlIndexFixing(ONIndex1Y,I2842,TRUE,_xll.ohTrigger(RecalcTrigger,Trigger1Y)),NA())</f>
        <v>1.2088254342232929E-2</v>
      </c>
    </row>
    <row r="2843" spans="2:17" x14ac:dyDescent="0.2">
      <c r="B2843" s="39" t="s">
        <v>42</v>
      </c>
      <c r="D2843" s="42">
        <f>_xll.qlCalendarAdvance(Calendar,$D2842,B2843,"f",FALSE)</f>
        <v>59398</v>
      </c>
      <c r="E2843" s="177">
        <f>_xll.qlInterestRateIndexValueDate(IndexON,D2843)</f>
        <v>59398</v>
      </c>
      <c r="F2843" s="193">
        <f>IFERROR(_xll.qlIndexFixing(IndexON,D2843,TRUE,_xll.ohTrigger(RecalcTrigger,TriggerON)),NA())</f>
        <v>1.1513910236038427E-2</v>
      </c>
      <c r="H2843" s="42">
        <f>_xll.qlCalendarAdvance(Calendar,$H2842,B2843,"f",FALSE)</f>
        <v>59398</v>
      </c>
      <c r="I2843" s="177">
        <f>_xll.qlInterestRateIndexValueDate(Index1M,$H2843)</f>
        <v>59400</v>
      </c>
      <c r="J2843" s="182">
        <f>IFERROR(_xll.qlIndexFixing(Index1M,$H2843,TRUE,_xll.ohTrigger(RecalcTrigger,Trigger1M)),NA())</f>
        <v>1.1357120335413196E-2</v>
      </c>
      <c r="K2843" s="44" t="e">
        <f>IFERROR(_xll.qlIndexFixing(Index3M,H2843,TRUE,_xll.ohTrigger(RecalcTrigger,Trigger3M)),NA())</f>
        <v>#N/A</v>
      </c>
      <c r="L2843" s="44">
        <f>IFERROR(_xll.qlIndexFixing(Index6M,$H2843,TRUE,_xll.ohTrigger(RecalcTrigger,Trigger6M)),NA())</f>
        <v>1.2249466199546368E-2</v>
      </c>
      <c r="M2843" s="183">
        <f>IFERROR(_xll.qlIndexFixing(Index1Y,$H2843,TRUE,_xll.ohTrigger(RecalcTrigger,Trigger1Y)),NA())</f>
        <v>1.2162327010687321E-2</v>
      </c>
      <c r="N2843" s="182">
        <f>IFERROR(_xll.qlIndexFixing(ONIndex1M,I2843,TRUE,_xll.ohTrigger(RecalcTrigger,Trigger1M)),NA())</f>
        <v>1.1351163152628629E-2</v>
      </c>
      <c r="O2843" s="44" t="e">
        <f>IFERROR(_xll.qlIndexFixing(ONIndex3M,I2843,TRUE,_xll.ohTrigger(RecalcTrigger,Trigger3M)),NA())</f>
        <v>#N/A</v>
      </c>
      <c r="P2843" s="44">
        <f>IFERROR(_xll.qlIndexFixing(ONIndex6M,I2843,TRUE,_xll.ohTrigger(RecalcTrigger,Trigger6M)),NA())</f>
        <v>1.2183999647037425E-2</v>
      </c>
      <c r="Q2843" s="183">
        <f>IFERROR(_xll.qlIndexFixing(ONIndex1Y,I2843,TRUE,_xll.ohTrigger(RecalcTrigger,Trigger1Y)),NA())</f>
        <v>1.2087544922509963E-2</v>
      </c>
    </row>
    <row r="2844" spans="2:17" x14ac:dyDescent="0.2">
      <c r="B2844" s="39" t="s">
        <v>42</v>
      </c>
      <c r="D2844" s="42">
        <f>_xll.qlCalendarAdvance(Calendar,$D2843,B2844,"f",FALSE)</f>
        <v>59405</v>
      </c>
      <c r="E2844" s="177">
        <f>_xll.qlInterestRateIndexValueDate(IndexON,D2844)</f>
        <v>59405</v>
      </c>
      <c r="F2844" s="193">
        <f>IFERROR(_xll.qlIndexFixing(IndexON,D2844,TRUE,_xll.ohTrigger(RecalcTrigger,TriggerON)),NA())</f>
        <v>1.1515472318421871E-2</v>
      </c>
      <c r="H2844" s="42">
        <f>_xll.qlCalendarAdvance(Calendar,$H2843,B2844,"f",FALSE)</f>
        <v>59405</v>
      </c>
      <c r="I2844" s="177">
        <f>_xll.qlInterestRateIndexValueDate(Index1M,$H2844)</f>
        <v>59407</v>
      </c>
      <c r="J2844" s="182">
        <f>IFERROR(_xll.qlIndexFixing(Index1M,$H2844,TRUE,_xll.ohTrigger(RecalcTrigger,Trigger1M)),NA())</f>
        <v>1.1357416257532504E-2</v>
      </c>
      <c r="K2844" s="44" t="e">
        <f>IFERROR(_xll.qlIndexFixing(Index3M,H2844,TRUE,_xll.ohTrigger(RecalcTrigger,Trigger3M)),NA())</f>
        <v>#N/A</v>
      </c>
      <c r="L2844" s="44">
        <f>IFERROR(_xll.qlIndexFixing(Index6M,$H2844,TRUE,_xll.ohTrigger(RecalcTrigger,Trigger6M)),NA())</f>
        <v>1.2251604415219275E-2</v>
      </c>
      <c r="M2844" s="183">
        <f>IFERROR(_xll.qlIndexFixing(Index1Y,$H2844,TRUE,_xll.ohTrigger(RecalcTrigger,Trigger1Y)),NA())</f>
        <v>1.2162726660838322E-2</v>
      </c>
      <c r="N2844" s="182">
        <f>IFERROR(_xll.qlIndexFixing(ONIndex1M,I2844,TRUE,_xll.ohTrigger(RecalcTrigger,Trigger1M)),NA())</f>
        <v>1.135135998230119E-2</v>
      </c>
      <c r="O2844" s="44" t="e">
        <f>IFERROR(_xll.qlIndexFixing(ONIndex3M,I2844,TRUE,_xll.ohTrigger(RecalcTrigger,Trigger3M)),NA())</f>
        <v>#N/A</v>
      </c>
      <c r="P2844" s="44">
        <f>IFERROR(_xll.qlIndexFixing(ONIndex6M,I2844,TRUE,_xll.ohTrigger(RecalcTrigger,Trigger6M)),NA())</f>
        <v>1.2186170317241007E-2</v>
      </c>
      <c r="Q2844" s="183">
        <f>IFERROR(_xll.qlIndexFixing(ONIndex1Y,I2844,TRUE,_xll.ohTrigger(RecalcTrigger,Trigger1Y)),NA())</f>
        <v>1.2086876229009391E-2</v>
      </c>
    </row>
    <row r="2845" spans="2:17" x14ac:dyDescent="0.2">
      <c r="B2845" s="39" t="s">
        <v>42</v>
      </c>
      <c r="D2845" s="42">
        <f>_xll.qlCalendarAdvance(Calendar,$D2844,B2845,"f",FALSE)</f>
        <v>59412</v>
      </c>
      <c r="E2845" s="177">
        <f>_xll.qlInterestRateIndexValueDate(IndexON,D2845)</f>
        <v>59412</v>
      </c>
      <c r="F2845" s="193">
        <f>IFERROR(_xll.qlIndexFixing(IndexON,D2845,TRUE,_xll.ohTrigger(RecalcTrigger,TriggerON)),NA())</f>
        <v>1.1517093274351353E-2</v>
      </c>
      <c r="H2845" s="42">
        <f>_xll.qlCalendarAdvance(Calendar,$H2844,B2845,"f",FALSE)</f>
        <v>59412</v>
      </c>
      <c r="I2845" s="177">
        <f>_xll.qlInterestRateIndexValueDate(Index1M,$H2845)</f>
        <v>59414</v>
      </c>
      <c r="J2845" s="182">
        <f>IFERROR(_xll.qlIndexFixing(Index1M,$H2845,TRUE,_xll.ohTrigger(RecalcTrigger,Trigger1M)),NA())</f>
        <v>1.1357144366693351E-2</v>
      </c>
      <c r="K2845" s="44" t="e">
        <f>IFERROR(_xll.qlIndexFixing(Index3M,H2845,TRUE,_xll.ohTrigger(RecalcTrigger,Trigger3M)),NA())</f>
        <v>#N/A</v>
      </c>
      <c r="L2845" s="44">
        <f>IFERROR(_xll.qlIndexFixing(Index6M,$H2845,TRUE,_xll.ohTrigger(RecalcTrigger,Trigger6M)),NA())</f>
        <v>1.2251942481540686E-2</v>
      </c>
      <c r="M2845" s="183">
        <f>IFERROR(_xll.qlIndexFixing(Index1Y,$H2845,TRUE,_xll.ohTrigger(RecalcTrigger,Trigger1Y)),NA())</f>
        <v>1.2163169198331656E-2</v>
      </c>
      <c r="N2845" s="182">
        <f>IFERROR(_xll.qlIndexFixing(ONIndex1M,I2845,TRUE,_xll.ohTrigger(RecalcTrigger,Trigger1M)),NA())</f>
        <v>1.1351616874168968E-2</v>
      </c>
      <c r="O2845" s="44" t="e">
        <f>IFERROR(_xll.qlIndexFixing(ONIndex3M,I2845,TRUE,_xll.ohTrigger(RecalcTrigger,Trigger3M)),NA())</f>
        <v>#N/A</v>
      </c>
      <c r="P2845" s="44">
        <f>IFERROR(_xll.qlIndexFixing(ONIndex6M,I2845,TRUE,_xll.ohTrigger(RecalcTrigger,Trigger6M)),NA())</f>
        <v>1.2188337487604173E-2</v>
      </c>
      <c r="Q2845" s="183">
        <f>IFERROR(_xll.qlIndexFixing(ONIndex1Y,I2845,TRUE,_xll.ohTrigger(RecalcTrigger,Trigger1Y)),NA())</f>
        <v>1.2086248323681659E-2</v>
      </c>
    </row>
    <row r="2846" spans="2:17" x14ac:dyDescent="0.2">
      <c r="B2846" s="39" t="s">
        <v>42</v>
      </c>
      <c r="D2846" s="42">
        <f>_xll.qlCalendarAdvance(Calendar,$D2845,B2846,"f",FALSE)</f>
        <v>59419</v>
      </c>
      <c r="E2846" s="177">
        <f>_xll.qlInterestRateIndexValueDate(IndexON,D2846)</f>
        <v>59419</v>
      </c>
      <c r="F2846" s="193">
        <f>IFERROR(_xll.qlIndexFixing(IndexON,D2846,TRUE,_xll.ohTrigger(RecalcTrigger,TriggerON)),NA())</f>
        <v>1.1518773192475962E-2</v>
      </c>
      <c r="H2846" s="42">
        <f>_xll.qlCalendarAdvance(Calendar,$H2845,B2846,"f",FALSE)</f>
        <v>59419</v>
      </c>
      <c r="I2846" s="177">
        <f>_xll.qlInterestRateIndexValueDate(Index1M,$H2846)</f>
        <v>59421</v>
      </c>
      <c r="J2846" s="182">
        <f>IFERROR(_xll.qlIndexFixing(Index1M,$H2846,TRUE,_xll.ohTrigger(RecalcTrigger,Trigger1M)),NA())</f>
        <v>1.1358189015282794E-2</v>
      </c>
      <c r="K2846" s="44" t="e">
        <f>IFERROR(_xll.qlIndexFixing(Index3M,H2846,TRUE,_xll.ohTrigger(RecalcTrigger,Trigger3M)),NA())</f>
        <v>#N/A</v>
      </c>
      <c r="L2846" s="44">
        <f>IFERROR(_xll.qlIndexFixing(Index6M,$H2846,TRUE,_xll.ohTrigger(RecalcTrigger,Trigger6M)),NA())</f>
        <v>1.225407424813112E-2</v>
      </c>
      <c r="M2846" s="183">
        <f>IFERROR(_xll.qlIndexFixing(Index1Y,$H2846,TRUE,_xll.ohTrigger(RecalcTrigger,Trigger1Y)),NA())</f>
        <v>1.2163654686044153E-2</v>
      </c>
      <c r="N2846" s="182">
        <f>IFERROR(_xll.qlIndexFixing(ONIndex1M,I2846,TRUE,_xll.ohTrigger(RecalcTrigger,Trigger1M)),NA())</f>
        <v>1.1351933921117663E-2</v>
      </c>
      <c r="O2846" s="44" t="e">
        <f>IFERROR(_xll.qlIndexFixing(ONIndex3M,I2846,TRUE,_xll.ohTrigger(RecalcTrigger,Trigger3M)),NA())</f>
        <v>#N/A</v>
      </c>
      <c r="P2846" s="44">
        <f>IFERROR(_xll.qlIndexFixing(ONIndex6M,I2846,TRUE,_xll.ohTrigger(RecalcTrigger,Trigger6M)),NA())</f>
        <v>1.2190501142779198E-2</v>
      </c>
      <c r="Q2846" s="183">
        <f>IFERROR(_xll.qlIndexFixing(ONIndex1Y,I2846,TRUE,_xll.ohTrigger(RecalcTrigger,Trigger1Y)),NA())</f>
        <v>1.208566126847721E-2</v>
      </c>
    </row>
    <row r="2847" spans="2:17" x14ac:dyDescent="0.2">
      <c r="B2847" s="39" t="s">
        <v>42</v>
      </c>
      <c r="D2847" s="42">
        <f>_xll.qlCalendarAdvance(Calendar,$D2846,B2847,"f",FALSE)</f>
        <v>59426</v>
      </c>
      <c r="E2847" s="177">
        <f>_xll.qlInterestRateIndexValueDate(IndexON,D2847)</f>
        <v>59426</v>
      </c>
      <c r="F2847" s="193">
        <f>IFERROR(_xll.qlIndexFixing(IndexON,D2847,TRUE,_xll.ohTrigger(RecalcTrigger,TriggerON)),NA())</f>
        <v>1.1520512161284913E-2</v>
      </c>
      <c r="H2847" s="42">
        <f>_xll.qlCalendarAdvance(Calendar,$H2846,B2847,"f",FALSE)</f>
        <v>59426</v>
      </c>
      <c r="I2847" s="177">
        <f>_xll.qlInterestRateIndexValueDate(Index1M,$H2847)</f>
        <v>59428</v>
      </c>
      <c r="J2847" s="182">
        <f>IFERROR(_xll.qlIndexFixing(Index1M,$H2847,TRUE,_xll.ohTrigger(RecalcTrigger,Trigger1M)),NA())</f>
        <v>1.1358666036732634E-2</v>
      </c>
      <c r="K2847" s="44" t="e">
        <f>IFERROR(_xll.qlIndexFixing(Index3M,H2847,TRUE,_xll.ohTrigger(RecalcTrigger,Trigger3M)),NA())</f>
        <v>#N/A</v>
      </c>
      <c r="L2847" s="44">
        <f>IFERROR(_xll.qlIndexFixing(Index6M,$H2847,TRUE,_xll.ohTrigger(RecalcTrigger,Trigger6M)),NA())</f>
        <v>1.2256202274770884E-2</v>
      </c>
      <c r="M2847" s="183">
        <f>IFERROR(_xll.qlIndexFixing(Index1Y,$H2847,TRUE,_xll.ohTrigger(RecalcTrigger,Trigger1Y)),NA())</f>
        <v>1.216418318685899E-2</v>
      </c>
      <c r="N2847" s="182">
        <f>IFERROR(_xll.qlIndexFixing(ONIndex1M,I2847,TRUE,_xll.ohTrigger(RecalcTrigger,Trigger1M)),NA())</f>
        <v>1.1352311215633293E-2</v>
      </c>
      <c r="O2847" s="44" t="e">
        <f>IFERROR(_xll.qlIndexFixing(ONIndex3M,I2847,TRUE,_xll.ohTrigger(RecalcTrigger,Trigger3M)),NA())</f>
        <v>#N/A</v>
      </c>
      <c r="P2847" s="44">
        <f>IFERROR(_xll.qlIndexFixing(ONIndex6M,I2847,TRUE,_xll.ohTrigger(RecalcTrigger,Trigger6M)),NA())</f>
        <v>1.2192661267498295E-2</v>
      </c>
      <c r="Q2847" s="183">
        <f>IFERROR(_xll.qlIndexFixing(ONIndex1Y,I2847,TRUE,_xll.ohTrigger(RecalcTrigger,Trigger1Y)),NA())</f>
        <v>1.2085115125506363E-2</v>
      </c>
    </row>
    <row r="2848" spans="2:17" x14ac:dyDescent="0.2">
      <c r="B2848" s="39" t="s">
        <v>42</v>
      </c>
      <c r="D2848" s="42">
        <f>_xll.qlCalendarAdvance(Calendar,$D2847,B2848,"f",FALSE)</f>
        <v>59433</v>
      </c>
      <c r="E2848" s="177">
        <f>_xll.qlInterestRateIndexValueDate(IndexON,D2848)</f>
        <v>59433</v>
      </c>
      <c r="F2848" s="193">
        <f>IFERROR(_xll.qlIndexFixing(IndexON,D2848,TRUE,_xll.ohTrigger(RecalcTrigger,TriggerON)),NA())</f>
        <v>1.1522310268787805E-2</v>
      </c>
      <c r="H2848" s="42">
        <f>_xll.qlCalendarAdvance(Calendar,$H2847,B2848,"f",FALSE)</f>
        <v>59433</v>
      </c>
      <c r="I2848" s="177">
        <f>_xll.qlInterestRateIndexValueDate(Index1M,$H2848)</f>
        <v>59435</v>
      </c>
      <c r="J2848" s="182">
        <f>IFERROR(_xll.qlIndexFixing(Index1M,$H2848,TRUE,_xll.ohTrigger(RecalcTrigger,Trigger1M)),NA())</f>
        <v>1.135920361044318E-2</v>
      </c>
      <c r="K2848" s="44" t="e">
        <f>IFERROR(_xll.qlIndexFixing(Index3M,H2848,TRUE,_xll.ohTrigger(RecalcTrigger,Trigger3M)),NA())</f>
        <v>#N/A</v>
      </c>
      <c r="L2848" s="44">
        <f>IFERROR(_xll.qlIndexFixing(Index6M,$H2848,TRUE,_xll.ohTrigger(RecalcTrigger,Trigger6M)),NA())</f>
        <v>1.2258326545978882E-2</v>
      </c>
      <c r="M2848" s="183">
        <f>IFERROR(_xll.qlIndexFixing(Index1Y,$H2848,TRUE,_xll.ohTrigger(RecalcTrigger,Trigger1Y)),NA())</f>
        <v>1.2164754763663946E-2</v>
      </c>
      <c r="N2848" s="182">
        <f>IFERROR(_xll.qlIndexFixing(ONIndex1M,I2848,TRUE,_xll.ohTrigger(RecalcTrigger,Trigger1M)),NA())</f>
        <v>1.1352748850841365E-2</v>
      </c>
      <c r="O2848" s="44" t="e">
        <f>IFERROR(_xll.qlIndexFixing(ONIndex3M,I2848,TRUE,_xll.ohTrigger(RecalcTrigger,Trigger3M)),NA())</f>
        <v>#N/A</v>
      </c>
      <c r="P2848" s="44">
        <f>IFERROR(_xll.qlIndexFixing(ONIndex6M,I2848,TRUE,_xll.ohTrigger(RecalcTrigger,Trigger6M)),NA())</f>
        <v>1.2194817846253869E-2</v>
      </c>
      <c r="Q2848" s="183">
        <f>IFERROR(_xll.qlIndexFixing(ONIndex1Y,I2848,TRUE,_xll.ohTrigger(RecalcTrigger,Trigger1Y)),NA())</f>
        <v>1.2084609956959369E-2</v>
      </c>
    </row>
    <row r="2849" spans="2:17" x14ac:dyDescent="0.2">
      <c r="B2849" s="39" t="s">
        <v>42</v>
      </c>
      <c r="D2849" s="42">
        <f>_xll.qlCalendarAdvance(Calendar,$D2848,B2849,"f",FALSE)</f>
        <v>59440</v>
      </c>
      <c r="E2849" s="177">
        <f>_xll.qlInterestRateIndexValueDate(IndexON,D2849)</f>
        <v>59440</v>
      </c>
      <c r="F2849" s="193">
        <f>IFERROR(_xll.qlIndexFixing(IndexON,D2849,TRUE,_xll.ohTrigger(RecalcTrigger,TriggerON)),NA())</f>
        <v>1.1524167604033408E-2</v>
      </c>
      <c r="H2849" s="42">
        <f>_xll.qlCalendarAdvance(Calendar,$H2848,B2849,"f",FALSE)</f>
        <v>59440</v>
      </c>
      <c r="I2849" s="177">
        <f>_xll.qlInterestRateIndexValueDate(Index1M,$H2849)</f>
        <v>59442</v>
      </c>
      <c r="J2849" s="182">
        <f>IFERROR(_xll.qlIndexFixing(Index1M,$H2849,TRUE,_xll.ohTrigger(RecalcTrigger,Trigger1M)),NA())</f>
        <v>1.1359801829322613E-2</v>
      </c>
      <c r="K2849" s="44" t="e">
        <f>IFERROR(_xll.qlIndexFixing(Index3M,H2849,TRUE,_xll.ohTrigger(RecalcTrigger,Trigger3M)),NA())</f>
        <v>#N/A</v>
      </c>
      <c r="L2849" s="44">
        <f>IFERROR(_xll.qlIndexFixing(Index6M,$H2849,TRUE,_xll.ohTrigger(RecalcTrigger,Trigger6M)),NA())</f>
        <v>1.2260447046272251E-2</v>
      </c>
      <c r="M2849" s="183">
        <f>IFERROR(_xll.qlIndexFixing(Index1Y,$H2849,TRUE,_xll.ohTrigger(RecalcTrigger,Trigger1Y)),NA())</f>
        <v>1.2165369479353146E-2</v>
      </c>
      <c r="N2849" s="182">
        <f>IFERROR(_xll.qlIndexFixing(ONIndex1M,I2849,TRUE,_xll.ohTrigger(RecalcTrigger,Trigger1M)),NA())</f>
        <v>1.1353246919467708E-2</v>
      </c>
      <c r="O2849" s="44" t="e">
        <f>IFERROR(_xll.qlIndexFixing(ONIndex3M,I2849,TRUE,_xll.ohTrigger(RecalcTrigger,Trigger3M)),NA())</f>
        <v>#N/A</v>
      </c>
      <c r="P2849" s="44">
        <f>IFERROR(_xll.qlIndexFixing(ONIndex6M,I2849,TRUE,_xll.ohTrigger(RecalcTrigger,Trigger6M)),NA())</f>
        <v>1.219697086385807E-2</v>
      </c>
      <c r="Q2849" s="183">
        <f>IFERROR(_xll.qlIndexFixing(ONIndex1Y,I2849,TRUE,_xll.ohTrigger(RecalcTrigger,Trigger1Y)),NA())</f>
        <v>1.2084145824706738E-2</v>
      </c>
    </row>
    <row r="2850" spans="2:17" x14ac:dyDescent="0.2">
      <c r="B2850" s="39" t="s">
        <v>42</v>
      </c>
      <c r="D2850" s="42">
        <f>_xll.qlCalendarAdvance(Calendar,$D2849,B2850,"f",FALSE)</f>
        <v>59447</v>
      </c>
      <c r="E2850" s="177">
        <f>_xll.qlInterestRateIndexValueDate(IndexON,D2850)</f>
        <v>59447</v>
      </c>
      <c r="F2850" s="193">
        <f>IFERROR(_xll.qlIndexFixing(IndexON,D2850,TRUE,_xll.ohTrigger(RecalcTrigger,TriggerON)),NA())</f>
        <v>1.1526084255111257E-2</v>
      </c>
      <c r="H2850" s="42">
        <f>_xll.qlCalendarAdvance(Calendar,$H2849,B2850,"f",FALSE)</f>
        <v>59447</v>
      </c>
      <c r="I2850" s="177">
        <f>_xll.qlInterestRateIndexValueDate(Index1M,$H2850)</f>
        <v>59449</v>
      </c>
      <c r="J2850" s="182">
        <f>IFERROR(_xll.qlIndexFixing(Index1M,$H2850,TRUE,_xll.ohTrigger(RecalcTrigger,Trigger1M)),NA())</f>
        <v>1.1360460786286608E-2</v>
      </c>
      <c r="K2850" s="44" t="e">
        <f>IFERROR(_xll.qlIndexFixing(Index3M,H2850,TRUE,_xll.ohTrigger(RecalcTrigger,Trigger3M)),NA())</f>
        <v>#N/A</v>
      </c>
      <c r="L2850" s="44">
        <f>IFERROR(_xll.qlIndexFixing(Index6M,$H2850,TRUE,_xll.ohTrigger(RecalcTrigger,Trigger6M)),NA())</f>
        <v>1.2262922061591843E-2</v>
      </c>
      <c r="M2850" s="183">
        <f>IFERROR(_xll.qlIndexFixing(Index1Y,$H2850,TRUE,_xll.ohTrigger(RecalcTrigger,Trigger1Y)),NA())</f>
        <v>1.2166027396827072E-2</v>
      </c>
      <c r="N2850" s="182">
        <f>IFERROR(_xll.qlIndexFixing(ONIndex1M,I2850,TRUE,_xll.ohTrigger(RecalcTrigger,Trigger1M)),NA())</f>
        <v>1.1353805514238147E-2</v>
      </c>
      <c r="O2850" s="44" t="e">
        <f>IFERROR(_xll.qlIndexFixing(ONIndex3M,I2850,TRUE,_xll.ohTrigger(RecalcTrigger,Trigger3M)),NA())</f>
        <v>#N/A</v>
      </c>
      <c r="P2850" s="44">
        <f>IFERROR(_xll.qlIndexFixing(ONIndex6M,I2850,TRUE,_xll.ohTrigger(RecalcTrigger,Trigger6M)),NA())</f>
        <v>1.2199120304803301E-2</v>
      </c>
      <c r="Q2850" s="183">
        <f>IFERROR(_xll.qlIndexFixing(ONIndex1Y,I2850,TRUE,_xll.ohTrigger(RecalcTrigger,Trigger1Y)),NA())</f>
        <v>1.2083722790858786E-2</v>
      </c>
    </row>
    <row r="2851" spans="2:17" x14ac:dyDescent="0.2">
      <c r="B2851" s="39" t="s">
        <v>42</v>
      </c>
      <c r="D2851" s="42">
        <f>_xll.qlCalendarAdvance(Calendar,$D2850,B2851,"f",FALSE)</f>
        <v>59454</v>
      </c>
      <c r="E2851" s="177">
        <f>_xll.qlInterestRateIndexValueDate(IndexON,D2851)</f>
        <v>59454</v>
      </c>
      <c r="F2851" s="193">
        <f>IFERROR(_xll.qlIndexFixing(IndexON,D2851,TRUE,_xll.ohTrigger(RecalcTrigger,TriggerON)),NA())</f>
        <v>1.1528060310430632E-2</v>
      </c>
      <c r="H2851" s="42">
        <f>_xll.qlCalendarAdvance(Calendar,$H2850,B2851,"f",FALSE)</f>
        <v>59454</v>
      </c>
      <c r="I2851" s="177">
        <f>_xll.qlInterestRateIndexValueDate(Index1M,$H2851)</f>
        <v>59456</v>
      </c>
      <c r="J2851" s="182">
        <f>IFERROR(_xll.qlIndexFixing(Index1M,$H2851,TRUE,_xll.ohTrigger(RecalcTrigger,Trigger1M)),NA())</f>
        <v>1.1361180574248342E-2</v>
      </c>
      <c r="K2851" s="44" t="e">
        <f>IFERROR(_xll.qlIndexFixing(Index3M,H2851,TRUE,_xll.ohTrigger(RecalcTrigger,Trigger3M)),NA())</f>
        <v>#N/A</v>
      </c>
      <c r="L2851" s="44">
        <f>IFERROR(_xll.qlIndexFixing(Index6M,$H2851,TRUE,_xll.ohTrigger(RecalcTrigger,Trigger6M)),NA())</f>
        <v>1.2265034768430331E-2</v>
      </c>
      <c r="M2851" s="183">
        <f>IFERROR(_xll.qlIndexFixing(Index1Y,$H2851,TRUE,_xll.ohTrigger(RecalcTrigger,Trigger1Y)),NA())</f>
        <v>1.2166728578990363E-2</v>
      </c>
      <c r="N2851" s="182">
        <f>IFERROR(_xll.qlIndexFixing(ONIndex1M,I2851,TRUE,_xll.ohTrigger(RecalcTrigger,Trigger1M)),NA())</f>
        <v>1.1354424728118317E-2</v>
      </c>
      <c r="O2851" s="44" t="e">
        <f>IFERROR(_xll.qlIndexFixing(ONIndex3M,I2851,TRUE,_xll.ohTrigger(RecalcTrigger,Trigger3M)),NA())</f>
        <v>#N/A</v>
      </c>
      <c r="P2851" s="44">
        <f>IFERROR(_xll.qlIndexFixing(ONIndex6M,I2851,TRUE,_xll.ohTrigger(RecalcTrigger,Trigger6M)),NA())</f>
        <v>1.2201266153581969E-2</v>
      </c>
      <c r="Q2851" s="183">
        <f>IFERROR(_xll.qlIndexFixing(ONIndex1Y,I2851,TRUE,_xll.ohTrigger(RecalcTrigger,Trigger1Y)),NA())</f>
        <v>1.2083340917525831E-2</v>
      </c>
    </row>
    <row r="2852" spans="2:17" x14ac:dyDescent="0.2">
      <c r="B2852" s="39" t="s">
        <v>42</v>
      </c>
      <c r="D2852" s="42">
        <f>_xll.qlCalendarAdvance(Calendar,$D2851,B2852,"f",FALSE)</f>
        <v>59461</v>
      </c>
      <c r="E2852" s="177">
        <f>_xll.qlInterestRateIndexValueDate(IndexON,D2852)</f>
        <v>59461</v>
      </c>
      <c r="F2852" s="193">
        <f>IFERROR(_xll.qlIndexFixing(IndexON,D2852,TRUE,_xll.ohTrigger(RecalcTrigger,TriggerON)),NA())</f>
        <v>1.1530095858400813E-2</v>
      </c>
      <c r="H2852" s="42">
        <f>_xll.qlCalendarAdvance(Calendar,$H2851,B2852,"f",FALSE)</f>
        <v>59461</v>
      </c>
      <c r="I2852" s="177">
        <f>_xll.qlInterestRateIndexValueDate(Index1M,$H2852)</f>
        <v>59463</v>
      </c>
      <c r="J2852" s="182">
        <f>IFERROR(_xll.qlIndexFixing(Index1M,$H2852,TRUE,_xll.ohTrigger(RecalcTrigger,Trigger1M)),NA())</f>
        <v>1.1361961286118494E-2</v>
      </c>
      <c r="K2852" s="44" t="e">
        <f>IFERROR(_xll.qlIndexFixing(Index3M,H2852,TRUE,_xll.ohTrigger(RecalcTrigger,Trigger3M)),NA())</f>
        <v>#N/A</v>
      </c>
      <c r="L2852" s="44">
        <f>IFERROR(_xll.qlIndexFixing(Index6M,$H2852,TRUE,_xll.ohTrigger(RecalcTrigger,Trigger6M)),NA())</f>
        <v>1.2267143656686883E-2</v>
      </c>
      <c r="M2852" s="183">
        <f>IFERROR(_xll.qlIndexFixing(Index1Y,$H2852,TRUE,_xll.ohTrigger(RecalcTrigger,Trigger1Y)),NA())</f>
        <v>1.2167473088755324E-2</v>
      </c>
      <c r="N2852" s="182">
        <f>IFERROR(_xll.qlIndexFixing(ONIndex1M,I2852,TRUE,_xll.ohTrigger(RecalcTrigger,Trigger1M)),NA())</f>
        <v>1.1355104653834047E-2</v>
      </c>
      <c r="O2852" s="44" t="e">
        <f>IFERROR(_xll.qlIndexFixing(ONIndex3M,I2852,TRUE,_xll.ohTrigger(RecalcTrigger,Trigger3M)),NA())</f>
        <v>#N/A</v>
      </c>
      <c r="P2852" s="44">
        <f>IFERROR(_xll.qlIndexFixing(ONIndex6M,I2852,TRUE,_xll.ohTrigger(RecalcTrigger,Trigger6M)),NA())</f>
        <v>1.2203408395086157E-2</v>
      </c>
      <c r="Q2852" s="183">
        <f>IFERROR(_xll.qlIndexFixing(ONIndex1Y,I2852,TRUE,_xll.ohTrigger(RecalcTrigger,Trigger1Y)),NA())</f>
        <v>1.2083000266738253E-2</v>
      </c>
    </row>
    <row r="2853" spans="2:17" x14ac:dyDescent="0.2">
      <c r="B2853" s="39" t="s">
        <v>42</v>
      </c>
      <c r="D2853" s="42">
        <f>_xll.qlCalendarAdvance(Calendar,$D2852,B2853,"f",FALSE)</f>
        <v>59468</v>
      </c>
      <c r="E2853" s="177">
        <f>_xll.qlInterestRateIndexValueDate(IndexON,D2853)</f>
        <v>59468</v>
      </c>
      <c r="F2853" s="193">
        <f>IFERROR(_xll.qlIndexFixing(IndexON,D2853,TRUE,_xll.ohTrigger(RecalcTrigger,TriggerON)),NA())</f>
        <v>1.1532190987670887E-2</v>
      </c>
      <c r="H2853" s="42">
        <f>_xll.qlCalendarAdvance(Calendar,$H2852,B2853,"f",FALSE)</f>
        <v>59468</v>
      </c>
      <c r="I2853" s="177">
        <f>_xll.qlInterestRateIndexValueDate(Index1M,$H2853)</f>
        <v>59470</v>
      </c>
      <c r="J2853" s="182">
        <f>IFERROR(_xll.qlIndexFixing(Index1M,$H2853,TRUE,_xll.ohTrigger(RecalcTrigger,Trigger1M)),NA())</f>
        <v>1.1362803014812739E-2</v>
      </c>
      <c r="K2853" s="44" t="e">
        <f>IFERROR(_xll.qlIndexFixing(Index3M,H2853,TRUE,_xll.ohTrigger(RecalcTrigger,Trigger3M)),NA())</f>
        <v>#N/A</v>
      </c>
      <c r="L2853" s="44">
        <f>IFERROR(_xll.qlIndexFixing(Index6M,$H2853,TRUE,_xll.ohTrigger(RecalcTrigger,Trigger6M)),NA())</f>
        <v>1.22692487108785E-2</v>
      </c>
      <c r="M2853" s="183">
        <f>IFERROR(_xll.qlIndexFixing(Index1Y,$H2853,TRUE,_xll.ohTrigger(RecalcTrigger,Trigger1Y)),NA())</f>
        <v>1.2168260989038423E-2</v>
      </c>
      <c r="N2853" s="182">
        <f>IFERROR(_xll.qlIndexFixing(ONIndex1M,I2853,TRUE,_xll.ohTrigger(RecalcTrigger,Trigger1M)),NA())</f>
        <v>1.1355845384191099E-2</v>
      </c>
      <c r="O2853" s="44" t="e">
        <f>IFERROR(_xll.qlIndexFixing(ONIndex3M,I2853,TRUE,_xll.ohTrigger(RecalcTrigger,Trigger3M)),NA())</f>
        <v>#N/A</v>
      </c>
      <c r="P2853" s="44">
        <f>IFERROR(_xll.qlIndexFixing(ONIndex6M,I2853,TRUE,_xll.ohTrigger(RecalcTrigger,Trigger6M)),NA())</f>
        <v>1.2205547013888207E-2</v>
      </c>
      <c r="Q2853" s="183">
        <f>IFERROR(_xll.qlIndexFixing(ONIndex1Y,I2853,TRUE,_xll.ohTrigger(RecalcTrigger,Trigger1Y)),NA())</f>
        <v>1.2082700900446497E-2</v>
      </c>
    </row>
    <row r="2854" spans="2:17" x14ac:dyDescent="0.2">
      <c r="B2854" s="39" t="s">
        <v>42</v>
      </c>
      <c r="D2854" s="42">
        <f>_xll.qlCalendarAdvance(Calendar,$D2853,B2854,"f",FALSE)</f>
        <v>59475</v>
      </c>
      <c r="E2854" s="177">
        <f>_xll.qlInterestRateIndexValueDate(IndexON,D2854)</f>
        <v>59475</v>
      </c>
      <c r="F2854" s="193">
        <f>IFERROR(_xll.qlIndexFixing(IndexON,D2854,TRUE,_xll.ohTrigger(RecalcTrigger,TriggerON)),NA())</f>
        <v>1.1534345786570199E-2</v>
      </c>
      <c r="H2854" s="42">
        <f>_xll.qlCalendarAdvance(Calendar,$H2853,B2854,"f",FALSE)</f>
        <v>59475</v>
      </c>
      <c r="I2854" s="177">
        <f>_xll.qlInterestRateIndexValueDate(Index1M,$H2854)</f>
        <v>59477</v>
      </c>
      <c r="J2854" s="182">
        <f>IFERROR(_xll.qlIndexFixing(Index1M,$H2854,TRUE,_xll.ohTrigger(RecalcTrigger,Trigger1M)),NA())</f>
        <v>1.1363705853249251E-2</v>
      </c>
      <c r="K2854" s="44" t="e">
        <f>IFERROR(_xll.qlIndexFixing(Index3M,H2854,TRUE,_xll.ohTrigger(RecalcTrigger,Trigger3M)),NA())</f>
        <v>#N/A</v>
      </c>
      <c r="L2854" s="44">
        <f>IFERROR(_xll.qlIndexFixing(Index6M,$H2854,TRUE,_xll.ohTrigger(RecalcTrigger,Trigger6M)),NA())</f>
        <v>1.2270992442172847E-2</v>
      </c>
      <c r="M2854" s="183">
        <f>IFERROR(_xll.qlIndexFixing(Index1Y,$H2854,TRUE,_xll.ohTrigger(RecalcTrigger,Trigger1Y)),NA())</f>
        <v>1.2169092342762696E-2</v>
      </c>
      <c r="N2854" s="182">
        <f>IFERROR(_xll.qlIndexFixing(ONIndex1M,I2854,TRUE,_xll.ohTrigger(RecalcTrigger,Trigger1M)),NA())</f>
        <v>1.1356647012075172E-2</v>
      </c>
      <c r="O2854" s="44" t="e">
        <f>IFERROR(_xll.qlIndexFixing(ONIndex3M,I2854,TRUE,_xll.ohTrigger(RecalcTrigger,Trigger3M)),NA())</f>
        <v>#N/A</v>
      </c>
      <c r="P2854" s="44">
        <f>IFERROR(_xll.qlIndexFixing(ONIndex6M,I2854,TRUE,_xll.ohTrigger(RecalcTrigger,Trigger6M)),NA())</f>
        <v>1.2207681994400588E-2</v>
      </c>
      <c r="Q2854" s="183">
        <f>IFERROR(_xll.qlIndexFixing(ONIndex1Y,I2854,TRUE,_xll.ohTrigger(RecalcTrigger,Trigger1Y)),NA())</f>
        <v>1.2082442880920752E-2</v>
      </c>
    </row>
    <row r="2855" spans="2:17" x14ac:dyDescent="0.2">
      <c r="B2855" s="39" t="s">
        <v>42</v>
      </c>
      <c r="D2855" s="42">
        <f>_xll.qlCalendarAdvance(Calendar,$D2854,B2855,"f",FALSE)</f>
        <v>59482</v>
      </c>
      <c r="E2855" s="177">
        <f>_xll.qlInterestRateIndexValueDate(IndexON,D2855)</f>
        <v>59482</v>
      </c>
      <c r="F2855" s="193">
        <f>IFERROR(_xll.qlIndexFixing(IndexON,D2855,TRUE,_xll.ohTrigger(RecalcTrigger,TriggerON)),NA())</f>
        <v>1.1536560343348157E-2</v>
      </c>
      <c r="H2855" s="42">
        <f>_xll.qlCalendarAdvance(Calendar,$H2854,B2855,"f",FALSE)</f>
        <v>59482</v>
      </c>
      <c r="I2855" s="177">
        <f>_xll.qlInterestRateIndexValueDate(Index1M,$H2855)</f>
        <v>59484</v>
      </c>
      <c r="J2855" s="182">
        <f>IFERROR(_xll.qlIndexFixing(Index1M,$H2855,TRUE,_xll.ohTrigger(RecalcTrigger,Trigger1M)),NA())</f>
        <v>1.1364669894341206E-2</v>
      </c>
      <c r="K2855" s="44" t="e">
        <f>IFERROR(_xll.qlIndexFixing(Index3M,H2855,TRUE,_xll.ohTrigger(RecalcTrigger,Trigger3M)),NA())</f>
        <v>#N/A</v>
      </c>
      <c r="L2855" s="44">
        <f>IFERROR(_xll.qlIndexFixing(Index6M,$H2855,TRUE,_xll.ohTrigger(RecalcTrigger,Trigger6M)),NA())</f>
        <v>1.2273089991865237E-2</v>
      </c>
      <c r="M2855" s="183">
        <f>IFERROR(_xll.qlIndexFixing(Index1Y,$H2855,TRUE,_xll.ohTrigger(RecalcTrigger,Trigger1Y)),NA())</f>
        <v>1.2169967212857751E-2</v>
      </c>
      <c r="N2855" s="182">
        <f>IFERROR(_xll.qlIndexFixing(ONIndex1M,I2855,TRUE,_xll.ohTrigger(RecalcTrigger,Trigger1M)),NA())</f>
        <v>1.1357509630212093E-2</v>
      </c>
      <c r="O2855" s="44" t="e">
        <f>IFERROR(_xll.qlIndexFixing(ONIndex3M,I2855,TRUE,_xll.ohTrigger(RecalcTrigger,Trigger3M)),NA())</f>
        <v>#N/A</v>
      </c>
      <c r="P2855" s="44">
        <f>IFERROR(_xll.qlIndexFixing(ONIndex6M,I2855,TRUE,_xll.ohTrigger(RecalcTrigger,Trigger6M)),NA())</f>
        <v>1.2209813321515384E-2</v>
      </c>
      <c r="Q2855" s="183">
        <f>IFERROR(_xll.qlIndexFixing(ONIndex1Y,I2855,TRUE,_xll.ohTrigger(RecalcTrigger,Trigger1Y)),NA())</f>
        <v>1.2082226270111462E-2</v>
      </c>
    </row>
    <row r="2856" spans="2:17" x14ac:dyDescent="0.2">
      <c r="B2856" s="39" t="s">
        <v>42</v>
      </c>
      <c r="D2856" s="42">
        <f>_xll.qlCalendarAdvance(Calendar,$D2855,B2856,"f",FALSE)</f>
        <v>59489</v>
      </c>
      <c r="E2856" s="177">
        <f>_xll.qlInterestRateIndexValueDate(IndexON,D2856)</f>
        <v>59489</v>
      </c>
      <c r="F2856" s="193">
        <f>IFERROR(_xll.qlIndexFixing(IndexON,D2856,TRUE,_xll.ohTrigger(RecalcTrigger,TriggerON)),NA())</f>
        <v>1.153883474681372E-2</v>
      </c>
      <c r="H2856" s="42">
        <f>_xll.qlCalendarAdvance(Calendar,$H2855,B2856,"f",FALSE)</f>
        <v>59489</v>
      </c>
      <c r="I2856" s="177">
        <f>_xll.qlInterestRateIndexValueDate(Index1M,$H2856)</f>
        <v>59491</v>
      </c>
      <c r="J2856" s="182">
        <f>IFERROR(_xll.qlIndexFixing(Index1M,$H2856,TRUE,_xll.ohTrigger(RecalcTrigger,Trigger1M)),NA())</f>
        <v>1.1365695231006778E-2</v>
      </c>
      <c r="K2856" s="44" t="e">
        <f>IFERROR(_xll.qlIndexFixing(Index3M,H2856,TRUE,_xll.ohTrigger(RecalcTrigger,Trigger3M)),NA())</f>
        <v>#N/A</v>
      </c>
      <c r="L2856" s="44">
        <f>IFERROR(_xll.qlIndexFixing(Index6M,$H2856,TRUE,_xll.ohTrigger(RecalcTrigger,Trigger6M)),NA())</f>
        <v>1.22751836622709E-2</v>
      </c>
      <c r="M2856" s="183">
        <f>IFERROR(_xll.qlIndexFixing(Index1Y,$H2856,TRUE,_xll.ohTrigger(RecalcTrigger,Trigger1Y)),NA())</f>
        <v>1.2170885662257791E-2</v>
      </c>
      <c r="N2856" s="182">
        <f>IFERROR(_xll.qlIndexFixing(ONIndex1M,I2856,TRUE,_xll.ohTrigger(RecalcTrigger,Trigger1M)),NA())</f>
        <v>1.1358433331407625E-2</v>
      </c>
      <c r="O2856" s="44" t="e">
        <f>IFERROR(_xll.qlIndexFixing(ONIndex3M,I2856,TRUE,_xll.ohTrigger(RecalcTrigger,Trigger3M)),NA())</f>
        <v>#N/A</v>
      </c>
      <c r="P2856" s="44">
        <f>IFERROR(_xll.qlIndexFixing(ONIndex6M,I2856,TRUE,_xll.ohTrigger(RecalcTrigger,Trigger6M)),NA())</f>
        <v>1.2211940979645064E-2</v>
      </c>
      <c r="Q2856" s="183">
        <f>IFERROR(_xll.qlIndexFixing(ONIndex1Y,I2856,TRUE,_xll.ohTrigger(RecalcTrigger,Trigger1Y)),NA())</f>
        <v>1.208205113004901E-2</v>
      </c>
    </row>
    <row r="2857" spans="2:17" x14ac:dyDescent="0.2">
      <c r="B2857" s="39" t="s">
        <v>42</v>
      </c>
      <c r="D2857" s="42">
        <f>_xll.qlCalendarAdvance(Calendar,$D2856,B2857,"f",FALSE)</f>
        <v>59496</v>
      </c>
      <c r="E2857" s="177">
        <f>_xll.qlInterestRateIndexValueDate(IndexON,D2857)</f>
        <v>59496</v>
      </c>
      <c r="F2857" s="193">
        <f>IFERROR(_xll.qlIndexFixing(IndexON,D2857,TRUE,_xll.ohTrigger(RecalcTrigger,TriggerON)),NA())</f>
        <v>1.1541169085296232E-2</v>
      </c>
      <c r="H2857" s="42">
        <f>_xll.qlCalendarAdvance(Calendar,$H2856,B2857,"f",FALSE)</f>
        <v>59496</v>
      </c>
      <c r="I2857" s="177">
        <f>_xll.qlInterestRateIndexValueDate(Index1M,$H2857)</f>
        <v>59498</v>
      </c>
      <c r="J2857" s="182">
        <f>IFERROR(_xll.qlIndexFixing(Index1M,$H2857,TRUE,_xll.ohTrigger(RecalcTrigger,Trigger1M)),NA())</f>
        <v>1.1367307918336485E-2</v>
      </c>
      <c r="K2857" s="44" t="e">
        <f>IFERROR(_xll.qlIndexFixing(Index3M,H2857,TRUE,_xll.ohTrigger(RecalcTrigger,Trigger3M)),NA())</f>
        <v>#N/A</v>
      </c>
      <c r="L2857" s="44">
        <f>IFERROR(_xll.qlIndexFixing(Index6M,$H2857,TRUE,_xll.ohTrigger(RecalcTrigger,Trigger6M)),NA())</f>
        <v>1.2277273437907858E-2</v>
      </c>
      <c r="M2857" s="183">
        <f>IFERROR(_xll.qlIndexFixing(Index1Y,$H2857,TRUE,_xll.ohTrigger(RecalcTrigger,Trigger1Y)),NA())</f>
        <v>1.2171847753903594E-2</v>
      </c>
      <c r="N2857" s="182">
        <f>IFERROR(_xll.qlIndexFixing(ONIndex1M,I2857,TRUE,_xll.ohTrigger(RecalcTrigger,Trigger1M)),NA())</f>
        <v>1.1359418208467531E-2</v>
      </c>
      <c r="O2857" s="44" t="e">
        <f>IFERROR(_xll.qlIndexFixing(ONIndex3M,I2857,TRUE,_xll.ohTrigger(RecalcTrigger,Trigger3M)),NA())</f>
        <v>#N/A</v>
      </c>
      <c r="P2857" s="44">
        <f>IFERROR(_xll.qlIndexFixing(ONIndex6M,I2857,TRUE,_xll.ohTrigger(RecalcTrigger,Trigger6M)),NA())</f>
        <v>1.2214064953601778E-2</v>
      </c>
      <c r="Q2857" s="183">
        <f>IFERROR(_xll.qlIndexFixing(ONIndex1Y,I2857,TRUE,_xll.ohTrigger(RecalcTrigger,Trigger1Y)),NA())</f>
        <v>1.208191752284371E-2</v>
      </c>
    </row>
    <row r="2858" spans="2:17" x14ac:dyDescent="0.2">
      <c r="B2858" s="39" t="s">
        <v>42</v>
      </c>
      <c r="D2858" s="42">
        <f>_xll.qlCalendarAdvance(Calendar,$D2857,B2858,"f",FALSE)</f>
        <v>59503</v>
      </c>
      <c r="E2858" s="177">
        <f>_xll.qlInterestRateIndexValueDate(IndexON,D2858)</f>
        <v>59503</v>
      </c>
      <c r="F2858" s="193">
        <f>IFERROR(_xll.qlIndexFixing(IndexON,D2858,TRUE,_xll.ohTrigger(RecalcTrigger,TriggerON)),NA())</f>
        <v>1.154356344688523E-2</v>
      </c>
      <c r="H2858" s="42">
        <f>_xll.qlCalendarAdvance(Calendar,$H2857,B2858,"f",FALSE)</f>
        <v>59503</v>
      </c>
      <c r="I2858" s="177">
        <f>_xll.qlInterestRateIndexValueDate(Index1M,$H2858)</f>
        <v>59505</v>
      </c>
      <c r="J2858" s="182">
        <f>IFERROR(_xll.qlIndexFixing(Index1M,$H2858,TRUE,_xll.ohTrigger(RecalcTrigger,Trigger1M)),NA())</f>
        <v>1.1367131124789704E-2</v>
      </c>
      <c r="K2858" s="44" t="e">
        <f>IFERROR(_xll.qlIndexFixing(Index3M,H2858,TRUE,_xll.ohTrigger(RecalcTrigger,Trigger3M)),NA())</f>
        <v>#N/A</v>
      </c>
      <c r="L2858" s="44">
        <f>IFERROR(_xll.qlIndexFixing(Index6M,$H2858,TRUE,_xll.ohTrigger(RecalcTrigger,Trigger6M)),NA())</f>
        <v>1.2279715928972099E-2</v>
      </c>
      <c r="M2858" s="183">
        <f>IFERROR(_xll.qlIndexFixing(Index1Y,$H2858,TRUE,_xll.ohTrigger(RecalcTrigger,Trigger1Y)),NA())</f>
        <v>1.2172853550742067E-2</v>
      </c>
      <c r="N2858" s="182">
        <f>IFERROR(_xll.qlIndexFixing(ONIndex1M,I2858,TRUE,_xll.ohTrigger(RecalcTrigger,Trigger1M)),NA())</f>
        <v>1.1360464354197575E-2</v>
      </c>
      <c r="O2858" s="44" t="e">
        <f>IFERROR(_xll.qlIndexFixing(ONIndex3M,I2858,TRUE,_xll.ohTrigger(RecalcTrigger,Trigger3M)),NA())</f>
        <v>#N/A</v>
      </c>
      <c r="P2858" s="44">
        <f>IFERROR(_xll.qlIndexFixing(ONIndex6M,I2858,TRUE,_xll.ohTrigger(RecalcTrigger,Trigger6M)),NA())</f>
        <v>1.2216185227797993E-2</v>
      </c>
      <c r="Q2858" s="183">
        <f>IFERROR(_xll.qlIndexFixing(ONIndex1Y,I2858,TRUE,_xll.ohTrigger(RecalcTrigger,Trigger1Y)),NA())</f>
        <v>1.2081825510446009E-2</v>
      </c>
    </row>
    <row r="2859" spans="2:17" x14ac:dyDescent="0.2">
      <c r="B2859" s="39" t="s">
        <v>42</v>
      </c>
      <c r="D2859" s="42">
        <f>_xll.qlCalendarAdvance(Calendar,$D2858,B2859,"f",FALSE)</f>
        <v>59510</v>
      </c>
      <c r="E2859" s="177">
        <f>_xll.qlInterestRateIndexValueDate(IndexON,D2859)</f>
        <v>59510</v>
      </c>
      <c r="F2859" s="193">
        <f>IFERROR(_xll.qlIndexFixing(IndexON,D2859,TRUE,_xll.ohTrigger(RecalcTrigger,TriggerON)),NA())</f>
        <v>1.1546017920389673E-2</v>
      </c>
      <c r="H2859" s="42">
        <f>_xll.qlCalendarAdvance(Calendar,$H2858,B2859,"f",FALSE)</f>
        <v>59510</v>
      </c>
      <c r="I2859" s="177">
        <f>_xll.qlInterestRateIndexValueDate(Index1M,$H2859)</f>
        <v>59512</v>
      </c>
      <c r="J2859" s="182">
        <f>IFERROR(_xll.qlIndexFixing(Index1M,$H2859,TRUE,_xll.ohTrigger(RecalcTrigger,Trigger1M)),NA())</f>
        <v>1.1369139943646911E-2</v>
      </c>
      <c r="K2859" s="44" t="e">
        <f>IFERROR(_xll.qlIndexFixing(Index3M,H2859,TRUE,_xll.ohTrigger(RecalcTrigger,Trigger3M)),NA())</f>
        <v>#N/A</v>
      </c>
      <c r="L2859" s="44">
        <f>IFERROR(_xll.qlIndexFixing(Index6M,$H2859,TRUE,_xll.ohTrigger(RecalcTrigger,Trigger6M)),NA())</f>
        <v>1.2281797653639031E-2</v>
      </c>
      <c r="M2859" s="183">
        <f>IFERROR(_xll.qlIndexFixing(Index1Y,$H2859,TRUE,_xll.ohTrigger(RecalcTrigger,Trigger1Y)),NA())</f>
        <v>1.2173903115726031E-2</v>
      </c>
      <c r="N2859" s="182">
        <f>IFERROR(_xll.qlIndexFixing(ONIndex1M,I2859,TRUE,_xll.ohTrigger(RecalcTrigger,Trigger1M)),NA())</f>
        <v>1.1361571861563391E-2</v>
      </c>
      <c r="O2859" s="44" t="e">
        <f>IFERROR(_xll.qlIndexFixing(ONIndex3M,I2859,TRUE,_xll.ohTrigger(RecalcTrigger,Trigger3M)),NA())</f>
        <v>#N/A</v>
      </c>
      <c r="P2859" s="44">
        <f>IFERROR(_xll.qlIndexFixing(ONIndex6M,I2859,TRUE,_xll.ohTrigger(RecalcTrigger,Trigger6M)),NA())</f>
        <v>1.221830178704586E-2</v>
      </c>
      <c r="Q2859" s="183">
        <f>IFERROR(_xll.qlIndexFixing(ONIndex1Y,I2859,TRUE,_xll.ohTrigger(RecalcTrigger,Trigger1Y)),NA())</f>
        <v>1.2081775155126095E-2</v>
      </c>
    </row>
    <row r="2860" spans="2:17" x14ac:dyDescent="0.2">
      <c r="B2860" s="39" t="s">
        <v>42</v>
      </c>
      <c r="D2860" s="42">
        <f>_xll.qlCalendarAdvance(Calendar,$D2859,B2860,"f",FALSE)</f>
        <v>59517</v>
      </c>
      <c r="E2860" s="177">
        <f>_xll.qlInterestRateIndexValueDate(IndexON,D2860)</f>
        <v>59517</v>
      </c>
      <c r="F2860" s="193">
        <f>IFERROR(_xll.qlIndexFixing(IndexON,D2860,TRUE,_xll.ohTrigger(RecalcTrigger,TriggerON)),NA())</f>
        <v>1.1548532594058969E-2</v>
      </c>
      <c r="H2860" s="42">
        <f>_xll.qlCalendarAdvance(Calendar,$H2859,B2860,"f",FALSE)</f>
        <v>59517</v>
      </c>
      <c r="I2860" s="177">
        <f>_xll.qlInterestRateIndexValueDate(Index1M,$H2860)</f>
        <v>59519</v>
      </c>
      <c r="J2860" s="182">
        <f>IFERROR(_xll.qlIndexFixing(Index1M,$H2860,TRUE,_xll.ohTrigger(RecalcTrigger,Trigger1M)),NA())</f>
        <v>1.1370411391806168E-2</v>
      </c>
      <c r="K2860" s="44" t="e">
        <f>IFERROR(_xll.qlIndexFixing(Index3M,H2860,TRUE,_xll.ohTrigger(RecalcTrigger,Trigger3M)),NA())</f>
        <v>#N/A</v>
      </c>
      <c r="L2860" s="44">
        <f>IFERROR(_xll.qlIndexFixing(Index6M,$H2860,TRUE,_xll.ohTrigger(RecalcTrigger,Trigger6M)),NA())</f>
        <v>1.2283875435862669E-2</v>
      </c>
      <c r="M2860" s="183">
        <f>IFERROR(_xll.qlIndexFixing(Index1Y,$H2860,TRUE,_xll.ohTrigger(RecalcTrigger,Trigger1Y)),NA())</f>
        <v>1.2174996511814003E-2</v>
      </c>
      <c r="N2860" s="182">
        <f>IFERROR(_xll.qlIndexFixing(ONIndex1M,I2860,TRUE,_xll.ohTrigger(RecalcTrigger,Trigger1M)),NA())</f>
        <v>1.1362740823210871E-2</v>
      </c>
      <c r="O2860" s="44" t="e">
        <f>IFERROR(_xll.qlIndexFixing(ONIndex3M,I2860,TRUE,_xll.ohTrigger(RecalcTrigger,Trigger3M)),NA())</f>
        <v>#N/A</v>
      </c>
      <c r="P2860" s="44">
        <f>IFERROR(_xll.qlIndexFixing(ONIndex6M,I2860,TRUE,_xll.ohTrigger(RecalcTrigger,Trigger6M)),NA())</f>
        <v>1.2220414615837782E-2</v>
      </c>
      <c r="Q2860" s="183">
        <f>IFERROR(_xll.qlIndexFixing(ONIndex1Y,I2860,TRUE,_xll.ohTrigger(RecalcTrigger,Trigger1Y)),NA())</f>
        <v>1.2081766518594605E-2</v>
      </c>
    </row>
    <row r="2861" spans="2:17" x14ac:dyDescent="0.2">
      <c r="B2861" s="39" t="s">
        <v>42</v>
      </c>
      <c r="D2861" s="42">
        <f>_xll.qlCalendarAdvance(Calendar,$D2860,B2861,"f",FALSE)</f>
        <v>59524</v>
      </c>
      <c r="E2861" s="177">
        <f>_xll.qlInterestRateIndexValueDate(IndexON,D2861)</f>
        <v>59524</v>
      </c>
      <c r="F2861" s="193">
        <f>IFERROR(_xll.qlIndexFixing(IndexON,D2861,TRUE,_xll.ohTrigger(RecalcTrigger,TriggerON)),NA())</f>
        <v>1.1551107556542206E-2</v>
      </c>
      <c r="H2861" s="42">
        <f>_xll.qlCalendarAdvance(Calendar,$H2860,B2861,"f",FALSE)</f>
        <v>59524</v>
      </c>
      <c r="I2861" s="177">
        <f>_xll.qlInterestRateIndexValueDate(Index1M,$H2861)</f>
        <v>59526</v>
      </c>
      <c r="J2861" s="182">
        <f>IFERROR(_xll.qlIndexFixing(Index1M,$H2861,TRUE,_xll.ohTrigger(RecalcTrigger,Trigger1M)),NA())</f>
        <v>1.1371744600147393E-2</v>
      </c>
      <c r="K2861" s="44" t="e">
        <f>IFERROR(_xll.qlIndexFixing(Index3M,H2861,TRUE,_xll.ohTrigger(RecalcTrigger,Trigger3M)),NA())</f>
        <v>#N/A</v>
      </c>
      <c r="L2861" s="44">
        <f>IFERROR(_xll.qlIndexFixing(Index6M,$H2861,TRUE,_xll.ohTrigger(RecalcTrigger,Trigger6M)),NA())</f>
        <v>1.2285949260159574E-2</v>
      </c>
      <c r="M2861" s="183">
        <f>IFERROR(_xll.qlIndexFixing(Index1Y,$H2861,TRUE,_xll.ohTrigger(RecalcTrigger,Trigger1Y)),NA())</f>
        <v>1.2176133801970628E-2</v>
      </c>
      <c r="N2861" s="182">
        <f>IFERROR(_xll.qlIndexFixing(ONIndex1M,I2861,TRUE,_xll.ohTrigger(RecalcTrigger,Trigger1M)),NA())</f>
        <v>1.1364334223502581E-2</v>
      </c>
      <c r="O2861" s="44" t="e">
        <f>IFERROR(_xll.qlIndexFixing(ONIndex3M,I2861,TRUE,_xll.ohTrigger(RecalcTrigger,Trigger3M)),NA())</f>
        <v>#N/A</v>
      </c>
      <c r="P2861" s="44">
        <f>IFERROR(_xll.qlIndexFixing(ONIndex6M,I2861,TRUE,_xll.ohTrigger(RecalcTrigger,Trigger6M)),NA())</f>
        <v>1.2223125603911811E-2</v>
      </c>
      <c r="Q2861" s="183">
        <f>IFERROR(_xll.qlIndexFixing(ONIndex1Y,I2861,TRUE,_xll.ohTrigger(RecalcTrigger,Trigger1Y)),NA())</f>
        <v>1.2081816815960877E-2</v>
      </c>
    </row>
    <row r="2862" spans="2:17" x14ac:dyDescent="0.2">
      <c r="B2862" s="39" t="s">
        <v>42</v>
      </c>
      <c r="D2862" s="42">
        <f>_xll.qlCalendarAdvance(Calendar,$D2861,B2862,"f",FALSE)</f>
        <v>59532</v>
      </c>
      <c r="E2862" s="177">
        <f>_xll.qlInterestRateIndexValueDate(IndexON,D2862)</f>
        <v>59532</v>
      </c>
      <c r="F2862" s="193">
        <f>IFERROR(_xll.qlIndexFixing(IndexON,D2862,TRUE,_xll.ohTrigger(RecalcTrigger,TriggerON)),NA())</f>
        <v>1.1554124307071589E-2</v>
      </c>
      <c r="H2862" s="42">
        <f>_xll.qlCalendarAdvance(Calendar,$H2861,B2862,"f",FALSE)</f>
        <v>59532</v>
      </c>
      <c r="I2862" s="177">
        <f>_xll.qlInterestRateIndexValueDate(Index1M,$H2862)</f>
        <v>59534</v>
      </c>
      <c r="J2862" s="182">
        <f>IFERROR(_xll.qlIndexFixing(Index1M,$H2862,TRUE,_xll.ohTrigger(RecalcTrigger,Trigger1M)),NA())</f>
        <v>1.1373629686054992E-2</v>
      </c>
      <c r="K2862" s="44" t="e">
        <f>IFERROR(_xll.qlIndexFixing(Index3M,H2862,TRUE,_xll.ohTrigger(RecalcTrigger,Trigger3M)),NA())</f>
        <v>#N/A</v>
      </c>
      <c r="L2862" s="44">
        <f>IFERROR(_xll.qlIndexFixing(Index6M,$H2862,TRUE,_xll.ohTrigger(RecalcTrigger,Trigger6M)),NA())</f>
        <v>1.2288314478768674E-2</v>
      </c>
      <c r="M2862" s="183">
        <f>IFERROR(_xll.qlIndexFixing(Index1Y,$H2862,TRUE,_xll.ohTrigger(RecalcTrigger,Trigger1Y)),NA())</f>
        <v>1.2178125711561422E-2</v>
      </c>
      <c r="N2862" s="182">
        <f>IFERROR(_xll.qlIndexFixing(ONIndex1M,I2862,TRUE,_xll.ohTrigger(RecalcTrigger,Trigger1M)),NA())</f>
        <v>1.1365644000749242E-2</v>
      </c>
      <c r="O2862" s="44" t="e">
        <f>IFERROR(_xll.qlIndexFixing(ONIndex3M,I2862,TRUE,_xll.ohTrigger(RecalcTrigger,Trigger3M)),NA())</f>
        <v>#N/A</v>
      </c>
      <c r="P2862" s="44">
        <f>IFERROR(_xll.qlIndexFixing(ONIndex6M,I2862,TRUE,_xll.ohTrigger(RecalcTrigger,Trigger6M)),NA())</f>
        <v>1.2225229848370489E-2</v>
      </c>
      <c r="Q2862" s="183">
        <f>IFERROR(_xll.qlIndexFixing(ONIndex1Y,I2862,TRUE,_xll.ohTrigger(RecalcTrigger,Trigger1Y)),NA())</f>
        <v>1.2081903770324587E-2</v>
      </c>
    </row>
    <row r="2863" spans="2:17" x14ac:dyDescent="0.2">
      <c r="B2863" s="39" t="s">
        <v>42</v>
      </c>
      <c r="D2863" s="42">
        <f>_xll.qlCalendarAdvance(Calendar,$D2862,B2863,"f",FALSE)</f>
        <v>59539</v>
      </c>
      <c r="E2863" s="177">
        <f>_xll.qlInterestRateIndexValueDate(IndexON,D2863)</f>
        <v>59539</v>
      </c>
      <c r="F2863" s="193">
        <f>IFERROR(_xll.qlIndexFixing(IndexON,D2863,TRUE,_xll.ohTrigger(RecalcTrigger,TriggerON)),NA())</f>
        <v>1.1556828757335325E-2</v>
      </c>
      <c r="H2863" s="42">
        <f>_xll.qlCalendarAdvance(Calendar,$H2862,B2863,"f",FALSE)</f>
        <v>59539</v>
      </c>
      <c r="I2863" s="177">
        <f>_xll.qlInterestRateIndexValueDate(Index1M,$H2863)</f>
        <v>59541</v>
      </c>
      <c r="J2863" s="182">
        <f>IFERROR(_xll.qlIndexFixing(Index1M,$H2863,TRUE,_xll.ohTrigger(RecalcTrigger,Trigger1M)),NA())</f>
        <v>1.1374520152712352E-2</v>
      </c>
      <c r="K2863" s="44" t="e">
        <f>IFERROR(_xll.qlIndexFixing(Index3M,H2863,TRUE,_xll.ohTrigger(RecalcTrigger,Trigger3M)),NA())</f>
        <v>#N/A</v>
      </c>
      <c r="L2863" s="44">
        <f>IFERROR(_xll.qlIndexFixing(Index6M,$H2863,TRUE,_xll.ohTrigger(RecalcTrigger,Trigger6M)),NA())</f>
        <v>1.2290024262704756E-2</v>
      </c>
      <c r="M2863" s="183">
        <f>IFERROR(_xll.qlIndexFixing(Index1Y,$H2863,TRUE,_xll.ohTrigger(RecalcTrigger,Trigger1Y)),NA())</f>
        <v>1.2179363729009109E-2</v>
      </c>
      <c r="N2863" s="182">
        <f>IFERROR(_xll.qlIndexFixing(ONIndex1M,I2863,TRUE,_xll.ohTrigger(RecalcTrigger,Trigger1M)),NA())</f>
        <v>1.1366815818751874E-2</v>
      </c>
      <c r="O2863" s="44" t="e">
        <f>IFERROR(_xll.qlIndexFixing(ONIndex3M,I2863,TRUE,_xll.ohTrigger(RecalcTrigger,Trigger3M)),NA())</f>
        <v>#N/A</v>
      </c>
      <c r="P2863" s="44">
        <f>IFERROR(_xll.qlIndexFixing(ONIndex6M,I2863,TRUE,_xll.ohTrigger(RecalcTrigger,Trigger6M)),NA())</f>
        <v>1.2227030477696132E-2</v>
      </c>
      <c r="Q2863" s="183">
        <f>IFERROR(_xll.qlIndexFixing(ONIndex1Y,I2863,TRUE,_xll.ohTrigger(RecalcTrigger,Trigger1Y)),NA())</f>
        <v>1.2082011667295944E-2</v>
      </c>
    </row>
    <row r="2864" spans="2:17" x14ac:dyDescent="0.2">
      <c r="B2864" s="39" t="s">
        <v>42</v>
      </c>
      <c r="D2864" s="42">
        <f>_xll.qlCalendarAdvance(Calendar,$D2863,B2864,"f",FALSE)</f>
        <v>59546</v>
      </c>
      <c r="E2864" s="177">
        <f>_xll.qlInterestRateIndexValueDate(IndexON,D2864)</f>
        <v>59546</v>
      </c>
      <c r="F2864" s="193">
        <f>IFERROR(_xll.qlIndexFixing(IndexON,D2864,TRUE,_xll.ohTrigger(RecalcTrigger,TriggerON)),NA())</f>
        <v>1.1559593774190802E-2</v>
      </c>
      <c r="H2864" s="42">
        <f>_xll.qlCalendarAdvance(Calendar,$H2863,B2864,"f",FALSE)</f>
        <v>59546</v>
      </c>
      <c r="I2864" s="177">
        <f>_xll.qlInterestRateIndexValueDate(Index1M,$H2864)</f>
        <v>59548</v>
      </c>
      <c r="J2864" s="182">
        <f>IFERROR(_xll.qlIndexFixing(Index1M,$H2864,TRUE,_xll.ohTrigger(RecalcTrigger,Trigger1M)),NA())</f>
        <v>1.1376043580955264E-2</v>
      </c>
      <c r="K2864" s="44" t="e">
        <f>IFERROR(_xll.qlIndexFixing(Index3M,H2864,TRUE,_xll.ohTrigger(RecalcTrigger,Trigger3M)),NA())</f>
        <v>#N/A</v>
      </c>
      <c r="L2864" s="44">
        <f>IFERROR(_xll.qlIndexFixing(Index6M,$H2864,TRUE,_xll.ohTrigger(RecalcTrigger,Trigger6M)),NA())</f>
        <v>1.229208576831451E-2</v>
      </c>
      <c r="M2864" s="183">
        <f>IFERROR(_xll.qlIndexFixing(Index1Y,$H2864,TRUE,_xll.ohTrigger(RecalcTrigger,Trigger1Y)),NA())</f>
        <v>1.2180645850429802E-2</v>
      </c>
      <c r="N2864" s="182">
        <f>IFERROR(_xll.qlIndexFixing(ONIndex1M,I2864,TRUE,_xll.ohTrigger(RecalcTrigger,Trigger1M)),NA())</f>
        <v>1.1368240365712268E-2</v>
      </c>
      <c r="O2864" s="44" t="e">
        <f>IFERROR(_xll.qlIndexFixing(ONIndex3M,I2864,TRUE,_xll.ohTrigger(RecalcTrigger,Trigger3M)),NA())</f>
        <v>#N/A</v>
      </c>
      <c r="P2864" s="44">
        <f>IFERROR(_xll.qlIndexFixing(ONIndex6M,I2864,TRUE,_xll.ohTrigger(RecalcTrigger,Trigger6M)),NA())</f>
        <v>1.2229127688261343E-2</v>
      </c>
      <c r="Q2864" s="183">
        <f>IFERROR(_xll.qlIndexFixing(ONIndex1Y,I2864,TRUE,_xll.ohTrigger(RecalcTrigger,Trigger1Y)),NA())</f>
        <v>1.2082176527901112E-2</v>
      </c>
    </row>
    <row r="2865" spans="2:17" x14ac:dyDescent="0.2">
      <c r="B2865" s="39" t="s">
        <v>42</v>
      </c>
      <c r="D2865" s="42">
        <f>_xll.qlCalendarAdvance(Calendar,$D2864,B2865,"f",FALSE)</f>
        <v>59553</v>
      </c>
      <c r="E2865" s="177">
        <f>_xll.qlInterestRateIndexValueDate(IndexON,D2865)</f>
        <v>59553</v>
      </c>
      <c r="F2865" s="193">
        <f>IFERROR(_xll.qlIndexFixing(IndexON,D2865,TRUE,_xll.ohTrigger(RecalcTrigger,TriggerON)),NA())</f>
        <v>1.1562419446047301E-2</v>
      </c>
      <c r="H2865" s="42">
        <f>_xll.qlCalendarAdvance(Calendar,$H2864,B2865,"f",FALSE)</f>
        <v>59553</v>
      </c>
      <c r="I2865" s="177">
        <f>_xll.qlInterestRateIndexValueDate(Index1M,$H2865)</f>
        <v>59555</v>
      </c>
      <c r="J2865" s="182">
        <f>IFERROR(_xll.qlIndexFixing(Index1M,$H2865,TRUE,_xll.ohTrigger(RecalcTrigger,Trigger1M)),NA())</f>
        <v>1.1377629145749562E-2</v>
      </c>
      <c r="K2865" s="44" t="e">
        <f>IFERROR(_xll.qlIndexFixing(Index3M,H2865,TRUE,_xll.ohTrigger(RecalcTrigger,Trigger3M)),NA())</f>
        <v>#N/A</v>
      </c>
      <c r="L2865" s="44">
        <f>IFERROR(_xll.qlIndexFixing(Index6M,$H2865,TRUE,_xll.ohTrigger(RecalcTrigger,Trigger6M)),NA())</f>
        <v>1.2294143253085353E-2</v>
      </c>
      <c r="M2865" s="183">
        <f>IFERROR(_xll.qlIndexFixing(Index1Y,$H2865,TRUE,_xll.ohTrigger(RecalcTrigger,Trigger1Y)),NA())</f>
        <v>1.2181972138819651E-2</v>
      </c>
      <c r="N2865" s="182">
        <f>IFERROR(_xll.qlIndexFixing(ONIndex1M,I2865,TRUE,_xll.ohTrigger(RecalcTrigger,Trigger1M)),NA())</f>
        <v>1.1369726844252526E-2</v>
      </c>
      <c r="O2865" s="44" t="e">
        <f>IFERROR(_xll.qlIndexFixing(ONIndex3M,I2865,TRUE,_xll.ohTrigger(RecalcTrigger,Trigger3M)),NA())</f>
        <v>#N/A</v>
      </c>
      <c r="P2865" s="44">
        <f>IFERROR(_xll.qlIndexFixing(ONIndex6M,I2865,TRUE,_xll.ohTrigger(RecalcTrigger,Trigger6M)),NA())</f>
        <v>1.2231221089313848E-2</v>
      </c>
      <c r="Q2865" s="183">
        <f>IFERROR(_xll.qlIndexFixing(ONIndex1Y,I2865,TRUE,_xll.ohTrigger(RecalcTrigger,Trigger1Y)),NA())</f>
        <v>1.2082383426559318E-2</v>
      </c>
    </row>
    <row r="2866" spans="2:17" x14ac:dyDescent="0.2">
      <c r="B2866" s="39" t="s">
        <v>42</v>
      </c>
      <c r="D2866" s="42">
        <f>_xll.qlCalendarAdvance(Calendar,$D2865,B2866,"f",FALSE)</f>
        <v>59560</v>
      </c>
      <c r="E2866" s="177">
        <f>_xll.qlInterestRateIndexValueDate(IndexON,D2866)</f>
        <v>59560</v>
      </c>
      <c r="F2866" s="193">
        <f>IFERROR(_xll.qlIndexFixing(IndexON,D2866,TRUE,_xll.ohTrigger(RecalcTrigger,TriggerON)),NA())</f>
        <v>1.1565305861394037E-2</v>
      </c>
      <c r="H2866" s="42">
        <f>_xll.qlCalendarAdvance(Calendar,$H2865,B2866,"f",FALSE)</f>
        <v>59560</v>
      </c>
      <c r="I2866" s="177">
        <f>_xll.qlInterestRateIndexValueDate(Index1M,$H2866)</f>
        <v>59562</v>
      </c>
      <c r="J2866" s="182">
        <f>IFERROR(_xll.qlIndexFixing(Index1M,$H2866,TRUE,_xll.ohTrigger(RecalcTrigger,Trigger1M)),NA())</f>
        <v>1.1379276940017048E-2</v>
      </c>
      <c r="K2866" s="44" t="e">
        <f>IFERROR(_xll.qlIndexFixing(Index3M,H2866,TRUE,_xll.ohTrigger(RecalcTrigger,Trigger3M)),NA())</f>
        <v>#N/A</v>
      </c>
      <c r="L2866" s="44">
        <f>IFERROR(_xll.qlIndexFixing(Index6M,$H2866,TRUE,_xll.ohTrigger(RecalcTrigger,Trigger6M)),NA())</f>
        <v>1.2296196701533983E-2</v>
      </c>
      <c r="M2866" s="183">
        <f>IFERROR(_xll.qlIndexFixing(Index1Y,$H2866,TRUE,_xll.ohTrigger(RecalcTrigger,Trigger1Y)),NA())</f>
        <v>1.2183342657180901E-2</v>
      </c>
      <c r="N2866" s="182">
        <f>IFERROR(_xll.qlIndexFixing(ONIndex1M,I2866,TRUE,_xll.ohTrigger(RecalcTrigger,Trigger1M)),NA())</f>
        <v>1.1371275347338283E-2</v>
      </c>
      <c r="O2866" s="44" t="e">
        <f>IFERROR(_xll.qlIndexFixing(ONIndex3M,I2866,TRUE,_xll.ohTrigger(RecalcTrigger,Trigger3M)),NA())</f>
        <v>#N/A</v>
      </c>
      <c r="P2866" s="44">
        <f>IFERROR(_xll.qlIndexFixing(ONIndex6M,I2866,TRUE,_xll.ohTrigger(RecalcTrigger,Trigger6M)),NA())</f>
        <v>1.2233310665425989E-2</v>
      </c>
      <c r="Q2866" s="183">
        <f>IFERROR(_xll.qlIndexFixing(ONIndex1Y,I2866,TRUE,_xll.ohTrigger(RecalcTrigger,Trigger1Y)),NA())</f>
        <v>1.2082632425380879E-2</v>
      </c>
    </row>
    <row r="2867" spans="2:17" x14ac:dyDescent="0.2">
      <c r="B2867" s="39" t="s">
        <v>42</v>
      </c>
      <c r="D2867" s="42">
        <f>_xll.qlCalendarAdvance(Calendar,$D2866,B2867,"f",FALSE)</f>
        <v>59567</v>
      </c>
      <c r="E2867" s="177">
        <f>_xll.qlInterestRateIndexValueDate(IndexON,D2867)</f>
        <v>59567</v>
      </c>
      <c r="F2867" s="193">
        <f>IFERROR(_xll.qlIndexFixing(IndexON,D2867,TRUE,_xll.ohTrigger(RecalcTrigger,TriggerON)),NA())</f>
        <v>1.1568253108800164E-2</v>
      </c>
      <c r="H2867" s="42">
        <f>_xll.qlCalendarAdvance(Calendar,$H2866,B2867,"f",FALSE)</f>
        <v>59567</v>
      </c>
      <c r="I2867" s="177">
        <f>_xll.qlInterestRateIndexValueDate(Index1M,$H2867)</f>
        <v>59569</v>
      </c>
      <c r="J2867" s="182">
        <f>IFERROR(_xll.qlIndexFixing(Index1M,$H2867,TRUE,_xll.ohTrigger(RecalcTrigger,Trigger1M)),NA())</f>
        <v>1.1380066494933885E-2</v>
      </c>
      <c r="K2867" s="44" t="e">
        <f>IFERROR(_xll.qlIndexFixing(Index3M,H2867,TRUE,_xll.ohTrigger(RecalcTrigger,Trigger3M)),NA())</f>
        <v>#N/A</v>
      </c>
      <c r="L2867" s="44">
        <f>IFERROR(_xll.qlIndexFixing(Index6M,$H2867,TRUE,_xll.ohTrigger(RecalcTrigger,Trigger6M)),NA())</f>
        <v>1.2298246098180182E-2</v>
      </c>
      <c r="M2867" s="183">
        <f>IFERROR(_xll.qlIndexFixing(Index1Y,$H2867,TRUE,_xll.ohTrigger(RecalcTrigger,Trigger1Y)),NA())</f>
        <v>1.2184757468522336E-2</v>
      </c>
      <c r="N2867" s="182">
        <f>IFERROR(_xll.qlIndexFixing(ONIndex1M,I2867,TRUE,_xll.ohTrigger(RecalcTrigger,Trigger1M)),NA())</f>
        <v>1.1372885967615431E-2</v>
      </c>
      <c r="O2867" s="44" t="e">
        <f>IFERROR(_xll.qlIndexFixing(ONIndex3M,I2867,TRUE,_xll.ohTrigger(RecalcTrigger,Trigger3M)),NA())</f>
        <v>#N/A</v>
      </c>
      <c r="P2867" s="44">
        <f>IFERROR(_xll.qlIndexFixing(ONIndex6M,I2867,TRUE,_xll.ohTrigger(RecalcTrigger,Trigger6M)),NA())</f>
        <v>1.2235396401409915E-2</v>
      </c>
      <c r="Q2867" s="183">
        <f>IFERROR(_xll.qlIndexFixing(ONIndex1Y,I2867,TRUE,_xll.ohTrigger(RecalcTrigger,Trigger1Y)),NA())</f>
        <v>1.2082923586476113E-2</v>
      </c>
    </row>
    <row r="2868" spans="2:17" x14ac:dyDescent="0.2">
      <c r="B2868" s="39" t="s">
        <v>42</v>
      </c>
      <c r="D2868" s="42">
        <f>_xll.qlCalendarAdvance(Calendar,$D2867,B2868,"f",FALSE)</f>
        <v>59574</v>
      </c>
      <c r="E2868" s="177">
        <f>_xll.qlInterestRateIndexValueDate(IndexON,D2868)</f>
        <v>59574</v>
      </c>
      <c r="F2868" s="193">
        <f>IFERROR(_xll.qlIndexFixing(IndexON,D2868,TRUE,_xll.ohTrigger(RecalcTrigger,TriggerON)),NA())</f>
        <v>1.1571261276435152E-2</v>
      </c>
      <c r="H2868" s="42">
        <f>_xll.qlCalendarAdvance(Calendar,$H2867,B2868,"f",FALSE)</f>
        <v>59574</v>
      </c>
      <c r="I2868" s="177">
        <f>_xll.qlInterestRateIndexValueDate(Index1M,$H2868)</f>
        <v>59576</v>
      </c>
      <c r="J2868" s="182">
        <f>IFERROR(_xll.qlIndexFixing(Index1M,$H2868,TRUE,_xll.ohTrigger(RecalcTrigger,Trigger1M)),NA())</f>
        <v>1.1381825463650281E-2</v>
      </c>
      <c r="K2868" s="44" t="e">
        <f>IFERROR(_xll.qlIndexFixing(Index3M,H2868,TRUE,_xll.ohTrigger(RecalcTrigger,Trigger3M)),NA())</f>
        <v>#N/A</v>
      </c>
      <c r="L2868" s="44">
        <f>IFERROR(_xll.qlIndexFixing(Index6M,$H2868,TRUE,_xll.ohTrigger(RecalcTrigger,Trigger6M)),NA())</f>
        <v>1.2300291427538879E-2</v>
      </c>
      <c r="M2868" s="183">
        <f>IFERROR(_xll.qlIndexFixing(Index1Y,$H2868,TRUE,_xll.ohTrigger(RecalcTrigger,Trigger1Y)),NA())</f>
        <v>1.2186216635858614E-2</v>
      </c>
      <c r="N2868" s="182">
        <f>IFERROR(_xll.qlIndexFixing(ONIndex1M,I2868,TRUE,_xll.ohTrigger(RecalcTrigger,Trigger1M)),NA())</f>
        <v>1.1374558797969669E-2</v>
      </c>
      <c r="O2868" s="44" t="e">
        <f>IFERROR(_xll.qlIndexFixing(ONIndex3M,I2868,TRUE,_xll.ohTrigger(RecalcTrigger,Trigger3M)),NA())</f>
        <v>#N/A</v>
      </c>
      <c r="P2868" s="44">
        <f>IFERROR(_xll.qlIndexFixing(ONIndex6M,I2868,TRUE,_xll.ohTrigger(RecalcTrigger,Trigger6M)),NA())</f>
        <v>1.2237478281837966E-2</v>
      </c>
      <c r="Q2868" s="183">
        <f>IFERROR(_xll.qlIndexFixing(ONIndex1Y,I2868,TRUE,_xll.ohTrigger(RecalcTrigger,Trigger1Y)),NA())</f>
        <v>1.20832569718754E-2</v>
      </c>
    </row>
    <row r="2869" spans="2:17" x14ac:dyDescent="0.2">
      <c r="B2869" s="39" t="s">
        <v>42</v>
      </c>
      <c r="D2869" s="42">
        <f>_xll.qlCalendarAdvance(Calendar,$D2868,B2869,"f",FALSE)</f>
        <v>59581</v>
      </c>
      <c r="E2869" s="177">
        <f>_xll.qlInterestRateIndexValueDate(IndexON,D2869)</f>
        <v>59581</v>
      </c>
      <c r="F2869" s="193">
        <f>IFERROR(_xll.qlIndexFixing(IndexON,D2869,TRUE,_xll.ohTrigger(RecalcTrigger,TriggerON)),NA())</f>
        <v>1.1574330452948089E-2</v>
      </c>
      <c r="H2869" s="42">
        <f>_xll.qlCalendarAdvance(Calendar,$H2868,B2869,"f",FALSE)</f>
        <v>59581</v>
      </c>
      <c r="I2869" s="177">
        <f>_xll.qlInterestRateIndexValueDate(Index1M,$H2869)</f>
        <v>59583</v>
      </c>
      <c r="J2869" s="182">
        <f>IFERROR(_xll.qlIndexFixing(Index1M,$H2869,TRUE,_xll.ohTrigger(RecalcTrigger,Trigger1M)),NA())</f>
        <v>1.1383646914757366E-2</v>
      </c>
      <c r="K2869" s="44" t="e">
        <f>IFERROR(_xll.qlIndexFixing(Index3M,H2869,TRUE,_xll.ohTrigger(RecalcTrigger,Trigger3M)),NA())</f>
        <v>#N/A</v>
      </c>
      <c r="L2869" s="44">
        <f>IFERROR(_xll.qlIndexFixing(Index6M,$H2869,TRUE,_xll.ohTrigger(RecalcTrigger,Trigger6M)),NA())</f>
        <v>1.230233267412986E-2</v>
      </c>
      <c r="M2869" s="183">
        <f>IFERROR(_xll.qlIndexFixing(Index1Y,$H2869,TRUE,_xll.ohTrigger(RecalcTrigger,Trigger1Y)),NA())</f>
        <v>1.2187720222211368E-2</v>
      </c>
      <c r="N2869" s="182">
        <f>IFERROR(_xll.qlIndexFixing(ONIndex1M,I2869,TRUE,_xll.ohTrigger(RecalcTrigger,Trigger1M)),NA())</f>
        <v>1.1376293931286696E-2</v>
      </c>
      <c r="O2869" s="44" t="e">
        <f>IFERROR(_xll.qlIndexFixing(ONIndex3M,I2869,TRUE,_xll.ohTrigger(RecalcTrigger,Trigger3M)),NA())</f>
        <v>#N/A</v>
      </c>
      <c r="P2869" s="44">
        <f>IFERROR(_xll.qlIndexFixing(ONIndex6M,I2869,TRUE,_xll.ohTrigger(RecalcTrigger,Trigger6M)),NA())</f>
        <v>1.2239556291282483E-2</v>
      </c>
      <c r="Q2869" s="183">
        <f>IFERROR(_xll.qlIndexFixing(ONIndex1Y,I2869,TRUE,_xll.ohTrigger(RecalcTrigger,Trigger1Y)),NA())</f>
        <v>1.2083632643768993E-2</v>
      </c>
    </row>
    <row r="2870" spans="2:17" x14ac:dyDescent="0.2">
      <c r="B2870" s="39" t="s">
        <v>42</v>
      </c>
      <c r="D2870" s="42">
        <f>_xll.qlCalendarAdvance(Calendar,$D2869,B2870,"f",FALSE)</f>
        <v>59588</v>
      </c>
      <c r="E2870" s="177">
        <f>_xll.qlInterestRateIndexValueDate(IndexON,D2870)</f>
        <v>59588</v>
      </c>
      <c r="F2870" s="193">
        <f>IFERROR(_xll.qlIndexFixing(IndexON,D2870,TRUE,_xll.ohTrigger(RecalcTrigger,TriggerON)),NA())</f>
        <v>1.157746072666832E-2</v>
      </c>
      <c r="H2870" s="42">
        <f>_xll.qlCalendarAdvance(Calendar,$H2869,B2870,"f",FALSE)</f>
        <v>59588</v>
      </c>
      <c r="I2870" s="177">
        <f>_xll.qlInterestRateIndexValueDate(Index1M,$H2870)</f>
        <v>59590</v>
      </c>
      <c r="J2870" s="182">
        <f>IFERROR(_xll.qlIndexFixing(Index1M,$H2870,TRUE,_xll.ohTrigger(RecalcTrigger,Trigger1M)),NA())</f>
        <v>1.1385530941175099E-2</v>
      </c>
      <c r="K2870" s="44" t="e">
        <f>IFERROR(_xll.qlIndexFixing(Index3M,H2870,TRUE,_xll.ohTrigger(RecalcTrigger,Trigger3M)),NA())</f>
        <v>#N/A</v>
      </c>
      <c r="L2870" s="44">
        <f>IFERROR(_xll.qlIndexFixing(Index6M,$H2870,TRUE,_xll.ohTrigger(RecalcTrigger,Trigger6M)),NA())</f>
        <v>1.2304369822468497E-2</v>
      </c>
      <c r="M2870" s="183">
        <f>IFERROR(_xll.qlIndexFixing(Index1Y,$H2870,TRUE,_xll.ohTrigger(RecalcTrigger,Trigger1Y)),NA())</f>
        <v>1.2189268290608112E-2</v>
      </c>
      <c r="N2870" s="182">
        <f>IFERROR(_xll.qlIndexFixing(ONIndex1M,I2870,TRUE,_xll.ohTrigger(RecalcTrigger,Trigger1M)),NA())</f>
        <v>1.1378091460292339E-2</v>
      </c>
      <c r="O2870" s="44" t="e">
        <f>IFERROR(_xll.qlIndexFixing(ONIndex3M,I2870,TRUE,_xll.ohTrigger(RecalcTrigger,Trigger3M)),NA())</f>
        <v>#N/A</v>
      </c>
      <c r="P2870" s="44">
        <f>IFERROR(_xll.qlIndexFixing(ONIndex6M,I2870,TRUE,_xll.ohTrigger(RecalcTrigger,Trigger6M)),NA())</f>
        <v>1.2241630414315807E-2</v>
      </c>
      <c r="Q2870" s="183">
        <f>IFERROR(_xll.qlIndexFixing(ONIndex1Y,I2870,TRUE,_xll.ohTrigger(RecalcTrigger,Trigger1Y)),NA())</f>
        <v>1.2084050663947465E-2</v>
      </c>
    </row>
    <row r="2871" spans="2:17" x14ac:dyDescent="0.2">
      <c r="B2871" s="39" t="s">
        <v>42</v>
      </c>
      <c r="D2871" s="42">
        <f>_xll.qlCalendarAdvance(Calendar,$D2870,B2871,"f",FALSE)</f>
        <v>59595</v>
      </c>
      <c r="E2871" s="177">
        <f>_xll.qlInterestRateIndexValueDate(IndexON,D2871)</f>
        <v>59595</v>
      </c>
      <c r="F2871" s="193">
        <f>IFERROR(_xll.qlIndexFixing(IndexON,D2871,TRUE,_xll.ohTrigger(RecalcTrigger,TriggerON)),NA())</f>
        <v>1.1580652186005125E-2</v>
      </c>
      <c r="H2871" s="42">
        <f>_xll.qlCalendarAdvance(Calendar,$H2870,B2871,"f",FALSE)</f>
        <v>59595</v>
      </c>
      <c r="I2871" s="177">
        <f>_xll.qlInterestRateIndexValueDate(Index1M,$H2871)</f>
        <v>59597</v>
      </c>
      <c r="J2871" s="182">
        <f>IFERROR(_xll.qlIndexFixing(Index1M,$H2871,TRUE,_xll.ohTrigger(RecalcTrigger,Trigger1M)),NA())</f>
        <v>1.1388452605895763E-2</v>
      </c>
      <c r="K2871" s="44" t="e">
        <f>IFERROR(_xll.qlIndexFixing(Index3M,H2871,TRUE,_xll.ohTrigger(RecalcTrigger,Trigger3M)),NA())</f>
        <v>#N/A</v>
      </c>
      <c r="L2871" s="44">
        <f>IFERROR(_xll.qlIndexFixing(Index6M,$H2871,TRUE,_xll.ohTrigger(RecalcTrigger,Trigger6M)),NA())</f>
        <v>1.2307817579715247E-2</v>
      </c>
      <c r="M2871" s="183">
        <f>IFERROR(_xll.qlIndexFixing(Index1Y,$H2871,TRUE,_xll.ohTrigger(RecalcTrigger,Trigger1Y)),NA())</f>
        <v>1.2190860904082236E-2</v>
      </c>
      <c r="N2871" s="182">
        <f>IFERROR(_xll.qlIndexFixing(ONIndex1M,I2871,TRUE,_xll.ohTrigger(RecalcTrigger,Trigger1M)),NA())</f>
        <v>1.137995147779236E-2</v>
      </c>
      <c r="O2871" s="44" t="e">
        <f>IFERROR(_xll.qlIndexFixing(ONIndex3M,I2871,TRUE,_xll.ohTrigger(RecalcTrigger,Trigger3M)),NA())</f>
        <v>#N/A</v>
      </c>
      <c r="P2871" s="44">
        <f>IFERROR(_xll.qlIndexFixing(ONIndex6M,I2871,TRUE,_xll.ohTrigger(RecalcTrigger,Trigger6M)),NA())</f>
        <v>1.2243700635590216E-2</v>
      </c>
      <c r="Q2871" s="183">
        <f>IFERROR(_xll.qlIndexFixing(ONIndex1Y,I2871,TRUE,_xll.ohTrigger(RecalcTrigger,Trigger1Y)),NA())</f>
        <v>1.2084511094681005E-2</v>
      </c>
    </row>
    <row r="2872" spans="2:17" x14ac:dyDescent="0.2">
      <c r="B2872" s="39" t="s">
        <v>42</v>
      </c>
      <c r="D2872" s="42">
        <f>_xll.qlCalendarAdvance(Calendar,$D2871,B2872,"f",FALSE)</f>
        <v>59602</v>
      </c>
      <c r="E2872" s="177">
        <f>_xll.qlInterestRateIndexValueDate(IndexON,D2872)</f>
        <v>59602</v>
      </c>
      <c r="F2872" s="193">
        <f>IFERROR(_xll.qlIndexFixing(IndexON,D2872,TRUE,_xll.ohTrigger(RecalcTrigger,TriggerON)),NA())</f>
        <v>1.1583904919527654E-2</v>
      </c>
      <c r="H2872" s="42">
        <f>_xll.qlCalendarAdvance(Calendar,$H2871,B2872,"f",FALSE)</f>
        <v>59602</v>
      </c>
      <c r="I2872" s="177">
        <f>_xll.qlInterestRateIndexValueDate(Index1M,$H2872)</f>
        <v>59604</v>
      </c>
      <c r="J2872" s="182">
        <f>IFERROR(_xll.qlIndexFixing(Index1M,$H2872,TRUE,_xll.ohTrigger(RecalcTrigger,Trigger1M)),NA())</f>
        <v>1.1390475728486508E-2</v>
      </c>
      <c r="K2872" s="44" t="e">
        <f>IFERROR(_xll.qlIndexFixing(Index3M,H2872,TRUE,_xll.ohTrigger(RecalcTrigger,Trigger3M)),NA())</f>
        <v>#N/A</v>
      </c>
      <c r="L2872" s="44">
        <f>IFERROR(_xll.qlIndexFixing(Index6M,$H2872,TRUE,_xll.ohTrigger(RecalcTrigger,Trigger6M)),NA())</f>
        <v>1.2309845559682987E-2</v>
      </c>
      <c r="M2872" s="183">
        <f>IFERROR(_xll.qlIndexFixing(Index1Y,$H2872,TRUE,_xll.ohTrigger(RecalcTrigger,Trigger1Y)),NA())</f>
        <v>1.2192498125674321E-2</v>
      </c>
      <c r="N2872" s="182">
        <f>IFERROR(_xll.qlIndexFixing(ONIndex1M,I2872,TRUE,_xll.ohTrigger(RecalcTrigger,Trigger1M)),NA())</f>
        <v>1.138187407667246E-2</v>
      </c>
      <c r="O2872" s="44" t="e">
        <f>IFERROR(_xll.qlIndexFixing(ONIndex3M,I2872,TRUE,_xll.ohTrigger(RecalcTrigger,Trigger3M)),NA())</f>
        <v>#N/A</v>
      </c>
      <c r="P2872" s="44">
        <f>IFERROR(_xll.qlIndexFixing(ONIndex6M,I2872,TRUE,_xll.ohTrigger(RecalcTrigger,Trigger6M)),NA())</f>
        <v>1.2245766939837921E-2</v>
      </c>
      <c r="Q2872" s="183">
        <f>IFERROR(_xll.qlIndexFixing(ONIndex1Y,I2872,TRUE,_xll.ohTrigger(RecalcTrigger,Trigger1Y)),NA())</f>
        <v>1.2085013997920058E-2</v>
      </c>
    </row>
    <row r="2873" spans="2:17" x14ac:dyDescent="0.2">
      <c r="B2873" s="39" t="s">
        <v>42</v>
      </c>
      <c r="D2873" s="42">
        <f>_xll.qlCalendarAdvance(Calendar,$D2872,B2873,"f",FALSE)</f>
        <v>59609</v>
      </c>
      <c r="E2873" s="177">
        <f>_xll.qlInterestRateIndexValueDate(IndexON,D2873)</f>
        <v>59609</v>
      </c>
      <c r="F2873" s="193">
        <f>IFERROR(_xll.qlIndexFixing(IndexON,D2873,TRUE,_xll.ohTrigger(RecalcTrigger,TriggerON)),NA())</f>
        <v>1.1587219015485317E-2</v>
      </c>
      <c r="H2873" s="42">
        <f>_xll.qlCalendarAdvance(Calendar,$H2872,B2873,"f",FALSE)</f>
        <v>59609</v>
      </c>
      <c r="I2873" s="177">
        <f>_xll.qlInterestRateIndexValueDate(Index1M,$H2873)</f>
        <v>59611</v>
      </c>
      <c r="J2873" s="182">
        <f>IFERROR(_xll.qlIndexFixing(Index1M,$H2873,TRUE,_xll.ohTrigger(RecalcTrigger,Trigger1M)),NA())</f>
        <v>1.1392896726103163E-2</v>
      </c>
      <c r="K2873" s="44" t="e">
        <f>IFERROR(_xll.qlIndexFixing(Index3M,H2873,TRUE,_xll.ohTrigger(RecalcTrigger,Trigger3M)),NA())</f>
        <v>#N/A</v>
      </c>
      <c r="L2873" s="44">
        <f>IFERROR(_xll.qlIndexFixing(Index6M,$H2873,TRUE,_xll.ohTrigger(RecalcTrigger,Trigger6M)),NA())</f>
        <v>1.2311869390007503E-2</v>
      </c>
      <c r="M2873" s="183">
        <f>IFERROR(_xll.qlIndexFixing(Index1Y,$H2873,TRUE,_xll.ohTrigger(RecalcTrigger,Trigger1Y)),NA())</f>
        <v>1.2194180018431051E-2</v>
      </c>
      <c r="N2873" s="182">
        <f>IFERROR(_xll.qlIndexFixing(ONIndex1M,I2873,TRUE,_xll.ohTrigger(RecalcTrigger,Trigger1M)),NA())</f>
        <v>1.1383859349658465E-2</v>
      </c>
      <c r="O2873" s="44" t="e">
        <f>IFERROR(_xll.qlIndexFixing(ONIndex3M,I2873,TRUE,_xll.ohTrigger(RecalcTrigger,Trigger3M)),NA())</f>
        <v>#N/A</v>
      </c>
      <c r="P2873" s="44">
        <f>IFERROR(_xll.qlIndexFixing(ONIndex6M,I2873,TRUE,_xll.ohTrigger(RecalcTrigger,Trigger6M)),NA())</f>
        <v>1.2247829311631264E-2</v>
      </c>
      <c r="Q2873" s="183">
        <f>IFERROR(_xll.qlIndexFixing(ONIndex1Y,I2873,TRUE,_xll.ohTrigger(RecalcTrigger,Trigger1Y)),NA())</f>
        <v>1.208555943577494E-2</v>
      </c>
    </row>
    <row r="2874" spans="2:17" x14ac:dyDescent="0.2">
      <c r="B2874" s="39" t="s">
        <v>42</v>
      </c>
      <c r="D2874" s="42">
        <f>_xll.qlCalendarAdvance(Calendar,$D2873,B2874,"f",FALSE)</f>
        <v>59616</v>
      </c>
      <c r="E2874" s="177">
        <f>_xll.qlInterestRateIndexValueDate(IndexON,D2874)</f>
        <v>59616</v>
      </c>
      <c r="F2874" s="193">
        <f>IFERROR(_xll.qlIndexFixing(IndexON,D2874,TRUE,_xll.ohTrigger(RecalcTrigger,TriggerON)),NA())</f>
        <v>1.1590594562527201E-2</v>
      </c>
      <c r="H2874" s="42">
        <f>_xll.qlCalendarAdvance(Calendar,$H2873,B2874,"f",FALSE)</f>
        <v>59616</v>
      </c>
      <c r="I2874" s="177">
        <f>_xll.qlInterestRateIndexValueDate(Index1M,$H2874)</f>
        <v>59618</v>
      </c>
      <c r="J2874" s="182">
        <f>IFERROR(_xll.qlIndexFixing(Index1M,$H2874,TRUE,_xll.ohTrigger(RecalcTrigger,Trigger1M)),NA())</f>
        <v>1.1394710706524439E-2</v>
      </c>
      <c r="K2874" s="44" t="e">
        <f>IFERROR(_xll.qlIndexFixing(Index3M,H2874,TRUE,_xll.ohTrigger(RecalcTrigger,Trigger3M)),NA())</f>
        <v>#N/A</v>
      </c>
      <c r="L2874" s="44">
        <f>IFERROR(_xll.qlIndexFixing(Index6M,$H2874,TRUE,_xll.ohTrigger(RecalcTrigger,Trigger6M)),NA())</f>
        <v>1.2313889055202804E-2</v>
      </c>
      <c r="M2874" s="183">
        <f>IFERROR(_xll.qlIndexFixing(Index1Y,$H2874,TRUE,_xll.ohTrigger(RecalcTrigger,Trigger1Y)),NA())</f>
        <v>1.2195906645406289E-2</v>
      </c>
      <c r="N2874" s="182">
        <f>IFERROR(_xll.qlIndexFixing(ONIndex1M,I2874,TRUE,_xll.ohTrigger(RecalcTrigger,Trigger1M)),NA())</f>
        <v>1.1385907389636074E-2</v>
      </c>
      <c r="O2874" s="44" t="e">
        <f>IFERROR(_xll.qlIndexFixing(ONIndex3M,I2874,TRUE,_xll.ohTrigger(RecalcTrigger,Trigger3M)),NA())</f>
        <v>#N/A</v>
      </c>
      <c r="P2874" s="44">
        <f>IFERROR(_xll.qlIndexFixing(ONIndex6M,I2874,TRUE,_xll.ohTrigger(RecalcTrigger,Trigger6M)),NA())</f>
        <v>1.2249887735382714E-2</v>
      </c>
      <c r="Q2874" s="183">
        <f>IFERROR(_xll.qlIndexFixing(ONIndex1Y,I2874,TRUE,_xll.ohTrigger(RecalcTrigger,Trigger1Y)),NA())</f>
        <v>1.2086147470355968E-2</v>
      </c>
    </row>
    <row r="2875" spans="2:17" x14ac:dyDescent="0.2">
      <c r="B2875" s="39" t="s">
        <v>42</v>
      </c>
      <c r="D2875" s="42">
        <f>_xll.qlCalendarAdvance(Calendar,$D2874,B2875,"f",FALSE)</f>
        <v>59623</v>
      </c>
      <c r="E2875" s="177">
        <f>_xll.qlInterestRateIndexValueDate(IndexON,D2875)</f>
        <v>59623</v>
      </c>
      <c r="F2875" s="193">
        <f>IFERROR(_xll.qlIndexFixing(IndexON,D2875,TRUE,_xll.ohTrigger(RecalcTrigger,TriggerON)),NA())</f>
        <v>1.159403164898265E-2</v>
      </c>
      <c r="H2875" s="42">
        <f>_xll.qlCalendarAdvance(Calendar,$H2874,B2875,"f",FALSE)</f>
        <v>59623</v>
      </c>
      <c r="I2875" s="177">
        <f>_xll.qlInterestRateIndexValueDate(Index1M,$H2875)</f>
        <v>59625</v>
      </c>
      <c r="J2875" s="182">
        <f>IFERROR(_xll.qlIndexFixing(Index1M,$H2875,TRUE,_xll.ohTrigger(RecalcTrigger,Trigger1M)),NA())</f>
        <v>1.1396922747841008E-2</v>
      </c>
      <c r="K2875" s="44" t="e">
        <f>IFERROR(_xll.qlIndexFixing(Index3M,H2875,TRUE,_xll.ohTrigger(RecalcTrigger,Trigger3M)),NA())</f>
        <v>#N/A</v>
      </c>
      <c r="L2875" s="44">
        <f>IFERROR(_xll.qlIndexFixing(Index6M,$H2875,TRUE,_xll.ohTrigger(RecalcTrigger,Trigger6M)),NA())</f>
        <v>1.2314846318385858E-2</v>
      </c>
      <c r="M2875" s="183">
        <f>IFERROR(_xll.qlIndexFixing(Index1Y,$H2875,TRUE,_xll.ohTrigger(RecalcTrigger,Trigger1Y)),NA())</f>
        <v>1.2197678069658258E-2</v>
      </c>
      <c r="N2875" s="182">
        <f>IFERROR(_xll.qlIndexFixing(ONIndex1M,I2875,TRUE,_xll.ohTrigger(RecalcTrigger,Trigger1M)),NA())</f>
        <v>1.138801828941105E-2</v>
      </c>
      <c r="O2875" s="44" t="e">
        <f>IFERROR(_xll.qlIndexFixing(ONIndex3M,I2875,TRUE,_xll.ohTrigger(RecalcTrigger,Trigger3M)),NA())</f>
        <v>#N/A</v>
      </c>
      <c r="P2875" s="44">
        <f>IFERROR(_xll.qlIndexFixing(ONIndex6M,I2875,TRUE,_xll.ohTrigger(RecalcTrigger,Trigger6M)),NA())</f>
        <v>1.2251942196144228E-2</v>
      </c>
      <c r="Q2875" s="183">
        <f>IFERROR(_xll.qlIndexFixing(ONIndex1Y,I2875,TRUE,_xll.ohTrigger(RecalcTrigger,Trigger1Y)),NA())</f>
        <v>1.2086778163533651E-2</v>
      </c>
    </row>
    <row r="2876" spans="2:17" x14ac:dyDescent="0.2">
      <c r="B2876" s="39" t="s">
        <v>42</v>
      </c>
      <c r="D2876" s="42">
        <f>_xll.qlCalendarAdvance(Calendar,$D2875,B2876,"f",FALSE)</f>
        <v>59630</v>
      </c>
      <c r="E2876" s="177">
        <f>_xll.qlInterestRateIndexValueDate(IndexON,D2876)</f>
        <v>59630</v>
      </c>
      <c r="F2876" s="193">
        <f>IFERROR(_xll.qlIndexFixing(IndexON,D2876,TRUE,_xll.ohTrigger(RecalcTrigger,TriggerON)),NA())</f>
        <v>1.1597530363260944E-2</v>
      </c>
      <c r="H2876" s="42">
        <f>_xll.qlCalendarAdvance(Calendar,$H2875,B2876,"f",FALSE)</f>
        <v>59630</v>
      </c>
      <c r="I2876" s="177">
        <f>_xll.qlInterestRateIndexValueDate(Index1M,$H2876)</f>
        <v>59632</v>
      </c>
      <c r="J2876" s="182">
        <f>IFERROR(_xll.qlIndexFixing(Index1M,$H2876,TRUE,_xll.ohTrigger(RecalcTrigger,Trigger1M)),NA())</f>
        <v>1.1399197947936431E-2</v>
      </c>
      <c r="K2876" s="44" t="e">
        <f>IFERROR(_xll.qlIndexFixing(Index3M,H2876,TRUE,_xll.ohTrigger(RecalcTrigger,Trigger3M)),NA())</f>
        <v>#N/A</v>
      </c>
      <c r="L2876" s="44">
        <f>IFERROR(_xll.qlIndexFixing(Index6M,$H2876,TRUE,_xll.ohTrigger(RecalcTrigger,Trigger6M)),NA())</f>
        <v>1.2317915828267417E-2</v>
      </c>
      <c r="M2876" s="183">
        <f>IFERROR(_xll.qlIndexFixing(Index1Y,$H2876,TRUE,_xll.ohTrigger(RecalcTrigger,Trigger1Y)),NA())</f>
        <v>1.2199859746097585E-2</v>
      </c>
      <c r="N2876" s="182">
        <f>IFERROR(_xll.qlIndexFixing(ONIndex1M,I2876,TRUE,_xll.ohTrigger(RecalcTrigger,Trigger1M)),NA())</f>
        <v>1.1390192141789157E-2</v>
      </c>
      <c r="O2876" s="44" t="e">
        <f>IFERROR(_xll.qlIndexFixing(ONIndex3M,I2876,TRUE,_xll.ohTrigger(RecalcTrigger,Trigger3M)),NA())</f>
        <v>#N/A</v>
      </c>
      <c r="P2876" s="44">
        <f>IFERROR(_xll.qlIndexFixing(ONIndex6M,I2876,TRUE,_xll.ohTrigger(RecalcTrigger,Trigger6M)),NA())</f>
        <v>1.2253992678168402E-2</v>
      </c>
      <c r="Q2876" s="183">
        <f>IFERROR(_xll.qlIndexFixing(ONIndex1Y,I2876,TRUE,_xll.ohTrigger(RecalcTrigger,Trigger1Y)),NA())</f>
        <v>1.2087451577578179E-2</v>
      </c>
    </row>
    <row r="2877" spans="2:17" x14ac:dyDescent="0.2">
      <c r="B2877" s="39" t="s">
        <v>42</v>
      </c>
      <c r="D2877" s="42">
        <f>_xll.qlCalendarAdvance(Calendar,$D2876,B2877,"f",FALSE)</f>
        <v>59637</v>
      </c>
      <c r="E2877" s="177">
        <f>_xll.qlInterestRateIndexValueDate(IndexON,D2877)</f>
        <v>59637</v>
      </c>
      <c r="F2877" s="193">
        <f>IFERROR(_xll.qlIndexFixing(IndexON,D2877,TRUE,_xll.ohTrigger(RecalcTrigger,TriggerON)),NA())</f>
        <v>1.1601090793931235E-2</v>
      </c>
      <c r="H2877" s="42">
        <f>_xll.qlCalendarAdvance(Calendar,$H2876,B2877,"f",FALSE)</f>
        <v>59637</v>
      </c>
      <c r="I2877" s="177">
        <f>_xll.qlInterestRateIndexValueDate(Index1M,$H2877)</f>
        <v>59643</v>
      </c>
      <c r="J2877" s="182">
        <f>IFERROR(_xll.qlIndexFixing(Index1M,$H2877,TRUE,_xll.ohTrigger(RecalcTrigger,Trigger1M)),NA())</f>
        <v>1.1402545560615707E-2</v>
      </c>
      <c r="K2877" s="44" t="e">
        <f>IFERROR(_xll.qlIndexFixing(Index3M,H2877,TRUE,_xll.ohTrigger(RecalcTrigger,Trigger3M)),NA())</f>
        <v>#N/A</v>
      </c>
      <c r="L2877" s="44">
        <f>IFERROR(_xll.qlIndexFixing(Index6M,$H2877,TRUE,_xll.ohTrigger(RecalcTrigger,Trigger6M)),NA())</f>
        <v>1.2320363664067767E-2</v>
      </c>
      <c r="M2877" s="183">
        <f>IFERROR(_xll.qlIndexFixing(Index1Y,$H2877,TRUE,_xll.ohTrigger(RecalcTrigger,Trigger1Y)),NA())</f>
        <v>1.2202069030026205E-2</v>
      </c>
      <c r="N2877" s="182">
        <f>IFERROR(_xll.qlIndexFixing(ONIndex1M,I2877,TRUE,_xll.ohTrigger(RecalcTrigger,Trigger1M)),NA())</f>
        <v>1.1393079745865009E-2</v>
      </c>
      <c r="O2877" s="44" t="e">
        <f>IFERROR(_xll.qlIndexFixing(ONIndex3M,I2877,TRUE,_xll.ohTrigger(RecalcTrigger,Trigger3M)),NA())</f>
        <v>#N/A</v>
      </c>
      <c r="P2877" s="44">
        <f>IFERROR(_xll.qlIndexFixing(ONIndex6M,I2877,TRUE,_xll.ohTrigger(RecalcTrigger,Trigger6M)),NA())</f>
        <v>1.2256623141375655E-2</v>
      </c>
      <c r="Q2877" s="183">
        <f>IFERROR(_xll.qlIndexFixing(ONIndex1Y,I2877,TRUE,_xll.ohTrigger(RecalcTrigger,Trigger1Y)),NA())</f>
        <v>1.2088380268782117E-2</v>
      </c>
    </row>
    <row r="2878" spans="2:17" x14ac:dyDescent="0.2">
      <c r="B2878" s="39" t="s">
        <v>42</v>
      </c>
      <c r="D2878" s="42">
        <f>_xll.qlCalendarAdvance(Calendar,$D2877,B2878,"f",FALSE)</f>
        <v>59644</v>
      </c>
      <c r="E2878" s="177">
        <f>_xll.qlInterestRateIndexValueDate(IndexON,D2878)</f>
        <v>59644</v>
      </c>
      <c r="F2878" s="193">
        <f>IFERROR(_xll.qlIndexFixing(IndexON,D2878,TRUE,_xll.ohTrigger(RecalcTrigger,TriggerON)),NA())</f>
        <v>1.160471302924293E-2</v>
      </c>
      <c r="H2878" s="42">
        <f>_xll.qlCalendarAdvance(Calendar,$H2877,B2878,"f",FALSE)</f>
        <v>59644</v>
      </c>
      <c r="I2878" s="177">
        <f>_xll.qlInterestRateIndexValueDate(Index1M,$H2878)</f>
        <v>59646</v>
      </c>
      <c r="J2878" s="182">
        <f>IFERROR(_xll.qlIndexFixing(Index1M,$H2878,TRUE,_xll.ohTrigger(RecalcTrigger,Trigger1M)),NA())</f>
        <v>1.1403938196210335E-2</v>
      </c>
      <c r="K2878" s="44" t="e">
        <f>IFERROR(_xll.qlIndexFixing(Index3M,H2878,TRUE,_xll.ohTrigger(RecalcTrigger,Trigger3M)),NA())</f>
        <v>#N/A</v>
      </c>
      <c r="L2878" s="44">
        <f>IFERROR(_xll.qlIndexFixing(Index6M,$H2878,TRUE,_xll.ohTrigger(RecalcTrigger,Trigger6M)),NA())</f>
        <v>1.2321925754993652E-2</v>
      </c>
      <c r="M2878" s="183">
        <f>IFERROR(_xll.qlIndexFixing(Index1Y,$H2878,TRUE,_xll.ohTrigger(RecalcTrigger,Trigger1Y)),NA())</f>
        <v>1.2203261756774855E-2</v>
      </c>
      <c r="N2878" s="182">
        <f>IFERROR(_xll.qlIndexFixing(ONIndex1M,I2878,TRUE,_xll.ohTrigger(RecalcTrigger,Trigger1M)),NA())</f>
        <v>1.1394729075417942E-2</v>
      </c>
      <c r="O2878" s="44" t="e">
        <f>IFERROR(_xll.qlIndexFixing(ONIndex3M,I2878,TRUE,_xll.ohTrigger(RecalcTrigger,Trigger3M)),NA())</f>
        <v>#N/A</v>
      </c>
      <c r="P2878" s="44">
        <f>IFERROR(_xll.qlIndexFixing(ONIndex6M,I2878,TRUE,_xll.ohTrigger(RecalcTrigger,Trigger6M)),NA())</f>
        <v>1.2258081644933583E-2</v>
      </c>
      <c r="Q2878" s="183">
        <f>IFERROR(_xll.qlIndexFixing(ONIndex1Y,I2878,TRUE,_xll.ohTrigger(RecalcTrigger,Trigger1Y)),NA())</f>
        <v>1.2088926816149481E-2</v>
      </c>
    </row>
    <row r="2879" spans="2:17" x14ac:dyDescent="0.2">
      <c r="B2879" s="39" t="s">
        <v>42</v>
      </c>
      <c r="D2879" s="42">
        <f>_xll.qlCalendarAdvance(Calendar,$D2878,B2879,"f",FALSE)</f>
        <v>59651</v>
      </c>
      <c r="E2879" s="177">
        <f>_xll.qlInterestRateIndexValueDate(IndexON,D2879)</f>
        <v>59651</v>
      </c>
      <c r="F2879" s="193">
        <f>IFERROR(_xll.qlIndexFixing(IndexON,D2879,TRUE,_xll.ohTrigger(RecalcTrigger,TriggerON)),NA())</f>
        <v>1.1608397157765182E-2</v>
      </c>
      <c r="H2879" s="42">
        <f>_xll.qlCalendarAdvance(Calendar,$H2878,B2879,"f",FALSE)</f>
        <v>59651</v>
      </c>
      <c r="I2879" s="177">
        <f>_xll.qlInterestRateIndexValueDate(Index1M,$H2879)</f>
        <v>59653</v>
      </c>
      <c r="J2879" s="182">
        <f>IFERROR(_xll.qlIndexFixing(Index1M,$H2879,TRUE,_xll.ohTrigger(RecalcTrigger,Trigger1M)),NA())</f>
        <v>1.1406403430268516E-2</v>
      </c>
      <c r="K2879" s="44" t="e">
        <f>IFERROR(_xll.qlIndexFixing(Index3M,H2879,TRUE,_xll.ohTrigger(RecalcTrigger,Trigger3M)),NA())</f>
        <v>#N/A</v>
      </c>
      <c r="L2879" s="44">
        <f>IFERROR(_xll.qlIndexFixing(Index6M,$H2879,TRUE,_xll.ohTrigger(RecalcTrigger,Trigger6M)),NA())</f>
        <v>1.2323924362266845E-2</v>
      </c>
      <c r="M2879" s="183">
        <f>IFERROR(_xll.qlIndexFixing(Index1Y,$H2879,TRUE,_xll.ohTrigger(RecalcTrigger,Trigger1Y)),NA())</f>
        <v>1.2205213000863885E-2</v>
      </c>
      <c r="N2879" s="182">
        <f>IFERROR(_xll.qlIndexFixing(ONIndex1M,I2879,TRUE,_xll.ohTrigger(RecalcTrigger,Trigger1M)),NA())</f>
        <v>1.1397435119047117E-2</v>
      </c>
      <c r="O2879" s="44" t="e">
        <f>IFERROR(_xll.qlIndexFixing(ONIndex3M,I2879,TRUE,_xll.ohTrigger(RecalcTrigger,Trigger3M)),NA())</f>
        <v>#N/A</v>
      </c>
      <c r="P2879" s="44">
        <f>IFERROR(_xll.qlIndexFixing(ONIndex6M,I2879,TRUE,_xll.ohTrigger(RecalcTrigger,Trigger6M)),NA())</f>
        <v>1.2260410977100733E-2</v>
      </c>
      <c r="Q2879" s="183">
        <f>IFERROR(_xll.qlIndexFixing(ONIndex1Y,I2879,TRUE,_xll.ohTrigger(RecalcTrigger,Trigger1Y)),NA())</f>
        <v>1.2089846835090512E-2</v>
      </c>
    </row>
    <row r="2880" spans="2:17" x14ac:dyDescent="0.2">
      <c r="B2880" s="39" t="s">
        <v>42</v>
      </c>
      <c r="D2880" s="42">
        <f>_xll.qlCalendarAdvance(Calendar,$D2879,B2880,"f",FALSE)</f>
        <v>59658</v>
      </c>
      <c r="E2880" s="177">
        <f>_xll.qlInterestRateIndexValueDate(IndexON,D2880)</f>
        <v>59658</v>
      </c>
      <c r="F2880" s="193">
        <f>IFERROR(_xll.qlIndexFixing(IndexON,D2880,TRUE,_xll.ohTrigger(RecalcTrigger,TriggerON)),NA())</f>
        <v>1.1612143267827335E-2</v>
      </c>
      <c r="H2880" s="42">
        <f>_xll.qlCalendarAdvance(Calendar,$H2879,B2880,"f",FALSE)</f>
        <v>59658</v>
      </c>
      <c r="I2880" s="177">
        <f>_xll.qlInterestRateIndexValueDate(Index1M,$H2880)</f>
        <v>59660</v>
      </c>
      <c r="J2880" s="182">
        <f>IFERROR(_xll.qlIndexFixing(Index1M,$H2880,TRUE,_xll.ohTrigger(RecalcTrigger,Trigger1M)),NA())</f>
        <v>1.1408932194854633E-2</v>
      </c>
      <c r="K2880" s="44" t="e">
        <f>IFERROR(_xll.qlIndexFixing(Index3M,H2880,TRUE,_xll.ohTrigger(RecalcTrigger,Trigger3M)),NA())</f>
        <v>#N/A</v>
      </c>
      <c r="L2880" s="44">
        <f>IFERROR(_xll.qlIndexFixing(Index6M,$H2880,TRUE,_xll.ohTrigger(RecalcTrigger,Trigger6M)),NA())</f>
        <v>1.2325918711500064E-2</v>
      </c>
      <c r="M2880" s="183">
        <f>IFERROR(_xll.qlIndexFixing(Index1Y,$H2880,TRUE,_xll.ohTrigger(RecalcTrigger,Trigger1Y)),NA())</f>
        <v>1.2207209357627055E-2</v>
      </c>
      <c r="N2880" s="182">
        <f>IFERROR(_xll.qlIndexFixing(ONIndex1M,I2880,TRUE,_xll.ohTrigger(RecalcTrigger,Trigger1M)),NA())</f>
        <v>1.1399518933208341E-2</v>
      </c>
      <c r="O2880" s="44" t="e">
        <f>IFERROR(_xll.qlIndexFixing(ONIndex3M,I2880,TRUE,_xll.ohTrigger(RecalcTrigger,Trigger3M)),NA())</f>
        <v>#N/A</v>
      </c>
      <c r="P2880" s="44">
        <f>IFERROR(_xll.qlIndexFixing(ONIndex6M,I2880,TRUE,_xll.ohTrigger(RecalcTrigger,Trigger6M)),NA())</f>
        <v>1.2262154512896473E-2</v>
      </c>
      <c r="Q2880" s="183">
        <f>IFERROR(_xll.qlIndexFixing(ONIndex1Y,I2880,TRUE,_xll.ohTrigger(RecalcTrigger,Trigger1Y)),NA())</f>
        <v>1.2090573682392858E-2</v>
      </c>
    </row>
    <row r="2881" spans="2:17" x14ac:dyDescent="0.2">
      <c r="B2881" s="39" t="s">
        <v>42</v>
      </c>
      <c r="D2881" s="42">
        <f>_xll.qlCalendarAdvance(Calendar,$D2880,B2881,"f",FALSE)</f>
        <v>59665</v>
      </c>
      <c r="E2881" s="177">
        <f>_xll.qlInterestRateIndexValueDate(IndexON,D2881)</f>
        <v>59665</v>
      </c>
      <c r="F2881" s="193">
        <f>IFERROR(_xll.qlIndexFixing(IndexON,D2881,TRUE,_xll.ohTrigger(RecalcTrigger,TriggerON)),NA())</f>
        <v>1.1615951447918604E-2</v>
      </c>
      <c r="H2881" s="42">
        <f>_xll.qlCalendarAdvance(Calendar,$H2880,B2881,"f",FALSE)</f>
        <v>59665</v>
      </c>
      <c r="I2881" s="177">
        <f>_xll.qlInterestRateIndexValueDate(Index1M,$H2881)</f>
        <v>59667</v>
      </c>
      <c r="J2881" s="182">
        <f>IFERROR(_xll.qlIndexFixing(Index1M,$H2881,TRUE,_xll.ohTrigger(RecalcTrigger,Trigger1M)),NA())</f>
        <v>1.141152458291627E-2</v>
      </c>
      <c r="K2881" s="44" t="e">
        <f>IFERROR(_xll.qlIndexFixing(Index3M,H2881,TRUE,_xll.ohTrigger(RecalcTrigger,Trigger3M)),NA())</f>
        <v>#N/A</v>
      </c>
      <c r="L2881" s="44">
        <f>IFERROR(_xll.qlIndexFixing(Index6M,$H2881,TRUE,_xll.ohTrigger(RecalcTrigger,Trigger6M)),NA())</f>
        <v>1.2327908787207315E-2</v>
      </c>
      <c r="M2881" s="183">
        <f>IFERROR(_xll.qlIndexFixing(Index1Y,$H2881,TRUE,_xll.ohTrigger(RecalcTrigger,Trigger1Y)),NA())</f>
        <v>1.2209250890163321E-2</v>
      </c>
      <c r="N2881" s="182">
        <f>IFERROR(_xll.qlIndexFixing(ONIndex1M,I2881,TRUE,_xll.ohTrigger(RecalcTrigger,Trigger1M)),NA())</f>
        <v>1.1402008940528674E-2</v>
      </c>
      <c r="O2881" s="44" t="e">
        <f>IFERROR(_xll.qlIndexFixing(ONIndex3M,I2881,TRUE,_xll.ohTrigger(RecalcTrigger,Trigger3M)),NA())</f>
        <v>#N/A</v>
      </c>
      <c r="P2881" s="44">
        <f>IFERROR(_xll.qlIndexFixing(ONIndex6M,I2881,TRUE,_xll.ohTrigger(RecalcTrigger,Trigger6M)),NA())</f>
        <v>1.2264184871177974E-2</v>
      </c>
      <c r="Q2881" s="183">
        <f>IFERROR(_xll.qlIndexFixing(ONIndex1Y,I2881,TRUE,_xll.ohTrigger(RecalcTrigger,Trigger1Y)),NA())</f>
        <v>1.2091461631147382E-2</v>
      </c>
    </row>
    <row r="2882" spans="2:17" x14ac:dyDescent="0.2">
      <c r="B2882" s="39" t="s">
        <v>42</v>
      </c>
      <c r="D2882" s="42">
        <f>_xll.qlCalendarAdvance(Calendar,$D2881,B2882,"f",FALSE)</f>
        <v>59672</v>
      </c>
      <c r="E2882" s="177">
        <f>_xll.qlInterestRateIndexValueDate(IndexON,D2882)</f>
        <v>59672</v>
      </c>
      <c r="F2882" s="193">
        <f>IFERROR(_xll.qlIndexFixing(IndexON,D2882,TRUE,_xll.ohTrigger(RecalcTrigger,TriggerON)),NA())</f>
        <v>1.1619821786608142E-2</v>
      </c>
      <c r="H2882" s="42">
        <f>_xll.qlCalendarAdvance(Calendar,$H2881,B2882,"f",FALSE)</f>
        <v>59672</v>
      </c>
      <c r="I2882" s="177">
        <f>_xll.qlInterestRateIndexValueDate(Index1M,$H2882)</f>
        <v>59674</v>
      </c>
      <c r="J2882" s="182">
        <f>IFERROR(_xll.qlIndexFixing(Index1M,$H2882,TRUE,_xll.ohTrigger(RecalcTrigger,Trigger1M)),NA())</f>
        <v>1.1414180687390698E-2</v>
      </c>
      <c r="K2882" s="44" t="e">
        <f>IFERROR(_xll.qlIndexFixing(Index3M,H2882,TRUE,_xll.ohTrigger(RecalcTrigger,Trigger3M)),NA())</f>
        <v>#N/A</v>
      </c>
      <c r="L2882" s="44">
        <f>IFERROR(_xll.qlIndexFixing(Index6M,$H2882,TRUE,_xll.ohTrigger(RecalcTrigger,Trigger6M)),NA())</f>
        <v>1.2329894573903044E-2</v>
      </c>
      <c r="M2882" s="183">
        <f>IFERROR(_xll.qlIndexFixing(Index1Y,$H2882,TRUE,_xll.ohTrigger(RecalcTrigger,Trigger1Y)),NA())</f>
        <v>1.221133766157817E-2</v>
      </c>
      <c r="N2882" s="182">
        <f>IFERROR(_xll.qlIndexFixing(ONIndex1M,I2882,TRUE,_xll.ohTrigger(RecalcTrigger,Trigger1M)),NA())</f>
        <v>1.1404562457526524E-2</v>
      </c>
      <c r="O2882" s="44" t="e">
        <f>IFERROR(_xll.qlIndexFixing(ONIndex3M,I2882,TRUE,_xll.ohTrigger(RecalcTrigger,Trigger3M)),NA())</f>
        <v>#N/A</v>
      </c>
      <c r="P2882" s="44">
        <f>IFERROR(_xll.qlIndexFixing(ONIndex6M,I2882,TRUE,_xll.ohTrigger(RecalcTrigger,Trigger6M)),NA())</f>
        <v>1.2266211158715734E-2</v>
      </c>
      <c r="Q2882" s="183">
        <f>IFERROR(_xll.qlIndexFixing(ONIndex1Y,I2882,TRUE,_xll.ohTrigger(RecalcTrigger,Trigger1Y)),NA())</f>
        <v>1.2092392672951036E-2</v>
      </c>
    </row>
    <row r="2883" spans="2:17" x14ac:dyDescent="0.2">
      <c r="B2883" s="39" t="s">
        <v>42</v>
      </c>
      <c r="D2883" s="42">
        <f>_xll.qlCalendarAdvance(Calendar,$D2882,B2883,"f",FALSE)</f>
        <v>59679</v>
      </c>
      <c r="E2883" s="177">
        <f>_xll.qlInterestRateIndexValueDate(IndexON,D2883)</f>
        <v>59679</v>
      </c>
      <c r="F2883" s="193">
        <f>IFERROR(_xll.qlIndexFixing(IndexON,D2883,TRUE,_xll.ohTrigger(RecalcTrigger,TriggerON)),NA())</f>
        <v>1.1623754372225292E-2</v>
      </c>
      <c r="H2883" s="42">
        <f>_xll.qlCalendarAdvance(Calendar,$H2882,B2883,"f",FALSE)</f>
        <v>59679</v>
      </c>
      <c r="I2883" s="177">
        <f>_xll.qlInterestRateIndexValueDate(Index1M,$H2883)</f>
        <v>59681</v>
      </c>
      <c r="J2883" s="182">
        <f>IFERROR(_xll.qlIndexFixing(Index1M,$H2883,TRUE,_xll.ohTrigger(RecalcTrigger,Trigger1M)),NA())</f>
        <v>1.1416900601220345E-2</v>
      </c>
      <c r="K2883" s="44" t="e">
        <f>IFERROR(_xll.qlIndexFixing(Index3M,H2883,TRUE,_xll.ohTrigger(RecalcTrigger,Trigger3M)),NA())</f>
        <v>#N/A</v>
      </c>
      <c r="L2883" s="44">
        <f>IFERROR(_xll.qlIndexFixing(Index6M,$H2883,TRUE,_xll.ohTrigger(RecalcTrigger,Trigger6M)),NA())</f>
        <v>1.2331876056102553E-2</v>
      </c>
      <c r="M2883" s="183">
        <f>IFERROR(_xll.qlIndexFixing(Index1Y,$H2883,TRUE,_xll.ohTrigger(RecalcTrigger,Trigger1Y)),NA())</f>
        <v>1.2213469734984278E-2</v>
      </c>
      <c r="N2883" s="182">
        <f>IFERROR(_xll.qlIndexFixing(ONIndex1M,I2883,TRUE,_xll.ohTrigger(RecalcTrigger,Trigger1M)),NA())</f>
        <v>1.1407179576767845E-2</v>
      </c>
      <c r="O2883" s="44" t="e">
        <f>IFERROR(_xll.qlIndexFixing(ONIndex3M,I2883,TRUE,_xll.ohTrigger(RecalcTrigger,Trigger3M)),NA())</f>
        <v>#N/A</v>
      </c>
      <c r="P2883" s="44">
        <f>IFERROR(_xll.qlIndexFixing(ONIndex6M,I2883,TRUE,_xll.ohTrigger(RecalcTrigger,Trigger6M)),NA())</f>
        <v>1.2268233360002156E-2</v>
      </c>
      <c r="Q2883" s="183">
        <f>IFERROR(_xll.qlIndexFixing(ONIndex1Y,I2883,TRUE,_xll.ohTrigger(RecalcTrigger,Trigger1Y)),NA())</f>
        <v>1.2093366869994071E-2</v>
      </c>
    </row>
    <row r="2884" spans="2:17" x14ac:dyDescent="0.2">
      <c r="B2884" s="39" t="s">
        <v>42</v>
      </c>
      <c r="D2884" s="42">
        <f>_xll.qlCalendarAdvance(Calendar,$D2883,B2884,"f",FALSE)</f>
        <v>59686</v>
      </c>
      <c r="E2884" s="177">
        <f>_xll.qlInterestRateIndexValueDate(IndexON,D2884)</f>
        <v>59686</v>
      </c>
      <c r="F2884" s="193">
        <f>IFERROR(_xll.qlIndexFixing(IndexON,D2884,TRUE,_xll.ohTrigger(RecalcTrigger,TriggerON)),NA())</f>
        <v>1.1627749293099399E-2</v>
      </c>
      <c r="H2884" s="42">
        <f>_xll.qlCalendarAdvance(Calendar,$H2883,B2884,"f",FALSE)</f>
        <v>59686</v>
      </c>
      <c r="I2884" s="177">
        <f>_xll.qlInterestRateIndexValueDate(Index1M,$H2884)</f>
        <v>59688</v>
      </c>
      <c r="J2884" s="182">
        <f>IFERROR(_xll.qlIndexFixing(Index1M,$H2884,TRUE,_xll.ohTrigger(RecalcTrigger,Trigger1M)),NA())</f>
        <v>1.1419684417355374E-2</v>
      </c>
      <c r="K2884" s="44" t="e">
        <f>IFERROR(_xll.qlIndexFixing(Index3M,H2884,TRUE,_xll.ohTrigger(RecalcTrigger,Trigger3M)),NA())</f>
        <v>#N/A</v>
      </c>
      <c r="L2884" s="44">
        <f>IFERROR(_xll.qlIndexFixing(Index6M,$H2884,TRUE,_xll.ohTrigger(RecalcTrigger,Trigger6M)),NA())</f>
        <v>1.2333853218319852E-2</v>
      </c>
      <c r="M2884" s="183">
        <f>IFERROR(_xll.qlIndexFixing(Index1Y,$H2884,TRUE,_xll.ohTrigger(RecalcTrigger,Trigger1Y)),NA())</f>
        <v>1.2215647173500637E-2</v>
      </c>
      <c r="N2884" s="182">
        <f>IFERROR(_xll.qlIndexFixing(ONIndex1M,I2884,TRUE,_xll.ohTrigger(RecalcTrigger,Trigger1M)),NA())</f>
        <v>1.140986039089853E-2</v>
      </c>
      <c r="O2884" s="44" t="e">
        <f>IFERROR(_xll.qlIndexFixing(ONIndex3M,I2884,TRUE,_xll.ohTrigger(RecalcTrigger,Trigger3M)),NA())</f>
        <v>#N/A</v>
      </c>
      <c r="P2884" s="44">
        <f>IFERROR(_xll.qlIndexFixing(ONIndex6M,I2884,TRUE,_xll.ohTrigger(RecalcTrigger,Trigger6M)),NA())</f>
        <v>1.2270251459689518E-2</v>
      </c>
      <c r="Q2884" s="183">
        <f>IFERROR(_xll.qlIndexFixing(ONIndex1Y,I2884,TRUE,_xll.ohTrigger(RecalcTrigger,Trigger1Y)),NA())</f>
        <v>1.2094384284067061E-2</v>
      </c>
    </row>
    <row r="2885" spans="2:17" x14ac:dyDescent="0.2">
      <c r="B2885" s="39" t="s">
        <v>42</v>
      </c>
      <c r="D2885" s="42">
        <f>_xll.qlCalendarAdvance(Calendar,$D2884,B2885,"f",FALSE)</f>
        <v>59693</v>
      </c>
      <c r="E2885" s="177">
        <f>_xll.qlInterestRateIndexValueDate(IndexON,D2885)</f>
        <v>59693</v>
      </c>
      <c r="F2885" s="193">
        <f>IFERROR(_xll.qlIndexFixing(IndexON,D2885,TRUE,_xll.ohTrigger(RecalcTrigger,TriggerON)),NA())</f>
        <v>1.1631806637719677E-2</v>
      </c>
      <c r="H2885" s="42">
        <f>_xll.qlCalendarAdvance(Calendar,$H2884,B2885,"f",FALSE)</f>
        <v>59693</v>
      </c>
      <c r="I2885" s="177">
        <f>_xll.qlInterestRateIndexValueDate(Index1M,$H2885)</f>
        <v>59695</v>
      </c>
      <c r="J2885" s="182">
        <f>IFERROR(_xll.qlIndexFixing(Index1M,$H2885,TRUE,_xll.ohTrigger(RecalcTrigger,Trigger1M)),NA())</f>
        <v>1.1422532228735635E-2</v>
      </c>
      <c r="K2885" s="44" t="e">
        <f>IFERROR(_xll.qlIndexFixing(Index3M,H2885,TRUE,_xll.ohTrigger(RecalcTrigger,Trigger3M)),NA())</f>
        <v>#N/A</v>
      </c>
      <c r="L2885" s="44">
        <f>IFERROR(_xll.qlIndexFixing(Index6M,$H2885,TRUE,_xll.ohTrigger(RecalcTrigger,Trigger6M)),NA())</f>
        <v>1.2335826045069383E-2</v>
      </c>
      <c r="M2885" s="183">
        <f>IFERROR(_xll.qlIndexFixing(Index1Y,$H2885,TRUE,_xll.ohTrigger(RecalcTrigger,Trigger1Y)),NA())</f>
        <v>1.2217870040254082E-2</v>
      </c>
      <c r="N2885" s="182">
        <f>IFERROR(_xll.qlIndexFixing(ONIndex1M,I2885,TRUE,_xll.ohTrigger(RecalcTrigger,Trigger1M)),NA())</f>
        <v>1.141260499312402E-2</v>
      </c>
      <c r="O2885" s="44" t="e">
        <f>IFERROR(_xll.qlIndexFixing(ONIndex3M,I2885,TRUE,_xll.ohTrigger(RecalcTrigger,Trigger3M)),NA())</f>
        <v>#N/A</v>
      </c>
      <c r="P2885" s="44">
        <f>IFERROR(_xll.qlIndexFixing(ONIndex6M,I2885,TRUE,_xll.ohTrigger(RecalcTrigger,Trigger6M)),NA())</f>
        <v>1.2272265442430097E-2</v>
      </c>
      <c r="Q2885" s="183">
        <f>IFERROR(_xll.qlIndexFixing(ONIndex1Y,I2885,TRUE,_xll.ohTrigger(RecalcTrigger,Trigger1Y)),NA())</f>
        <v>1.2095444977600067E-2</v>
      </c>
    </row>
    <row r="2886" spans="2:17" x14ac:dyDescent="0.2">
      <c r="B2886" s="39" t="s">
        <v>42</v>
      </c>
      <c r="D2886" s="42">
        <f>_xll.qlCalendarAdvance(Calendar,$D2885,B2886,"f",FALSE)</f>
        <v>59700</v>
      </c>
      <c r="E2886" s="177">
        <f>_xll.qlInterestRateIndexValueDate(IndexON,D2886)</f>
        <v>59700</v>
      </c>
      <c r="F2886" s="193">
        <f>IFERROR(_xll.qlIndexFixing(IndexON,D2886,TRUE,_xll.ohTrigger(RecalcTrigger,TriggerON)),NA())</f>
        <v>1.1635926494575344E-2</v>
      </c>
      <c r="H2886" s="42">
        <f>_xll.qlCalendarAdvance(Calendar,$H2885,B2886,"f",FALSE)</f>
        <v>59700</v>
      </c>
      <c r="I2886" s="177">
        <f>_xll.qlInterestRateIndexValueDate(Index1M,$H2886)</f>
        <v>59702</v>
      </c>
      <c r="J2886" s="182">
        <f>IFERROR(_xll.qlIndexFixing(Index1M,$H2886,TRUE,_xll.ohTrigger(RecalcTrigger,Trigger1M)),NA())</f>
        <v>1.1425444128308714E-2</v>
      </c>
      <c r="K2886" s="44" t="e">
        <f>IFERROR(_xll.qlIndexFixing(Index3M,H2886,TRUE,_xll.ohTrigger(RecalcTrigger,Trigger3M)),NA())</f>
        <v>#N/A</v>
      </c>
      <c r="L2886" s="44">
        <f>IFERROR(_xll.qlIndexFixing(Index6M,$H2886,TRUE,_xll.ohTrigger(RecalcTrigger,Trigger6M)),NA())</f>
        <v>1.2337794520865156E-2</v>
      </c>
      <c r="M2886" s="183">
        <f>IFERROR(_xll.qlIndexFixing(Index1Y,$H2886,TRUE,_xll.ohTrigger(RecalcTrigger,Trigger1Y)),NA())</f>
        <v>1.222013839837602E-2</v>
      </c>
      <c r="N2886" s="182">
        <f>IFERROR(_xll.qlIndexFixing(ONIndex1M,I2886,TRUE,_xll.ohTrigger(RecalcTrigger,Trigger1M)),NA())</f>
        <v>1.1415413476010272E-2</v>
      </c>
      <c r="O2886" s="44" t="e">
        <f>IFERROR(_xll.qlIndexFixing(ONIndex3M,I2886,TRUE,_xll.ohTrigger(RecalcTrigger,Trigger3M)),NA())</f>
        <v>#N/A</v>
      </c>
      <c r="P2886" s="44">
        <f>IFERROR(_xll.qlIndexFixing(ONIndex6M,I2886,TRUE,_xll.ohTrigger(RecalcTrigger,Trigger6M)),NA())</f>
        <v>1.2274275292796233E-2</v>
      </c>
      <c r="Q2886" s="183">
        <f>IFERROR(_xll.qlIndexFixing(ONIndex1Y,I2886,TRUE,_xll.ohTrigger(RecalcTrigger,Trigger1Y)),NA())</f>
        <v>1.2096549012543534E-2</v>
      </c>
    </row>
    <row r="2887" spans="2:17" x14ac:dyDescent="0.2">
      <c r="B2887" s="39" t="s">
        <v>42</v>
      </c>
      <c r="D2887" s="42">
        <f>_xll.qlCalendarAdvance(Calendar,$D2886,B2887,"f",FALSE)</f>
        <v>59707</v>
      </c>
      <c r="E2887" s="177">
        <f>_xll.qlInterestRateIndexValueDate(IndexON,D2887)</f>
        <v>59707</v>
      </c>
      <c r="F2887" s="193">
        <f>IFERROR(_xll.qlIndexFixing(IndexON,D2887,TRUE,_xll.ohTrigger(RecalcTrigger,TriggerON)),NA())</f>
        <v>1.1640108952235551E-2</v>
      </c>
      <c r="H2887" s="42">
        <f>_xll.qlCalendarAdvance(Calendar,$H2886,B2887,"f",FALSE)</f>
        <v>59707</v>
      </c>
      <c r="I2887" s="177">
        <f>_xll.qlInterestRateIndexValueDate(Index1M,$H2887)</f>
        <v>59709</v>
      </c>
      <c r="J2887" s="182">
        <f>IFERROR(_xll.qlIndexFixing(Index1M,$H2887,TRUE,_xll.ohTrigger(RecalcTrigger,Trigger1M)),NA())</f>
        <v>1.1428420209027353E-2</v>
      </c>
      <c r="K2887" s="44" t="e">
        <f>IFERROR(_xll.qlIndexFixing(Index3M,H2887,TRUE,_xll.ohTrigger(RecalcTrigger,Trigger3M)),NA())</f>
        <v>#N/A</v>
      </c>
      <c r="L2887" s="44">
        <f>IFERROR(_xll.qlIndexFixing(Index6M,$H2887,TRUE,_xll.ohTrigger(RecalcTrigger,Trigger6M)),NA())</f>
        <v>1.2339758630222041E-2</v>
      </c>
      <c r="M2887" s="183">
        <f>IFERROR(_xll.qlIndexFixing(Index1Y,$H2887,TRUE,_xll.ohTrigger(RecalcTrigger,Trigger1Y)),NA())</f>
        <v>1.2222452311006786E-2</v>
      </c>
      <c r="N2887" s="182">
        <f>IFERROR(_xll.qlIndexFixing(ONIndex1M,I2887,TRUE,_xll.ohTrigger(RecalcTrigger,Trigger1M)),NA())</f>
        <v>1.1418285932442984E-2</v>
      </c>
      <c r="O2887" s="44" t="e">
        <f>IFERROR(_xll.qlIndexFixing(ONIndex3M,I2887,TRUE,_xll.ohTrigger(RecalcTrigger,Trigger3M)),NA())</f>
        <v>#N/A</v>
      </c>
      <c r="P2887" s="44">
        <f>IFERROR(_xll.qlIndexFixing(ONIndex6M,I2887,TRUE,_xll.ohTrigger(RecalcTrigger,Trigger6M)),NA())</f>
        <v>1.2276280995440203E-2</v>
      </c>
      <c r="Q2887" s="183">
        <f>IFERROR(_xll.qlIndexFixing(ONIndex1Y,I2887,TRUE,_xll.ohTrigger(RecalcTrigger,Trigger1Y)),NA())</f>
        <v>1.2097696450847906E-2</v>
      </c>
    </row>
    <row r="2888" spans="2:17" x14ac:dyDescent="0.2">
      <c r="B2888" s="39" t="s">
        <v>42</v>
      </c>
      <c r="D2888" s="42">
        <f>_xll.qlCalendarAdvance(Calendar,$D2887,B2888,"f",FALSE)</f>
        <v>59714</v>
      </c>
      <c r="E2888" s="177">
        <f>_xll.qlInterestRateIndexValueDate(IndexON,D2888)</f>
        <v>59714</v>
      </c>
      <c r="F2888" s="193">
        <f>IFERROR(_xll.qlIndexFixing(IndexON,D2888,TRUE,_xll.ohTrigger(RecalcTrigger,TriggerON)),NA())</f>
        <v>1.1644354098869769E-2</v>
      </c>
      <c r="H2888" s="42">
        <f>_xll.qlCalendarAdvance(Calendar,$H2887,B2888,"f",FALSE)</f>
        <v>59714</v>
      </c>
      <c r="I2888" s="177">
        <f>_xll.qlInterestRateIndexValueDate(Index1M,$H2888)</f>
        <v>59716</v>
      </c>
      <c r="J2888" s="182">
        <f>IFERROR(_xll.qlIndexFixing(Index1M,$H2888,TRUE,_xll.ohTrigger(RecalcTrigger,Trigger1M)),NA())</f>
        <v>1.1431865089606696E-2</v>
      </c>
      <c r="K2888" s="44" t="e">
        <f>IFERROR(_xll.qlIndexFixing(Index3M,H2888,TRUE,_xll.ohTrigger(RecalcTrigger,Trigger3M)),NA())</f>
        <v>#N/A</v>
      </c>
      <c r="L2888" s="44">
        <f>IFERROR(_xll.qlIndexFixing(Index6M,$H2888,TRUE,_xll.ohTrigger(RecalcTrigger,Trigger6M)),NA())</f>
        <v>1.2341718357655344E-2</v>
      </c>
      <c r="M2888" s="183">
        <f>IFERROR(_xll.qlIndexFixing(Index1Y,$H2888,TRUE,_xll.ohTrigger(RecalcTrigger,Trigger1Y)),NA())</f>
        <v>1.2224811841293037E-2</v>
      </c>
      <c r="N2888" s="182">
        <f>IFERROR(_xll.qlIndexFixing(ONIndex1M,I2888,TRUE,_xll.ohTrigger(RecalcTrigger,Trigger1M)),NA())</f>
        <v>1.1421222455147984E-2</v>
      </c>
      <c r="O2888" s="44" t="e">
        <f>IFERROR(_xll.qlIndexFixing(ONIndex3M,I2888,TRUE,_xll.ohTrigger(RecalcTrigger,Trigger3M)),NA())</f>
        <v>#N/A</v>
      </c>
      <c r="P2888" s="44">
        <f>IFERROR(_xll.qlIndexFixing(ONIndex6M,I2888,TRUE,_xll.ohTrigger(RecalcTrigger,Trigger6M)),NA())</f>
        <v>1.2278282534854412E-2</v>
      </c>
      <c r="Q2888" s="183">
        <f>IFERROR(_xll.qlIndexFixing(ONIndex1Y,I2888,TRUE,_xll.ohTrigger(RecalcTrigger,Trigger1Y)),NA())</f>
        <v>1.2098887354463628E-2</v>
      </c>
    </row>
    <row r="2889" spans="2:17" x14ac:dyDescent="0.2">
      <c r="B2889" s="39" t="s">
        <v>42</v>
      </c>
      <c r="D2889" s="42">
        <f>_xll.qlCalendarAdvance(Calendar,$D2888,B2889,"f",FALSE)</f>
        <v>59721</v>
      </c>
      <c r="E2889" s="177">
        <f>_xll.qlInterestRateIndexValueDate(IndexON,D2889)</f>
        <v>59721</v>
      </c>
      <c r="F2889" s="193">
        <f>IFERROR(_xll.qlIndexFixing(IndexON,D2889,TRUE,_xll.ohTrigger(RecalcTrigger,TriggerON)),NA())</f>
        <v>1.1648662023127088E-2</v>
      </c>
      <c r="H2889" s="42">
        <f>_xll.qlCalendarAdvance(Calendar,$H2888,B2889,"f",FALSE)</f>
        <v>59721</v>
      </c>
      <c r="I2889" s="177">
        <f>_xll.qlInterestRateIndexValueDate(Index1M,$H2889)</f>
        <v>59723</v>
      </c>
      <c r="J2889" s="182">
        <f>IFERROR(_xll.qlIndexFixing(Index1M,$H2889,TRUE,_xll.ohTrigger(RecalcTrigger,Trigger1M)),NA())</f>
        <v>1.1434565285681333E-2</v>
      </c>
      <c r="K2889" s="44" t="e">
        <f>IFERROR(_xll.qlIndexFixing(Index3M,H2889,TRUE,_xll.ohTrigger(RecalcTrigger,Trigger3M)),NA())</f>
        <v>#N/A</v>
      </c>
      <c r="L2889" s="44">
        <f>IFERROR(_xll.qlIndexFixing(Index6M,$H2889,TRUE,_xll.ohTrigger(RecalcTrigger,Trigger6M)),NA())</f>
        <v>1.2343673687677782E-2</v>
      </c>
      <c r="M2889" s="183">
        <f>IFERROR(_xll.qlIndexFixing(Index1Y,$H2889,TRUE,_xll.ohTrigger(RecalcTrigger,Trigger1Y)),NA())</f>
        <v>1.222721705238709E-2</v>
      </c>
      <c r="N2889" s="182">
        <f>IFERROR(_xll.qlIndexFixing(ONIndex1M,I2889,TRUE,_xll.ohTrigger(RecalcTrigger,Trigger1M)),NA())</f>
        <v>1.1424223137010969E-2</v>
      </c>
      <c r="O2889" s="44" t="e">
        <f>IFERROR(_xll.qlIndexFixing(ONIndex3M,I2889,TRUE,_xll.ohTrigger(RecalcTrigger,Trigger3M)),NA())</f>
        <v>#N/A</v>
      </c>
      <c r="P2889" s="44">
        <f>IFERROR(_xll.qlIndexFixing(ONIndex6M,I2889,TRUE,_xll.ohTrigger(RecalcTrigger,Trigger6M)),NA())</f>
        <v>1.2280279895930946E-2</v>
      </c>
      <c r="Q2889" s="183">
        <f>IFERROR(_xll.qlIndexFixing(ONIndex1Y,I2889,TRUE,_xll.ohTrigger(RecalcTrigger,Trigger1Y)),NA())</f>
        <v>1.2100121785740825E-2</v>
      </c>
    </row>
    <row r="2890" spans="2:17" x14ac:dyDescent="0.2">
      <c r="B2890" s="39" t="s">
        <v>42</v>
      </c>
      <c r="D2890" s="42">
        <f>_xll.qlCalendarAdvance(Calendar,$D2889,B2890,"f",FALSE)</f>
        <v>59728</v>
      </c>
      <c r="E2890" s="177">
        <f>_xll.qlInterestRateIndexValueDate(IndexON,D2890)</f>
        <v>59728</v>
      </c>
      <c r="F2890" s="193">
        <f>IFERROR(_xll.qlIndexFixing(IndexON,D2890,TRUE,_xll.ohTrigger(RecalcTrigger,TriggerON)),NA())</f>
        <v>1.165303281333685E-2</v>
      </c>
      <c r="H2890" s="42">
        <f>_xll.qlCalendarAdvance(Calendar,$H2889,B2890,"f",FALSE)</f>
        <v>59728</v>
      </c>
      <c r="I2890" s="177">
        <f>_xll.qlInterestRateIndexValueDate(Index1M,$H2890)</f>
        <v>59730</v>
      </c>
      <c r="J2890" s="182">
        <f>IFERROR(_xll.qlIndexFixing(Index1M,$H2890,TRUE,_xll.ohTrigger(RecalcTrigger,Trigger1M)),NA())</f>
        <v>1.1437734467522161E-2</v>
      </c>
      <c r="K2890" s="44" t="e">
        <f>IFERROR(_xll.qlIndexFixing(Index3M,H2890,TRUE,_xll.ohTrigger(RecalcTrigger,Trigger3M)),NA())</f>
        <v>#N/A</v>
      </c>
      <c r="L2890" s="44">
        <f>IFERROR(_xll.qlIndexFixing(Index6M,$H2890,TRUE,_xll.ohTrigger(RecalcTrigger,Trigger6M)),NA())</f>
        <v>1.2345624604804655E-2</v>
      </c>
      <c r="M2890" s="183">
        <f>IFERROR(_xll.qlIndexFixing(Index1Y,$H2890,TRUE,_xll.ohTrigger(RecalcTrigger,Trigger1Y)),NA())</f>
        <v>1.2229668007450626E-2</v>
      </c>
      <c r="N2890" s="182">
        <f>IFERROR(_xll.qlIndexFixing(ONIndex1M,I2890,TRUE,_xll.ohTrigger(RecalcTrigger,Trigger1M)),NA())</f>
        <v>1.1427288070837704E-2</v>
      </c>
      <c r="O2890" s="44" t="e">
        <f>IFERROR(_xll.qlIndexFixing(ONIndex3M,I2890,TRUE,_xll.ohTrigger(RecalcTrigger,Trigger3M)),NA())</f>
        <v>#N/A</v>
      </c>
      <c r="P2890" s="44">
        <f>IFERROR(_xll.qlIndexFixing(ONIndex6M,I2890,TRUE,_xll.ohTrigger(RecalcTrigger,Trigger6M)),NA())</f>
        <v>1.2282273063162208E-2</v>
      </c>
      <c r="Q2890" s="183">
        <f>IFERROR(_xll.qlIndexFixing(ONIndex1Y,I2890,TRUE,_xll.ohTrigger(RecalcTrigger,Trigger1Y)),NA())</f>
        <v>1.2101399806550006E-2</v>
      </c>
    </row>
    <row r="2891" spans="2:17" x14ac:dyDescent="0.2">
      <c r="B2891" s="39" t="s">
        <v>42</v>
      </c>
      <c r="D2891" s="42">
        <f>_xll.qlCalendarAdvance(Calendar,$D2890,B2891,"f",FALSE)</f>
        <v>59735</v>
      </c>
      <c r="E2891" s="177">
        <f>_xll.qlInterestRateIndexValueDate(IndexON,D2891)</f>
        <v>59735</v>
      </c>
      <c r="F2891" s="193">
        <f>IFERROR(_xll.qlIndexFixing(IndexON,D2891,TRUE,_xll.ohTrigger(RecalcTrigger,TriggerON)),NA())</f>
        <v>1.1657466557988272E-2</v>
      </c>
      <c r="H2891" s="42">
        <f>_xll.qlCalendarAdvance(Calendar,$H2890,B2891,"f",FALSE)</f>
        <v>59735</v>
      </c>
      <c r="I2891" s="177">
        <f>_xll.qlInterestRateIndexValueDate(Index1M,$H2891)</f>
        <v>59737</v>
      </c>
      <c r="J2891" s="182">
        <f>IFERROR(_xll.qlIndexFixing(Index1M,$H2891,TRUE,_xll.ohTrigger(RecalcTrigger,Trigger1M)),NA())</f>
        <v>1.1440968202304046E-2</v>
      </c>
      <c r="K2891" s="44" t="e">
        <f>IFERROR(_xll.qlIndexFixing(Index3M,H2891,TRUE,_xll.ohTrigger(RecalcTrigger,Trigger3M)),NA())</f>
        <v>#N/A</v>
      </c>
      <c r="L2891" s="44">
        <f>IFERROR(_xll.qlIndexFixing(Index6M,$H2891,TRUE,_xll.ohTrigger(RecalcTrigger,Trigger6M)),NA())</f>
        <v>1.2347571093549545E-2</v>
      </c>
      <c r="M2891" s="183">
        <f>IFERROR(_xll.qlIndexFixing(Index1Y,$H2891,TRUE,_xll.ohTrigger(RecalcTrigger,Trigger1Y)),NA())</f>
        <v>1.2232164769649686E-2</v>
      </c>
      <c r="N2891" s="182">
        <f>IFERROR(_xll.qlIndexFixing(ONIndex1M,I2891,TRUE,_xll.ohTrigger(RecalcTrigger,Trigger1M)),NA())</f>
        <v>1.1430417349513888E-2</v>
      </c>
      <c r="O2891" s="44" t="e">
        <f>IFERROR(_xll.qlIndexFixing(ONIndex3M,I2891,TRUE,_xll.ohTrigger(RecalcTrigger,Trigger3M)),NA())</f>
        <v>#N/A</v>
      </c>
      <c r="P2891" s="44">
        <f>IFERROR(_xll.qlIndexFixing(ONIndex6M,I2891,TRUE,_xll.ohTrigger(RecalcTrigger,Trigger6M)),NA())</f>
        <v>1.2284262020960668E-2</v>
      </c>
      <c r="Q2891" s="183">
        <f>IFERROR(_xll.qlIndexFixing(ONIndex1Y,I2891,TRUE,_xll.ohTrigger(RecalcTrigger,Trigger1Y)),NA())</f>
        <v>1.2102721478841616E-2</v>
      </c>
    </row>
    <row r="2892" spans="2:17" x14ac:dyDescent="0.2">
      <c r="B2892" s="39" t="s">
        <v>42</v>
      </c>
      <c r="D2892" s="42">
        <f>_xll.qlCalendarAdvance(Calendar,$D2891,B2892,"f",FALSE)</f>
        <v>59742</v>
      </c>
      <c r="E2892" s="177">
        <f>_xll.qlInterestRateIndexValueDate(IndexON,D2892)</f>
        <v>59742</v>
      </c>
      <c r="F2892" s="193">
        <f>IFERROR(_xll.qlIndexFixing(IndexON,D2892,TRUE,_xll.ohTrigger(RecalcTrigger,TriggerON)),NA())</f>
        <v>1.1661963345490634E-2</v>
      </c>
      <c r="H2892" s="42">
        <f>_xll.qlCalendarAdvance(Calendar,$H2891,B2892,"f",FALSE)</f>
        <v>59742</v>
      </c>
      <c r="I2892" s="177">
        <f>_xll.qlInterestRateIndexValueDate(Index1M,$H2892)</f>
        <v>59744</v>
      </c>
      <c r="J2892" s="182">
        <f>IFERROR(_xll.qlIndexFixing(Index1M,$H2892,TRUE,_xll.ohTrigger(RecalcTrigger,Trigger1M)),NA())</f>
        <v>1.1444266582984886E-2</v>
      </c>
      <c r="K2892" s="44" t="e">
        <f>IFERROR(_xll.qlIndexFixing(Index3M,H2892,TRUE,_xll.ohTrigger(RecalcTrigger,Trigger3M)),NA())</f>
        <v>#N/A</v>
      </c>
      <c r="L2892" s="44">
        <f>IFERROR(_xll.qlIndexFixing(Index6M,$H2892,TRUE,_xll.ohTrigger(RecalcTrigger,Trigger6M)),NA())</f>
        <v>1.2349513138427321E-2</v>
      </c>
      <c r="M2892" s="183">
        <f>IFERROR(_xll.qlIndexFixing(Index1Y,$H2892,TRUE,_xll.ohTrigger(RecalcTrigger,Trigger1Y)),NA())</f>
        <v>1.2234707402159021E-2</v>
      </c>
      <c r="N2892" s="182">
        <f>IFERROR(_xll.qlIndexFixing(ONIndex1M,I2892,TRUE,_xll.ohTrigger(RecalcTrigger,Trigger1M)),NA())</f>
        <v>1.1433611065605476E-2</v>
      </c>
      <c r="O2892" s="44" t="e">
        <f>IFERROR(_xll.qlIndexFixing(ONIndex3M,I2892,TRUE,_xll.ohTrigger(RecalcTrigger,Trigger3M)),NA())</f>
        <v>#N/A</v>
      </c>
      <c r="P2892" s="44">
        <f>IFERROR(_xll.qlIndexFixing(ONIndex6M,I2892,TRUE,_xll.ohTrigger(RecalcTrigger,Trigger6M)),NA())</f>
        <v>1.2286246754298347E-2</v>
      </c>
      <c r="Q2892" s="183">
        <f>IFERROR(_xll.qlIndexFixing(ONIndex1Y,I2892,TRUE,_xll.ohTrigger(RecalcTrigger,Trigger1Y)),NA())</f>
        <v>1.210408686496578E-2</v>
      </c>
    </row>
    <row r="2893" spans="2:17" x14ac:dyDescent="0.2">
      <c r="B2893" s="39" t="s">
        <v>42</v>
      </c>
      <c r="D2893" s="42">
        <f>_xll.qlCalendarAdvance(Calendar,$D2892,B2893,"f",FALSE)</f>
        <v>59749</v>
      </c>
      <c r="E2893" s="177">
        <f>_xll.qlInterestRateIndexValueDate(IndexON,D2893)</f>
        <v>59749</v>
      </c>
      <c r="F2893" s="193">
        <f>IFERROR(_xll.qlIndexFixing(IndexON,D2893,TRUE,_xll.ohTrigger(RecalcTrigger,TriggerON)),NA())</f>
        <v>1.1666523264173279E-2</v>
      </c>
      <c r="H2893" s="42">
        <f>_xll.qlCalendarAdvance(Calendar,$H2892,B2893,"f",FALSE)</f>
        <v>59749</v>
      </c>
      <c r="I2893" s="177">
        <f>_xll.qlInterestRateIndexValueDate(Index1M,$H2893)</f>
        <v>59751</v>
      </c>
      <c r="J2893" s="182">
        <f>IFERROR(_xll.qlIndexFixing(Index1M,$H2893,TRUE,_xll.ohTrigger(RecalcTrigger,Trigger1M)),NA())</f>
        <v>1.1447629702520005E-2</v>
      </c>
      <c r="K2893" s="44" t="e">
        <f>IFERROR(_xll.qlIndexFixing(Index3M,H2893,TRUE,_xll.ohTrigger(RecalcTrigger,Trigger3M)),NA())</f>
        <v>#N/A</v>
      </c>
      <c r="L2893" s="44">
        <f>IFERROR(_xll.qlIndexFixing(Index6M,$H2893,TRUE,_xll.ohTrigger(RecalcTrigger,Trigger6M)),NA())</f>
        <v>1.2351450723951564E-2</v>
      </c>
      <c r="M2893" s="183">
        <f>IFERROR(_xll.qlIndexFixing(Index1Y,$H2893,TRUE,_xll.ohTrigger(RecalcTrigger,Trigger1Y)),NA())</f>
        <v>1.2237295968158826E-2</v>
      </c>
      <c r="N2893" s="182">
        <f>IFERROR(_xll.qlIndexFixing(ONIndex1M,I2893,TRUE,_xll.ohTrigger(RecalcTrigger,Trigger1M)),NA())</f>
        <v>1.1436869312237974E-2</v>
      </c>
      <c r="O2893" s="44" t="e">
        <f>IFERROR(_xll.qlIndexFixing(ONIndex3M,I2893,TRUE,_xll.ohTrigger(RecalcTrigger,Trigger3M)),NA())</f>
        <v>#N/A</v>
      </c>
      <c r="P2893" s="44">
        <f>IFERROR(_xll.qlIndexFixing(ONIndex6M,I2893,TRUE,_xll.ohTrigger(RecalcTrigger,Trigger6M)),NA())</f>
        <v>1.2288227247667649E-2</v>
      </c>
      <c r="Q2893" s="183">
        <f>IFERROR(_xll.qlIndexFixing(ONIndex1Y,I2893,TRUE,_xll.ohTrigger(RecalcTrigger,Trigger1Y)),NA())</f>
        <v>1.2105496026872942E-2</v>
      </c>
    </row>
    <row r="2894" spans="2:17" x14ac:dyDescent="0.2">
      <c r="B2894" s="39" t="s">
        <v>42</v>
      </c>
      <c r="D2894" s="42">
        <f>_xll.qlCalendarAdvance(Calendar,$D2893,B2894,"f",FALSE)</f>
        <v>59756</v>
      </c>
      <c r="E2894" s="177">
        <f>_xll.qlInterestRateIndexValueDate(IndexON,D2894)</f>
        <v>59756</v>
      </c>
      <c r="F2894" s="193">
        <f>IFERROR(_xll.qlIndexFixing(IndexON,D2894,TRUE,_xll.ohTrigger(RecalcTrigger,TriggerON)),NA())</f>
        <v>1.1671146402765231E-2</v>
      </c>
      <c r="H2894" s="42">
        <f>_xll.qlCalendarAdvance(Calendar,$H2893,B2894,"f",FALSE)</f>
        <v>59756</v>
      </c>
      <c r="I2894" s="177">
        <f>_xll.qlInterestRateIndexValueDate(Index1M,$H2894)</f>
        <v>59758</v>
      </c>
      <c r="J2894" s="182">
        <f>IFERROR(_xll.qlIndexFixing(Index1M,$H2894,TRUE,_xll.ohTrigger(RecalcTrigger,Trigger1M)),NA())</f>
        <v>1.1451057653862142E-2</v>
      </c>
      <c r="K2894" s="44" t="e">
        <f>IFERROR(_xll.qlIndexFixing(Index3M,H2894,TRUE,_xll.ohTrigger(RecalcTrigger,Trigger3M)),NA())</f>
        <v>#N/A</v>
      </c>
      <c r="L2894" s="44">
        <f>IFERROR(_xll.qlIndexFixing(Index6M,$H2894,TRUE,_xll.ohTrigger(RecalcTrigger,Trigger6M)),NA())</f>
        <v>1.2353383834637575E-2</v>
      </c>
      <c r="M2894" s="183">
        <f>IFERROR(_xll.qlIndexFixing(Index1Y,$H2894,TRUE,_xll.ohTrigger(RecalcTrigger,Trigger1Y)),NA())</f>
        <v>1.2239930530838014E-2</v>
      </c>
      <c r="N2894" s="182">
        <f>IFERROR(_xll.qlIndexFixing(ONIndex1M,I2894,TRUE,_xll.ohTrigger(RecalcTrigger,Trigger1M)),NA())</f>
        <v>1.1440192182057274E-2</v>
      </c>
      <c r="O2894" s="44" t="e">
        <f>IFERROR(_xll.qlIndexFixing(ONIndex3M,I2894,TRUE,_xll.ohTrigger(RecalcTrigger,Trigger3M)),NA())</f>
        <v>#N/A</v>
      </c>
      <c r="P2894" s="44">
        <f>IFERROR(_xll.qlIndexFixing(ONIndex6M,I2894,TRUE,_xll.ohTrigger(RecalcTrigger,Trigger6M)),NA())</f>
        <v>1.2290203485640916E-2</v>
      </c>
      <c r="Q2894" s="183">
        <f>IFERROR(_xll.qlIndexFixing(ONIndex1Y,I2894,TRUE,_xll.ohTrigger(RecalcTrigger,Trigger1Y)),NA())</f>
        <v>1.2106949026433611E-2</v>
      </c>
    </row>
    <row r="2895" spans="2:17" x14ac:dyDescent="0.2">
      <c r="B2895" s="39" t="s">
        <v>42</v>
      </c>
      <c r="D2895" s="42">
        <f>_xll.qlCalendarAdvance(Calendar,$D2894,B2895,"f",FALSE)</f>
        <v>59763</v>
      </c>
      <c r="E2895" s="177">
        <f>_xll.qlInterestRateIndexValueDate(IndexON,D2895)</f>
        <v>59763</v>
      </c>
      <c r="F2895" s="193">
        <f>IFERROR(_xll.qlIndexFixing(IndexON,D2895,TRUE,_xll.ohTrigger(RecalcTrigger,TriggerON)),NA())</f>
        <v>1.1675832849435963E-2</v>
      </c>
      <c r="H2895" s="42">
        <f>_xll.qlCalendarAdvance(Calendar,$H2894,B2895,"f",FALSE)</f>
        <v>59763</v>
      </c>
      <c r="I2895" s="177">
        <f>_xll.qlInterestRateIndexValueDate(Index1M,$H2895)</f>
        <v>59765</v>
      </c>
      <c r="J2895" s="182">
        <f>IFERROR(_xll.qlIndexFixing(Index1M,$H2895,TRUE,_xll.ohTrigger(RecalcTrigger,Trigger1M)),NA())</f>
        <v>1.14545505299692E-2</v>
      </c>
      <c r="K2895" s="44" t="e">
        <f>IFERROR(_xll.qlIndexFixing(Index3M,H2895,TRUE,_xll.ohTrigger(RecalcTrigger,Trigger3M)),NA())</f>
        <v>#N/A</v>
      </c>
      <c r="L2895" s="44">
        <f>IFERROR(_xll.qlIndexFixing(Index6M,$H2895,TRUE,_xll.ohTrigger(RecalcTrigger,Trigger6M)),NA())</f>
        <v>1.2355312454998071E-2</v>
      </c>
      <c r="M2895" s="183">
        <f>IFERROR(_xll.qlIndexFixing(Index1Y,$H2895,TRUE,_xll.ohTrigger(RecalcTrigger,Trigger1Y)),NA())</f>
        <v>1.224261115339159E-2</v>
      </c>
      <c r="N2895" s="182">
        <f>IFERROR(_xll.qlIndexFixing(ONIndex1M,I2895,TRUE,_xll.ohTrigger(RecalcTrigger,Trigger1M)),NA())</f>
        <v>1.1443579767869139E-2</v>
      </c>
      <c r="O2895" s="44" t="e">
        <f>IFERROR(_xll.qlIndexFixing(ONIndex3M,I2895,TRUE,_xll.ohTrigger(RecalcTrigger,Trigger3M)),NA())</f>
        <v>#N/A</v>
      </c>
      <c r="P2895" s="44">
        <f>IFERROR(_xll.qlIndexFixing(ONIndex6M,I2895,TRUE,_xll.ohTrigger(RecalcTrigger,Trigger6M)),NA())</f>
        <v>1.2292175452790488E-2</v>
      </c>
      <c r="Q2895" s="183">
        <f>IFERROR(_xll.qlIndexFixing(ONIndex1Y,I2895,TRUE,_xll.ohTrigger(RecalcTrigger,Trigger1Y)),NA())</f>
        <v>1.2108445925917977E-2</v>
      </c>
    </row>
    <row r="2896" spans="2:17" x14ac:dyDescent="0.2">
      <c r="B2896" s="39" t="s">
        <v>42</v>
      </c>
      <c r="D2896" s="42">
        <f>_xll.qlCalendarAdvance(Calendar,$D2895,B2896,"f",FALSE)</f>
        <v>59770</v>
      </c>
      <c r="E2896" s="177">
        <f>_xll.qlInterestRateIndexValueDate(IndexON,D2896)</f>
        <v>59770</v>
      </c>
      <c r="F2896" s="193">
        <f>IFERROR(_xll.qlIndexFixing(IndexON,D2896,TRUE,_xll.ohTrigger(RecalcTrigger,TriggerON)),NA())</f>
        <v>1.168058269267469E-2</v>
      </c>
      <c r="H2896" s="42">
        <f>_xll.qlCalendarAdvance(Calendar,$H2895,B2896,"f",FALSE)</f>
        <v>59770</v>
      </c>
      <c r="I2896" s="177">
        <f>_xll.qlInterestRateIndexValueDate(Index1M,$H2896)</f>
        <v>59772</v>
      </c>
      <c r="J2896" s="182">
        <f>IFERROR(_xll.qlIndexFixing(Index1M,$H2896,TRUE,_xll.ohTrigger(RecalcTrigger,Trigger1M)),NA())</f>
        <v>1.1458108423804233E-2</v>
      </c>
      <c r="K2896" s="44" t="e">
        <f>IFERROR(_xll.qlIndexFixing(Index3M,H2896,TRUE,_xll.ohTrigger(RecalcTrigger,Trigger3M)),NA())</f>
        <v>#N/A</v>
      </c>
      <c r="L2896" s="44">
        <f>IFERROR(_xll.qlIndexFixing(Index6M,$H2896,TRUE,_xll.ohTrigger(RecalcTrigger,Trigger6M)),NA())</f>
        <v>1.2357236569547922E-2</v>
      </c>
      <c r="M2896" s="183">
        <f>IFERROR(_xll.qlIndexFixing(Index1Y,$H2896,TRUE,_xll.ohTrigger(RecalcTrigger,Trigger1Y)),NA())</f>
        <v>1.2245337899021968E-2</v>
      </c>
      <c r="N2896" s="182">
        <f>IFERROR(_xll.qlIndexFixing(ONIndex1M,I2896,TRUE,_xll.ohTrigger(RecalcTrigger,Trigger1M)),NA())</f>
        <v>1.1447032162559267E-2</v>
      </c>
      <c r="O2896" s="44" t="e">
        <f>IFERROR(_xll.qlIndexFixing(ONIndex3M,I2896,TRUE,_xll.ohTrigger(RecalcTrigger,Trigger3M)),NA())</f>
        <v>#N/A</v>
      </c>
      <c r="P2896" s="44">
        <f>IFERROR(_xll.qlIndexFixing(ONIndex6M,I2896,TRUE,_xll.ohTrigger(RecalcTrigger,Trigger6M)),NA())</f>
        <v>1.2294143133928515E-2</v>
      </c>
      <c r="Q2896" s="183">
        <f>IFERROR(_xll.qlIndexFixing(ONIndex1Y,I2896,TRUE,_xll.ohTrigger(RecalcTrigger,Trigger1Y)),NA())</f>
        <v>1.2109986787436355E-2</v>
      </c>
    </row>
    <row r="2897" spans="2:17" x14ac:dyDescent="0.2">
      <c r="B2897" s="39" t="s">
        <v>42</v>
      </c>
      <c r="D2897" s="42">
        <f>_xll.qlCalendarAdvance(Calendar,$D2896,B2897,"f",FALSE)</f>
        <v>59777</v>
      </c>
      <c r="E2897" s="177">
        <f>_xll.qlInterestRateIndexValueDate(IndexON,D2897)</f>
        <v>59777</v>
      </c>
      <c r="F2897" s="193">
        <f>IFERROR(_xll.qlIndexFixing(IndexON,D2897,TRUE,_xll.ohTrigger(RecalcTrigger,TriggerON)),NA())</f>
        <v>1.1685396020890693E-2</v>
      </c>
      <c r="H2897" s="42">
        <f>_xll.qlCalendarAdvance(Calendar,$H2896,B2897,"f",FALSE)</f>
        <v>59777</v>
      </c>
      <c r="I2897" s="177">
        <f>_xll.qlInterestRateIndexValueDate(Index1M,$H2897)</f>
        <v>59779</v>
      </c>
      <c r="J2897" s="182">
        <f>IFERROR(_xll.qlIndexFixing(Index1M,$H2897,TRUE,_xll.ohTrigger(RecalcTrigger,Trigger1M)),NA())</f>
        <v>1.1460392666265497E-2</v>
      </c>
      <c r="K2897" s="44" t="e">
        <f>IFERROR(_xll.qlIndexFixing(Index3M,H2897,TRUE,_xll.ohTrigger(RecalcTrigger,Trigger3M)),NA())</f>
        <v>#N/A</v>
      </c>
      <c r="L2897" s="44">
        <f>IFERROR(_xll.qlIndexFixing(Index6M,$H2897,TRUE,_xll.ohTrigger(RecalcTrigger,Trigger6M)),NA())</f>
        <v>1.2358114402454013E-2</v>
      </c>
      <c r="M2897" s="183">
        <f>IFERROR(_xll.qlIndexFixing(Index1Y,$H2897,TRUE,_xll.ohTrigger(RecalcTrigger,Trigger1Y)),NA())</f>
        <v>1.2246804142264065E-2</v>
      </c>
      <c r="N2897" s="182">
        <f>IFERROR(_xll.qlIndexFixing(ONIndex1M,I2897,TRUE,_xll.ohTrigger(RecalcTrigger,Trigger1M)),NA())</f>
        <v>1.1450549458933423E-2</v>
      </c>
      <c r="O2897" s="44" t="e">
        <f>IFERROR(_xll.qlIndexFixing(ONIndex3M,I2897,TRUE,_xll.ohTrigger(RecalcTrigger,Trigger3M)),NA())</f>
        <v>#N/A</v>
      </c>
      <c r="P2897" s="44">
        <f>IFERROR(_xll.qlIndexFixing(ONIndex6M,I2897,TRUE,_xll.ohTrigger(RecalcTrigger,Trigger6M)),NA())</f>
        <v>1.22961065135474E-2</v>
      </c>
      <c r="Q2897" s="183">
        <f>IFERROR(_xll.qlIndexFixing(ONIndex1Y,I2897,TRUE,_xll.ohTrigger(RecalcTrigger,Trigger1Y)),NA())</f>
        <v>1.211157167277932E-2</v>
      </c>
    </row>
    <row r="2898" spans="2:17" x14ac:dyDescent="0.2">
      <c r="B2898" s="39" t="s">
        <v>42</v>
      </c>
      <c r="D2898" s="42">
        <f>_xll.qlCalendarAdvance(Calendar,$D2897,B2898,"f",FALSE)</f>
        <v>59784</v>
      </c>
      <c r="E2898" s="177">
        <f>_xll.qlInterestRateIndexValueDate(IndexON,D2898)</f>
        <v>59784</v>
      </c>
      <c r="F2898" s="193">
        <f>IFERROR(_xll.qlIndexFixing(IndexON,D2898,TRUE,_xll.ohTrigger(RecalcTrigger,TriggerON)),NA())</f>
        <v>1.1690272922733058E-2</v>
      </c>
      <c r="H2898" s="42">
        <f>_xll.qlCalendarAdvance(Calendar,$H2897,B2898,"f",FALSE)</f>
        <v>59784</v>
      </c>
      <c r="I2898" s="177">
        <f>_xll.qlInterestRateIndexValueDate(Index1M,$H2898)</f>
        <v>59786</v>
      </c>
      <c r="J2898" s="182">
        <f>IFERROR(_xll.qlIndexFixing(Index1M,$H2898,TRUE,_xll.ohTrigger(RecalcTrigger,Trigger1M)),NA())</f>
        <v>1.1465419636479509E-2</v>
      </c>
      <c r="K2898" s="44" t="e">
        <f>IFERROR(_xll.qlIndexFixing(Index3M,H2898,TRUE,_xll.ohTrigger(RecalcTrigger,Trigger3M)),NA())</f>
        <v>#N/A</v>
      </c>
      <c r="L2898" s="44">
        <f>IFERROR(_xll.qlIndexFixing(Index6M,$H2898,TRUE,_xll.ohTrigger(RecalcTrigger,Trigger6M)),NA())</f>
        <v>1.2360030250172285E-2</v>
      </c>
      <c r="M2898" s="183">
        <f>IFERROR(_xll.qlIndexFixing(Index1Y,$H2898,TRUE,_xll.ohTrigger(RecalcTrigger,Trigger1Y)),NA())</f>
        <v>1.2250930012357197E-2</v>
      </c>
      <c r="N2898" s="182">
        <f>IFERROR(_xll.qlIndexFixing(ONIndex1M,I2898,TRUE,_xll.ohTrigger(RecalcTrigger,Trigger1M)),NA())</f>
        <v>1.1454131749797369E-2</v>
      </c>
      <c r="O2898" s="44" t="e">
        <f>IFERROR(_xll.qlIndexFixing(ONIndex3M,I2898,TRUE,_xll.ohTrigger(RecalcTrigger,Trigger3M)),NA())</f>
        <v>#N/A</v>
      </c>
      <c r="P2898" s="44">
        <f>IFERROR(_xll.qlIndexFixing(ONIndex6M,I2898,TRUE,_xll.ohTrigger(RecalcTrigger,Trigger6M)),NA())</f>
        <v>1.2298065576299422E-2</v>
      </c>
      <c r="Q2898" s="183">
        <f>IFERROR(_xll.qlIndexFixing(ONIndex1Y,I2898,TRUE,_xll.ohTrigger(RecalcTrigger,Trigger1Y)),NA())</f>
        <v>1.2113200644137123E-2</v>
      </c>
    </row>
    <row r="2899" spans="2:17" x14ac:dyDescent="0.2">
      <c r="B2899" s="39" t="s">
        <v>42</v>
      </c>
      <c r="D2899" s="42">
        <f>_xll.qlCalendarAdvance(Calendar,$D2898,B2899,"f",FALSE)</f>
        <v>59791</v>
      </c>
      <c r="E2899" s="177">
        <f>_xll.qlInterestRateIndexValueDate(IndexON,D2899)</f>
        <v>59791</v>
      </c>
      <c r="F2899" s="193">
        <f>IFERROR(_xll.qlIndexFixing(IndexON,D2899,TRUE,_xll.ohTrigger(RecalcTrigger,TriggerON)),NA())</f>
        <v>1.1695213486451195E-2</v>
      </c>
      <c r="H2899" s="42">
        <f>_xll.qlCalendarAdvance(Calendar,$H2898,B2899,"f",FALSE)</f>
        <v>59791</v>
      </c>
      <c r="I2899" s="177">
        <f>_xll.qlInterestRateIndexValueDate(Index1M,$H2899)</f>
        <v>59793</v>
      </c>
      <c r="J2899" s="182">
        <f>IFERROR(_xll.qlIndexFixing(Index1M,$H2899,TRUE,_xll.ohTrigger(RecalcTrigger,Trigger1M)),NA())</f>
        <v>1.1469173141245865E-2</v>
      </c>
      <c r="K2899" s="44" t="e">
        <f>IFERROR(_xll.qlIndexFixing(Index3M,H2899,TRUE,_xll.ohTrigger(RecalcTrigger,Trigger3M)),NA())</f>
        <v>#N/A</v>
      </c>
      <c r="L2899" s="44">
        <f>IFERROR(_xll.qlIndexFixing(Index6M,$H2899,TRUE,_xll.ohTrigger(RecalcTrigger,Trigger6M)),NA())</f>
        <v>1.2361941549377342E-2</v>
      </c>
      <c r="M2899" s="183">
        <f>IFERROR(_xll.qlIndexFixing(Index1Y,$H2899,TRUE,_xll.ohTrigger(RecalcTrigger,Trigger1Y)),NA())</f>
        <v>1.2253795506502378E-2</v>
      </c>
      <c r="N2899" s="182">
        <f>IFERROR(_xll.qlIndexFixing(ONIndex1M,I2899,TRUE,_xll.ohTrigger(RecalcTrigger,Trigger1M)),NA())</f>
        <v>1.1457779127796996E-2</v>
      </c>
      <c r="O2899" s="44" t="e">
        <f>IFERROR(_xll.qlIndexFixing(ONIndex3M,I2899,TRUE,_xll.ohTrigger(RecalcTrigger,Trigger3M)),NA())</f>
        <v>#N/A</v>
      </c>
      <c r="P2899" s="44">
        <f>IFERROR(_xll.qlIndexFixing(ONIndex6M,I2899,TRUE,_xll.ohTrigger(RecalcTrigger,Trigger6M)),NA())</f>
        <v>1.2300020306676984E-2</v>
      </c>
      <c r="Q2899" s="183">
        <f>IFERROR(_xll.qlIndexFixing(ONIndex1Y,I2899,TRUE,_xll.ohTrigger(RecalcTrigger,Trigger1Y)),NA())</f>
        <v>1.2114873763540146E-2</v>
      </c>
    </row>
    <row r="2900" spans="2:17" x14ac:dyDescent="0.2">
      <c r="B2900" s="39" t="s">
        <v>42</v>
      </c>
      <c r="D2900" s="42">
        <f>_xll.qlCalendarAdvance(Calendar,$D2899,B2900,"f",FALSE)</f>
        <v>59798</v>
      </c>
      <c r="E2900" s="177">
        <f>_xll.qlInterestRateIndexValueDate(IndexON,D2900)</f>
        <v>59798</v>
      </c>
      <c r="F2900" s="193">
        <f>IFERROR(_xll.qlIndexFixing(IndexON,D2900,TRUE,_xll.ohTrigger(RecalcTrigger,TriggerON)),NA())</f>
        <v>1.1700217800454382E-2</v>
      </c>
      <c r="H2900" s="42">
        <f>_xll.qlCalendarAdvance(Calendar,$H2899,B2900,"f",FALSE)</f>
        <v>59798</v>
      </c>
      <c r="I2900" s="177">
        <f>_xll.qlInterestRateIndexValueDate(Index1M,$H2900)</f>
        <v>59800</v>
      </c>
      <c r="J2900" s="182">
        <f>IFERROR(_xll.qlIndexFixing(Index1M,$H2900,TRUE,_xll.ohTrigger(RecalcTrigger,Trigger1M)),NA())</f>
        <v>1.147299203558211E-2</v>
      </c>
      <c r="K2900" s="44" t="e">
        <f>IFERROR(_xll.qlIndexFixing(Index3M,H2900,TRUE,_xll.ohTrigger(RecalcTrigger,Trigger3M)),NA())</f>
        <v>#N/A</v>
      </c>
      <c r="L2900" s="44">
        <f>IFERROR(_xll.qlIndexFixing(Index6M,$H2900,TRUE,_xll.ohTrigger(RecalcTrigger,Trigger6M)),NA())</f>
        <v>1.2363848284584868E-2</v>
      </c>
      <c r="M2900" s="183">
        <f>IFERROR(_xll.qlIndexFixing(Index1Y,$H2900,TRUE,_xll.ohTrigger(RecalcTrigger,Trigger1Y)),NA())</f>
        <v>1.2256707376604366E-2</v>
      </c>
      <c r="N2900" s="182">
        <f>IFERROR(_xll.qlIndexFixing(ONIndex1M,I2900,TRUE,_xll.ohTrigger(RecalcTrigger,Trigger1M)),NA())</f>
        <v>1.1461491686057812E-2</v>
      </c>
      <c r="O2900" s="44" t="e">
        <f>IFERROR(_xll.qlIndexFixing(ONIndex3M,I2900,TRUE,_xll.ohTrigger(RecalcTrigger,Trigger3M)),NA())</f>
        <v>#N/A</v>
      </c>
      <c r="P2900" s="44">
        <f>IFERROR(_xll.qlIndexFixing(ONIndex6M,I2900,TRUE,_xll.ohTrigger(RecalcTrigger,Trigger6M)),NA())</f>
        <v>1.2301970689652109E-2</v>
      </c>
      <c r="Q2900" s="183">
        <f>IFERROR(_xll.qlIndexFixing(ONIndex1Y,I2900,TRUE,_xll.ohTrigger(RecalcTrigger,Trigger1Y)),NA())</f>
        <v>1.2116591093258577E-2</v>
      </c>
    </row>
    <row r="2901" spans="2:17" x14ac:dyDescent="0.2">
      <c r="B2901" s="39" t="s">
        <v>42</v>
      </c>
      <c r="D2901" s="42">
        <f>_xll.qlCalendarAdvance(Calendar,$D2900,B2901,"f",FALSE)</f>
        <v>59805</v>
      </c>
      <c r="E2901" s="177">
        <f>_xll.qlInterestRateIndexValueDate(IndexON,D2901)</f>
        <v>59805</v>
      </c>
      <c r="F2901" s="193">
        <f>IFERROR(_xll.qlIndexFixing(IndexON,D2901,TRUE,_xll.ohTrigger(RecalcTrigger,TriggerON)),NA())</f>
        <v>1.1705285953231837E-2</v>
      </c>
      <c r="H2901" s="42">
        <f>_xll.qlCalendarAdvance(Calendar,$H2900,B2901,"f",FALSE)</f>
        <v>59805</v>
      </c>
      <c r="I2901" s="177">
        <f>_xll.qlInterestRateIndexValueDate(Index1M,$H2901)</f>
        <v>59807</v>
      </c>
      <c r="J2901" s="182">
        <f>IFERROR(_xll.qlIndexFixing(Index1M,$H2901,TRUE,_xll.ohTrigger(RecalcTrigger,Trigger1M)),NA())</f>
        <v>1.1477809621853135E-2</v>
      </c>
      <c r="K2901" s="44" t="e">
        <f>IFERROR(_xll.qlIndexFixing(Index3M,H2901,TRUE,_xll.ohTrigger(RecalcTrigger,Trigger3M)),NA())</f>
        <v>#N/A</v>
      </c>
      <c r="L2901" s="44">
        <f>IFERROR(_xll.qlIndexFixing(Index6M,$H2901,TRUE,_xll.ohTrigger(RecalcTrigger,Trigger6M)),NA())</f>
        <v>1.2366789013128279E-2</v>
      </c>
      <c r="M2901" s="183">
        <f>IFERROR(_xll.qlIndexFixing(Index1Y,$H2901,TRUE,_xll.ohTrigger(RecalcTrigger,Trigger1Y)),NA())</f>
        <v>1.2260115729087305E-2</v>
      </c>
      <c r="N2901" s="182">
        <f>IFERROR(_xll.qlIndexFixing(ONIndex1M,I2901,TRUE,_xll.ohTrigger(RecalcTrigger,Trigger1M)),NA())</f>
        <v>1.1465269517065835E-2</v>
      </c>
      <c r="O2901" s="44" t="e">
        <f>IFERROR(_xll.qlIndexFixing(ONIndex3M,I2901,TRUE,_xll.ohTrigger(RecalcTrigger,Trigger3M)),NA())</f>
        <v>#N/A</v>
      </c>
      <c r="P2901" s="44">
        <f>IFERROR(_xll.qlIndexFixing(ONIndex6M,I2901,TRUE,_xll.ohTrigger(RecalcTrigger,Trigger6M)),NA())</f>
        <v>1.2303916709477392E-2</v>
      </c>
      <c r="Q2901" s="183">
        <f>IFERROR(_xll.qlIndexFixing(ONIndex1Y,I2901,TRUE,_xll.ohTrigger(RecalcTrigger,Trigger1Y)),NA())</f>
        <v>1.2118352695162926E-2</v>
      </c>
    </row>
    <row r="2902" spans="2:17" x14ac:dyDescent="0.2">
      <c r="B2902" s="39" t="s">
        <v>42</v>
      </c>
      <c r="D2902" s="42">
        <f>_xll.qlCalendarAdvance(Calendar,$D2901,B2902,"f",FALSE)</f>
        <v>59812</v>
      </c>
      <c r="E2902" s="177">
        <f>_xll.qlInterestRateIndexValueDate(IndexON,D2902)</f>
        <v>59812</v>
      </c>
      <c r="F2902" s="193">
        <f>IFERROR(_xll.qlIndexFixing(IndexON,D2902,TRUE,_xll.ohTrigger(RecalcTrigger,TriggerON)),NA())</f>
        <v>1.171041803335271E-2</v>
      </c>
      <c r="H2902" s="42">
        <f>_xll.qlCalendarAdvance(Calendar,$H2901,B2902,"f",FALSE)</f>
        <v>59812</v>
      </c>
      <c r="I2902" s="177">
        <f>_xll.qlInterestRateIndexValueDate(Index1M,$H2902)</f>
        <v>59814</v>
      </c>
      <c r="J2902" s="182">
        <f>IFERROR(_xll.qlIndexFixing(Index1M,$H2902,TRUE,_xll.ohTrigger(RecalcTrigger,Trigger1M)),NA())</f>
        <v>1.1480826364819067E-2</v>
      </c>
      <c r="K2902" s="44" t="e">
        <f>IFERROR(_xll.qlIndexFixing(Index3M,H2902,TRUE,_xll.ohTrigger(RecalcTrigger,Trigger3M)),NA())</f>
        <v>#N/A</v>
      </c>
      <c r="L2902" s="44">
        <f>IFERROR(_xll.qlIndexFixing(Index6M,$H2902,TRUE,_xll.ohTrigger(RecalcTrigger,Trigger6M)),NA())</f>
        <v>1.2369031653656788E-2</v>
      </c>
      <c r="M2902" s="183">
        <f>IFERROR(_xll.qlIndexFixing(Index1Y,$H2902,TRUE,_xll.ohTrigger(RecalcTrigger,Trigger1Y)),NA())</f>
        <v>1.226267049763958E-2</v>
      </c>
      <c r="N2902" s="182">
        <f>IFERROR(_xll.qlIndexFixing(ONIndex1M,I2902,TRUE,_xll.ohTrigger(RecalcTrigger,Trigger1M)),NA())</f>
        <v>1.1469112713866636E-2</v>
      </c>
      <c r="O2902" s="44" t="e">
        <f>IFERROR(_xll.qlIndexFixing(ONIndex3M,I2902,TRUE,_xll.ohTrigger(RecalcTrigger,Trigger3M)),NA())</f>
        <v>#N/A</v>
      </c>
      <c r="P2902" s="44">
        <f>IFERROR(_xll.qlIndexFixing(ONIndex6M,I2902,TRUE,_xll.ohTrigger(RecalcTrigger,Trigger6M)),NA())</f>
        <v>1.2305858350964982E-2</v>
      </c>
      <c r="Q2902" s="183">
        <f>IFERROR(_xll.qlIndexFixing(ONIndex1Y,I2902,TRUE,_xll.ohTrigger(RecalcTrigger,Trigger1Y)),NA())</f>
        <v>1.2120158631203637E-2</v>
      </c>
    </row>
    <row r="2903" spans="2:17" x14ac:dyDescent="0.2">
      <c r="B2903" s="39" t="s">
        <v>42</v>
      </c>
      <c r="D2903" s="42">
        <f>_xll.qlCalendarAdvance(Calendar,$D2902,B2903,"f",FALSE)</f>
        <v>59819</v>
      </c>
      <c r="E2903" s="177">
        <f>_xll.qlInterestRateIndexValueDate(IndexON,D2903)</f>
        <v>59819</v>
      </c>
      <c r="F2903" s="193">
        <f>IFERROR(_xll.qlIndexFixing(IndexON,D2903,TRUE,_xll.ohTrigger(RecalcTrigger,TriggerON)),NA())</f>
        <v>1.171561412906641E-2</v>
      </c>
      <c r="H2903" s="42">
        <f>_xll.qlCalendarAdvance(Calendar,$H2902,B2903,"f",FALSE)</f>
        <v>59819</v>
      </c>
      <c r="I2903" s="177">
        <f>_xll.qlInterestRateIndexValueDate(Index1M,$H2903)</f>
        <v>59821</v>
      </c>
      <c r="J2903" s="182">
        <f>IFERROR(_xll.qlIndexFixing(Index1M,$H2903,TRUE,_xll.ohTrigger(RecalcTrigger,Trigger1M)),NA())</f>
        <v>1.1484841985653629E-2</v>
      </c>
      <c r="K2903" s="44" t="e">
        <f>IFERROR(_xll.qlIndexFixing(Index3M,H2903,TRUE,_xll.ohTrigger(RecalcTrigger,Trigger3M)),NA())</f>
        <v>#N/A</v>
      </c>
      <c r="L2903" s="44">
        <f>IFERROR(_xll.qlIndexFixing(Index6M,$H2903,TRUE,_xll.ohTrigger(RecalcTrigger,Trigger6M)),NA())</f>
        <v>1.2370577907875631E-2</v>
      </c>
      <c r="M2903" s="183">
        <f>IFERROR(_xll.qlIndexFixing(Index1Y,$H2903,TRUE,_xll.ohTrigger(RecalcTrigger,Trigger1Y)),NA())</f>
        <v>1.2265721875070855E-2</v>
      </c>
      <c r="N2903" s="182">
        <f>IFERROR(_xll.qlIndexFixing(ONIndex1M,I2903,TRUE,_xll.ohTrigger(RecalcTrigger,Trigger1M)),NA())</f>
        <v>1.1473021369106107E-2</v>
      </c>
      <c r="O2903" s="44" t="e">
        <f>IFERROR(_xll.qlIndexFixing(ONIndex3M,I2903,TRUE,_xll.ohTrigger(RecalcTrigger,Trigger3M)),NA())</f>
        <v>#N/A</v>
      </c>
      <c r="P2903" s="44">
        <f>IFERROR(_xll.qlIndexFixing(ONIndex6M,I2903,TRUE,_xll.ohTrigger(RecalcTrigger,Trigger6M)),NA())</f>
        <v>1.2307795598767157E-2</v>
      </c>
      <c r="Q2903" s="183">
        <f>IFERROR(_xll.qlIndexFixing(ONIndex1Y,I2903,TRUE,_xll.ohTrigger(RecalcTrigger,Trigger1Y)),NA())</f>
        <v>1.2122008963570963E-2</v>
      </c>
    </row>
    <row r="2904" spans="2:17" x14ac:dyDescent="0.2">
      <c r="B2904" s="39" t="s">
        <v>42</v>
      </c>
      <c r="D2904" s="42">
        <f>_xll.qlCalendarAdvance(Calendar,$D2903,B2904,"f",FALSE)</f>
        <v>59826</v>
      </c>
      <c r="E2904" s="177">
        <f>_xll.qlInterestRateIndexValueDate(IndexON,D2904)</f>
        <v>59826</v>
      </c>
      <c r="F2904" s="193">
        <f>IFERROR(_xll.qlIndexFixing(IndexON,D2904,TRUE,_xll.ohTrigger(RecalcTrigger,TriggerON)),NA())</f>
        <v>1.1720874328942088E-2</v>
      </c>
      <c r="H2904" s="42">
        <f>_xll.qlCalendarAdvance(Calendar,$H2903,B2904,"f",FALSE)</f>
        <v>59826</v>
      </c>
      <c r="I2904" s="177">
        <f>_xll.qlInterestRateIndexValueDate(Index1M,$H2904)</f>
        <v>59828</v>
      </c>
      <c r="J2904" s="182">
        <f>IFERROR(_xll.qlIndexFixing(Index1M,$H2904,TRUE,_xll.ohTrigger(RecalcTrigger,Trigger1M)),NA())</f>
        <v>1.1488923367925776E-2</v>
      </c>
      <c r="K2904" s="44" t="e">
        <f>IFERROR(_xll.qlIndexFixing(Index3M,H2904,TRUE,_xll.ohTrigger(RecalcTrigger,Trigger3M)),NA())</f>
        <v>#N/A</v>
      </c>
      <c r="L2904" s="44">
        <f>IFERROR(_xll.qlIndexFixing(Index6M,$H2904,TRUE,_xll.ohTrigger(RecalcTrigger,Trigger6M)),NA())</f>
        <v>1.2372465418444663E-2</v>
      </c>
      <c r="M2904" s="183">
        <f>IFERROR(_xll.qlIndexFixing(Index1Y,$H2904,TRUE,_xll.ohTrigger(RecalcTrigger,Trigger1Y)),NA())</f>
        <v>1.2268819881455034E-2</v>
      </c>
      <c r="N2904" s="182">
        <f>IFERROR(_xll.qlIndexFixing(ONIndex1M,I2904,TRUE,_xll.ohTrigger(RecalcTrigger,Trigger1M)),NA())</f>
        <v>1.1476995575829818E-2</v>
      </c>
      <c r="O2904" s="44" t="e">
        <f>IFERROR(_xll.qlIndexFixing(ONIndex3M,I2904,TRUE,_xll.ohTrigger(RecalcTrigger,Trigger3M)),NA())</f>
        <v>#N/A</v>
      </c>
      <c r="P2904" s="44">
        <f>IFERROR(_xll.qlIndexFixing(ONIndex6M,I2904,TRUE,_xll.ohTrigger(RecalcTrigger,Trigger6M)),NA())</f>
        <v>1.2309728437456258E-2</v>
      </c>
      <c r="Q2904" s="183">
        <f>IFERROR(_xll.qlIndexFixing(ONIndex1Y,I2904,TRUE,_xll.ohTrigger(RecalcTrigger,Trigger1Y)),NA())</f>
        <v>1.2123903754455156E-2</v>
      </c>
    </row>
    <row r="2905" spans="2:17" x14ac:dyDescent="0.2">
      <c r="B2905" s="39" t="s">
        <v>42</v>
      </c>
      <c r="D2905" s="42">
        <f>_xll.qlCalendarAdvance(Calendar,$D2904,B2905,"f",FALSE)</f>
        <v>59833</v>
      </c>
      <c r="E2905" s="177">
        <f>_xll.qlInterestRateIndexValueDate(IndexON,D2905)</f>
        <v>59833</v>
      </c>
      <c r="F2905" s="193">
        <f>IFERROR(_xll.qlIndexFixing(IndexON,D2905,TRUE,_xll.ohTrigger(RecalcTrigger,TriggerON)),NA())</f>
        <v>1.1726198721389025E-2</v>
      </c>
      <c r="H2905" s="42">
        <f>_xll.qlCalendarAdvance(Calendar,$H2904,B2905,"f",FALSE)</f>
        <v>59833</v>
      </c>
      <c r="I2905" s="177">
        <f>_xll.qlInterestRateIndexValueDate(Index1M,$H2905)</f>
        <v>59835</v>
      </c>
      <c r="J2905" s="182">
        <f>IFERROR(_xll.qlIndexFixing(Index1M,$H2905,TRUE,_xll.ohTrigger(RecalcTrigger,Trigger1M)),NA())</f>
        <v>1.1493070604601145E-2</v>
      </c>
      <c r="K2905" s="44" t="e">
        <f>IFERROR(_xll.qlIndexFixing(Index3M,H2905,TRUE,_xll.ohTrigger(RecalcTrigger,Trigger3M)),NA())</f>
        <v>#N/A</v>
      </c>
      <c r="L2905" s="44">
        <f>IFERROR(_xll.qlIndexFixing(Index6M,$H2905,TRUE,_xll.ohTrigger(RecalcTrigger,Trigger6M)),NA())</f>
        <v>1.2374348283827838E-2</v>
      </c>
      <c r="M2905" s="183">
        <f>IFERROR(_xll.qlIndexFixing(Index1Y,$H2905,TRUE,_xll.ohTrigger(RecalcTrigger,Trigger1Y)),NA())</f>
        <v>1.2271964580059658E-2</v>
      </c>
      <c r="N2905" s="182">
        <f>IFERROR(_xll.qlIndexFixing(ONIndex1M,I2905,TRUE,_xll.ohTrigger(RecalcTrigger,Trigger1M)),NA())</f>
        <v>1.1481035426683661E-2</v>
      </c>
      <c r="O2905" s="44" t="e">
        <f>IFERROR(_xll.qlIndexFixing(ONIndex3M,I2905,TRUE,_xll.ohTrigger(RecalcTrigger,Trigger3M)),NA())</f>
        <v>#N/A</v>
      </c>
      <c r="P2905" s="44">
        <f>IFERROR(_xll.qlIndexFixing(ONIndex6M,I2905,TRUE,_xll.ohTrigger(RecalcTrigger,Trigger6M)),NA())</f>
        <v>1.2311656851604624E-2</v>
      </c>
      <c r="Q2905" s="183">
        <f>IFERROR(_xll.qlIndexFixing(ONIndex1Y,I2905,TRUE,_xll.ohTrigger(RecalcTrigger,Trigger1Y)),NA())</f>
        <v>1.2125843065646791E-2</v>
      </c>
    </row>
    <row r="2906" spans="2:17" x14ac:dyDescent="0.2">
      <c r="B2906" s="39" t="s">
        <v>42</v>
      </c>
      <c r="D2906" s="42">
        <f>_xll.qlCalendarAdvance(Calendar,$D2905,B2906,"f",FALSE)</f>
        <v>59840</v>
      </c>
      <c r="E2906" s="177">
        <f>_xll.qlInterestRateIndexValueDate(IndexON,D2906)</f>
        <v>59840</v>
      </c>
      <c r="F2906" s="193">
        <f>IFERROR(_xll.qlIndexFixing(IndexON,D2906,TRUE,_xll.ohTrigger(RecalcTrigger,TriggerON)),NA())</f>
        <v>1.1731587394736565E-2</v>
      </c>
      <c r="H2906" s="42">
        <f>_xll.qlCalendarAdvance(Calendar,$H2905,B2906,"f",FALSE)</f>
        <v>59840</v>
      </c>
      <c r="I2906" s="177">
        <f>_xll.qlInterestRateIndexValueDate(Index1M,$H2906)</f>
        <v>59842</v>
      </c>
      <c r="J2906" s="182">
        <f>IFERROR(_xll.qlIndexFixing(Index1M,$H2906,TRUE,_xll.ohTrigger(RecalcTrigger,Trigger1M)),NA())</f>
        <v>1.1497283788647948E-2</v>
      </c>
      <c r="K2906" s="44" t="e">
        <f>IFERROR(_xll.qlIndexFixing(Index3M,H2906,TRUE,_xll.ohTrigger(RecalcTrigger,Trigger3M)),NA())</f>
        <v>#N/A</v>
      </c>
      <c r="L2906" s="44">
        <f>IFERROR(_xll.qlIndexFixing(Index6M,$H2906,TRUE,_xll.ohTrigger(RecalcTrigger,Trigger6M)),NA())</f>
        <v>1.2375191984760983E-2</v>
      </c>
      <c r="M2906" s="183">
        <f>IFERROR(_xll.qlIndexFixing(Index1Y,$H2906,TRUE,_xll.ohTrigger(RecalcTrigger,Trigger1Y)),NA())</f>
        <v>1.227515603415967E-2</v>
      </c>
      <c r="N2906" s="182">
        <f>IFERROR(_xll.qlIndexFixing(ONIndex1M,I2906,TRUE,_xll.ohTrigger(RecalcTrigger,Trigger1M)),NA())</f>
        <v>1.1485141014473399E-2</v>
      </c>
      <c r="O2906" s="44" t="e">
        <f>IFERROR(_xll.qlIndexFixing(ONIndex3M,I2906,TRUE,_xll.ohTrigger(RecalcTrigger,Trigger3M)),NA())</f>
        <v>#N/A</v>
      </c>
      <c r="P2906" s="44">
        <f>IFERROR(_xll.qlIndexFixing(ONIndex6M,I2906,TRUE,_xll.ohTrigger(RecalcTrigger,Trigger6M)),NA())</f>
        <v>1.2313580825864534E-2</v>
      </c>
      <c r="Q2906" s="183">
        <f>IFERROR(_xll.qlIndexFixing(ONIndex1Y,I2906,TRUE,_xll.ohTrigger(RecalcTrigger,Trigger1Y)),NA())</f>
        <v>1.2127826959336119E-2</v>
      </c>
    </row>
    <row r="2907" spans="2:17" x14ac:dyDescent="0.2">
      <c r="B2907" s="39" t="s">
        <v>42</v>
      </c>
      <c r="D2907" s="42">
        <f>_xll.qlCalendarAdvance(Calendar,$D2906,B2907,"f",FALSE)</f>
        <v>59847</v>
      </c>
      <c r="E2907" s="177">
        <f>_xll.qlInterestRateIndexValueDate(IndexON,D2907)</f>
        <v>59847</v>
      </c>
      <c r="F2907" s="193">
        <f>IFERROR(_xll.qlIndexFixing(IndexON,D2907,TRUE,_xll.ohTrigger(RecalcTrigger,TriggerON)),NA())</f>
        <v>1.1737040437553858E-2</v>
      </c>
      <c r="H2907" s="42">
        <f>_xll.qlCalendarAdvance(Calendar,$H2906,B2907,"f",FALSE)</f>
        <v>59847</v>
      </c>
      <c r="I2907" s="177">
        <f>_xll.qlInterestRateIndexValueDate(Index1M,$H2907)</f>
        <v>59849</v>
      </c>
      <c r="J2907" s="182">
        <f>IFERROR(_xll.qlIndexFixing(Index1M,$H2907,TRUE,_xll.ohTrigger(RecalcTrigger,Trigger1M)),NA())</f>
        <v>1.1501563013044714E-2</v>
      </c>
      <c r="K2907" s="44" t="e">
        <f>IFERROR(_xll.qlIndexFixing(Index3M,H2907,TRUE,_xll.ohTrigger(RecalcTrigger,Trigger3M)),NA())</f>
        <v>#N/A</v>
      </c>
      <c r="L2907" s="44">
        <f>IFERROR(_xll.qlIndexFixing(Index6M,$H2907,TRUE,_xll.ohTrigger(RecalcTrigger,Trigger6M)),NA())</f>
        <v>1.2377066338425349E-2</v>
      </c>
      <c r="M2907" s="183">
        <f>IFERROR(_xll.qlIndexFixing(Index1Y,$H2907,TRUE,_xll.ohTrigger(RecalcTrigger,Trigger1Y)),NA())</f>
        <v>1.2278394307036767E-2</v>
      </c>
      <c r="N2907" s="182">
        <f>IFERROR(_xll.qlIndexFixing(ONIndex1M,I2907,TRUE,_xll.ohTrigger(RecalcTrigger,Trigger1M)),NA())</f>
        <v>1.1489312432004795E-2</v>
      </c>
      <c r="O2907" s="44" t="e">
        <f>IFERROR(_xll.qlIndexFixing(ONIndex3M,I2907,TRUE,_xll.ohTrigger(RecalcTrigger,Trigger3M)),NA())</f>
        <v>#N/A</v>
      </c>
      <c r="P2907" s="44">
        <f>IFERROR(_xll.qlIndexFixing(ONIndex6M,I2907,TRUE,_xll.ohTrigger(RecalcTrigger,Trigger6M)),NA())</f>
        <v>1.2315500344888264E-2</v>
      </c>
      <c r="Q2907" s="183">
        <f>IFERROR(_xll.qlIndexFixing(ONIndex1Y,I2907,TRUE,_xll.ohTrigger(RecalcTrigger,Trigger1Y)),NA())</f>
        <v>1.2129855497633457E-2</v>
      </c>
    </row>
    <row r="2908" spans="2:17" x14ac:dyDescent="0.2">
      <c r="B2908" s="39" t="s">
        <v>42</v>
      </c>
      <c r="D2908" s="42">
        <f>_xll.qlCalendarAdvance(Calendar,$D2907,B2908,"f",FALSE)</f>
        <v>59854</v>
      </c>
      <c r="E2908" s="177">
        <f>_xll.qlInterestRateIndexValueDate(IndexON,D2908)</f>
        <v>59854</v>
      </c>
      <c r="F2908" s="193">
        <f>IFERROR(_xll.qlIndexFixing(IndexON,D2908,TRUE,_xll.ohTrigger(RecalcTrigger,TriggerON)),NA())</f>
        <v>1.1742557938170251E-2</v>
      </c>
      <c r="H2908" s="42">
        <f>_xll.qlCalendarAdvance(Calendar,$H2907,B2908,"f",FALSE)</f>
        <v>59854</v>
      </c>
      <c r="I2908" s="177">
        <f>_xll.qlInterestRateIndexValueDate(Index1M,$H2908)</f>
        <v>59856</v>
      </c>
      <c r="J2908" s="182">
        <f>IFERROR(_xll.qlIndexFixing(Index1M,$H2908,TRUE,_xll.ohTrigger(RecalcTrigger,Trigger1M)),NA())</f>
        <v>1.1505908370759656E-2</v>
      </c>
      <c r="K2908" s="44" t="e">
        <f>IFERROR(_xll.qlIndexFixing(Index3M,H2908,TRUE,_xll.ohTrigger(RecalcTrigger,Trigger3M)),NA())</f>
        <v>#N/A</v>
      </c>
      <c r="L2908" s="44">
        <f>IFERROR(_xll.qlIndexFixing(Index6M,$H2908,TRUE,_xll.ohTrigger(RecalcTrigger,Trigger6M)),NA())</f>
        <v>1.2378936004218084E-2</v>
      </c>
      <c r="M2908" s="183">
        <f>IFERROR(_xll.qlIndexFixing(Index1Y,$H2908,TRUE,_xll.ohTrigger(RecalcTrigger,Trigger1Y)),NA())</f>
        <v>1.2281679461980702E-2</v>
      </c>
      <c r="N2908" s="182">
        <f>IFERROR(_xll.qlIndexFixing(ONIndex1M,I2908,TRUE,_xll.ohTrigger(RecalcTrigger,Trigger1M)),NA())</f>
        <v>1.1493549772243483E-2</v>
      </c>
      <c r="O2908" s="44" t="e">
        <f>IFERROR(_xll.qlIndexFixing(ONIndex3M,I2908,TRUE,_xll.ohTrigger(RecalcTrigger,Trigger3M)),NA())</f>
        <v>#N/A</v>
      </c>
      <c r="P2908" s="44">
        <f>IFERROR(_xll.qlIndexFixing(ONIndex6M,I2908,TRUE,_xll.ohTrigger(RecalcTrigger,Trigger6M)),NA())</f>
        <v>1.2317415393328091E-2</v>
      </c>
      <c r="Q2908" s="183">
        <f>IFERROR(_xll.qlIndexFixing(ONIndex1Y,I2908,TRUE,_xll.ohTrigger(RecalcTrigger,Trigger1Y)),NA())</f>
        <v>1.2131928742489251E-2</v>
      </c>
    </row>
    <row r="2909" spans="2:17" x14ac:dyDescent="0.2">
      <c r="B2909" s="39" t="s">
        <v>42</v>
      </c>
      <c r="D2909" s="42">
        <f>_xll.qlCalendarAdvance(Calendar,$D2908,B2909,"f",FALSE)</f>
        <v>59861</v>
      </c>
      <c r="E2909" s="177">
        <f>_xll.qlInterestRateIndexValueDate(IndexON,D2909)</f>
        <v>59861</v>
      </c>
      <c r="F2909" s="193">
        <f>IFERROR(_xll.qlIndexFixing(IndexON,D2909,TRUE,_xll.ohTrigger(RecalcTrigger,TriggerON)),NA())</f>
        <v>1.1748139985234829E-2</v>
      </c>
      <c r="H2909" s="42">
        <f>_xll.qlCalendarAdvance(Calendar,$H2908,B2909,"f",FALSE)</f>
        <v>59861</v>
      </c>
      <c r="I2909" s="177">
        <f>_xll.qlInterestRateIndexValueDate(Index1M,$H2909)</f>
        <v>59863</v>
      </c>
      <c r="J2909" s="182">
        <f>IFERROR(_xll.qlIndexFixing(Index1M,$H2909,TRUE,_xll.ohTrigger(RecalcTrigger,Trigger1M)),NA())</f>
        <v>1.1510319954768724E-2</v>
      </c>
      <c r="K2909" s="44" t="e">
        <f>IFERROR(_xll.qlIndexFixing(Index3M,H2909,TRUE,_xll.ohTrigger(RecalcTrigger,Trigger3M)),NA())</f>
        <v>#N/A</v>
      </c>
      <c r="L2909" s="44">
        <f>IFERROR(_xll.qlIndexFixing(Index6M,$H2909,TRUE,_xll.ohTrigger(RecalcTrigger,Trigger6M)),NA())</f>
        <v>1.2380800966653557E-2</v>
      </c>
      <c r="M2909" s="183">
        <f>IFERROR(_xll.qlIndexFixing(Index1Y,$H2909,TRUE,_xll.ohTrigger(RecalcTrigger,Trigger1Y)),NA())</f>
        <v>1.2285011562288202E-2</v>
      </c>
      <c r="N2909" s="182">
        <f>IFERROR(_xll.qlIndexFixing(ONIndex1M,I2909,TRUE,_xll.ohTrigger(RecalcTrigger,Trigger1M)),NA())</f>
        <v>1.149785312775542E-2</v>
      </c>
      <c r="O2909" s="44" t="e">
        <f>IFERROR(_xll.qlIndexFixing(ONIndex3M,I2909,TRUE,_xll.ohTrigger(RecalcTrigger,Trigger3M)),NA())</f>
        <v>#N/A</v>
      </c>
      <c r="P2909" s="44">
        <f>IFERROR(_xll.qlIndexFixing(ONIndex6M,I2909,TRUE,_xll.ohTrigger(RecalcTrigger,Trigger6M)),NA())</f>
        <v>1.2319325955676419E-2</v>
      </c>
      <c r="Q2909" s="183">
        <f>IFERROR(_xll.qlIndexFixing(ONIndex1Y,I2909,TRUE,_xll.ohTrigger(RecalcTrigger,Trigger1Y)),NA())</f>
        <v>1.213404675593388E-2</v>
      </c>
    </row>
    <row r="2910" spans="2:17" x14ac:dyDescent="0.2">
      <c r="B2910" s="39" t="s">
        <v>42</v>
      </c>
      <c r="D2910" s="42">
        <f>_xll.qlCalendarAdvance(Calendar,$D2909,B2910,"f",FALSE)</f>
        <v>59868</v>
      </c>
      <c r="E2910" s="177">
        <f>_xll.qlInterestRateIndexValueDate(IndexON,D2910)</f>
        <v>59868</v>
      </c>
      <c r="F2910" s="193">
        <f>IFERROR(_xll.qlIndexFixing(IndexON,D2910,TRUE,_xll.ohTrigger(RecalcTrigger,TriggerON)),NA())</f>
        <v>1.1753786666917065E-2</v>
      </c>
      <c r="H2910" s="42">
        <f>_xll.qlCalendarAdvance(Calendar,$H2909,B2910,"f",FALSE)</f>
        <v>59868</v>
      </c>
      <c r="I2910" s="177">
        <f>_xll.qlInterestRateIndexValueDate(Index1M,$H2910)</f>
        <v>59870</v>
      </c>
      <c r="J2910" s="182">
        <f>IFERROR(_xll.qlIndexFixing(Index1M,$H2910,TRUE,_xll.ohTrigger(RecalcTrigger,Trigger1M)),NA())</f>
        <v>1.1514797858047869E-2</v>
      </c>
      <c r="K2910" s="44" t="e">
        <f>IFERROR(_xll.qlIndexFixing(Index3M,H2910,TRUE,_xll.ohTrigger(RecalcTrigger,Trigger3M)),NA())</f>
        <v>#N/A</v>
      </c>
      <c r="L2910" s="44">
        <f>IFERROR(_xll.qlIndexFixing(Index6M,$H2910,TRUE,_xll.ohTrigger(RecalcTrigger,Trigger6M)),NA())</f>
        <v>1.2382661210248764E-2</v>
      </c>
      <c r="M2910" s="183">
        <f>IFERROR(_xll.qlIndexFixing(Index1Y,$H2910,TRUE,_xll.ohTrigger(RecalcTrigger,Trigger1Y)),NA())</f>
        <v>1.2286948412916587E-2</v>
      </c>
      <c r="N2910" s="182">
        <f>IFERROR(_xll.qlIndexFixing(ONIndex1M,I2910,TRUE,_xll.ohTrigger(RecalcTrigger,Trigger1M)),NA())</f>
        <v>1.1502222591586175E-2</v>
      </c>
      <c r="O2910" s="44" t="e">
        <f>IFERROR(_xll.qlIndexFixing(ONIndex3M,I2910,TRUE,_xll.ohTrigger(RecalcTrigger,Trigger3M)),NA())</f>
        <v>#N/A</v>
      </c>
      <c r="P2910" s="44">
        <f>IFERROR(_xll.qlIndexFixing(ONIndex6M,I2910,TRUE,_xll.ohTrigger(RecalcTrigger,Trigger6M)),NA())</f>
        <v>1.2321232016745398E-2</v>
      </c>
      <c r="Q2910" s="183">
        <f>IFERROR(_xll.qlIndexFixing(ONIndex1Y,I2910,TRUE,_xll.ohTrigger(RecalcTrigger,Trigger1Y)),NA())</f>
        <v>1.2136209600157599E-2</v>
      </c>
    </row>
    <row r="2911" spans="2:17" x14ac:dyDescent="0.2">
      <c r="B2911" s="39" t="s">
        <v>42</v>
      </c>
      <c r="D2911" s="42">
        <f>_xll.qlCalendarAdvance(Calendar,$D2910,B2911,"f",FALSE)</f>
        <v>59875</v>
      </c>
      <c r="E2911" s="177">
        <f>_xll.qlInterestRateIndexValueDate(IndexON,D2911)</f>
        <v>59875</v>
      </c>
      <c r="F2911" s="193">
        <f>IFERROR(_xll.qlIndexFixing(IndexON,D2911,TRUE,_xll.ohTrigger(RecalcTrigger,TriggerON)),NA())</f>
        <v>1.1759498071706176E-2</v>
      </c>
      <c r="H2911" s="42">
        <f>_xll.qlCalendarAdvance(Calendar,$H2910,B2911,"f",FALSE)</f>
        <v>59875</v>
      </c>
      <c r="I2911" s="177">
        <f>_xll.qlInterestRateIndexValueDate(Index1M,$H2911)</f>
        <v>59877</v>
      </c>
      <c r="J2911" s="182">
        <f>IFERROR(_xll.qlIndexFixing(Index1M,$H2911,TRUE,_xll.ohTrigger(RecalcTrigger,Trigger1M)),NA())</f>
        <v>1.151934217357046E-2</v>
      </c>
      <c r="K2911" s="44" t="e">
        <f>IFERROR(_xll.qlIndexFixing(Index3M,H2911,TRUE,_xll.ohTrigger(RecalcTrigger,Trigger3M)),NA())</f>
        <v>#N/A</v>
      </c>
      <c r="L2911" s="44">
        <f>IFERROR(_xll.qlIndexFixing(Index6M,$H2911,TRUE,_xll.ohTrigger(RecalcTrigger,Trigger6M)),NA())</f>
        <v>1.2385547060016598E-2</v>
      </c>
      <c r="M2911" s="183">
        <f>IFERROR(_xll.qlIndexFixing(Index1Y,$H2911,TRUE,_xll.ohTrigger(RecalcTrigger,Trigger1Y)),NA())</f>
        <v>1.2291816852220434E-2</v>
      </c>
      <c r="N2911" s="182">
        <f>IFERROR(_xll.qlIndexFixing(ONIndex1M,I2911,TRUE,_xll.ohTrigger(RecalcTrigger,Trigger1M)),NA())</f>
        <v>1.1506658256461577E-2</v>
      </c>
      <c r="O2911" s="44" t="e">
        <f>IFERROR(_xll.qlIndexFixing(ONIndex3M,I2911,TRUE,_xll.ohTrigger(RecalcTrigger,Trigger3M)),NA())</f>
        <v>#N/A</v>
      </c>
      <c r="P2911" s="44">
        <f>IFERROR(_xll.qlIndexFixing(ONIndex6M,I2911,TRUE,_xll.ohTrigger(RecalcTrigger,Trigger6M)),NA())</f>
        <v>1.2323133561027433E-2</v>
      </c>
      <c r="Q2911" s="183">
        <f>IFERROR(_xll.qlIndexFixing(ONIndex1Y,I2911,TRUE,_xll.ohTrigger(RecalcTrigger,Trigger1Y)),NA())</f>
        <v>1.2138417337270724E-2</v>
      </c>
    </row>
    <row r="2912" spans="2:17" x14ac:dyDescent="0.2">
      <c r="B2912" s="39" t="s">
        <v>42</v>
      </c>
      <c r="D2912" s="42">
        <f>_xll.qlCalendarAdvance(Calendar,$D2911,B2912,"f",FALSE)</f>
        <v>59882</v>
      </c>
      <c r="E2912" s="177">
        <f>_xll.qlInterestRateIndexValueDate(IndexON,D2912)</f>
        <v>59882</v>
      </c>
      <c r="F2912" s="193">
        <f>IFERROR(_xll.qlIndexFixing(IndexON,D2912,TRUE,_xll.ohTrigger(RecalcTrigger,TriggerON)),NA())</f>
        <v>1.1765274288171312E-2</v>
      </c>
      <c r="H2912" s="42">
        <f>_xll.qlCalendarAdvance(Calendar,$H2911,B2912,"f",FALSE)</f>
        <v>59882</v>
      </c>
      <c r="I2912" s="177">
        <f>_xll.qlInterestRateIndexValueDate(Index1M,$H2912)</f>
        <v>59884</v>
      </c>
      <c r="J2912" s="182">
        <f>IFERROR(_xll.qlIndexFixing(Index1M,$H2912,TRUE,_xll.ohTrigger(RecalcTrigger,Trigger1M)),NA())</f>
        <v>1.1523952994320182E-2</v>
      </c>
      <c r="K2912" s="44" t="e">
        <f>IFERROR(_xll.qlIndexFixing(Index3M,H2912,TRUE,_xll.ohTrigger(RecalcTrigger,Trigger3M)),NA())</f>
        <v>#N/A</v>
      </c>
      <c r="L2912" s="44">
        <f>IFERROR(_xll.qlIndexFixing(Index6M,$H2912,TRUE,_xll.ohTrigger(RecalcTrigger,Trigger6M)),NA())</f>
        <v>1.2387396975491025E-2</v>
      </c>
      <c r="M2912" s="183">
        <f>IFERROR(_xll.qlIndexFixing(Index1Y,$H2912,TRUE,_xll.ohTrigger(RecalcTrigger,Trigger1Y)),NA())</f>
        <v>1.2295290168476513E-2</v>
      </c>
      <c r="N2912" s="182">
        <f>IFERROR(_xll.qlIndexFixing(ONIndex1M,I2912,TRUE,_xll.ohTrigger(RecalcTrigger,Trigger1M)),NA())</f>
        <v>1.1511160215107452E-2</v>
      </c>
      <c r="O2912" s="44" t="e">
        <f>IFERROR(_xll.qlIndexFixing(ONIndex3M,I2912,TRUE,_xll.ohTrigger(RecalcTrigger,Trigger3M)),NA())</f>
        <v>#N/A</v>
      </c>
      <c r="P2912" s="44">
        <f>IFERROR(_xll.qlIndexFixing(ONIndex6M,I2912,TRUE,_xll.ohTrigger(RecalcTrigger,Trigger6M)),NA())</f>
        <v>1.2325030573254736E-2</v>
      </c>
      <c r="Q2912" s="183">
        <f>IFERROR(_xll.qlIndexFixing(ONIndex1Y,I2912,TRUE,_xll.ohTrigger(RecalcTrigger,Trigger1Y)),NA())</f>
        <v>1.2140670029063827E-2</v>
      </c>
    </row>
    <row r="2913" spans="2:17" x14ac:dyDescent="0.2">
      <c r="B2913" s="39" t="s">
        <v>42</v>
      </c>
      <c r="D2913" s="42">
        <f>_xll.qlCalendarAdvance(Calendar,$D2912,B2913,"f",FALSE)</f>
        <v>59889</v>
      </c>
      <c r="E2913" s="177">
        <f>_xll.qlInterestRateIndexValueDate(IndexON,D2913)</f>
        <v>59889</v>
      </c>
      <c r="F2913" s="193">
        <f>IFERROR(_xll.qlIndexFixing(IndexON,D2913,TRUE,_xll.ohTrigger(RecalcTrigger,TriggerON)),NA())</f>
        <v>1.1771115404721755E-2</v>
      </c>
      <c r="H2913" s="42">
        <f>_xll.qlCalendarAdvance(Calendar,$H2912,B2913,"f",FALSE)</f>
        <v>59889</v>
      </c>
      <c r="I2913" s="177">
        <f>_xll.qlInterestRateIndexValueDate(Index1M,$H2913)</f>
        <v>59891</v>
      </c>
      <c r="J2913" s="182">
        <f>IFERROR(_xll.qlIndexFixing(Index1M,$H2913,TRUE,_xll.ohTrigger(RecalcTrigger,Trigger1M)),NA())</f>
        <v>1.1528630413275565E-2</v>
      </c>
      <c r="K2913" s="44" t="e">
        <f>IFERROR(_xll.qlIndexFixing(Index3M,H2913,TRUE,_xll.ohTrigger(RecalcTrigger,Trigger3M)),NA())</f>
        <v>#N/A</v>
      </c>
      <c r="L2913" s="44">
        <f>IFERROR(_xll.qlIndexFixing(Index6M,$H2913,TRUE,_xll.ohTrigger(RecalcTrigger,Trigger6M)),NA())</f>
        <v>1.2389242121889507E-2</v>
      </c>
      <c r="M2913" s="183">
        <f>IFERROR(_xll.qlIndexFixing(Index1Y,$H2913,TRUE,_xll.ohTrigger(RecalcTrigger,Trigger1Y)),NA())</f>
        <v>1.2298810683359506E-2</v>
      </c>
      <c r="N2913" s="182">
        <f>IFERROR(_xll.qlIndexFixing(ONIndex1M,I2913,TRUE,_xll.ohTrigger(RecalcTrigger,Trigger1M)),NA())</f>
        <v>1.1517046008480136E-2</v>
      </c>
      <c r="O2913" s="44" t="e">
        <f>IFERROR(_xll.qlIndexFixing(ONIndex3M,I2913,TRUE,_xll.ohTrigger(RecalcTrigger,Trigger3M)),NA())</f>
        <v>#N/A</v>
      </c>
      <c r="P2913" s="44">
        <f>IFERROR(_xll.qlIndexFixing(ONIndex6M,I2913,TRUE,_xll.ohTrigger(RecalcTrigger,Trigger6M)),NA())</f>
        <v>1.2327462904710984E-2</v>
      </c>
      <c r="Q2913" s="183">
        <f>IFERROR(_xll.qlIndexFixing(ONIndex1Y,I2913,TRUE,_xll.ohTrigger(RecalcTrigger,Trigger1Y)),NA())</f>
        <v>1.2143632503089918E-2</v>
      </c>
    </row>
    <row r="2914" spans="2:17" x14ac:dyDescent="0.2">
      <c r="B2914" s="39" t="s">
        <v>42</v>
      </c>
      <c r="D2914" s="42">
        <f>_xll.qlCalendarAdvance(Calendar,$D2913,B2914,"f",FALSE)</f>
        <v>59897</v>
      </c>
      <c r="E2914" s="177">
        <f>_xll.qlInterestRateIndexValueDate(IndexON,D2914)</f>
        <v>59897</v>
      </c>
      <c r="F2914" s="193">
        <f>IFERROR(_xll.qlIndexFixing(IndexON,D2914,TRUE,_xll.ohTrigger(RecalcTrigger,TriggerON)),NA())</f>
        <v>1.1777870549325442E-2</v>
      </c>
      <c r="H2914" s="42">
        <f>_xll.qlCalendarAdvance(Calendar,$H2913,B2914,"f",FALSE)</f>
        <v>59897</v>
      </c>
      <c r="I2914" s="177">
        <f>_xll.qlInterestRateIndexValueDate(Index1M,$H2914)</f>
        <v>59901</v>
      </c>
      <c r="J2914" s="182">
        <f>IFERROR(_xll.qlIndexFixing(Index1M,$H2914,TRUE,_xll.ohTrigger(RecalcTrigger,Trigger1M)),NA())</f>
        <v>1.1535428152184109E-2</v>
      </c>
      <c r="K2914" s="44" t="e">
        <f>IFERROR(_xll.qlIndexFixing(Index3M,H2914,TRUE,_xll.ohTrigger(RecalcTrigger,Trigger3M)),NA())</f>
        <v>#N/A</v>
      </c>
      <c r="L2914" s="44">
        <f>IFERROR(_xll.qlIndexFixing(Index6M,$H2914,TRUE,_xll.ohTrigger(RecalcTrigger,Trigger6M)),NA())</f>
        <v>1.2390842310638868E-2</v>
      </c>
      <c r="M2914" s="183">
        <f>IFERROR(_xll.qlIndexFixing(Index1Y,$H2914,TRUE,_xll.ohTrigger(RecalcTrigger,Trigger1Y)),NA())</f>
        <v>1.2303425255055752E-2</v>
      </c>
      <c r="N2914" s="182">
        <f>IFERROR(_xll.qlIndexFixing(ONIndex1M,I2914,TRUE,_xll.ohTrigger(RecalcTrigger,Trigger1M)),NA())</f>
        <v>1.1521699844596611E-2</v>
      </c>
      <c r="O2914" s="44" t="e">
        <f>IFERROR(_xll.qlIndexFixing(ONIndex3M,I2914,TRUE,_xll.ohTrigger(RecalcTrigger,Trigger3M)),NA())</f>
        <v>#N/A</v>
      </c>
      <c r="P2914" s="44">
        <f>IFERROR(_xll.qlIndexFixing(ONIndex6M,I2914,TRUE,_xll.ohTrigger(RecalcTrigger,Trigger6M)),NA())</f>
        <v>1.2329349499990983E-2</v>
      </c>
      <c r="Q2914" s="183">
        <f>IFERROR(_xll.qlIndexFixing(ONIndex1Y,I2914,TRUE,_xll.ohTrigger(RecalcTrigger,Trigger1Y)),NA())</f>
        <v>1.2145988181861966E-2</v>
      </c>
    </row>
    <row r="2915" spans="2:17" x14ac:dyDescent="0.2">
      <c r="B2915" s="39" t="s">
        <v>42</v>
      </c>
      <c r="D2915" s="42">
        <f>_xll.qlCalendarAdvance(Calendar,$D2914,B2915,"f",FALSE)</f>
        <v>59904</v>
      </c>
      <c r="E2915" s="177">
        <f>_xll.qlInterestRateIndexValueDate(IndexON,D2915)</f>
        <v>59904</v>
      </c>
      <c r="F2915" s="193">
        <f>IFERROR(_xll.qlIndexFixing(IndexON,D2915,TRUE,_xll.ohTrigger(RecalcTrigger,TriggerON)),NA())</f>
        <v>1.1783851035191972E-2</v>
      </c>
      <c r="H2915" s="42">
        <f>_xll.qlCalendarAdvance(Calendar,$H2914,B2915,"f",FALSE)</f>
        <v>59904</v>
      </c>
      <c r="I2915" s="177">
        <f>_xll.qlInterestRateIndexValueDate(Index1M,$H2915)</f>
        <v>59908</v>
      </c>
      <c r="J2915" s="182">
        <f>IFERROR(_xll.qlIndexFixing(Index1M,$H2915,TRUE,_xll.ohTrigger(RecalcTrigger,Trigger1M)),NA())</f>
        <v>1.1540267696740178E-2</v>
      </c>
      <c r="K2915" s="44" t="e">
        <f>IFERROR(_xll.qlIndexFixing(Index3M,H2915,TRUE,_xll.ohTrigger(RecalcTrigger,Trigger3M)),NA())</f>
        <v>#N/A</v>
      </c>
      <c r="L2915" s="44">
        <f>IFERROR(_xll.qlIndexFixing(Index6M,$H2915,TRUE,_xll.ohTrigger(RecalcTrigger,Trigger6M)),NA())</f>
        <v>1.2392676667479358E-2</v>
      </c>
      <c r="M2915" s="183">
        <f>IFERROR(_xll.qlIndexFixing(Index1Y,$H2915,TRUE,_xll.ohTrigger(RecalcTrigger,Trigger1Y)),NA())</f>
        <v>1.2307057111805958E-2</v>
      </c>
      <c r="N2915" s="182">
        <f>IFERROR(_xll.qlIndexFixing(ONIndex1M,I2915,TRUE,_xll.ohTrigger(RecalcTrigger,Trigger1M)),NA())</f>
        <v>1.1525741850526572E-2</v>
      </c>
      <c r="O2915" s="44" t="e">
        <f>IFERROR(_xll.qlIndexFixing(ONIndex3M,I2915,TRUE,_xll.ohTrigger(RecalcTrigger,Trigger3M)),NA())</f>
        <v>#N/A</v>
      </c>
      <c r="P2915" s="44">
        <f>IFERROR(_xll.qlIndexFixing(ONIndex6M,I2915,TRUE,_xll.ohTrigger(RecalcTrigger,Trigger6M)),NA())</f>
        <v>1.2330962934736789E-2</v>
      </c>
      <c r="Q2915" s="183">
        <f>IFERROR(_xll.qlIndexFixing(ONIndex1Y,I2915,TRUE,_xll.ohTrigger(RecalcTrigger,Trigger1Y)),NA())</f>
        <v>1.2148043275477249E-2</v>
      </c>
    </row>
    <row r="2916" spans="2:17" x14ac:dyDescent="0.2">
      <c r="B2916" s="39" t="s">
        <v>42</v>
      </c>
      <c r="D2916" s="42">
        <f>_xll.qlCalendarAdvance(Calendar,$D2915,B2916,"f",FALSE)</f>
        <v>59911</v>
      </c>
      <c r="E2916" s="177">
        <f>_xll.qlInterestRateIndexValueDate(IndexON,D2916)</f>
        <v>59911</v>
      </c>
      <c r="F2916" s="193">
        <f>IFERROR(_xll.qlIndexFixing(IndexON,D2916,TRUE,_xll.ohTrigger(RecalcTrigger,TriggerON)),NA())</f>
        <v>1.1789896699081481E-2</v>
      </c>
      <c r="H2916" s="42">
        <f>_xll.qlCalendarAdvance(Calendar,$H2915,B2916,"f",FALSE)</f>
        <v>59911</v>
      </c>
      <c r="I2916" s="177">
        <f>_xll.qlInterestRateIndexValueDate(Index1M,$H2916)</f>
        <v>59915</v>
      </c>
      <c r="J2916" s="182">
        <f>IFERROR(_xll.qlIndexFixing(Index1M,$H2916,TRUE,_xll.ohTrigger(RecalcTrigger,Trigger1M)),NA())</f>
        <v>1.1545174158299799E-2</v>
      </c>
      <c r="K2916" s="44" t="e">
        <f>IFERROR(_xll.qlIndexFixing(Index3M,H2916,TRUE,_xll.ohTrigger(RecalcTrigger,Trigger3M)),NA())</f>
        <v>#N/A</v>
      </c>
      <c r="L2916" s="44">
        <f>IFERROR(_xll.qlIndexFixing(Index6M,$H2916,TRUE,_xll.ohTrigger(RecalcTrigger,Trigger6M)),NA())</f>
        <v>1.2394506205935915E-2</v>
      </c>
      <c r="M2916" s="183">
        <f>IFERROR(_xll.qlIndexFixing(Index1Y,$H2916,TRUE,_xll.ohTrigger(RecalcTrigger,Trigger1Y)),NA())</f>
        <v>1.2310736378188011E-2</v>
      </c>
      <c r="N2916" s="182">
        <f>IFERROR(_xll.qlIndexFixing(ONIndex1M,I2916,TRUE,_xll.ohTrigger(RecalcTrigger,Trigger1M)),NA())</f>
        <v>1.1530519443967435E-2</v>
      </c>
      <c r="O2916" s="44" t="e">
        <f>IFERROR(_xll.qlIndexFixing(ONIndex3M,I2916,TRUE,_xll.ohTrigger(RecalcTrigger,Trigger3M)),NA())</f>
        <v>#N/A</v>
      </c>
      <c r="P2916" s="44">
        <f>IFERROR(_xll.qlIndexFixing(ONIndex6M,I2916,TRUE,_xll.ohTrigger(RecalcTrigger,Trigger6M)),NA())</f>
        <v>1.2332841007154371E-2</v>
      </c>
      <c r="Q2916" s="183">
        <f>IFERROR(_xll.qlIndexFixing(ONIndex1Y,I2916,TRUE,_xll.ohTrigger(RecalcTrigger,Trigger1Y)),NA())</f>
        <v>1.2150482869843771E-2</v>
      </c>
    </row>
    <row r="2917" spans="2:17" x14ac:dyDescent="0.2">
      <c r="B2917" s="39" t="s">
        <v>42</v>
      </c>
      <c r="D2917" s="42">
        <f>_xll.qlCalendarAdvance(Calendar,$D2916,B2917,"f",FALSE)</f>
        <v>59918</v>
      </c>
      <c r="E2917" s="177">
        <f>_xll.qlInterestRateIndexValueDate(IndexON,D2917)</f>
        <v>59918</v>
      </c>
      <c r="F2917" s="193">
        <f>IFERROR(_xll.qlIndexFixing(IndexON,D2917,TRUE,_xll.ohTrigger(RecalcTrigger,TriggerON)),NA())</f>
        <v>1.1796007629323313E-2</v>
      </c>
      <c r="H2917" s="42">
        <f>_xll.qlCalendarAdvance(Calendar,$H2916,B2917,"f",FALSE)</f>
        <v>59918</v>
      </c>
      <c r="I2917" s="177">
        <f>_xll.qlInterestRateIndexValueDate(Index1M,$H2917)</f>
        <v>59922</v>
      </c>
      <c r="J2917" s="182">
        <f>IFERROR(_xll.qlIndexFixing(Index1M,$H2917,TRUE,_xll.ohTrigger(RecalcTrigger,Trigger1M)),NA())</f>
        <v>1.1550147629844076E-2</v>
      </c>
      <c r="K2917" s="44" t="e">
        <f>IFERROR(_xll.qlIndexFixing(Index3M,H2917,TRUE,_xll.ohTrigger(RecalcTrigger,Trigger3M)),NA())</f>
        <v>#N/A</v>
      </c>
      <c r="L2917" s="44">
        <f>IFERROR(_xll.qlIndexFixing(Index6M,$H2917,TRUE,_xll.ohTrigger(RecalcTrigger,Trigger6M)),NA())</f>
        <v>1.2396330910522904E-2</v>
      </c>
      <c r="M2917" s="183">
        <f>IFERROR(_xll.qlIndexFixing(Index1Y,$H2917,TRUE,_xll.ohTrigger(RecalcTrigger,Trigger1Y)),NA())</f>
        <v>1.2314463117559757E-2</v>
      </c>
      <c r="N2917" s="182">
        <f>IFERROR(_xll.qlIndexFixing(ONIndex1M,I2917,TRUE,_xll.ohTrigger(RecalcTrigger,Trigger1M)),NA())</f>
        <v>1.1535363808636845E-2</v>
      </c>
      <c r="O2917" s="44" t="e">
        <f>IFERROR(_xll.qlIndexFixing(ONIndex3M,I2917,TRUE,_xll.ohTrigger(RecalcTrigger,Trigger3M)),NA())</f>
        <v>#N/A</v>
      </c>
      <c r="P2917" s="44">
        <f>IFERROR(_xll.qlIndexFixing(ONIndex6M,I2917,TRUE,_xll.ohTrigger(RecalcTrigger,Trigger6M)),NA())</f>
        <v>1.2334714468460461E-2</v>
      </c>
      <c r="Q2917" s="183">
        <f>IFERROR(_xll.qlIndexFixing(ONIndex1Y,I2917,TRUE,_xll.ohTrigger(RecalcTrigger,Trigger1Y)),NA())</f>
        <v>1.2152967738234821E-2</v>
      </c>
    </row>
    <row r="2918" spans="2:17" x14ac:dyDescent="0.2">
      <c r="B2918" s="39" t="s">
        <v>42</v>
      </c>
      <c r="D2918" s="42">
        <f>_xll.qlCalendarAdvance(Calendar,$D2917,B2918,"f",FALSE)</f>
        <v>59925</v>
      </c>
      <c r="E2918" s="177">
        <f>_xll.qlInterestRateIndexValueDate(IndexON,D2918)</f>
        <v>59925</v>
      </c>
      <c r="F2918" s="193">
        <f>IFERROR(_xll.qlIndexFixing(IndexON,D2918,TRUE,_xll.ohTrigger(RecalcTrigger,TriggerON)),NA())</f>
        <v>1.1802183914566555E-2</v>
      </c>
      <c r="H2918" s="42">
        <f>_xll.qlCalendarAdvance(Calendar,$H2917,B2918,"f",FALSE)</f>
        <v>59925</v>
      </c>
      <c r="I2918" s="177">
        <f>_xll.qlInterestRateIndexValueDate(Index1M,$H2918)</f>
        <v>59929</v>
      </c>
      <c r="J2918" s="182">
        <f>IFERROR(_xll.qlIndexFixing(Index1M,$H2918,TRUE,_xll.ohTrigger(RecalcTrigger,Trigger1M)),NA())</f>
        <v>1.1555188204359277E-2</v>
      </c>
      <c r="K2918" s="44" t="e">
        <f>IFERROR(_xll.qlIndexFixing(Index3M,H2918,TRUE,_xll.ohTrigger(RecalcTrigger,Trigger3M)),NA())</f>
        <v>#N/A</v>
      </c>
      <c r="L2918" s="44">
        <f>IFERROR(_xll.qlIndexFixing(Index6M,$H2918,TRUE,_xll.ohTrigger(RecalcTrigger,Trigger6M)),NA())</f>
        <v>1.2398150765756446E-2</v>
      </c>
      <c r="M2918" s="183">
        <f>IFERROR(_xll.qlIndexFixing(Index1Y,$H2918,TRUE,_xll.ohTrigger(RecalcTrigger,Trigger1Y)),NA())</f>
        <v>1.23182373932845E-2</v>
      </c>
      <c r="N2918" s="182">
        <f>IFERROR(_xll.qlIndexFixing(ONIndex1M,I2918,TRUE,_xll.ohTrigger(RecalcTrigger,Trigger1M)),NA())</f>
        <v>1.1540275037180692E-2</v>
      </c>
      <c r="O2918" s="44" t="e">
        <f>IFERROR(_xll.qlIndexFixing(ONIndex3M,I2918,TRUE,_xll.ohTrigger(RecalcTrigger,Trigger3M)),NA())</f>
        <v>#N/A</v>
      </c>
      <c r="P2918" s="44">
        <f>IFERROR(_xll.qlIndexFixing(ONIndex6M,I2918,TRUE,_xll.ohTrigger(RecalcTrigger,Trigger6M)),NA())</f>
        <v>1.2336583303067528E-2</v>
      </c>
      <c r="Q2918" s="183">
        <f>IFERROR(_xll.qlIndexFixing(ONIndex1Y,I2918,TRUE,_xll.ohTrigger(RecalcTrigger,Trigger1Y)),NA())</f>
        <v>1.2155497942680782E-2</v>
      </c>
    </row>
    <row r="2919" spans="2:17" x14ac:dyDescent="0.2">
      <c r="B2919" s="39" t="s">
        <v>42</v>
      </c>
      <c r="D2919" s="42">
        <f>_xll.qlCalendarAdvance(Calendar,$D2918,B2919,"f",FALSE)</f>
        <v>59932</v>
      </c>
      <c r="E2919" s="177">
        <f>_xll.qlInterestRateIndexValueDate(IndexON,D2919)</f>
        <v>59932</v>
      </c>
      <c r="F2919" s="193">
        <f>IFERROR(_xll.qlIndexFixing(IndexON,D2919,TRUE,_xll.ohTrigger(RecalcTrigger,TriggerON)),NA())</f>
        <v>1.180842564298068E-2</v>
      </c>
      <c r="H2919" s="42">
        <f>_xll.qlCalendarAdvance(Calendar,$H2918,B2919,"f",FALSE)</f>
        <v>59932</v>
      </c>
      <c r="I2919" s="177">
        <f>_xll.qlInterestRateIndexValueDate(Index1M,$H2919)</f>
        <v>59936</v>
      </c>
      <c r="J2919" s="182">
        <f>IFERROR(_xll.qlIndexFixing(Index1M,$H2919,TRUE,_xll.ohTrigger(RecalcTrigger,Trigger1M)),NA())</f>
        <v>1.1559184266295621E-2</v>
      </c>
      <c r="K2919" s="44" t="e">
        <f>IFERROR(_xll.qlIndexFixing(Index3M,H2919,TRUE,_xll.ohTrigger(RecalcTrigger,Trigger3M)),NA())</f>
        <v>#N/A</v>
      </c>
      <c r="L2919" s="44">
        <f>IFERROR(_xll.qlIndexFixing(Index6M,$H2919,TRUE,_xll.ohTrigger(RecalcTrigger,Trigger6M)),NA())</f>
        <v>1.2399965756150906E-2</v>
      </c>
      <c r="M2919" s="183">
        <f>IFERROR(_xll.qlIndexFixing(Index1Y,$H2919,TRUE,_xll.ohTrigger(RecalcTrigger,Trigger1Y)),NA())</f>
        <v>1.2322059268735369E-2</v>
      </c>
      <c r="N2919" s="182">
        <f>IFERROR(_xll.qlIndexFixing(ONIndex1M,I2919,TRUE,_xll.ohTrigger(RecalcTrigger,Trigger1M)),NA())</f>
        <v>1.1545253222564611E-2</v>
      </c>
      <c r="O2919" s="44" t="e">
        <f>IFERROR(_xll.qlIndexFixing(ONIndex3M,I2919,TRUE,_xll.ohTrigger(RecalcTrigger,Trigger3M)),NA())</f>
        <v>#N/A</v>
      </c>
      <c r="P2919" s="44">
        <f>IFERROR(_xll.qlIndexFixing(ONIndex6M,I2919,TRUE,_xll.ohTrigger(RecalcTrigger,Trigger6M)),NA())</f>
        <v>1.2338447495787719E-2</v>
      </c>
      <c r="Q2919" s="183">
        <f>IFERROR(_xll.qlIndexFixing(ONIndex1Y,I2919,TRUE,_xll.ohTrigger(RecalcTrigger,Trigger1Y)),NA())</f>
        <v>1.215807354529197E-2</v>
      </c>
    </row>
    <row r="2920" spans="2:17" x14ac:dyDescent="0.2">
      <c r="B2920" s="39" t="s">
        <v>42</v>
      </c>
      <c r="D2920" s="42">
        <f>_xll.qlCalendarAdvance(Calendar,$D2919,B2920,"f",FALSE)</f>
        <v>59939</v>
      </c>
      <c r="E2920" s="177">
        <f>_xll.qlInterestRateIndexValueDate(IndexON,D2920)</f>
        <v>59939</v>
      </c>
      <c r="F2920" s="193">
        <f>IFERROR(_xll.qlIndexFixing(IndexON,D2920,TRUE,_xll.ohTrigger(RecalcTrigger,TriggerON)),NA())</f>
        <v>1.1814732903294711E-2</v>
      </c>
      <c r="H2920" s="42">
        <f>_xll.qlCalendarAdvance(Calendar,$H2919,B2920,"f",FALSE)</f>
        <v>59939</v>
      </c>
      <c r="I2920" s="177">
        <f>_xll.qlInterestRateIndexValueDate(Index1M,$H2920)</f>
        <v>59943</v>
      </c>
      <c r="J2920" s="182">
        <f>IFERROR(_xll.qlIndexFixing(Index1M,$H2920,TRUE,_xll.ohTrigger(RecalcTrigger,Trigger1M)),NA())</f>
        <v>1.1564349366218559E-2</v>
      </c>
      <c r="K2920" s="44" t="e">
        <f>IFERROR(_xll.qlIndexFixing(Index3M,H2920,TRUE,_xll.ohTrigger(RecalcTrigger,Trigger3M)),NA())</f>
        <v>#N/A</v>
      </c>
      <c r="L2920" s="44">
        <f>IFERROR(_xll.qlIndexFixing(Index6M,$H2920,TRUE,_xll.ohTrigger(RecalcTrigger,Trigger6M)),NA())</f>
        <v>1.2401775866223288E-2</v>
      </c>
      <c r="M2920" s="183">
        <f>IFERROR(_xll.qlIndexFixing(Index1Y,$H2920,TRUE,_xll.ohTrigger(RecalcTrigger,Trigger1Y)),NA())</f>
        <v>1.2325928807292269E-2</v>
      </c>
      <c r="N2920" s="182">
        <f>IFERROR(_xll.qlIndexFixing(ONIndex1M,I2920,TRUE,_xll.ohTrigger(RecalcTrigger,Trigger1M)),NA())</f>
        <v>1.1550298457594366E-2</v>
      </c>
      <c r="O2920" s="44" t="e">
        <f>IFERROR(_xll.qlIndexFixing(ONIndex3M,I2920,TRUE,_xll.ohTrigger(RecalcTrigger,Trigger3M)),NA())</f>
        <v>#N/A</v>
      </c>
      <c r="P2920" s="44">
        <f>IFERROR(_xll.qlIndexFixing(ONIndex6M,I2920,TRUE,_xll.ohTrigger(RecalcTrigger,Trigger6M)),NA())</f>
        <v>1.234030703111344E-2</v>
      </c>
      <c r="Q2920" s="183">
        <f>IFERROR(_xll.qlIndexFixing(ONIndex1Y,I2920,TRUE,_xll.ohTrigger(RecalcTrigger,Trigger1Y)),NA())</f>
        <v>1.2160694607938893E-2</v>
      </c>
    </row>
    <row r="2921" spans="2:17" x14ac:dyDescent="0.2">
      <c r="B2921" s="39" t="s">
        <v>42</v>
      </c>
      <c r="D2921" s="42">
        <f>_xll.qlCalendarAdvance(Calendar,$D2920,B2921,"f",FALSE)</f>
        <v>59946</v>
      </c>
      <c r="E2921" s="177">
        <f>_xll.qlInterestRateIndexValueDate(IndexON,D2921)</f>
        <v>59946</v>
      </c>
      <c r="F2921" s="193">
        <f>IFERROR(_xll.qlIndexFixing(IndexON,D2921,TRUE,_xll.ohTrigger(RecalcTrigger,TriggerON)),NA())</f>
        <v>1.1821105783678121E-2</v>
      </c>
      <c r="H2921" s="42">
        <f>_xll.qlCalendarAdvance(Calendar,$H2920,B2921,"f",FALSE)</f>
        <v>59946</v>
      </c>
      <c r="I2921" s="177">
        <f>_xll.qlInterestRateIndexValueDate(Index1M,$H2921)</f>
        <v>59950</v>
      </c>
      <c r="J2921" s="182">
        <f>IFERROR(_xll.qlIndexFixing(Index1M,$H2921,TRUE,_xll.ohTrigger(RecalcTrigger,Trigger1M)),NA())</f>
        <v>1.1569581830321939E-2</v>
      </c>
      <c r="K2921" s="44" t="e">
        <f>IFERROR(_xll.qlIndexFixing(Index3M,H2921,TRUE,_xll.ohTrigger(RecalcTrigger,Trigger3M)),NA())</f>
        <v>#N/A</v>
      </c>
      <c r="L2921" s="44">
        <f>IFERROR(_xll.qlIndexFixing(Index6M,$H2921,TRUE,_xll.ohTrigger(RecalcTrigger,Trigger6M)),NA())</f>
        <v>1.2403581080487074E-2</v>
      </c>
      <c r="M2921" s="183">
        <f>IFERROR(_xll.qlIndexFixing(Index1Y,$H2921,TRUE,_xll.ohTrigger(RecalcTrigger,Trigger1Y)),NA())</f>
        <v>1.2329846072344056E-2</v>
      </c>
      <c r="N2921" s="182">
        <f>IFERROR(_xll.qlIndexFixing(ONIndex1M,I2921,TRUE,_xll.ohTrigger(RecalcTrigger,Trigger1M)),NA())</f>
        <v>1.1555410835075719E-2</v>
      </c>
      <c r="O2921" s="44" t="e">
        <f>IFERROR(_xll.qlIndexFixing(ONIndex3M,I2921,TRUE,_xll.ohTrigger(RecalcTrigger,Trigger3M)),NA())</f>
        <v>#N/A</v>
      </c>
      <c r="P2921" s="44">
        <f>IFERROR(_xll.qlIndexFixing(ONIndex6M,I2921,TRUE,_xll.ohTrigger(RecalcTrigger,Trigger6M)),NA())</f>
        <v>1.234216189385684E-2</v>
      </c>
      <c r="Q2921" s="183">
        <f>IFERROR(_xll.qlIndexFixing(ONIndex1Y,I2921,TRUE,_xll.ohTrigger(RecalcTrigger,Trigger1Y)),NA())</f>
        <v>1.2163361192811806E-2</v>
      </c>
    </row>
    <row r="2922" spans="2:17" x14ac:dyDescent="0.2">
      <c r="B2922" s="39" t="s">
        <v>42</v>
      </c>
      <c r="D2922" s="42">
        <f>_xll.qlCalendarAdvance(Calendar,$D2921,B2922,"f",FALSE)</f>
        <v>59953</v>
      </c>
      <c r="E2922" s="177">
        <f>_xll.qlInterestRateIndexValueDate(IndexON,D2922)</f>
        <v>59953</v>
      </c>
      <c r="F2922" s="193">
        <f>IFERROR(_xll.qlIndexFixing(IndexON,D2922,TRUE,_xll.ohTrigger(RecalcTrigger,TriggerON)),NA())</f>
        <v>1.1827544372779997E-2</v>
      </c>
      <c r="H2922" s="42">
        <f>_xll.qlCalendarAdvance(Calendar,$H2921,B2922,"f",FALSE)</f>
        <v>59953</v>
      </c>
      <c r="I2922" s="177">
        <f>_xll.qlInterestRateIndexValueDate(Index1M,$H2922)</f>
        <v>59957</v>
      </c>
      <c r="J2922" s="182">
        <f>IFERROR(_xll.qlIndexFixing(Index1M,$H2922,TRUE,_xll.ohTrigger(RecalcTrigger,Trigger1M)),NA())</f>
        <v>1.1574881751587931E-2</v>
      </c>
      <c r="K2922" s="44" t="e">
        <f>IFERROR(_xll.qlIndexFixing(Index3M,H2922,TRUE,_xll.ohTrigger(RecalcTrigger,Trigger3M)),NA())</f>
        <v>#N/A</v>
      </c>
      <c r="L2922" s="44">
        <f>IFERROR(_xll.qlIndexFixing(Index6M,$H2922,TRUE,_xll.ohTrigger(RecalcTrigger,Trigger6M)),NA())</f>
        <v>1.2405381383459268E-2</v>
      </c>
      <c r="M2922" s="183">
        <f>IFERROR(_xll.qlIndexFixing(Index1Y,$H2922,TRUE,_xll.ohTrigger(RecalcTrigger,Trigger1Y)),NA())</f>
        <v>1.2333811127285049E-2</v>
      </c>
      <c r="N2922" s="182">
        <f>IFERROR(_xll.qlIndexFixing(ONIndex1M,I2922,TRUE,_xll.ohTrigger(RecalcTrigger,Trigger1M)),NA())</f>
        <v>1.1560590447734498E-2</v>
      </c>
      <c r="O2922" s="44" t="e">
        <f>IFERROR(_xll.qlIndexFixing(ONIndex3M,I2922,TRUE,_xll.ohTrigger(RecalcTrigger,Trigger3M)),NA())</f>
        <v>#N/A</v>
      </c>
      <c r="P2922" s="44">
        <f>IFERROR(_xll.qlIndexFixing(ONIndex6M,I2922,TRUE,_xll.ohTrigger(RecalcTrigger,Trigger6M)),NA())</f>
        <v>1.2344012068430388E-2</v>
      </c>
      <c r="Q2922" s="183">
        <f>IFERROR(_xll.qlIndexFixing(ONIndex1Y,I2922,TRUE,_xll.ohTrigger(RecalcTrigger,Trigger1Y)),NA())</f>
        <v>1.2166073362021024E-2</v>
      </c>
    </row>
    <row r="2923" spans="2:17" x14ac:dyDescent="0.2">
      <c r="B2923" s="39" t="s">
        <v>42</v>
      </c>
      <c r="D2923" s="42">
        <f>_xll.qlCalendarAdvance(Calendar,$D2922,B2923,"f",FALSE)</f>
        <v>59960</v>
      </c>
      <c r="E2923" s="177">
        <f>_xll.qlInterestRateIndexValueDate(IndexON,D2923)</f>
        <v>59960</v>
      </c>
      <c r="F2923" s="193">
        <f>IFERROR(_xll.qlIndexFixing(IndexON,D2923,TRUE,_xll.ohTrigger(RecalcTrigger,TriggerON)),NA())</f>
        <v>1.1834048758849747E-2</v>
      </c>
      <c r="H2923" s="42">
        <f>_xll.qlCalendarAdvance(Calendar,$H2922,B2923,"f",FALSE)</f>
        <v>59960</v>
      </c>
      <c r="I2923" s="177">
        <f>_xll.qlInterestRateIndexValueDate(Index1M,$H2923)</f>
        <v>59964</v>
      </c>
      <c r="J2923" s="182">
        <f>IFERROR(_xll.qlIndexFixing(Index1M,$H2923,TRUE,_xll.ohTrigger(RecalcTrigger,Trigger1M)),NA())</f>
        <v>1.1581400876165316E-2</v>
      </c>
      <c r="K2923" s="44" t="e">
        <f>IFERROR(_xll.qlIndexFixing(Index3M,H2923,TRUE,_xll.ohTrigger(RecalcTrigger,Trigger3M)),NA())</f>
        <v>#N/A</v>
      </c>
      <c r="L2923" s="44">
        <f>IFERROR(_xll.qlIndexFixing(Index6M,$H2923,TRUE,_xll.ohTrigger(RecalcTrigger,Trigger6M)),NA())</f>
        <v>1.2407856501746995E-2</v>
      </c>
      <c r="M2923" s="183">
        <f>IFERROR(_xll.qlIndexFixing(Index1Y,$H2923,TRUE,_xll.ohTrigger(RecalcTrigger,Trigger1Y)),NA())</f>
        <v>1.233729551129395E-2</v>
      </c>
      <c r="N2923" s="182">
        <f>IFERROR(_xll.qlIndexFixing(ONIndex1M,I2923,TRUE,_xll.ohTrigger(RecalcTrigger,Trigger1M)),NA())</f>
        <v>1.1565837388616274E-2</v>
      </c>
      <c r="O2923" s="44" t="e">
        <f>IFERROR(_xll.qlIndexFixing(ONIndex3M,I2923,TRUE,_xll.ohTrigger(RecalcTrigger,Trigger3M)),NA())</f>
        <v>#N/A</v>
      </c>
      <c r="P2923" s="44">
        <f>IFERROR(_xll.qlIndexFixing(ONIndex6M,I2923,TRUE,_xll.ohTrigger(RecalcTrigger,Trigger6M)),NA())</f>
        <v>1.2345857539566296E-2</v>
      </c>
      <c r="Q2923" s="183">
        <f>IFERROR(_xll.qlIndexFixing(ONIndex1Y,I2923,TRUE,_xll.ohTrigger(RecalcTrigger,Trigger1Y)),NA())</f>
        <v>1.2168831177596928E-2</v>
      </c>
    </row>
    <row r="2924" spans="2:17" x14ac:dyDescent="0.2">
      <c r="B2924" s="39" t="s">
        <v>42</v>
      </c>
      <c r="D2924" s="42">
        <f>_xll.qlCalendarAdvance(Calendar,$D2923,B2924,"f",FALSE)</f>
        <v>59967</v>
      </c>
      <c r="E2924" s="177">
        <f>_xll.qlInterestRateIndexValueDate(IndexON,D2924)</f>
        <v>59967</v>
      </c>
      <c r="F2924" s="193">
        <f>IFERROR(_xll.qlIndexFixing(IndexON,D2924,TRUE,_xll.ohTrigger(RecalcTrigger,TriggerON)),NA())</f>
        <v>1.1840619030536459E-2</v>
      </c>
      <c r="H2924" s="42">
        <f>_xll.qlCalendarAdvance(Calendar,$H2923,B2924,"f",FALSE)</f>
        <v>59967</v>
      </c>
      <c r="I2924" s="177">
        <f>_xll.qlInterestRateIndexValueDate(Index1M,$H2924)</f>
        <v>59971</v>
      </c>
      <c r="J2924" s="182">
        <f>IFERROR(_xll.qlIndexFixing(Index1M,$H2924,TRUE,_xll.ohTrigger(RecalcTrigger,Trigger1M)),NA())</f>
        <v>1.1586846021312994E-2</v>
      </c>
      <c r="K2924" s="44" t="e">
        <f>IFERROR(_xll.qlIndexFixing(Index3M,H2924,TRUE,_xll.ohTrigger(RecalcTrigger,Trigger3M)),NA())</f>
        <v>#N/A</v>
      </c>
      <c r="L2924" s="44">
        <f>IFERROR(_xll.qlIndexFixing(Index6M,$H2924,TRUE,_xll.ohTrigger(RecalcTrigger,Trigger6M)),NA())</f>
        <v>1.240964634173756E-2</v>
      </c>
      <c r="M2924" s="183">
        <f>IFERROR(_xll.qlIndexFixing(Index1Y,$H2924,TRUE,_xll.ohTrigger(RecalcTrigger,Trigger1Y)),NA())</f>
        <v>1.2341352734126936E-2</v>
      </c>
      <c r="N2924" s="182">
        <f>IFERROR(_xll.qlIndexFixing(ONIndex1M,I2924,TRUE,_xll.ohTrigger(RecalcTrigger,Trigger1M)),NA())</f>
        <v>1.1571151750207065E-2</v>
      </c>
      <c r="O2924" s="44" t="e">
        <f>IFERROR(_xll.qlIndexFixing(ONIndex3M,I2924,TRUE,_xll.ohTrigger(RecalcTrigger,Trigger3M)),NA())</f>
        <v>#N/A</v>
      </c>
      <c r="P2924" s="44">
        <f>IFERROR(_xll.qlIndexFixing(ONIndex6M,I2924,TRUE,_xll.ohTrigger(RecalcTrigger,Trigger6M)),NA())</f>
        <v>1.2347698291916842E-2</v>
      </c>
      <c r="Q2924" s="183">
        <f>IFERROR(_xll.qlIndexFixing(ONIndex1Y,I2924,TRUE,_xll.ohTrigger(RecalcTrigger,Trigger1Y)),NA())</f>
        <v>1.2171634701410028E-2</v>
      </c>
    </row>
    <row r="2925" spans="2:17" x14ac:dyDescent="0.2">
      <c r="B2925" s="39" t="s">
        <v>42</v>
      </c>
      <c r="D2925" s="42">
        <f>_xll.qlCalendarAdvance(Calendar,$D2924,B2925,"f",FALSE)</f>
        <v>59974</v>
      </c>
      <c r="E2925" s="177">
        <f>_xll.qlInterestRateIndexValueDate(IndexON,D2925)</f>
        <v>59974</v>
      </c>
      <c r="F2925" s="193">
        <f>IFERROR(_xll.qlIndexFixing(IndexON,D2925,TRUE,_xll.ohTrigger(RecalcTrigger,TriggerON)),NA())</f>
        <v>1.1847255276089541E-2</v>
      </c>
      <c r="H2925" s="42">
        <f>_xll.qlCalendarAdvance(Calendar,$H2924,B2925,"f",FALSE)</f>
        <v>59974</v>
      </c>
      <c r="I2925" s="177">
        <f>_xll.qlInterestRateIndexValueDate(Index1M,$H2925)</f>
        <v>59978</v>
      </c>
      <c r="J2925" s="182">
        <f>IFERROR(_xll.qlIndexFixing(Index1M,$H2925,TRUE,_xll.ohTrigger(RecalcTrigger,Trigger1M)),NA())</f>
        <v>1.1592358920376699E-2</v>
      </c>
      <c r="K2925" s="44" t="e">
        <f>IFERROR(_xll.qlIndexFixing(Index3M,H2925,TRUE,_xll.ohTrigger(RecalcTrigger,Trigger3M)),NA())</f>
        <v>#N/A</v>
      </c>
      <c r="L2925" s="44">
        <f>IFERROR(_xll.qlIndexFixing(Index6M,$H2925,TRUE,_xll.ohTrigger(RecalcTrigger,Trigger6M)),NA())</f>
        <v>1.2411431221446811E-2</v>
      </c>
      <c r="M2925" s="183">
        <f>IFERROR(_xll.qlIndexFixing(Index1Y,$H2925,TRUE,_xll.ohTrigger(RecalcTrigger,Trigger1Y)),NA())</f>
        <v>1.2345457930872545E-2</v>
      </c>
      <c r="N2925" s="182">
        <f>IFERROR(_xll.qlIndexFixing(ONIndex1M,I2925,TRUE,_xll.ohTrigger(RecalcTrigger,Trigger1M)),NA())</f>
        <v>1.1576533625552443E-2</v>
      </c>
      <c r="O2925" s="44" t="e">
        <f>IFERROR(_xll.qlIndexFixing(ONIndex3M,I2925,TRUE,_xll.ohTrigger(RecalcTrigger,Trigger3M)),NA())</f>
        <v>#N/A</v>
      </c>
      <c r="P2925" s="44">
        <f>IFERROR(_xll.qlIndexFixing(ONIndex6M,I2925,TRUE,_xll.ohTrigger(RecalcTrigger,Trigger6M)),NA())</f>
        <v>1.234953430997443E-2</v>
      </c>
      <c r="Q2925" s="183">
        <f>IFERROR(_xll.qlIndexFixing(ONIndex1Y,I2925,TRUE,_xll.ohTrigger(RecalcTrigger,Trigger1Y)),NA())</f>
        <v>1.2174483995730512E-2</v>
      </c>
    </row>
    <row r="2926" spans="2:17" x14ac:dyDescent="0.2">
      <c r="B2926" s="39" t="s">
        <v>42</v>
      </c>
      <c r="D2926" s="42">
        <f>_xll.qlCalendarAdvance(Calendar,$D2925,B2926,"f",FALSE)</f>
        <v>59981</v>
      </c>
      <c r="E2926" s="177">
        <f>_xll.qlInterestRateIndexValueDate(IndexON,D2926)</f>
        <v>59981</v>
      </c>
      <c r="F2926" s="193">
        <f>IFERROR(_xll.qlIndexFixing(IndexON,D2926,TRUE,_xll.ohTrigger(RecalcTrigger,TriggerON)),NA())</f>
        <v>1.1853957584078145E-2</v>
      </c>
      <c r="H2926" s="42">
        <f>_xll.qlCalendarAdvance(Calendar,$H2925,B2926,"f",FALSE)</f>
        <v>59981</v>
      </c>
      <c r="I2926" s="177">
        <f>_xll.qlInterestRateIndexValueDate(Index1M,$H2926)</f>
        <v>59985</v>
      </c>
      <c r="J2926" s="182">
        <f>IFERROR(_xll.qlIndexFixing(Index1M,$H2926,TRUE,_xll.ohTrigger(RecalcTrigger,Trigger1M)),NA())</f>
        <v>1.1597939666355587E-2</v>
      </c>
      <c r="K2926" s="44" t="e">
        <f>IFERROR(_xll.qlIndexFixing(Index3M,H2926,TRUE,_xll.ohTrigger(RecalcTrigger,Trigger3M)),NA())</f>
        <v>#N/A</v>
      </c>
      <c r="L2926" s="44">
        <f>IFERROR(_xll.qlIndexFixing(Index6M,$H2926,TRUE,_xll.ohTrigger(RecalcTrigger,Trigger6M)),NA())</f>
        <v>1.2413211125387133E-2</v>
      </c>
      <c r="M2926" s="183">
        <f>IFERROR(_xll.qlIndexFixing(Index1Y,$H2926,TRUE,_xll.ohTrigger(RecalcTrigger,Trigger1Y)),NA())</f>
        <v>1.2349611164954236E-2</v>
      </c>
      <c r="N2926" s="182">
        <f>IFERROR(_xll.qlIndexFixing(ONIndex1M,I2926,TRUE,_xll.ohTrigger(RecalcTrigger,Trigger1M)),NA())</f>
        <v>1.1581983107378235E-2</v>
      </c>
      <c r="O2926" s="44" t="e">
        <f>IFERROR(_xll.qlIndexFixing(ONIndex3M,I2926,TRUE,_xll.ohTrigger(RecalcTrigger,Trigger3M)),NA())</f>
        <v>#N/A</v>
      </c>
      <c r="P2926" s="44">
        <f>IFERROR(_xll.qlIndexFixing(ONIndex6M,I2926,TRUE,_xll.ohTrigger(RecalcTrigger,Trigger6M)),NA())</f>
        <v>1.2351365578471274E-2</v>
      </c>
      <c r="Q2926" s="183">
        <f>IFERROR(_xll.qlIndexFixing(ONIndex1Y,I2926,TRUE,_xll.ohTrigger(RecalcTrigger,Trigger1Y)),NA())</f>
        <v>1.2177379122748633E-2</v>
      </c>
    </row>
    <row r="2927" spans="2:17" x14ac:dyDescent="0.2">
      <c r="B2927" s="39" t="s">
        <v>42</v>
      </c>
      <c r="D2927" s="42">
        <f>_xll.qlCalendarAdvance(Calendar,$D2926,B2927,"f",FALSE)</f>
        <v>59988</v>
      </c>
      <c r="E2927" s="177">
        <f>_xll.qlInterestRateIndexValueDate(IndexON,D2927)</f>
        <v>59988</v>
      </c>
      <c r="F2927" s="193">
        <f>IFERROR(_xll.qlIndexFixing(IndexON,D2927,TRUE,_xll.ohTrigger(RecalcTrigger,TriggerON)),NA())</f>
        <v>1.1860726042831615E-2</v>
      </c>
      <c r="H2927" s="42">
        <f>_xll.qlCalendarAdvance(Calendar,$H2926,B2927,"f",FALSE)</f>
        <v>59988</v>
      </c>
      <c r="I2927" s="177">
        <f>_xll.qlInterestRateIndexValueDate(Index1M,$H2927)</f>
        <v>59992</v>
      </c>
      <c r="J2927" s="182">
        <f>IFERROR(_xll.qlIndexFixing(Index1M,$H2927,TRUE,_xll.ohTrigger(RecalcTrigger,Trigger1M)),NA())</f>
        <v>1.1602992164075232E-2</v>
      </c>
      <c r="K2927" s="44" t="e">
        <f>IFERROR(_xll.qlIndexFixing(Index3M,H2927,TRUE,_xll.ohTrigger(RecalcTrigger,Trigger3M)),NA())</f>
        <v>#N/A</v>
      </c>
      <c r="L2927" s="44">
        <f>IFERROR(_xll.qlIndexFixing(Index6M,$H2927,TRUE,_xll.ohTrigger(RecalcTrigger,Trigger6M)),NA())</f>
        <v>1.2414647373139949E-2</v>
      </c>
      <c r="M2927" s="183">
        <f>IFERROR(_xll.qlIndexFixing(Index1Y,$H2927,TRUE,_xll.ohTrigger(RecalcTrigger,Trigger1Y)),NA())</f>
        <v>1.2353812499803569E-2</v>
      </c>
      <c r="N2927" s="182">
        <f>IFERROR(_xll.qlIndexFixing(ONIndex1M,I2927,TRUE,_xll.ohTrigger(RecalcTrigger,Trigger1M)),NA())</f>
        <v>1.1587500288650077E-2</v>
      </c>
      <c r="O2927" s="44" t="e">
        <f>IFERROR(_xll.qlIndexFixing(ONIndex3M,I2927,TRUE,_xll.ohTrigger(RecalcTrigger,Trigger3M)),NA())</f>
        <v>#N/A</v>
      </c>
      <c r="P2927" s="44">
        <f>IFERROR(_xll.qlIndexFixing(ONIndex6M,I2927,TRUE,_xll.ohTrigger(RecalcTrigger,Trigger6M)),NA())</f>
        <v>1.235319208205965E-2</v>
      </c>
      <c r="Q2927" s="183">
        <f>IFERROR(_xll.qlIndexFixing(ONIndex1Y,I2927,TRUE,_xll.ohTrigger(RecalcTrigger,Trigger1Y)),NA())</f>
        <v>1.2180320144175028E-2</v>
      </c>
    </row>
    <row r="2928" spans="2:17" x14ac:dyDescent="0.2">
      <c r="B2928" s="39" t="s">
        <v>42</v>
      </c>
      <c r="D2928" s="42">
        <f>_xll.qlCalendarAdvance(Calendar,$D2927,B2928,"f",FALSE)</f>
        <v>59995</v>
      </c>
      <c r="E2928" s="177">
        <f>_xll.qlInterestRateIndexValueDate(IndexON,D2928)</f>
        <v>59995</v>
      </c>
      <c r="F2928" s="193">
        <f>IFERROR(_xll.qlIndexFixing(IndexON,D2928,TRUE,_xll.ohTrigger(RecalcTrigger,TriggerON)),NA())</f>
        <v>1.1870309768708509E-2</v>
      </c>
      <c r="H2928" s="42">
        <f>_xll.qlCalendarAdvance(Calendar,$H2927,B2928,"f",FALSE)</f>
        <v>59995</v>
      </c>
      <c r="I2928" s="177">
        <f>_xll.qlInterestRateIndexValueDate(Index1M,$H2928)</f>
        <v>60001</v>
      </c>
      <c r="J2928" s="182">
        <f>IFERROR(_xll.qlIndexFixing(Index1M,$H2928,TRUE,_xll.ohTrigger(RecalcTrigger,Trigger1M)),NA())</f>
        <v>1.1610348243607405E-2</v>
      </c>
      <c r="K2928" s="44" t="e">
        <f>IFERROR(_xll.qlIndexFixing(Index3M,H2928,TRUE,_xll.ohTrigger(RecalcTrigger,Trigger3M)),NA())</f>
        <v>#N/A</v>
      </c>
      <c r="L2928" s="44">
        <f>IFERROR(_xll.qlIndexFixing(Index6M,$H2928,TRUE,_xll.ohTrigger(RecalcTrigger,Trigger6M)),NA())</f>
        <v>1.2416922433385061E-2</v>
      </c>
      <c r="M2928" s="183">
        <f>IFERROR(_xll.qlIndexFixing(Index1Y,$H2928,TRUE,_xll.ohTrigger(RecalcTrigger,Trigger1Y)),NA())</f>
        <v>1.235928499681167E-2</v>
      </c>
      <c r="N2928" s="182">
        <f>IFERROR(_xll.qlIndexFixing(ONIndex1M,I2928,TRUE,_xll.ohTrigger(RecalcTrigger,Trigger1M)),NA())</f>
        <v>1.1595873551506486E-2</v>
      </c>
      <c r="O2928" s="44" t="e">
        <f>IFERROR(_xll.qlIndexFixing(ONIndex3M,I2928,TRUE,_xll.ohTrigger(RecalcTrigger,Trigger3M)),NA())</f>
        <v>#N/A</v>
      </c>
      <c r="P2928" s="44">
        <f>IFERROR(_xll.qlIndexFixing(ONIndex6M,I2928,TRUE,_xll.ohTrigger(RecalcTrigger,Trigger6M)),NA())</f>
        <v>1.2356217120013113E-2</v>
      </c>
      <c r="Q2928" s="183">
        <f>IFERROR(_xll.qlIndexFixing(ONIndex1Y,I2928,TRUE,_xll.ohTrigger(RecalcTrigger,Trigger1Y)),NA())</f>
        <v>1.2185014058712085E-2</v>
      </c>
    </row>
    <row r="2929" spans="2:17" x14ac:dyDescent="0.2">
      <c r="B2929" s="39" t="s">
        <v>42</v>
      </c>
      <c r="D2929" s="42">
        <f>_xll.qlCalendarAdvance(Calendar,$D2928,B2929,"f",FALSE)</f>
        <v>60002</v>
      </c>
      <c r="E2929" s="177">
        <f>_xll.qlInterestRateIndexValueDate(IndexON,D2929)</f>
        <v>60002</v>
      </c>
      <c r="F2929" s="193">
        <f>IFERROR(_xll.qlIndexFixing(IndexON,D2929,TRUE,_xll.ohTrigger(RecalcTrigger,TriggerON)),NA())</f>
        <v>1.1874461766749889E-2</v>
      </c>
      <c r="H2929" s="42">
        <f>_xll.qlCalendarAdvance(Calendar,$H2928,B2929,"f",FALSE)</f>
        <v>60002</v>
      </c>
      <c r="I2929" s="177">
        <f>_xll.qlInterestRateIndexValueDate(Index1M,$H2929)</f>
        <v>60006</v>
      </c>
      <c r="J2929" s="182">
        <f>IFERROR(_xll.qlIndexFixing(Index1M,$H2929,TRUE,_xll.ohTrigger(RecalcTrigger,Trigger1M)),NA())</f>
        <v>1.1614483615772109E-2</v>
      </c>
      <c r="K2929" s="44" t="e">
        <f>IFERROR(_xll.qlIndexFixing(Index3M,H2929,TRUE,_xll.ohTrigger(RecalcTrigger,Trigger3M)),NA())</f>
        <v>#N/A</v>
      </c>
      <c r="L2929" s="44">
        <f>IFERROR(_xll.qlIndexFixing(Index6M,$H2929,TRUE,_xll.ohTrigger(RecalcTrigger,Trigger6M)),NA())</f>
        <v>1.2418182768292537E-2</v>
      </c>
      <c r="M2929" s="183">
        <f>IFERROR(_xll.qlIndexFixing(Index1Y,$H2929,TRUE,_xll.ohTrigger(RecalcTrigger,Trigger1Y)),NA())</f>
        <v>1.2362359725567984E-2</v>
      </c>
      <c r="N2929" s="182">
        <f>IFERROR(_xll.qlIndexFixing(ONIndex1M,I2929,TRUE,_xll.ohTrigger(RecalcTrigger,Trigger1M)),NA())</f>
        <v>1.159873812011547E-2</v>
      </c>
      <c r="O2929" s="44" t="e">
        <f>IFERROR(_xll.qlIndexFixing(ONIndex3M,I2929,TRUE,_xll.ohTrigger(RecalcTrigger,Trigger3M)),NA())</f>
        <v>#N/A</v>
      </c>
      <c r="P2929" s="44">
        <f>IFERROR(_xll.qlIndexFixing(ONIndex6M,I2929,TRUE,_xll.ohTrigger(RecalcTrigger,Trigger6M)),NA())</f>
        <v>1.2356830732880297E-2</v>
      </c>
      <c r="Q2929" s="183">
        <f>IFERROR(_xll.qlIndexFixing(ONIndex1Y,I2929,TRUE,_xll.ohTrigger(RecalcTrigger,Trigger1Y)),NA())</f>
        <v>1.2186340118933714E-2</v>
      </c>
    </row>
    <row r="2930" spans="2:17" x14ac:dyDescent="0.2">
      <c r="B2930" s="39" t="s">
        <v>42</v>
      </c>
      <c r="D2930" s="42">
        <f>_xll.qlCalendarAdvance(Calendar,$D2929,B2930,"f",FALSE)</f>
        <v>60009</v>
      </c>
      <c r="E2930" s="177">
        <f>_xll.qlInterestRateIndexValueDate(IndexON,D2930)</f>
        <v>60009</v>
      </c>
      <c r="F2930" s="193">
        <f>IFERROR(_xll.qlIndexFixing(IndexON,D2930,TRUE,_xll.ohTrigger(RecalcTrigger,TriggerON)),NA())</f>
        <v>1.188142920857338E-2</v>
      </c>
      <c r="H2930" s="42">
        <f>_xll.qlCalendarAdvance(Calendar,$H2929,B2930,"f",FALSE)</f>
        <v>60009</v>
      </c>
      <c r="I2930" s="177">
        <f>_xll.qlInterestRateIndexValueDate(Index1M,$H2930)</f>
        <v>60013</v>
      </c>
      <c r="J2930" s="182">
        <f>IFERROR(_xll.qlIndexFixing(Index1M,$H2930,TRUE,_xll.ohTrigger(RecalcTrigger,Trigger1M)),NA())</f>
        <v>1.1620331610092904E-2</v>
      </c>
      <c r="K2930" s="44" t="e">
        <f>IFERROR(_xll.qlIndexFixing(Index3M,H2930,TRUE,_xll.ohTrigger(RecalcTrigger,Trigger3M)),NA())</f>
        <v>#N/A</v>
      </c>
      <c r="L2930" s="44">
        <f>IFERROR(_xll.qlIndexFixing(Index6M,$H2930,TRUE,_xll.ohTrigger(RecalcTrigger,Trigger6M)),NA())</f>
        <v>1.2419942918949021E-2</v>
      </c>
      <c r="M2930" s="183">
        <f>IFERROR(_xll.qlIndexFixing(Index1Y,$H2930,TRUE,_xll.ohTrigger(RecalcTrigger,Trigger1Y)),NA())</f>
        <v>1.2366705743385609E-2</v>
      </c>
      <c r="N2930" s="182">
        <f>IFERROR(_xll.qlIndexFixing(ONIndex1M,I2930,TRUE,_xll.ohTrigger(RecalcTrigger,Trigger1M)),NA())</f>
        <v>1.1604458956160357E-2</v>
      </c>
      <c r="O2930" s="44" t="e">
        <f>IFERROR(_xll.qlIndexFixing(ONIndex3M,I2930,TRUE,_xll.ohTrigger(RecalcTrigger,Trigger3M)),NA())</f>
        <v>#N/A</v>
      </c>
      <c r="P2930" s="44">
        <f>IFERROR(_xll.qlIndexFixing(ONIndex6M,I2930,TRUE,_xll.ohTrigger(RecalcTrigger,Trigger6M)),NA())</f>
        <v>1.2358642849257251E-2</v>
      </c>
      <c r="Q2930" s="183">
        <f>IFERROR(_xll.qlIndexFixing(ONIndex1Y,I2930,TRUE,_xll.ohTrigger(RecalcTrigger,Trigger1Y)),NA())</f>
        <v>1.2189419196486639E-2</v>
      </c>
    </row>
    <row r="2931" spans="2:17" x14ac:dyDescent="0.2">
      <c r="B2931" s="39" t="s">
        <v>42</v>
      </c>
      <c r="D2931" s="42">
        <f>_xll.qlCalendarAdvance(Calendar,$D2930,B2931,"f",FALSE)</f>
        <v>60016</v>
      </c>
      <c r="E2931" s="177">
        <f>_xll.qlInterestRateIndexValueDate(IndexON,D2931)</f>
        <v>60016</v>
      </c>
      <c r="F2931" s="193">
        <f>IFERROR(_xll.qlIndexFixing(IndexON,D2931,TRUE,_xll.ohTrigger(RecalcTrigger,TriggerON)),NA())</f>
        <v>1.18884631551186E-2</v>
      </c>
      <c r="H2931" s="42">
        <f>_xll.qlCalendarAdvance(Calendar,$H2930,B2931,"f",FALSE)</f>
        <v>60016</v>
      </c>
      <c r="I2931" s="177">
        <f>_xll.qlInterestRateIndexValueDate(Index1M,$H2931)</f>
        <v>60020</v>
      </c>
      <c r="J2931" s="182">
        <f>IFERROR(_xll.qlIndexFixing(Index1M,$H2931,TRUE,_xll.ohTrigger(RecalcTrigger,Trigger1M)),NA())</f>
        <v>1.1626247907387643E-2</v>
      </c>
      <c r="K2931" s="44" t="e">
        <f>IFERROR(_xll.qlIndexFixing(Index3M,H2931,TRUE,_xll.ohTrigger(RecalcTrigger,Trigger3M)),NA())</f>
        <v>#N/A</v>
      </c>
      <c r="L2931" s="44">
        <f>IFERROR(_xll.qlIndexFixing(Index6M,$H2931,TRUE,_xll.ohTrigger(RecalcTrigger,Trigger6M)),NA())</f>
        <v>1.2421698017678104E-2</v>
      </c>
      <c r="M2931" s="183">
        <f>IFERROR(_xll.qlIndexFixing(Index1Y,$H2931,TRUE,_xll.ohTrigger(RecalcTrigger,Trigger1Y)),NA())</f>
        <v>1.2371100115775744E-2</v>
      </c>
      <c r="N2931" s="182">
        <f>IFERROR(_xll.qlIndexFixing(ONIndex1M,I2931,TRUE,_xll.ohTrigger(RecalcTrigger,Trigger1M)),NA())</f>
        <v>1.1610851369918684E-2</v>
      </c>
      <c r="O2931" s="44" t="e">
        <f>IFERROR(_xll.qlIndexFixing(ONIndex3M,I2931,TRUE,_xll.ohTrigger(RecalcTrigger,Trigger3M)),NA())</f>
        <v>#N/A</v>
      </c>
      <c r="P2931" s="44">
        <f>IFERROR(_xll.qlIndexFixing(ONIndex6M,I2931,TRUE,_xll.ohTrigger(RecalcTrigger,Trigger6M)),NA())</f>
        <v>1.2360791233847479E-2</v>
      </c>
      <c r="Q2931" s="183">
        <f>IFERROR(_xll.qlIndexFixing(ONIndex1Y,I2931,TRUE,_xll.ohTrigger(RecalcTrigger,Trigger1Y)),NA())</f>
        <v>1.2192976009171019E-2</v>
      </c>
    </row>
    <row r="2932" spans="2:17" x14ac:dyDescent="0.2">
      <c r="B2932" s="39" t="s">
        <v>42</v>
      </c>
      <c r="D2932" s="42">
        <f>_xll.qlCalendarAdvance(Calendar,$D2931,B2932,"f",FALSE)</f>
        <v>60024</v>
      </c>
      <c r="E2932" s="177">
        <f>_xll.qlInterestRateIndexValueDate(IndexON,D2932)</f>
        <v>60024</v>
      </c>
      <c r="F2932" s="193">
        <f>IFERROR(_xll.qlIndexFixing(IndexON,D2932,TRUE,_xll.ohTrigger(RecalcTrigger,TriggerON)),NA())</f>
        <v>1.1897998324839065E-2</v>
      </c>
      <c r="H2932" s="42">
        <f>_xll.qlCalendarAdvance(Calendar,$H2931,B2932,"f",FALSE)</f>
        <v>60024</v>
      </c>
      <c r="I2932" s="177">
        <f>_xll.qlInterestRateIndexValueDate(Index1M,$H2932)</f>
        <v>60028</v>
      </c>
      <c r="J2932" s="182">
        <f>IFERROR(_xll.qlIndexFixing(Index1M,$H2932,TRUE,_xll.ohTrigger(RecalcTrigger,Trigger1M)),NA())</f>
        <v>1.1633715407868069E-2</v>
      </c>
      <c r="K2932" s="44" t="e">
        <f>IFERROR(_xll.qlIndexFixing(Index3M,H2932,TRUE,_xll.ohTrigger(RecalcTrigger,Trigger3M)),NA())</f>
        <v>#N/A</v>
      </c>
      <c r="L2932" s="44">
        <f>IFERROR(_xll.qlIndexFixing(Index6M,$H2932,TRUE,_xll.ohTrigger(RecalcTrigger,Trigger6M)),NA())</f>
        <v>1.2424034736593998E-2</v>
      </c>
      <c r="M2932" s="183">
        <f>IFERROR(_xll.qlIndexFixing(Index1Y,$H2932,TRUE,_xll.ohTrigger(RecalcTrigger,Trigger1Y)),NA())</f>
        <v>1.2376181546751465E-2</v>
      </c>
      <c r="N2932" s="182">
        <f>IFERROR(_xll.qlIndexFixing(ONIndex1M,I2932,TRUE,_xll.ohTrigger(RecalcTrigger,Trigger1M)),NA())</f>
        <v>1.1616947226897878E-2</v>
      </c>
      <c r="O2932" s="44" t="e">
        <f>IFERROR(_xll.qlIndexFixing(ONIndex3M,I2932,TRUE,_xll.ohTrigger(RecalcTrigger,Trigger3M)),NA())</f>
        <v>#N/A</v>
      </c>
      <c r="P2932" s="44">
        <f>IFERROR(_xll.qlIndexFixing(ONIndex6M,I2932,TRUE,_xll.ohTrigger(RecalcTrigger,Trigger6M)),NA())</f>
        <v>1.236250968386976E-2</v>
      </c>
      <c r="Q2932" s="183">
        <f>IFERROR(_xll.qlIndexFixing(ONIndex1Y,I2932,TRUE,_xll.ohTrigger(RecalcTrigger,Trigger1Y)),NA())</f>
        <v>1.2196172678020645E-2</v>
      </c>
    </row>
    <row r="2933" spans="2:17" x14ac:dyDescent="0.2">
      <c r="B2933" s="39" t="s">
        <v>42</v>
      </c>
      <c r="D2933" s="42">
        <f>_xll.qlCalendarAdvance(Calendar,$D2932,B2933,"f",FALSE)</f>
        <v>60031</v>
      </c>
      <c r="E2933" s="177">
        <f>_xll.qlInterestRateIndexValueDate(IndexON,D2933)</f>
        <v>60031</v>
      </c>
      <c r="F2933" s="193">
        <f>IFERROR(_xll.qlIndexFixing(IndexON,D2933,TRUE,_xll.ohTrigger(RecalcTrigger,TriggerON)),NA())</f>
        <v>1.1905185089648995E-2</v>
      </c>
      <c r="H2933" s="42">
        <f>_xll.qlCalendarAdvance(Calendar,$H2932,B2933,"f",FALSE)</f>
        <v>60031</v>
      </c>
      <c r="I2933" s="177">
        <f>_xll.qlInterestRateIndexValueDate(Index1M,$H2933)</f>
        <v>60035</v>
      </c>
      <c r="J2933" s="182">
        <f>IFERROR(_xll.qlIndexFixing(Index1M,$H2933,TRUE,_xll.ohTrigger(RecalcTrigger,Trigger1M)),NA())</f>
        <v>1.1639783479296627E-2</v>
      </c>
      <c r="K2933" s="44" t="e">
        <f>IFERROR(_xll.qlIndexFixing(Index3M,H2933,TRUE,_xll.ohTrigger(RecalcTrigger,Trigger3M)),NA())</f>
        <v>#N/A</v>
      </c>
      <c r="L2933" s="44">
        <f>IFERROR(_xll.qlIndexFixing(Index6M,$H2933,TRUE,_xll.ohTrigger(RecalcTrigger,Trigger6M)),NA())</f>
        <v>1.2425778648972851E-2</v>
      </c>
      <c r="M2933" s="183">
        <f>IFERROR(_xll.qlIndexFixing(Index1Y,$H2933,TRUE,_xll.ohTrigger(RecalcTrigger,Trigger1Y)),NA())</f>
        <v>1.238067974982264E-2</v>
      </c>
      <c r="N2933" s="182">
        <f>IFERROR(_xll.qlIndexFixing(ONIndex1M,I2933,TRUE,_xll.ohTrigger(RecalcTrigger,Trigger1M)),NA())</f>
        <v>1.1622882311561611E-2</v>
      </c>
      <c r="O2933" s="44" t="e">
        <f>IFERROR(_xll.qlIndexFixing(ONIndex3M,I2933,TRUE,_xll.ohTrigger(RecalcTrigger,Trigger3M)),NA())</f>
        <v>#N/A</v>
      </c>
      <c r="P2933" s="44">
        <f>IFERROR(_xll.qlIndexFixing(ONIndex6M,I2933,TRUE,_xll.ohTrigger(RecalcTrigger,Trigger6M)),NA())</f>
        <v>1.2364306579701889E-2</v>
      </c>
      <c r="Q2933" s="183">
        <f>IFERROR(_xll.qlIndexFixing(ONIndex1Y,I2933,TRUE,_xll.ohTrigger(RecalcTrigger,Trigger1Y)),NA())</f>
        <v>1.2199396984762245E-2</v>
      </c>
    </row>
    <row r="2934" spans="2:17" x14ac:dyDescent="0.2">
      <c r="B2934" s="39" t="s">
        <v>42</v>
      </c>
      <c r="D2934" s="42">
        <f>_xll.qlCalendarAdvance(Calendar,$D2933,B2934,"f",FALSE)</f>
        <v>60038</v>
      </c>
      <c r="E2934" s="177">
        <f>_xll.qlInterestRateIndexValueDate(IndexON,D2934)</f>
        <v>60038</v>
      </c>
      <c r="F2934" s="193">
        <f>IFERROR(_xll.qlIndexFixing(IndexON,D2934,TRUE,_xll.ohTrigger(RecalcTrigger,TriggerON)),NA())</f>
        <v>1.1912438654331226E-2</v>
      </c>
      <c r="H2934" s="42">
        <f>_xll.qlCalendarAdvance(Calendar,$H2933,B2934,"f",FALSE)</f>
        <v>60038</v>
      </c>
      <c r="I2934" s="177">
        <f>_xll.qlInterestRateIndexValueDate(Index1M,$H2934)</f>
        <v>60042</v>
      </c>
      <c r="J2934" s="182">
        <f>IFERROR(_xll.qlIndexFixing(Index1M,$H2934,TRUE,_xll.ohTrigger(RecalcTrigger,Trigger1M)),NA())</f>
        <v>1.1645920154952003E-2</v>
      </c>
      <c r="K2934" s="44" t="e">
        <f>IFERROR(_xll.qlIndexFixing(Index3M,H2934,TRUE,_xll.ohTrigger(RecalcTrigger,Trigger3M)),NA())</f>
        <v>#N/A</v>
      </c>
      <c r="L2934" s="44">
        <f>IFERROR(_xll.qlIndexFixing(Index6M,$H2934,TRUE,_xll.ohTrigger(RecalcTrigger,Trigger6M)),NA())</f>
        <v>1.2427517459481906E-2</v>
      </c>
      <c r="M2934" s="183">
        <f>IFERROR(_xll.qlIndexFixing(Index1Y,$H2934,TRUE,_xll.ohTrigger(RecalcTrigger,Trigger1Y)),NA())</f>
        <v>1.2385226506975117E-2</v>
      </c>
      <c r="N2934" s="182">
        <f>IFERROR(_xll.qlIndexFixing(ONIndex1M,I2934,TRUE,_xll.ohTrigger(RecalcTrigger,Trigger1M)),NA())</f>
        <v>1.1628885758501184E-2</v>
      </c>
      <c r="O2934" s="44" t="e">
        <f>IFERROR(_xll.qlIndexFixing(ONIndex3M,I2934,TRUE,_xll.ohTrigger(RecalcTrigger,Trigger3M)),NA())</f>
        <v>#N/A</v>
      </c>
      <c r="P2934" s="44">
        <f>IFERROR(_xll.qlIndexFixing(ONIndex6M,I2934,TRUE,_xll.ohTrigger(RecalcTrigger,Trigger6M)),NA())</f>
        <v>1.2366098600633535E-2</v>
      </c>
      <c r="Q2934" s="183">
        <f>IFERROR(_xll.qlIndexFixing(ONIndex1Y,I2934,TRUE,_xll.ohTrigger(RecalcTrigger,Trigger1Y)),NA())</f>
        <v>1.220266762915756E-2</v>
      </c>
    </row>
    <row r="2935" spans="2:17" x14ac:dyDescent="0.2">
      <c r="B2935" s="39" t="s">
        <v>42</v>
      </c>
      <c r="D2935" s="42">
        <f>_xll.qlCalendarAdvance(Calendar,$D2934,B2935,"f",FALSE)</f>
        <v>60045</v>
      </c>
      <c r="E2935" s="177">
        <f>_xll.qlInterestRateIndexValueDate(IndexON,D2935)</f>
        <v>60045</v>
      </c>
      <c r="F2935" s="193">
        <f>IFERROR(_xll.qlIndexFixing(IndexON,D2935,TRUE,_xll.ohTrigger(RecalcTrigger,TriggerON)),NA())</f>
        <v>1.1919759107321681E-2</v>
      </c>
      <c r="H2935" s="42">
        <f>_xll.qlCalendarAdvance(Calendar,$H2934,B2935,"f",FALSE)</f>
        <v>60045</v>
      </c>
      <c r="I2935" s="177">
        <f>_xll.qlInterestRateIndexValueDate(Index1M,$H2935)</f>
        <v>60049</v>
      </c>
      <c r="J2935" s="182">
        <f>IFERROR(_xll.qlIndexFixing(Index1M,$H2935,TRUE,_xll.ohTrigger(RecalcTrigger,Trigger1M)),NA())</f>
        <v>1.1652125527848821E-2</v>
      </c>
      <c r="K2935" s="44" t="e">
        <f>IFERROR(_xll.qlIndexFixing(Index3M,H2935,TRUE,_xll.ohTrigger(RecalcTrigger,Trigger3M)),NA())</f>
        <v>#N/A</v>
      </c>
      <c r="L2935" s="44">
        <f>IFERROR(_xll.qlIndexFixing(Index6M,$H2935,TRUE,_xll.ohTrigger(RecalcTrigger,Trigger6M)),NA())</f>
        <v>1.2429251152635292E-2</v>
      </c>
      <c r="M2935" s="183">
        <f>IFERROR(_xll.qlIndexFixing(Index1Y,$H2935,TRUE,_xll.ohTrigger(RecalcTrigger,Trigger1Y)),NA())</f>
        <v>1.2389821881706162E-2</v>
      </c>
      <c r="N2935" s="182">
        <f>IFERROR(_xll.qlIndexFixing(ONIndex1M,I2935,TRUE,_xll.ohTrigger(RecalcTrigger,Trigger1M)),NA())</f>
        <v>1.1634957660602296E-2</v>
      </c>
      <c r="O2935" s="44" t="e">
        <f>IFERROR(_xll.qlIndexFixing(ONIndex3M,I2935,TRUE,_xll.ohTrigger(RecalcTrigger,Trigger3M)),NA())</f>
        <v>#N/A</v>
      </c>
      <c r="P2935" s="44">
        <f>IFERROR(_xll.qlIndexFixing(ONIndex6M,I2935,TRUE,_xll.ohTrigger(RecalcTrigger,Trigger6M)),NA())</f>
        <v>1.2367885731636719E-2</v>
      </c>
      <c r="Q2935" s="183">
        <f>IFERROR(_xll.qlIndexFixing(ONIndex1Y,I2935,TRUE,_xll.ohTrigger(RecalcTrigger,Trigger1Y)),NA())</f>
        <v>1.220598467363665E-2</v>
      </c>
    </row>
    <row r="2936" spans="2:17" x14ac:dyDescent="0.2">
      <c r="B2936" s="39" t="s">
        <v>42</v>
      </c>
      <c r="D2936" s="42">
        <f>_xll.qlCalendarAdvance(Calendar,$D2935,B2936,"f",FALSE)</f>
        <v>60052</v>
      </c>
      <c r="E2936" s="177">
        <f>_xll.qlInterestRateIndexValueDate(IndexON,D2936)</f>
        <v>60052</v>
      </c>
      <c r="F2936" s="193">
        <f>IFERROR(_xll.qlIndexFixing(IndexON,D2936,TRUE,_xll.ohTrigger(RecalcTrigger,TriggerON)),NA())</f>
        <v>1.1927146537136224E-2</v>
      </c>
      <c r="H2936" s="42">
        <f>_xll.qlCalendarAdvance(Calendar,$H2935,B2936,"f",FALSE)</f>
        <v>60052</v>
      </c>
      <c r="I2936" s="177">
        <f>_xll.qlInterestRateIndexValueDate(Index1M,$H2936)</f>
        <v>60056</v>
      </c>
      <c r="J2936" s="182">
        <f>IFERROR(_xll.qlIndexFixing(Index1M,$H2936,TRUE,_xll.ohTrigger(RecalcTrigger,Trigger1M)),NA())</f>
        <v>1.1657756985166579E-2</v>
      </c>
      <c r="K2936" s="44" t="e">
        <f>IFERROR(_xll.qlIndexFixing(Index3M,H2936,TRUE,_xll.ohTrigger(RecalcTrigger,Trigger3M)),NA())</f>
        <v>#N/A</v>
      </c>
      <c r="L2936" s="44">
        <f>IFERROR(_xll.qlIndexFixing(Index6M,$H2936,TRUE,_xll.ohTrigger(RecalcTrigger,Trigger6M)),NA())</f>
        <v>1.2430643857483428E-2</v>
      </c>
      <c r="M2936" s="183">
        <f>IFERROR(_xll.qlIndexFixing(Index1Y,$H2936,TRUE,_xll.ohTrigger(RecalcTrigger,Trigger1Y)),NA())</f>
        <v>1.2394465937521356E-2</v>
      </c>
      <c r="N2936" s="182">
        <f>IFERROR(_xll.qlIndexFixing(ONIndex1M,I2936,TRUE,_xll.ohTrigger(RecalcTrigger,Trigger1M)),NA())</f>
        <v>1.1641098110510839E-2</v>
      </c>
      <c r="O2936" s="44" t="e">
        <f>IFERROR(_xll.qlIndexFixing(ONIndex3M,I2936,TRUE,_xll.ohTrigger(RecalcTrigger,Trigger3M)),NA())</f>
        <v>#N/A</v>
      </c>
      <c r="P2936" s="44">
        <f>IFERROR(_xll.qlIndexFixing(ONIndex6M,I2936,TRUE,_xll.ohTrigger(RecalcTrigger,Trigger6M)),NA())</f>
        <v>1.2369667956964037E-2</v>
      </c>
      <c r="Q2936" s="183">
        <f>IFERROR(_xll.qlIndexFixing(ONIndex1Y,I2936,TRUE,_xll.ohTrigger(RecalcTrigger,Trigger1Y)),NA())</f>
        <v>1.2209348179910151E-2</v>
      </c>
    </row>
    <row r="2937" spans="2:17" x14ac:dyDescent="0.2">
      <c r="B2937" s="39" t="s">
        <v>42</v>
      </c>
      <c r="D2937" s="42">
        <f>_xll.qlCalendarAdvance(Calendar,$D2936,B2937,"f",FALSE)</f>
        <v>60059</v>
      </c>
      <c r="E2937" s="177">
        <f>_xll.qlInterestRateIndexValueDate(IndexON,D2937)</f>
        <v>60059</v>
      </c>
      <c r="F2937" s="193">
        <f>IFERROR(_xll.qlIndexFixing(IndexON,D2937,TRUE,_xll.ohTrigger(RecalcTrigger,TriggerON)),NA())</f>
        <v>1.1934601032130843E-2</v>
      </c>
      <c r="H2937" s="42">
        <f>_xll.qlCalendarAdvance(Calendar,$H2936,B2937,"f",FALSE)</f>
        <v>60059</v>
      </c>
      <c r="I2937" s="177">
        <f>_xll.qlInterestRateIndexValueDate(Index1M,$H2937)</f>
        <v>60063</v>
      </c>
      <c r="J2937" s="182">
        <f>IFERROR(_xll.qlIndexFixing(Index1M,$H2937,TRUE,_xll.ohTrigger(RecalcTrigger,Trigger1M)),NA())</f>
        <v>1.166409489824094E-2</v>
      </c>
      <c r="K2937" s="44" t="e">
        <f>IFERROR(_xll.qlIndexFixing(Index3M,H2937,TRUE,_xll.ohTrigger(RecalcTrigger,Trigger3M)),NA())</f>
        <v>#N/A</v>
      </c>
      <c r="L2937" s="44">
        <f>IFERROR(_xll.qlIndexFixing(Index6M,$H2937,TRUE,_xll.ohTrigger(RecalcTrigger,Trigger6M)),NA())</f>
        <v>1.2432367583211701E-2</v>
      </c>
      <c r="M2937" s="183">
        <f>IFERROR(_xll.qlIndexFixing(Index1Y,$H2937,TRUE,_xll.ohTrigger(RecalcTrigger,Trigger1Y)),NA())</f>
        <v>1.2399158737934167E-2</v>
      </c>
      <c r="N2937" s="182">
        <f>IFERROR(_xll.qlIndexFixing(ONIndex1M,I2937,TRUE,_xll.ohTrigger(RecalcTrigger,Trigger1M)),NA())</f>
        <v>1.1647307201192447E-2</v>
      </c>
      <c r="O2937" s="44" t="e">
        <f>IFERROR(_xll.qlIndexFixing(ONIndex3M,I2937,TRUE,_xll.ohTrigger(RecalcTrigger,Trigger3M)),NA())</f>
        <v>#N/A</v>
      </c>
      <c r="P2937" s="44">
        <f>IFERROR(_xll.qlIndexFixing(ONIndex6M,I2937,TRUE,_xll.ohTrigger(RecalcTrigger,Trigger6M)),NA())</f>
        <v>1.2371445261427638E-2</v>
      </c>
      <c r="Q2937" s="183">
        <f>IFERROR(_xll.qlIndexFixing(ONIndex1Y,I2937,TRUE,_xll.ohTrigger(RecalcTrigger,Trigger1Y)),NA())</f>
        <v>1.221275821032819E-2</v>
      </c>
    </row>
    <row r="2938" spans="2:17" x14ac:dyDescent="0.2">
      <c r="B2938" s="39" t="s">
        <v>42</v>
      </c>
      <c r="D2938" s="42">
        <f>_xll.qlCalendarAdvance(Calendar,$D2937,B2938,"f",FALSE)</f>
        <v>60066</v>
      </c>
      <c r="E2938" s="177">
        <f>_xll.qlInterestRateIndexValueDate(IndexON,D2938)</f>
        <v>60066</v>
      </c>
      <c r="F2938" s="193">
        <f>IFERROR(_xll.qlIndexFixing(IndexON,D2938,TRUE,_xll.ohTrigger(RecalcTrigger,TriggerON)),NA())</f>
        <v>1.1942122680874689E-2</v>
      </c>
      <c r="H2938" s="42">
        <f>_xll.qlCalendarAdvance(Calendar,$H2937,B2938,"f",FALSE)</f>
        <v>60066</v>
      </c>
      <c r="I2938" s="177">
        <f>_xll.qlInterestRateIndexValueDate(Index1M,$H2938)</f>
        <v>60070</v>
      </c>
      <c r="J2938" s="182">
        <f>IFERROR(_xll.qlIndexFixing(Index1M,$H2938,TRUE,_xll.ohTrigger(RecalcTrigger,Trigger1M)),NA())</f>
        <v>1.1670501778600517E-2</v>
      </c>
      <c r="K2938" s="44" t="e">
        <f>IFERROR(_xll.qlIndexFixing(Index3M,H2938,TRUE,_xll.ohTrigger(RecalcTrigger,Trigger3M)),NA())</f>
        <v>#N/A</v>
      </c>
      <c r="L2938" s="44">
        <f>IFERROR(_xll.qlIndexFixing(Index6M,$H2938,TRUE,_xll.ohTrigger(RecalcTrigger,Trigger6M)),NA())</f>
        <v>1.2434086146400725E-2</v>
      </c>
      <c r="M2938" s="183">
        <f>IFERROR(_xll.qlIndexFixing(Index1Y,$H2938,TRUE,_xll.ohTrigger(RecalcTrigger,Trigger1Y)),NA())</f>
        <v>1.2403900346466828E-2</v>
      </c>
      <c r="N2938" s="182">
        <f>IFERROR(_xll.qlIndexFixing(ONIndex1M,I2938,TRUE,_xll.ohTrigger(RecalcTrigger,Trigger1M)),NA())</f>
        <v>1.1653585025372948E-2</v>
      </c>
      <c r="O2938" s="44" t="e">
        <f>IFERROR(_xll.qlIndexFixing(ONIndex3M,I2938,TRUE,_xll.ohTrigger(RecalcTrigger,Trigger3M)),NA())</f>
        <v>#N/A</v>
      </c>
      <c r="P2938" s="44">
        <f>IFERROR(_xll.qlIndexFixing(ONIndex6M,I2938,TRUE,_xll.ohTrigger(RecalcTrigger,Trigger6M)),NA())</f>
        <v>1.2373217629519928E-2</v>
      </c>
      <c r="Q2938" s="183">
        <f>IFERROR(_xll.qlIndexFixing(ONIndex1Y,I2938,TRUE,_xll.ohTrigger(RecalcTrigger,Trigger1Y)),NA())</f>
        <v>1.2216214826761274E-2</v>
      </c>
    </row>
    <row r="2939" spans="2:17" x14ac:dyDescent="0.2">
      <c r="B2939" s="39" t="s">
        <v>42</v>
      </c>
      <c r="D2939" s="42">
        <f>_xll.qlCalendarAdvance(Calendar,$D2938,B2939,"f",FALSE)</f>
        <v>60073</v>
      </c>
      <c r="E2939" s="177">
        <f>_xll.qlInterestRateIndexValueDate(IndexON,D2939)</f>
        <v>60073</v>
      </c>
      <c r="F2939" s="193">
        <f>IFERROR(_xll.qlIndexFixing(IndexON,D2939,TRUE,_xll.ohTrigger(RecalcTrigger,TriggerON)),NA())</f>
        <v>1.1949711571723753E-2</v>
      </c>
      <c r="H2939" s="42">
        <f>_xll.qlCalendarAdvance(Calendar,$H2938,B2939,"f",FALSE)</f>
        <v>60073</v>
      </c>
      <c r="I2939" s="177">
        <f>_xll.qlInterestRateIndexValueDate(Index1M,$H2939)</f>
        <v>60077</v>
      </c>
      <c r="J2939" s="182">
        <f>IFERROR(_xll.qlIndexFixing(Index1M,$H2939,TRUE,_xll.ohTrigger(RecalcTrigger,Trigger1M)),NA())</f>
        <v>1.1676977719261572E-2</v>
      </c>
      <c r="K2939" s="44" t="e">
        <f>IFERROR(_xll.qlIndexFixing(Index3M,H2939,TRUE,_xll.ohTrigger(RecalcTrigger,Trigger3M)),NA())</f>
        <v>#N/A</v>
      </c>
      <c r="L2939" s="44">
        <f>IFERROR(_xll.qlIndexFixing(Index6M,$H2939,TRUE,_xll.ohTrigger(RecalcTrigger,Trigger6M)),NA())</f>
        <v>1.2435799531566495E-2</v>
      </c>
      <c r="M2939" s="183">
        <f>IFERROR(_xll.qlIndexFixing(Index1Y,$H2939,TRUE,_xll.ohTrigger(RecalcTrigger,Trigger1Y)),NA())</f>
        <v>1.2408690826649447E-2</v>
      </c>
      <c r="N2939" s="182">
        <f>IFERROR(_xll.qlIndexFixing(ONIndex1M,I2939,TRUE,_xll.ohTrigger(RecalcTrigger,Trigger1M)),NA())</f>
        <v>1.1659931676017976E-2</v>
      </c>
      <c r="O2939" s="44" t="e">
        <f>IFERROR(_xll.qlIndexFixing(ONIndex3M,I2939,TRUE,_xll.ohTrigger(RecalcTrigger,Trigger3M)),NA())</f>
        <v>#N/A</v>
      </c>
      <c r="P2939" s="44">
        <f>IFERROR(_xll.qlIndexFixing(ONIndex6M,I2939,TRUE,_xll.ohTrigger(RecalcTrigger,Trigger6M)),NA())</f>
        <v>1.2374985045973119E-2</v>
      </c>
      <c r="Q2939" s="183">
        <f>IFERROR(_xll.qlIndexFixing(ONIndex1Y,I2939,TRUE,_xll.ohTrigger(RecalcTrigger,Trigger1Y)),NA())</f>
        <v>1.2219718091399656E-2</v>
      </c>
    </row>
    <row r="2940" spans="2:17" x14ac:dyDescent="0.2">
      <c r="B2940" s="39" t="s">
        <v>42</v>
      </c>
      <c r="D2940" s="42">
        <f>_xll.qlCalendarAdvance(Calendar,$D2939,B2940,"f",FALSE)</f>
        <v>60080</v>
      </c>
      <c r="E2940" s="177">
        <f>_xll.qlInterestRateIndexValueDate(IndexON,D2940)</f>
        <v>60080</v>
      </c>
      <c r="F2940" s="193">
        <f>IFERROR(_xll.qlIndexFixing(IndexON,D2940,TRUE,_xll.ohTrigger(RecalcTrigger,TriggerON)),NA())</f>
        <v>1.1957367793193896E-2</v>
      </c>
      <c r="H2940" s="42">
        <f>_xll.qlCalendarAdvance(Calendar,$H2939,B2940,"f",FALSE)</f>
        <v>60080</v>
      </c>
      <c r="I2940" s="177">
        <f>_xll.qlInterestRateIndexValueDate(Index1M,$H2940)</f>
        <v>60084</v>
      </c>
      <c r="J2940" s="182">
        <f>IFERROR(_xll.qlIndexFixing(Index1M,$H2940,TRUE,_xll.ohTrigger(RecalcTrigger,Trigger1M)),NA())</f>
        <v>1.1684186106371152E-2</v>
      </c>
      <c r="K2940" s="44" t="e">
        <f>IFERROR(_xll.qlIndexFixing(Index3M,H2940,TRUE,_xll.ohTrigger(RecalcTrigger,Trigger3M)),NA())</f>
        <v>#N/A</v>
      </c>
      <c r="L2940" s="44">
        <f>IFERROR(_xll.qlIndexFixing(Index6M,$H2940,TRUE,_xll.ohTrigger(RecalcTrigger,Trigger6M)),NA())</f>
        <v>1.2438176885950053E-2</v>
      </c>
      <c r="M2940" s="183">
        <f>IFERROR(_xll.qlIndexFixing(Index1Y,$H2940,TRUE,_xll.ohTrigger(RecalcTrigger,Trigger1Y)),NA())</f>
        <v>1.2413530242021336E-2</v>
      </c>
      <c r="N2940" s="182">
        <f>IFERROR(_xll.qlIndexFixing(ONIndex1M,I2940,TRUE,_xll.ohTrigger(RecalcTrigger,Trigger1M)),NA())</f>
        <v>1.1666347245853359E-2</v>
      </c>
      <c r="O2940" s="44" t="e">
        <f>IFERROR(_xll.qlIndexFixing(ONIndex3M,I2940,TRUE,_xll.ohTrigger(RecalcTrigger,Trigger3M)),NA())</f>
        <v>#N/A</v>
      </c>
      <c r="P2940" s="44">
        <f>IFERROR(_xll.qlIndexFixing(ONIndex6M,I2940,TRUE,_xll.ohTrigger(RecalcTrigger,Trigger6M)),NA())</f>
        <v>1.2376747495439488E-2</v>
      </c>
      <c r="Q2940" s="183">
        <f>IFERROR(_xll.qlIndexFixing(ONIndex1Y,I2940,TRUE,_xll.ohTrigger(RecalcTrigger,Trigger1Y)),NA())</f>
        <v>1.2223268066113846E-2</v>
      </c>
    </row>
    <row r="2941" spans="2:17" x14ac:dyDescent="0.2">
      <c r="B2941" s="39" t="s">
        <v>42</v>
      </c>
      <c r="D2941" s="42">
        <f>_xll.qlCalendarAdvance(Calendar,$D2940,B2941,"f",FALSE)</f>
        <v>60087</v>
      </c>
      <c r="E2941" s="177">
        <f>_xll.qlInterestRateIndexValueDate(IndexON,D2941)</f>
        <v>60087</v>
      </c>
      <c r="F2941" s="193">
        <f>IFERROR(_xll.qlIndexFixing(IndexON,D2941,TRUE,_xll.ohTrigger(RecalcTrigger,TriggerON)),NA())</f>
        <v>1.1965091433667752E-2</v>
      </c>
      <c r="H2941" s="42">
        <f>_xll.qlCalendarAdvance(Calendar,$H2940,B2941,"f",FALSE)</f>
        <v>60087</v>
      </c>
      <c r="I2941" s="177">
        <f>_xll.qlInterestRateIndexValueDate(Index1M,$H2941)</f>
        <v>60091</v>
      </c>
      <c r="J2941" s="182">
        <f>IFERROR(_xll.qlIndexFixing(Index1M,$H2941,TRUE,_xll.ohTrigger(RecalcTrigger,Trigger1M)),NA())</f>
        <v>1.1690805615992884E-2</v>
      </c>
      <c r="K2941" s="44" t="e">
        <f>IFERROR(_xll.qlIndexFixing(Index3M,H2941,TRUE,_xll.ohTrigger(RecalcTrigger,Trigger3M)),NA())</f>
        <v>#N/A</v>
      </c>
      <c r="L2941" s="44">
        <f>IFERROR(_xll.qlIndexFixing(Index6M,$H2941,TRUE,_xll.ohTrigger(RecalcTrigger,Trigger6M)),NA())</f>
        <v>1.2439544979864601E-2</v>
      </c>
      <c r="M2941" s="183">
        <f>IFERROR(_xll.qlIndexFixing(Index1Y,$H2941,TRUE,_xll.ohTrigger(RecalcTrigger,Trigger1Y)),NA())</f>
        <v>1.2418418656129254E-2</v>
      </c>
      <c r="N2941" s="182">
        <f>IFERROR(_xll.qlIndexFixing(ONIndex1M,I2941,TRUE,_xll.ohTrigger(RecalcTrigger,Trigger1M)),NA())</f>
        <v>1.1672831827524988E-2</v>
      </c>
      <c r="O2941" s="44" t="e">
        <f>IFERROR(_xll.qlIndexFixing(ONIndex3M,I2941,TRUE,_xll.ohTrigger(RecalcTrigger,Trigger3M)),NA())</f>
        <v>#N/A</v>
      </c>
      <c r="P2941" s="44">
        <f>IFERROR(_xll.qlIndexFixing(ONIndex6M,I2941,TRUE,_xll.ohTrigger(RecalcTrigger,Trigger6M)),NA())</f>
        <v>1.2378504962491377E-2</v>
      </c>
      <c r="Q2941" s="183">
        <f>IFERROR(_xll.qlIndexFixing(ONIndex1Y,I2941,TRUE,_xll.ohTrigger(RecalcTrigger,Trigger1Y)),NA())</f>
        <v>1.222686481301416E-2</v>
      </c>
    </row>
    <row r="2942" spans="2:17" x14ac:dyDescent="0.2">
      <c r="B2942" s="39" t="s">
        <v>42</v>
      </c>
      <c r="D2942" s="42">
        <f>_xll.qlCalendarAdvance(Calendar,$D2941,B2942,"f",FALSE)</f>
        <v>60094</v>
      </c>
      <c r="E2942" s="177">
        <f>_xll.qlInterestRateIndexValueDate(IndexON,D2942)</f>
        <v>60094</v>
      </c>
      <c r="F2942" s="193">
        <f>IFERROR(_xll.qlIndexFixing(IndexON,D2942,TRUE,_xll.ohTrigger(RecalcTrigger,TriggerON)),NA())</f>
        <v>1.1972882581687827E-2</v>
      </c>
      <c r="H2942" s="42">
        <f>_xll.qlCalendarAdvance(Calendar,$H2941,B2942,"f",FALSE)</f>
        <v>60094</v>
      </c>
      <c r="I2942" s="177">
        <f>_xll.qlInterestRateIndexValueDate(Index1M,$H2942)</f>
        <v>60098</v>
      </c>
      <c r="J2942" s="182">
        <f>IFERROR(_xll.qlIndexFixing(Index1M,$H2942,TRUE,_xll.ohTrigger(RecalcTrigger,Trigger1M)),NA())</f>
        <v>1.1697494473961035E-2</v>
      </c>
      <c r="K2942" s="44" t="e">
        <f>IFERROR(_xll.qlIndexFixing(Index3M,H2942,TRUE,_xll.ohTrigger(RecalcTrigger,Trigger3M)),NA())</f>
        <v>#N/A</v>
      </c>
      <c r="L2942" s="44">
        <f>IFERROR(_xll.qlIndexFixing(Index6M,$H2942,TRUE,_xll.ohTrigger(RecalcTrigger,Trigger6M)),NA())</f>
        <v>1.2441242417915156E-2</v>
      </c>
      <c r="M2942" s="183">
        <f>IFERROR(_xll.qlIndexFixing(Index1Y,$H2942,TRUE,_xll.ohTrigger(RecalcTrigger,Trigger1Y)),NA())</f>
        <v>1.2423356132528278E-2</v>
      </c>
      <c r="N2942" s="182">
        <f>IFERROR(_xll.qlIndexFixing(ONIndex1M,I2942,TRUE,_xll.ohTrigger(RecalcTrigger,Trigger1M)),NA())</f>
        <v>1.1679385514078433E-2</v>
      </c>
      <c r="O2942" s="44" t="e">
        <f>IFERROR(_xll.qlIndexFixing(ONIndex3M,I2942,TRUE,_xll.ohTrigger(RecalcTrigger,Trigger3M)),NA())</f>
        <v>#N/A</v>
      </c>
      <c r="P2942" s="44">
        <f>IFERROR(_xll.qlIndexFixing(ONIndex6M,I2942,TRUE,_xll.ohTrigger(RecalcTrigger,Trigger6M)),NA())</f>
        <v>1.2380257431781061E-2</v>
      </c>
      <c r="Q2942" s="183">
        <f>IFERROR(_xll.qlIndexFixing(ONIndex1Y,I2942,TRUE,_xll.ohTrigger(RecalcTrigger,Trigger1Y)),NA())</f>
        <v>1.2230508394290851E-2</v>
      </c>
    </row>
    <row r="2943" spans="2:17" x14ac:dyDescent="0.2">
      <c r="B2943" s="39" t="s">
        <v>42</v>
      </c>
      <c r="D2943" s="42">
        <f>_xll.qlCalendarAdvance(Calendar,$D2942,B2943,"f",FALSE)</f>
        <v>60101</v>
      </c>
      <c r="E2943" s="177">
        <f>_xll.qlInterestRateIndexValueDate(IndexON,D2943)</f>
        <v>60101</v>
      </c>
      <c r="F2943" s="193">
        <f>IFERROR(_xll.qlIndexFixing(IndexON,D2943,TRUE,_xll.ohTrigger(RecalcTrigger,TriggerON)),NA())</f>
        <v>1.1980741325636757E-2</v>
      </c>
      <c r="H2943" s="42">
        <f>_xll.qlCalendarAdvance(Calendar,$H2942,B2943,"f",FALSE)</f>
        <v>60101</v>
      </c>
      <c r="I2943" s="177">
        <f>_xll.qlInterestRateIndexValueDate(Index1M,$H2943)</f>
        <v>60105</v>
      </c>
      <c r="J2943" s="182">
        <f>IFERROR(_xll.qlIndexFixing(Index1M,$H2943,TRUE,_xll.ohTrigger(RecalcTrigger,Trigger1M)),NA())</f>
        <v>1.1704252773305708E-2</v>
      </c>
      <c r="K2943" s="44" t="e">
        <f>IFERROR(_xll.qlIndexFixing(Index3M,H2943,TRUE,_xll.ohTrigger(RecalcTrigger,Trigger3M)),NA())</f>
        <v>#N/A</v>
      </c>
      <c r="L2943" s="44">
        <f>IFERROR(_xll.qlIndexFixing(Index6M,$H2943,TRUE,_xll.ohTrigger(RecalcTrigger,Trigger6M)),NA())</f>
        <v>1.2442934614721313E-2</v>
      </c>
      <c r="M2943" s="183">
        <f>IFERROR(_xll.qlIndexFixing(Index1Y,$H2943,TRUE,_xll.ohTrigger(RecalcTrigger,Trigger1Y)),NA())</f>
        <v>1.2428342734783561E-2</v>
      </c>
      <c r="N2943" s="182">
        <f>IFERROR(_xll.qlIndexFixing(ONIndex1M,I2943,TRUE,_xll.ohTrigger(RecalcTrigger,Trigger1M)),NA())</f>
        <v>1.1686008398239522E-2</v>
      </c>
      <c r="O2943" s="44" t="e">
        <f>IFERROR(_xll.qlIndexFixing(ONIndex3M,I2943,TRUE,_xll.ohTrigger(RecalcTrigger,Trigger3M)),NA())</f>
        <v>#N/A</v>
      </c>
      <c r="P2943" s="44">
        <f>IFERROR(_xll.qlIndexFixing(ONIndex6M,I2943,TRUE,_xll.ohTrigger(RecalcTrigger,Trigger6M)),NA())</f>
        <v>1.2382004887880882E-2</v>
      </c>
      <c r="Q2943" s="183">
        <f>IFERROR(_xll.qlIndexFixing(ONIndex1Y,I2943,TRUE,_xll.ohTrigger(RecalcTrigger,Trigger1Y)),NA())</f>
        <v>1.22341988719743E-2</v>
      </c>
    </row>
    <row r="2944" spans="2:17" x14ac:dyDescent="0.2">
      <c r="B2944" s="39" t="s">
        <v>42</v>
      </c>
      <c r="D2944" s="42">
        <f>_xll.qlCalendarAdvance(Calendar,$D2943,B2944,"f",FALSE)</f>
        <v>60108</v>
      </c>
      <c r="E2944" s="177">
        <f>_xll.qlInterestRateIndexValueDate(IndexON,D2944)</f>
        <v>60108</v>
      </c>
      <c r="F2944" s="193">
        <f>IFERROR(_xll.qlIndexFixing(IndexON,D2944,TRUE,_xll.ohTrigger(RecalcTrigger,TriggerON)),NA())</f>
        <v>1.1988667754003757E-2</v>
      </c>
      <c r="H2944" s="42">
        <f>_xll.qlCalendarAdvance(Calendar,$H2943,B2944,"f",FALSE)</f>
        <v>60108</v>
      </c>
      <c r="I2944" s="177">
        <f>_xll.qlInterestRateIndexValueDate(Index1M,$H2944)</f>
        <v>60112</v>
      </c>
      <c r="J2944" s="182">
        <f>IFERROR(_xll.qlIndexFixing(Index1M,$H2944,TRUE,_xll.ohTrigger(RecalcTrigger,Trigger1M)),NA())</f>
        <v>1.1711080607038949E-2</v>
      </c>
      <c r="K2944" s="44" t="e">
        <f>IFERROR(_xll.qlIndexFixing(Index3M,H2944,TRUE,_xll.ohTrigger(RecalcTrigger,Trigger3M)),NA())</f>
        <v>#N/A</v>
      </c>
      <c r="L2944" s="44">
        <f>IFERROR(_xll.qlIndexFixing(Index6M,$H2944,TRUE,_xll.ohTrigger(RecalcTrigger,Trigger6M)),NA())</f>
        <v>1.2444621554795031E-2</v>
      </c>
      <c r="M2944" s="183">
        <f>IFERROR(_xll.qlIndexFixing(Index1Y,$H2944,TRUE,_xll.ohTrigger(RecalcTrigger,Trigger1Y)),NA())</f>
        <v>1.2433378526467047E-2</v>
      </c>
      <c r="N2944" s="182">
        <f>IFERROR(_xll.qlIndexFixing(ONIndex1M,I2944,TRUE,_xll.ohTrigger(RecalcTrigger,Trigger1M)),NA())</f>
        <v>1.1692700572893955E-2</v>
      </c>
      <c r="O2944" s="44" t="e">
        <f>IFERROR(_xll.qlIndexFixing(ONIndex3M,I2944,TRUE,_xll.ohTrigger(RecalcTrigger,Trigger3M)),NA())</f>
        <v>#N/A</v>
      </c>
      <c r="P2944" s="44">
        <f>IFERROR(_xll.qlIndexFixing(ONIndex6M,I2944,TRUE,_xll.ohTrigger(RecalcTrigger,Trigger6M)),NA())</f>
        <v>1.2383747315443117E-2</v>
      </c>
      <c r="Q2944" s="183">
        <f>IFERROR(_xll.qlIndexFixing(ONIndex1Y,I2944,TRUE,_xll.ohTrigger(RecalcTrigger,Trigger1Y)),NA())</f>
        <v>1.2237936308094888E-2</v>
      </c>
    </row>
    <row r="2945" spans="2:17" x14ac:dyDescent="0.2">
      <c r="B2945" s="39" t="s">
        <v>42</v>
      </c>
      <c r="D2945" s="42">
        <f>_xll.qlCalendarAdvance(Calendar,$D2944,B2945,"f",FALSE)</f>
        <v>60115</v>
      </c>
      <c r="E2945" s="177">
        <f>_xll.qlInterestRateIndexValueDate(IndexON,D2945)</f>
        <v>60115</v>
      </c>
      <c r="F2945" s="193">
        <f>IFERROR(_xll.qlIndexFixing(IndexON,D2945,TRUE,_xll.ohTrigger(RecalcTrigger,TriggerON)),NA())</f>
        <v>1.1996661955224752E-2</v>
      </c>
      <c r="H2945" s="42">
        <f>_xll.qlCalendarAdvance(Calendar,$H2944,B2945,"f",FALSE)</f>
        <v>60115</v>
      </c>
      <c r="I2945" s="177">
        <f>_xll.qlInterestRateIndexValueDate(Index1M,$H2945)</f>
        <v>60119</v>
      </c>
      <c r="J2945" s="182">
        <f>IFERROR(_xll.qlIndexFixing(Index1M,$H2945,TRUE,_xll.ohTrigger(RecalcTrigger,Trigger1M)),NA())</f>
        <v>1.171797806819086E-2</v>
      </c>
      <c r="K2945" s="44" t="e">
        <f>IFERROR(_xll.qlIndexFixing(Index3M,H2945,TRUE,_xll.ohTrigger(RecalcTrigger,Trigger3M)),NA())</f>
        <v>#N/A</v>
      </c>
      <c r="L2945" s="44">
        <f>IFERROR(_xll.qlIndexFixing(Index6M,$H2945,TRUE,_xll.ohTrigger(RecalcTrigger,Trigger6M)),NA())</f>
        <v>1.2446303222651302E-2</v>
      </c>
      <c r="M2945" s="183">
        <f>IFERROR(_xll.qlIndexFixing(Index1Y,$H2945,TRUE,_xll.ohTrigger(RecalcTrigger,Trigger1Y)),NA())</f>
        <v>1.2438463571159875E-2</v>
      </c>
      <c r="N2945" s="182">
        <f>IFERROR(_xll.qlIndexFixing(ONIndex1M,I2945,TRUE,_xll.ohTrigger(RecalcTrigger,Trigger1M)),NA())</f>
        <v>1.1699462130687621E-2</v>
      </c>
      <c r="O2945" s="44" t="e">
        <f>IFERROR(_xll.qlIndexFixing(ONIndex3M,I2945,TRUE,_xll.ohTrigger(RecalcTrigger,Trigger3M)),NA())</f>
        <v>#N/A</v>
      </c>
      <c r="P2945" s="44">
        <f>IFERROR(_xll.qlIndexFixing(ONIndex6M,I2945,TRUE,_xll.ohTrigger(RecalcTrigger,Trigger6M)),NA())</f>
        <v>1.2385484699040106E-2</v>
      </c>
      <c r="Q2945" s="183">
        <f>IFERROR(_xll.qlIndexFixing(ONIndex1Y,I2945,TRUE,_xll.ohTrigger(RecalcTrigger,Trigger1Y)),NA())</f>
        <v>1.2241720764603059E-2</v>
      </c>
    </row>
    <row r="2946" spans="2:17" x14ac:dyDescent="0.2">
      <c r="B2946" s="39" t="s">
        <v>42</v>
      </c>
      <c r="D2946" s="42">
        <f>_xll.qlCalendarAdvance(Calendar,$D2945,B2946,"f",FALSE)</f>
        <v>60122</v>
      </c>
      <c r="E2946" s="177">
        <f>_xll.qlInterestRateIndexValueDate(IndexON,D2946)</f>
        <v>60122</v>
      </c>
      <c r="F2946" s="193">
        <f>IFERROR(_xll.qlIndexFixing(IndexON,D2946,TRUE,_xll.ohTrigger(RecalcTrigger,TriggerON)),NA())</f>
        <v>1.2004724017762314E-2</v>
      </c>
      <c r="H2946" s="42">
        <f>_xll.qlCalendarAdvance(Calendar,$H2945,B2946,"f",FALSE)</f>
        <v>60122</v>
      </c>
      <c r="I2946" s="177">
        <f>_xll.qlInterestRateIndexValueDate(Index1M,$H2946)</f>
        <v>60126</v>
      </c>
      <c r="J2946" s="182">
        <f>IFERROR(_xll.qlIndexFixing(Index1M,$H2946,TRUE,_xll.ohTrigger(RecalcTrigger,Trigger1M)),NA())</f>
        <v>1.1724945249788961E-2</v>
      </c>
      <c r="K2946" s="44" t="e">
        <f>IFERROR(_xll.qlIndexFixing(Index3M,H2946,TRUE,_xll.ohTrigger(RecalcTrigger,Trigger3M)),NA())</f>
        <v>#N/A</v>
      </c>
      <c r="L2946" s="44">
        <f>IFERROR(_xll.qlIndexFixing(Index6M,$H2946,TRUE,_xll.ohTrigger(RecalcTrigger,Trigger6M)),NA())</f>
        <v>1.2447979602803388E-2</v>
      </c>
      <c r="M2946" s="183">
        <f>IFERROR(_xll.qlIndexFixing(Index1Y,$H2946,TRUE,_xll.ohTrigger(RecalcTrigger,Trigger1Y)),NA())</f>
        <v>1.2443597932451726E-2</v>
      </c>
      <c r="N2946" s="182">
        <f>IFERROR(_xll.qlIndexFixing(ONIndex1M,I2946,TRUE,_xll.ohTrigger(RecalcTrigger,Trigger1M)),NA())</f>
        <v>1.1706293164586157E-2</v>
      </c>
      <c r="O2946" s="44" t="e">
        <f>IFERROR(_xll.qlIndexFixing(ONIndex3M,I2946,TRUE,_xll.ohTrigger(RecalcTrigger,Trigger3M)),NA())</f>
        <v>#N/A</v>
      </c>
      <c r="P2946" s="44">
        <f>IFERROR(_xll.qlIndexFixing(ONIndex6M,I2946,TRUE,_xll.ohTrigger(RecalcTrigger,Trigger6M)),NA())</f>
        <v>1.2387217023483998E-2</v>
      </c>
      <c r="Q2946" s="183">
        <f>IFERROR(_xll.qlIndexFixing(ONIndex1Y,I2946,TRUE,_xll.ohTrigger(RecalcTrigger,Trigger1Y)),NA())</f>
        <v>1.2245552303689067E-2</v>
      </c>
    </row>
    <row r="2947" spans="2:17" x14ac:dyDescent="0.2">
      <c r="B2947" s="39" t="s">
        <v>42</v>
      </c>
      <c r="D2947" s="42">
        <f>_xll.qlCalendarAdvance(Calendar,$D2946,B2947,"f",FALSE)</f>
        <v>60129</v>
      </c>
      <c r="E2947" s="177">
        <f>_xll.qlInterestRateIndexValueDate(IndexON,D2947)</f>
        <v>60129</v>
      </c>
      <c r="F2947" s="193">
        <f>IFERROR(_xll.qlIndexFixing(IndexON,D2947,TRUE,_xll.ohTrigger(RecalcTrigger,TriggerON)),NA())</f>
        <v>1.2012854030132303E-2</v>
      </c>
      <c r="H2947" s="42">
        <f>_xll.qlCalendarAdvance(Calendar,$H2946,B2947,"f",FALSE)</f>
        <v>60129</v>
      </c>
      <c r="I2947" s="177">
        <f>_xll.qlInterestRateIndexValueDate(Index1M,$H2947)</f>
        <v>60133</v>
      </c>
      <c r="J2947" s="182">
        <f>IFERROR(_xll.qlIndexFixing(Index1M,$H2947,TRUE,_xll.ohTrigger(RecalcTrigger,Trigger1M)),NA())</f>
        <v>1.1731982244858196E-2</v>
      </c>
      <c r="K2947" s="44" t="e">
        <f>IFERROR(_xll.qlIndexFixing(Index3M,H2947,TRUE,_xll.ohTrigger(RecalcTrigger,Trigger3M)),NA())</f>
        <v>#N/A</v>
      </c>
      <c r="L2947" s="44">
        <f>IFERROR(_xll.qlIndexFixing(Index6M,$H2947,TRUE,_xll.ohTrigger(RecalcTrigger,Trigger6M)),NA())</f>
        <v>1.2449650679763674E-2</v>
      </c>
      <c r="M2947" s="183">
        <f>IFERROR(_xll.qlIndexFixing(Index1Y,$H2947,TRUE,_xll.ohTrigger(RecalcTrigger,Trigger1Y)),NA())</f>
        <v>1.2448781673940822E-2</v>
      </c>
      <c r="N2947" s="182">
        <f>IFERROR(_xll.qlIndexFixing(ONIndex1M,I2947,TRUE,_xll.ohTrigger(RecalcTrigger,Trigger1M)),NA())</f>
        <v>1.1713193767475261E-2</v>
      </c>
      <c r="O2947" s="44" t="e">
        <f>IFERROR(_xll.qlIndexFixing(ONIndex3M,I2947,TRUE,_xll.ohTrigger(RecalcTrigger,Trigger3M)),NA())</f>
        <v>#N/A</v>
      </c>
      <c r="P2947" s="44">
        <f>IFERROR(_xll.qlIndexFixing(ONIndex6M,I2947,TRUE,_xll.ohTrigger(RecalcTrigger,Trigger6M)),NA())</f>
        <v>1.2388944273107327E-2</v>
      </c>
      <c r="Q2947" s="183">
        <f>IFERROR(_xll.qlIndexFixing(ONIndex1Y,I2947,TRUE,_xll.ohTrigger(RecalcTrigger,Trigger1Y)),NA())</f>
        <v>1.2249430987463228E-2</v>
      </c>
    </row>
    <row r="2948" spans="2:17" x14ac:dyDescent="0.2">
      <c r="B2948" s="39" t="s">
        <v>42</v>
      </c>
      <c r="D2948" s="42">
        <f>_xll.qlCalendarAdvance(Calendar,$D2947,B2948,"f",FALSE)</f>
        <v>60136</v>
      </c>
      <c r="E2948" s="177">
        <f>_xll.qlInterestRateIndexValueDate(IndexON,D2948)</f>
        <v>60136</v>
      </c>
      <c r="F2948" s="193">
        <f>IFERROR(_xll.qlIndexFixing(IndexON,D2948,TRUE,_xll.ohTrigger(RecalcTrigger,TriggerON)),NA())</f>
        <v>1.2021052080664063E-2</v>
      </c>
      <c r="H2948" s="42">
        <f>_xll.qlCalendarAdvance(Calendar,$H2947,B2948,"f",FALSE)</f>
        <v>60136</v>
      </c>
      <c r="I2948" s="177">
        <f>_xll.qlInterestRateIndexValueDate(Index1M,$H2948)</f>
        <v>60140</v>
      </c>
      <c r="J2948" s="182">
        <f>IFERROR(_xll.qlIndexFixing(Index1M,$H2948,TRUE,_xll.ohTrigger(RecalcTrigger,Trigger1M)),NA())</f>
        <v>1.1739089146426084E-2</v>
      </c>
      <c r="K2948" s="44" t="e">
        <f>IFERROR(_xll.qlIndexFixing(Index3M,H2948,TRUE,_xll.ohTrigger(RecalcTrigger,Trigger3M)),NA())</f>
        <v>#N/A</v>
      </c>
      <c r="L2948" s="44">
        <f>IFERROR(_xll.qlIndexFixing(Index6M,$H2948,TRUE,_xll.ohTrigger(RecalcTrigger,Trigger6M)),NA())</f>
        <v>1.2451316438048461E-2</v>
      </c>
      <c r="M2948" s="183">
        <f>IFERROR(_xll.qlIndexFixing(Index1Y,$H2948,TRUE,_xll.ohTrigger(RecalcTrigger,Trigger1Y)),NA())</f>
        <v>1.245401485923393E-2</v>
      </c>
      <c r="N2948" s="182">
        <f>IFERROR(_xll.qlIndexFixing(ONIndex1M,I2948,TRUE,_xll.ohTrigger(RecalcTrigger,Trigger1M)),NA())</f>
        <v>1.1720164031840952E-2</v>
      </c>
      <c r="O2948" s="44" t="e">
        <f>IFERROR(_xll.qlIndexFixing(ONIndex3M,I2948,TRUE,_xll.ohTrigger(RecalcTrigger,Trigger3M)),NA())</f>
        <v>#N/A</v>
      </c>
      <c r="P2948" s="44">
        <f>IFERROR(_xll.qlIndexFixing(ONIndex6M,I2948,TRUE,_xll.ohTrigger(RecalcTrigger,Trigger6M)),NA())</f>
        <v>1.2390666432722242E-2</v>
      </c>
      <c r="Q2948" s="183">
        <f>IFERROR(_xll.qlIndexFixing(ONIndex1Y,I2948,TRUE,_xll.ohTrigger(RecalcTrigger,Trigger1Y)),NA())</f>
        <v>1.2253356877716115E-2</v>
      </c>
    </row>
    <row r="2949" spans="2:17" x14ac:dyDescent="0.2">
      <c r="B2949" s="39" t="s">
        <v>42</v>
      </c>
      <c r="D2949" s="42">
        <f>_xll.qlCalendarAdvance(Calendar,$D2948,B2949,"f",FALSE)</f>
        <v>60143</v>
      </c>
      <c r="E2949" s="177">
        <f>_xll.qlInterestRateIndexValueDate(IndexON,D2949)</f>
        <v>60143</v>
      </c>
      <c r="F2949" s="193">
        <f>IFERROR(_xll.qlIndexFixing(IndexON,D2949,TRUE,_xll.ohTrigger(RecalcTrigger,TriggerON)),NA())</f>
        <v>1.2029318257953392E-2</v>
      </c>
      <c r="H2949" s="42">
        <f>_xll.qlCalendarAdvance(Calendar,$H2948,B2949,"f",FALSE)</f>
        <v>60143</v>
      </c>
      <c r="I2949" s="177">
        <f>_xll.qlInterestRateIndexValueDate(Index1M,$H2949)</f>
        <v>60147</v>
      </c>
      <c r="J2949" s="182">
        <f>IFERROR(_xll.qlIndexFixing(Index1M,$H2949,TRUE,_xll.ohTrigger(RecalcTrigger,Trigger1M)),NA())</f>
        <v>1.174555590511428E-2</v>
      </c>
      <c r="K2949" s="44" t="e">
        <f>IFERROR(_xll.qlIndexFixing(Index3M,H2949,TRUE,_xll.ohTrigger(RecalcTrigger,Trigger3M)),NA())</f>
        <v>#N/A</v>
      </c>
      <c r="L2949" s="44">
        <f>IFERROR(_xll.qlIndexFixing(Index6M,$H2949,TRUE,_xll.ohTrigger(RecalcTrigger,Trigger6M)),NA())</f>
        <v>1.2451981758609782E-2</v>
      </c>
      <c r="M2949" s="183">
        <f>IFERROR(_xll.qlIndexFixing(Index1Y,$H2949,TRUE,_xll.ohTrigger(RecalcTrigger,Trigger1Y)),NA())</f>
        <v>1.2459297551946791E-2</v>
      </c>
      <c r="N2949" s="182">
        <f>IFERROR(_xll.qlIndexFixing(ONIndex1M,I2949,TRUE,_xll.ohTrigger(RecalcTrigger,Trigger1M)),NA())</f>
        <v>1.1727204050808737E-2</v>
      </c>
      <c r="O2949" s="44" t="e">
        <f>IFERROR(_xll.qlIndexFixing(ONIndex3M,I2949,TRUE,_xll.ohTrigger(RecalcTrigger,Trigger3M)),NA())</f>
        <v>#N/A</v>
      </c>
      <c r="P2949" s="44">
        <f>IFERROR(_xll.qlIndexFixing(ONIndex6M,I2949,TRUE,_xll.ohTrigger(RecalcTrigger,Trigger6M)),NA())</f>
        <v>1.2392383486981018E-2</v>
      </c>
      <c r="Q2949" s="183">
        <f>IFERROR(_xll.qlIndexFixing(ONIndex1Y,I2949,TRUE,_xll.ohTrigger(RecalcTrigger,Trigger1Y)),NA())</f>
        <v>1.2257330036717917E-2</v>
      </c>
    </row>
    <row r="2950" spans="2:17" x14ac:dyDescent="0.2">
      <c r="B2950" s="39" t="s">
        <v>42</v>
      </c>
      <c r="D2950" s="42">
        <f>_xll.qlCalendarAdvance(Calendar,$D2949,B2950,"f",FALSE)</f>
        <v>60150</v>
      </c>
      <c r="E2950" s="177">
        <f>_xll.qlInterestRateIndexValueDate(IndexON,D2950)</f>
        <v>60150</v>
      </c>
      <c r="F2950" s="193">
        <f>IFERROR(_xll.qlIndexFixing(IndexON,D2950,TRUE,_xll.ohTrigger(RecalcTrigger,TriggerON)),NA())</f>
        <v>1.2037652650329633E-2</v>
      </c>
      <c r="H2950" s="42">
        <f>_xll.qlCalendarAdvance(Calendar,$H2949,B2950,"f",FALSE)</f>
        <v>60150</v>
      </c>
      <c r="I2950" s="177">
        <f>_xll.qlInterestRateIndexValueDate(Index1M,$H2950)</f>
        <v>60154</v>
      </c>
      <c r="J2950" s="182">
        <f>IFERROR(_xll.qlIndexFixing(Index1M,$H2950,TRUE,_xll.ohTrigger(RecalcTrigger,Trigger1M)),NA())</f>
        <v>1.1752797648020952E-2</v>
      </c>
      <c r="K2950" s="44" t="e">
        <f>IFERROR(_xll.qlIndexFixing(Index3M,H2950,TRUE,_xll.ohTrigger(RecalcTrigger,Trigger3M)),NA())</f>
        <v>#N/A</v>
      </c>
      <c r="L2950" s="44">
        <f>IFERROR(_xll.qlIndexFixing(Index6M,$H2950,TRUE,_xll.ohTrigger(RecalcTrigger,Trigger6M)),NA())</f>
        <v>1.2453637823821376E-2</v>
      </c>
      <c r="M2950" s="183">
        <f>IFERROR(_xll.qlIndexFixing(Index1Y,$H2950,TRUE,_xll.ohTrigger(RecalcTrigger,Trigger1Y)),NA())</f>
        <v>1.246462981570347E-2</v>
      </c>
      <c r="N2950" s="182">
        <f>IFERROR(_xll.qlIndexFixing(ONIndex1M,I2950,TRUE,_xll.ohTrigger(RecalcTrigger,Trigger1M)),NA())</f>
        <v>1.1734313917104444E-2</v>
      </c>
      <c r="O2950" s="44" t="e">
        <f>IFERROR(_xll.qlIndexFixing(ONIndex3M,I2950,TRUE,_xll.ohTrigger(RecalcTrigger,Trigger3M)),NA())</f>
        <v>#N/A</v>
      </c>
      <c r="P2950" s="44">
        <f>IFERROR(_xll.qlIndexFixing(ONIndex6M,I2950,TRUE,_xll.ohTrigger(RecalcTrigger,Trigger6M)),NA())</f>
        <v>1.2394095420535933E-2</v>
      </c>
      <c r="Q2950" s="183">
        <f>IFERROR(_xll.qlIndexFixing(ONIndex1Y,I2950,TRUE,_xll.ohTrigger(RecalcTrigger,Trigger1Y)),NA())</f>
        <v>1.2261350526499015E-2</v>
      </c>
    </row>
    <row r="2951" spans="2:17" x14ac:dyDescent="0.2">
      <c r="B2951" s="39" t="s">
        <v>42</v>
      </c>
      <c r="D2951" s="42">
        <f>_xll.qlCalendarAdvance(Calendar,$D2950,B2951,"f",FALSE)</f>
        <v>60157</v>
      </c>
      <c r="E2951" s="177">
        <f>_xll.qlInterestRateIndexValueDate(IndexON,D2951)</f>
        <v>60157</v>
      </c>
      <c r="F2951" s="193">
        <f>IFERROR(_xll.qlIndexFixing(IndexON,D2951,TRUE,_xll.ohTrigger(RecalcTrigger,TriggerON)),NA())</f>
        <v>1.2046055346361939E-2</v>
      </c>
      <c r="H2951" s="42">
        <f>_xll.qlCalendarAdvance(Calendar,$H2950,B2951,"f",FALSE)</f>
        <v>60157</v>
      </c>
      <c r="I2951" s="177">
        <f>_xll.qlInterestRateIndexValueDate(Index1M,$H2951)</f>
        <v>60161</v>
      </c>
      <c r="J2951" s="182">
        <f>IFERROR(_xll.qlIndexFixing(Index1M,$H2951,TRUE,_xll.ohTrigger(RecalcTrigger,Trigger1M)),NA())</f>
        <v>1.1760109567445554E-2</v>
      </c>
      <c r="K2951" s="44" t="e">
        <f>IFERROR(_xll.qlIndexFixing(Index3M,H2951,TRUE,_xll.ohTrigger(RecalcTrigger,Trigger3M)),NA())</f>
        <v>#N/A</v>
      </c>
      <c r="L2951" s="44">
        <f>IFERROR(_xll.qlIndexFixing(Index6M,$H2951,TRUE,_xll.ohTrigger(RecalcTrigger,Trigger6M)),NA())</f>
        <v>1.245528852774719E-2</v>
      </c>
      <c r="M2951" s="183">
        <f>IFERROR(_xll.qlIndexFixing(Index1Y,$H2951,TRUE,_xll.ohTrigger(RecalcTrigger,Trigger1Y)),NA())</f>
        <v>1.247001171413701E-2</v>
      </c>
      <c r="N2951" s="182">
        <f>IFERROR(_xll.qlIndexFixing(ONIndex1M,I2951,TRUE,_xll.ohTrigger(RecalcTrigger,Trigger1M)),NA())</f>
        <v>1.1741493723613772E-2</v>
      </c>
      <c r="O2951" s="44" t="e">
        <f>IFERROR(_xll.qlIndexFixing(ONIndex3M,I2951,TRUE,_xll.ohTrigger(RecalcTrigger,Trigger3M)),NA())</f>
        <v>#N/A</v>
      </c>
      <c r="P2951" s="44">
        <f>IFERROR(_xll.qlIndexFixing(ONIndex6M,I2951,TRUE,_xll.ohTrigger(RecalcTrigger,Trigger6M)),NA())</f>
        <v>1.2395802217799456E-2</v>
      </c>
      <c r="Q2951" s="183">
        <f>IFERROR(_xll.qlIndexFixing(ONIndex1Y,I2951,TRUE,_xll.ohTrigger(RecalcTrigger,Trigger1Y)),NA())</f>
        <v>1.2265418409249662E-2</v>
      </c>
    </row>
    <row r="2952" spans="2:17" x14ac:dyDescent="0.2">
      <c r="B2952" s="39" t="s">
        <v>42</v>
      </c>
      <c r="D2952" s="42">
        <f>_xll.qlCalendarAdvance(Calendar,$D2951,B2952,"f",FALSE)</f>
        <v>60164</v>
      </c>
      <c r="E2952" s="177">
        <f>_xll.qlInterestRateIndexValueDate(IndexON,D2952)</f>
        <v>60164</v>
      </c>
      <c r="F2952" s="193">
        <f>IFERROR(_xll.qlIndexFixing(IndexON,D2952,TRUE,_xll.ohTrigger(RecalcTrigger,TriggerON)),NA())</f>
        <v>1.2054526434379653E-2</v>
      </c>
      <c r="H2952" s="42">
        <f>_xll.qlCalendarAdvance(Calendar,$H2951,B2952,"f",FALSE)</f>
        <v>60164</v>
      </c>
      <c r="I2952" s="177">
        <f>_xll.qlInterestRateIndexValueDate(Index1M,$H2952)</f>
        <v>60168</v>
      </c>
      <c r="J2952" s="182">
        <f>IFERROR(_xll.qlIndexFixing(Index1M,$H2952,TRUE,_xll.ohTrigger(RecalcTrigger,Trigger1M)),NA())</f>
        <v>1.176749175641234E-2</v>
      </c>
      <c r="K2952" s="44" t="e">
        <f>IFERROR(_xll.qlIndexFixing(Index3M,H2952,TRUE,_xll.ohTrigger(RecalcTrigger,Trigger3M)),NA())</f>
        <v>#N/A</v>
      </c>
      <c r="L2952" s="44">
        <f>IFERROR(_xll.qlIndexFixing(Index6M,$H2952,TRUE,_xll.ohTrigger(RecalcTrigger,Trigger6M)),NA())</f>
        <v>1.2456933854903034E-2</v>
      </c>
      <c r="M2952" s="183">
        <f>IFERROR(_xll.qlIndexFixing(Index1Y,$H2952,TRUE,_xll.ohTrigger(RecalcTrigger,Trigger1Y)),NA())</f>
        <v>1.2475443310888996E-2</v>
      </c>
      <c r="N2952" s="182">
        <f>IFERROR(_xll.qlIndexFixing(ONIndex1M,I2952,TRUE,_xll.ohTrigger(RecalcTrigger,Trigger1M)),NA())</f>
        <v>1.1748743562982611E-2</v>
      </c>
      <c r="O2952" s="44" t="e">
        <f>IFERROR(_xll.qlIndexFixing(ONIndex3M,I2952,TRUE,_xll.ohTrigger(RecalcTrigger,Trigger3M)),NA())</f>
        <v>#N/A</v>
      </c>
      <c r="P2952" s="44">
        <f>IFERROR(_xll.qlIndexFixing(ONIndex6M,I2952,TRUE,_xll.ohTrigger(RecalcTrigger,Trigger6M)),NA())</f>
        <v>1.2397503863583736E-2</v>
      </c>
      <c r="Q2952" s="183">
        <f>IFERROR(_xll.qlIndexFixing(ONIndex1Y,I2952,TRUE,_xll.ohTrigger(RecalcTrigger,Trigger1Y)),NA())</f>
        <v>1.2269533746600558E-2</v>
      </c>
    </row>
    <row r="2953" spans="2:17" x14ac:dyDescent="0.2">
      <c r="B2953" s="39" t="s">
        <v>42</v>
      </c>
      <c r="D2953" s="42">
        <f>_xll.qlCalendarAdvance(Calendar,$D2952,B2953,"f",FALSE)</f>
        <v>60171</v>
      </c>
      <c r="E2953" s="177">
        <f>_xll.qlInterestRateIndexValueDate(IndexON,D2953)</f>
        <v>60171</v>
      </c>
      <c r="F2953" s="193">
        <f>IFERROR(_xll.qlIndexFixing(IndexON,D2953,TRUE,_xll.ohTrigger(RecalcTrigger,TriggerON)),NA())</f>
        <v>1.2063066002951928E-2</v>
      </c>
      <c r="H2953" s="42">
        <f>_xll.qlCalendarAdvance(Calendar,$H2952,B2953,"f",FALSE)</f>
        <v>60171</v>
      </c>
      <c r="I2953" s="177">
        <f>_xll.qlInterestRateIndexValueDate(Index1M,$H2953)</f>
        <v>60175</v>
      </c>
      <c r="J2953" s="182">
        <f>IFERROR(_xll.qlIndexFixing(Index1M,$H2953,TRUE,_xll.ohTrigger(RecalcTrigger,Trigger1M)),NA())</f>
        <v>1.1775675507886506E-2</v>
      </c>
      <c r="K2953" s="44" t="e">
        <f>IFERROR(_xll.qlIndexFixing(Index3M,H2953,TRUE,_xll.ohTrigger(RecalcTrigger,Trigger3M)),NA())</f>
        <v>#N/A</v>
      </c>
      <c r="L2953" s="44">
        <f>IFERROR(_xll.qlIndexFixing(Index6M,$H2953,TRUE,_xll.ohTrigger(RecalcTrigger,Trigger6M)),NA())</f>
        <v>1.2458904186885049E-2</v>
      </c>
      <c r="M2953" s="183">
        <f>IFERROR(_xll.qlIndexFixing(Index1Y,$H2953,TRUE,_xll.ohTrigger(RecalcTrigger,Trigger1Y)),NA())</f>
        <v>1.2480924669609993E-2</v>
      </c>
      <c r="N2953" s="182">
        <f>IFERROR(_xll.qlIndexFixing(ONIndex1M,I2953,TRUE,_xll.ohTrigger(RecalcTrigger,Trigger1M)),NA())</f>
        <v>1.1756063528096661E-2</v>
      </c>
      <c r="O2953" s="44" t="e">
        <f>IFERROR(_xll.qlIndexFixing(ONIndex3M,I2953,TRUE,_xll.ohTrigger(RecalcTrigger,Trigger3M)),NA())</f>
        <v>#N/A</v>
      </c>
      <c r="P2953" s="44">
        <f>IFERROR(_xll.qlIndexFixing(ONIndex6M,I2953,TRUE,_xll.ohTrigger(RecalcTrigger,Trigger6M)),NA())</f>
        <v>1.2399200342381178E-2</v>
      </c>
      <c r="Q2953" s="183">
        <f>IFERROR(_xll.qlIndexFixing(ONIndex1Y,I2953,TRUE,_xll.ohTrigger(RecalcTrigger,Trigger1Y)),NA())</f>
        <v>1.2273696601141637E-2</v>
      </c>
    </row>
    <row r="2954" spans="2:17" x14ac:dyDescent="0.2">
      <c r="B2954" s="39" t="s">
        <v>42</v>
      </c>
      <c r="D2954" s="42">
        <f>_xll.qlCalendarAdvance(Calendar,$D2953,B2954,"f",FALSE)</f>
        <v>60178</v>
      </c>
      <c r="E2954" s="177">
        <f>_xll.qlInterestRateIndexValueDate(IndexON,D2954)</f>
        <v>60178</v>
      </c>
      <c r="F2954" s="193">
        <f>IFERROR(_xll.qlIndexFixing(IndexON,D2954,TRUE,_xll.ohTrigger(RecalcTrigger,TriggerON)),NA())</f>
        <v>1.2071674140461397E-2</v>
      </c>
      <c r="H2954" s="42">
        <f>_xll.qlCalendarAdvance(Calendar,$H2953,B2954,"f",FALSE)</f>
        <v>60178</v>
      </c>
      <c r="I2954" s="177">
        <f>_xll.qlInterestRateIndexValueDate(Index1M,$H2954)</f>
        <v>60182</v>
      </c>
      <c r="J2954" s="182">
        <f>IFERROR(_xll.qlIndexFixing(Index1M,$H2954,TRUE,_xll.ohTrigger(RecalcTrigger,Trigger1M)),NA())</f>
        <v>1.1783203802148038E-2</v>
      </c>
      <c r="K2954" s="44" t="e">
        <f>IFERROR(_xll.qlIndexFixing(Index3M,H2954,TRUE,_xll.ohTrigger(RecalcTrigger,Trigger3M)),NA())</f>
        <v>#N/A</v>
      </c>
      <c r="L2954" s="44">
        <f>IFERROR(_xll.qlIndexFixing(Index6M,$H2954,TRUE,_xll.ohTrigger(RecalcTrigger,Trigger6M)),NA())</f>
        <v>1.2460538378792121E-2</v>
      </c>
      <c r="M2954" s="183">
        <f>IFERROR(_xll.qlIndexFixing(Index1Y,$H2954,TRUE,_xll.ohTrigger(RecalcTrigger,Trigger1Y)),NA())</f>
        <v>1.248645585395867E-2</v>
      </c>
      <c r="N2954" s="182">
        <f>IFERROR(_xll.qlIndexFixing(ONIndex1M,I2954,TRUE,_xll.ohTrigger(RecalcTrigger,Trigger1M)),NA())</f>
        <v>1.1763453711921557E-2</v>
      </c>
      <c r="O2954" s="44" t="e">
        <f>IFERROR(_xll.qlIndexFixing(ONIndex3M,I2954,TRUE,_xll.ohTrigger(RecalcTrigger,Trigger3M)),NA())</f>
        <v>#N/A</v>
      </c>
      <c r="P2954" s="44">
        <f>IFERROR(_xll.qlIndexFixing(ONIndex6M,I2954,TRUE,_xll.ohTrigger(RecalcTrigger,Trigger6M)),NA())</f>
        <v>1.2400891638923994E-2</v>
      </c>
      <c r="Q2954" s="183">
        <f>IFERROR(_xll.qlIndexFixing(ONIndex1Y,I2954,TRUE,_xll.ohTrigger(RecalcTrigger,Trigger1Y)),NA())</f>
        <v>1.2277907034663471E-2</v>
      </c>
    </row>
    <row r="2955" spans="2:17" x14ac:dyDescent="0.2">
      <c r="B2955" s="39" t="s">
        <v>42</v>
      </c>
      <c r="D2955" s="42">
        <f>_xll.qlCalendarAdvance(Calendar,$D2954,B2955,"f",FALSE)</f>
        <v>60185</v>
      </c>
      <c r="E2955" s="177">
        <f>_xll.qlInterestRateIndexValueDate(IndexON,D2955)</f>
        <v>60185</v>
      </c>
      <c r="F2955" s="193">
        <f>IFERROR(_xll.qlIndexFixing(IndexON,D2955,TRUE,_xll.ohTrigger(RecalcTrigger,TriggerON)),NA())</f>
        <v>1.2080350935423922E-2</v>
      </c>
      <c r="H2955" s="42">
        <f>_xll.qlCalendarAdvance(Calendar,$H2954,B2955,"f",FALSE)</f>
        <v>60185</v>
      </c>
      <c r="I2955" s="177">
        <f>_xll.qlInterestRateIndexValueDate(Index1M,$H2955)</f>
        <v>60189</v>
      </c>
      <c r="J2955" s="182">
        <f>IFERROR(_xll.qlIndexFixing(Index1M,$H2955,TRUE,_xll.ohTrigger(RecalcTrigger,Trigger1M)),NA())</f>
        <v>1.1790802654152444E-2</v>
      </c>
      <c r="K2955" s="44" t="e">
        <f>IFERROR(_xll.qlIndexFixing(Index3M,H2955,TRUE,_xll.ohTrigger(RecalcTrigger,Trigger3M)),NA())</f>
        <v>#N/A</v>
      </c>
      <c r="L2955" s="44">
        <f>IFERROR(_xll.qlIndexFixing(Index6M,$H2955,TRUE,_xll.ohTrigger(RecalcTrigger,Trigger6M)),NA())</f>
        <v>1.2462167146189997E-2</v>
      </c>
      <c r="M2955" s="183">
        <f>IFERROR(_xll.qlIndexFixing(Index1Y,$H2955,TRUE,_xll.ohTrigger(RecalcTrigger,Trigger1Y)),NA())</f>
        <v>1.2492036927604205E-2</v>
      </c>
      <c r="N2955" s="182">
        <f>IFERROR(_xll.qlIndexFixing(ONIndex1M,I2955,TRUE,_xll.ohTrigger(RecalcTrigger,Trigger1M)),NA())</f>
        <v>1.1770914207023253E-2</v>
      </c>
      <c r="O2955" s="44" t="e">
        <f>IFERROR(_xll.qlIndexFixing(ONIndex3M,I2955,TRUE,_xll.ohTrigger(RecalcTrigger,Trigger3M)),NA())</f>
        <v>#N/A</v>
      </c>
      <c r="P2955" s="44">
        <f>IFERROR(_xll.qlIndexFixing(ONIndex6M,I2955,TRUE,_xll.ohTrigger(RecalcTrigger,Trigger6M)),NA())</f>
        <v>1.2402577737864462E-2</v>
      </c>
      <c r="Q2955" s="183">
        <f>IFERROR(_xll.qlIndexFixing(ONIndex1Y,I2955,TRUE,_xll.ohTrigger(RecalcTrigger,Trigger1Y)),NA())</f>
        <v>1.2282165109116505E-2</v>
      </c>
    </row>
    <row r="2956" spans="2:17" x14ac:dyDescent="0.2">
      <c r="B2956" s="39" t="s">
        <v>42</v>
      </c>
      <c r="D2956" s="42">
        <f>_xll.qlCalendarAdvance(Calendar,$D2955,B2956,"f",FALSE)</f>
        <v>60192</v>
      </c>
      <c r="E2956" s="177">
        <f>_xll.qlInterestRateIndexValueDate(IndexON,D2956)</f>
        <v>60192</v>
      </c>
      <c r="F2956" s="193">
        <f>IFERROR(_xll.qlIndexFixing(IndexON,D2956,TRUE,_xll.ohTrigger(RecalcTrigger,TriggerON)),NA())</f>
        <v>1.2089096476222139E-2</v>
      </c>
      <c r="H2956" s="42">
        <f>_xll.qlCalendarAdvance(Calendar,$H2955,B2956,"f",FALSE)</f>
        <v>60192</v>
      </c>
      <c r="I2956" s="177">
        <f>_xll.qlInterestRateIndexValueDate(Index1M,$H2956)</f>
        <v>60196</v>
      </c>
      <c r="J2956" s="182">
        <f>IFERROR(_xll.qlIndexFixing(Index1M,$H2956,TRUE,_xll.ohTrigger(RecalcTrigger,Trigger1M)),NA())</f>
        <v>1.1798472156940137E-2</v>
      </c>
      <c r="K2956" s="44" t="e">
        <f>IFERROR(_xll.qlIndexFixing(Index3M,H2956,TRUE,_xll.ohTrigger(RecalcTrigger,Trigger3M)),NA())</f>
        <v>#N/A</v>
      </c>
      <c r="L2956" s="44">
        <f>IFERROR(_xll.qlIndexFixing(Index6M,$H2956,TRUE,_xll.ohTrigger(RecalcTrigger,Trigger6M)),NA())</f>
        <v>1.2463790473593047E-2</v>
      </c>
      <c r="M2956" s="183">
        <f>IFERROR(_xll.qlIndexFixing(Index1Y,$H2956,TRUE,_xll.ohTrigger(RecalcTrigger,Trigger1Y)),NA())</f>
        <v>1.2497667954222566E-2</v>
      </c>
      <c r="N2956" s="182">
        <f>IFERROR(_xll.qlIndexFixing(ONIndex1M,I2956,TRUE,_xll.ohTrigger(RecalcTrigger,Trigger1M)),NA())</f>
        <v>1.1778445106367386E-2</v>
      </c>
      <c r="O2956" s="44" t="e">
        <f>IFERROR(_xll.qlIndexFixing(ONIndex3M,I2956,TRUE,_xll.ohTrigger(RecalcTrigger,Trigger3M)),NA())</f>
        <v>#N/A</v>
      </c>
      <c r="P2956" s="44">
        <f>IFERROR(_xll.qlIndexFixing(ONIndex6M,I2956,TRUE,_xll.ohTrigger(RecalcTrigger,Trigger6M)),NA())</f>
        <v>1.240425862361505E-2</v>
      </c>
      <c r="Q2956" s="183">
        <f>IFERROR(_xll.qlIndexFixing(ONIndex1Y,I2956,TRUE,_xll.ohTrigger(RecalcTrigger,Trigger1Y)),NA())</f>
        <v>1.2286470886770928E-2</v>
      </c>
    </row>
    <row r="2957" spans="2:17" x14ac:dyDescent="0.2">
      <c r="B2957" s="39" t="s">
        <v>42</v>
      </c>
      <c r="D2957" s="42">
        <f>_xll.qlCalendarAdvance(Calendar,$D2956,B2957,"f",FALSE)</f>
        <v>60199</v>
      </c>
      <c r="E2957" s="177">
        <f>_xll.qlInterestRateIndexValueDate(IndexON,D2957)</f>
        <v>60199</v>
      </c>
      <c r="F2957" s="193">
        <f>IFERROR(_xll.qlIndexFixing(IndexON,D2957,TRUE,_xll.ohTrigger(RecalcTrigger,TriggerON)),NA())</f>
        <v>1.2097910851345262E-2</v>
      </c>
      <c r="H2957" s="42">
        <f>_xll.qlCalendarAdvance(Calendar,$H2956,B2957,"f",FALSE)</f>
        <v>60199</v>
      </c>
      <c r="I2957" s="177">
        <f>_xll.qlInterestRateIndexValueDate(Index1M,$H2957)</f>
        <v>60203</v>
      </c>
      <c r="J2957" s="182">
        <f>IFERROR(_xll.qlIndexFixing(Index1M,$H2957,TRUE,_xll.ohTrigger(RecalcTrigger,Trigger1M)),NA())</f>
        <v>1.1806212403554112E-2</v>
      </c>
      <c r="K2957" s="44" t="e">
        <f>IFERROR(_xll.qlIndexFixing(Index3M,H2957,TRUE,_xll.ohTrigger(RecalcTrigger,Trigger3M)),NA())</f>
        <v>#N/A</v>
      </c>
      <c r="L2957" s="44">
        <f>IFERROR(_xll.qlIndexFixing(Index6M,$H2957,TRUE,_xll.ohTrigger(RecalcTrigger,Trigger6M)),NA())</f>
        <v>1.2465408345515632E-2</v>
      </c>
      <c r="M2957" s="183">
        <f>IFERROR(_xll.qlIndexFixing(Index1Y,$H2957,TRUE,_xll.ohTrigger(RecalcTrigger,Trigger1Y)),NA())</f>
        <v>1.2503348997500234E-2</v>
      </c>
      <c r="N2957" s="182">
        <f>IFERROR(_xll.qlIndexFixing(ONIndex1M,I2957,TRUE,_xll.ohTrigger(RecalcTrigger,Trigger1M)),NA())</f>
        <v>1.1786046502839653E-2</v>
      </c>
      <c r="O2957" s="44" t="e">
        <f>IFERROR(_xll.qlIndexFixing(ONIndex3M,I2957,TRUE,_xll.ohTrigger(RecalcTrigger,Trigger3M)),NA())</f>
        <v>#N/A</v>
      </c>
      <c r="P2957" s="44">
        <f>IFERROR(_xll.qlIndexFixing(ONIndex6M,I2957,TRUE,_xll.ohTrigger(RecalcTrigger,Trigger6M)),NA())</f>
        <v>1.2405934280987907E-2</v>
      </c>
      <c r="Q2957" s="183">
        <f>IFERROR(_xll.qlIndexFixing(ONIndex1Y,I2957,TRUE,_xll.ohTrigger(RecalcTrigger,Trigger1Y)),NA())</f>
        <v>1.2290824429577185E-2</v>
      </c>
    </row>
    <row r="2958" spans="2:17" x14ac:dyDescent="0.2">
      <c r="B2958" s="39" t="s">
        <v>42</v>
      </c>
      <c r="D2958" s="42">
        <f>_xll.qlCalendarAdvance(Calendar,$D2957,B2958,"f",FALSE)</f>
        <v>60206</v>
      </c>
      <c r="E2958" s="177">
        <f>_xll.qlInterestRateIndexValueDate(IndexON,D2958)</f>
        <v>60206</v>
      </c>
      <c r="F2958" s="193">
        <f>IFERROR(_xll.qlIndexFixing(IndexON,D2958,TRUE,_xll.ohTrigger(RecalcTrigger,TriggerON)),NA())</f>
        <v>1.2106794149309152E-2</v>
      </c>
      <c r="H2958" s="42">
        <f>_xll.qlCalendarAdvance(Calendar,$H2957,B2958,"f",FALSE)</f>
        <v>60206</v>
      </c>
      <c r="I2958" s="177">
        <f>_xll.qlInterestRateIndexValueDate(Index1M,$H2958)</f>
        <v>60210</v>
      </c>
      <c r="J2958" s="182">
        <f>IFERROR(_xll.qlIndexFixing(Index1M,$H2958,TRUE,_xll.ohTrigger(RecalcTrigger,Trigger1M)),NA())</f>
        <v>1.1813265760271641E-2</v>
      </c>
      <c r="K2958" s="44" t="e">
        <f>IFERROR(_xll.qlIndexFixing(Index3M,H2958,TRUE,_xll.ohTrigger(RecalcTrigger,Trigger3M)),NA())</f>
        <v>#N/A</v>
      </c>
      <c r="L2958" s="44">
        <f>IFERROR(_xll.qlIndexFixing(Index6M,$H2958,TRUE,_xll.ohTrigger(RecalcTrigger,Trigger6M)),NA())</f>
        <v>1.2466692038532129E-2</v>
      </c>
      <c r="M2958" s="183">
        <f>IFERROR(_xll.qlIndexFixing(Index1Y,$H2958,TRUE,_xll.ohTrigger(RecalcTrigger,Trigger1Y)),NA())</f>
        <v>1.2509080121131355E-2</v>
      </c>
      <c r="N2958" s="182">
        <f>IFERROR(_xll.qlIndexFixing(ONIndex1M,I2958,TRUE,_xll.ohTrigger(RecalcTrigger,Trigger1M)),NA())</f>
        <v>1.1793718489085947E-2</v>
      </c>
      <c r="O2958" s="44" t="e">
        <f>IFERROR(_xll.qlIndexFixing(ONIndex3M,I2958,TRUE,_xll.ohTrigger(RecalcTrigger,Trigger3M)),NA())</f>
        <v>#N/A</v>
      </c>
      <c r="P2958" s="44">
        <f>IFERROR(_xll.qlIndexFixing(ONIndex6M,I2958,TRUE,_xll.ohTrigger(RecalcTrigger,Trigger6M)),NA())</f>
        <v>1.240760469463531E-2</v>
      </c>
      <c r="Q2958" s="183">
        <f>IFERROR(_xll.qlIndexFixing(ONIndex1Y,I2958,TRUE,_xll.ohTrigger(RecalcTrigger,Trigger1Y)),NA())</f>
        <v>1.2295225799645593E-2</v>
      </c>
    </row>
    <row r="2959" spans="2:17" x14ac:dyDescent="0.2">
      <c r="B2959" s="39" t="s">
        <v>42</v>
      </c>
      <c r="D2959" s="42">
        <f>_xll.qlCalendarAdvance(Calendar,$D2958,B2959,"f",FALSE)</f>
        <v>60213</v>
      </c>
      <c r="E2959" s="177">
        <f>_xll.qlInterestRateIndexValueDate(IndexON,D2959)</f>
        <v>60213</v>
      </c>
      <c r="F2959" s="193">
        <f>IFERROR(_xll.qlIndexFixing(IndexON,D2959,TRUE,_xll.ohTrigger(RecalcTrigger,TriggerON)),NA())</f>
        <v>1.21157464584698E-2</v>
      </c>
      <c r="H2959" s="42">
        <f>_xll.qlCalendarAdvance(Calendar,$H2958,B2959,"f",FALSE)</f>
        <v>60213</v>
      </c>
      <c r="I2959" s="177">
        <f>_xll.qlInterestRateIndexValueDate(Index1M,$H2959)</f>
        <v>60217</v>
      </c>
      <c r="J2959" s="182">
        <f>IFERROR(_xll.qlIndexFixing(Index1M,$H2959,TRUE,_xll.ohTrigger(RecalcTrigger,Trigger1M)),NA())</f>
        <v>1.1821142440915366E-2</v>
      </c>
      <c r="K2959" s="44" t="e">
        <f>IFERROR(_xll.qlIndexFixing(Index3M,H2959,TRUE,_xll.ohTrigger(RecalcTrigger,Trigger3M)),NA())</f>
        <v>#N/A</v>
      </c>
      <c r="L2959" s="44">
        <f>IFERROR(_xll.qlIndexFixing(Index6M,$H2959,TRUE,_xll.ohTrigger(RecalcTrigger,Trigger6M)),NA())</f>
        <v>1.2468299294730758E-2</v>
      </c>
      <c r="M2959" s="183">
        <f>IFERROR(_xll.qlIndexFixing(Index1Y,$H2959,TRUE,_xll.ohTrigger(RecalcTrigger,Trigger1Y)),NA())</f>
        <v>1.2514861388820589E-2</v>
      </c>
      <c r="N2959" s="182">
        <f>IFERROR(_xll.qlIndexFixing(ONIndex1M,I2959,TRUE,_xll.ohTrigger(RecalcTrigger,Trigger1M)),NA())</f>
        <v>1.180146115791203E-2</v>
      </c>
      <c r="O2959" s="44" t="e">
        <f>IFERROR(_xll.qlIndexFixing(ONIndex3M,I2959,TRUE,_xll.ohTrigger(RecalcTrigger,Trigger3M)),NA())</f>
        <v>#N/A</v>
      </c>
      <c r="P2959" s="44">
        <f>IFERROR(_xll.qlIndexFixing(ONIndex6M,I2959,TRUE,_xll.ohTrigger(RecalcTrigger,Trigger6M)),NA())</f>
        <v>1.2409269849129601E-2</v>
      </c>
      <c r="Q2959" s="183">
        <f>IFERROR(_xll.qlIndexFixing(ONIndex1Y,I2959,TRUE,_xll.ohTrigger(RecalcTrigger,Trigger1Y)),NA())</f>
        <v>1.2299675058926596E-2</v>
      </c>
    </row>
    <row r="2960" spans="2:17" x14ac:dyDescent="0.2">
      <c r="B2960" s="39" t="s">
        <v>42</v>
      </c>
      <c r="D2960" s="42">
        <f>_xll.qlCalendarAdvance(Calendar,$D2959,B2960,"f",FALSE)</f>
        <v>60220</v>
      </c>
      <c r="E2960" s="177">
        <f>_xll.qlInterestRateIndexValueDate(IndexON,D2960)</f>
        <v>60220</v>
      </c>
      <c r="F2960" s="193">
        <f>IFERROR(_xll.qlIndexFixing(IndexON,D2960,TRUE,_xll.ohTrigger(RecalcTrigger,TriggerON)),NA())</f>
        <v>1.2124767867369712E-2</v>
      </c>
      <c r="H2960" s="42">
        <f>_xll.qlCalendarAdvance(Calendar,$H2959,B2960,"f",FALSE)</f>
        <v>60220</v>
      </c>
      <c r="I2960" s="177">
        <f>_xll.qlInterestRateIndexValueDate(Index1M,$H2960)</f>
        <v>60224</v>
      </c>
      <c r="J2960" s="182">
        <f>IFERROR(_xll.qlIndexFixing(Index1M,$H2960,TRUE,_xll.ohTrigger(RecalcTrigger,Trigger1M)),NA())</f>
        <v>1.1829090135369924E-2</v>
      </c>
      <c r="K2960" s="44" t="e">
        <f>IFERROR(_xll.qlIndexFixing(Index3M,H2960,TRUE,_xll.ohTrigger(RecalcTrigger,Trigger3M)),NA())</f>
        <v>#N/A</v>
      </c>
      <c r="L2960" s="44">
        <f>IFERROR(_xll.qlIndexFixing(Index6M,$H2960,TRUE,_xll.ohTrigger(RecalcTrigger,Trigger6M)),NA())</f>
        <v>1.2469901050281937E-2</v>
      </c>
      <c r="M2960" s="183">
        <f>IFERROR(_xll.qlIndexFixing(Index1Y,$H2960,TRUE,_xll.ohTrigger(RecalcTrigger,Trigger1Y)),NA())</f>
        <v>1.2520692864280257E-2</v>
      </c>
      <c r="N2960" s="182">
        <f>IFERROR(_xll.qlIndexFixing(ONIndex1M,I2960,TRUE,_xll.ohTrigger(RecalcTrigger,Trigger1M)),NA())</f>
        <v>1.1809274602363473E-2</v>
      </c>
      <c r="O2960" s="44" t="e">
        <f>IFERROR(_xll.qlIndexFixing(ONIndex3M,I2960,TRUE,_xll.ohTrigger(RecalcTrigger,Trigger3M)),NA())</f>
        <v>#N/A</v>
      </c>
      <c r="P2960" s="44">
        <f>IFERROR(_xll.qlIndexFixing(ONIndex6M,I2960,TRUE,_xll.ohTrigger(RecalcTrigger,Trigger6M)),NA())</f>
        <v>1.2410929729043119E-2</v>
      </c>
      <c r="Q2960" s="183">
        <f>IFERROR(_xll.qlIndexFixing(ONIndex1Y,I2960,TRUE,_xll.ohTrigger(RecalcTrigger,Trigger1Y)),NA())</f>
        <v>1.2304172269690383E-2</v>
      </c>
    </row>
    <row r="2961" spans="2:17" x14ac:dyDescent="0.2">
      <c r="B2961" s="39" t="s">
        <v>42</v>
      </c>
      <c r="D2961" s="42">
        <f>_xll.qlCalendarAdvance(Calendar,$D2960,B2961,"f",FALSE)</f>
        <v>60227</v>
      </c>
      <c r="E2961" s="177">
        <f>_xll.qlInterestRateIndexValueDate(IndexON,D2961)</f>
        <v>60227</v>
      </c>
      <c r="F2961" s="193">
        <f>IFERROR(_xll.qlIndexFixing(IndexON,D2961,TRUE,_xll.ohTrigger(RecalcTrigger,TriggerON)),NA())</f>
        <v>1.2133858464418168E-2</v>
      </c>
      <c r="H2961" s="42">
        <f>_xll.qlCalendarAdvance(Calendar,$H2960,B2961,"f",FALSE)</f>
        <v>60227</v>
      </c>
      <c r="I2961" s="177">
        <f>_xll.qlInterestRateIndexValueDate(Index1M,$H2961)</f>
        <v>60231</v>
      </c>
      <c r="J2961" s="182">
        <f>IFERROR(_xll.qlIndexFixing(Index1M,$H2961,TRUE,_xll.ohTrigger(RecalcTrigger,Trigger1M)),NA())</f>
        <v>1.184020711199248E-2</v>
      </c>
      <c r="K2961" s="44" t="e">
        <f>IFERROR(_xll.qlIndexFixing(Index3M,H2961,TRUE,_xll.ohTrigger(RecalcTrigger,Trigger3M)),NA())</f>
        <v>#N/A</v>
      </c>
      <c r="L2961" s="44">
        <f>IFERROR(_xll.qlIndexFixing(Index6M,$H2961,TRUE,_xll.ohTrigger(RecalcTrigger,Trigger6M)),NA())</f>
        <v>1.2471497289701917E-2</v>
      </c>
      <c r="M2961" s="183">
        <f>IFERROR(_xll.qlIndexFixing(Index1Y,$H2961,TRUE,_xll.ohTrigger(RecalcTrigger,Trigger1Y)),NA())</f>
        <v>1.2526574611232535E-2</v>
      </c>
      <c r="N2961" s="182">
        <f>IFERROR(_xll.qlIndexFixing(ONIndex1M,I2961,TRUE,_xll.ohTrigger(RecalcTrigger,Trigger1M)),NA())</f>
        <v>1.1817158915006232E-2</v>
      </c>
      <c r="O2961" s="44" t="e">
        <f>IFERROR(_xll.qlIndexFixing(ONIndex3M,I2961,TRUE,_xll.ohTrigger(RecalcTrigger,Trigger3M)),NA())</f>
        <v>#N/A</v>
      </c>
      <c r="P2961" s="44">
        <f>IFERROR(_xll.qlIndexFixing(ONIndex6M,I2961,TRUE,_xll.ohTrigger(RecalcTrigger,Trigger6M)),NA())</f>
        <v>1.2412584319028142E-2</v>
      </c>
      <c r="Q2961" s="183">
        <f>IFERROR(_xll.qlIndexFixing(ONIndex1Y,I2961,TRUE,_xll.ohTrigger(RecalcTrigger,Trigger1Y)),NA())</f>
        <v>1.2308717493807464E-2</v>
      </c>
    </row>
    <row r="2962" spans="2:17" x14ac:dyDescent="0.2">
      <c r="B2962" s="39" t="s">
        <v>42</v>
      </c>
      <c r="D2962" s="42">
        <f>_xll.qlCalendarAdvance(Calendar,$D2961,B2962,"f",FALSE)</f>
        <v>60234</v>
      </c>
      <c r="E2962" s="177">
        <f>_xll.qlInterestRateIndexValueDate(IndexON,D2962)</f>
        <v>60234</v>
      </c>
      <c r="F2962" s="193">
        <f>IFERROR(_xll.qlIndexFixing(IndexON,D2962,TRUE,_xll.ohTrigger(RecalcTrigger,TriggerON)),NA())</f>
        <v>1.2143018338077738E-2</v>
      </c>
      <c r="H2962" s="42">
        <f>_xll.qlCalendarAdvance(Calendar,$H2961,B2962,"f",FALSE)</f>
        <v>60234</v>
      </c>
      <c r="I2962" s="177">
        <f>_xll.qlInterestRateIndexValueDate(Index1M,$H2962)</f>
        <v>60238</v>
      </c>
      <c r="J2962" s="182">
        <f>IFERROR(_xll.qlIndexFixing(Index1M,$H2962,TRUE,_xll.ohTrigger(RecalcTrigger,Trigger1M)),NA())</f>
        <v>1.1845978050641557E-2</v>
      </c>
      <c r="K2962" s="44" t="e">
        <f>IFERROR(_xll.qlIndexFixing(Index3M,H2962,TRUE,_xll.ohTrigger(RecalcTrigger,Trigger3M)),NA())</f>
        <v>#N/A</v>
      </c>
      <c r="L2962" s="44">
        <f>IFERROR(_xll.qlIndexFixing(Index6M,$H2962,TRUE,_xll.ohTrigger(RecalcTrigger,Trigger6M)),NA())</f>
        <v>1.2473415330950756E-2</v>
      </c>
      <c r="M2962" s="183">
        <f>IFERROR(_xll.qlIndexFixing(Index1Y,$H2962,TRUE,_xll.ohTrigger(RecalcTrigger,Trigger1Y)),NA())</f>
        <v>1.2532506693407929E-2</v>
      </c>
      <c r="N2962" s="182">
        <f>IFERROR(_xll.qlIndexFixing(ONIndex1M,I2962,TRUE,_xll.ohTrigger(RecalcTrigger,Trigger1M)),NA())</f>
        <v>1.1825114188805941E-2</v>
      </c>
      <c r="O2962" s="44" t="e">
        <f>IFERROR(_xll.qlIndexFixing(ONIndex3M,I2962,TRUE,_xll.ohTrigger(RecalcTrigger,Trigger3M)),NA())</f>
        <v>#N/A</v>
      </c>
      <c r="P2962" s="44">
        <f>IFERROR(_xll.qlIndexFixing(ONIndex6M,I2962,TRUE,_xll.ohTrigger(RecalcTrigger,Trigger6M)),NA())</f>
        <v>1.241423360365701E-2</v>
      </c>
      <c r="Q2962" s="183">
        <f>IFERROR(_xll.qlIndexFixing(ONIndex1Y,I2962,TRUE,_xll.ohTrigger(RecalcTrigger,Trigger1Y)),NA())</f>
        <v>1.2313310793308219E-2</v>
      </c>
    </row>
    <row r="2963" spans="2:17" x14ac:dyDescent="0.2">
      <c r="B2963" s="39" t="s">
        <v>42</v>
      </c>
      <c r="D2963" s="42">
        <f>_xll.qlCalendarAdvance(Calendar,$D2962,B2963,"f",FALSE)</f>
        <v>60241</v>
      </c>
      <c r="E2963" s="177">
        <f>_xll.qlInterestRateIndexValueDate(IndexON,D2963)</f>
        <v>60241</v>
      </c>
      <c r="F2963" s="193">
        <f>IFERROR(_xll.qlIndexFixing(IndexON,D2963,TRUE,_xll.ohTrigger(RecalcTrigger,TriggerON)),NA())</f>
        <v>1.2152247576810993E-2</v>
      </c>
      <c r="H2963" s="42">
        <f>_xll.qlCalendarAdvance(Calendar,$H2962,B2963,"f",FALSE)</f>
        <v>60241</v>
      </c>
      <c r="I2963" s="177">
        <f>_xll.qlInterestRateIndexValueDate(Index1M,$H2963)</f>
        <v>60245</v>
      </c>
      <c r="J2963" s="182">
        <f>IFERROR(_xll.qlIndexFixing(Index1M,$H2963,TRUE,_xll.ohTrigger(RecalcTrigger,Trigger1M)),NA())</f>
        <v>1.1854144714198578E-2</v>
      </c>
      <c r="K2963" s="44" t="e">
        <f>IFERROR(_xll.qlIndexFixing(Index3M,H2963,TRUE,_xll.ohTrigger(RecalcTrigger,Trigger3M)),NA())</f>
        <v>#N/A</v>
      </c>
      <c r="L2963" s="44">
        <f>IFERROR(_xll.qlIndexFixing(Index6M,$H2963,TRUE,_xll.ohTrigger(RecalcTrigger,Trigger6M)),NA())</f>
        <v>1.247500014480585E-2</v>
      </c>
      <c r="M2963" s="183">
        <f>IFERROR(_xll.qlIndexFixing(Index1Y,$H2963,TRUE,_xll.ohTrigger(RecalcTrigger,Trigger1Y)),NA())</f>
        <v>1.2538489174546133E-2</v>
      </c>
      <c r="N2963" s="182">
        <f>IFERROR(_xll.qlIndexFixing(ONIndex1M,I2963,TRUE,_xll.ohTrigger(RecalcTrigger,Trigger1M)),NA())</f>
        <v>1.1833140516488427E-2</v>
      </c>
      <c r="O2963" s="44" t="e">
        <f>IFERROR(_xll.qlIndexFixing(ONIndex3M,I2963,TRUE,_xll.ohTrigger(RecalcTrigger,Trigger3M)),NA())</f>
        <v>#N/A</v>
      </c>
      <c r="P2963" s="44">
        <f>IFERROR(_xll.qlIndexFixing(ONIndex6M,I2963,TRUE,_xll.ohTrigger(RecalcTrigger,Trigger6M)),NA())</f>
        <v>1.2415877567661937E-2</v>
      </c>
      <c r="Q2963" s="183">
        <f>IFERROR(_xll.qlIndexFixing(ONIndex1Y,I2963,TRUE,_xll.ohTrigger(RecalcTrigger,Trigger1Y)),NA())</f>
        <v>1.23179522303829E-2</v>
      </c>
    </row>
    <row r="2964" spans="2:17" x14ac:dyDescent="0.2">
      <c r="B2964" s="39" t="s">
        <v>42</v>
      </c>
      <c r="D2964" s="42">
        <f>_xll.qlCalendarAdvance(Calendar,$D2963,B2964,"f",FALSE)</f>
        <v>60248</v>
      </c>
      <c r="E2964" s="177">
        <f>_xll.qlInterestRateIndexValueDate(IndexON,D2964)</f>
        <v>60248</v>
      </c>
      <c r="F2964" s="193">
        <f>IFERROR(_xll.qlIndexFixing(IndexON,D2964,TRUE,_xll.ohTrigger(RecalcTrigger,TriggerON)),NA())</f>
        <v>1.2161546269080503E-2</v>
      </c>
      <c r="H2964" s="42">
        <f>_xll.qlCalendarAdvance(Calendar,$H2963,B2964,"f",FALSE)</f>
        <v>60248</v>
      </c>
      <c r="I2964" s="177">
        <f>_xll.qlInterestRateIndexValueDate(Index1M,$H2964)</f>
        <v>60252</v>
      </c>
      <c r="J2964" s="182">
        <f>IFERROR(_xll.qlIndexFixing(Index1M,$H2964,TRUE,_xll.ohTrigger(RecalcTrigger,Trigger1M)),NA())</f>
        <v>1.1862382772926663E-2</v>
      </c>
      <c r="K2964" s="44" t="e">
        <f>IFERROR(_xll.qlIndexFixing(Index3M,H2964,TRUE,_xll.ohTrigger(RecalcTrigger,Trigger3M)),NA())</f>
        <v>#N/A</v>
      </c>
      <c r="L2964" s="44">
        <f>IFERROR(_xll.qlIndexFixing(Index6M,$H2964,TRUE,_xll.ohTrigger(RecalcTrigger,Trigger6M)),NA())</f>
        <v>1.2476579394783673E-2</v>
      </c>
      <c r="M2964" s="183">
        <f>IFERROR(_xll.qlIndexFixing(Index1Y,$H2964,TRUE,_xll.ohTrigger(RecalcTrigger,Trigger1Y)),NA())</f>
        <v>1.2544522118396701E-2</v>
      </c>
      <c r="N2964" s="182">
        <f>IFERROR(_xll.qlIndexFixing(ONIndex1M,I2964,TRUE,_xll.ohTrigger(RecalcTrigger,Trigger1M)),NA())</f>
        <v>1.1841237991019327E-2</v>
      </c>
      <c r="O2964" s="44" t="e">
        <f>IFERROR(_xll.qlIndexFixing(ONIndex3M,I2964,TRUE,_xll.ohTrigger(RecalcTrigger,Trigger3M)),NA())</f>
        <v>#N/A</v>
      </c>
      <c r="P2964" s="44">
        <f>IFERROR(_xll.qlIndexFixing(ONIndex6M,I2964,TRUE,_xll.ohTrigger(RecalcTrigger,Trigger6M)),NA())</f>
        <v>1.2417516195615264E-2</v>
      </c>
      <c r="Q2964" s="183">
        <f>IFERROR(_xll.qlIndexFixing(ONIndex1Y,I2964,TRUE,_xll.ohTrigger(RecalcTrigger,Trigger1Y)),NA())</f>
        <v>1.2322641867221762E-2</v>
      </c>
    </row>
    <row r="2965" spans="2:17" x14ac:dyDescent="0.2">
      <c r="B2965" s="39" t="s">
        <v>42</v>
      </c>
      <c r="D2965" s="42">
        <f>_xll.qlCalendarAdvance(Calendar,$D2964,B2965,"f",FALSE)</f>
        <v>60255</v>
      </c>
      <c r="E2965" s="177">
        <f>_xll.qlInterestRateIndexValueDate(IndexON,D2965)</f>
        <v>60255</v>
      </c>
      <c r="F2965" s="193">
        <f>IFERROR(_xll.qlIndexFixing(IndexON,D2965,TRUE,_xll.ohTrigger(RecalcTrigger,TriggerON)),NA())</f>
        <v>1.2170914503322194E-2</v>
      </c>
      <c r="H2965" s="42">
        <f>_xll.qlCalendarAdvance(Calendar,$H2964,B2965,"f",FALSE)</f>
        <v>60255</v>
      </c>
      <c r="I2965" s="177">
        <f>_xll.qlInterestRateIndexValueDate(Index1M,$H2965)</f>
        <v>60259</v>
      </c>
      <c r="J2965" s="182">
        <f>IFERROR(_xll.qlIndexFixing(Index1M,$H2965,TRUE,_xll.ohTrigger(RecalcTrigger,Trigger1M)),NA())</f>
        <v>1.1870692319873965E-2</v>
      </c>
      <c r="K2965" s="44" t="e">
        <f>IFERROR(_xll.qlIndexFixing(Index3M,H2965,TRUE,_xll.ohTrigger(RecalcTrigger,Trigger3M)),NA())</f>
        <v>#N/A</v>
      </c>
      <c r="L2965" s="44">
        <f>IFERROR(_xll.qlIndexFixing(Index6M,$H2965,TRUE,_xll.ohTrigger(RecalcTrigger,Trigger6M)),NA())</f>
        <v>1.2478153065400786E-2</v>
      </c>
      <c r="M2965" s="183">
        <f>IFERROR(_xll.qlIndexFixing(Index1Y,$H2965,TRUE,_xll.ohTrigger(RecalcTrigger,Trigger1Y)),NA())</f>
        <v>1.2550605519289213E-2</v>
      </c>
      <c r="N2965" s="182">
        <f>IFERROR(_xll.qlIndexFixing(ONIndex1M,I2965,TRUE,_xll.ohTrigger(RecalcTrigger,Trigger1M)),NA())</f>
        <v>1.1854106562427802E-2</v>
      </c>
      <c r="O2965" s="44" t="e">
        <f>IFERROR(_xll.qlIndexFixing(ONIndex3M,I2965,TRUE,_xll.ohTrigger(RecalcTrigger,Trigger3M)),NA())</f>
        <v>#N/A</v>
      </c>
      <c r="P2965" s="44">
        <f>IFERROR(_xll.qlIndexFixing(ONIndex6M,I2965,TRUE,_xll.ohTrigger(RecalcTrigger,Trigger6M)),NA())</f>
        <v>1.2420080364412556E-2</v>
      </c>
      <c r="Q2965" s="183">
        <f>IFERROR(_xll.qlIndexFixing(ONIndex1Y,I2965,TRUE,_xll.ohTrigger(RecalcTrigger,Trigger1Y)),NA())</f>
        <v>1.2330108828351172E-2</v>
      </c>
    </row>
    <row r="2966" spans="2:17" x14ac:dyDescent="0.2">
      <c r="B2966" s="39" t="s">
        <v>42</v>
      </c>
      <c r="D2966" s="42">
        <f>_xll.qlCalendarAdvance(Calendar,$D2965,B2966,"f",FALSE)</f>
        <v>60265</v>
      </c>
      <c r="E2966" s="177">
        <f>_xll.qlInterestRateIndexValueDate(IndexON,D2966)</f>
        <v>60265</v>
      </c>
      <c r="F2966" s="193">
        <f>IFERROR(_xll.qlIndexFixing(IndexON,D2966,TRUE,_xll.ohTrigger(RecalcTrigger,TriggerON)),NA())</f>
        <v>1.2182648954039976E-2</v>
      </c>
      <c r="H2966" s="42">
        <f>_xll.qlCalendarAdvance(Calendar,$H2965,B2966,"f",FALSE)</f>
        <v>60265</v>
      </c>
      <c r="I2966" s="177">
        <f>_xll.qlInterestRateIndexValueDate(Index1M,$H2966)</f>
        <v>60267</v>
      </c>
      <c r="J2966" s="182">
        <f>IFERROR(_xll.qlIndexFixing(Index1M,$H2966,TRUE,_xll.ohTrigger(RecalcTrigger,Trigger1M)),NA())</f>
        <v>1.1879475183636856E-2</v>
      </c>
      <c r="K2966" s="44" t="e">
        <f>IFERROR(_xll.qlIndexFixing(Index3M,H2966,TRUE,_xll.ohTrigger(RecalcTrigger,Trigger3M)),NA())</f>
        <v>#N/A</v>
      </c>
      <c r="L2966" s="44">
        <f>IFERROR(_xll.qlIndexFixing(Index6M,$H2966,TRUE,_xll.ohTrigger(RecalcTrigger,Trigger6M)),NA())</f>
        <v>1.2479618806283376E-2</v>
      </c>
      <c r="M2966" s="183">
        <f>IFERROR(_xll.qlIndexFixing(Index1Y,$H2966,TRUE,_xll.ohTrigger(RecalcTrigger,Trigger1Y)),NA())</f>
        <v>1.255761885635275E-2</v>
      </c>
      <c r="N2966" s="182">
        <f>IFERROR(_xll.qlIndexFixing(ONIndex1M,I2966,TRUE,_xll.ohTrigger(RecalcTrigger,Trigger1M)),NA())</f>
        <v>1.1862387411873954E-2</v>
      </c>
      <c r="O2966" s="44" t="e">
        <f>IFERROR(_xll.qlIndexFixing(ONIndex3M,I2966,TRUE,_xll.ohTrigger(RecalcTrigger,Trigger3M)),NA())</f>
        <v>#N/A</v>
      </c>
      <c r="P2966" s="44">
        <f>IFERROR(_xll.qlIndexFixing(ONIndex6M,I2966,TRUE,_xll.ohTrigger(RecalcTrigger,Trigger6M)),NA())</f>
        <v>1.2421705200518218E-2</v>
      </c>
      <c r="Q2966" s="183">
        <f>IFERROR(_xll.qlIndexFixing(ONIndex1Y,I2966,TRUE,_xll.ohTrigger(RecalcTrigger,Trigger1Y)),NA())</f>
        <v>1.2334922691819017E-2</v>
      </c>
    </row>
    <row r="2967" spans="2:17" x14ac:dyDescent="0.2">
      <c r="B2967" s="39" t="s">
        <v>42</v>
      </c>
      <c r="D2967" s="42">
        <f>_xll.qlCalendarAdvance(Calendar,$D2966,B2967,"f",FALSE)</f>
        <v>60272</v>
      </c>
      <c r="E2967" s="177">
        <f>_xll.qlInterestRateIndexValueDate(IndexON,D2967)</f>
        <v>60272</v>
      </c>
      <c r="F2967" s="193">
        <f>IFERROR(_xll.qlIndexFixing(IndexON,D2967,TRUE,_xll.ohTrigger(RecalcTrigger,TriggerON)),NA())</f>
        <v>1.219217582796972E-2</v>
      </c>
      <c r="H2967" s="42">
        <f>_xll.qlCalendarAdvance(Calendar,$H2966,B2967,"f",FALSE)</f>
        <v>60272</v>
      </c>
      <c r="I2967" s="177">
        <f>_xll.qlInterestRateIndexValueDate(Index1M,$H2967)</f>
        <v>60274</v>
      </c>
      <c r="J2967" s="182">
        <f>IFERROR(_xll.qlIndexFixing(Index1M,$H2967,TRUE,_xll.ohTrigger(RecalcTrigger,Trigger1M)),NA())</f>
        <v>1.1890354900921033E-2</v>
      </c>
      <c r="K2967" s="44" t="e">
        <f>IFERROR(_xll.qlIndexFixing(Index3M,H2967,TRUE,_xll.ohTrigger(RecalcTrigger,Trigger3M)),NA())</f>
        <v>#N/A</v>
      </c>
      <c r="L2967" s="44">
        <f>IFERROR(_xll.qlIndexFixing(Index6M,$H2967,TRUE,_xll.ohTrigger(RecalcTrigger,Trigger6M)),NA())</f>
        <v>1.248118082118533E-2</v>
      </c>
      <c r="M2967" s="183">
        <f>IFERROR(_xll.qlIndexFixing(Index1Y,$H2967,TRUE,_xll.ohTrigger(RecalcTrigger,Trigger1Y)),NA())</f>
        <v>1.2563807586092275E-2</v>
      </c>
      <c r="N2967" s="182">
        <f>IFERROR(_xll.qlIndexFixing(ONIndex1M,I2967,TRUE,_xll.ohTrigger(RecalcTrigger,Trigger1M)),NA())</f>
        <v>1.1868737823323983E-2</v>
      </c>
      <c r="O2967" s="44" t="e">
        <f>IFERROR(_xll.qlIndexFixing(ONIndex3M,I2967,TRUE,_xll.ohTrigger(RecalcTrigger,Trigger3M)),NA())</f>
        <v>#N/A</v>
      </c>
      <c r="P2967" s="44">
        <f>IFERROR(_xll.qlIndexFixing(ONIndex6M,I2967,TRUE,_xll.ohTrigger(RecalcTrigger,Trigger6M)),NA())</f>
        <v>1.2423291153753624E-2</v>
      </c>
      <c r="Q2967" s="183">
        <f>IFERROR(_xll.qlIndexFixing(ONIndex1Y,I2967,TRUE,_xll.ohTrigger(RecalcTrigger,Trigger1Y)),NA())</f>
        <v>1.233881401974557E-2</v>
      </c>
    </row>
    <row r="2968" spans="2:17" x14ac:dyDescent="0.2">
      <c r="B2968" s="39" t="s">
        <v>42</v>
      </c>
      <c r="D2968" s="42">
        <f>_xll.qlCalendarAdvance(Calendar,$D2967,B2968,"f",FALSE)</f>
        <v>60279</v>
      </c>
      <c r="E2968" s="177">
        <f>_xll.qlInterestRateIndexValueDate(IndexON,D2968)</f>
        <v>60279</v>
      </c>
      <c r="F2968" s="193">
        <f>IFERROR(_xll.qlIndexFixing(IndexON,D2968,TRUE,_xll.ohTrigger(RecalcTrigger,TriggerON)),NA())</f>
        <v>1.2201772529243371E-2</v>
      </c>
      <c r="H2968" s="42">
        <f>_xll.qlCalendarAdvance(Calendar,$H2967,B2968,"f",FALSE)</f>
        <v>60279</v>
      </c>
      <c r="I2968" s="177">
        <f>_xll.qlInterestRateIndexValueDate(Index1M,$H2968)</f>
        <v>60281</v>
      </c>
      <c r="J2968" s="182">
        <f>IFERROR(_xll.qlIndexFixing(Index1M,$H2968,TRUE,_xll.ohTrigger(RecalcTrigger,Trigger1M)),NA())</f>
        <v>1.1898900567449387E-2</v>
      </c>
      <c r="K2968" s="44" t="e">
        <f>IFERROR(_xll.qlIndexFixing(Index3M,H2968,TRUE,_xll.ohTrigger(RecalcTrigger,Trigger3M)),NA())</f>
        <v>#N/A</v>
      </c>
      <c r="L2968" s="44">
        <f>IFERROR(_xll.qlIndexFixing(Index6M,$H2968,TRUE,_xll.ohTrigger(RecalcTrigger,Trigger6M)),NA())</f>
        <v>1.2482737209351081E-2</v>
      </c>
      <c r="M2968" s="183">
        <f>IFERROR(_xll.qlIndexFixing(Index1Y,$H2968,TRUE,_xll.ohTrigger(RecalcTrigger,Trigger1Y)),NA())</f>
        <v>1.2570043770305248E-2</v>
      </c>
      <c r="N2968" s="182">
        <f>IFERROR(_xll.qlIndexFixing(ONIndex1M,I2968,TRUE,_xll.ohTrigger(RecalcTrigger,Trigger1M)),NA())</f>
        <v>1.1877141818583681E-2</v>
      </c>
      <c r="O2968" s="44" t="e">
        <f>IFERROR(_xll.qlIndexFixing(ONIndex3M,I2968,TRUE,_xll.ohTrigger(RecalcTrigger,Trigger3M)),NA())</f>
        <v>#N/A</v>
      </c>
      <c r="P2968" s="44">
        <f>IFERROR(_xll.qlIndexFixing(ONIndex6M,I2968,TRUE,_xll.ohTrigger(RecalcTrigger,Trigger6M)),NA())</f>
        <v>1.2424906850183604E-2</v>
      </c>
      <c r="Q2968" s="183">
        <f>IFERROR(_xll.qlIndexFixing(ONIndex1Y,I2968,TRUE,_xll.ohTrigger(RecalcTrigger,Trigger1Y)),NA())</f>
        <v>1.2343711265181412E-2</v>
      </c>
    </row>
    <row r="2969" spans="2:17" x14ac:dyDescent="0.2">
      <c r="B2969" s="39" t="s">
        <v>42</v>
      </c>
      <c r="D2969" s="42">
        <f>_xll.qlCalendarAdvance(Calendar,$D2968,B2969,"f",FALSE)</f>
        <v>60286</v>
      </c>
      <c r="E2969" s="177">
        <f>_xll.qlInterestRateIndexValueDate(IndexON,D2969)</f>
        <v>60286</v>
      </c>
      <c r="F2969" s="193">
        <f>IFERROR(_xll.qlIndexFixing(IndexON,D2969,TRUE,_xll.ohTrigger(RecalcTrigger,TriggerON)),NA())</f>
        <v>1.2211439146270209E-2</v>
      </c>
      <c r="H2969" s="42">
        <f>_xll.qlCalendarAdvance(Calendar,$H2968,B2969,"f",FALSE)</f>
        <v>60286</v>
      </c>
      <c r="I2969" s="177">
        <f>_xll.qlInterestRateIndexValueDate(Index1M,$H2969)</f>
        <v>60288</v>
      </c>
      <c r="J2969" s="182">
        <f>IFERROR(_xll.qlIndexFixing(Index1M,$H2969,TRUE,_xll.ohTrigger(RecalcTrigger,Trigger1M)),NA())</f>
        <v>1.1907518126176601E-2</v>
      </c>
      <c r="K2969" s="44" t="e">
        <f>IFERROR(_xll.qlIndexFixing(Index3M,H2969,TRUE,_xll.ohTrigger(RecalcTrigger,Trigger3M)),NA())</f>
        <v>#N/A</v>
      </c>
      <c r="L2969" s="44">
        <f>IFERROR(_xll.qlIndexFixing(Index6M,$H2969,TRUE,_xll.ohTrigger(RecalcTrigger,Trigger6M)),NA())</f>
        <v>1.2484287955296438E-2</v>
      </c>
      <c r="M2969" s="183">
        <f>IFERROR(_xll.qlIndexFixing(Index1Y,$H2969,TRUE,_xll.ohTrigger(RecalcTrigger,Trigger1Y)),NA())</f>
        <v>1.2576326324050872E-2</v>
      </c>
      <c r="N2969" s="182">
        <f>IFERROR(_xll.qlIndexFixing(ONIndex1M,I2969,TRUE,_xll.ohTrigger(RecalcTrigger,Trigger1M)),NA())</f>
        <v>1.1885617456348641E-2</v>
      </c>
      <c r="O2969" s="44" t="e">
        <f>IFERROR(_xll.qlIndexFixing(ONIndex3M,I2969,TRUE,_xll.ohTrigger(RecalcTrigger,Trigger3M)),NA())</f>
        <v>#N/A</v>
      </c>
      <c r="P2969" s="44">
        <f>IFERROR(_xll.qlIndexFixing(ONIndex6M,I2969,TRUE,_xll.ohTrigger(RecalcTrigger,Trigger6M)),NA())</f>
        <v>1.2426517128947268E-2</v>
      </c>
      <c r="Q2969" s="183">
        <f>IFERROR(_xll.qlIndexFixing(ONIndex1Y,I2969,TRUE,_xll.ohTrigger(RecalcTrigger,Trigger1Y)),NA())</f>
        <v>1.2348657041663103E-2</v>
      </c>
    </row>
    <row r="2970" spans="2:17" x14ac:dyDescent="0.2">
      <c r="B2970" s="39" t="s">
        <v>42</v>
      </c>
      <c r="D2970" s="42">
        <f>_xll.qlCalendarAdvance(Calendar,$D2969,B2970,"f",FALSE)</f>
        <v>60293</v>
      </c>
      <c r="E2970" s="177">
        <f>_xll.qlInterestRateIndexValueDate(IndexON,D2970)</f>
        <v>60293</v>
      </c>
      <c r="F2970" s="193">
        <f>IFERROR(_xll.qlIndexFixing(IndexON,D2970,TRUE,_xll.ohTrigger(RecalcTrigger,TriggerON)),NA())</f>
        <v>1.2221175767779258E-2</v>
      </c>
      <c r="H2970" s="42">
        <f>_xll.qlCalendarAdvance(Calendar,$H2969,B2970,"f",FALSE)</f>
        <v>60293</v>
      </c>
      <c r="I2970" s="177">
        <f>_xll.qlInterestRateIndexValueDate(Index1M,$H2970)</f>
        <v>60295</v>
      </c>
      <c r="J2970" s="182">
        <f>IFERROR(_xll.qlIndexFixing(Index1M,$H2970,TRUE,_xll.ohTrigger(RecalcTrigger,Trigger1M)),NA())</f>
        <v>1.1913736752077853E-2</v>
      </c>
      <c r="K2970" s="44" t="e">
        <f>IFERROR(_xll.qlIndexFixing(Index3M,H2970,TRUE,_xll.ohTrigger(RecalcTrigger,Trigger3M)),NA())</f>
        <v>#N/A</v>
      </c>
      <c r="L2970" s="44">
        <f>IFERROR(_xll.qlIndexFixing(Index6M,$H2970,TRUE,_xll.ohTrigger(RecalcTrigger,Trigger6M)),NA())</f>
        <v>1.2485833043537654E-2</v>
      </c>
      <c r="M2970" s="183">
        <f>IFERROR(_xll.qlIndexFixing(Index1Y,$H2970,TRUE,_xll.ohTrigger(RecalcTrigger,Trigger1Y)),NA())</f>
        <v>1.2582654160615304E-2</v>
      </c>
      <c r="N2970" s="182">
        <f>IFERROR(_xll.qlIndexFixing(ONIndex1M,I2970,TRUE,_xll.ohTrigger(RecalcTrigger,Trigger1M)),NA())</f>
        <v>1.189416482939798E-2</v>
      </c>
      <c r="O2970" s="44" t="e">
        <f>IFERROR(_xll.qlIndexFixing(ONIndex3M,I2970,TRUE,_xll.ohTrigger(RecalcTrigger,Trigger3M)),NA())</f>
        <v>#N/A</v>
      </c>
      <c r="P2970" s="44">
        <f>IFERROR(_xll.qlIndexFixing(ONIndex6M,I2970,TRUE,_xll.ohTrigger(RecalcTrigger,Trigger6M)),NA())</f>
        <v>1.2428121974670248E-2</v>
      </c>
      <c r="Q2970" s="183">
        <f>IFERROR(_xll.qlIndexFixing(ONIndex1Y,I2970,TRUE,_xll.ohTrigger(RecalcTrigger,Trigger1Y)),NA())</f>
        <v>1.2353651411327604E-2</v>
      </c>
    </row>
    <row r="2971" spans="2:17" x14ac:dyDescent="0.2">
      <c r="B2971" s="39" t="s">
        <v>42</v>
      </c>
      <c r="D2971" s="42">
        <f>_xll.qlCalendarAdvance(Calendar,$D2970,B2971,"f",FALSE)</f>
        <v>60300</v>
      </c>
      <c r="E2971" s="177">
        <f>_xll.qlInterestRateIndexValueDate(IndexON,D2971)</f>
        <v>60300</v>
      </c>
      <c r="F2971" s="193">
        <f>IFERROR(_xll.qlIndexFixing(IndexON,D2971,TRUE,_xll.ohTrigger(RecalcTrigger,TriggerON)),NA())</f>
        <v>1.2230982481860053E-2</v>
      </c>
      <c r="H2971" s="42">
        <f>_xll.qlCalendarAdvance(Calendar,$H2970,B2971,"f",FALSE)</f>
        <v>60300</v>
      </c>
      <c r="I2971" s="177">
        <f>_xll.qlInterestRateIndexValueDate(Index1M,$H2971)</f>
        <v>60302</v>
      </c>
      <c r="J2971" s="182">
        <f>IFERROR(_xll.qlIndexFixing(Index1M,$H2971,TRUE,_xll.ohTrigger(RecalcTrigger,Trigger1M)),NA())</f>
        <v>1.1920826556554496E-2</v>
      </c>
      <c r="K2971" s="44" t="e">
        <f>IFERROR(_xll.qlIndexFixing(Index3M,H2971,TRUE,_xll.ohTrigger(RecalcTrigger,Trigger3M)),NA())</f>
        <v>#N/A</v>
      </c>
      <c r="L2971" s="44">
        <f>IFERROR(_xll.qlIndexFixing(Index6M,$H2971,TRUE,_xll.ohTrigger(RecalcTrigger,Trigger6M)),NA())</f>
        <v>1.248737245858922E-2</v>
      </c>
      <c r="M2971" s="183">
        <f>IFERROR(_xll.qlIndexFixing(Index1Y,$H2971,TRUE,_xll.ohTrigger(RecalcTrigger,Trigger1Y)),NA())</f>
        <v>1.2589026191511877E-2</v>
      </c>
      <c r="N2971" s="182">
        <f>IFERROR(_xll.qlIndexFixing(ONIndex1M,I2971,TRUE,_xll.ohTrigger(RecalcTrigger,Trigger1M)),NA())</f>
        <v>1.1902784030564106E-2</v>
      </c>
      <c r="O2971" s="44" t="e">
        <f>IFERROR(_xll.qlIndexFixing(ONIndex3M,I2971,TRUE,_xll.ohTrigger(RecalcTrigger,Trigger3M)),NA())</f>
        <v>#N/A</v>
      </c>
      <c r="P2971" s="44">
        <f>IFERROR(_xll.qlIndexFixing(ONIndex6M,I2971,TRUE,_xll.ohTrigger(RecalcTrigger,Trigger6M)),NA())</f>
        <v>1.2429721371924884E-2</v>
      </c>
      <c r="Q2971" s="183">
        <f>IFERROR(_xll.qlIndexFixing(ONIndex1Y,I2971,TRUE,_xll.ohTrigger(RecalcTrigger,Trigger1Y)),NA())</f>
        <v>1.2358694436178652E-2</v>
      </c>
    </row>
    <row r="2972" spans="2:17" x14ac:dyDescent="0.2">
      <c r="B2972" s="39" t="s">
        <v>42</v>
      </c>
      <c r="D2972" s="42">
        <f>_xll.qlCalendarAdvance(Calendar,$D2971,B2972,"f",FALSE)</f>
        <v>60307</v>
      </c>
      <c r="E2972" s="177">
        <f>_xll.qlInterestRateIndexValueDate(IndexON,D2972)</f>
        <v>60307</v>
      </c>
      <c r="F2972" s="193">
        <f>IFERROR(_xll.qlIndexFixing(IndexON,D2972,TRUE,_xll.ohTrigger(RecalcTrigger,TriggerON)),NA())</f>
        <v>1.2240859377081748E-2</v>
      </c>
      <c r="H2972" s="42">
        <f>_xll.qlCalendarAdvance(Calendar,$H2971,B2972,"f",FALSE)</f>
        <v>60307</v>
      </c>
      <c r="I2972" s="177">
        <f>_xll.qlInterestRateIndexValueDate(Index1M,$H2972)</f>
        <v>60309</v>
      </c>
      <c r="J2972" s="182">
        <f>IFERROR(_xll.qlIndexFixing(Index1M,$H2972,TRUE,_xll.ohTrigger(RecalcTrigger,Trigger1M)),NA())</f>
        <v>1.1929633082020503E-2</v>
      </c>
      <c r="K2972" s="44" t="e">
        <f>IFERROR(_xll.qlIndexFixing(Index3M,H2972,TRUE,_xll.ohTrigger(RecalcTrigger,Trigger3M)),NA())</f>
        <v>#N/A</v>
      </c>
      <c r="L2972" s="44">
        <f>IFERROR(_xll.qlIndexFixing(Index6M,$H2972,TRUE,_xll.ohTrigger(RecalcTrigger,Trigger6M)),NA())</f>
        <v>1.2488906184966944E-2</v>
      </c>
      <c r="M2972" s="183">
        <f>IFERROR(_xll.qlIndexFixing(Index1Y,$H2972,TRUE,_xll.ohTrigger(RecalcTrigger,Trigger1Y)),NA())</f>
        <v>1.2595441326479556E-2</v>
      </c>
      <c r="N2972" s="182">
        <f>IFERROR(_xll.qlIndexFixing(ONIndex1M,I2972,TRUE,_xll.ohTrigger(RecalcTrigger,Trigger1M)),NA())</f>
        <v>1.1911475152706075E-2</v>
      </c>
      <c r="O2972" s="44" t="e">
        <f>IFERROR(_xll.qlIndexFixing(ONIndex3M,I2972,TRUE,_xll.ohTrigger(RecalcTrigger,Trigger3M)),NA())</f>
        <v>#N/A</v>
      </c>
      <c r="P2972" s="44">
        <f>IFERROR(_xll.qlIndexFixing(ONIndex6M,I2972,TRUE,_xll.ohTrigger(RecalcTrigger,Trigger6M)),NA())</f>
        <v>1.24313153053901E-2</v>
      </c>
      <c r="Q2972" s="183">
        <f>IFERROR(_xll.qlIndexFixing(ONIndex1Y,I2972,TRUE,_xll.ohTrigger(RecalcTrigger,Trigger1Y)),NA())</f>
        <v>1.2363786178299918E-2</v>
      </c>
    </row>
    <row r="2973" spans="2:17" x14ac:dyDescent="0.2">
      <c r="B2973" s="39" t="s">
        <v>42</v>
      </c>
      <c r="D2973" s="42">
        <f>_xll.qlCalendarAdvance(Calendar,$D2972,B2973,"f",FALSE)</f>
        <v>60314</v>
      </c>
      <c r="E2973" s="177">
        <f>_xll.qlInterestRateIndexValueDate(IndexON,D2973)</f>
        <v>60314</v>
      </c>
      <c r="F2973" s="193">
        <f>IFERROR(_xll.qlIndexFixing(IndexON,D2973,TRUE,_xll.ohTrigger(RecalcTrigger,TriggerON)),NA())</f>
        <v>1.2250806542013493E-2</v>
      </c>
      <c r="H2973" s="42">
        <f>_xll.qlCalendarAdvance(Calendar,$H2972,B2973,"f",FALSE)</f>
        <v>60314</v>
      </c>
      <c r="I2973" s="177">
        <f>_xll.qlInterestRateIndexValueDate(Index1M,$H2973)</f>
        <v>60316</v>
      </c>
      <c r="J2973" s="182">
        <f>IFERROR(_xll.qlIndexFixing(Index1M,$H2973,TRUE,_xll.ohTrigger(RecalcTrigger,Trigger1M)),NA())</f>
        <v>1.1938511825729328E-2</v>
      </c>
      <c r="K2973" s="44" t="e">
        <f>IFERROR(_xll.qlIndexFixing(Index3M,H2973,TRUE,_xll.ohTrigger(RecalcTrigger,Trigger3M)),NA())</f>
        <v>#N/A</v>
      </c>
      <c r="L2973" s="44">
        <f>IFERROR(_xll.qlIndexFixing(Index6M,$H2973,TRUE,_xll.ohTrigger(RecalcTrigger,Trigger6M)),NA())</f>
        <v>1.2490434207186195E-2</v>
      </c>
      <c r="M2973" s="183">
        <f>IFERROR(_xll.qlIndexFixing(Index1Y,$H2973,TRUE,_xll.ohTrigger(RecalcTrigger,Trigger1Y)),NA())</f>
        <v>1.2601898473482292E-2</v>
      </c>
      <c r="N2973" s="182">
        <f>IFERROR(_xll.qlIndexFixing(ONIndex1M,I2973,TRUE,_xll.ohTrigger(RecalcTrigger,Trigger1M)),NA())</f>
        <v>1.1920238288629648E-2</v>
      </c>
      <c r="O2973" s="44" t="e">
        <f>IFERROR(_xll.qlIndexFixing(ONIndex3M,I2973,TRUE,_xll.ohTrigger(RecalcTrigger,Trigger3M)),NA())</f>
        <v>#N/A</v>
      </c>
      <c r="P2973" s="44">
        <f>IFERROR(_xll.qlIndexFixing(ONIndex6M,I2973,TRUE,_xll.ohTrigger(RecalcTrigger,Trigger6M)),NA())</f>
        <v>1.2432903759664882E-2</v>
      </c>
      <c r="Q2973" s="183">
        <f>IFERROR(_xll.qlIndexFixing(ONIndex1Y,I2973,TRUE,_xll.ohTrigger(RecalcTrigger,Trigger1Y)),NA())</f>
        <v>1.2368926699775074E-2</v>
      </c>
    </row>
    <row r="2974" spans="2:17" x14ac:dyDescent="0.2">
      <c r="B2974" s="39" t="s">
        <v>42</v>
      </c>
      <c r="D2974" s="42">
        <f>_xll.qlCalendarAdvance(Calendar,$D2973,B2974,"f",FALSE)</f>
        <v>60321</v>
      </c>
      <c r="E2974" s="177">
        <f>_xll.qlInterestRateIndexValueDate(IndexON,D2974)</f>
        <v>60321</v>
      </c>
      <c r="F2974" s="193">
        <f>IFERROR(_xll.qlIndexFixing(IndexON,D2974,TRUE,_xll.ohTrigger(RecalcTrigger,TriggerON)),NA())</f>
        <v>1.2260824064984632E-2</v>
      </c>
      <c r="H2974" s="42">
        <f>_xll.qlCalendarAdvance(Calendar,$H2973,B2974,"f",FALSE)</f>
        <v>60321</v>
      </c>
      <c r="I2974" s="177">
        <f>_xll.qlInterestRateIndexValueDate(Index1M,$H2974)</f>
        <v>60323</v>
      </c>
      <c r="J2974" s="182">
        <f>IFERROR(_xll.qlIndexFixing(Index1M,$H2974,TRUE,_xll.ohTrigger(RecalcTrigger,Trigger1M)),NA())</f>
        <v>1.1947462880729389E-2</v>
      </c>
      <c r="K2974" s="44" t="e">
        <f>IFERROR(_xll.qlIndexFixing(Index3M,H2974,TRUE,_xll.ohTrigger(RecalcTrigger,Trigger3M)),NA())</f>
        <v>#N/A</v>
      </c>
      <c r="L2974" s="44">
        <f>IFERROR(_xll.qlIndexFixing(Index6M,$H2974,TRUE,_xll.ohTrigger(RecalcTrigger,Trigger6M)),NA())</f>
        <v>1.2491956509761905E-2</v>
      </c>
      <c r="M2974" s="183">
        <f>IFERROR(_xll.qlIndexFixing(Index1Y,$H2974,TRUE,_xll.ohTrigger(RecalcTrigger,Trigger1Y)),NA())</f>
        <v>1.2608396538710329E-2</v>
      </c>
      <c r="N2974" s="182">
        <f>IFERROR(_xll.qlIndexFixing(ONIndex1M,I2974,TRUE,_xll.ohTrigger(RecalcTrigger,Trigger1M)),NA())</f>
        <v>1.1929073531220524E-2</v>
      </c>
      <c r="O2974" s="44" t="e">
        <f>IFERROR(_xll.qlIndexFixing(ONIndex3M,I2974,TRUE,_xll.ohTrigger(RecalcTrigger,Trigger3M)),NA())</f>
        <v>#N/A</v>
      </c>
      <c r="P2974" s="44">
        <f>IFERROR(_xll.qlIndexFixing(ONIndex6M,I2974,TRUE,_xll.ohTrigger(RecalcTrigger,Trigger6M)),NA())</f>
        <v>1.2434486719348214E-2</v>
      </c>
      <c r="Q2974" s="183">
        <f>IFERROR(_xll.qlIndexFixing(ONIndex1Y,I2974,TRUE,_xll.ohTrigger(RecalcTrigger,Trigger1Y)),NA())</f>
        <v>1.2374116062634499E-2</v>
      </c>
    </row>
    <row r="2975" spans="2:17" x14ac:dyDescent="0.2">
      <c r="B2975" s="39" t="s">
        <v>42</v>
      </c>
      <c r="D2975" s="42">
        <f>_xll.qlCalendarAdvance(Calendar,$D2974,B2975,"f",FALSE)</f>
        <v>60328</v>
      </c>
      <c r="E2975" s="177">
        <f>_xll.qlInterestRateIndexValueDate(IndexON,D2975)</f>
        <v>60328</v>
      </c>
      <c r="F2975" s="193">
        <f>IFERROR(_xll.qlIndexFixing(IndexON,D2975,TRUE,_xll.ohTrigger(RecalcTrigger,TriggerON)),NA())</f>
        <v>1.2270912034404446E-2</v>
      </c>
      <c r="H2975" s="42">
        <f>_xll.qlCalendarAdvance(Calendar,$H2974,B2975,"f",FALSE)</f>
        <v>60328</v>
      </c>
      <c r="I2975" s="177">
        <f>_xll.qlInterestRateIndexValueDate(Index1M,$H2975)</f>
        <v>60330</v>
      </c>
      <c r="J2975" s="182">
        <f>IFERROR(_xll.qlIndexFixing(Index1M,$H2975,TRUE,_xll.ohTrigger(RecalcTrigger,Trigger1M)),NA())</f>
        <v>1.1960738427479519E-2</v>
      </c>
      <c r="K2975" s="44" t="e">
        <f>IFERROR(_xll.qlIndexFixing(Index3M,H2975,TRUE,_xll.ohTrigger(RecalcTrigger,Trigger3M)),NA())</f>
        <v>#N/A</v>
      </c>
      <c r="L2975" s="44">
        <f>IFERROR(_xll.qlIndexFixing(Index6M,$H2975,TRUE,_xll.ohTrigger(RecalcTrigger,Trigger6M)),NA())</f>
        <v>1.2494441009674331E-2</v>
      </c>
      <c r="M2975" s="183">
        <f>IFERROR(_xll.qlIndexFixing(Index1Y,$H2975,TRUE,_xll.ohTrigger(RecalcTrigger,Trigger1Y)),NA())</f>
        <v>1.261493442657758E-2</v>
      </c>
      <c r="N2975" s="182">
        <f>IFERROR(_xll.qlIndexFixing(ONIndex1M,I2975,TRUE,_xll.ohTrigger(RecalcTrigger,Trigger1M)),NA())</f>
        <v>1.1937980973231177E-2</v>
      </c>
      <c r="O2975" s="44" t="e">
        <f>IFERROR(_xll.qlIndexFixing(ONIndex3M,I2975,TRUE,_xll.ohTrigger(RecalcTrigger,Trigger3M)),NA())</f>
        <v>#N/A</v>
      </c>
      <c r="P2975" s="44">
        <f>IFERROR(_xll.qlIndexFixing(ONIndex6M,I2975,TRUE,_xll.ohTrigger(RecalcTrigger,Trigger6M)),NA())</f>
        <v>1.2436064169145666E-2</v>
      </c>
      <c r="Q2975" s="183">
        <f>IFERROR(_xll.qlIndexFixing(ONIndex1Y,I2975,TRUE,_xll.ohTrigger(RecalcTrigger,Trigger1Y)),NA())</f>
        <v>1.2379354328988512E-2</v>
      </c>
    </row>
    <row r="2976" spans="2:17" x14ac:dyDescent="0.2">
      <c r="B2976" s="39" t="s">
        <v>42</v>
      </c>
      <c r="D2976" s="42">
        <f>_xll.qlCalendarAdvance(Calendar,$D2975,B2976,"f",FALSE)</f>
        <v>60335</v>
      </c>
      <c r="E2976" s="177">
        <f>_xll.qlInterestRateIndexValueDate(IndexON,D2976)</f>
        <v>60335</v>
      </c>
      <c r="F2976" s="193">
        <f>IFERROR(_xll.qlIndexFixing(IndexON,D2976,TRUE,_xll.ohTrigger(RecalcTrigger,TriggerON)),NA())</f>
        <v>1.2281070538602279E-2</v>
      </c>
      <c r="H2976" s="42">
        <f>_xll.qlCalendarAdvance(Calendar,$H2975,B2976,"f",FALSE)</f>
        <v>60335</v>
      </c>
      <c r="I2976" s="177">
        <f>_xll.qlInterestRateIndexValueDate(Index1M,$H2976)</f>
        <v>60337</v>
      </c>
      <c r="J2976" s="182">
        <f>IFERROR(_xll.qlIndexFixing(Index1M,$H2976,TRUE,_xll.ohTrigger(RecalcTrigger,Trigger1M)),NA())</f>
        <v>1.1969861837981747E-2</v>
      </c>
      <c r="K2976" s="44" t="e">
        <f>IFERROR(_xll.qlIndexFixing(Index3M,H2976,TRUE,_xll.ohTrigger(RecalcTrigger,Trigger3M)),NA())</f>
        <v>#N/A</v>
      </c>
      <c r="L2976" s="44">
        <f>IFERROR(_xll.qlIndexFixing(Index6M,$H2976,TRUE,_xll.ohTrigger(RecalcTrigger,Trigger6M)),NA())</f>
        <v>1.2495950734506003E-2</v>
      </c>
      <c r="M2976" s="183">
        <f>IFERROR(_xll.qlIndexFixing(Index1Y,$H2976,TRUE,_xll.ohTrigger(RecalcTrigger,Trigger1Y)),NA())</f>
        <v>1.2621511039721842E-2</v>
      </c>
      <c r="N2976" s="182">
        <f>IFERROR(_xll.qlIndexFixing(ONIndex1M,I2976,TRUE,_xll.ohTrigger(RecalcTrigger,Trigger1M)),NA())</f>
        <v>1.1946960707547305E-2</v>
      </c>
      <c r="O2976" s="44" t="e">
        <f>IFERROR(_xll.qlIndexFixing(ONIndex3M,I2976,TRUE,_xll.ohTrigger(RecalcTrigger,Trigger3M)),NA())</f>
        <v>#N/A</v>
      </c>
      <c r="P2976" s="44">
        <f>IFERROR(_xll.qlIndexFixing(ONIndex6M,I2976,TRUE,_xll.ohTrigger(RecalcTrigger,Trigger6M)),NA())</f>
        <v>1.2437636093602933E-2</v>
      </c>
      <c r="Q2976" s="183">
        <f>IFERROR(_xll.qlIndexFixing(ONIndex1Y,I2976,TRUE,_xll.ohTrigger(RecalcTrigger,Trigger1Y)),NA())</f>
        <v>1.2384641560894138E-2</v>
      </c>
    </row>
    <row r="2977" spans="2:17" x14ac:dyDescent="0.2">
      <c r="B2977" s="39" t="s">
        <v>42</v>
      </c>
      <c r="D2977" s="42">
        <f>_xll.qlCalendarAdvance(Calendar,$D2976,B2977,"f",FALSE)</f>
        <v>60342</v>
      </c>
      <c r="E2977" s="177">
        <f>_xll.qlInterestRateIndexValueDate(IndexON,D2977)</f>
        <v>60342</v>
      </c>
      <c r="F2977" s="193">
        <f>IFERROR(_xll.qlIndexFixing(IndexON,D2977,TRUE,_xll.ohTrigger(RecalcTrigger,TriggerON)),NA())</f>
        <v>1.229129966638709E-2</v>
      </c>
      <c r="H2977" s="42">
        <f>_xll.qlCalendarAdvance(Calendar,$H2976,B2977,"f",FALSE)</f>
        <v>60342</v>
      </c>
      <c r="I2977" s="177">
        <f>_xll.qlInterestRateIndexValueDate(Index1M,$H2977)</f>
        <v>60344</v>
      </c>
      <c r="J2977" s="182">
        <f>IFERROR(_xll.qlIndexFixing(Index1M,$H2977,TRUE,_xll.ohTrigger(RecalcTrigger,Trigger1M)),NA())</f>
        <v>1.1979057885376839E-2</v>
      </c>
      <c r="K2977" s="44" t="e">
        <f>IFERROR(_xll.qlIndexFixing(Index3M,H2977,TRUE,_xll.ohTrigger(RecalcTrigger,Trigger3M)),NA())</f>
        <v>#N/A</v>
      </c>
      <c r="L2977" s="44">
        <f>IFERROR(_xll.qlIndexFixing(Index6M,$H2977,TRUE,_xll.ohTrigger(RecalcTrigger,Trigger6M)),NA())</f>
        <v>1.2497454689341889E-2</v>
      </c>
      <c r="M2977" s="183">
        <f>IFERROR(_xll.qlIndexFixing(Index1Y,$H2977,TRUE,_xll.ohTrigger(RecalcTrigger,Trigger1Y)),NA())</f>
        <v>1.2628125279004804E-2</v>
      </c>
      <c r="N2977" s="182">
        <f>IFERROR(_xll.qlIndexFixing(ONIndex1M,I2977,TRUE,_xll.ohTrigger(RecalcTrigger,Trigger1M)),NA())</f>
        <v>1.1956012827001317E-2</v>
      </c>
      <c r="O2977" s="44" t="e">
        <f>IFERROR(_xll.qlIndexFixing(ONIndex3M,I2977,TRUE,_xll.ohTrigger(RecalcTrigger,Trigger3M)),NA())</f>
        <v>#N/A</v>
      </c>
      <c r="P2977" s="44">
        <f>IFERROR(_xll.qlIndexFixing(ONIndex6M,I2977,TRUE,_xll.ohTrigger(RecalcTrigger,Trigger6M)),NA())</f>
        <v>1.2439202477345646E-2</v>
      </c>
      <c r="Q2977" s="183">
        <f>IFERROR(_xll.qlIndexFixing(ONIndex1Y,I2977,TRUE,_xll.ohTrigger(RecalcTrigger,Trigger1Y)),NA())</f>
        <v>1.2389977820408404E-2</v>
      </c>
    </row>
    <row r="2978" spans="2:17" x14ac:dyDescent="0.2">
      <c r="B2978" s="39" t="s">
        <v>42</v>
      </c>
      <c r="D2978" s="42">
        <f>_xll.qlCalendarAdvance(Calendar,$D2977,B2978,"f",FALSE)</f>
        <v>60349</v>
      </c>
      <c r="E2978" s="177">
        <f>_xll.qlInterestRateIndexValueDate(IndexON,D2978)</f>
        <v>60349</v>
      </c>
      <c r="F2978" s="193">
        <f>IFERROR(_xll.qlIndexFixing(IndexON,D2978,TRUE,_xll.ohTrigger(RecalcTrigger,TriggerON)),NA())</f>
        <v>1.2301599505928351E-2</v>
      </c>
      <c r="H2978" s="42">
        <f>_xll.qlCalendarAdvance(Calendar,$H2977,B2978,"f",FALSE)</f>
        <v>60349</v>
      </c>
      <c r="I2978" s="177">
        <f>_xll.qlInterestRateIndexValueDate(Index1M,$H2978)</f>
        <v>60351</v>
      </c>
      <c r="J2978" s="182">
        <f>IFERROR(_xll.qlIndexFixing(Index1M,$H2978,TRUE,_xll.ohTrigger(RecalcTrigger,Trigger1M)),NA())</f>
        <v>1.1988326662758812E-2</v>
      </c>
      <c r="K2978" s="44" t="e">
        <f>IFERROR(_xll.qlIndexFixing(Index3M,H2978,TRUE,_xll.ohTrigger(RecalcTrigger,Trigger3M)),NA())</f>
        <v>#N/A</v>
      </c>
      <c r="L2978" s="44">
        <f>IFERROR(_xll.qlIndexFixing(Index6M,$H2978,TRUE,_xll.ohTrigger(RecalcTrigger,Trigger6M)),NA())</f>
        <v>1.2498952858696984E-2</v>
      </c>
      <c r="M2978" s="183">
        <f>IFERROR(_xll.qlIndexFixing(Index1Y,$H2978,TRUE,_xll.ohTrigger(RecalcTrigger,Trigger1Y)),NA())</f>
        <v>1.263477604351094E-2</v>
      </c>
      <c r="N2978" s="182">
        <f>IFERROR(_xll.qlIndexFixing(ONIndex1M,I2978,TRUE,_xll.ohTrigger(RecalcTrigger,Trigger1M)),NA())</f>
        <v>1.1968671763833427E-2</v>
      </c>
      <c r="O2978" s="44" t="e">
        <f>IFERROR(_xll.qlIndexFixing(ONIndex3M,I2978,TRUE,_xll.ohTrigger(RecalcTrigger,Trigger3M)),NA())</f>
        <v>#N/A</v>
      </c>
      <c r="P2978" s="44">
        <f>IFERROR(_xll.qlIndexFixing(ONIndex6M,I2978,TRUE,_xll.ohTrigger(RecalcTrigger,Trigger6M)),NA())</f>
        <v>1.2441000619300979E-2</v>
      </c>
      <c r="Q2978" s="183">
        <f>IFERROR(_xll.qlIndexFixing(ONIndex1Y,I2978,TRUE,_xll.ohTrigger(RecalcTrigger,Trigger1Y)),NA())</f>
        <v>1.2397258957488333E-2</v>
      </c>
    </row>
    <row r="2979" spans="2:17" x14ac:dyDescent="0.2">
      <c r="B2979" s="39" t="s">
        <v>42</v>
      </c>
      <c r="D2979" s="42">
        <f>_xll.qlCalendarAdvance(Calendar,$D2978,B2979,"f",FALSE)</f>
        <v>60357</v>
      </c>
      <c r="E2979" s="177">
        <f>_xll.qlInterestRateIndexValueDate(IndexON,D2979)</f>
        <v>60357</v>
      </c>
      <c r="F2979" s="193">
        <f>IFERROR(_xll.qlIndexFixing(IndexON,D2979,TRUE,_xll.ohTrigger(RecalcTrigger,TriggerON)),NA())</f>
        <v>1.2313457450394694E-2</v>
      </c>
      <c r="H2979" s="42">
        <f>_xll.qlCalendarAdvance(Calendar,$H2978,B2979,"f",FALSE)</f>
        <v>60357</v>
      </c>
      <c r="I2979" s="177">
        <f>_xll.qlInterestRateIndexValueDate(Index1M,$H2979)</f>
        <v>60359</v>
      </c>
      <c r="J2979" s="182">
        <f>IFERROR(_xll.qlIndexFixing(Index1M,$H2979,TRUE,_xll.ohTrigger(RecalcTrigger,Trigger1M)),NA())</f>
        <v>1.1998134410308448E-2</v>
      </c>
      <c r="K2979" s="44" t="e">
        <f>IFERROR(_xll.qlIndexFixing(Index3M,H2979,TRUE,_xll.ohTrigger(RecalcTrigger,Trigger3M)),NA())</f>
        <v>#N/A</v>
      </c>
      <c r="L2979" s="44">
        <f>IFERROR(_xll.qlIndexFixing(Index6M,$H2979,TRUE,_xll.ohTrigger(RecalcTrigger,Trigger6M)),NA())</f>
        <v>1.2500336848450762E-2</v>
      </c>
      <c r="M2979" s="183">
        <f>IFERROR(_xll.qlIndexFixing(Index1Y,$H2979,TRUE,_xll.ohTrigger(RecalcTrigger,Trigger1Y)),NA())</f>
        <v>1.2642420227380284E-2</v>
      </c>
      <c r="N2979" s="182">
        <f>IFERROR(_xll.qlIndexFixing(ONIndex1M,I2979,TRUE,_xll.ohTrigger(RecalcTrigger,Trigger1M)),NA())</f>
        <v>1.1976576758412349E-2</v>
      </c>
      <c r="O2979" s="44" t="e">
        <f>IFERROR(_xll.qlIndexFixing(ONIndex3M,I2979,TRUE,_xll.ohTrigger(RecalcTrigger,Trigger3M)),NA())</f>
        <v>#N/A</v>
      </c>
      <c r="P2979" s="44">
        <f>IFERROR(_xll.qlIndexFixing(ONIndex6M,I2979,TRUE,_xll.ohTrigger(RecalcTrigger,Trigger6M)),NA())</f>
        <v>1.244233189551025E-2</v>
      </c>
      <c r="Q2979" s="183">
        <f>IFERROR(_xll.qlIndexFixing(ONIndex1Y,I2979,TRUE,_xll.ohTrigger(RecalcTrigger,Trigger1Y)),NA())</f>
        <v>1.2401931837651148E-2</v>
      </c>
    </row>
    <row r="2980" spans="2:17" x14ac:dyDescent="0.2">
      <c r="B2980" s="39" t="s">
        <v>42</v>
      </c>
      <c r="D2980" s="42">
        <f>_xll.qlCalendarAdvance(Calendar,$D2979,B2980,"f",FALSE)</f>
        <v>60364</v>
      </c>
      <c r="E2980" s="177">
        <f>_xll.qlInterestRateIndexValueDate(IndexON,D2980)</f>
        <v>60364</v>
      </c>
      <c r="F2980" s="193">
        <f>IFERROR(_xll.qlIndexFixing(IndexON,D2980,TRUE,_xll.ohTrigger(RecalcTrigger,TriggerON)),NA())</f>
        <v>1.2323909112970099E-2</v>
      </c>
      <c r="H2980" s="42">
        <f>_xll.qlCalendarAdvance(Calendar,$H2979,B2980,"f",FALSE)</f>
        <v>60364</v>
      </c>
      <c r="I2980" s="177">
        <f>_xll.qlInterestRateIndexValueDate(Index1M,$H2980)</f>
        <v>60366</v>
      </c>
      <c r="J2980" s="182">
        <f>IFERROR(_xll.qlIndexFixing(Index1M,$H2980,TRUE,_xll.ohTrigger(RecalcTrigger,Trigger1M)),NA())</f>
        <v>1.2007553819780858E-2</v>
      </c>
      <c r="K2980" s="44" t="e">
        <f>IFERROR(_xll.qlIndexFixing(Index3M,H2980,TRUE,_xll.ohTrigger(RecalcTrigger,Trigger3M)),NA())</f>
        <v>#N/A</v>
      </c>
      <c r="L2980" s="44">
        <f>IFERROR(_xll.qlIndexFixing(Index6M,$H2980,TRUE,_xll.ohTrigger(RecalcTrigger,Trigger6M)),NA())</f>
        <v>1.2501822937716832E-2</v>
      </c>
      <c r="M2980" s="183">
        <f>IFERROR(_xll.qlIndexFixing(Index1Y,$H2980,TRUE,_xll.ohTrigger(RecalcTrigger,Trigger1Y)),NA())</f>
        <v>1.2652052310632184E-2</v>
      </c>
      <c r="N2980" s="182">
        <f>IFERROR(_xll.qlIndexFixing(ONIndex1M,I2980,TRUE,_xll.ohTrigger(RecalcTrigger,Trigger1M)),NA())</f>
        <v>1.1985866749348872E-2</v>
      </c>
      <c r="O2980" s="44" t="e">
        <f>IFERROR(_xll.qlIndexFixing(ONIndex3M,I2980,TRUE,_xll.ohTrigger(RecalcTrigger,Trigger3M)),NA())</f>
        <v>#N/A</v>
      </c>
      <c r="P2980" s="44">
        <f>IFERROR(_xll.qlIndexFixing(ONIndex6M,I2980,TRUE,_xll.ohTrigger(RecalcTrigger,Trigger6M)),NA())</f>
        <v>1.2443879858947682E-2</v>
      </c>
      <c r="Q2980" s="183">
        <f>IFERROR(_xll.qlIndexFixing(ONIndex1Y,I2980,TRUE,_xll.ohTrigger(RecalcTrigger,Trigger1Y)),NA())</f>
        <v>1.2407429245619994E-2</v>
      </c>
    </row>
    <row r="2981" spans="2:17" x14ac:dyDescent="0.2">
      <c r="B2981" s="39" t="s">
        <v>42</v>
      </c>
      <c r="D2981" s="42">
        <f>_xll.qlCalendarAdvance(Calendar,$D2980,B2981,"f",FALSE)</f>
        <v>60371</v>
      </c>
      <c r="E2981" s="177">
        <f>_xll.qlInterestRateIndexValueDate(IndexON,D2981)</f>
        <v>60371</v>
      </c>
      <c r="F2981" s="193">
        <f>IFERROR(_xll.qlIndexFixing(IndexON,D2981,TRUE,_xll.ohTrigger(RecalcTrigger,TriggerON)),NA())</f>
        <v>1.2334431765399501E-2</v>
      </c>
      <c r="H2981" s="42">
        <f>_xll.qlCalendarAdvance(Calendar,$H2980,B2981,"f",FALSE)</f>
        <v>60371</v>
      </c>
      <c r="I2981" s="177">
        <f>_xll.qlInterestRateIndexValueDate(Index1M,$H2981)</f>
        <v>60373</v>
      </c>
      <c r="J2981" s="182">
        <f>IFERROR(_xll.qlIndexFixing(Index1M,$H2981,TRUE,_xll.ohTrigger(RecalcTrigger,Trigger1M)),NA())</f>
        <v>1.2017046242498719E-2</v>
      </c>
      <c r="K2981" s="44" t="e">
        <f>IFERROR(_xll.qlIndexFixing(Index3M,H2981,TRUE,_xll.ohTrigger(RecalcTrigger,Trigger3M)),NA())</f>
        <v>#N/A</v>
      </c>
      <c r="L2981" s="44">
        <f>IFERROR(_xll.qlIndexFixing(Index6M,$H2981,TRUE,_xll.ohTrigger(RecalcTrigger,Trigger6M)),NA())</f>
        <v>1.2503303194131761E-2</v>
      </c>
      <c r="M2981" s="183">
        <f>IFERROR(_xll.qlIndexFixing(Index1Y,$H2981,TRUE,_xll.ohTrigger(RecalcTrigger,Trigger1Y)),NA())</f>
        <v>1.2655903915832089E-2</v>
      </c>
      <c r="N2981" s="182">
        <f>IFERROR(_xll.qlIndexFixing(ONIndex1M,I2981,TRUE,_xll.ohTrigger(RecalcTrigger,Trigger1M)),NA())</f>
        <v>1.1995229517989259E-2</v>
      </c>
      <c r="O2981" s="44" t="e">
        <f>IFERROR(_xll.qlIndexFixing(ONIndex3M,I2981,TRUE,_xll.ohTrigger(RecalcTrigger,Trigger3M)),NA())</f>
        <v>#N/A</v>
      </c>
      <c r="P2981" s="44">
        <f>IFERROR(_xll.qlIndexFixing(ONIndex6M,I2981,TRUE,_xll.ohTrigger(RecalcTrigger,Trigger6M)),NA())</f>
        <v>1.2445422216229574E-2</v>
      </c>
      <c r="Q2981" s="183">
        <f>IFERROR(_xll.qlIndexFixing(ONIndex1Y,I2981,TRUE,_xll.ohTrigger(RecalcTrigger,Trigger1Y)),NA())</f>
        <v>1.2412975943680848E-2</v>
      </c>
    </row>
    <row r="2982" spans="2:17" x14ac:dyDescent="0.2">
      <c r="B2982" s="39" t="s">
        <v>42</v>
      </c>
      <c r="D2982" s="42">
        <f>_xll.qlCalendarAdvance(Calendar,$D2981,B2982,"f",FALSE)</f>
        <v>60378</v>
      </c>
      <c r="E2982" s="177">
        <f>_xll.qlInterestRateIndexValueDate(IndexON,D2982)</f>
        <v>60378</v>
      </c>
      <c r="F2982" s="193">
        <f>IFERROR(_xll.qlIndexFixing(IndexON,D2982,TRUE,_xll.ohTrigger(RecalcTrigger,TriggerON)),NA())</f>
        <v>1.2345025495932305E-2</v>
      </c>
      <c r="H2982" s="42">
        <f>_xll.qlCalendarAdvance(Calendar,$H2981,B2982,"f",FALSE)</f>
        <v>60378</v>
      </c>
      <c r="I2982" s="177">
        <f>_xll.qlInterestRateIndexValueDate(Index1M,$H2982)</f>
        <v>60380</v>
      </c>
      <c r="J2982" s="182">
        <f>IFERROR(_xll.qlIndexFixing(Index1M,$H2982,TRUE,_xll.ohTrigger(RecalcTrigger,Trigger1M)),NA())</f>
        <v>1.2026611771555062E-2</v>
      </c>
      <c r="K2982" s="44" t="e">
        <f>IFERROR(_xll.qlIndexFixing(Index3M,H2982,TRUE,_xll.ohTrigger(RecalcTrigger,Trigger3M)),NA())</f>
        <v>#N/A</v>
      </c>
      <c r="L2982" s="44">
        <f>IFERROR(_xll.qlIndexFixing(Index6M,$H2982,TRUE,_xll.ohTrigger(RecalcTrigger,Trigger6M)),NA())</f>
        <v>1.2504777602209357E-2</v>
      </c>
      <c r="M2982" s="183">
        <f>IFERROR(_xll.qlIndexFixing(Index1Y,$H2982,TRUE,_xll.ohTrigger(RecalcTrigger,Trigger1Y)),NA())</f>
        <v>1.2662694232220165E-2</v>
      </c>
      <c r="N2982" s="182">
        <f>IFERROR(_xll.qlIndexFixing(ONIndex1M,I2982,TRUE,_xll.ohTrigger(RecalcTrigger,Trigger1M)),NA())</f>
        <v>1.2004665157059335E-2</v>
      </c>
      <c r="O2982" s="44" t="e">
        <f>IFERROR(_xll.qlIndexFixing(ONIndex3M,I2982,TRUE,_xll.ohTrigger(RecalcTrigger,Trigger3M)),NA())</f>
        <v>#N/A</v>
      </c>
      <c r="P2982" s="44">
        <f>IFERROR(_xll.qlIndexFixing(ONIndex6M,I2982,TRUE,_xll.ohTrigger(RecalcTrigger,Trigger6M)),NA())</f>
        <v>1.2446958951928266E-2</v>
      </c>
      <c r="Q2982" s="183">
        <f>IFERROR(_xll.qlIndexFixing(ONIndex1Y,I2982,TRUE,_xll.ohTrigger(RecalcTrigger,Trigger1Y)),NA())</f>
        <v>1.2418571993784155E-2</v>
      </c>
    </row>
    <row r="2983" spans="2:17" x14ac:dyDescent="0.2">
      <c r="B2983" s="39" t="s">
        <v>42</v>
      </c>
      <c r="D2983" s="42">
        <f>_xll.qlCalendarAdvance(Calendar,$D2982,B2983,"f",FALSE)</f>
        <v>60385</v>
      </c>
      <c r="E2983" s="177">
        <f>_xll.qlInterestRateIndexValueDate(IndexON,D2983)</f>
        <v>60385</v>
      </c>
      <c r="F2983" s="193">
        <f>IFERROR(_xll.qlIndexFixing(IndexON,D2983,TRUE,_xll.ohTrigger(RecalcTrigger,TriggerON)),NA())</f>
        <v>1.23556903932176E-2</v>
      </c>
      <c r="H2983" s="42">
        <f>_xll.qlCalendarAdvance(Calendar,$H2982,B2983,"f",FALSE)</f>
        <v>60385</v>
      </c>
      <c r="I2983" s="177">
        <f>_xll.qlInterestRateIndexValueDate(Index1M,$H2983)</f>
        <v>60387</v>
      </c>
      <c r="J2983" s="182">
        <f>IFERROR(_xll.qlIndexFixing(Index1M,$H2983,TRUE,_xll.ohTrigger(RecalcTrigger,Trigger1M)),NA())</f>
        <v>1.2033564304131958E-2</v>
      </c>
      <c r="K2983" s="44" t="e">
        <f>IFERROR(_xll.qlIndexFixing(Index3M,H2983,TRUE,_xll.ohTrigger(RecalcTrigger,Trigger3M)),NA())</f>
        <v>#N/A</v>
      </c>
      <c r="L2983" s="44">
        <f>IFERROR(_xll.qlIndexFixing(Index6M,$H2983,TRUE,_xll.ohTrigger(RecalcTrigger,Trigger6M)),NA())</f>
        <v>1.2506246146464738E-2</v>
      </c>
      <c r="M2983" s="183">
        <f>IFERROR(_xll.qlIndexFixing(Index1Y,$H2983,TRUE,_xll.ohTrigger(RecalcTrigger,Trigger1Y)),NA())</f>
        <v>1.2669515383894565E-2</v>
      </c>
      <c r="N2983" s="182">
        <f>IFERROR(_xll.qlIndexFixing(ONIndex1M,I2983,TRUE,_xll.ohTrigger(RecalcTrigger,Trigger1M)),NA())</f>
        <v>1.2015538092811084E-2</v>
      </c>
      <c r="O2983" s="44" t="e">
        <f>IFERROR(_xll.qlIndexFixing(ONIndex3M,I2983,TRUE,_xll.ohTrigger(RecalcTrigger,Trigger3M)),NA())</f>
        <v>#N/A</v>
      </c>
      <c r="P2983" s="44">
        <f>IFERROR(_xll.qlIndexFixing(ONIndex6M,I2983,TRUE,_xll.ohTrigger(RecalcTrigger,Trigger6M)),NA())</f>
        <v>1.2448708317780444E-2</v>
      </c>
      <c r="Q2983" s="183">
        <f>IFERROR(_xll.qlIndexFixing(ONIndex1Y,I2983,TRUE,_xll.ohTrigger(RecalcTrigger,Trigger1Y)),NA())</f>
        <v>1.2425027990481397E-2</v>
      </c>
    </row>
    <row r="2984" spans="2:17" x14ac:dyDescent="0.2">
      <c r="B2984" s="39" t="s">
        <v>42</v>
      </c>
      <c r="D2984" s="42">
        <f>_xll.qlCalendarAdvance(Calendar,$D2983,B2984,"f",FALSE)</f>
        <v>60392</v>
      </c>
      <c r="E2984" s="177">
        <f>_xll.qlInterestRateIndexValueDate(IndexON,D2984)</f>
        <v>60392</v>
      </c>
      <c r="F2984" s="193">
        <f>IFERROR(_xll.qlIndexFixing(IndexON,D2984,TRUE,_xll.ohTrigger(RecalcTrigger,TriggerON)),NA())</f>
        <v>1.236642654558473E-2</v>
      </c>
      <c r="H2984" s="42">
        <f>_xll.qlCalendarAdvance(Calendar,$H2983,B2984,"f",FALSE)</f>
        <v>60392</v>
      </c>
      <c r="I2984" s="177">
        <f>_xll.qlInterestRateIndexValueDate(Index1M,$H2984)</f>
        <v>60394</v>
      </c>
      <c r="J2984" s="182">
        <f>IFERROR(_xll.qlIndexFixing(Index1M,$H2984,TRUE,_xll.ohTrigger(RecalcTrigger,Trigger1M)),NA())</f>
        <v>1.2045962521060327E-2</v>
      </c>
      <c r="K2984" s="44" t="e">
        <f>IFERROR(_xll.qlIndexFixing(Index3M,H2984,TRUE,_xll.ohTrigger(RecalcTrigger,Trigger3M)),NA())</f>
        <v>#N/A</v>
      </c>
      <c r="L2984" s="44">
        <f>IFERROR(_xll.qlIndexFixing(Index6M,$H2984,TRUE,_xll.ohTrigger(RecalcTrigger,Trigger6M)),NA())</f>
        <v>1.250866644240266E-2</v>
      </c>
      <c r="M2984" s="183">
        <f>IFERROR(_xll.qlIndexFixing(Index1Y,$H2984,TRUE,_xll.ohTrigger(RecalcTrigger,Trigger1Y)),NA())</f>
        <v>1.2676366259013713E-2</v>
      </c>
      <c r="N2984" s="182">
        <f>IFERROR(_xll.qlIndexFixing(ONIndex1M,I2984,TRUE,_xll.ohTrigger(RecalcTrigger,Trigger1M)),NA())</f>
        <v>1.2023755417871484E-2</v>
      </c>
      <c r="O2984" s="44" t="e">
        <f>IFERROR(_xll.qlIndexFixing(ONIndex3M,I2984,TRUE,_xll.ohTrigger(RecalcTrigger,Trigger3M)),NA())</f>
        <v>#N/A</v>
      </c>
      <c r="P2984" s="44">
        <f>IFERROR(_xll.qlIndexFixing(ONIndex6M,I2984,TRUE,_xll.ohTrigger(RecalcTrigger,Trigger6M)),NA())</f>
        <v>1.2450015496865419E-2</v>
      </c>
      <c r="Q2984" s="183">
        <f>IFERROR(_xll.qlIndexFixing(ONIndex1Y,I2984,TRUE,_xll.ohTrigger(RecalcTrigger,Trigger1Y)),NA())</f>
        <v>1.2429912398639331E-2</v>
      </c>
    </row>
    <row r="2985" spans="2:17" x14ac:dyDescent="0.2">
      <c r="B2985" s="39" t="s">
        <v>42</v>
      </c>
      <c r="D2985" s="42">
        <f>_xll.qlCalendarAdvance(Calendar,$D2984,B2985,"f",FALSE)</f>
        <v>60399</v>
      </c>
      <c r="E2985" s="177">
        <f>_xll.qlInterestRateIndexValueDate(IndexON,D2985)</f>
        <v>60399</v>
      </c>
      <c r="F2985" s="193">
        <f>IFERROR(_xll.qlIndexFixing(IndexON,D2985,TRUE,_xll.ohTrigger(RecalcTrigger,TriggerON)),NA())</f>
        <v>1.2377234041442975E-2</v>
      </c>
      <c r="H2985" s="42">
        <f>_xll.qlCalendarAdvance(Calendar,$H2984,B2985,"f",FALSE)</f>
        <v>60399</v>
      </c>
      <c r="I2985" s="177">
        <f>_xll.qlInterestRateIndexValueDate(Index1M,$H2985)</f>
        <v>60401</v>
      </c>
      <c r="J2985" s="182">
        <f>IFERROR(_xll.qlIndexFixing(Index1M,$H2985,TRUE,_xll.ohTrigger(RecalcTrigger,Trigger1M)),NA())</f>
        <v>1.2055747927702809E-2</v>
      </c>
      <c r="K2985" s="44" t="e">
        <f>IFERROR(_xll.qlIndexFixing(Index3M,H2985,TRUE,_xll.ohTrigger(RecalcTrigger,Trigger3M)),NA())</f>
        <v>#N/A</v>
      </c>
      <c r="L2985" s="44">
        <f>IFERROR(_xll.qlIndexFixing(Index6M,$H2985,TRUE,_xll.ohTrigger(RecalcTrigger,Trigger6M)),NA())</f>
        <v>1.2510122084047301E-2</v>
      </c>
      <c r="M2985" s="183">
        <f>IFERROR(_xll.qlIndexFixing(Index1Y,$H2985,TRUE,_xll.ohTrigger(RecalcTrigger,Trigger1Y)),NA())</f>
        <v>1.2683245743957506E-2</v>
      </c>
      <c r="N2985" s="182">
        <f>IFERROR(_xll.qlIndexFixing(ONIndex1M,I2985,TRUE,_xll.ohTrigger(RecalcTrigger,Trigger1M)),NA())</f>
        <v>1.2033410225384955E-2</v>
      </c>
      <c r="O2985" s="44" t="e">
        <f>IFERROR(_xll.qlIndexFixing(ONIndex3M,I2985,TRUE,_xll.ohTrigger(RecalcTrigger,Trigger3M)),NA())</f>
        <v>#N/A</v>
      </c>
      <c r="P2985" s="44">
        <f>IFERROR(_xll.qlIndexFixing(ONIndex6M,I2985,TRUE,_xll.ohTrigger(RecalcTrigger,Trigger6M)),NA())</f>
        <v>1.2451535275488368E-2</v>
      </c>
      <c r="Q2985" s="183">
        <f>IFERROR(_xll.qlIndexFixing(ONIndex1Y,I2985,TRUE,_xll.ohTrigger(RecalcTrigger,Trigger1Y)),NA())</f>
        <v>1.2435656877451962E-2</v>
      </c>
    </row>
    <row r="2986" spans="2:17" x14ac:dyDescent="0.2">
      <c r="B2986" s="39" t="s">
        <v>42</v>
      </c>
      <c r="D2986" s="42">
        <f>_xll.qlCalendarAdvance(Calendar,$D2985,B2986,"f",FALSE)</f>
        <v>60406</v>
      </c>
      <c r="E2986" s="177">
        <f>_xll.qlInterestRateIndexValueDate(IndexON,D2986)</f>
        <v>60406</v>
      </c>
      <c r="F2986" s="193">
        <f>IFERROR(_xll.qlIndexFixing(IndexON,D2986,TRUE,_xll.ohTrigger(RecalcTrigger,TriggerON)),NA())</f>
        <v>1.2388112969281551E-2</v>
      </c>
      <c r="H2986" s="42">
        <f>_xll.qlCalendarAdvance(Calendar,$H2985,B2986,"f",FALSE)</f>
        <v>60406</v>
      </c>
      <c r="I2986" s="177">
        <f>_xll.qlInterestRateIndexValueDate(Index1M,$H2986)</f>
        <v>60408</v>
      </c>
      <c r="J2986" s="182">
        <f>IFERROR(_xll.qlIndexFixing(Index1M,$H2986,TRUE,_xll.ohTrigger(RecalcTrigger,Trigger1M)),NA())</f>
        <v>1.2065606813068397E-2</v>
      </c>
      <c r="K2986" s="44" t="e">
        <f>IFERROR(_xll.qlIndexFixing(Index3M,H2986,TRUE,_xll.ohTrigger(RecalcTrigger,Trigger3M)),NA())</f>
        <v>#N/A</v>
      </c>
      <c r="L2986" s="44">
        <f>IFERROR(_xll.qlIndexFixing(Index6M,$H2986,TRUE,_xll.ohTrigger(RecalcTrigger,Trigger6M)),NA())</f>
        <v>1.2511571811496786E-2</v>
      </c>
      <c r="M2986" s="183">
        <f>IFERROR(_xll.qlIndexFixing(Index1Y,$H2986,TRUE,_xll.ohTrigger(RecalcTrigger,Trigger1Y)),NA())</f>
        <v>1.26901527233236E-2</v>
      </c>
      <c r="N2986" s="182">
        <f>IFERROR(_xll.qlIndexFixing(ONIndex1M,I2986,TRUE,_xll.ohTrigger(RecalcTrigger,Trigger1M)),NA())</f>
        <v>1.2043138274551168E-2</v>
      </c>
      <c r="O2986" s="44" t="e">
        <f>IFERROR(_xll.qlIndexFixing(ONIndex3M,I2986,TRUE,_xll.ohTrigger(RecalcTrigger,Trigger3M)),NA())</f>
        <v>#N/A</v>
      </c>
      <c r="P2986" s="44">
        <f>IFERROR(_xll.qlIndexFixing(ONIndex6M,I2986,TRUE,_xll.ohTrigger(RecalcTrigger,Trigger6M)),NA())</f>
        <v>1.2453049370977354E-2</v>
      </c>
      <c r="Q2986" s="183">
        <f>IFERROR(_xll.qlIndexFixing(ONIndex1Y,I2986,TRUE,_xll.ohTrigger(RecalcTrigger,Trigger1Y)),NA())</f>
        <v>1.244145095658844E-2</v>
      </c>
    </row>
    <row r="2987" spans="2:17" x14ac:dyDescent="0.2">
      <c r="B2987" s="39" t="s">
        <v>42</v>
      </c>
      <c r="D2987" s="42">
        <f>_xll.qlCalendarAdvance(Calendar,$D2986,B2987,"f",FALSE)</f>
        <v>60413</v>
      </c>
      <c r="E2987" s="177">
        <f>_xll.qlInterestRateIndexValueDate(IndexON,D2987)</f>
        <v>60413</v>
      </c>
      <c r="F2987" s="193">
        <f>IFERROR(_xll.qlIndexFixing(IndexON,D2987,TRUE,_xll.ohTrigger(RecalcTrigger,TriggerON)),NA())</f>
        <v>1.2399063417589673E-2</v>
      </c>
      <c r="H2987" s="42">
        <f>_xll.qlCalendarAdvance(Calendar,$H2986,B2987,"f",FALSE)</f>
        <v>60413</v>
      </c>
      <c r="I2987" s="177">
        <f>_xll.qlInterestRateIndexValueDate(Index1M,$H2987)</f>
        <v>60415</v>
      </c>
      <c r="J2987" s="182">
        <f>IFERROR(_xll.qlIndexFixing(Index1M,$H2987,TRUE,_xll.ohTrigger(RecalcTrigger,Trigger1M)),NA())</f>
        <v>1.2075539270257618E-2</v>
      </c>
      <c r="K2987" s="44" t="e">
        <f>IFERROR(_xll.qlIndexFixing(Index3M,H2987,TRUE,_xll.ohTrigger(RecalcTrigger,Trigger3M)),NA())</f>
        <v>#N/A</v>
      </c>
      <c r="L2987" s="44">
        <f>IFERROR(_xll.qlIndexFixing(Index6M,$H2987,TRUE,_xll.ohTrigger(RecalcTrigger,Trigger6M)),NA())</f>
        <v>1.251301560926329E-2</v>
      </c>
      <c r="M2987" s="183">
        <f>IFERROR(_xll.qlIndexFixing(Index1Y,$H2987,TRUE,_xll.ohTrigger(RecalcTrigger,Trigger1Y)),NA())</f>
        <v>1.2697086079930031E-2</v>
      </c>
      <c r="N2987" s="182">
        <f>IFERROR(_xll.qlIndexFixing(ONIndex1M,I2987,TRUE,_xll.ohTrigger(RecalcTrigger,Trigger1M)),NA())</f>
        <v>1.2052939658255823E-2</v>
      </c>
      <c r="O2987" s="44" t="e">
        <f>IFERROR(_xll.qlIndexFixing(ONIndex3M,I2987,TRUE,_xll.ohTrigger(RecalcTrigger,Trigger3M)),NA())</f>
        <v>#N/A</v>
      </c>
      <c r="P2987" s="44">
        <f>IFERROR(_xll.qlIndexFixing(ONIndex6M,I2987,TRUE,_xll.ohTrigger(RecalcTrigger,Trigger6M)),NA())</f>
        <v>1.2454557767984653E-2</v>
      </c>
      <c r="Q2987" s="183">
        <f>IFERROR(_xll.qlIndexFixing(ONIndex1Y,I2987,TRUE,_xll.ohTrigger(RecalcTrigger,Trigger1Y)),NA())</f>
        <v>1.2447294698159084E-2</v>
      </c>
    </row>
    <row r="2988" spans="2:17" x14ac:dyDescent="0.2">
      <c r="B2988" s="39" t="s">
        <v>42</v>
      </c>
      <c r="D2988" s="42">
        <f>_xll.qlCalendarAdvance(Calendar,$D2987,B2988,"f",FALSE)</f>
        <v>60420</v>
      </c>
      <c r="E2988" s="177">
        <f>_xll.qlInterestRateIndexValueDate(IndexON,D2988)</f>
        <v>60420</v>
      </c>
      <c r="F2988" s="193">
        <f>IFERROR(_xll.qlIndexFixing(IndexON,D2988,TRUE,_xll.ohTrigger(RecalcTrigger,TriggerON)),NA())</f>
        <v>1.2410085474696686E-2</v>
      </c>
      <c r="H2988" s="42">
        <f>_xll.qlCalendarAdvance(Calendar,$H2987,B2988,"f",FALSE)</f>
        <v>60420</v>
      </c>
      <c r="I2988" s="177">
        <f>_xll.qlInterestRateIndexValueDate(Index1M,$H2988)</f>
        <v>60422</v>
      </c>
      <c r="J2988" s="182">
        <f>IFERROR(_xll.qlIndexFixing(Index1M,$H2988,TRUE,_xll.ohTrigger(RecalcTrigger,Trigger1M)),NA())</f>
        <v>1.2085545392373498E-2</v>
      </c>
      <c r="K2988" s="44" t="e">
        <f>IFERROR(_xll.qlIndexFixing(Index3M,H2988,TRUE,_xll.ohTrigger(RecalcTrigger,Trigger3M)),NA())</f>
        <v>#N/A</v>
      </c>
      <c r="L2988" s="44">
        <f>IFERROR(_xll.qlIndexFixing(Index6M,$H2988,TRUE,_xll.ohTrigger(RecalcTrigger,Trigger6M)),NA())</f>
        <v>1.2513500368394777E-2</v>
      </c>
      <c r="M2988" s="183">
        <f>IFERROR(_xll.qlIndexFixing(Index1Y,$H2988,TRUE,_xll.ohTrigger(RecalcTrigger,Trigger1Y)),NA())</f>
        <v>1.2704044694813467E-2</v>
      </c>
      <c r="N2988" s="182">
        <f>IFERROR(_xll.qlIndexFixing(ONIndex1M,I2988,TRUE,_xll.ohTrigger(RecalcTrigger,Trigger1M)),NA())</f>
        <v>1.206281446938462E-2</v>
      </c>
      <c r="O2988" s="44" t="e">
        <f>IFERROR(_xll.qlIndexFixing(ONIndex3M,I2988,TRUE,_xll.ohTrigger(RecalcTrigger,Trigger3M)),NA())</f>
        <v>#N/A</v>
      </c>
      <c r="P2988" s="44">
        <f>IFERROR(_xll.qlIndexFixing(ONIndex6M,I2988,TRUE,_xll.ohTrigger(RecalcTrigger,Trigger6M)),NA())</f>
        <v>1.2456060451162543E-2</v>
      </c>
      <c r="Q2988" s="183">
        <f>IFERROR(_xll.qlIndexFixing(ONIndex1Y,I2988,TRUE,_xll.ohTrigger(RecalcTrigger,Trigger1Y)),NA())</f>
        <v>1.2453188164114337E-2</v>
      </c>
    </row>
    <row r="2989" spans="2:17" x14ac:dyDescent="0.2">
      <c r="B2989" s="39" t="s">
        <v>42</v>
      </c>
      <c r="D2989" s="42">
        <f>_xll.qlCalendarAdvance(Calendar,$D2988,B2989,"f",FALSE)</f>
        <v>60427</v>
      </c>
      <c r="E2989" s="177">
        <f>_xll.qlInterestRateIndexValueDate(IndexON,D2989)</f>
        <v>60427</v>
      </c>
      <c r="F2989" s="193">
        <f>IFERROR(_xll.qlIndexFixing(IndexON,D2989,TRUE,_xll.ohTrigger(RecalcTrigger,TriggerON)),NA())</f>
        <v>1.2421179229091805E-2</v>
      </c>
      <c r="H2989" s="42">
        <f>_xll.qlCalendarAdvance(Calendar,$H2988,B2989,"f",FALSE)</f>
        <v>60427</v>
      </c>
      <c r="I2989" s="177">
        <f>_xll.qlInterestRateIndexValueDate(Index1M,$H2989)</f>
        <v>60429</v>
      </c>
      <c r="J2989" s="182">
        <f>IFERROR(_xll.qlIndexFixing(Index1M,$H2989,TRUE,_xll.ohTrigger(RecalcTrigger,Trigger1M)),NA())</f>
        <v>1.209562527252156E-2</v>
      </c>
      <c r="K2989" s="44" t="e">
        <f>IFERROR(_xll.qlIndexFixing(Index3M,H2989,TRUE,_xll.ohTrigger(RecalcTrigger,Trigger3M)),NA())</f>
        <v>#N/A</v>
      </c>
      <c r="L2989" s="44">
        <f>IFERROR(_xll.qlIndexFixing(Index6M,$H2989,TRUE,_xll.ohTrigger(RecalcTrigger,Trigger6M)),NA())</f>
        <v>1.2514933404511652E-2</v>
      </c>
      <c r="M2989" s="183">
        <f>IFERROR(_xll.qlIndexFixing(Index1Y,$H2989,TRUE,_xll.ohTrigger(RecalcTrigger,Trigger1Y)),NA())</f>
        <v>1.2711027447228547E-2</v>
      </c>
      <c r="N2989" s="182">
        <f>IFERROR(_xll.qlIndexFixing(ONIndex1M,I2989,TRUE,_xll.ohTrigger(RecalcTrigger,Trigger1M)),NA())</f>
        <v>1.2072762800663384E-2</v>
      </c>
      <c r="O2989" s="44" t="e">
        <f>IFERROR(_xll.qlIndexFixing(ONIndex3M,I2989,TRUE,_xll.ohTrigger(RecalcTrigger,Trigger3M)),NA())</f>
        <v>#N/A</v>
      </c>
      <c r="P2989" s="44">
        <f>IFERROR(_xll.qlIndexFixing(ONIndex6M,I2989,TRUE,_xll.ohTrigger(RecalcTrigger,Trigger6M)),NA())</f>
        <v>1.24575574051633E-2</v>
      </c>
      <c r="Q2989" s="183">
        <f>IFERROR(_xll.qlIndexFixing(ONIndex1Y,I2989,TRUE,_xll.ohTrigger(RecalcTrigger,Trigger1Y)),NA())</f>
        <v>1.2459131416804325E-2</v>
      </c>
    </row>
    <row r="2990" spans="2:17" x14ac:dyDescent="0.2">
      <c r="B2990" s="39" t="s">
        <v>42</v>
      </c>
      <c r="D2990" s="42">
        <f>_xll.qlCalendarAdvance(Calendar,$D2989,B2990,"f",FALSE)</f>
        <v>60434</v>
      </c>
      <c r="E2990" s="177">
        <f>_xll.qlInterestRateIndexValueDate(IndexON,D2990)</f>
        <v>60434</v>
      </c>
      <c r="F2990" s="193">
        <f>IFERROR(_xll.qlIndexFixing(IndexON,D2990,TRUE,_xll.ohTrigger(RecalcTrigger,TriggerON)),NA())</f>
        <v>1.2432344769344184E-2</v>
      </c>
      <c r="H2990" s="42">
        <f>_xll.qlCalendarAdvance(Calendar,$H2989,B2990,"f",FALSE)</f>
        <v>60434</v>
      </c>
      <c r="I2990" s="177">
        <f>_xll.qlInterestRateIndexValueDate(Index1M,$H2990)</f>
        <v>60436</v>
      </c>
      <c r="J2990" s="182">
        <f>IFERROR(_xll.qlIndexFixing(Index1M,$H2990,TRUE,_xll.ohTrigger(RecalcTrigger,Trigger1M)),NA())</f>
        <v>1.2105779003809825E-2</v>
      </c>
      <c r="K2990" s="44" t="e">
        <f>IFERROR(_xll.qlIndexFixing(Index3M,H2990,TRUE,_xll.ohTrigger(RecalcTrigger,Trigger3M)),NA())</f>
        <v>#N/A</v>
      </c>
      <c r="L2990" s="44">
        <f>IFERROR(_xll.qlIndexFixing(Index6M,$H2990,TRUE,_xll.ohTrigger(RecalcTrigger,Trigger6M)),NA())</f>
        <v>1.2516360468404718E-2</v>
      </c>
      <c r="M2990" s="183">
        <f>IFERROR(_xll.qlIndexFixing(Index1Y,$H2990,TRUE,_xll.ohTrigger(RecalcTrigger,Trigger1Y)),NA())</f>
        <v>1.2718033214648544E-2</v>
      </c>
      <c r="N2990" s="182">
        <f>IFERROR(_xll.qlIndexFixing(ONIndex1M,I2990,TRUE,_xll.ohTrigger(RecalcTrigger,Trigger1M)),NA())</f>
        <v>1.2082784744977815E-2</v>
      </c>
      <c r="O2990" s="44" t="e">
        <f>IFERROR(_xll.qlIndexFixing(ONIndex3M,I2990,TRUE,_xll.ohTrigger(RecalcTrigger,Trigger3M)),NA())</f>
        <v>#N/A</v>
      </c>
      <c r="P2990" s="44">
        <f>IFERROR(_xll.qlIndexFixing(ONIndex6M,I2990,TRUE,_xll.ohTrigger(RecalcTrigger,Trigger6M)),NA())</f>
        <v>1.2459048614479329E-2</v>
      </c>
      <c r="Q2990" s="183">
        <f>IFERROR(_xll.qlIndexFixing(ONIndex1Y,I2990,TRUE,_xll.ohTrigger(RecalcTrigger,Trigger1Y)),NA())</f>
        <v>1.2465124517939685E-2</v>
      </c>
    </row>
    <row r="2991" spans="2:17" x14ac:dyDescent="0.2">
      <c r="B2991" s="39" t="s">
        <v>42</v>
      </c>
      <c r="D2991" s="42">
        <f>_xll.qlCalendarAdvance(Calendar,$D2990,B2991,"f",FALSE)</f>
        <v>60441</v>
      </c>
      <c r="E2991" s="177">
        <f>_xll.qlInterestRateIndexValueDate(IndexON,D2991)</f>
        <v>60441</v>
      </c>
      <c r="F2991" s="193">
        <f>IFERROR(_xll.qlIndexFixing(IndexON,D2991,TRUE,_xll.ohTrigger(RecalcTrigger,TriggerON)),NA())</f>
        <v>1.2443582183703228E-2</v>
      </c>
      <c r="H2991" s="42">
        <f>_xll.qlCalendarAdvance(Calendar,$H2990,B2991,"f",FALSE)</f>
        <v>60441</v>
      </c>
      <c r="I2991" s="177">
        <f>_xll.qlInterestRateIndexValueDate(Index1M,$H2991)</f>
        <v>60443</v>
      </c>
      <c r="J2991" s="182">
        <f>IFERROR(_xll.qlIndexFixing(Index1M,$H2991,TRUE,_xll.ohTrigger(RecalcTrigger,Trigger1M)),NA())</f>
        <v>1.2116006679341318E-2</v>
      </c>
      <c r="K2991" s="44" t="e">
        <f>IFERROR(_xll.qlIndexFixing(Index3M,H2991,TRUE,_xll.ohTrigger(RecalcTrigger,Trigger3M)),NA())</f>
        <v>#N/A</v>
      </c>
      <c r="L2991" s="44">
        <f>IFERROR(_xll.qlIndexFixing(Index6M,$H2991,TRUE,_xll.ohTrigger(RecalcTrigger,Trigger6M)),NA())</f>
        <v>1.251865633533146E-2</v>
      </c>
      <c r="M2991" s="183">
        <f>IFERROR(_xll.qlIndexFixing(Index1Y,$H2991,TRUE,_xll.ohTrigger(RecalcTrigger,Trigger1Y)),NA())</f>
        <v>1.272506087276448E-2</v>
      </c>
      <c r="N2991" s="182">
        <f>IFERROR(_xll.qlIndexFixing(ONIndex1M,I2991,TRUE,_xll.ohTrigger(RecalcTrigger,Trigger1M)),NA())</f>
        <v>1.2092880395133676E-2</v>
      </c>
      <c r="O2991" s="44" t="e">
        <f>IFERROR(_xll.qlIndexFixing(ONIndex3M,I2991,TRUE,_xll.ohTrigger(RecalcTrigger,Trigger3M)),NA())</f>
        <v>#N/A</v>
      </c>
      <c r="P2991" s="44">
        <f>IFERROR(_xll.qlIndexFixing(ONIndex6M,I2991,TRUE,_xll.ohTrigger(RecalcTrigger,Trigger6M)),NA())</f>
        <v>1.2460534063842843E-2</v>
      </c>
      <c r="Q2991" s="183">
        <f>IFERROR(_xll.qlIndexFixing(ONIndex1Y,I2991,TRUE,_xll.ohTrigger(RecalcTrigger,Trigger1Y)),NA())</f>
        <v>1.2471167529550797E-2</v>
      </c>
    </row>
    <row r="2992" spans="2:17" x14ac:dyDescent="0.2">
      <c r="B2992" s="39" t="s">
        <v>42</v>
      </c>
      <c r="D2992" s="42">
        <f>_xll.qlCalendarAdvance(Calendar,$D2991,B2992,"f",FALSE)</f>
        <v>60448</v>
      </c>
      <c r="E2992" s="177">
        <f>_xll.qlInterestRateIndexValueDate(IndexON,D2992)</f>
        <v>60448</v>
      </c>
      <c r="F2992" s="193">
        <f>IFERROR(_xll.qlIndexFixing(IndexON,D2992,TRUE,_xll.ohTrigger(RecalcTrigger,TriggerON)),NA())</f>
        <v>1.2454891560658155E-2</v>
      </c>
      <c r="H2992" s="42">
        <f>_xll.qlCalendarAdvance(Calendar,$H2991,B2992,"f",FALSE)</f>
        <v>60448</v>
      </c>
      <c r="I2992" s="177">
        <f>_xll.qlInterestRateIndexValueDate(Index1M,$H2992)</f>
        <v>60450</v>
      </c>
      <c r="J2992" s="182">
        <f>IFERROR(_xll.qlIndexFixing(Index1M,$H2992,TRUE,_xll.ohTrigger(RecalcTrigger,Trigger1M)),NA())</f>
        <v>1.2126308392229057E-2</v>
      </c>
      <c r="K2992" s="44" t="e">
        <f>IFERROR(_xll.qlIndexFixing(Index3M,H2992,TRUE,_xll.ohTrigger(RecalcTrigger,Trigger3M)),NA())</f>
        <v>#N/A</v>
      </c>
      <c r="L2992" s="44">
        <f>IFERROR(_xll.qlIndexFixing(Index6M,$H2992,TRUE,_xll.ohTrigger(RecalcTrigger,Trigger6M)),NA())</f>
        <v>1.2519930702789899E-2</v>
      </c>
      <c r="M2992" s="183">
        <f>IFERROR(_xll.qlIndexFixing(Index1Y,$H2992,TRUE,_xll.ohTrigger(RecalcTrigger,Trigger1Y)),NA())</f>
        <v>1.273210929548426E-2</v>
      </c>
      <c r="N2992" s="182">
        <f>IFERROR(_xll.qlIndexFixing(ONIndex1M,I2992,TRUE,_xll.ohTrigger(RecalcTrigger,Trigger1M)),NA())</f>
        <v>1.2103049844016667E-2</v>
      </c>
      <c r="O2992" s="44" t="e">
        <f>IFERROR(_xll.qlIndexFixing(ONIndex3M,I2992,TRUE,_xll.ohTrigger(RecalcTrigger,Trigger3M)),NA())</f>
        <v>#N/A</v>
      </c>
      <c r="P2992" s="44">
        <f>IFERROR(_xll.qlIndexFixing(ONIndex6M,I2992,TRUE,_xll.ohTrigger(RecalcTrigger,Trigger6M)),NA())</f>
        <v>1.2462013737986055E-2</v>
      </c>
      <c r="Q2992" s="183">
        <f>IFERROR(_xll.qlIndexFixing(ONIndex1Y,I2992,TRUE,_xll.ohTrigger(RecalcTrigger,Trigger1Y)),NA())</f>
        <v>1.2477260514067723E-2</v>
      </c>
    </row>
    <row r="2993" spans="2:17" x14ac:dyDescent="0.2">
      <c r="B2993" s="39" t="s">
        <v>42</v>
      </c>
      <c r="D2993" s="42">
        <f>_xll.qlCalendarAdvance(Calendar,$D2992,B2993,"f",FALSE)</f>
        <v>60455</v>
      </c>
      <c r="E2993" s="177">
        <f>_xll.qlInterestRateIndexValueDate(IndexON,D2993)</f>
        <v>60455</v>
      </c>
      <c r="F2993" s="193">
        <f>IFERROR(_xll.qlIndexFixing(IndexON,D2993,TRUE,_xll.ohTrigger(RecalcTrigger,TriggerON)),NA())</f>
        <v>1.2466272988698179E-2</v>
      </c>
      <c r="H2993" s="42">
        <f>_xll.qlCalendarAdvance(Calendar,$H2992,B2993,"f",FALSE)</f>
        <v>60455</v>
      </c>
      <c r="I2993" s="177">
        <f>_xll.qlInterestRateIndexValueDate(Index1M,$H2993)</f>
        <v>60457</v>
      </c>
      <c r="J2993" s="182">
        <f>IFERROR(_xll.qlIndexFixing(Index1M,$H2993,TRUE,_xll.ohTrigger(RecalcTrigger,Trigger1M)),NA())</f>
        <v>1.2136684235583561E-2</v>
      </c>
      <c r="K2993" s="44" t="e">
        <f>IFERROR(_xll.qlIndexFixing(Index3M,H2993,TRUE,_xll.ohTrigger(RecalcTrigger,Trigger3M)),NA())</f>
        <v>#N/A</v>
      </c>
      <c r="L2993" s="44">
        <f>IFERROR(_xll.qlIndexFixing(Index6M,$H2993,TRUE,_xll.ohTrigger(RecalcTrigger,Trigger6M)),NA())</f>
        <v>1.2521129528383105E-2</v>
      </c>
      <c r="M2993" s="183">
        <f>IFERROR(_xll.qlIndexFixing(Index1Y,$H2993,TRUE,_xll.ohTrigger(RecalcTrigger,Trigger1Y)),NA())</f>
        <v>1.2739177354934201E-2</v>
      </c>
      <c r="N2993" s="182">
        <f>IFERROR(_xll.qlIndexFixing(ONIndex1M,I2993,TRUE,_xll.ohTrigger(RecalcTrigger,Trigger1M)),NA())</f>
        <v>1.2113293184352614E-2</v>
      </c>
      <c r="O2993" s="44" t="e">
        <f>IFERROR(_xll.qlIndexFixing(ONIndex3M,I2993,TRUE,_xll.ohTrigger(RecalcTrigger,Trigger3M)),NA())</f>
        <v>#N/A</v>
      </c>
      <c r="P2993" s="44">
        <f>IFERROR(_xll.qlIndexFixing(ONIndex6M,I2993,TRUE,_xll.ohTrigger(RecalcTrigger,Trigger6M)),NA())</f>
        <v>1.2463487621241498E-2</v>
      </c>
      <c r="Q2993" s="183">
        <f>IFERROR(_xll.qlIndexFixing(ONIndex1Y,I2993,TRUE,_xll.ohTrigger(RecalcTrigger,Trigger1Y)),NA())</f>
        <v>1.2483403533440907E-2</v>
      </c>
    </row>
    <row r="2994" spans="2:17" x14ac:dyDescent="0.2">
      <c r="B2994" s="39" t="s">
        <v>42</v>
      </c>
      <c r="D2994" s="42">
        <f>_xll.qlCalendarAdvance(Calendar,$D2993,B2994,"f",FALSE)</f>
        <v>60462</v>
      </c>
      <c r="E2994" s="177">
        <f>_xll.qlInterestRateIndexValueDate(IndexON,D2994)</f>
        <v>60462</v>
      </c>
      <c r="F2994" s="193">
        <f>IFERROR(_xll.qlIndexFixing(IndexON,D2994,TRUE,_xll.ohTrigger(RecalcTrigger,TriggerON)),NA())</f>
        <v>1.2477726556312518E-2</v>
      </c>
      <c r="H2994" s="42">
        <f>_xll.qlCalendarAdvance(Calendar,$H2993,B2994,"f",FALSE)</f>
        <v>60462</v>
      </c>
      <c r="I2994" s="177">
        <f>_xll.qlInterestRateIndexValueDate(Index1M,$H2994)</f>
        <v>60464</v>
      </c>
      <c r="J2994" s="182">
        <f>IFERROR(_xll.qlIndexFixing(Index1M,$H2994,TRUE,_xll.ohTrigger(RecalcTrigger,Trigger1M)),NA())</f>
        <v>1.2147134302517848E-2</v>
      </c>
      <c r="K2994" s="44" t="e">
        <f>IFERROR(_xll.qlIndexFixing(Index3M,H2994,TRUE,_xll.ohTrigger(RecalcTrigger,Trigger3M)),NA())</f>
        <v>#N/A</v>
      </c>
      <c r="L2994" s="44">
        <f>IFERROR(_xll.qlIndexFixing(Index6M,$H2994,TRUE,_xll.ohTrigger(RecalcTrigger,Trigger6M)),NA())</f>
        <v>1.2522254769084581E-2</v>
      </c>
      <c r="M2994" s="183">
        <f>IFERROR(_xll.qlIndexFixing(Index1Y,$H2994,TRUE,_xll.ohTrigger(RecalcTrigger,Trigger1Y)),NA())</f>
        <v>1.2746263921456181E-2</v>
      </c>
      <c r="N2994" s="182">
        <f>IFERROR(_xll.qlIndexFixing(ONIndex1M,I2994,TRUE,_xll.ohTrigger(RecalcTrigger,Trigger1M)),NA())</f>
        <v>1.2123610508867344E-2</v>
      </c>
      <c r="O2994" s="44" t="e">
        <f>IFERROR(_xll.qlIndexFixing(ONIndex3M,I2994,TRUE,_xll.ohTrigger(RecalcTrigger,Trigger3M)),NA())</f>
        <v>#N/A</v>
      </c>
      <c r="P2994" s="44">
        <f>IFERROR(_xll.qlIndexFixing(ONIndex6M,I2994,TRUE,_xll.ohTrigger(RecalcTrigger,Trigger6M)),NA())</f>
        <v>1.2464955698421321E-2</v>
      </c>
      <c r="Q2994" s="183">
        <f>IFERROR(_xll.qlIndexFixing(ONIndex1Y,I2994,TRUE,_xll.ohTrigger(RecalcTrigger,Trigger1Y)),NA())</f>
        <v>1.2489596649460921E-2</v>
      </c>
    </row>
    <row r="2995" spans="2:17" x14ac:dyDescent="0.2">
      <c r="B2995" s="39" t="s">
        <v>42</v>
      </c>
      <c r="D2995" s="42">
        <f>_xll.qlCalendarAdvance(Calendar,$D2994,B2995,"f",FALSE)</f>
        <v>60469</v>
      </c>
      <c r="E2995" s="177">
        <f>_xll.qlInterestRateIndexValueDate(IndexON,D2995)</f>
        <v>60469</v>
      </c>
      <c r="F2995" s="193">
        <f>IFERROR(_xll.qlIndexFixing(IndexON,D2995,TRUE,_xll.ohTrigger(RecalcTrigger,TriggerON)),NA())</f>
        <v>1.2489252351750579E-2</v>
      </c>
      <c r="H2995" s="42">
        <f>_xll.qlCalendarAdvance(Calendar,$H2994,B2995,"f",FALSE)</f>
        <v>60469</v>
      </c>
      <c r="I2995" s="177">
        <f>_xll.qlInterestRateIndexValueDate(Index1M,$H2995)</f>
        <v>60471</v>
      </c>
      <c r="J2995" s="182">
        <f>IFERROR(_xll.qlIndexFixing(Index1M,$H2995,TRUE,_xll.ohTrigger(RecalcTrigger,Trigger1M)),NA())</f>
        <v>1.2157658686144934E-2</v>
      </c>
      <c r="K2995" s="44" t="e">
        <f>IFERROR(_xll.qlIndexFixing(Index3M,H2995,TRUE,_xll.ohTrigger(RecalcTrigger,Trigger3M)),NA())</f>
        <v>#N/A</v>
      </c>
      <c r="L2995" s="44">
        <f>IFERROR(_xll.qlIndexFixing(Index6M,$H2995,TRUE,_xll.ohTrigger(RecalcTrigger,Trigger6M)),NA())</f>
        <v>1.2523308385023163E-2</v>
      </c>
      <c r="M2995" s="183">
        <f>IFERROR(_xll.qlIndexFixing(Index1Y,$H2995,TRUE,_xll.ohTrigger(RecalcTrigger,Trigger1Y)),NA())</f>
        <v>1.2753367863609397E-2</v>
      </c>
      <c r="N2995" s="182">
        <f>IFERROR(_xll.qlIndexFixing(ONIndex1M,I2995,TRUE,_xll.ohTrigger(RecalcTrigger,Trigger1M)),NA())</f>
        <v>1.2134001910526493E-2</v>
      </c>
      <c r="O2995" s="44" t="e">
        <f>IFERROR(_xll.qlIndexFixing(ONIndex3M,I2995,TRUE,_xll.ohTrigger(RecalcTrigger,Trigger3M)),NA())</f>
        <v>#N/A</v>
      </c>
      <c r="P2995" s="44">
        <f>IFERROR(_xll.qlIndexFixing(ONIndex6M,I2995,TRUE,_xll.ohTrigger(RecalcTrigger,Trigger6M)),NA())</f>
        <v>1.2466417954257736E-2</v>
      </c>
      <c r="Q2995" s="183">
        <f>IFERROR(_xll.qlIndexFixing(ONIndex1Y,I2995,TRUE,_xll.ohTrigger(RecalcTrigger,Trigger1Y)),NA())</f>
        <v>1.2495839924477892E-2</v>
      </c>
    </row>
    <row r="2996" spans="2:17" x14ac:dyDescent="0.2">
      <c r="B2996" s="39" t="s">
        <v>42</v>
      </c>
      <c r="D2996" s="42">
        <f>_xll.qlCalendarAdvance(Calendar,$D2995,B2996,"f",FALSE)</f>
        <v>60476</v>
      </c>
      <c r="E2996" s="177">
        <f>_xll.qlInterestRateIndexValueDate(IndexON,D2996)</f>
        <v>60476</v>
      </c>
      <c r="F2996" s="193">
        <f>IFERROR(_xll.qlIndexFixing(IndexON,D2996,TRUE,_xll.ohTrigger(RecalcTrigger,TriggerON)),NA())</f>
        <v>1.250085046366145E-2</v>
      </c>
      <c r="H2996" s="42">
        <f>_xll.qlCalendarAdvance(Calendar,$H2995,B2996,"f",FALSE)</f>
        <v>60476</v>
      </c>
      <c r="I2996" s="177">
        <f>_xll.qlInterestRateIndexValueDate(Index1M,$H2996)</f>
        <v>60478</v>
      </c>
      <c r="J2996" s="182">
        <f>IFERROR(_xll.qlIndexFixing(Index1M,$H2996,TRUE,_xll.ohTrigger(RecalcTrigger,Trigger1M)),NA())</f>
        <v>1.2168257479590328E-2</v>
      </c>
      <c r="K2996" s="44" t="e">
        <f>IFERROR(_xll.qlIndexFixing(Index3M,H2996,TRUE,_xll.ohTrigger(RecalcTrigger,Trigger3M)),NA())</f>
        <v>#N/A</v>
      </c>
      <c r="L2996" s="44">
        <f>IFERROR(_xll.qlIndexFixing(Index6M,$H2996,TRUE,_xll.ohTrigger(RecalcTrigger,Trigger6M)),NA())</f>
        <v>1.2523509446085157E-2</v>
      </c>
      <c r="M2996" s="183">
        <f>IFERROR(_xll.qlIndexFixing(Index1Y,$H2996,TRUE,_xll.ohTrigger(RecalcTrigger,Trigger1Y)),NA())</f>
        <v>1.2760488048169703E-2</v>
      </c>
      <c r="N2996" s="182">
        <f>IFERROR(_xll.qlIndexFixing(ONIndex1M,I2996,TRUE,_xll.ohTrigger(RecalcTrigger,Trigger1M)),NA())</f>
        <v>1.2144467482135823E-2</v>
      </c>
      <c r="O2996" s="44" t="e">
        <f>IFERROR(_xll.qlIndexFixing(ONIndex3M,I2996,TRUE,_xll.ohTrigger(RecalcTrigger,Trigger3M)),NA())</f>
        <v>#N/A</v>
      </c>
      <c r="P2996" s="44">
        <f>IFERROR(_xll.qlIndexFixing(ONIndex6M,I2996,TRUE,_xll.ohTrigger(RecalcTrigger,Trigger6M)),NA())</f>
        <v>1.2467874373083276E-2</v>
      </c>
      <c r="Q2996" s="183">
        <f>IFERROR(_xll.qlIndexFixing(ONIndex1Y,I2996,TRUE,_xll.ohTrigger(RecalcTrigger,Trigger1Y)),NA())</f>
        <v>1.2502133420362327E-2</v>
      </c>
    </row>
    <row r="2997" spans="2:17" x14ac:dyDescent="0.2">
      <c r="B2997" s="39" t="s">
        <v>42</v>
      </c>
      <c r="D2997" s="42">
        <f>_xll.qlCalendarAdvance(Calendar,$D2996,B2997,"f",FALSE)</f>
        <v>60483</v>
      </c>
      <c r="E2997" s="177">
        <f>_xll.qlInterestRateIndexValueDate(IndexON,D2997)</f>
        <v>60483</v>
      </c>
      <c r="F2997" s="193">
        <f>IFERROR(_xll.qlIndexFixing(IndexON,D2997,TRUE,_xll.ohTrigger(RecalcTrigger,TriggerON)),NA())</f>
        <v>1.2512520980454411E-2</v>
      </c>
      <c r="H2997" s="42">
        <f>_xll.qlCalendarAdvance(Calendar,$H2996,B2997,"f",FALSE)</f>
        <v>60483</v>
      </c>
      <c r="I2997" s="177">
        <f>_xll.qlInterestRateIndexValueDate(Index1M,$H2997)</f>
        <v>60485</v>
      </c>
      <c r="J2997" s="182">
        <f>IFERROR(_xll.qlIndexFixing(Index1M,$H2997,TRUE,_xll.ohTrigger(RecalcTrigger,Trigger1M)),NA())</f>
        <v>1.2178930775959551E-2</v>
      </c>
      <c r="K2997" s="44" t="e">
        <f>IFERROR(_xll.qlIndexFixing(Index3M,H2997,TRUE,_xll.ohTrigger(RecalcTrigger,Trigger3M)),NA())</f>
        <v>#N/A</v>
      </c>
      <c r="L2997" s="44">
        <f>IFERROR(_xll.qlIndexFixing(Index6M,$H2997,TRUE,_xll.ohTrigger(RecalcTrigger,Trigger6M)),NA())</f>
        <v>1.2525208598892428E-2</v>
      </c>
      <c r="M2997" s="183">
        <f>IFERROR(_xll.qlIndexFixing(Index1Y,$H2997,TRUE,_xll.ohTrigger(RecalcTrigger,Trigger1Y)),NA())</f>
        <v>1.2767623340128081E-2</v>
      </c>
      <c r="N2997" s="182">
        <f>IFERROR(_xll.qlIndexFixing(ONIndex1M,I2997,TRUE,_xll.ohTrigger(RecalcTrigger,Trigger1M)),NA())</f>
        <v>1.2155007316421162E-2</v>
      </c>
      <c r="O2997" s="44" t="e">
        <f>IFERROR(_xll.qlIndexFixing(ONIndex3M,I2997,TRUE,_xll.ohTrigger(RecalcTrigger,Trigger3M)),NA())</f>
        <v>#N/A</v>
      </c>
      <c r="P2997" s="44">
        <f>IFERROR(_xll.qlIndexFixing(ONIndex6M,I2997,TRUE,_xll.ohTrigger(RecalcTrigger,Trigger6M)),NA())</f>
        <v>1.2469324939710091E-2</v>
      </c>
      <c r="Q2997" s="183">
        <f>IFERROR(_xll.qlIndexFixing(ONIndex1Y,I2997,TRUE,_xll.ohTrigger(RecalcTrigger,Trigger1Y)),NA())</f>
        <v>1.2508477199144608E-2</v>
      </c>
    </row>
    <row r="2998" spans="2:17" x14ac:dyDescent="0.2">
      <c r="B2998" s="39" t="s">
        <v>42</v>
      </c>
      <c r="D2998" s="42">
        <f>_xll.qlCalendarAdvance(Calendar,$D2997,B2998,"f",FALSE)</f>
        <v>60490</v>
      </c>
      <c r="E2998" s="177">
        <f>_xll.qlInterestRateIndexValueDate(IndexON,D2998)</f>
        <v>60490</v>
      </c>
      <c r="F2998" s="193">
        <f>IFERROR(_xll.qlIndexFixing(IndexON,D2998,TRUE,_xll.ohTrigger(RecalcTrigger,TriggerON)),NA())</f>
        <v>1.2524263990538742E-2</v>
      </c>
      <c r="H2998" s="42">
        <f>_xll.qlCalendarAdvance(Calendar,$H2997,B2998,"f",FALSE)</f>
        <v>60490</v>
      </c>
      <c r="I2998" s="177">
        <f>_xll.qlInterestRateIndexValueDate(Index1M,$H2998)</f>
        <v>60492</v>
      </c>
      <c r="J2998" s="182">
        <f>IFERROR(_xll.qlIndexFixing(Index1M,$H2998,TRUE,_xll.ohTrigger(RecalcTrigger,Trigger1M)),NA())</f>
        <v>1.2189678668388104E-2</v>
      </c>
      <c r="K2998" s="44" t="e">
        <f>IFERROR(_xll.qlIndexFixing(Index3M,H2998,TRUE,_xll.ohTrigger(RecalcTrigger,Trigger3M)),NA())</f>
        <v>#N/A</v>
      </c>
      <c r="L2998" s="44">
        <f>IFERROR(_xll.qlIndexFixing(Index6M,$H2998,TRUE,_xll.ohTrigger(RecalcTrigger,Trigger6M)),NA())</f>
        <v>1.2526059132844942E-2</v>
      </c>
      <c r="M2998" s="183">
        <f>IFERROR(_xll.qlIndexFixing(Index1Y,$H2998,TRUE,_xll.ohTrigger(RecalcTrigger,Trigger1Y)),NA())</f>
        <v>1.2774772602692172E-2</v>
      </c>
      <c r="N2998" s="182">
        <f>IFERROR(_xll.qlIndexFixing(ONIndex1M,I2998,TRUE,_xll.ohTrigger(RecalcTrigger,Trigger1M)),NA())</f>
        <v>1.2165621506268209E-2</v>
      </c>
      <c r="O2998" s="44" t="e">
        <f>IFERROR(_xll.qlIndexFixing(ONIndex3M,I2998,TRUE,_xll.ohTrigger(RecalcTrigger,Trigger3M)),NA())</f>
        <v>#N/A</v>
      </c>
      <c r="P2998" s="44">
        <f>IFERROR(_xll.qlIndexFixing(ONIndex6M,I2998,TRUE,_xll.ohTrigger(RecalcTrigger,Trigger6M)),NA())</f>
        <v>1.2470769638710522E-2</v>
      </c>
      <c r="Q2998" s="183">
        <f>IFERROR(_xll.qlIndexFixing(ONIndex1Y,I2998,TRUE,_xll.ohTrigger(RecalcTrigger,Trigger1Y)),NA())</f>
        <v>1.2514871323094923E-2</v>
      </c>
    </row>
    <row r="2999" spans="2:17" x14ac:dyDescent="0.2">
      <c r="B2999" s="39" t="s">
        <v>42</v>
      </c>
      <c r="D2999" s="42">
        <f>_xll.qlCalendarAdvance(Calendar,$D2998,B2999,"f",FALSE)</f>
        <v>60497</v>
      </c>
      <c r="E2999" s="177">
        <f>_xll.qlInterestRateIndexValueDate(IndexON,D2999)</f>
        <v>60497</v>
      </c>
      <c r="F2999" s="193">
        <f>IFERROR(_xll.qlIndexFixing(IndexON,D2999,TRUE,_xll.ohTrigger(RecalcTrigger,TriggerON)),NA())</f>
        <v>1.2536079582243786E-2</v>
      </c>
      <c r="H2999" s="42">
        <f>_xll.qlCalendarAdvance(Calendar,$H2998,B2999,"f",FALSE)</f>
        <v>60497</v>
      </c>
      <c r="I2999" s="177">
        <f>_xll.qlInterestRateIndexValueDate(Index1M,$H2999)</f>
        <v>60499</v>
      </c>
      <c r="J2999" s="182">
        <f>IFERROR(_xll.qlIndexFixing(Index1M,$H2999,TRUE,_xll.ohTrigger(RecalcTrigger,Trigger1M)),NA())</f>
        <v>1.2200501249984008E-2</v>
      </c>
      <c r="K2999" s="44" t="e">
        <f>IFERROR(_xll.qlIndexFixing(Index3M,H2999,TRUE,_xll.ohTrigger(RecalcTrigger,Trigger3M)),NA())</f>
        <v>#N/A</v>
      </c>
      <c r="L2999" s="44">
        <f>IFERROR(_xll.qlIndexFixing(Index6M,$H2999,TRUE,_xll.ohTrigger(RecalcTrigger,Trigger6M)),NA())</f>
        <v>1.2526845914076077E-2</v>
      </c>
      <c r="M2999" s="183">
        <f>IFERROR(_xll.qlIndexFixing(Index1Y,$H2999,TRUE,_xll.ohTrigger(RecalcTrigger,Trigger1Y)),NA())</f>
        <v>1.2781934697285183E-2</v>
      </c>
      <c r="N2999" s="182">
        <f>IFERROR(_xll.qlIndexFixing(ONIndex1M,I2999,TRUE,_xll.ohTrigger(RecalcTrigger,Trigger1M)),NA())</f>
        <v>1.2176310144722535E-2</v>
      </c>
      <c r="O2999" s="44" t="e">
        <f>IFERROR(_xll.qlIndexFixing(ONIndex3M,I2999,TRUE,_xll.ohTrigger(RecalcTrigger,Trigger3M)),NA())</f>
        <v>#N/A</v>
      </c>
      <c r="P2999" s="44">
        <f>IFERROR(_xll.qlIndexFixing(ONIndex6M,I2999,TRUE,_xll.ohTrigger(RecalcTrigger,Trigger6M)),NA())</f>
        <v>1.247220845481678E-2</v>
      </c>
      <c r="Q2999" s="183">
        <f>IFERROR(_xll.qlIndexFixing(ONIndex1Y,I2999,TRUE,_xll.ohTrigger(RecalcTrigger,Trigger1Y)),NA())</f>
        <v>1.2521315854243653E-2</v>
      </c>
    </row>
    <row r="3000" spans="2:17" x14ac:dyDescent="0.2">
      <c r="B3000" s="39" t="s">
        <v>42</v>
      </c>
      <c r="D3000" s="42">
        <f>_xll.qlCalendarAdvance(Calendar,$D2999,B3000,"f",FALSE)</f>
        <v>60504</v>
      </c>
      <c r="E3000" s="177">
        <f>_xll.qlInterestRateIndexValueDate(IndexON,D3000)</f>
        <v>60504</v>
      </c>
      <c r="F3000" s="193">
        <f>IFERROR(_xll.qlIndexFixing(IndexON,D3000,TRUE,_xll.ohTrigger(RecalcTrigger,TriggerON)),NA())</f>
        <v>1.2547967844218633E-2</v>
      </c>
      <c r="H3000" s="42">
        <f>_xll.qlCalendarAdvance(Calendar,$H2999,B3000,"f",FALSE)</f>
        <v>60504</v>
      </c>
      <c r="I3000" s="177">
        <f>_xll.qlInterestRateIndexValueDate(Index1M,$H3000)</f>
        <v>60506</v>
      </c>
      <c r="J3000" s="182">
        <f>IFERROR(_xll.qlIndexFixing(Index1M,$H3000,TRUE,_xll.ohTrigger(RecalcTrigger,Trigger1M)),NA())</f>
        <v>1.2211398613882762E-2</v>
      </c>
      <c r="K3000" s="44" t="e">
        <f>IFERROR(_xll.qlIndexFixing(Index3M,H3000,TRUE,_xll.ohTrigger(RecalcTrigger,Trigger3M)),NA())</f>
        <v>#N/A</v>
      </c>
      <c r="L3000" s="44">
        <f>IFERROR(_xll.qlIndexFixing(Index6M,$H3000,TRUE,_xll.ohTrigger(RecalcTrigger,Trigger6M)),NA())</f>
        <v>1.252685775822069E-2</v>
      </c>
      <c r="M3000" s="183">
        <f>IFERROR(_xll.qlIndexFixing(Index1Y,$H3000,TRUE,_xll.ohTrigger(RecalcTrigger,Trigger1Y)),NA())</f>
        <v>1.2789108483545444E-2</v>
      </c>
      <c r="N3000" s="182">
        <f>IFERROR(_xll.qlIndexFixing(ONIndex1M,I3000,TRUE,_xll.ohTrigger(RecalcTrigger,Trigger1M)),NA())</f>
        <v>1.2187073324190223E-2</v>
      </c>
      <c r="O3000" s="44" t="e">
        <f>IFERROR(_xll.qlIndexFixing(ONIndex3M,I3000,TRUE,_xll.ohTrigger(RecalcTrigger,Trigger3M)),NA())</f>
        <v>#N/A</v>
      </c>
      <c r="P3000" s="44">
        <f>IFERROR(_xll.qlIndexFixing(ONIndex6M,I3000,TRUE,_xll.ohTrigger(RecalcTrigger,Trigger6M)),NA())</f>
        <v>1.2473641372521271E-2</v>
      </c>
      <c r="Q3000" s="183">
        <f>IFERROR(_xll.qlIndexFixing(ONIndex1Y,I3000,TRUE,_xll.ohTrigger(RecalcTrigger,Trigger1Y)),NA())</f>
        <v>1.2527810854381372E-2</v>
      </c>
    </row>
    <row r="3001" spans="2:17" x14ac:dyDescent="0.2">
      <c r="B3001" s="39" t="s">
        <v>42</v>
      </c>
      <c r="D3001" s="42">
        <f>_xll.qlCalendarAdvance(Calendar,$D3000,B3001,"f",FALSE)</f>
        <v>60511</v>
      </c>
      <c r="E3001" s="177">
        <f>_xll.qlInterestRateIndexValueDate(IndexON,D3001)</f>
        <v>60511</v>
      </c>
      <c r="F3001" s="193">
        <f>IFERROR(_xll.qlIndexFixing(IndexON,D3001,TRUE,_xll.ohTrigger(RecalcTrigger,TriggerON)),NA())</f>
        <v>1.2559928864632752E-2</v>
      </c>
      <c r="H3001" s="42">
        <f>_xll.qlCalendarAdvance(Calendar,$H3000,B3001,"f",FALSE)</f>
        <v>60511</v>
      </c>
      <c r="I3001" s="177">
        <f>_xll.qlInterestRateIndexValueDate(Index1M,$H3001)</f>
        <v>60513</v>
      </c>
      <c r="J3001" s="182">
        <f>IFERROR(_xll.qlIndexFixing(Index1M,$H3001,TRUE,_xll.ohTrigger(RecalcTrigger,Trigger1M)),NA())</f>
        <v>1.2222370853207376E-2</v>
      </c>
      <c r="K3001" s="44" t="e">
        <f>IFERROR(_xll.qlIndexFixing(Index3M,H3001,TRUE,_xll.ohTrigger(RecalcTrigger,Trigger3M)),NA())</f>
        <v>#N/A</v>
      </c>
      <c r="L3001" s="44">
        <f>IFERROR(_xll.qlIndexFixing(Index6M,$H3001,TRUE,_xll.ohTrigger(RecalcTrigger,Trigger6M)),NA())</f>
        <v>1.2527067897175339E-2</v>
      </c>
      <c r="M3001" s="183">
        <f>IFERROR(_xll.qlIndexFixing(Index1Y,$H3001,TRUE,_xll.ohTrigger(RecalcTrigger,Trigger1Y)),NA())</f>
        <v>1.2796292819326196E-2</v>
      </c>
      <c r="N3001" s="182">
        <f>IFERROR(_xll.qlIndexFixing(ONIndex1M,I3001,TRUE,_xll.ohTrigger(RecalcTrigger,Trigger1M)),NA())</f>
        <v>1.2197911137636908E-2</v>
      </c>
      <c r="O3001" s="44" t="e">
        <f>IFERROR(_xll.qlIndexFixing(ONIndex3M,I3001,TRUE,_xll.ohTrigger(RecalcTrigger,Trigger3M)),NA())</f>
        <v>#N/A</v>
      </c>
      <c r="P3001" s="44">
        <f>IFERROR(_xll.qlIndexFixing(ONIndex6M,I3001,TRUE,_xll.ohTrigger(RecalcTrigger,Trigger6M)),NA())</f>
        <v>1.2475068376476273E-2</v>
      </c>
      <c r="Q3001" s="183">
        <f>IFERROR(_xll.qlIndexFixing(ONIndex1Y,I3001,TRUE,_xll.ohTrigger(RecalcTrigger,Trigger1Y)),NA())</f>
        <v>1.2534356385858203E-2</v>
      </c>
    </row>
    <row r="3002" spans="2:17" x14ac:dyDescent="0.2">
      <c r="B3002" s="39" t="s">
        <v>42</v>
      </c>
      <c r="D3002" s="42">
        <f>_xll.qlCalendarAdvance(Calendar,$D3001,B3002,"f",FALSE)</f>
        <v>60518</v>
      </c>
      <c r="E3002" s="177">
        <f>_xll.qlInterestRateIndexValueDate(IndexON,D3002)</f>
        <v>60518</v>
      </c>
      <c r="F3002" s="193">
        <f>IFERROR(_xll.qlIndexFixing(IndexON,D3002,TRUE,_xll.ohTrigger(RecalcTrigger,TriggerON)),NA())</f>
        <v>1.2571962732295106E-2</v>
      </c>
      <c r="H3002" s="42">
        <f>_xll.qlCalendarAdvance(Calendar,$H3001,B3002,"f",FALSE)</f>
        <v>60518</v>
      </c>
      <c r="I3002" s="177">
        <f>_xll.qlInterestRateIndexValueDate(Index1M,$H3002)</f>
        <v>60520</v>
      </c>
      <c r="J3002" s="182">
        <f>IFERROR(_xll.qlIndexFixing(Index1M,$H3002,TRUE,_xll.ohTrigger(RecalcTrigger,Trigger1M)),NA())</f>
        <v>1.2233418061083356E-2</v>
      </c>
      <c r="K3002" s="44" t="e">
        <f>IFERROR(_xll.qlIndexFixing(Index3M,H3002,TRUE,_xll.ohTrigger(RecalcTrigger,Trigger3M)),NA())</f>
        <v>#N/A</v>
      </c>
      <c r="L3002" s="44">
        <f>IFERROR(_xll.qlIndexFixing(Index6M,$H3002,TRUE,_xll.ohTrigger(RecalcTrigger,Trigger6M)),NA())</f>
        <v>1.2527694514251798E-2</v>
      </c>
      <c r="M3002" s="183">
        <f>IFERROR(_xll.qlIndexFixing(Index1Y,$H3002,TRUE,_xll.ohTrigger(RecalcTrigger,Trigger1Y)),NA())</f>
        <v>1.2803486560696898E-2</v>
      </c>
      <c r="N3002" s="182">
        <f>IFERROR(_xll.qlIndexFixing(ONIndex1M,I3002,TRUE,_xll.ohTrigger(RecalcTrigger,Trigger1M)),NA())</f>
        <v>1.2208823677948288E-2</v>
      </c>
      <c r="O3002" s="44" t="e">
        <f>IFERROR(_xll.qlIndexFixing(ONIndex3M,I3002,TRUE,_xll.ohTrigger(RecalcTrigger,Trigger3M)),NA())</f>
        <v>#N/A</v>
      </c>
      <c r="P3002" s="44">
        <f>IFERROR(_xll.qlIndexFixing(ONIndex6M,I3002,TRUE,_xll.ohTrigger(RecalcTrigger,Trigger6M)),NA())</f>
        <v>1.2476489451334061E-2</v>
      </c>
      <c r="Q3002" s="183">
        <f>IFERROR(_xll.qlIndexFixing(ONIndex1Y,I3002,TRUE,_xll.ohTrigger(RecalcTrigger,Trigger1Y)),NA())</f>
        <v>1.2540952510704528E-2</v>
      </c>
    </row>
    <row r="3003" spans="2:17" x14ac:dyDescent="0.2">
      <c r="B3003" s="39" t="s">
        <v>42</v>
      </c>
      <c r="D3003" s="42">
        <f>_xll.qlCalendarAdvance(Calendar,$D3002,B3003,"f",FALSE)</f>
        <v>60525</v>
      </c>
      <c r="E3003" s="177">
        <f>_xll.qlInterestRateIndexValueDate(IndexON,D3003)</f>
        <v>60525</v>
      </c>
      <c r="F3003" s="193">
        <f>IFERROR(_xll.qlIndexFixing(IndexON,D3003,TRUE,_xll.ohTrigger(RecalcTrigger,TriggerON)),NA())</f>
        <v>1.2584069535375164E-2</v>
      </c>
      <c r="H3003" s="42">
        <f>_xll.qlCalendarAdvance(Calendar,$H3002,B3003,"f",FALSE)</f>
        <v>60525</v>
      </c>
      <c r="I3003" s="177">
        <f>_xll.qlInterestRateIndexValueDate(Index1M,$H3003)</f>
        <v>60527</v>
      </c>
      <c r="J3003" s="182">
        <f>IFERROR(_xll.qlIndexFixing(Index1M,$H3003,TRUE,_xll.ohTrigger(RecalcTrigger,Trigger1M)),NA())</f>
        <v>1.2244540330638709E-2</v>
      </c>
      <c r="K3003" s="44" t="e">
        <f>IFERROR(_xll.qlIndexFixing(Index3M,H3003,TRUE,_xll.ohTrigger(RecalcTrigger,Trigger3M)),NA())</f>
        <v>#N/A</v>
      </c>
      <c r="L3003" s="44">
        <f>IFERROR(_xll.qlIndexFixing(Index6M,$H3003,TRUE,_xll.ohTrigger(RecalcTrigger,Trigger6M)),NA())</f>
        <v>1.252826247616797E-2</v>
      </c>
      <c r="M3003" s="183">
        <f>IFERROR(_xll.qlIndexFixing(Index1Y,$H3003,TRUE,_xll.ohTrigger(RecalcTrigger,Trigger1Y)),NA())</f>
        <v>1.2810688561940604E-2</v>
      </c>
      <c r="N3003" s="182">
        <f>IFERROR(_xll.qlIndexFixing(ONIndex1M,I3003,TRUE,_xll.ohTrigger(RecalcTrigger,Trigger1M)),NA())</f>
        <v>1.2219811037930128E-2</v>
      </c>
      <c r="O3003" s="44" t="e">
        <f>IFERROR(_xll.qlIndexFixing(ONIndex3M,I3003,TRUE,_xll.ohTrigger(RecalcTrigger,Trigger3M)),NA())</f>
        <v>#N/A</v>
      </c>
      <c r="P3003" s="44">
        <f>IFERROR(_xll.qlIndexFixing(ONIndex6M,I3003,TRUE,_xll.ohTrigger(RecalcTrigger,Trigger6M)),NA())</f>
        <v>1.2477904581746913E-2</v>
      </c>
      <c r="Q3003" s="183">
        <f>IFERROR(_xll.qlIndexFixing(ONIndex1Y,I3003,TRUE,_xll.ohTrigger(RecalcTrigger,Trigger1Y)),NA())</f>
        <v>1.2547599290790856E-2</v>
      </c>
    </row>
    <row r="3004" spans="2:17" x14ac:dyDescent="0.2">
      <c r="B3004" s="39" t="s">
        <v>42</v>
      </c>
      <c r="D3004" s="42">
        <f>_xll.qlCalendarAdvance(Calendar,$D3003,B3004,"f",FALSE)</f>
        <v>60532</v>
      </c>
      <c r="E3004" s="177">
        <f>_xll.qlInterestRateIndexValueDate(IndexON,D3004)</f>
        <v>60532</v>
      </c>
      <c r="F3004" s="193">
        <f>IFERROR(_xll.qlIndexFixing(IndexON,D3004,TRUE,_xll.ohTrigger(RecalcTrigger,TriggerON)),NA())</f>
        <v>1.259624936244208E-2</v>
      </c>
      <c r="H3004" s="42">
        <f>_xll.qlCalendarAdvance(Calendar,$H3003,B3004,"f",FALSE)</f>
        <v>60532</v>
      </c>
      <c r="I3004" s="177">
        <f>_xll.qlInterestRateIndexValueDate(Index1M,$H3004)</f>
        <v>60534</v>
      </c>
      <c r="J3004" s="182">
        <f>IFERROR(_xll.qlIndexFixing(Index1M,$H3004,TRUE,_xll.ohTrigger(RecalcTrigger,Trigger1M)),NA())</f>
        <v>1.2255737755011431E-2</v>
      </c>
      <c r="K3004" s="44" t="e">
        <f>IFERROR(_xll.qlIndexFixing(Index3M,H3004,TRUE,_xll.ohTrigger(RecalcTrigger,Trigger3M)),NA())</f>
        <v>#N/A</v>
      </c>
      <c r="L3004" s="44">
        <f>IFERROR(_xll.qlIndexFixing(Index6M,$H3004,TRUE,_xll.ohTrigger(RecalcTrigger,Trigger6M)),NA())</f>
        <v>1.252877382410743E-2</v>
      </c>
      <c r="M3004" s="183">
        <f>IFERROR(_xll.qlIndexFixing(Index1Y,$H3004,TRUE,_xll.ohTrigger(RecalcTrigger,Trigger1Y)),NA())</f>
        <v>1.2817897675555716E-2</v>
      </c>
      <c r="N3004" s="182">
        <f>IFERROR(_xll.qlIndexFixing(ONIndex1M,I3004,TRUE,_xll.ohTrigger(RecalcTrigger,Trigger1M)),NA())</f>
        <v>1.2230873310388191E-2</v>
      </c>
      <c r="O3004" s="44" t="e">
        <f>IFERROR(_xll.qlIndexFixing(ONIndex3M,I3004,TRUE,_xll.ohTrigger(RecalcTrigger,Trigger3M)),NA())</f>
        <v>#N/A</v>
      </c>
      <c r="P3004" s="44">
        <f>IFERROR(_xll.qlIndexFixing(ONIndex6M,I3004,TRUE,_xll.ohTrigger(RecalcTrigger,Trigger6M)),NA())</f>
        <v>1.2479313752367105E-2</v>
      </c>
      <c r="Q3004" s="183">
        <f>IFERROR(_xll.qlIndexFixing(ONIndex1Y,I3004,TRUE,_xll.ohTrigger(RecalcTrigger,Trigger1Y)),NA())</f>
        <v>1.2554296788387376E-2</v>
      </c>
    </row>
    <row r="3005" spans="2:17" x14ac:dyDescent="0.2">
      <c r="B3005" s="39" t="s">
        <v>42</v>
      </c>
      <c r="D3005" s="42">
        <f>_xll.qlCalendarAdvance(Calendar,$D3004,B3005,"f",FALSE)</f>
        <v>60539</v>
      </c>
      <c r="E3005" s="177">
        <f>_xll.qlInterestRateIndexValueDate(IndexON,D3005)</f>
        <v>60539</v>
      </c>
      <c r="F3005" s="193">
        <f>IFERROR(_xll.qlIndexFixing(IndexON,D3005,TRUE,_xll.ohTrigger(RecalcTrigger,TriggerON)),NA())</f>
        <v>1.2608502301905133E-2</v>
      </c>
      <c r="H3005" s="42">
        <f>_xll.qlCalendarAdvance(Calendar,$H3004,B3005,"f",FALSE)</f>
        <v>60539</v>
      </c>
      <c r="I3005" s="177">
        <f>_xll.qlInterestRateIndexValueDate(Index1M,$H3005)</f>
        <v>60541</v>
      </c>
      <c r="J3005" s="182">
        <f>IFERROR(_xll.qlIndexFixing(Index1M,$H3005,TRUE,_xll.ohTrigger(RecalcTrigger,Trigger1M)),NA())</f>
        <v>1.2267010427329528E-2</v>
      </c>
      <c r="K3005" s="44" t="e">
        <f>IFERROR(_xll.qlIndexFixing(Index3M,H3005,TRUE,_xll.ohTrigger(RecalcTrigger,Trigger3M)),NA())</f>
        <v>#N/A</v>
      </c>
      <c r="L3005" s="44">
        <f>IFERROR(_xll.qlIndexFixing(Index6M,$H3005,TRUE,_xll.ohTrigger(RecalcTrigger,Trigger6M)),NA())</f>
        <v>1.2529452185694432E-2</v>
      </c>
      <c r="M3005" s="183">
        <f>IFERROR(_xll.qlIndexFixing(Index1Y,$H3005,TRUE,_xll.ohTrigger(RecalcTrigger,Trigger1Y)),NA())</f>
        <v>1.28251127522551E-2</v>
      </c>
      <c r="N3005" s="182">
        <f>IFERROR(_xll.qlIndexFixing(ONIndex1M,I3005,TRUE,_xll.ohTrigger(RecalcTrigger,Trigger1M)),NA())</f>
        <v>1.2242010588048302E-2</v>
      </c>
      <c r="O3005" s="44" t="e">
        <f>IFERROR(_xll.qlIndexFixing(ONIndex3M,I3005,TRUE,_xll.ohTrigger(RecalcTrigger,Trigger3M)),NA())</f>
        <v>#N/A</v>
      </c>
      <c r="P3005" s="44">
        <f>IFERROR(_xll.qlIndexFixing(ONIndex6M,I3005,TRUE,_xll.ohTrigger(RecalcTrigger,Trigger6M)),NA())</f>
        <v>1.2480716947527171E-2</v>
      </c>
      <c r="Q3005" s="183">
        <f>IFERROR(_xll.qlIndexFixing(ONIndex1Y,I3005,TRUE,_xll.ohTrigger(RecalcTrigger,Trigger1Y)),NA())</f>
        <v>1.2561045065364596E-2</v>
      </c>
    </row>
    <row r="3006" spans="2:17" x14ac:dyDescent="0.2">
      <c r="B3006" s="39" t="s">
        <v>42</v>
      </c>
      <c r="D3006" s="42">
        <f>_xll.qlCalendarAdvance(Calendar,$D3005,B3006,"f",FALSE)</f>
        <v>60546</v>
      </c>
      <c r="E3006" s="177">
        <f>_xll.qlInterestRateIndexValueDate(IndexON,D3006)</f>
        <v>60546</v>
      </c>
      <c r="F3006" s="193">
        <f>IFERROR(_xll.qlIndexFixing(IndexON,D3006,TRUE,_xll.ohTrigger(RecalcTrigger,TriggerON)),NA())</f>
        <v>1.2620828442013732E-2</v>
      </c>
      <c r="H3006" s="42">
        <f>_xll.qlCalendarAdvance(Calendar,$H3005,B3006,"f",FALSE)</f>
        <v>60546</v>
      </c>
      <c r="I3006" s="177">
        <f>_xll.qlInterestRateIndexValueDate(Index1M,$H3006)</f>
        <v>60548</v>
      </c>
      <c r="J3006" s="182">
        <f>IFERROR(_xll.qlIndexFixing(Index1M,$H3006,TRUE,_xll.ohTrigger(RecalcTrigger,Trigger1M)),NA())</f>
        <v>1.2278358440730996E-2</v>
      </c>
      <c r="K3006" s="44" t="e">
        <f>IFERROR(_xll.qlIndexFixing(Index3M,H3006,TRUE,_xll.ohTrigger(RecalcTrigger,Trigger3M)),NA())</f>
        <v>#N/A</v>
      </c>
      <c r="L3006" s="44">
        <f>IFERROR(_xll.qlIndexFixing(Index6M,$H3006,TRUE,_xll.ohTrigger(RecalcTrigger,Trigger6M)),NA())</f>
        <v>1.2529854683428475E-2</v>
      </c>
      <c r="M3006" s="183">
        <f>IFERROR(_xll.qlIndexFixing(Index1Y,$H3006,TRUE,_xll.ohTrigger(RecalcTrigger,Trigger1Y)),NA())</f>
        <v>1.2832332640965437E-2</v>
      </c>
      <c r="N3006" s="182">
        <f>IFERROR(_xll.qlIndexFixing(ONIndex1M,I3006,TRUE,_xll.ohTrigger(RecalcTrigger,Trigger1M)),NA())</f>
        <v>1.2253222963876098E-2</v>
      </c>
      <c r="O3006" s="44" t="e">
        <f>IFERROR(_xll.qlIndexFixing(ONIndex3M,I3006,TRUE,_xll.ohTrigger(RecalcTrigger,Trigger3M)),NA())</f>
        <v>#N/A</v>
      </c>
      <c r="P3006" s="44">
        <f>IFERROR(_xll.qlIndexFixing(ONIndex6M,I3006,TRUE,_xll.ohTrigger(RecalcTrigger,Trigger6M)),NA())</f>
        <v>1.2482114152279067E-2</v>
      </c>
      <c r="Q3006" s="183">
        <f>IFERROR(_xll.qlIndexFixing(ONIndex1Y,I3006,TRUE,_xll.ohTrigger(RecalcTrigger,Trigger1Y)),NA())</f>
        <v>1.2567844183992705E-2</v>
      </c>
    </row>
    <row r="3007" spans="2:17" x14ac:dyDescent="0.2">
      <c r="B3007" s="39" t="s">
        <v>42</v>
      </c>
      <c r="D3007" s="42">
        <f>_xll.qlCalendarAdvance(Calendar,$D3006,B3007,"f",FALSE)</f>
        <v>60553</v>
      </c>
      <c r="E3007" s="177">
        <f>_xll.qlInterestRateIndexValueDate(IndexON,D3007)</f>
        <v>60553</v>
      </c>
      <c r="F3007" s="193">
        <f>IFERROR(_xll.qlIndexFixing(IndexON,D3007,TRUE,_xll.ohTrigger(RecalcTrigger,TriggerON)),NA())</f>
        <v>1.2633227871496899E-2</v>
      </c>
      <c r="H3007" s="42">
        <f>_xll.qlCalendarAdvance(Calendar,$H3006,B3007,"f",FALSE)</f>
        <v>60553</v>
      </c>
      <c r="I3007" s="177">
        <f>_xll.qlInterestRateIndexValueDate(Index1M,$H3007)</f>
        <v>60555</v>
      </c>
      <c r="J3007" s="182">
        <f>IFERROR(_xll.qlIndexFixing(Index1M,$H3007,TRUE,_xll.ohTrigger(RecalcTrigger,Trigger1M)),NA())</f>
        <v>1.2289781888353835E-2</v>
      </c>
      <c r="K3007" s="44" t="e">
        <f>IFERROR(_xll.qlIndexFixing(Index3M,H3007,TRUE,_xll.ohTrigger(RecalcTrigger,Trigger3M)),NA())</f>
        <v>#N/A</v>
      </c>
      <c r="L3007" s="44">
        <f>IFERROR(_xll.qlIndexFixing(Index6M,$H3007,TRUE,_xll.ohTrigger(RecalcTrigger,Trigger6M)),NA())</f>
        <v>1.253020724420114E-2</v>
      </c>
      <c r="M3007" s="183">
        <f>IFERROR(_xll.qlIndexFixing(Index1Y,$H3007,TRUE,_xll.ohTrigger(RecalcTrigger,Trigger1Y)),NA())</f>
        <v>1.2839556188828536E-2</v>
      </c>
      <c r="N3007" s="182">
        <f>IFERROR(_xll.qlIndexFixing(ONIndex1M,I3007,TRUE,_xll.ohTrigger(RecalcTrigger,Trigger1M)),NA())</f>
        <v>1.2264510530677342E-2</v>
      </c>
      <c r="O3007" s="44" t="e">
        <f>IFERROR(_xll.qlIndexFixing(ONIndex3M,I3007,TRUE,_xll.ohTrigger(RecalcTrigger,Trigger3M)),NA())</f>
        <v>#N/A</v>
      </c>
      <c r="P3007" s="44">
        <f>IFERROR(_xll.qlIndexFixing(ONIndex6M,I3007,TRUE,_xll.ohTrigger(RecalcTrigger,Trigger6M)),NA())</f>
        <v>1.2483505351035262E-2</v>
      </c>
      <c r="Q3007" s="183">
        <f>IFERROR(_xll.qlIndexFixing(ONIndex1Y,I3007,TRUE,_xll.ohTrigger(RecalcTrigger,Trigger1Y)),NA())</f>
        <v>1.2574694206062276E-2</v>
      </c>
    </row>
    <row r="3008" spans="2:17" x14ac:dyDescent="0.2">
      <c r="B3008" s="39" t="s">
        <v>42</v>
      </c>
      <c r="D3008" s="42">
        <f>_xll.qlCalendarAdvance(Calendar,$D3007,B3008,"f",FALSE)</f>
        <v>60560</v>
      </c>
      <c r="E3008" s="177">
        <f>_xll.qlInterestRateIndexValueDate(IndexON,D3008)</f>
        <v>60560</v>
      </c>
      <c r="F3008" s="193">
        <f>IFERROR(_xll.qlIndexFixing(IndexON,D3008,TRUE,_xll.ohTrigger(RecalcTrigger,TriggerON)),NA())</f>
        <v>1.264570067868398E-2</v>
      </c>
      <c r="H3008" s="42">
        <f>_xll.qlCalendarAdvance(Calendar,$H3007,B3008,"f",FALSE)</f>
        <v>60560</v>
      </c>
      <c r="I3008" s="177">
        <f>_xll.qlInterestRateIndexValueDate(Index1M,$H3008)</f>
        <v>60562</v>
      </c>
      <c r="J3008" s="182">
        <f>IFERROR(_xll.qlIndexFixing(Index1M,$H3008,TRUE,_xll.ohTrigger(RecalcTrigger,Trigger1M)),NA())</f>
        <v>1.2301280863341035E-2</v>
      </c>
      <c r="K3008" s="44" t="e">
        <f>IFERROR(_xll.qlIndexFixing(Index3M,H3008,TRUE,_xll.ohTrigger(RecalcTrigger,Trigger3M)),NA())</f>
        <v>#N/A</v>
      </c>
      <c r="L3008" s="44">
        <f>IFERROR(_xll.qlIndexFixing(Index6M,$H3008,TRUE,_xll.ohTrigger(RecalcTrigger,Trigger6M)),NA())</f>
        <v>1.2530511911287864E-2</v>
      </c>
      <c r="M3008" s="183">
        <f>IFERROR(_xll.qlIndexFixing(Index1Y,$H3008,TRUE,_xll.ohTrigger(RecalcTrigger,Trigger1Y)),NA())</f>
        <v>1.2846782241200018E-2</v>
      </c>
      <c r="N3008" s="182">
        <f>IFERROR(_xll.qlIndexFixing(ONIndex1M,I3008,TRUE,_xll.ohTrigger(RecalcTrigger,Trigger1M)),NA())</f>
        <v>1.227587338117786E-2</v>
      </c>
      <c r="O3008" s="44" t="e">
        <f>IFERROR(_xll.qlIndexFixing(ONIndex3M,I3008,TRUE,_xll.ohTrigger(RecalcTrigger,Trigger3M)),NA())</f>
        <v>#N/A</v>
      </c>
      <c r="P3008" s="44">
        <f>IFERROR(_xll.qlIndexFixing(ONIndex6M,I3008,TRUE,_xll.ohTrigger(RecalcTrigger,Trigger6M)),NA())</f>
        <v>1.2484890528368098E-2</v>
      </c>
      <c r="Q3008" s="183">
        <f>IFERROR(_xll.qlIndexFixing(ONIndex1Y,I3008,TRUE,_xll.ohTrigger(RecalcTrigger,Trigger1Y)),NA())</f>
        <v>1.2581595193843498E-2</v>
      </c>
    </row>
    <row r="3009" spans="2:17" x14ac:dyDescent="0.2">
      <c r="B3009" s="39" t="s">
        <v>42</v>
      </c>
      <c r="D3009" s="42">
        <f>_xll.qlCalendarAdvance(Calendar,$D3008,B3009,"f",FALSE)</f>
        <v>60567</v>
      </c>
      <c r="E3009" s="177">
        <f>_xll.qlInterestRateIndexValueDate(IndexON,D3009)</f>
        <v>60567</v>
      </c>
      <c r="F3009" s="193">
        <f>IFERROR(_xll.qlIndexFixing(IndexON,D3009,TRUE,_xll.ohTrigger(RecalcTrigger,TriggerON)),NA())</f>
        <v>1.2658246952064189E-2</v>
      </c>
      <c r="H3009" s="42">
        <f>_xll.qlCalendarAdvance(Calendar,$H3008,B3009,"f",FALSE)</f>
        <v>60567</v>
      </c>
      <c r="I3009" s="177">
        <f>_xll.qlInterestRateIndexValueDate(Index1M,$H3009)</f>
        <v>60569</v>
      </c>
      <c r="J3009" s="182">
        <f>IFERROR(_xll.qlIndexFixing(Index1M,$H3009,TRUE,_xll.ohTrigger(RecalcTrigger,Trigger1M)),NA())</f>
        <v>1.23128554588256E-2</v>
      </c>
      <c r="K3009" s="44" t="e">
        <f>IFERROR(_xll.qlIndexFixing(Index3M,H3009,TRUE,_xll.ohTrigger(RecalcTrigger,Trigger3M)),NA())</f>
        <v>#N/A</v>
      </c>
      <c r="L3009" s="44">
        <f>IFERROR(_xll.qlIndexFixing(Index6M,$H3009,TRUE,_xll.ohTrigger(RecalcTrigger,Trigger6M)),NA())</f>
        <v>1.2530770731178219E-2</v>
      </c>
      <c r="M3009" s="183">
        <f>IFERROR(_xll.qlIndexFixing(Index1Y,$H3009,TRUE,_xll.ohTrigger(RecalcTrigger,Trigger1Y)),NA())</f>
        <v>1.2854009641649093E-2</v>
      </c>
      <c r="N3009" s="182">
        <f>IFERROR(_xll.qlIndexFixing(ONIndex1M,I3009,TRUE,_xll.ohTrigger(RecalcTrigger,Trigger1M)),NA())</f>
        <v>1.2287311608183416E-2</v>
      </c>
      <c r="O3009" s="44" t="e">
        <f>IFERROR(_xll.qlIndexFixing(ONIndex3M,I3009,TRUE,_xll.ohTrigger(RecalcTrigger,Trigger3M)),NA())</f>
        <v>#N/A</v>
      </c>
      <c r="P3009" s="44">
        <f>IFERROR(_xll.qlIndexFixing(ONIndex6M,I3009,TRUE,_xll.ohTrigger(RecalcTrigger,Trigger6M)),NA())</f>
        <v>1.248626966892985E-2</v>
      </c>
      <c r="Q3009" s="183">
        <f>IFERROR(_xll.qlIndexFixing(ONIndex1Y,I3009,TRUE,_xll.ohTrigger(RecalcTrigger,Trigger1Y)),NA())</f>
        <v>1.2588547209366752E-2</v>
      </c>
    </row>
    <row r="3010" spans="2:17" x14ac:dyDescent="0.2">
      <c r="B3010" s="39" t="s">
        <v>42</v>
      </c>
      <c r="D3010" s="42">
        <f>_xll.qlCalendarAdvance(Calendar,$D3009,B3010,"f",FALSE)</f>
        <v>60574</v>
      </c>
      <c r="E3010" s="177">
        <f>_xll.qlInterestRateIndexValueDate(IndexON,D3010)</f>
        <v>60574</v>
      </c>
      <c r="F3010" s="193">
        <f>IFERROR(_xll.qlIndexFixing(IndexON,D3010,TRUE,_xll.ohTrigger(RecalcTrigger,TriggerON)),NA())</f>
        <v>1.2670866780046808E-2</v>
      </c>
      <c r="H3010" s="42">
        <f>_xll.qlCalendarAdvance(Calendar,$H3009,B3010,"f",FALSE)</f>
        <v>60574</v>
      </c>
      <c r="I3010" s="177">
        <f>_xll.qlInterestRateIndexValueDate(Index1M,$H3010)</f>
        <v>60576</v>
      </c>
      <c r="J3010" s="182">
        <f>IFERROR(_xll.qlIndexFixing(Index1M,$H3010,TRUE,_xll.ohTrigger(RecalcTrigger,Trigger1M)),NA())</f>
        <v>1.232450576795302E-2</v>
      </c>
      <c r="K3010" s="44" t="e">
        <f>IFERROR(_xll.qlIndexFixing(Index3M,H3010,TRUE,_xll.ohTrigger(RecalcTrigger,Trigger3M)),NA())</f>
        <v>#N/A</v>
      </c>
      <c r="L3010" s="44">
        <f>IFERROR(_xll.qlIndexFixing(Index6M,$H3010,TRUE,_xll.ohTrigger(RecalcTrigger,Trigger6M)),NA())</f>
        <v>1.2530767731926837E-2</v>
      </c>
      <c r="M3010" s="183">
        <f>IFERROR(_xll.qlIndexFixing(Index1Y,$H3010,TRUE,_xll.ohTrigger(RecalcTrigger,Trigger1Y)),NA())</f>
        <v>1.2861237231959666E-2</v>
      </c>
      <c r="N3010" s="182">
        <f>IFERROR(_xll.qlIndexFixing(ONIndex1M,I3010,TRUE,_xll.ohTrigger(RecalcTrigger,Trigger1M)),NA())</f>
        <v>1.2298825304659644E-2</v>
      </c>
      <c r="O3010" s="44" t="e">
        <f>IFERROR(_xll.qlIndexFixing(ONIndex3M,I3010,TRUE,_xll.ohTrigger(RecalcTrigger,Trigger3M)),NA())</f>
        <v>#N/A</v>
      </c>
      <c r="P3010" s="44">
        <f>IFERROR(_xll.qlIndexFixing(ONIndex6M,I3010,TRUE,_xll.ohTrigger(RecalcTrigger,Trigger6M)),NA())</f>
        <v>1.2487642757452733E-2</v>
      </c>
      <c r="Q3010" s="183">
        <f>IFERROR(_xll.qlIndexFixing(ONIndex1Y,I3010,TRUE,_xll.ohTrigger(RecalcTrigger,Trigger1Y)),NA())</f>
        <v>1.2595550314662418E-2</v>
      </c>
    </row>
    <row r="3011" spans="2:17" x14ac:dyDescent="0.2">
      <c r="B3011" s="39" t="s">
        <v>42</v>
      </c>
      <c r="D3011" s="42">
        <f>_xll.qlCalendarAdvance(Calendar,$D3010,B3011,"f",FALSE)</f>
        <v>60581</v>
      </c>
      <c r="E3011" s="177">
        <f>_xll.qlInterestRateIndexValueDate(IndexON,D3011)</f>
        <v>60581</v>
      </c>
      <c r="F3011" s="193">
        <f>IFERROR(_xll.qlIndexFixing(IndexON,D3011,TRUE,_xll.ohTrigger(RecalcTrigger,TriggerON)),NA())</f>
        <v>1.2683560251041115E-2</v>
      </c>
      <c r="H3011" s="42">
        <f>_xll.qlCalendarAdvance(Calendar,$H3010,B3011,"f",FALSE)</f>
        <v>60581</v>
      </c>
      <c r="I3011" s="177">
        <f>_xll.qlInterestRateIndexValueDate(Index1M,$H3011)</f>
        <v>60583</v>
      </c>
      <c r="J3011" s="182">
        <f>IFERROR(_xll.qlIndexFixing(Index1M,$H3011,TRUE,_xll.ohTrigger(RecalcTrigger,Trigger1M)),NA())</f>
        <v>1.2336231883868787E-2</v>
      </c>
      <c r="K3011" s="44" t="e">
        <f>IFERROR(_xll.qlIndexFixing(Index3M,H3011,TRUE,_xll.ohTrigger(RecalcTrigger,Trigger3M)),NA())</f>
        <v>#N/A</v>
      </c>
      <c r="L3011" s="44">
        <f>IFERROR(_xll.qlIndexFixing(Index6M,$H3011,TRUE,_xll.ohTrigger(RecalcTrigger,Trigger6M)),NA())</f>
        <v>1.2530940206766551E-2</v>
      </c>
      <c r="M3011" s="183">
        <f>IFERROR(_xll.qlIndexFixing(Index1Y,$H3011,TRUE,_xll.ohTrigger(RecalcTrigger,Trigger1Y)),NA())</f>
        <v>1.286846385212901E-2</v>
      </c>
      <c r="N3011" s="182">
        <f>IFERROR(_xll.qlIndexFixing(ONIndex1M,I3011,TRUE,_xll.ohTrigger(RecalcTrigger,Trigger1M)),NA())</f>
        <v>1.2310414563252436E-2</v>
      </c>
      <c r="O3011" s="44" t="e">
        <f>IFERROR(_xll.qlIndexFixing(ONIndex3M,I3011,TRUE,_xll.ohTrigger(RecalcTrigger,Trigger3M)),NA())</f>
        <v>#N/A</v>
      </c>
      <c r="P3011" s="44">
        <f>IFERROR(_xll.qlIndexFixing(ONIndex6M,I3011,TRUE,_xll.ohTrigger(RecalcTrigger,Trigger6M)),NA())</f>
        <v>1.2489009778349214E-2</v>
      </c>
      <c r="Q3011" s="183">
        <f>IFERROR(_xll.qlIndexFixing(ONIndex1Y,I3011,TRUE,_xll.ohTrigger(RecalcTrigger,Trigger1Y)),NA())</f>
        <v>1.2602604571840814E-2</v>
      </c>
    </row>
    <row r="3012" spans="2:17" x14ac:dyDescent="0.2">
      <c r="B3012" s="39" t="s">
        <v>42</v>
      </c>
      <c r="D3012" s="42">
        <f>_xll.qlCalendarAdvance(Calendar,$D3011,B3012,"f",FALSE)</f>
        <v>60588</v>
      </c>
      <c r="E3012" s="177">
        <f>_xll.qlInterestRateIndexValueDate(IndexON,D3012)</f>
        <v>60588</v>
      </c>
      <c r="F3012" s="193">
        <f>IFERROR(_xll.qlIndexFixing(IndexON,D3012,TRUE,_xll.ohTrigger(RecalcTrigger,TriggerON)),NA())</f>
        <v>1.2696327453536327E-2</v>
      </c>
      <c r="H3012" s="42">
        <f>_xll.qlCalendarAdvance(Calendar,$H3011,B3012,"f",FALSE)</f>
        <v>60588</v>
      </c>
      <c r="I3012" s="177">
        <f>_xll.qlInterestRateIndexValueDate(Index1M,$H3012)</f>
        <v>60590</v>
      </c>
      <c r="J3012" s="182">
        <f>IFERROR(_xll.qlIndexFixing(Index1M,$H3012,TRUE,_xll.ohTrigger(RecalcTrigger,Trigger1M)),NA())</f>
        <v>1.2347917096676153E-2</v>
      </c>
      <c r="K3012" s="44" t="e">
        <f>IFERROR(_xll.qlIndexFixing(Index3M,H3012,TRUE,_xll.ohTrigger(RecalcTrigger,Trigger3M)),NA())</f>
        <v>#N/A</v>
      </c>
      <c r="L3012" s="44">
        <f>IFERROR(_xll.qlIndexFixing(Index6M,$H3012,TRUE,_xll.ohTrigger(RecalcTrigger,Trigger6M)),NA())</f>
        <v>1.2531072513485942E-2</v>
      </c>
      <c r="M3012" s="183">
        <f>IFERROR(_xll.qlIndexFixing(Index1Y,$H3012,TRUE,_xll.ohTrigger(RecalcTrigger,Trigger1Y)),NA())</f>
        <v>1.2875688340368872E-2</v>
      </c>
      <c r="N3012" s="182">
        <f>IFERROR(_xll.qlIndexFixing(ONIndex1M,I3012,TRUE,_xll.ohTrigger(RecalcTrigger,Trigger1M)),NA())</f>
        <v>1.2322079476847492E-2</v>
      </c>
      <c r="O3012" s="44" t="e">
        <f>IFERROR(_xll.qlIndexFixing(ONIndex3M,I3012,TRUE,_xll.ohTrigger(RecalcTrigger,Trigger3M)),NA())</f>
        <v>#N/A</v>
      </c>
      <c r="P3012" s="44">
        <f>IFERROR(_xll.qlIndexFixing(ONIndex6M,I3012,TRUE,_xll.ohTrigger(RecalcTrigger,Trigger6M)),NA())</f>
        <v>1.2490370716591315E-2</v>
      </c>
      <c r="Q3012" s="183">
        <f>IFERROR(_xll.qlIndexFixing(ONIndex1Y,I3012,TRUE,_xll.ohTrigger(RecalcTrigger,Trigger1Y)),NA())</f>
        <v>1.2609710042852385E-2</v>
      </c>
    </row>
    <row r="3013" spans="2:17" x14ac:dyDescent="0.2">
      <c r="B3013" s="39" t="s">
        <v>42</v>
      </c>
      <c r="D3013" s="42">
        <f>_xll.qlCalendarAdvance(Calendar,$D3012,B3013,"f",FALSE)</f>
        <v>60595</v>
      </c>
      <c r="E3013" s="177">
        <f>_xll.qlInterestRateIndexValueDate(IndexON,D3013)</f>
        <v>60595</v>
      </c>
      <c r="F3013" s="193">
        <f>IFERROR(_xll.qlIndexFixing(IndexON,D3013,TRUE,_xll.ohTrigger(RecalcTrigger,TriggerON)),NA())</f>
        <v>1.2709168475861787E-2</v>
      </c>
      <c r="H3013" s="42">
        <f>_xll.qlCalendarAdvance(Calendar,$H3012,B3013,"f",FALSE)</f>
        <v>60595</v>
      </c>
      <c r="I3013" s="177">
        <f>_xll.qlInterestRateIndexValueDate(Index1M,$H3013)</f>
        <v>60597</v>
      </c>
      <c r="J3013" s="182">
        <f>IFERROR(_xll.qlIndexFixing(Index1M,$H3013,TRUE,_xll.ohTrigger(RecalcTrigger,Trigger1M)),NA())</f>
        <v>1.2358607984870873E-2</v>
      </c>
      <c r="K3013" s="44" t="e">
        <f>IFERROR(_xll.qlIndexFixing(Index3M,H3013,TRUE,_xll.ohTrigger(RecalcTrigger,Trigger3M)),NA())</f>
        <v>#N/A</v>
      </c>
      <c r="L3013" s="44">
        <f>IFERROR(_xll.qlIndexFixing(Index6M,$H3013,TRUE,_xll.ohTrigger(RecalcTrigger,Trigger6M)),NA())</f>
        <v>1.2531166722357365E-2</v>
      </c>
      <c r="M3013" s="183">
        <f>IFERROR(_xll.qlIndexFixing(Index1Y,$H3013,TRUE,_xll.ohTrigger(RecalcTrigger,Trigger1Y)),NA())</f>
        <v>1.2882909533104153E-2</v>
      </c>
      <c r="N3013" s="182">
        <f>IFERROR(_xll.qlIndexFixing(ONIndex1M,I3013,TRUE,_xll.ohTrigger(RecalcTrigger,Trigger1M)),NA())</f>
        <v>1.2333820138330509E-2</v>
      </c>
      <c r="O3013" s="44" t="e">
        <f>IFERROR(_xll.qlIndexFixing(ONIndex3M,I3013,TRUE,_xll.ohTrigger(RecalcTrigger,Trigger3M)),NA())</f>
        <v>#N/A</v>
      </c>
      <c r="P3013" s="44">
        <f>IFERROR(_xll.qlIndexFixing(ONIndex6M,I3013,TRUE,_xll.ohTrigger(RecalcTrigger,Trigger6M)),NA())</f>
        <v>1.2491725556511568E-2</v>
      </c>
      <c r="Q3013" s="183">
        <f>IFERROR(_xll.qlIndexFixing(ONIndex1Y,I3013,TRUE,_xll.ohTrigger(RecalcTrigger,Trigger1Y)),NA())</f>
        <v>1.2616866789887382E-2</v>
      </c>
    </row>
    <row r="3014" spans="2:17" x14ac:dyDescent="0.2">
      <c r="B3014" s="39" t="s">
        <v>42</v>
      </c>
      <c r="D3014" s="42">
        <f>_xll.qlCalendarAdvance(Calendar,$D3013,B3014,"f",FALSE)</f>
        <v>60602</v>
      </c>
      <c r="E3014" s="177">
        <f>_xll.qlInterestRateIndexValueDate(IndexON,D3014)</f>
        <v>60602</v>
      </c>
      <c r="F3014" s="193">
        <f>IFERROR(_xll.qlIndexFixing(IndexON,D3014,TRUE,_xll.ohTrigger(RecalcTrigger,TriggerON)),NA())</f>
        <v>1.2722083406586648E-2</v>
      </c>
      <c r="H3014" s="42">
        <f>_xll.qlCalendarAdvance(Calendar,$H3013,B3014,"f",FALSE)</f>
        <v>60602</v>
      </c>
      <c r="I3014" s="177">
        <f>_xll.qlInterestRateIndexValueDate(Index1M,$H3014)</f>
        <v>60604</v>
      </c>
      <c r="J3014" s="182">
        <f>IFERROR(_xll.qlIndexFixing(Index1M,$H3014,TRUE,_xll.ohTrigger(RecalcTrigger,Trigger1M)),NA())</f>
        <v>1.2368079987720437E-2</v>
      </c>
      <c r="K3014" s="44" t="e">
        <f>IFERROR(_xll.qlIndexFixing(Index3M,H3014,TRUE,_xll.ohTrigger(RecalcTrigger,Trigger3M)),NA())</f>
        <v>#N/A</v>
      </c>
      <c r="L3014" s="44">
        <f>IFERROR(_xll.qlIndexFixing(Index6M,$H3014,TRUE,_xll.ohTrigger(RecalcTrigger,Trigger6M)),NA())</f>
        <v>1.2531448974792457E-2</v>
      </c>
      <c r="M3014" s="183">
        <f>IFERROR(_xll.qlIndexFixing(Index1Y,$H3014,TRUE,_xll.ohTrigger(RecalcTrigger,Trigger1Y)),NA())</f>
        <v>1.2890126264973347E-2</v>
      </c>
      <c r="N3014" s="182">
        <f>IFERROR(_xll.qlIndexFixing(ONIndex1M,I3014,TRUE,_xll.ohTrigger(RecalcTrigger,Trigger1M)),NA())</f>
        <v>1.2345636640507252E-2</v>
      </c>
      <c r="O3014" s="44" t="e">
        <f>IFERROR(_xll.qlIndexFixing(ONIndex3M,I3014,TRUE,_xll.ohTrigger(RecalcTrigger,Trigger3M)),NA())</f>
        <v>#N/A</v>
      </c>
      <c r="P3014" s="44">
        <f>IFERROR(_xll.qlIndexFixing(ONIndex6M,I3014,TRUE,_xll.ohTrigger(RecalcTrigger,Trigger6M)),NA())</f>
        <v>1.2493074282842187E-2</v>
      </c>
      <c r="Q3014" s="183">
        <f>IFERROR(_xll.qlIndexFixing(ONIndex1Y,I3014,TRUE,_xll.ohTrigger(RecalcTrigger,Trigger1Y)),NA())</f>
        <v>1.2624074874896252E-2</v>
      </c>
    </row>
    <row r="3015" spans="2:17" x14ac:dyDescent="0.2">
      <c r="B3015" s="39" t="s">
        <v>42</v>
      </c>
      <c r="D3015" s="42">
        <f>_xll.qlCalendarAdvance(Calendar,$D3014,B3015,"f",FALSE)</f>
        <v>60609</v>
      </c>
      <c r="E3015" s="177">
        <f>_xll.qlInterestRateIndexValueDate(IndexON,D3015)</f>
        <v>60609</v>
      </c>
      <c r="F3015" s="193">
        <f>IFERROR(_xll.qlIndexFixing(IndexON,D3015,TRUE,_xll.ohTrigger(RecalcTrigger,TriggerON)),NA())</f>
        <v>1.2735072334200126E-2</v>
      </c>
      <c r="H3015" s="42">
        <f>_xll.qlCalendarAdvance(Calendar,$H3014,B3015,"f",FALSE)</f>
        <v>60609</v>
      </c>
      <c r="I3015" s="177">
        <f>_xll.qlInterestRateIndexValueDate(Index1M,$H3015)</f>
        <v>60611</v>
      </c>
      <c r="J3015" s="182">
        <f>IFERROR(_xll.qlIndexFixing(Index1M,$H3015,TRUE,_xll.ohTrigger(RecalcTrigger,Trigger1M)),NA())</f>
        <v>1.2376315192131337E-2</v>
      </c>
      <c r="K3015" s="44" t="e">
        <f>IFERROR(_xll.qlIndexFixing(Index3M,H3015,TRUE,_xll.ohTrigger(RecalcTrigger,Trigger3M)),NA())</f>
        <v>#N/A</v>
      </c>
      <c r="L3015" s="44">
        <f>IFERROR(_xll.qlIndexFixing(Index6M,$H3015,TRUE,_xll.ohTrigger(RecalcTrigger,Trigger6M)),NA())</f>
        <v>1.2531475867750648E-2</v>
      </c>
      <c r="M3015" s="183">
        <f>IFERROR(_xll.qlIndexFixing(Index1Y,$H3015,TRUE,_xll.ohTrigger(RecalcTrigger,Trigger1Y)),NA())</f>
        <v>1.2897337368829415E-2</v>
      </c>
      <c r="N3015" s="182">
        <f>IFERROR(_xll.qlIndexFixing(ONIndex1M,I3015,TRUE,_xll.ohTrigger(RecalcTrigger,Trigger1M)),NA())</f>
        <v>1.235752907602361E-2</v>
      </c>
      <c r="O3015" s="44" t="e">
        <f>IFERROR(_xll.qlIndexFixing(ONIndex3M,I3015,TRUE,_xll.ohTrigger(RecalcTrigger,Trigger3M)),NA())</f>
        <v>#N/A</v>
      </c>
      <c r="P3015" s="44">
        <f>IFERROR(_xll.qlIndexFixing(ONIndex6M,I3015,TRUE,_xll.ohTrigger(RecalcTrigger,Trigger6M)),NA())</f>
        <v>1.2494416880155512E-2</v>
      </c>
      <c r="Q3015" s="183">
        <f>IFERROR(_xll.qlIndexFixing(ONIndex1Y,I3015,TRUE,_xll.ohTrigger(RecalcTrigger,Trigger1Y)),NA())</f>
        <v>1.263133435998931E-2</v>
      </c>
    </row>
    <row r="3016" spans="2:17" x14ac:dyDescent="0.2">
      <c r="B3016" s="39" t="s">
        <v>42</v>
      </c>
      <c r="D3016" s="42">
        <f>_xll.qlCalendarAdvance(Calendar,$D3015,B3016,"f",FALSE)</f>
        <v>60616</v>
      </c>
      <c r="E3016" s="177">
        <f>_xll.qlInterestRateIndexValueDate(IndexON,D3016)</f>
        <v>60616</v>
      </c>
      <c r="F3016" s="193">
        <f>IFERROR(_xll.qlIndexFixing(IndexON,D3016,TRUE,_xll.ohTrigger(RecalcTrigger,TriggerON)),NA())</f>
        <v>1.2748135347031564E-2</v>
      </c>
      <c r="H3016" s="42">
        <f>_xll.qlCalendarAdvance(Calendar,$H3015,B3016,"f",FALSE)</f>
        <v>60616</v>
      </c>
      <c r="I3016" s="177">
        <f>_xll.qlInterestRateIndexValueDate(Index1M,$H3016)</f>
        <v>60618</v>
      </c>
      <c r="J3016" s="182">
        <f>IFERROR(_xll.qlIndexFixing(Index1M,$H3016,TRUE,_xll.ohTrigger(RecalcTrigger,Trigger1M)),NA())</f>
        <v>1.2383295660060023E-2</v>
      </c>
      <c r="K3016" s="44" t="e">
        <f>IFERROR(_xll.qlIndexFixing(Index3M,H3016,TRUE,_xll.ohTrigger(RecalcTrigger,Trigger3M)),NA())</f>
        <v>#N/A</v>
      </c>
      <c r="L3016" s="44">
        <f>IFERROR(_xll.qlIndexFixing(Index6M,$H3016,TRUE,_xll.ohTrigger(RecalcTrigger,Trigger6M)),NA())</f>
        <v>1.2531471328911453E-2</v>
      </c>
      <c r="M3016" s="183">
        <f>IFERROR(_xll.qlIndexFixing(Index1Y,$H3016,TRUE,_xll.ohTrigger(RecalcTrigger,Trigger1Y)),NA())</f>
        <v>1.2904541675738918E-2</v>
      </c>
      <c r="N3016" s="182">
        <f>IFERROR(_xll.qlIndexFixing(ONIndex1M,I3016,TRUE,_xll.ohTrigger(RecalcTrigger,Trigger1M)),NA())</f>
        <v>1.2366589063903533E-2</v>
      </c>
      <c r="O3016" s="44" t="e">
        <f>IFERROR(_xll.qlIndexFixing(ONIndex3M,I3016,TRUE,_xll.ohTrigger(RecalcTrigger,Trigger3M)),NA())</f>
        <v>#N/A</v>
      </c>
      <c r="P3016" s="44">
        <f>IFERROR(_xll.qlIndexFixing(ONIndex6M,I3016,TRUE,_xll.ohTrigger(RecalcTrigger,Trigger6M)),NA())</f>
        <v>1.2494779082743435E-2</v>
      </c>
      <c r="Q3016" s="183">
        <f>IFERROR(_xll.qlIndexFixing(ONIndex1Y,I3016,TRUE,_xll.ohTrigger(RecalcTrigger,Trigger1Y)),NA())</f>
        <v>1.2638637900161953E-2</v>
      </c>
    </row>
    <row r="3017" spans="2:17" x14ac:dyDescent="0.2">
      <c r="B3017" s="39" t="s">
        <v>42</v>
      </c>
      <c r="D3017" s="42">
        <f>_xll.qlCalendarAdvance(Calendar,$D3016,B3017,"f",FALSE)</f>
        <v>60623</v>
      </c>
      <c r="E3017" s="177">
        <f>_xll.qlInterestRateIndexValueDate(IndexON,D3017)</f>
        <v>60623</v>
      </c>
      <c r="F3017" s="193">
        <f>IFERROR(_xll.qlIndexFixing(IndexON,D3017,TRUE,_xll.ohTrigger(RecalcTrigger,TriggerON)),NA())</f>
        <v>1.2756004240968011E-2</v>
      </c>
      <c r="H3017" s="42">
        <f>_xll.qlCalendarAdvance(Calendar,$H3016,B3017,"f",FALSE)</f>
        <v>60623</v>
      </c>
      <c r="I3017" s="177">
        <f>_xll.qlInterestRateIndexValueDate(Index1M,$H3017)</f>
        <v>60625</v>
      </c>
      <c r="J3017" s="182">
        <f>IFERROR(_xll.qlIndexFixing(Index1M,$H3017,TRUE,_xll.ohTrigger(RecalcTrigger,Trigger1M)),NA())</f>
        <v>1.2389471585096401E-2</v>
      </c>
      <c r="K3017" s="44" t="e">
        <f>IFERROR(_xll.qlIndexFixing(Index3M,H3017,TRUE,_xll.ohTrigger(RecalcTrigger,Trigger3M)),NA())</f>
        <v>#N/A</v>
      </c>
      <c r="L3017" s="44">
        <f>IFERROR(_xll.qlIndexFixing(Index6M,$H3017,TRUE,_xll.ohTrigger(RecalcTrigger,Trigger6M)),NA())</f>
        <v>1.2531465108661204E-2</v>
      </c>
      <c r="M3017" s="183">
        <f>IFERROR(_xll.qlIndexFixing(Index1Y,$H3017,TRUE,_xll.ohTrigger(RecalcTrigger,Trigger1Y)),NA())</f>
        <v>1.2911738135004789E-2</v>
      </c>
      <c r="N3017" s="182">
        <f>IFERROR(_xll.qlIndexFixing(ONIndex1M,I3017,TRUE,_xll.ohTrigger(RecalcTrigger,Trigger1M)),NA())</f>
        <v>1.2373635690385854E-2</v>
      </c>
      <c r="O3017" s="44" t="e">
        <f>IFERROR(_xll.qlIndexFixing(ONIndex3M,I3017,TRUE,_xll.ohTrigger(RecalcTrigger,Trigger3M)),NA())</f>
        <v>#N/A</v>
      </c>
      <c r="P3017" s="44">
        <f>IFERROR(_xll.qlIndexFixing(ONIndex6M,I3017,TRUE,_xll.ohTrigger(RecalcTrigger,Trigger6M)),NA())</f>
        <v>1.2494120674055864E-2</v>
      </c>
      <c r="Q3017" s="183">
        <f>IFERROR(_xll.qlIndexFixing(ONIndex1Y,I3017,TRUE,_xll.ohTrigger(RecalcTrigger,Trigger1Y)),NA())</f>
        <v>1.2646984248574356E-2</v>
      </c>
    </row>
    <row r="3018" spans="2:17" x14ac:dyDescent="0.2">
      <c r="B3018" s="39" t="s">
        <v>42</v>
      </c>
      <c r="D3018" s="42">
        <f>_xll.qlCalendarAdvance(Calendar,$D3017,B3018,"f",FALSE)</f>
        <v>60630</v>
      </c>
      <c r="E3018" s="177">
        <f>_xll.qlInterestRateIndexValueDate(IndexON,D3018)</f>
        <v>60630</v>
      </c>
      <c r="F3018" s="193">
        <f>IFERROR(_xll.qlIndexFixing(IndexON,D3018,TRUE,_xll.ohTrigger(RecalcTrigger,TriggerON)),NA())</f>
        <v>1.2760955747532776E-2</v>
      </c>
      <c r="H3018" s="42">
        <f>_xll.qlCalendarAdvance(Calendar,$H3017,B3018,"f",FALSE)</f>
        <v>60630</v>
      </c>
      <c r="I3018" s="177">
        <f>_xll.qlInterestRateIndexValueDate(Index1M,$H3018)</f>
        <v>60632</v>
      </c>
      <c r="J3018" s="182">
        <f>IFERROR(_xll.qlIndexFixing(Index1M,$H3018,TRUE,_xll.ohTrigger(RecalcTrigger,Trigger1M)),NA())</f>
        <v>1.2393670839952827E-2</v>
      </c>
      <c r="K3018" s="44" t="e">
        <f>IFERROR(_xll.qlIndexFixing(Index3M,H3018,TRUE,_xll.ohTrigger(RecalcTrigger,Trigger3M)),NA())</f>
        <v>#N/A</v>
      </c>
      <c r="L3018" s="44">
        <f>IFERROR(_xll.qlIndexFixing(Index6M,$H3018,TRUE,_xll.ohTrigger(RecalcTrigger,Trigger6M)),NA())</f>
        <v>1.2531268470896683E-2</v>
      </c>
      <c r="M3018" s="183">
        <f>IFERROR(_xll.qlIndexFixing(Index1Y,$H3018,TRUE,_xll.ohTrigger(RecalcTrigger,Trigger1Y)),NA())</f>
        <v>1.2918926435317914E-2</v>
      </c>
      <c r="N3018" s="182">
        <f>IFERROR(_xll.qlIndexFixing(ONIndex1M,I3018,TRUE,_xll.ohTrigger(RecalcTrigger,Trigger1M)),NA())</f>
        <v>1.2379795110879499E-2</v>
      </c>
      <c r="O3018" s="44" t="e">
        <f>IFERROR(_xll.qlIndexFixing(ONIndex3M,I3018,TRUE,_xll.ohTrigger(RecalcTrigger,Trigger3M)),NA())</f>
        <v>#N/A</v>
      </c>
      <c r="P3018" s="44">
        <f>IFERROR(_xll.qlIndexFixing(ONIndex6M,I3018,TRUE,_xll.ohTrigger(RecalcTrigger,Trigger6M)),NA())</f>
        <v>1.2493593629487876E-2</v>
      </c>
      <c r="Q3018" s="183">
        <f>IFERROR(_xll.qlIndexFixing(ONIndex1Y,I3018,TRUE,_xll.ohTrigger(RecalcTrigger,Trigger1Y)),NA())</f>
        <v>1.2654279383470524E-2</v>
      </c>
    </row>
    <row r="3019" spans="2:17" x14ac:dyDescent="0.2">
      <c r="B3019" s="39" t="s">
        <v>42</v>
      </c>
      <c r="D3019" s="42">
        <f>_xll.qlCalendarAdvance(Calendar,$D3018,B3019,"f",FALSE)</f>
        <v>60637</v>
      </c>
      <c r="E3019" s="177">
        <f>_xll.qlInterestRateIndexValueDate(IndexON,D3019)</f>
        <v>60637</v>
      </c>
      <c r="F3019" s="193">
        <f>IFERROR(_xll.qlIndexFixing(IndexON,D3019,TRUE,_xll.ohTrigger(RecalcTrigger,TriggerON)),NA())</f>
        <v>1.2765902472002821E-2</v>
      </c>
      <c r="H3019" s="42">
        <f>_xll.qlCalendarAdvance(Calendar,$H3018,B3019,"f",FALSE)</f>
        <v>60637</v>
      </c>
      <c r="I3019" s="177">
        <f>_xll.qlInterestRateIndexValueDate(Index1M,$H3019)</f>
        <v>60639</v>
      </c>
      <c r="J3019" s="182">
        <f>IFERROR(_xll.qlIndexFixing(Index1M,$H3019,TRUE,_xll.ohTrigger(RecalcTrigger,Trigger1M)),NA())</f>
        <v>1.2401779553713188E-2</v>
      </c>
      <c r="K3019" s="44" t="e">
        <f>IFERROR(_xll.qlIndexFixing(Index3M,H3019,TRUE,_xll.ohTrigger(RecalcTrigger,Trigger3M)),NA())</f>
        <v>#N/A</v>
      </c>
      <c r="L3019" s="44">
        <f>IFERROR(_xll.qlIndexFixing(Index6M,$H3019,TRUE,_xll.ohTrigger(RecalcTrigger,Trigger6M)),NA())</f>
        <v>1.2531351989550334E-2</v>
      </c>
      <c r="M3019" s="183">
        <f>IFERROR(_xll.qlIndexFixing(Index1Y,$H3019,TRUE,_xll.ohTrigger(RecalcTrigger,Trigger1Y)),NA())</f>
        <v>1.2926106547423447E-2</v>
      </c>
      <c r="N3019" s="182">
        <f>IFERROR(_xll.qlIndexFixing(ONIndex1M,I3019,TRUE,_xll.ohTrigger(RecalcTrigger,Trigger1M)),NA())</f>
        <v>1.2385069858238396E-2</v>
      </c>
      <c r="O3019" s="44" t="e">
        <f>IFERROR(_xll.qlIndexFixing(ONIndex3M,I3019,TRUE,_xll.ohTrigger(RecalcTrigger,Trigger3M)),NA())</f>
        <v>#N/A</v>
      </c>
      <c r="P3019" s="44">
        <f>IFERROR(_xll.qlIndexFixing(ONIndex6M,I3019,TRUE,_xll.ohTrigger(RecalcTrigger,Trigger6M)),NA())</f>
        <v>1.2493178377654957E-2</v>
      </c>
      <c r="Q3019" s="183">
        <f>IFERROR(_xll.qlIndexFixing(ONIndex1Y,I3019,TRUE,_xll.ohTrigger(RecalcTrigger,Trigger1Y)),NA())</f>
        <v>1.2660526450174459E-2</v>
      </c>
    </row>
    <row r="3020" spans="2:17" x14ac:dyDescent="0.2">
      <c r="B3020" s="39" t="s">
        <v>42</v>
      </c>
      <c r="D3020" s="42">
        <f>_xll.qlCalendarAdvance(Calendar,$D3019,B3020,"f",FALSE)</f>
        <v>60644</v>
      </c>
      <c r="E3020" s="177">
        <f>_xll.qlInterestRateIndexValueDate(IndexON,D3020)</f>
        <v>60644</v>
      </c>
      <c r="F3020" s="193">
        <f>IFERROR(_xll.qlIndexFixing(IndexON,D3020,TRUE,_xll.ohTrigger(RecalcTrigger,TriggerON)),NA())</f>
        <v>1.2770844396312597E-2</v>
      </c>
      <c r="H3020" s="42">
        <f>_xll.qlCalendarAdvance(Calendar,$H3019,B3020,"f",FALSE)</f>
        <v>60644</v>
      </c>
      <c r="I3020" s="177">
        <f>_xll.qlInterestRateIndexValueDate(Index1M,$H3020)</f>
        <v>60646</v>
      </c>
      <c r="J3020" s="182">
        <f>IFERROR(_xll.qlIndexFixing(Index1M,$H3020,TRUE,_xll.ohTrigger(RecalcTrigger,Trigger1M)),NA())</f>
        <v>1.2407924495136391E-2</v>
      </c>
      <c r="K3020" s="44" t="e">
        <f>IFERROR(_xll.qlIndexFixing(Index3M,H3020,TRUE,_xll.ohTrigger(RecalcTrigger,Trigger3M)),NA())</f>
        <v>#N/A</v>
      </c>
      <c r="L3020" s="44">
        <f>IFERROR(_xll.qlIndexFixing(Index6M,$H3020,TRUE,_xll.ohTrigger(RecalcTrigger,Trigger6M)),NA())</f>
        <v>1.253148255198545E-2</v>
      </c>
      <c r="M3020" s="183">
        <f>IFERROR(_xll.qlIndexFixing(Index1Y,$H3020,TRUE,_xll.ohTrigger(RecalcTrigger,Trigger1Y)),NA())</f>
        <v>1.2933278442621935E-2</v>
      </c>
      <c r="N3020" s="182">
        <f>IFERROR(_xll.qlIndexFixing(ONIndex1M,I3020,TRUE,_xll.ohTrigger(RecalcTrigger,Trigger1M)),NA())</f>
        <v>1.2391218161864614E-2</v>
      </c>
      <c r="O3020" s="44" t="e">
        <f>IFERROR(_xll.qlIndexFixing(ONIndex3M,I3020,TRUE,_xll.ohTrigger(RecalcTrigger,Trigger3M)),NA())</f>
        <v>#N/A</v>
      </c>
      <c r="P3020" s="44">
        <f>IFERROR(_xll.qlIndexFixing(ONIndex6M,I3020,TRUE,_xll.ohTrigger(RecalcTrigger,Trigger6M)),NA())</f>
        <v>1.2492736560991702E-2</v>
      </c>
      <c r="Q3020" s="183">
        <f>IFERROR(_xll.qlIndexFixing(ONIndex1Y,I3020,TRUE,_xll.ohTrigger(RecalcTrigger,Trigger1Y)),NA())</f>
        <v>1.2667807779793705E-2</v>
      </c>
    </row>
    <row r="3021" spans="2:17" x14ac:dyDescent="0.2">
      <c r="B3021" s="39" t="s">
        <v>42</v>
      </c>
      <c r="D3021" s="42">
        <f>_xll.qlCalendarAdvance(Calendar,$D3020,B3021,"f",FALSE)</f>
        <v>60651</v>
      </c>
      <c r="E3021" s="177">
        <f>_xll.qlInterestRateIndexValueDate(IndexON,D3021)</f>
        <v>60651</v>
      </c>
      <c r="F3021" s="193">
        <f>IFERROR(_xll.qlIndexFixing(IndexON,D3021,TRUE,_xll.ohTrigger(RecalcTrigger,TriggerON)),NA())</f>
        <v>1.2775781501996875E-2</v>
      </c>
      <c r="H3021" s="42">
        <f>_xll.qlCalendarAdvance(Calendar,$H3020,B3021,"f",FALSE)</f>
        <v>60651</v>
      </c>
      <c r="I3021" s="177">
        <f>_xll.qlInterestRateIndexValueDate(Index1M,$H3021)</f>
        <v>60653</v>
      </c>
      <c r="J3021" s="182">
        <f>IFERROR(_xll.qlIndexFixing(Index1M,$H3021,TRUE,_xll.ohTrigger(RecalcTrigger,Trigger1M)),NA())</f>
        <v>1.2414063377691187E-2</v>
      </c>
      <c r="K3021" s="44" t="e">
        <f>IFERROR(_xll.qlIndexFixing(Index3M,H3021,TRUE,_xll.ohTrigger(RecalcTrigger,Trigger3M)),NA())</f>
        <v>#N/A</v>
      </c>
      <c r="L3021" s="44">
        <f>IFERROR(_xll.qlIndexFixing(Index6M,$H3021,TRUE,_xll.ohTrigger(RecalcTrigger,Trigger6M)),NA())</f>
        <v>1.2531660226191848E-2</v>
      </c>
      <c r="M3021" s="183">
        <f>IFERROR(_xll.qlIndexFixing(Index1Y,$H3021,TRUE,_xll.ohTrigger(RecalcTrigger,Trigger1Y)),NA())</f>
        <v>1.2940442092212392E-2</v>
      </c>
      <c r="N3021" s="182">
        <f>IFERROR(_xll.qlIndexFixing(ONIndex1M,I3021,TRUE,_xll.ohTrigger(RecalcTrigger,Trigger1M)),NA())</f>
        <v>1.2397360447105044E-2</v>
      </c>
      <c r="O3021" s="44" t="e">
        <f>IFERROR(_xll.qlIndexFixing(ONIndex3M,I3021,TRUE,_xll.ohTrigger(RecalcTrigger,Trigger3M)),NA())</f>
        <v>#N/A</v>
      </c>
      <c r="P3021" s="44">
        <f>IFERROR(_xll.qlIndexFixing(ONIndex6M,I3021,TRUE,_xll.ohTrigger(RecalcTrigger,Trigger6M)),NA())</f>
        <v>1.2492340732741525E-2</v>
      </c>
      <c r="Q3021" s="183">
        <f>IFERROR(_xll.qlIndexFixing(ONIndex1Y,I3021,TRUE,_xll.ohTrigger(RecalcTrigger,Trigger1Y)),NA())</f>
        <v>1.2675081635551422E-2</v>
      </c>
    </row>
    <row r="3022" spans="2:17" x14ac:dyDescent="0.2">
      <c r="B3022" s="39" t="s">
        <v>42</v>
      </c>
      <c r="D3022" s="42">
        <f>_xll.qlCalendarAdvance(Calendar,$D3021,B3022,"f",FALSE)</f>
        <v>60658</v>
      </c>
      <c r="E3022" s="177">
        <f>_xll.qlInterestRateIndexValueDate(IndexON,D3022)</f>
        <v>60658</v>
      </c>
      <c r="F3022" s="193">
        <f>IFERROR(_xll.qlIndexFixing(IndexON,D3022,TRUE,_xll.ohTrigger(RecalcTrigger,TriggerON)),NA())</f>
        <v>1.2780713770990104E-2</v>
      </c>
      <c r="H3022" s="42">
        <f>_xll.qlCalendarAdvance(Calendar,$H3021,B3022,"f",FALSE)</f>
        <v>60658</v>
      </c>
      <c r="I3022" s="177">
        <f>_xll.qlInterestRateIndexValueDate(Index1M,$H3022)</f>
        <v>60660</v>
      </c>
      <c r="J3022" s="182">
        <f>IFERROR(_xll.qlIndexFixing(Index1M,$H3022,TRUE,_xll.ohTrigger(RecalcTrigger,Trigger1M)),NA())</f>
        <v>1.2418241108845396E-2</v>
      </c>
      <c r="K3022" s="44" t="e">
        <f>IFERROR(_xll.qlIndexFixing(Index3M,H3022,TRUE,_xll.ohTrigger(RecalcTrigger,Trigger3M)),NA())</f>
        <v>#N/A</v>
      </c>
      <c r="L3022" s="44">
        <f>IFERROR(_xll.qlIndexFixing(Index6M,$H3022,TRUE,_xll.ohTrigger(RecalcTrigger,Trigger6M)),NA())</f>
        <v>1.2531885080160662E-2</v>
      </c>
      <c r="M3022" s="183">
        <f>IFERROR(_xll.qlIndexFixing(Index1Y,$H3022,TRUE,_xll.ohTrigger(RecalcTrigger,Trigger1Y)),NA())</f>
        <v>1.2947597467494049E-2</v>
      </c>
      <c r="N3022" s="182">
        <f>IFERROR(_xll.qlIndexFixing(ONIndex1M,I3022,TRUE,_xll.ohTrigger(RecalcTrigger,Trigger1M)),NA())</f>
        <v>1.2403496691177907E-2</v>
      </c>
      <c r="O3022" s="44" t="e">
        <f>IFERROR(_xll.qlIndexFixing(ONIndex3M,I3022,TRUE,_xll.ohTrigger(RecalcTrigger,Trigger3M)),NA())</f>
        <v>#N/A</v>
      </c>
      <c r="P3022" s="44">
        <f>IFERROR(_xll.qlIndexFixing(ONIndex6M,I3022,TRUE,_xll.ohTrigger(RecalcTrigger,Trigger6M)),NA())</f>
        <v>1.2491990960610266E-2</v>
      </c>
      <c r="Q3022" s="183">
        <f>IFERROR(_xll.qlIndexFixing(ONIndex1Y,I3022,TRUE,_xll.ohTrigger(RecalcTrigger,Trigger1Y)),NA())</f>
        <v>1.268234798923018E-2</v>
      </c>
    </row>
    <row r="3023" spans="2:17" x14ac:dyDescent="0.2">
      <c r="B3023" s="39" t="s">
        <v>42</v>
      </c>
      <c r="D3023" s="42">
        <f>_xll.qlCalendarAdvance(Calendar,$D3022,B3023,"f",FALSE)</f>
        <v>60665</v>
      </c>
      <c r="E3023" s="177">
        <f>_xll.qlInterestRateIndexValueDate(IndexON,D3023)</f>
        <v>60665</v>
      </c>
      <c r="F3023" s="193">
        <f>IFERROR(_xll.qlIndexFixing(IndexON,D3023,TRUE,_xll.ohTrigger(RecalcTrigger,TriggerON)),NA())</f>
        <v>1.2785641185066865E-2</v>
      </c>
      <c r="H3023" s="42">
        <f>_xll.qlCalendarAdvance(Calendar,$H3022,B3023,"f",FALSE)</f>
        <v>60665</v>
      </c>
      <c r="I3023" s="177">
        <f>_xll.qlInterestRateIndexValueDate(Index1M,$H3023)</f>
        <v>60667</v>
      </c>
      <c r="J3023" s="182">
        <f>IFERROR(_xll.qlIndexFixing(Index1M,$H3023,TRUE,_xll.ohTrigger(RecalcTrigger,Trigger1M)),NA())</f>
        <v>1.2423717008195809E-2</v>
      </c>
      <c r="K3023" s="44" t="e">
        <f>IFERROR(_xll.qlIndexFixing(Index3M,H3023,TRUE,_xll.ohTrigger(RecalcTrigger,Trigger3M)),NA())</f>
        <v>#N/A</v>
      </c>
      <c r="L3023" s="44">
        <f>IFERROR(_xll.qlIndexFixing(Index6M,$H3023,TRUE,_xll.ohTrigger(RecalcTrigger,Trigger6M)),NA())</f>
        <v>1.2532157181887891E-2</v>
      </c>
      <c r="M3023" s="183">
        <f>IFERROR(_xll.qlIndexFixing(Index1Y,$H3023,TRUE,_xll.ohTrigger(RecalcTrigger,Trigger1Y)),NA())</f>
        <v>1.2954744539764603E-2</v>
      </c>
      <c r="N3023" s="182">
        <f>IFERROR(_xll.qlIndexFixing(ONIndex1M,I3023,TRUE,_xll.ohTrigger(RecalcTrigger,Trigger1M)),NA())</f>
        <v>1.2409626871621171E-2</v>
      </c>
      <c r="O3023" s="44" t="e">
        <f>IFERROR(_xll.qlIndexFixing(ONIndex3M,I3023,TRUE,_xll.ohTrigger(RecalcTrigger,Trigger3M)),NA())</f>
        <v>#N/A</v>
      </c>
      <c r="P3023" s="44">
        <f>IFERROR(_xll.qlIndexFixing(ONIndex6M,I3023,TRUE,_xll.ohTrigger(RecalcTrigger,Trigger6M)),NA())</f>
        <v>1.2491687311744215E-2</v>
      </c>
      <c r="Q3023" s="183">
        <f>IFERROR(_xll.qlIndexFixing(ONIndex1Y,I3023,TRUE,_xll.ohTrigger(RecalcTrigger,Trigger1Y)),NA())</f>
        <v>1.2689606812692489E-2</v>
      </c>
    </row>
    <row r="3024" spans="2:17" x14ac:dyDescent="0.2">
      <c r="B3024" s="39" t="s">
        <v>42</v>
      </c>
      <c r="D3024" s="42">
        <f>_xll.qlCalendarAdvance(Calendar,$D3023,B3024,"f",FALSE)</f>
        <v>60672</v>
      </c>
      <c r="E3024" s="177">
        <f>_xll.qlInterestRateIndexValueDate(IndexON,D3024)</f>
        <v>60672</v>
      </c>
      <c r="F3024" s="193">
        <f>IFERROR(_xll.qlIndexFixing(IndexON,D3024,TRUE,_xll.ohTrigger(RecalcTrigger,TriggerON)),NA())</f>
        <v>1.27905637259218E-2</v>
      </c>
      <c r="H3024" s="42">
        <f>_xll.qlCalendarAdvance(Calendar,$H3023,B3024,"f",FALSE)</f>
        <v>60672</v>
      </c>
      <c r="I3024" s="177">
        <f>_xll.qlInterestRateIndexValueDate(Index1M,$H3024)</f>
        <v>60674</v>
      </c>
      <c r="J3024" s="182">
        <f>IFERROR(_xll.qlIndexFixing(Index1M,$H3024,TRUE,_xll.ohTrigger(RecalcTrigger,Trigger1M)),NA())</f>
        <v>1.2429838490565384E-2</v>
      </c>
      <c r="K3024" s="44" t="e">
        <f>IFERROR(_xll.qlIndexFixing(Index3M,H3024,TRUE,_xll.ohTrigger(RecalcTrigger,Trigger3M)),NA())</f>
        <v>#N/A</v>
      </c>
      <c r="L3024" s="44">
        <f>IFERROR(_xll.qlIndexFixing(Index6M,$H3024,TRUE,_xll.ohTrigger(RecalcTrigger,Trigger6M)),NA())</f>
        <v>1.2532476599369968E-2</v>
      </c>
      <c r="M3024" s="183">
        <f>IFERROR(_xll.qlIndexFixing(Index1Y,$H3024,TRUE,_xll.ohTrigger(RecalcTrigger,Trigger1Y)),NA())</f>
        <v>1.2961883280322415E-2</v>
      </c>
      <c r="N3024" s="182">
        <f>IFERROR(_xll.qlIndexFixing(ONIndex1M,I3024,TRUE,_xll.ohTrigger(RecalcTrigger,Trigger1M)),NA())</f>
        <v>1.2415750965573125E-2</v>
      </c>
      <c r="O3024" s="44" t="e">
        <f>IFERROR(_xll.qlIndexFixing(ONIndex3M,I3024,TRUE,_xll.ohTrigger(RecalcTrigger,Trigger3M)),NA())</f>
        <v>#N/A</v>
      </c>
      <c r="P3024" s="44">
        <f>IFERROR(_xll.qlIndexFixing(ONIndex6M,I3024,TRUE,_xll.ohTrigger(RecalcTrigger,Trigger6M)),NA())</f>
        <v>1.2491429854248892E-2</v>
      </c>
      <c r="Q3024" s="183">
        <f>IFERROR(_xll.qlIndexFixing(ONIndex1Y,I3024,TRUE,_xll.ohTrigger(RecalcTrigger,Trigger1Y)),NA())</f>
        <v>1.2696858077960727E-2</v>
      </c>
    </row>
    <row r="3025" spans="2:17" x14ac:dyDescent="0.2">
      <c r="B3025" s="39" t="s">
        <v>42</v>
      </c>
      <c r="D3025" s="42">
        <f>_xll.qlCalendarAdvance(Calendar,$D3024,B3025,"f",FALSE)</f>
        <v>60679</v>
      </c>
      <c r="E3025" s="177">
        <f>_xll.qlInterestRateIndexValueDate(IndexON,D3025)</f>
        <v>60679</v>
      </c>
      <c r="F3025" s="193">
        <f>IFERROR(_xll.qlIndexFixing(IndexON,D3025,TRUE,_xll.ohTrigger(RecalcTrigger,TriggerON)),NA())</f>
        <v>1.2795481375489359E-2</v>
      </c>
      <c r="H3025" s="42">
        <f>_xll.qlCalendarAdvance(Calendar,$H3024,B3025,"f",FALSE)</f>
        <v>60679</v>
      </c>
      <c r="I3025" s="177">
        <f>_xll.qlInterestRateIndexValueDate(Index1M,$H3025)</f>
        <v>60681</v>
      </c>
      <c r="J3025" s="182">
        <f>IFERROR(_xll.qlIndexFixing(Index1M,$H3025,TRUE,_xll.ohTrigger(RecalcTrigger,Trigger1M)),NA())</f>
        <v>1.2435953830168663E-2</v>
      </c>
      <c r="K3025" s="44" t="e">
        <f>IFERROR(_xll.qlIndexFixing(Index3M,H3025,TRUE,_xll.ohTrigger(RecalcTrigger,Trigger3M)),NA())</f>
        <v>#N/A</v>
      </c>
      <c r="L3025" s="44">
        <f>IFERROR(_xll.qlIndexFixing(Index6M,$H3025,TRUE,_xll.ohTrigger(RecalcTrigger,Trigger6M)),NA())</f>
        <v>1.2532843400610397E-2</v>
      </c>
      <c r="M3025" s="183">
        <f>IFERROR(_xll.qlIndexFixing(Index1Y,$H3025,TRUE,_xll.ohTrigger(RecalcTrigger,Trigger1Y)),NA())</f>
        <v>1.2969013660464743E-2</v>
      </c>
      <c r="N3025" s="182">
        <f>IFERROR(_xll.qlIndexFixing(ONIndex1M,I3025,TRUE,_xll.ohTrigger(RecalcTrigger,Trigger1M)),NA())</f>
        <v>1.2421868950571735E-2</v>
      </c>
      <c r="O3025" s="44" t="e">
        <f>IFERROR(_xll.qlIndexFixing(ONIndex3M,I3025,TRUE,_xll.ohTrigger(RecalcTrigger,Trigger3M)),NA())</f>
        <v>#N/A</v>
      </c>
      <c r="P3025" s="44">
        <f>IFERROR(_xll.qlIndexFixing(ONIndex6M,I3025,TRUE,_xll.ohTrigger(RecalcTrigger,Trigger6M)),NA())</f>
        <v>1.2491218655350522E-2</v>
      </c>
      <c r="Q3025" s="183">
        <f>IFERROR(_xll.qlIndexFixing(ONIndex1Y,I3025,TRUE,_xll.ohTrigger(RecalcTrigger,Trigger1Y)),NA())</f>
        <v>1.2704101756577657E-2</v>
      </c>
    </row>
    <row r="3026" spans="2:17" x14ac:dyDescent="0.2">
      <c r="B3026" s="39" t="s">
        <v>42</v>
      </c>
      <c r="D3026" s="42">
        <f>_xll.qlCalendarAdvance(Calendar,$D3025,B3026,"f",FALSE)</f>
        <v>60686</v>
      </c>
      <c r="E3026" s="177">
        <f>_xll.qlInterestRateIndexValueDate(IndexON,D3026)</f>
        <v>60686</v>
      </c>
      <c r="F3026" s="193">
        <f>IFERROR(_xll.qlIndexFixing(IndexON,D3026,TRUE,_xll.ohTrigger(RecalcTrigger,TriggerON)),NA())</f>
        <v>1.2800394115624059E-2</v>
      </c>
      <c r="H3026" s="42">
        <f>_xll.qlCalendarAdvance(Calendar,$H3025,B3026,"f",FALSE)</f>
        <v>60686</v>
      </c>
      <c r="I3026" s="177">
        <f>_xll.qlInterestRateIndexValueDate(Index1M,$H3026)</f>
        <v>60688</v>
      </c>
      <c r="J3026" s="182">
        <f>IFERROR(_xll.qlIndexFixing(Index1M,$H3026,TRUE,_xll.ohTrigger(RecalcTrigger,Trigger1M)),NA())</f>
        <v>1.2442063004298096E-2</v>
      </c>
      <c r="K3026" s="44" t="e">
        <f>IFERROR(_xll.qlIndexFixing(Index3M,H3026,TRUE,_xll.ohTrigger(RecalcTrigger,Trigger3M)),NA())</f>
        <v>#N/A</v>
      </c>
      <c r="L3026" s="44">
        <f>IFERROR(_xll.qlIndexFixing(Index6M,$H3026,TRUE,_xll.ohTrigger(RecalcTrigger,Trigger6M)),NA())</f>
        <v>1.2533257653614894E-2</v>
      </c>
      <c r="M3026" s="183">
        <f>IFERROR(_xll.qlIndexFixing(Index1Y,$H3026,TRUE,_xll.ohTrigger(RecalcTrigger,Trigger1Y)),NA())</f>
        <v>1.2976135651487536E-2</v>
      </c>
      <c r="N3026" s="182">
        <f>IFERROR(_xll.qlIndexFixing(ONIndex1M,I3026,TRUE,_xll.ohTrigger(RecalcTrigger,Trigger1M)),NA())</f>
        <v>1.2427980803675354E-2</v>
      </c>
      <c r="O3026" s="44" t="e">
        <f>IFERROR(_xll.qlIndexFixing(ONIndex3M,I3026,TRUE,_xll.ohTrigger(RecalcTrigger,Trigger3M)),NA())</f>
        <v>#N/A</v>
      </c>
      <c r="P3026" s="44">
        <f>IFERROR(_xll.qlIndexFixing(ONIndex6M,I3026,TRUE,_xll.ohTrigger(RecalcTrigger,Trigger6M)),NA())</f>
        <v>1.2491053782595074E-2</v>
      </c>
      <c r="Q3026" s="183">
        <f>IFERROR(_xll.qlIndexFixing(ONIndex1Y,I3026,TRUE,_xll.ohTrigger(RecalcTrigger,Trigger1Y)),NA())</f>
        <v>1.2711337820725532E-2</v>
      </c>
    </row>
    <row r="3027" spans="2:17" x14ac:dyDescent="0.2">
      <c r="B3027" s="39" t="s">
        <v>42</v>
      </c>
      <c r="D3027" s="42">
        <f>_xll.qlCalendarAdvance(Calendar,$D3026,B3027,"f",FALSE)</f>
        <v>60693</v>
      </c>
      <c r="E3027" s="177">
        <f>_xll.qlInterestRateIndexValueDate(IndexON,D3027)</f>
        <v>60693</v>
      </c>
      <c r="F3027" s="193">
        <f>IFERROR(_xll.qlIndexFixing(IndexON,D3027,TRUE,_xll.ohTrigger(RecalcTrigger,TriggerON)),NA())</f>
        <v>1.2805301927940604E-2</v>
      </c>
      <c r="H3027" s="42">
        <f>_xll.qlCalendarAdvance(Calendar,$H3026,B3027,"f",FALSE)</f>
        <v>60693</v>
      </c>
      <c r="I3027" s="177">
        <f>_xll.qlInterestRateIndexValueDate(Index1M,$H3027)</f>
        <v>60695</v>
      </c>
      <c r="J3027" s="182">
        <f>IFERROR(_xll.qlIndexFixing(Index1M,$H3027,TRUE,_xll.ohTrigger(RecalcTrigger,Trigger1M)),NA())</f>
        <v>1.2450768165362947E-2</v>
      </c>
      <c r="K3027" s="44" t="e">
        <f>IFERROR(_xll.qlIndexFixing(Index3M,H3027,TRUE,_xll.ohTrigger(RecalcTrigger,Trigger3M)),NA())</f>
        <v>#N/A</v>
      </c>
      <c r="L3027" s="44">
        <f>IFERROR(_xll.qlIndexFixing(Index6M,$H3027,TRUE,_xll.ohTrigger(RecalcTrigger,Trigger6M)),NA())</f>
        <v>1.2535058920475349E-2</v>
      </c>
      <c r="M3027" s="183">
        <f>IFERROR(_xll.qlIndexFixing(Index1Y,$H3027,TRUE,_xll.ohTrigger(RecalcTrigger,Trigger1Y)),NA())</f>
        <v>1.2983249224686301E-2</v>
      </c>
      <c r="N3027" s="182">
        <f>IFERROR(_xll.qlIndexFixing(ONIndex1M,I3027,TRUE,_xll.ohTrigger(RecalcTrigger,Trigger1M)),NA())</f>
        <v>1.2434086502342012E-2</v>
      </c>
      <c r="O3027" s="44" t="e">
        <f>IFERROR(_xll.qlIndexFixing(ONIndex3M,I3027,TRUE,_xll.ohTrigger(RecalcTrigger,Trigger3M)),NA())</f>
        <v>#N/A</v>
      </c>
      <c r="P3027" s="44">
        <f>IFERROR(_xll.qlIndexFixing(ONIndex6M,I3027,TRUE,_xll.ohTrigger(RecalcTrigger,Trigger6M)),NA())</f>
        <v>1.2490935303688389E-2</v>
      </c>
      <c r="Q3027" s="183">
        <f>IFERROR(_xll.qlIndexFixing(ONIndex1Y,I3027,TRUE,_xll.ohTrigger(RecalcTrigger,Trigger1Y)),NA())</f>
        <v>1.2718566242106988E-2</v>
      </c>
    </row>
    <row r="3028" spans="2:17" x14ac:dyDescent="0.2">
      <c r="B3028" s="39" t="s">
        <v>42</v>
      </c>
      <c r="D3028" s="42">
        <f>_xll.qlCalendarAdvance(Calendar,$D3027,B3028,"f",FALSE)</f>
        <v>60700</v>
      </c>
      <c r="E3028" s="177">
        <f>_xll.qlInterestRateIndexValueDate(IndexON,D3028)</f>
        <v>60700</v>
      </c>
      <c r="F3028" s="193">
        <f>IFERROR(_xll.qlIndexFixing(IndexON,D3028,TRUE,_xll.ohTrigger(RecalcTrigger,TriggerON)),NA())</f>
        <v>1.2810204794213575E-2</v>
      </c>
      <c r="H3028" s="42">
        <f>_xll.qlCalendarAdvance(Calendar,$H3027,B3028,"f",FALSE)</f>
        <v>60700</v>
      </c>
      <c r="I3028" s="177">
        <f>_xll.qlInterestRateIndexValueDate(Index1M,$H3028)</f>
        <v>60702</v>
      </c>
      <c r="J3028" s="182">
        <f>IFERROR(_xll.qlIndexFixing(Index1M,$H3028,TRUE,_xll.ohTrigger(RecalcTrigger,Trigger1M)),NA())</f>
        <v>1.245751428986288E-2</v>
      </c>
      <c r="K3028" s="44" t="e">
        <f>IFERROR(_xll.qlIndexFixing(Index3M,H3028,TRUE,_xll.ohTrigger(RecalcTrigger,Trigger3M)),NA())</f>
        <v>#N/A</v>
      </c>
      <c r="L3028" s="44">
        <f>IFERROR(_xll.qlIndexFixing(Index6M,$H3028,TRUE,_xll.ohTrigger(RecalcTrigger,Trigger6M)),NA())</f>
        <v>1.2535585490621545E-2</v>
      </c>
      <c r="M3028" s="183">
        <f>IFERROR(_xll.qlIndexFixing(Index1Y,$H3028,TRUE,_xll.ohTrigger(RecalcTrigger,Trigger1Y)),NA())</f>
        <v>1.2990354351357206E-2</v>
      </c>
      <c r="N3028" s="182">
        <f>IFERROR(_xll.qlIndexFixing(ONIndex1M,I3028,TRUE,_xll.ohTrigger(RecalcTrigger,Trigger1M)),NA())</f>
        <v>1.2440186024109678E-2</v>
      </c>
      <c r="O3028" s="44" t="e">
        <f>IFERROR(_xll.qlIndexFixing(ONIndex3M,I3028,TRUE,_xll.ohTrigger(RecalcTrigger,Trigger3M)),NA())</f>
        <v>#N/A</v>
      </c>
      <c r="P3028" s="44">
        <f>IFERROR(_xll.qlIndexFixing(ONIndex6M,I3028,TRUE,_xll.ohTrigger(RecalcTrigger,Trigger6M)),NA())</f>
        <v>1.2490863286176435E-2</v>
      </c>
      <c r="Q3028" s="183">
        <f>IFERROR(_xll.qlIndexFixing(ONIndex1Y,I3028,TRUE,_xll.ohTrigger(RecalcTrigger,Trigger1Y)),NA())</f>
        <v>1.2725786992504595E-2</v>
      </c>
    </row>
    <row r="3029" spans="2:17" x14ac:dyDescent="0.2">
      <c r="B3029" s="39" t="s">
        <v>42</v>
      </c>
      <c r="D3029" s="42">
        <f>_xll.qlCalendarAdvance(Calendar,$D3028,B3029,"f",FALSE)</f>
        <v>60707</v>
      </c>
      <c r="E3029" s="177">
        <f>_xll.qlInterestRateIndexValueDate(IndexON,D3029)</f>
        <v>60707</v>
      </c>
      <c r="F3029" s="193">
        <f>IFERROR(_xll.qlIndexFixing(IndexON,D3029,TRUE,_xll.ohTrigger(RecalcTrigger,TriggerON)),NA())</f>
        <v>1.2815102696457359E-2</v>
      </c>
      <c r="H3029" s="42">
        <f>_xll.qlCalendarAdvance(Calendar,$H3028,B3029,"f",FALSE)</f>
        <v>60707</v>
      </c>
      <c r="I3029" s="177">
        <f>_xll.qlInterestRateIndexValueDate(Index1M,$H3029)</f>
        <v>60709</v>
      </c>
      <c r="J3029" s="182">
        <f>IFERROR(_xll.qlIndexFixing(Index1M,$H3029,TRUE,_xll.ohTrigger(RecalcTrigger,Trigger1M)),NA())</f>
        <v>1.2462953594336301E-2</v>
      </c>
      <c r="K3029" s="44" t="e">
        <f>IFERROR(_xll.qlIndexFixing(Index3M,H3029,TRUE,_xll.ohTrigger(RecalcTrigger,Trigger3M)),NA())</f>
        <v>#N/A</v>
      </c>
      <c r="L3029" s="44">
        <f>IFERROR(_xll.qlIndexFixing(Index6M,$H3029,TRUE,_xll.ohTrigger(RecalcTrigger,Trigger6M)),NA())</f>
        <v>1.2536159749140562E-2</v>
      </c>
      <c r="M3029" s="183">
        <f>IFERROR(_xll.qlIndexFixing(Index1Y,$H3029,TRUE,_xll.ohTrigger(RecalcTrigger,Trigger1Y)),NA())</f>
        <v>1.2997451002794227E-2</v>
      </c>
      <c r="N3029" s="182">
        <f>IFERROR(_xll.qlIndexFixing(ONIndex1M,I3029,TRUE,_xll.ohTrigger(RecalcTrigger,Trigger1M)),NA())</f>
        <v>1.2446279345956768E-2</v>
      </c>
      <c r="O3029" s="44" t="e">
        <f>IFERROR(_xll.qlIndexFixing(ONIndex3M,I3029,TRUE,_xll.ohTrigger(RecalcTrigger,Trigger3M)),NA())</f>
        <v>#N/A</v>
      </c>
      <c r="P3029" s="44">
        <f>IFERROR(_xll.qlIndexFixing(ONIndex6M,I3029,TRUE,_xll.ohTrigger(RecalcTrigger,Trigger6M)),NA())</f>
        <v>1.2490837797365373E-2</v>
      </c>
      <c r="Q3029" s="183">
        <f>IFERROR(_xll.qlIndexFixing(ONIndex1Y,I3029,TRUE,_xll.ohTrigger(RecalcTrigger,Trigger1Y)),NA())</f>
        <v>1.2733000043780862E-2</v>
      </c>
    </row>
    <row r="3030" spans="2:17" x14ac:dyDescent="0.2">
      <c r="B3030" s="39" t="s">
        <v>42</v>
      </c>
      <c r="D3030" s="42">
        <f>_xll.qlCalendarAdvance(Calendar,$D3029,B3030,"f",FALSE)</f>
        <v>60714</v>
      </c>
      <c r="E3030" s="177">
        <f>_xll.qlInterestRateIndexValueDate(IndexON,D3030)</f>
        <v>60714</v>
      </c>
      <c r="F3030" s="193">
        <f>IFERROR(_xll.qlIndexFixing(IndexON,D3030,TRUE,_xll.ohTrigger(RecalcTrigger,TriggerON)),NA())</f>
        <v>1.2819995616286661E-2</v>
      </c>
      <c r="H3030" s="42">
        <f>_xll.qlCalendarAdvance(Calendar,$H3029,B3030,"f",FALSE)</f>
        <v>60714</v>
      </c>
      <c r="I3030" s="177">
        <f>_xll.qlInterestRateIndexValueDate(Index1M,$H3030)</f>
        <v>60716</v>
      </c>
      <c r="J3030" s="182">
        <f>IFERROR(_xll.qlIndexFixing(Index1M,$H3030,TRUE,_xll.ohTrigger(RecalcTrigger,Trigger1M)),NA())</f>
        <v>1.2469036925352728E-2</v>
      </c>
      <c r="K3030" s="44" t="e">
        <f>IFERROR(_xll.qlIndexFixing(Index3M,H3030,TRUE,_xll.ohTrigger(RecalcTrigger,Trigger3M)),NA())</f>
        <v>#N/A</v>
      </c>
      <c r="L3030" s="44">
        <f>IFERROR(_xll.qlIndexFixing(Index6M,$H3030,TRUE,_xll.ohTrigger(RecalcTrigger,Trigger6M)),NA())</f>
        <v>1.253678176406701E-2</v>
      </c>
      <c r="M3030" s="183">
        <f>IFERROR(_xll.qlIndexFixing(Index1Y,$H3030,TRUE,_xll.ohTrigger(RecalcTrigger,Trigger1Y)),NA())</f>
        <v>1.3004539150291995E-2</v>
      </c>
      <c r="N3030" s="182">
        <f>IFERROR(_xll.qlIndexFixing(ONIndex1M,I3030,TRUE,_xll.ohTrigger(RecalcTrigger,Trigger1M)),NA())</f>
        <v>1.2452366445341312E-2</v>
      </c>
      <c r="O3030" s="44" t="e">
        <f>IFERROR(_xll.qlIndexFixing(ONIndex3M,I3030,TRUE,_xll.ohTrigger(RecalcTrigger,Trigger3M)),NA())</f>
        <v>#N/A</v>
      </c>
      <c r="P3030" s="44">
        <f>IFERROR(_xll.qlIndexFixing(ONIndex6M,I3030,TRUE,_xll.ohTrigger(RecalcTrigger,Trigger6M)),NA())</f>
        <v>1.2490858905120916E-2</v>
      </c>
      <c r="Q3030" s="183">
        <f>IFERROR(_xll.qlIndexFixing(ONIndex1Y,I3030,TRUE,_xll.ohTrigger(RecalcTrigger,Trigger1Y)),NA())</f>
        <v>1.2740205367798296E-2</v>
      </c>
    </row>
    <row r="3031" spans="2:17" x14ac:dyDescent="0.2">
      <c r="B3031" s="39" t="s">
        <v>42</v>
      </c>
      <c r="D3031" s="42">
        <f>_xll.qlCalendarAdvance(Calendar,$D3030,B3031,"f",FALSE)</f>
        <v>60721</v>
      </c>
      <c r="E3031" s="177">
        <f>_xll.qlInterestRateIndexValueDate(IndexON,D3031)</f>
        <v>60721</v>
      </c>
      <c r="F3031" s="193">
        <f>IFERROR(_xll.qlIndexFixing(IndexON,D3031,TRUE,_xll.ohTrigger(RecalcTrigger,TriggerON)),NA())</f>
        <v>1.2824883535476062E-2</v>
      </c>
      <c r="H3031" s="42">
        <f>_xll.qlCalendarAdvance(Calendar,$H3030,B3031,"f",FALSE)</f>
        <v>60721</v>
      </c>
      <c r="I3031" s="177">
        <f>_xll.qlInterestRateIndexValueDate(Index1M,$H3031)</f>
        <v>60723</v>
      </c>
      <c r="J3031" s="182">
        <f>IFERROR(_xll.qlIndexFixing(Index1M,$H3031,TRUE,_xll.ohTrigger(RecalcTrigger,Trigger1M)),NA())</f>
        <v>1.2475113970442375E-2</v>
      </c>
      <c r="K3031" s="44" t="e">
        <f>IFERROR(_xll.qlIndexFixing(Index3M,H3031,TRUE,_xll.ohTrigger(RecalcTrigger,Trigger3M)),NA())</f>
        <v>#N/A</v>
      </c>
      <c r="L3031" s="44">
        <f>IFERROR(_xll.qlIndexFixing(Index6M,$H3031,TRUE,_xll.ohTrigger(RecalcTrigger,Trigger6M)),NA())</f>
        <v>1.2536605472127559E-2</v>
      </c>
      <c r="M3031" s="183">
        <f>IFERROR(_xll.qlIndexFixing(Index1Y,$H3031,TRUE,_xll.ohTrigger(RecalcTrigger,Trigger1Y)),NA())</f>
        <v>1.3014555212297899E-2</v>
      </c>
      <c r="N3031" s="182">
        <f>IFERROR(_xll.qlIndexFixing(ONIndex1M,I3031,TRUE,_xll.ohTrigger(RecalcTrigger,Trigger1M)),NA())</f>
        <v>1.2458447299641406E-2</v>
      </c>
      <c r="O3031" s="44" t="e">
        <f>IFERROR(_xll.qlIndexFixing(ONIndex3M,I3031,TRUE,_xll.ohTrigger(RecalcTrigger,Trigger3M)),NA())</f>
        <v>#N/A</v>
      </c>
      <c r="P3031" s="44">
        <f>IFERROR(_xll.qlIndexFixing(ONIndex6M,I3031,TRUE,_xll.ohTrigger(RecalcTrigger,Trigger6M)),NA())</f>
        <v>1.2490926676829162E-2</v>
      </c>
      <c r="Q3031" s="183">
        <f>IFERROR(_xll.qlIndexFixing(ONIndex1Y,I3031,TRUE,_xll.ohTrigger(RecalcTrigger,Trigger1Y)),NA())</f>
        <v>1.2747402936499341E-2</v>
      </c>
    </row>
    <row r="3032" spans="2:17" x14ac:dyDescent="0.2">
      <c r="B3032" s="39" t="s">
        <v>42</v>
      </c>
      <c r="D3032" s="42">
        <f>_xll.qlCalendarAdvance(Calendar,$D3031,B3032,"f",FALSE)</f>
        <v>60728</v>
      </c>
      <c r="E3032" s="177">
        <f>_xll.qlInterestRateIndexValueDate(IndexON,D3032)</f>
        <v>60728</v>
      </c>
      <c r="F3032" s="193">
        <f>IFERROR(_xll.qlIndexFixing(IndexON,D3032,TRUE,_xll.ohTrigger(RecalcTrigger,TriggerON)),NA())</f>
        <v>1.2829766435960011E-2</v>
      </c>
      <c r="H3032" s="42">
        <f>_xll.qlCalendarAdvance(Calendar,$H3031,B3032,"f",FALSE)</f>
        <v>60728</v>
      </c>
      <c r="I3032" s="177">
        <f>_xll.qlInterestRateIndexValueDate(Index1M,$H3032)</f>
        <v>60730</v>
      </c>
      <c r="J3032" s="182">
        <f>IFERROR(_xll.qlIndexFixing(Index1M,$H3032,TRUE,_xll.ohTrigger(RecalcTrigger,Trigger1M)),NA())</f>
        <v>1.2481184706903403E-2</v>
      </c>
      <c r="K3032" s="44" t="e">
        <f>IFERROR(_xll.qlIndexFixing(Index3M,H3032,TRUE,_xll.ohTrigger(RecalcTrigger,Trigger3M)),NA())</f>
        <v>#N/A</v>
      </c>
      <c r="L3032" s="44">
        <f>IFERROR(_xll.qlIndexFixing(Index6M,$H3032,TRUE,_xll.ohTrigger(RecalcTrigger,Trigger6M)),NA())</f>
        <v>1.2537312797892731E-2</v>
      </c>
      <c r="M3032" s="183">
        <f>IFERROR(_xll.qlIndexFixing(Index1Y,$H3032,TRUE,_xll.ohTrigger(RecalcTrigger,Trigger1Y)),NA())</f>
        <v>1.301868981864196E-2</v>
      </c>
      <c r="N3032" s="182">
        <f>IFERROR(_xll.qlIndexFixing(ONIndex1M,I3032,TRUE,_xll.ohTrigger(RecalcTrigger,Trigger1M)),NA())</f>
        <v>1.2466256327945402E-2</v>
      </c>
      <c r="O3032" s="44" t="e">
        <f>IFERROR(_xll.qlIndexFixing(ONIndex3M,I3032,TRUE,_xll.ohTrigger(RecalcTrigger,Trigger3M)),NA())</f>
        <v>#N/A</v>
      </c>
      <c r="P3032" s="44">
        <f>IFERROR(_xll.qlIndexFixing(ONIndex6M,I3032,TRUE,_xll.ohTrigger(RecalcTrigger,Trigger6M)),NA())</f>
        <v>1.2491082488192973E-2</v>
      </c>
      <c r="Q3032" s="183">
        <f>IFERROR(_xll.qlIndexFixing(ONIndex1Y,I3032,TRUE,_xll.ohTrigger(RecalcTrigger,Trigger1Y)),NA())</f>
        <v>1.2756645512403963E-2</v>
      </c>
    </row>
    <row r="3033" spans="2:17" x14ac:dyDescent="0.2">
      <c r="B3033" s="39" t="s">
        <v>42</v>
      </c>
      <c r="D3033" s="42">
        <f>_xll.qlCalendarAdvance(Calendar,$D3032,B3033,"f",FALSE)</f>
        <v>60735</v>
      </c>
      <c r="E3033" s="177">
        <f>_xll.qlInterestRateIndexValueDate(IndexON,D3033)</f>
        <v>60735</v>
      </c>
      <c r="F3033" s="193">
        <f>IFERROR(_xll.qlIndexFixing(IndexON,D3033,TRUE,_xll.ohTrigger(RecalcTrigger,TriggerON)),NA())</f>
        <v>1.2834644299433151E-2</v>
      </c>
      <c r="H3033" s="42">
        <f>_xll.qlCalendarAdvance(Calendar,$H3032,B3033,"f",FALSE)</f>
        <v>60735</v>
      </c>
      <c r="I3033" s="177">
        <f>_xll.qlInterestRateIndexValueDate(Index1M,$H3033)</f>
        <v>60737</v>
      </c>
      <c r="J3033" s="182">
        <f>IFERROR(_xll.qlIndexFixing(Index1M,$H3033,TRUE,_xll.ohTrigger(RecalcTrigger,Trigger1M)),NA())</f>
        <v>1.2487249112031473E-2</v>
      </c>
      <c r="K3033" s="44" t="e">
        <f>IFERROR(_xll.qlIndexFixing(Index3M,H3033,TRUE,_xll.ohTrigger(RecalcTrigger,Trigger3M)),NA())</f>
        <v>#N/A</v>
      </c>
      <c r="L3033" s="44">
        <f>IFERROR(_xll.qlIndexFixing(Index6M,$H3033,TRUE,_xll.ohTrigger(RecalcTrigger,Trigger6M)),NA())</f>
        <v>1.2538068064605726E-2</v>
      </c>
      <c r="M3033" s="183">
        <f>IFERROR(_xll.qlIndexFixing(Index1Y,$H3033,TRUE,_xll.ohTrigger(RecalcTrigger,Trigger1Y)),NA())</f>
        <v>1.3025752282079481E-2</v>
      </c>
      <c r="N3033" s="182">
        <f>IFERROR(_xll.qlIndexFixing(ONIndex1M,I3033,TRUE,_xll.ohTrigger(RecalcTrigger,Trigger1M)),NA())</f>
        <v>1.2470590182340757E-2</v>
      </c>
      <c r="O3033" s="44" t="e">
        <f>IFERROR(_xll.qlIndexFixing(ONIndex3M,I3033,TRUE,_xll.ohTrigger(RecalcTrigger,Trigger3M)),NA())</f>
        <v>#N/A</v>
      </c>
      <c r="P3033" s="44">
        <f>IFERROR(_xll.qlIndexFixing(ONIndex6M,I3033,TRUE,_xll.ohTrigger(RecalcTrigger,Trigger6M)),NA())</f>
        <v>1.2491202482527441E-2</v>
      </c>
      <c r="Q3033" s="183">
        <f>IFERROR(_xll.qlIndexFixing(ONIndex1Y,I3033,TRUE,_xll.ohTrigger(RecalcTrigger,Trigger1Y)),NA())</f>
        <v>1.2761774695162487E-2</v>
      </c>
    </row>
    <row r="3034" spans="2:17" x14ac:dyDescent="0.2">
      <c r="B3034" s="39" t="s">
        <v>42</v>
      </c>
      <c r="D3034" s="42">
        <f>_xll.qlCalendarAdvance(Calendar,$D3033,B3034,"f",FALSE)</f>
        <v>60742</v>
      </c>
      <c r="E3034" s="177">
        <f>_xll.qlInterestRateIndexValueDate(IndexON,D3034)</f>
        <v>60742</v>
      </c>
      <c r="F3034" s="193">
        <f>IFERROR(_xll.qlIndexFixing(IndexON,D3034,TRUE,_xll.ohTrigger(RecalcTrigger,TriggerON)),NA())</f>
        <v>1.2839517107749998E-2</v>
      </c>
      <c r="H3034" s="42">
        <f>_xll.qlCalendarAdvance(Calendar,$H3033,B3034,"f",FALSE)</f>
        <v>60742</v>
      </c>
      <c r="I3034" s="177">
        <f>_xll.qlInterestRateIndexValueDate(Index1M,$H3034)</f>
        <v>60744</v>
      </c>
      <c r="J3034" s="182">
        <f>IFERROR(_xll.qlIndexFixing(Index1M,$H3034,TRUE,_xll.ohTrigger(RecalcTrigger,Trigger1M)),NA())</f>
        <v>1.2493307163114753E-2</v>
      </c>
      <c r="K3034" s="44" t="e">
        <f>IFERROR(_xll.qlIndexFixing(Index3M,H3034,TRUE,_xll.ohTrigger(RecalcTrigger,Trigger3M)),NA())</f>
        <v>#N/A</v>
      </c>
      <c r="L3034" s="44">
        <f>IFERROR(_xll.qlIndexFixing(Index6M,$H3034,TRUE,_xll.ohTrigger(RecalcTrigger,Trigger6M)),NA())</f>
        <v>1.2538871340306545E-2</v>
      </c>
      <c r="M3034" s="183">
        <f>IFERROR(_xll.qlIndexFixing(Index1Y,$H3034,TRUE,_xll.ohTrigger(RecalcTrigger,Trigger1Y)),NA())</f>
        <v>1.3032806126747742E-2</v>
      </c>
      <c r="N3034" s="182">
        <f>IFERROR(_xll.qlIndexFixing(ONIndex1M,I3034,TRUE,_xll.ohTrigger(RecalcTrigger,Trigger1M)),NA())</f>
        <v>1.2476652165176461E-2</v>
      </c>
      <c r="O3034" s="44" t="e">
        <f>IFERROR(_xll.qlIndexFixing(ONIndex3M,I3034,TRUE,_xll.ohTrigger(RecalcTrigger,Trigger3M)),NA())</f>
        <v>#N/A</v>
      </c>
      <c r="P3034" s="44">
        <f>IFERROR(_xll.qlIndexFixing(ONIndex6M,I3034,TRUE,_xll.ohTrigger(RecalcTrigger,Trigger6M)),NA())</f>
        <v>1.2491410651529478E-2</v>
      </c>
      <c r="Q3034" s="183">
        <f>IFERROR(_xll.qlIndexFixing(ONIndex1Y,I3034,TRUE,_xll.ohTrigger(RecalcTrigger,Trigger1Y)),NA())</f>
        <v>1.2768948828609794E-2</v>
      </c>
    </row>
    <row r="3035" spans="2:17" x14ac:dyDescent="0.2">
      <c r="B3035" s="39" t="s">
        <v>42</v>
      </c>
      <c r="D3035" s="42">
        <f>_xll.qlCalendarAdvance(Calendar,$D3034,B3035,"f",FALSE)</f>
        <v>60749</v>
      </c>
      <c r="E3035" s="177">
        <f>_xll.qlInterestRateIndexValueDate(IndexON,D3035)</f>
        <v>60749</v>
      </c>
      <c r="F3035" s="193">
        <f>IFERROR(_xll.qlIndexFixing(IndexON,D3035,TRUE,_xll.ohTrigger(RecalcTrigger,TriggerON)),NA())</f>
        <v>1.2844384842605194E-2</v>
      </c>
      <c r="H3035" s="42">
        <f>_xll.qlCalendarAdvance(Calendar,$H3034,B3035,"f",FALSE)</f>
        <v>60749</v>
      </c>
      <c r="I3035" s="177">
        <f>_xll.qlInterestRateIndexValueDate(Index1M,$H3035)</f>
        <v>60751</v>
      </c>
      <c r="J3035" s="182">
        <f>IFERROR(_xll.qlIndexFixing(Index1M,$H3035,TRUE,_xll.ohTrigger(RecalcTrigger,Trigger1M)),NA())</f>
        <v>1.2499358837448904E-2</v>
      </c>
      <c r="K3035" s="44" t="e">
        <f>IFERROR(_xll.qlIndexFixing(Index3M,H3035,TRUE,_xll.ohTrigger(RecalcTrigger,Trigger3M)),NA())</f>
        <v>#N/A</v>
      </c>
      <c r="L3035" s="44">
        <f>IFERROR(_xll.qlIndexFixing(Index6M,$H3035,TRUE,_xll.ohTrigger(RecalcTrigger,Trigger6M)),NA())</f>
        <v>1.2539722693036935E-2</v>
      </c>
      <c r="M3035" s="183">
        <f>IFERROR(_xll.qlIndexFixing(Index1Y,$H3035,TRUE,_xll.ohTrigger(RecalcTrigger,Trigger1Y)),NA())</f>
        <v>1.3039851323937871E-2</v>
      </c>
      <c r="N3035" s="182">
        <f>IFERROR(_xll.qlIndexFixing(ONIndex1M,I3035,TRUE,_xll.ohTrigger(RecalcTrigger,Trigger1M)),NA())</f>
        <v>1.2482707812440097E-2</v>
      </c>
      <c r="O3035" s="44" t="e">
        <f>IFERROR(_xll.qlIndexFixing(ONIndex3M,I3035,TRUE,_xll.ohTrigger(RecalcTrigger,Trigger3M)),NA())</f>
        <v>#N/A</v>
      </c>
      <c r="P3035" s="44">
        <f>IFERROR(_xll.qlIndexFixing(ONIndex6M,I3035,TRUE,_xll.ohTrigger(RecalcTrigger,Trigger6M)),NA())</f>
        <v>1.2491665754827963E-2</v>
      </c>
      <c r="Q3035" s="183">
        <f>IFERROR(_xll.qlIndexFixing(ONIndex1Y,I3035,TRUE,_xll.ohTrigger(RecalcTrigger,Trigger1Y)),NA())</f>
        <v>1.2776115094110807E-2</v>
      </c>
    </row>
    <row r="3036" spans="2:17" x14ac:dyDescent="0.2">
      <c r="B3036" s="39" t="s">
        <v>42</v>
      </c>
      <c r="D3036" s="42">
        <f>_xll.qlCalendarAdvance(Calendar,$D3035,B3036,"f",FALSE)</f>
        <v>60756</v>
      </c>
      <c r="E3036" s="177">
        <f>_xll.qlInterestRateIndexValueDate(IndexON,D3036)</f>
        <v>60756</v>
      </c>
      <c r="F3036" s="193">
        <f>IFERROR(_xll.qlIndexFixing(IndexON,D3036,TRUE,_xll.ohTrigger(RecalcTrigger,TriggerON)),NA())</f>
        <v>1.2849247485933191E-2</v>
      </c>
      <c r="H3036" s="42">
        <f>_xll.qlCalendarAdvance(Calendar,$H3035,B3036,"f",FALSE)</f>
        <v>60756</v>
      </c>
      <c r="I3036" s="177">
        <f>_xll.qlInterestRateIndexValueDate(Index1M,$H3036)</f>
        <v>60758</v>
      </c>
      <c r="J3036" s="182">
        <f>IFERROR(_xll.qlIndexFixing(Index1M,$H3036,TRUE,_xll.ohTrigger(RecalcTrigger,Trigger1M)),NA())</f>
        <v>1.250540411232709E-2</v>
      </c>
      <c r="K3036" s="44" t="e">
        <f>IFERROR(_xll.qlIndexFixing(Index3M,H3036,TRUE,_xll.ohTrigger(RecalcTrigger,Trigger3M)),NA())</f>
        <v>#N/A</v>
      </c>
      <c r="L3036" s="44">
        <f>IFERROR(_xll.qlIndexFixing(Index6M,$H3036,TRUE,_xll.ohTrigger(RecalcTrigger,Trigger6M)),NA())</f>
        <v>1.2541520548481342E-2</v>
      </c>
      <c r="M3036" s="183">
        <f>IFERROR(_xll.qlIndexFixing(Index1Y,$H3036,TRUE,_xll.ohTrigger(RecalcTrigger,Trigger1Y)),NA())</f>
        <v>1.3046887844940779E-2</v>
      </c>
      <c r="N3036" s="182">
        <f>IFERROR(_xll.qlIndexFixing(ONIndex1M,I3036,TRUE,_xll.ohTrigger(RecalcTrigger,Trigger1M)),NA())</f>
        <v>1.2488757101110082E-2</v>
      </c>
      <c r="O3036" s="44" t="e">
        <f>IFERROR(_xll.qlIndexFixing(ONIndex3M,I3036,TRUE,_xll.ohTrigger(RecalcTrigger,Trigger3M)),NA())</f>
        <v>#N/A</v>
      </c>
      <c r="P3036" s="44">
        <f>IFERROR(_xll.qlIndexFixing(ONIndex6M,I3036,TRUE,_xll.ohTrigger(RecalcTrigger,Trigger6M)),NA())</f>
        <v>1.2491967859888931E-2</v>
      </c>
      <c r="Q3036" s="183">
        <f>IFERROR(_xll.qlIndexFixing(ONIndex1Y,I3036,TRUE,_xll.ohTrigger(RecalcTrigger,Trigger1Y)),NA())</f>
        <v>1.2783273463607969E-2</v>
      </c>
    </row>
    <row r="3037" spans="2:17" x14ac:dyDescent="0.2">
      <c r="B3037" s="39" t="s">
        <v>42</v>
      </c>
      <c r="D3037" s="42">
        <f>_xll.qlCalendarAdvance(Calendar,$D3036,B3037,"f",FALSE)</f>
        <v>60763</v>
      </c>
      <c r="E3037" s="177">
        <f>_xll.qlInterestRateIndexValueDate(IndexON,D3037)</f>
        <v>60763</v>
      </c>
      <c r="F3037" s="193">
        <f>IFERROR(_xll.qlIndexFixing(IndexON,D3037,TRUE,_xll.ohTrigger(RecalcTrigger,TriggerON)),NA())</f>
        <v>1.285410501942863E-2</v>
      </c>
      <c r="H3037" s="42">
        <f>_xll.qlCalendarAdvance(Calendar,$H3036,B3037,"f",FALSE)</f>
        <v>60763</v>
      </c>
      <c r="I3037" s="177">
        <f>_xll.qlInterestRateIndexValueDate(Index1M,$H3037)</f>
        <v>60765</v>
      </c>
      <c r="J3037" s="182">
        <f>IFERROR(_xll.qlIndexFixing(Index1M,$H3037,TRUE,_xll.ohTrigger(RecalcTrigger,Trigger1M)),NA())</f>
        <v>1.251144296504747E-2</v>
      </c>
      <c r="K3037" s="44" t="e">
        <f>IFERROR(_xll.qlIndexFixing(Index3M,H3037,TRUE,_xll.ohTrigger(RecalcTrigger,Trigger3M)),NA())</f>
        <v>#N/A</v>
      </c>
      <c r="L3037" s="44">
        <f>IFERROR(_xll.qlIndexFixing(Index6M,$H3037,TRUE,_xll.ohTrigger(RecalcTrigger,Trigger6M)),NA())</f>
        <v>1.2542478763489759E-2</v>
      </c>
      <c r="M3037" s="183">
        <f>IFERROR(_xll.qlIndexFixing(Index1Y,$H3037,TRUE,_xll.ohTrigger(RecalcTrigger,Trigger1Y)),NA())</f>
        <v>1.3053915661046064E-2</v>
      </c>
      <c r="N3037" s="182">
        <f>IFERROR(_xll.qlIndexFixing(ONIndex1M,I3037,TRUE,_xll.ohTrigger(RecalcTrigger,Trigger1M)),NA())</f>
        <v>1.2494800008564511E-2</v>
      </c>
      <c r="O3037" s="44" t="e">
        <f>IFERROR(_xll.qlIndexFixing(ONIndex3M,I3037,TRUE,_xll.ohTrigger(RecalcTrigger,Trigger3M)),NA())</f>
        <v>#N/A</v>
      </c>
      <c r="P3037" s="44">
        <f>IFERROR(_xll.qlIndexFixing(ONIndex6M,I3037,TRUE,_xll.ohTrigger(RecalcTrigger,Trigger6M)),NA())</f>
        <v>1.2492317034258349E-2</v>
      </c>
      <c r="Q3037" s="183">
        <f>IFERROR(_xll.qlIndexFixing(ONIndex1Y,I3037,TRUE,_xll.ohTrigger(RecalcTrigger,Trigger1Y)),NA())</f>
        <v>1.2790423908564108E-2</v>
      </c>
    </row>
    <row r="3038" spans="2:17" x14ac:dyDescent="0.2">
      <c r="B3038" s="39" t="s">
        <v>42</v>
      </c>
      <c r="D3038" s="42">
        <f>_xll.qlCalendarAdvance(Calendar,$D3037,B3038,"f",FALSE)</f>
        <v>60770</v>
      </c>
      <c r="E3038" s="177">
        <f>_xll.qlInterestRateIndexValueDate(IndexON,D3038)</f>
        <v>60770</v>
      </c>
      <c r="F3038" s="193">
        <f>IFERROR(_xll.qlIndexFixing(IndexON,D3038,TRUE,_xll.ohTrigger(RecalcTrigger,TriggerON)),NA())</f>
        <v>1.2858957424946027E-2</v>
      </c>
      <c r="H3038" s="42">
        <f>_xll.qlCalendarAdvance(Calendar,$H3037,B3038,"f",FALSE)</f>
        <v>60770</v>
      </c>
      <c r="I3038" s="177">
        <f>_xll.qlInterestRateIndexValueDate(Index1M,$H3038)</f>
        <v>60772</v>
      </c>
      <c r="J3038" s="182">
        <f>IFERROR(_xll.qlIndexFixing(Index1M,$H3038,TRUE,_xll.ohTrigger(RecalcTrigger,Trigger1M)),NA())</f>
        <v>1.251747537290071E-2</v>
      </c>
      <c r="K3038" s="44" t="e">
        <f>IFERROR(_xll.qlIndexFixing(Index3M,H3038,TRUE,_xll.ohTrigger(RecalcTrigger,Trigger3M)),NA())</f>
        <v>#N/A</v>
      </c>
      <c r="L3038" s="44">
        <f>IFERROR(_xll.qlIndexFixing(Index6M,$H3038,TRUE,_xll.ohTrigger(RecalcTrigger,Trigger6M)),NA())</f>
        <v>1.254348527930196E-2</v>
      </c>
      <c r="M3038" s="183">
        <f>IFERROR(_xll.qlIndexFixing(Index1Y,$H3038,TRUE,_xll.ohTrigger(RecalcTrigger,Trigger1Y)),NA())</f>
        <v>1.30609347435431E-2</v>
      </c>
      <c r="N3038" s="182">
        <f>IFERROR(_xll.qlIndexFixing(ONIndex1M,I3038,TRUE,_xll.ohTrigger(RecalcTrigger,Trigger1M)),NA())</f>
        <v>1.2500836512341351E-2</v>
      </c>
      <c r="O3038" s="44" t="e">
        <f>IFERROR(_xll.qlIndexFixing(ONIndex3M,I3038,TRUE,_xll.ohTrigger(RecalcTrigger,Trigger3M)),NA())</f>
        <v>#N/A</v>
      </c>
      <c r="P3038" s="44">
        <f>IFERROR(_xll.qlIndexFixing(ONIndex6M,I3038,TRUE,_xll.ohTrigger(RecalcTrigger,Trigger6M)),NA())</f>
        <v>1.2492713345562123E-2</v>
      </c>
      <c r="Q3038" s="183">
        <f>IFERROR(_xll.qlIndexFixing(ONIndex1Y,I3038,TRUE,_xll.ohTrigger(RecalcTrigger,Trigger1Y)),NA())</f>
        <v>1.2797566401161475E-2</v>
      </c>
    </row>
    <row r="3039" spans="2:17" x14ac:dyDescent="0.2">
      <c r="B3039" s="39" t="s">
        <v>42</v>
      </c>
      <c r="D3039" s="42">
        <f>_xll.qlCalendarAdvance(Calendar,$D3038,B3039,"f",FALSE)</f>
        <v>60777</v>
      </c>
      <c r="E3039" s="177">
        <f>_xll.qlInterestRateIndexValueDate(IndexON,D3039)</f>
        <v>60777</v>
      </c>
      <c r="F3039" s="193">
        <f>IFERROR(_xll.qlIndexFixing(IndexON,D3039,TRUE,_xll.ohTrigger(RecalcTrigger,TriggerON)),NA())</f>
        <v>1.2863804684100089E-2</v>
      </c>
      <c r="H3039" s="42">
        <f>_xll.qlCalendarAdvance(Calendar,$H3038,B3039,"f",FALSE)</f>
        <v>60777</v>
      </c>
      <c r="I3039" s="177">
        <f>_xll.qlInterestRateIndexValueDate(Index1M,$H3039)</f>
        <v>60779</v>
      </c>
      <c r="J3039" s="182">
        <f>IFERROR(_xll.qlIndexFixing(Index1M,$H3039,TRUE,_xll.ohTrigger(RecalcTrigger,Trigger1M)),NA())</f>
        <v>1.2523501313177476E-2</v>
      </c>
      <c r="K3039" s="44" t="e">
        <f>IFERROR(_xll.qlIndexFixing(Index3M,H3039,TRUE,_xll.ohTrigger(RecalcTrigger,Trigger3M)),NA())</f>
        <v>#N/A</v>
      </c>
      <c r="L3039" s="44">
        <f>IFERROR(_xll.qlIndexFixing(Index6M,$H3039,TRUE,_xll.ohTrigger(RecalcTrigger,Trigger6M)),NA())</f>
        <v>1.2544540163984361E-2</v>
      </c>
      <c r="M3039" s="183">
        <f>IFERROR(_xll.qlIndexFixing(Index1Y,$H3039,TRUE,_xll.ohTrigger(RecalcTrigger,Trigger1Y)),NA())</f>
        <v>1.3067945063721047E-2</v>
      </c>
      <c r="N3039" s="182">
        <f>IFERROR(_xll.qlIndexFixing(ONIndex1M,I3039,TRUE,_xll.ohTrigger(RecalcTrigger,Trigger1M)),NA())</f>
        <v>1.2506866589578891E-2</v>
      </c>
      <c r="O3039" s="44" t="e">
        <f>IFERROR(_xll.qlIndexFixing(ONIndex3M,I3039,TRUE,_xll.ohTrigger(RecalcTrigger,Trigger3M)),NA())</f>
        <v>#N/A</v>
      </c>
      <c r="P3039" s="44">
        <f>IFERROR(_xll.qlIndexFixing(ONIndex6M,I3039,TRUE,_xll.ohTrigger(RecalcTrigger,Trigger6M)),NA())</f>
        <v>1.2493156861266286E-2</v>
      </c>
      <c r="Q3039" s="183">
        <f>IFERROR(_xll.qlIndexFixing(ONIndex1Y,I3039,TRUE,_xll.ohTrigger(RecalcTrigger,Trigger1Y)),NA())</f>
        <v>1.2804700913102707E-2</v>
      </c>
    </row>
    <row r="3040" spans="2:17" x14ac:dyDescent="0.2">
      <c r="B3040" s="39" t="s">
        <v>42</v>
      </c>
      <c r="D3040" s="42">
        <f>_xll.qlCalendarAdvance(Calendar,$D3039,B3040,"f",FALSE)</f>
        <v>60784</v>
      </c>
      <c r="E3040" s="177">
        <f>_xll.qlInterestRateIndexValueDate(IndexON,D3040)</f>
        <v>60784</v>
      </c>
      <c r="F3040" s="193">
        <f>IFERROR(_xll.qlIndexFixing(IndexON,D3040,TRUE,_xll.ohTrigger(RecalcTrigger,TriggerON)),NA())</f>
        <v>1.2868646779065074E-2</v>
      </c>
      <c r="H3040" s="42">
        <f>_xll.qlCalendarAdvance(Calendar,$H3039,B3040,"f",FALSE)</f>
        <v>60784</v>
      </c>
      <c r="I3040" s="177">
        <f>_xll.qlInterestRateIndexValueDate(Index1M,$H3040)</f>
        <v>60786</v>
      </c>
      <c r="J3040" s="182">
        <f>IFERROR(_xll.qlIndexFixing(Index1M,$H3040,TRUE,_xll.ohTrigger(RecalcTrigger,Trigger1M)),NA())</f>
        <v>1.2529520763175928E-2</v>
      </c>
      <c r="K3040" s="44" t="e">
        <f>IFERROR(_xll.qlIndexFixing(Index3M,H3040,TRUE,_xll.ohTrigger(RecalcTrigger,Trigger3M)),NA())</f>
        <v>#N/A</v>
      </c>
      <c r="L3040" s="44">
        <f>IFERROR(_xll.qlIndexFixing(Index6M,$H3040,TRUE,_xll.ohTrigger(RecalcTrigger,Trigger6M)),NA())</f>
        <v>1.2544702993880138E-2</v>
      </c>
      <c r="M3040" s="183">
        <f>IFERROR(_xll.qlIndexFixing(Index1Y,$H3040,TRUE,_xll.ohTrigger(RecalcTrigger,Trigger1Y)),NA())</f>
        <v>1.3074946592867969E-2</v>
      </c>
      <c r="N3040" s="182">
        <f>IFERROR(_xll.qlIndexFixing(ONIndex1M,I3040,TRUE,_xll.ohTrigger(RecalcTrigger,Trigger1M)),NA())</f>
        <v>1.2512890217735162E-2</v>
      </c>
      <c r="O3040" s="44" t="e">
        <f>IFERROR(_xll.qlIndexFixing(ONIndex3M,I3040,TRUE,_xll.ohTrigger(RecalcTrigger,Trigger3M)),NA())</f>
        <v>#N/A</v>
      </c>
      <c r="P3040" s="44">
        <f>IFERROR(_xll.qlIndexFixing(ONIndex6M,I3040,TRUE,_xll.ohTrigger(RecalcTrigger,Trigger6M)),NA())</f>
        <v>1.2493647648996742E-2</v>
      </c>
      <c r="Q3040" s="183">
        <f>IFERROR(_xll.qlIndexFixing(ONIndex1Y,I3040,TRUE,_xll.ohTrigger(RecalcTrigger,Trigger1Y)),NA())</f>
        <v>1.2811827416170374E-2</v>
      </c>
    </row>
    <row r="3041" spans="2:17" x14ac:dyDescent="0.2">
      <c r="B3041" s="39" t="s">
        <v>42</v>
      </c>
      <c r="D3041" s="42">
        <f>_xll.qlCalendarAdvance(Calendar,$D3040,B3041,"f",FALSE)</f>
        <v>60791</v>
      </c>
      <c r="E3041" s="177">
        <f>_xll.qlInterestRateIndexValueDate(IndexON,D3041)</f>
        <v>60791</v>
      </c>
      <c r="F3041" s="193">
        <f>IFERROR(_xll.qlIndexFixing(IndexON,D3041,TRUE,_xll.ohTrigger(RecalcTrigger,TriggerON)),NA())</f>
        <v>1.2873483691375753E-2</v>
      </c>
      <c r="H3041" s="42">
        <f>_xll.qlCalendarAdvance(Calendar,$H3040,B3041,"f",FALSE)</f>
        <v>60791</v>
      </c>
      <c r="I3041" s="177">
        <f>_xll.qlInterestRateIndexValueDate(Index1M,$H3041)</f>
        <v>60793</v>
      </c>
      <c r="J3041" s="182">
        <f>IFERROR(_xll.qlIndexFixing(Index1M,$H3041,TRUE,_xll.ohTrigger(RecalcTrigger,Trigger1M)),NA())</f>
        <v>1.253553370018673E-2</v>
      </c>
      <c r="K3041" s="44" t="e">
        <f>IFERROR(_xll.qlIndexFixing(Index3M,H3041,TRUE,_xll.ohTrigger(RecalcTrigger,Trigger3M)),NA())</f>
        <v>#N/A</v>
      </c>
      <c r="L3041" s="44">
        <f>IFERROR(_xll.qlIndexFixing(Index6M,$H3041,TRUE,_xll.ohTrigger(RecalcTrigger,Trigger6M)),NA())</f>
        <v>1.2545844237887413E-2</v>
      </c>
      <c r="M3041" s="183">
        <f>IFERROR(_xll.qlIndexFixing(Index1Y,$H3041,TRUE,_xll.ohTrigger(RecalcTrigger,Trigger1Y)),NA())</f>
        <v>1.3081939302271488E-2</v>
      </c>
      <c r="N3041" s="182">
        <f>IFERROR(_xll.qlIndexFixing(ONIndex1M,I3041,TRUE,_xll.ohTrigger(RecalcTrigger,Trigger1M)),NA())</f>
        <v>1.2518907373948451E-2</v>
      </c>
      <c r="O3041" s="44" t="e">
        <f>IFERROR(_xll.qlIndexFixing(ONIndex3M,I3041,TRUE,_xll.ohTrigger(RecalcTrigger,Trigger3M)),NA())</f>
        <v>#N/A</v>
      </c>
      <c r="P3041" s="44">
        <f>IFERROR(_xll.qlIndexFixing(ONIndex6M,I3041,TRUE,_xll.ohTrigger(RecalcTrigger,Trigger6M)),NA())</f>
        <v>1.2494185776219524E-2</v>
      </c>
      <c r="Q3041" s="183">
        <f>IFERROR(_xll.qlIndexFixing(ONIndex1Y,I3041,TRUE,_xll.ohTrigger(RecalcTrigger,Trigger1Y)),NA())</f>
        <v>1.281894588230692E-2</v>
      </c>
    </row>
    <row r="3042" spans="2:17" x14ac:dyDescent="0.2">
      <c r="B3042" s="39" t="s">
        <v>42</v>
      </c>
      <c r="D3042" s="42">
        <f>_xll.qlCalendarAdvance(Calendar,$D3041,B3042,"f",FALSE)</f>
        <v>60798</v>
      </c>
      <c r="E3042" s="177">
        <f>_xll.qlInterestRateIndexValueDate(IndexON,D3042)</f>
        <v>60798</v>
      </c>
      <c r="F3042" s="193">
        <f>IFERROR(_xll.qlIndexFixing(IndexON,D3042,TRUE,_xll.ohTrigger(RecalcTrigger,TriggerON)),NA())</f>
        <v>1.287831540272677E-2</v>
      </c>
      <c r="H3042" s="42">
        <f>_xll.qlCalendarAdvance(Calendar,$H3041,B3042,"f",FALSE)</f>
        <v>60798</v>
      </c>
      <c r="I3042" s="177">
        <f>_xll.qlInterestRateIndexValueDate(Index1M,$H3042)</f>
        <v>60800</v>
      </c>
      <c r="J3042" s="182">
        <f>IFERROR(_xll.qlIndexFixing(Index1M,$H3042,TRUE,_xll.ohTrigger(RecalcTrigger,Trigger1M)),NA())</f>
        <v>1.2541540101503046E-2</v>
      </c>
      <c r="K3042" s="44" t="e">
        <f>IFERROR(_xll.qlIndexFixing(Index3M,H3042,TRUE,_xll.ohTrigger(RecalcTrigger,Trigger3M)),NA())</f>
        <v>#N/A</v>
      </c>
      <c r="L3042" s="44">
        <f>IFERROR(_xll.qlIndexFixing(Index6M,$H3042,TRUE,_xll.ohTrigger(RecalcTrigger,Trigger6M)),NA())</f>
        <v>1.2547034035324816E-2</v>
      </c>
      <c r="M3042" s="183">
        <f>IFERROR(_xll.qlIndexFixing(Index1Y,$H3042,TRUE,_xll.ohTrigger(RecalcTrigger,Trigger1Y)),NA())</f>
        <v>1.3088923163218793E-2</v>
      </c>
      <c r="N3042" s="182">
        <f>IFERROR(_xll.qlIndexFixing(ONIndex1M,I3042,TRUE,_xll.ohTrigger(RecalcTrigger,Trigger1M)),NA())</f>
        <v>1.2524918035756727E-2</v>
      </c>
      <c r="O3042" s="44" t="e">
        <f>IFERROR(_xll.qlIndexFixing(ONIndex3M,I3042,TRUE,_xll.ohTrigger(RecalcTrigger,Trigger3M)),NA())</f>
        <v>#N/A</v>
      </c>
      <c r="P3042" s="44">
        <f>IFERROR(_xll.qlIndexFixing(ONIndex6M,I3042,TRUE,_xll.ohTrigger(RecalcTrigger,Trigger6M)),NA())</f>
        <v>1.2494771310720409E-2</v>
      </c>
      <c r="Q3042" s="183">
        <f>IFERROR(_xll.qlIndexFixing(ONIndex1Y,I3042,TRUE,_xll.ohTrigger(RecalcTrigger,Trigger1Y)),NA())</f>
        <v>1.282605628345479E-2</v>
      </c>
    </row>
    <row r="3043" spans="2:17" x14ac:dyDescent="0.2">
      <c r="B3043" s="39" t="s">
        <v>42</v>
      </c>
      <c r="D3043" s="42">
        <f>_xll.qlCalendarAdvance(Calendar,$D3042,B3043,"f",FALSE)</f>
        <v>60805</v>
      </c>
      <c r="E3043" s="177">
        <f>_xll.qlInterestRateIndexValueDate(IndexON,D3043)</f>
        <v>60805</v>
      </c>
      <c r="F3043" s="193">
        <f>IFERROR(_xll.qlIndexFixing(IndexON,D3043,TRUE,_xll.ohTrigger(RecalcTrigger,TriggerON)),NA())</f>
        <v>1.2883141895052574E-2</v>
      </c>
      <c r="H3043" s="42">
        <f>_xll.qlCalendarAdvance(Calendar,$H3042,B3043,"f",FALSE)</f>
        <v>60805</v>
      </c>
      <c r="I3043" s="177">
        <f>_xll.qlInterestRateIndexValueDate(Index1M,$H3043)</f>
        <v>60807</v>
      </c>
      <c r="J3043" s="182">
        <f>IFERROR(_xll.qlIndexFixing(Index1M,$H3043,TRUE,_xll.ohTrigger(RecalcTrigger,Trigger1M)),NA())</f>
        <v>1.2547539944420538E-2</v>
      </c>
      <c r="K3043" s="44" t="e">
        <f>IFERROR(_xll.qlIndexFixing(Index3M,H3043,TRUE,_xll.ohTrigger(RecalcTrigger,Trigger3M)),NA())</f>
        <v>#N/A</v>
      </c>
      <c r="L3043" s="44">
        <f>IFERROR(_xll.qlIndexFixing(Index6M,$H3043,TRUE,_xll.ohTrigger(RecalcTrigger,Trigger6M)),NA())</f>
        <v>1.2548272454264672E-2</v>
      </c>
      <c r="M3043" s="183">
        <f>IFERROR(_xll.qlIndexFixing(Index1Y,$H3043,TRUE,_xll.ohTrigger(RecalcTrigger,Trigger1Y)),NA())</f>
        <v>1.3095898146996413E-2</v>
      </c>
      <c r="N3043" s="182">
        <f>IFERROR(_xll.qlIndexFixing(ONIndex1M,I3043,TRUE,_xll.ohTrigger(RecalcTrigger,Trigger1M)),NA())</f>
        <v>1.2530922180298276E-2</v>
      </c>
      <c r="O3043" s="44" t="e">
        <f>IFERROR(_xll.qlIndexFixing(ONIndex3M,I3043,TRUE,_xll.ohTrigger(RecalcTrigger,Trigger3M)),NA())</f>
        <v>#N/A</v>
      </c>
      <c r="P3043" s="44">
        <f>IFERROR(_xll.qlIndexFixing(ONIndex6M,I3043,TRUE,_xll.ohTrigger(RecalcTrigger,Trigger6M)),NA())</f>
        <v>1.2495404319805559E-2</v>
      </c>
      <c r="Q3043" s="183">
        <f>IFERROR(_xll.qlIndexFixing(ONIndex1Y,I3043,TRUE,_xll.ohTrigger(RecalcTrigger,Trigger1Y)),NA())</f>
        <v>1.2833158591236682E-2</v>
      </c>
    </row>
    <row r="3044" spans="2:17" x14ac:dyDescent="0.2">
      <c r="B3044" s="39" t="s">
        <v>42</v>
      </c>
      <c r="D3044" s="42">
        <f>_xll.qlCalendarAdvance(Calendar,$D3043,B3044,"f",FALSE)</f>
        <v>60812</v>
      </c>
      <c r="E3044" s="177">
        <f>_xll.qlInterestRateIndexValueDate(IndexON,D3044)</f>
        <v>60812</v>
      </c>
      <c r="F3044" s="193">
        <f>IFERROR(_xll.qlIndexFixing(IndexON,D3044,TRUE,_xll.ohTrigger(RecalcTrigger,TriggerON)),NA())</f>
        <v>1.2887963150127746E-2</v>
      </c>
      <c r="H3044" s="42">
        <f>_xll.qlCalendarAdvance(Calendar,$H3043,B3044,"f",FALSE)</f>
        <v>60812</v>
      </c>
      <c r="I3044" s="177">
        <f>_xll.qlInterestRateIndexValueDate(Index1M,$H3044)</f>
        <v>60814</v>
      </c>
      <c r="J3044" s="182">
        <f>IFERROR(_xll.qlIndexFixing(Index1M,$H3044,TRUE,_xll.ohTrigger(RecalcTrigger,Trigger1M)),NA())</f>
        <v>1.2553533206234868E-2</v>
      </c>
      <c r="K3044" s="44" t="e">
        <f>IFERROR(_xll.qlIndexFixing(Index3M,H3044,TRUE,_xll.ohTrigger(RecalcTrigger,Trigger3M)),NA())</f>
        <v>#N/A</v>
      </c>
      <c r="L3044" s="44">
        <f>IFERROR(_xll.qlIndexFixing(Index6M,$H3044,TRUE,_xll.ohTrigger(RecalcTrigger,Trigger6M)),NA())</f>
        <v>1.2550542503029512E-2</v>
      </c>
      <c r="M3044" s="183">
        <f>IFERROR(_xll.qlIndexFixing(Index1Y,$H3044,TRUE,_xll.ohTrigger(RecalcTrigger,Trigger1Y)),NA())</f>
        <v>1.3102864224890442E-2</v>
      </c>
      <c r="N3044" s="182">
        <f>IFERROR(_xll.qlIndexFixing(ONIndex1M,I3044,TRUE,_xll.ohTrigger(RecalcTrigger,Trigger1M)),NA())</f>
        <v>1.2536919785031131E-2</v>
      </c>
      <c r="O3044" s="44" t="e">
        <f>IFERROR(_xll.qlIndexFixing(ONIndex3M,I3044,TRUE,_xll.ohTrigger(RecalcTrigger,Trigger3M)),NA())</f>
        <v>#N/A</v>
      </c>
      <c r="P3044" s="44">
        <f>IFERROR(_xll.qlIndexFixing(ONIndex6M,I3044,TRUE,_xll.ohTrigger(RecalcTrigger,Trigger6M)),NA())</f>
        <v>1.2496084871100877E-2</v>
      </c>
      <c r="Q3044" s="183">
        <f>IFERROR(_xll.qlIndexFixing(ONIndex1Y,I3044,TRUE,_xll.ohTrigger(RecalcTrigger,Trigger1Y)),NA())</f>
        <v>1.2840252777674976E-2</v>
      </c>
    </row>
    <row r="3045" spans="2:17" x14ac:dyDescent="0.2">
      <c r="B3045" s="39" t="s">
        <v>42</v>
      </c>
      <c r="D3045" s="42">
        <f>_xll.qlCalendarAdvance(Calendar,$D3044,B3045,"f",FALSE)</f>
        <v>60819</v>
      </c>
      <c r="E3045" s="177">
        <f>_xll.qlInterestRateIndexValueDate(IndexON,D3045)</f>
        <v>60819</v>
      </c>
      <c r="F3045" s="193">
        <f>IFERROR(_xll.qlIndexFixing(IndexON,D3045,TRUE,_xll.ohTrigger(RecalcTrigger,TriggerON)),NA())</f>
        <v>1.2892779149886735E-2</v>
      </c>
      <c r="H3045" s="42">
        <f>_xll.qlCalendarAdvance(Calendar,$H3044,B3045,"f",FALSE)</f>
        <v>60819</v>
      </c>
      <c r="I3045" s="177">
        <f>_xll.qlInterestRateIndexValueDate(Index1M,$H3045)</f>
        <v>60821</v>
      </c>
      <c r="J3045" s="182">
        <f>IFERROR(_xll.qlIndexFixing(Index1M,$H3045,TRUE,_xll.ohTrigger(RecalcTrigger,Trigger1M)),NA())</f>
        <v>1.2559519864234203E-2</v>
      </c>
      <c r="K3045" s="44" t="e">
        <f>IFERROR(_xll.qlIndexFixing(Index3M,H3045,TRUE,_xll.ohTrigger(RecalcTrigger,Trigger3M)),NA())</f>
        <v>#N/A</v>
      </c>
      <c r="L3045" s="44">
        <f>IFERROR(_xll.qlIndexFixing(Index6M,$H3045,TRUE,_xll.ohTrigger(RecalcTrigger,Trigger6M)),NA())</f>
        <v>1.2551889030534924E-2</v>
      </c>
      <c r="M3045" s="183">
        <f>IFERROR(_xll.qlIndexFixing(Index1Y,$H3045,TRUE,_xll.ohTrigger(RecalcTrigger,Trigger1Y)),NA())</f>
        <v>1.3109821368186095E-2</v>
      </c>
      <c r="N3045" s="182">
        <f>IFERROR(_xll.qlIndexFixing(ONIndex1M,I3045,TRUE,_xll.ohTrigger(RecalcTrigger,Trigger1M)),NA())</f>
        <v>1.2542910827253451E-2</v>
      </c>
      <c r="O3045" s="44" t="e">
        <f>IFERROR(_xll.qlIndexFixing(ONIndex3M,I3045,TRUE,_xll.ohTrigger(RecalcTrigger,Trigger3M)),NA())</f>
        <v>#N/A</v>
      </c>
      <c r="P3045" s="44">
        <f>IFERROR(_xll.qlIndexFixing(ONIndex6M,I3045,TRUE,_xll.ohTrigger(RecalcTrigger,Trigger6M)),NA())</f>
        <v>1.2496813032152332E-2</v>
      </c>
      <c r="Q3045" s="183">
        <f>IFERROR(_xll.qlIndexFixing(ONIndex1Y,I3045,TRUE,_xll.ohTrigger(RecalcTrigger,Trigger1Y)),NA())</f>
        <v>1.2847338814552245E-2</v>
      </c>
    </row>
    <row r="3046" spans="2:17" x14ac:dyDescent="0.2">
      <c r="B3046" s="39" t="s">
        <v>42</v>
      </c>
      <c r="D3046" s="42">
        <f>_xll.qlCalendarAdvance(Calendar,$D3045,B3046,"f",FALSE)</f>
        <v>60826</v>
      </c>
      <c r="E3046" s="177">
        <f>_xll.qlInterestRateIndexValueDate(IndexON,D3046)</f>
        <v>60826</v>
      </c>
      <c r="F3046" s="193">
        <f>IFERROR(_xll.qlIndexFixing(IndexON,D3046,TRUE,_xll.ohTrigger(RecalcTrigger,TriggerON)),NA())</f>
        <v>1.2897589875784377E-2</v>
      </c>
      <c r="H3046" s="42">
        <f>_xll.qlCalendarAdvance(Calendar,$H3045,B3046,"f",FALSE)</f>
        <v>60826</v>
      </c>
      <c r="I3046" s="177">
        <f>_xll.qlInterestRateIndexValueDate(Index1M,$H3046)</f>
        <v>60828</v>
      </c>
      <c r="J3046" s="182">
        <f>IFERROR(_xll.qlIndexFixing(Index1M,$H3046,TRUE,_xll.ohTrigger(RecalcTrigger,Trigger1M)),NA())</f>
        <v>1.2565499895711707E-2</v>
      </c>
      <c r="K3046" s="44" t="e">
        <f>IFERROR(_xll.qlIndexFixing(Index3M,H3046,TRUE,_xll.ohTrigger(RecalcTrigger,Trigger3M)),NA())</f>
        <v>#N/A</v>
      </c>
      <c r="L3046" s="44">
        <f>IFERROR(_xll.qlIndexFixing(Index6M,$H3046,TRUE,_xll.ohTrigger(RecalcTrigger,Trigger6M)),NA())</f>
        <v>1.2553284403479855E-2</v>
      </c>
      <c r="M3046" s="183">
        <f>IFERROR(_xll.qlIndexFixing(Index1Y,$H3046,TRUE,_xll.ohTrigger(RecalcTrigger,Trigger1Y)),NA())</f>
        <v>1.3116769548168587E-2</v>
      </c>
      <c r="N3046" s="182">
        <f>IFERROR(_xll.qlIndexFixing(ONIndex1M,I3046,TRUE,_xll.ohTrigger(RecalcTrigger,Trigger1M)),NA())</f>
        <v>1.2548895284263395E-2</v>
      </c>
      <c r="O3046" s="44" t="e">
        <f>IFERROR(_xll.qlIndexFixing(ONIndex3M,I3046,TRUE,_xll.ohTrigger(RecalcTrigger,Trigger3M)),NA())</f>
        <v>#N/A</v>
      </c>
      <c r="P3046" s="44">
        <f>IFERROR(_xll.qlIndexFixing(ONIndex6M,I3046,TRUE,_xll.ohTrigger(RecalcTrigger,Trigger6M)),NA())</f>
        <v>1.249758887058583E-2</v>
      </c>
      <c r="Q3046" s="183">
        <f>IFERROR(_xll.qlIndexFixing(ONIndex1Y,I3046,TRUE,_xll.ohTrigger(RecalcTrigger,Trigger1Y)),NA())</f>
        <v>1.2854416673651059E-2</v>
      </c>
    </row>
    <row r="3047" spans="2:17" x14ac:dyDescent="0.2">
      <c r="B3047" s="39" t="s">
        <v>42</v>
      </c>
      <c r="D3047" s="42">
        <f>_xll.qlCalendarAdvance(Calendar,$D3046,B3047,"f",FALSE)</f>
        <v>60833</v>
      </c>
      <c r="E3047" s="177">
        <f>_xll.qlInterestRateIndexValueDate(IndexON,D3047)</f>
        <v>60833</v>
      </c>
      <c r="F3047" s="193">
        <f>IFERROR(_xll.qlIndexFixing(IndexON,D3047,TRUE,_xll.ohTrigger(RecalcTrigger,TriggerON)),NA())</f>
        <v>1.290239530999493E-2</v>
      </c>
      <c r="H3047" s="42">
        <f>_xll.qlCalendarAdvance(Calendar,$H3046,B3047,"f",FALSE)</f>
        <v>60833</v>
      </c>
      <c r="I3047" s="177">
        <f>_xll.qlInterestRateIndexValueDate(Index1M,$H3047)</f>
        <v>60835</v>
      </c>
      <c r="J3047" s="182">
        <f>IFERROR(_xll.qlIndexFixing(Index1M,$H3047,TRUE,_xll.ohTrigger(RecalcTrigger,Trigger1M)),NA())</f>
        <v>1.2571473277963041E-2</v>
      </c>
      <c r="K3047" s="44" t="e">
        <f>IFERROR(_xll.qlIndexFixing(Index3M,H3047,TRUE,_xll.ohTrigger(RecalcTrigger,Trigger3M)),NA())</f>
        <v>#N/A</v>
      </c>
      <c r="L3047" s="44">
        <f>IFERROR(_xll.qlIndexFixing(Index6M,$H3047,TRUE,_xll.ohTrigger(RecalcTrigger,Trigger6M)),NA())</f>
        <v>1.2554728689961235E-2</v>
      </c>
      <c r="M3047" s="183">
        <f>IFERROR(_xll.qlIndexFixing(Index1Y,$H3047,TRUE,_xll.ohTrigger(RecalcTrigger,Trigger1Y)),NA())</f>
        <v>1.312370873612204E-2</v>
      </c>
      <c r="N3047" s="182">
        <f>IFERROR(_xll.qlIndexFixing(ONIndex1M,I3047,TRUE,_xll.ohTrigger(RecalcTrigger,Trigger1M)),NA())</f>
        <v>1.255487313343906E-2</v>
      </c>
      <c r="O3047" s="44" t="e">
        <f>IFERROR(_xll.qlIndexFixing(ONIndex3M,I3047,TRUE,_xll.ohTrigger(RecalcTrigger,Trigger3M)),NA())</f>
        <v>#N/A</v>
      </c>
      <c r="P3047" s="44">
        <f>IFERROR(_xll.qlIndexFixing(ONIndex6M,I3047,TRUE,_xll.ohTrigger(RecalcTrigger,Trigger6M)),NA())</f>
        <v>1.2498412453867402E-2</v>
      </c>
      <c r="Q3047" s="183">
        <f>IFERROR(_xll.qlIndexFixing(ONIndex1Y,I3047,TRUE,_xll.ohTrigger(RecalcTrigger,Trigger1Y)),NA())</f>
        <v>1.2861486326993798E-2</v>
      </c>
    </row>
    <row r="3048" spans="2:17" x14ac:dyDescent="0.2">
      <c r="B3048" s="39" t="s">
        <v>42</v>
      </c>
      <c r="D3048" s="42">
        <f>_xll.qlCalendarAdvance(Calendar,$D3047,B3048,"f",FALSE)</f>
        <v>60840</v>
      </c>
      <c r="E3048" s="177">
        <f>_xll.qlInterestRateIndexValueDate(IndexON,D3048)</f>
        <v>60840</v>
      </c>
      <c r="F3048" s="193">
        <f>IFERROR(_xll.qlIndexFixing(IndexON,D3048,TRUE,_xll.ohTrigger(RecalcTrigger,TriggerON)),NA())</f>
        <v>1.2907195434133101E-2</v>
      </c>
      <c r="H3048" s="42">
        <f>_xll.qlCalendarAdvance(Calendar,$H3047,B3048,"f",FALSE)</f>
        <v>60840</v>
      </c>
      <c r="I3048" s="177">
        <f>_xll.qlInterestRateIndexValueDate(Index1M,$H3048)</f>
        <v>60842</v>
      </c>
      <c r="J3048" s="182">
        <f>IFERROR(_xll.qlIndexFixing(Index1M,$H3048,TRUE,_xll.ohTrigger(RecalcTrigger,Trigger1M)),NA())</f>
        <v>1.2577439988283867E-2</v>
      </c>
      <c r="K3048" s="44" t="e">
        <f>IFERROR(_xll.qlIndexFixing(Index3M,H3048,TRUE,_xll.ohTrigger(RecalcTrigger,Trigger3M)),NA())</f>
        <v>#N/A</v>
      </c>
      <c r="L3048" s="44">
        <f>IFERROR(_xll.qlIndexFixing(Index6M,$H3048,TRUE,_xll.ohTrigger(RecalcTrigger,Trigger6M)),NA())</f>
        <v>1.2556221958079854E-2</v>
      </c>
      <c r="M3048" s="183">
        <f>IFERROR(_xll.qlIndexFixing(Index1Y,$H3048,TRUE,_xll.ohTrigger(RecalcTrigger,Trigger1Y)),NA())</f>
        <v>1.3130638903330136E-2</v>
      </c>
      <c r="N3048" s="182">
        <f>IFERROR(_xll.qlIndexFixing(ONIndex1M,I3048,TRUE,_xll.ohTrigger(RecalcTrigger,Trigger1M)),NA())</f>
        <v>1.2560844351998668E-2</v>
      </c>
      <c r="O3048" s="44" t="e">
        <f>IFERROR(_xll.qlIndexFixing(ONIndex3M,I3048,TRUE,_xll.ohTrigger(RecalcTrigger,Trigger3M)),NA())</f>
        <v>#N/A</v>
      </c>
      <c r="P3048" s="44">
        <f>IFERROR(_xll.qlIndexFixing(ONIndex6M,I3048,TRUE,_xll.ohTrigger(RecalcTrigger,Trigger6M)),NA())</f>
        <v>1.2499283849622955E-2</v>
      </c>
      <c r="Q3048" s="183">
        <f>IFERROR(_xll.qlIndexFixing(ONIndex1Y,I3048,TRUE,_xll.ohTrigger(RecalcTrigger,Trigger1Y)),NA())</f>
        <v>1.2868547746123227E-2</v>
      </c>
    </row>
    <row r="3049" spans="2:17" x14ac:dyDescent="0.2">
      <c r="B3049" s="39" t="s">
        <v>42</v>
      </c>
      <c r="D3049" s="42">
        <f>_xll.qlCalendarAdvance(Calendar,$D3048,B3049,"f",FALSE)</f>
        <v>60847</v>
      </c>
      <c r="E3049" s="177">
        <f>_xll.qlInterestRateIndexValueDate(IndexON,D3049)</f>
        <v>60847</v>
      </c>
      <c r="F3049" s="193">
        <f>IFERROR(_xll.qlIndexFixing(IndexON,D3049,TRUE,_xll.ohTrigger(RecalcTrigger,TriggerON)),NA())</f>
        <v>1.2911990229893533E-2</v>
      </c>
      <c r="H3049" s="42">
        <f>_xll.qlCalendarAdvance(Calendar,$H3048,B3049,"f",FALSE)</f>
        <v>60847</v>
      </c>
      <c r="I3049" s="177">
        <f>_xll.qlInterestRateIndexValueDate(Index1M,$H3049)</f>
        <v>60849</v>
      </c>
      <c r="J3049" s="182">
        <f>IFERROR(_xll.qlIndexFixing(Index1M,$H3049,TRUE,_xll.ohTrigger(RecalcTrigger,Trigger1M)),NA())</f>
        <v>1.2583400003964851E-2</v>
      </c>
      <c r="K3049" s="44" t="e">
        <f>IFERROR(_xll.qlIndexFixing(Index3M,H3049,TRUE,_xll.ohTrigger(RecalcTrigger,Trigger3M)),NA())</f>
        <v>#N/A</v>
      </c>
      <c r="L3049" s="44">
        <f>IFERROR(_xll.qlIndexFixing(Index6M,$H3049,TRUE,_xll.ohTrigger(RecalcTrigger,Trigger6M)),NA())</f>
        <v>1.2557764275940377E-2</v>
      </c>
      <c r="M3049" s="183">
        <f>IFERROR(_xll.qlIndexFixing(Index1Y,$H3049,TRUE,_xll.ohTrigger(RecalcTrigger,Trigger1Y)),NA())</f>
        <v>1.3137560021076121E-2</v>
      </c>
      <c r="N3049" s="182">
        <f>IFERROR(_xll.qlIndexFixing(ONIndex1M,I3049,TRUE,_xll.ohTrigger(RecalcTrigger,Trigger1M)),NA())</f>
        <v>1.2566808917480188E-2</v>
      </c>
      <c r="O3049" s="44" t="e">
        <f>IFERROR(_xll.qlIndexFixing(ONIndex3M,I3049,TRUE,_xll.ohTrigger(RecalcTrigger,Trigger3M)),NA())</f>
        <v>#N/A</v>
      </c>
      <c r="P3049" s="44">
        <f>IFERROR(_xll.qlIndexFixing(ONIndex6M,I3049,TRUE,_xll.ohTrigger(RecalcTrigger,Trigger6M)),NA())</f>
        <v>1.2500203125478393E-2</v>
      </c>
      <c r="Q3049" s="183">
        <f>IFERROR(_xll.qlIndexFixing(ONIndex1Y,I3049,TRUE,_xll.ohTrigger(RecalcTrigger,Trigger1Y)),NA())</f>
        <v>1.287560090314166E-2</v>
      </c>
    </row>
    <row r="3050" spans="2:17" x14ac:dyDescent="0.2">
      <c r="B3050" s="39" t="s">
        <v>42</v>
      </c>
      <c r="D3050" s="42">
        <f>_xll.qlCalendarAdvance(Calendar,$D3049,B3050,"f",FALSE)</f>
        <v>60854</v>
      </c>
      <c r="E3050" s="177">
        <f>_xll.qlInterestRateIndexValueDate(IndexON,D3050)</f>
        <v>60854</v>
      </c>
      <c r="F3050" s="193">
        <f>IFERROR(_xll.qlIndexFixing(IndexON,D3050,TRUE,_xll.ohTrigger(RecalcTrigger,TriggerON)),NA())</f>
        <v>1.2916779679210677E-2</v>
      </c>
      <c r="H3050" s="42">
        <f>_xll.qlCalendarAdvance(Calendar,$H3049,B3050,"f",FALSE)</f>
        <v>60854</v>
      </c>
      <c r="I3050" s="177">
        <f>_xll.qlInterestRateIndexValueDate(Index1M,$H3050)</f>
        <v>60856</v>
      </c>
      <c r="J3050" s="182">
        <f>IFERROR(_xll.qlIndexFixing(Index1M,$H3050,TRUE,_xll.ohTrigger(RecalcTrigger,Trigger1M)),NA())</f>
        <v>1.2589353302294159E-2</v>
      </c>
      <c r="K3050" s="44" t="e">
        <f>IFERROR(_xll.qlIndexFixing(Index3M,H3050,TRUE,_xll.ohTrigger(RecalcTrigger,Trigger3M)),NA())</f>
        <v>#N/A</v>
      </c>
      <c r="L3050" s="44">
        <f>IFERROR(_xll.qlIndexFixing(Index6M,$H3050,TRUE,_xll.ohTrigger(RecalcTrigger,Trigger6M)),NA())</f>
        <v>1.2559355711650042E-2</v>
      </c>
      <c r="M3050" s="183">
        <f>IFERROR(_xll.qlIndexFixing(Index1Y,$H3050,TRUE,_xll.ohTrigger(RecalcTrigger,Trigger1Y)),NA())</f>
        <v>1.3144472060643241E-2</v>
      </c>
      <c r="N3050" s="182">
        <f>IFERROR(_xll.qlIndexFixing(ONIndex1M,I3050,TRUE,_xll.ohTrigger(RecalcTrigger,Trigger1M)),NA())</f>
        <v>1.2572766807021907E-2</v>
      </c>
      <c r="O3050" s="44" t="e">
        <f>IFERROR(_xll.qlIndexFixing(ONIndex3M,I3050,TRUE,_xll.ohTrigger(RecalcTrigger,Trigger3M)),NA())</f>
        <v>#N/A</v>
      </c>
      <c r="P3050" s="44">
        <f>IFERROR(_xll.qlIndexFixing(ONIndex6M,I3050,TRUE,_xll.ohTrigger(RecalcTrigger,Trigger6M)),NA())</f>
        <v>1.2501170348739876E-2</v>
      </c>
      <c r="Q3050" s="183">
        <f>IFERROR(_xll.qlIndexFixing(ONIndex1Y,I3050,TRUE,_xll.ohTrigger(RecalcTrigger,Trigger1Y)),NA())</f>
        <v>1.2882645769911605E-2</v>
      </c>
    </row>
    <row r="3051" spans="2:17" x14ac:dyDescent="0.2">
      <c r="B3051" s="39" t="s">
        <v>42</v>
      </c>
      <c r="D3051" s="42">
        <f>_xll.qlCalendarAdvance(Calendar,$D3050,B3051,"f",FALSE)</f>
        <v>60861</v>
      </c>
      <c r="E3051" s="177">
        <f>_xll.qlInterestRateIndexValueDate(IndexON,D3051)</f>
        <v>60861</v>
      </c>
      <c r="F3051" s="193">
        <f>IFERROR(_xll.qlIndexFixing(IndexON,D3051,TRUE,_xll.ohTrigger(RecalcTrigger,TriggerON)),NA())</f>
        <v>1.2921563763859112E-2</v>
      </c>
      <c r="H3051" s="42">
        <f>_xll.qlCalendarAdvance(Calendar,$H3050,B3051,"f",FALSE)</f>
        <v>60861</v>
      </c>
      <c r="I3051" s="177">
        <f>_xll.qlInterestRateIndexValueDate(Index1M,$H3051)</f>
        <v>60863</v>
      </c>
      <c r="J3051" s="182">
        <f>IFERROR(_xll.qlIndexFixing(Index1M,$H3051,TRUE,_xll.ohTrigger(RecalcTrigger,Trigger1M)),NA())</f>
        <v>1.2595299860574949E-2</v>
      </c>
      <c r="K3051" s="44" t="e">
        <f>IFERROR(_xll.qlIndexFixing(Index3M,H3051,TRUE,_xll.ohTrigger(RecalcTrigger,Trigger3M)),NA())</f>
        <v>#N/A</v>
      </c>
      <c r="L3051" s="44">
        <f>IFERROR(_xll.qlIndexFixing(Index6M,$H3051,TRUE,_xll.ohTrigger(RecalcTrigger,Trigger6M)),NA())</f>
        <v>1.2560996333322536E-2</v>
      </c>
      <c r="M3051" s="183">
        <f>IFERROR(_xll.qlIndexFixing(Index1Y,$H3051,TRUE,_xll.ohTrigger(RecalcTrigger,Trigger1Y)),NA())</f>
        <v>1.3151374993312769E-2</v>
      </c>
      <c r="N3051" s="182">
        <f>IFERROR(_xll.qlIndexFixing(ONIndex1M,I3051,TRUE,_xll.ohTrigger(RecalcTrigger,Trigger1M)),NA())</f>
        <v>1.257871799800192E-2</v>
      </c>
      <c r="O3051" s="44" t="e">
        <f>IFERROR(_xll.qlIndexFixing(ONIndex3M,I3051,TRUE,_xll.ohTrigger(RecalcTrigger,Trigger3M)),NA())</f>
        <v>#N/A</v>
      </c>
      <c r="P3051" s="44">
        <f>IFERROR(_xll.qlIndexFixing(ONIndex6M,I3051,TRUE,_xll.ohTrigger(RecalcTrigger,Trigger6M)),NA())</f>
        <v>1.2502185587193182E-2</v>
      </c>
      <c r="Q3051" s="183">
        <f>IFERROR(_xll.qlIndexFixing(ONIndex1Y,I3051,TRUE,_xll.ohTrigger(RecalcTrigger,Trigger1Y)),NA())</f>
        <v>1.2889682318135698E-2</v>
      </c>
    </row>
    <row r="3052" spans="2:17" x14ac:dyDescent="0.2">
      <c r="B3052" s="39" t="s">
        <v>42</v>
      </c>
      <c r="D3052" s="42">
        <f>_xll.qlCalendarAdvance(Calendar,$D3051,B3052,"f",FALSE)</f>
        <v>60868</v>
      </c>
      <c r="E3052" s="177">
        <f>_xll.qlInterestRateIndexValueDate(IndexON,D3052)</f>
        <v>60868</v>
      </c>
      <c r="F3052" s="193">
        <f>IFERROR(_xll.qlIndexFixing(IndexON,D3052,TRUE,_xll.ohTrigger(RecalcTrigger,TriggerON)),NA())</f>
        <v>1.2926342465613416E-2</v>
      </c>
      <c r="H3052" s="42">
        <f>_xll.qlCalendarAdvance(Calendar,$H3051,B3052,"f",FALSE)</f>
        <v>60868</v>
      </c>
      <c r="I3052" s="177">
        <f>_xll.qlInterestRateIndexValueDate(Index1M,$H3052)</f>
        <v>60870</v>
      </c>
      <c r="J3052" s="182">
        <f>IFERROR(_xll.qlIndexFixing(Index1M,$H3052,TRUE,_xll.ohTrigger(RecalcTrigger,Trigger1M)),NA())</f>
        <v>1.2601239656095387E-2</v>
      </c>
      <c r="K3052" s="44" t="e">
        <f>IFERROR(_xll.qlIndexFixing(Index3M,H3052,TRUE,_xll.ohTrigger(RecalcTrigger,Trigger3M)),NA())</f>
        <v>#N/A</v>
      </c>
      <c r="L3052" s="44">
        <f>IFERROR(_xll.qlIndexFixing(Index6M,$H3052,TRUE,_xll.ohTrigger(RecalcTrigger,Trigger6M)),NA())</f>
        <v>1.2562686209074556E-2</v>
      </c>
      <c r="M3052" s="183">
        <f>IFERROR(_xll.qlIndexFixing(Index1Y,$H3052,TRUE,_xll.ohTrigger(RecalcTrigger,Trigger1Y)),NA())</f>
        <v>1.3158268790367073E-2</v>
      </c>
      <c r="N3052" s="182">
        <f>IFERROR(_xll.qlIndexFixing(ONIndex1M,I3052,TRUE,_xll.ohTrigger(RecalcTrigger,Trigger1M)),NA())</f>
        <v>1.2584662467798324E-2</v>
      </c>
      <c r="O3052" s="44" t="e">
        <f>IFERROR(_xll.qlIndexFixing(ONIndex3M,I3052,TRUE,_xll.ohTrigger(RecalcTrigger,Trigger3M)),NA())</f>
        <v>#N/A</v>
      </c>
      <c r="P3052" s="44">
        <f>IFERROR(_xll.qlIndexFixing(ONIndex6M,I3052,TRUE,_xll.ohTrigger(RecalcTrigger,Trigger6M)),NA())</f>
        <v>1.2503248908384279E-2</v>
      </c>
      <c r="Q3052" s="183">
        <f>IFERROR(_xll.qlIndexFixing(ONIndex1Y,I3052,TRUE,_xll.ohTrigger(RecalcTrigger,Trigger1Y)),NA())</f>
        <v>1.289671051959651E-2</v>
      </c>
    </row>
    <row r="3053" spans="2:17" x14ac:dyDescent="0.2">
      <c r="B3053" s="39" t="s">
        <v>42</v>
      </c>
      <c r="D3053" s="42">
        <f>_xll.qlCalendarAdvance(Calendar,$D3052,B3053,"f",FALSE)</f>
        <v>60875</v>
      </c>
      <c r="E3053" s="177">
        <f>_xll.qlInterestRateIndexValueDate(IndexON,D3053)</f>
        <v>60875</v>
      </c>
      <c r="F3053" s="193">
        <f>IFERROR(_xll.qlIndexFixing(IndexON,D3053,TRUE,_xll.ohTrigger(RecalcTrigger,TriggerON)),NA())</f>
        <v>1.2931115766248169E-2</v>
      </c>
      <c r="H3053" s="42">
        <f>_xll.qlCalendarAdvance(Calendar,$H3052,B3053,"f",FALSE)</f>
        <v>60875</v>
      </c>
      <c r="I3053" s="177">
        <f>_xll.qlInterestRateIndexValueDate(Index1M,$H3053)</f>
        <v>60877</v>
      </c>
      <c r="J3053" s="182">
        <f>IFERROR(_xll.qlIndexFixing(Index1M,$H3053,TRUE,_xll.ohTrigger(RecalcTrigger,Trigger1M)),NA())</f>
        <v>1.260717266614364E-2</v>
      </c>
      <c r="K3053" s="44" t="e">
        <f>IFERROR(_xll.qlIndexFixing(Index3M,H3053,TRUE,_xll.ohTrigger(RecalcTrigger,Trigger3M)),NA())</f>
        <v>#N/A</v>
      </c>
      <c r="L3053" s="44">
        <f>IFERROR(_xll.qlIndexFixing(Index6M,$H3053,TRUE,_xll.ohTrigger(RecalcTrigger,Trigger6M)),NA())</f>
        <v>1.2562627838837987E-2</v>
      </c>
      <c r="M3053" s="183">
        <f>IFERROR(_xll.qlIndexFixing(Index1Y,$H3053,TRUE,_xll.ohTrigger(RecalcTrigger,Trigger1Y)),NA())</f>
        <v>1.316515342308699E-2</v>
      </c>
      <c r="N3053" s="182">
        <f>IFERROR(_xll.qlIndexFixing(ONIndex1M,I3053,TRUE,_xll.ohTrigger(RecalcTrigger,Trigger1M)),NA())</f>
        <v>1.2590600193629342E-2</v>
      </c>
      <c r="O3053" s="44" t="e">
        <f>IFERROR(_xll.qlIndexFixing(ONIndex3M,I3053,TRUE,_xll.ohTrigger(RecalcTrigger,Trigger3M)),NA())</f>
        <v>#N/A</v>
      </c>
      <c r="P3053" s="44">
        <f>IFERROR(_xll.qlIndexFixing(ONIndex6M,I3053,TRUE,_xll.ohTrigger(RecalcTrigger,Trigger6M)),NA())</f>
        <v>1.2504360379699264E-2</v>
      </c>
      <c r="Q3053" s="183">
        <f>IFERROR(_xll.qlIndexFixing(ONIndex1Y,I3053,TRUE,_xll.ohTrigger(RecalcTrigger,Trigger1Y)),NA())</f>
        <v>1.2903730346316422E-2</v>
      </c>
    </row>
    <row r="3054" spans="2:17" x14ac:dyDescent="0.2">
      <c r="B3054" s="39" t="s">
        <v>42</v>
      </c>
      <c r="D3054" s="42">
        <f>_xll.qlCalendarAdvance(Calendar,$D3053,B3054,"f",FALSE)</f>
        <v>60882</v>
      </c>
      <c r="E3054" s="177">
        <f>_xll.qlInterestRateIndexValueDate(IndexON,D3054)</f>
        <v>60882</v>
      </c>
      <c r="F3054" s="193">
        <f>IFERROR(_xll.qlIndexFixing(IndexON,D3054,TRUE,_xll.ohTrigger(RecalcTrigger,TriggerON)),NA())</f>
        <v>1.2935883647617885E-2</v>
      </c>
      <c r="H3054" s="42">
        <f>_xll.qlCalendarAdvance(Calendar,$H3053,B3054,"f",FALSE)</f>
        <v>60882</v>
      </c>
      <c r="I3054" s="177">
        <f>_xll.qlInterestRateIndexValueDate(Index1M,$H3054)</f>
        <v>60884</v>
      </c>
      <c r="J3054" s="182">
        <f>IFERROR(_xll.qlIndexFixing(Index1M,$H3054,TRUE,_xll.ohTrigger(RecalcTrigger,Trigger1M)),NA())</f>
        <v>1.2613098868020367E-2</v>
      </c>
      <c r="K3054" s="44" t="e">
        <f>IFERROR(_xll.qlIndexFixing(Index3M,H3054,TRUE,_xll.ohTrigger(RecalcTrigger,Trigger3M)),NA())</f>
        <v>#N/A</v>
      </c>
      <c r="L3054" s="44">
        <f>IFERROR(_xll.qlIndexFixing(Index6M,$H3054,TRUE,_xll.ohTrigger(RecalcTrigger,Trigger6M)),NA())</f>
        <v>1.2564398365726401E-2</v>
      </c>
      <c r="M3054" s="183">
        <f>IFERROR(_xll.qlIndexFixing(Index1Y,$H3054,TRUE,_xll.ohTrigger(RecalcTrigger,Trigger1Y)),NA())</f>
        <v>1.3172028862752698E-2</v>
      </c>
      <c r="N3054" s="182">
        <f>IFERROR(_xll.qlIndexFixing(ONIndex1M,I3054,TRUE,_xll.ohTrigger(RecalcTrigger,Trigger1M)),NA())</f>
        <v>1.2596531152953006E-2</v>
      </c>
      <c r="O3054" s="44" t="e">
        <f>IFERROR(_xll.qlIndexFixing(ONIndex3M,I3054,TRUE,_xll.ohTrigger(RecalcTrigger,Trigger3M)),NA())</f>
        <v>#N/A</v>
      </c>
      <c r="P3054" s="44">
        <f>IFERROR(_xll.qlIndexFixing(ONIndex6M,I3054,TRUE,_xll.ohTrigger(RecalcTrigger,Trigger6M)),NA())</f>
        <v>1.2505520068843978E-2</v>
      </c>
      <c r="Q3054" s="183">
        <f>IFERROR(_xll.qlIndexFixing(ONIndex1Y,I3054,TRUE,_xll.ohTrigger(RecalcTrigger,Trigger1Y)),NA())</f>
        <v>1.2910741770157941E-2</v>
      </c>
    </row>
    <row r="3055" spans="2:17" x14ac:dyDescent="0.2">
      <c r="B3055" s="39" t="s">
        <v>42</v>
      </c>
      <c r="D3055" s="42">
        <f>_xll.qlCalendarAdvance(Calendar,$D3054,B3055,"f",FALSE)</f>
        <v>60889</v>
      </c>
      <c r="E3055" s="177">
        <f>_xll.qlInterestRateIndexValueDate(IndexON,D3055)</f>
        <v>60889</v>
      </c>
      <c r="F3055" s="193">
        <f>IFERROR(_xll.qlIndexFixing(IndexON,D3055,TRUE,_xll.ohTrigger(RecalcTrigger,TriggerON)),NA())</f>
        <v>1.2940646091497143E-2</v>
      </c>
      <c r="H3055" s="42">
        <f>_xll.qlCalendarAdvance(Calendar,$H3054,B3055,"f",FALSE)</f>
        <v>60889</v>
      </c>
      <c r="I3055" s="177">
        <f>_xll.qlInterestRateIndexValueDate(Index1M,$H3055)</f>
        <v>60891</v>
      </c>
      <c r="J3055" s="182">
        <f>IFERROR(_xll.qlIndexFixing(Index1M,$H3055,TRUE,_xll.ohTrigger(RecalcTrigger,Trigger1M)),NA())</f>
        <v>1.2619018239018731E-2</v>
      </c>
      <c r="K3055" s="44" t="e">
        <f>IFERROR(_xll.qlIndexFixing(Index3M,H3055,TRUE,_xll.ohTrigger(RecalcTrigger,Trigger3M)),NA())</f>
        <v>#N/A</v>
      </c>
      <c r="L3055" s="44">
        <f>IFERROR(_xll.qlIndexFixing(Index6M,$H3055,TRUE,_xll.ohTrigger(RecalcTrigger,Trigger6M)),NA())</f>
        <v>1.2566218318088476E-2</v>
      </c>
      <c r="M3055" s="183">
        <f>IFERROR(_xll.qlIndexFixing(Index1Y,$H3055,TRUE,_xll.ohTrigger(RecalcTrigger,Trigger1Y)),NA())</f>
        <v>1.3178895080644596E-2</v>
      </c>
      <c r="N3055" s="182">
        <f>IFERROR(_xll.qlIndexFixing(ONIndex1M,I3055,TRUE,_xll.ohTrigger(RecalcTrigger,Trigger1M)),NA())</f>
        <v>1.2602455322987538E-2</v>
      </c>
      <c r="O3055" s="44" t="e">
        <f>IFERROR(_xll.qlIndexFixing(ONIndex3M,I3055,TRUE,_xll.ohTrigger(RecalcTrigger,Trigger3M)),NA())</f>
        <v>#N/A</v>
      </c>
      <c r="P3055" s="44">
        <f>IFERROR(_xll.qlIndexFixing(ONIndex6M,I3055,TRUE,_xll.ohTrigger(RecalcTrigger,Trigger6M)),NA())</f>
        <v>1.2506728043444326E-2</v>
      </c>
      <c r="Q3055" s="183">
        <f>IFERROR(_xll.qlIndexFixing(ONIndex1Y,I3055,TRUE,_xll.ohTrigger(RecalcTrigger,Trigger1Y)),NA())</f>
        <v>1.2917744762743766E-2</v>
      </c>
    </row>
    <row r="3056" spans="2:17" x14ac:dyDescent="0.2">
      <c r="B3056" s="39" t="s">
        <v>42</v>
      </c>
      <c r="D3056" s="42">
        <f>_xll.qlCalendarAdvance(Calendar,$D3055,B3056,"f",FALSE)</f>
        <v>60896</v>
      </c>
      <c r="E3056" s="177">
        <f>_xll.qlInterestRateIndexValueDate(IndexON,D3056)</f>
        <v>60896</v>
      </c>
      <c r="F3056" s="193">
        <f>IFERROR(_xll.qlIndexFixing(IndexON,D3056,TRUE,_xll.ohTrigger(RecalcTrigger,TriggerON)),NA())</f>
        <v>1.2945403079660522E-2</v>
      </c>
      <c r="H3056" s="42">
        <f>_xll.qlCalendarAdvance(Calendar,$H3055,B3056,"f",FALSE)</f>
        <v>60896</v>
      </c>
      <c r="I3056" s="177">
        <f>_xll.qlInterestRateIndexValueDate(Index1M,$H3056)</f>
        <v>60898</v>
      </c>
      <c r="J3056" s="182">
        <f>IFERROR(_xll.qlIndexFixing(Index1M,$H3056,TRUE,_xll.ohTrigger(RecalcTrigger,Trigger1M)),NA())</f>
        <v>1.26249307564269E-2</v>
      </c>
      <c r="K3056" s="44" t="e">
        <f>IFERROR(_xll.qlIndexFixing(Index3M,H3056,TRUE,_xll.ohTrigger(RecalcTrigger,Trigger3M)),NA())</f>
        <v>#N/A</v>
      </c>
      <c r="L3056" s="44">
        <f>IFERROR(_xll.qlIndexFixing(Index6M,$H3056,TRUE,_xll.ohTrigger(RecalcTrigger,Trigger6M)),NA())</f>
        <v>1.2568087764040328E-2</v>
      </c>
      <c r="M3056" s="183">
        <f>IFERROR(_xll.qlIndexFixing(Index1Y,$H3056,TRUE,_xll.ohTrigger(RecalcTrigger,Trigger1Y)),NA())</f>
        <v>1.3185752048041987E-2</v>
      </c>
      <c r="N3056" s="182">
        <f>IFERROR(_xll.qlIndexFixing(ONIndex1M,I3056,TRUE,_xll.ohTrigger(RecalcTrigger,Trigger1M)),NA())</f>
        <v>1.2608372681111035E-2</v>
      </c>
      <c r="O3056" s="44" t="e">
        <f>IFERROR(_xll.qlIndexFixing(ONIndex3M,I3056,TRUE,_xll.ohTrigger(RecalcTrigger,Trigger3M)),NA())</f>
        <v>#N/A</v>
      </c>
      <c r="P3056" s="44">
        <f>IFERROR(_xll.qlIndexFixing(ONIndex6M,I3056,TRUE,_xll.ohTrigger(RecalcTrigger,Trigger6M)),NA())</f>
        <v>1.2507984370726533E-2</v>
      </c>
      <c r="Q3056" s="183">
        <f>IFERROR(_xll.qlIndexFixing(ONIndex1Y,I3056,TRUE,_xll.ohTrigger(RecalcTrigger,Trigger1Y)),NA())</f>
        <v>1.2924739296176213E-2</v>
      </c>
    </row>
    <row r="3057" spans="2:17" x14ac:dyDescent="0.2">
      <c r="B3057" s="39" t="s">
        <v>42</v>
      </c>
      <c r="D3057" s="42">
        <f>_xll.qlCalendarAdvance(Calendar,$D3056,B3057,"f",FALSE)</f>
        <v>60903</v>
      </c>
      <c r="E3057" s="177">
        <f>_xll.qlInterestRateIndexValueDate(IndexON,D3057)</f>
        <v>60903</v>
      </c>
      <c r="F3057" s="193">
        <f>IFERROR(_xll.qlIndexFixing(IndexON,D3057,TRUE,_xll.ohTrigger(RecalcTrigger,TriggerON)),NA())</f>
        <v>1.2950154593882601E-2</v>
      </c>
      <c r="H3057" s="42">
        <f>_xll.qlCalendarAdvance(Calendar,$H3056,B3057,"f",FALSE)</f>
        <v>60903</v>
      </c>
      <c r="I3057" s="177">
        <f>_xll.qlInterestRateIndexValueDate(Index1M,$H3057)</f>
        <v>60905</v>
      </c>
      <c r="J3057" s="182">
        <f>IFERROR(_xll.qlIndexFixing(Index1M,$H3057,TRUE,_xll.ohTrigger(RecalcTrigger,Trigger1M)),NA())</f>
        <v>1.2628908219415352E-2</v>
      </c>
      <c r="K3057" s="44" t="e">
        <f>IFERROR(_xll.qlIndexFixing(Index3M,H3057,TRUE,_xll.ohTrigger(RecalcTrigger,Trigger3M)),NA())</f>
        <v>#N/A</v>
      </c>
      <c r="L3057" s="44">
        <f>IFERROR(_xll.qlIndexFixing(Index6M,$H3057,TRUE,_xll.ohTrigger(RecalcTrigger,Trigger6M)),NA())</f>
        <v>1.2570380060848461E-2</v>
      </c>
      <c r="M3057" s="183">
        <f>IFERROR(_xll.qlIndexFixing(Index1Y,$H3057,TRUE,_xll.ohTrigger(RecalcTrigger,Trigger1Y)),NA())</f>
        <v>1.3192599736223954E-2</v>
      </c>
      <c r="N3057" s="182">
        <f>IFERROR(_xll.qlIndexFixing(ONIndex1M,I3057,TRUE,_xll.ohTrigger(RecalcTrigger,Trigger1M)),NA())</f>
        <v>1.2614283204781529E-2</v>
      </c>
      <c r="O3057" s="44" t="e">
        <f>IFERROR(_xll.qlIndexFixing(ONIndex3M,I3057,TRUE,_xll.ohTrigger(RecalcTrigger,Trigger3M)),NA())</f>
        <v>#N/A</v>
      </c>
      <c r="P3057" s="44">
        <f>IFERROR(_xll.qlIndexFixing(ONIndex6M,I3057,TRUE,_xll.ohTrigger(RecalcTrigger,Trigger6M)),NA())</f>
        <v>1.2509289118636246E-2</v>
      </c>
      <c r="Q3057" s="183">
        <f>IFERROR(_xll.qlIndexFixing(ONIndex1Y,I3057,TRUE,_xll.ohTrigger(RecalcTrigger,Trigger1Y)),NA())</f>
        <v>1.2931725342157918E-2</v>
      </c>
    </row>
    <row r="3058" spans="2:17" x14ac:dyDescent="0.2">
      <c r="B3058" s="39" t="s">
        <v>42</v>
      </c>
      <c r="D3058" s="42">
        <f>_xll.qlCalendarAdvance(Calendar,$D3057,B3058,"f",FALSE)</f>
        <v>60910</v>
      </c>
      <c r="E3058" s="177">
        <f>_xll.qlInterestRateIndexValueDate(IndexON,D3058)</f>
        <v>60910</v>
      </c>
      <c r="F3058" s="193">
        <f>IFERROR(_xll.qlIndexFixing(IndexON,D3058,TRUE,_xll.ohTrigger(RecalcTrigger,TriggerON)),NA())</f>
        <v>1.2954900616017895E-2</v>
      </c>
      <c r="H3058" s="42">
        <f>_xll.qlCalendarAdvance(Calendar,$H3057,B3058,"f",FALSE)</f>
        <v>60910</v>
      </c>
      <c r="I3058" s="177">
        <f>_xll.qlInterestRateIndexValueDate(Index1M,$H3058)</f>
        <v>60912</v>
      </c>
      <c r="J3058" s="182">
        <f>IFERROR(_xll.qlIndexFixing(Index1M,$H3058,TRUE,_xll.ohTrigger(RecalcTrigger,Trigger1M)),NA())</f>
        <v>1.2636735139647803E-2</v>
      </c>
      <c r="K3058" s="44" t="e">
        <f>IFERROR(_xll.qlIndexFixing(Index3M,H3058,TRUE,_xll.ohTrigger(RecalcTrigger,Trigger3M)),NA())</f>
        <v>#N/A</v>
      </c>
      <c r="L3058" s="44">
        <f>IFERROR(_xll.qlIndexFixing(Index6M,$H3058,TRUE,_xll.ohTrigger(RecalcTrigger,Trigger6M)),NA())</f>
        <v>1.2572352335587591E-2</v>
      </c>
      <c r="M3058" s="183">
        <f>IFERROR(_xll.qlIndexFixing(Index1Y,$H3058,TRUE,_xll.ohTrigger(RecalcTrigger,Trigger1Y)),NA())</f>
        <v>1.3199438116468926E-2</v>
      </c>
      <c r="N3058" s="182">
        <f>IFERROR(_xll.qlIndexFixing(ONIndex1M,I3058,TRUE,_xll.ohTrigger(RecalcTrigger,Trigger1M)),NA())</f>
        <v>1.2620186871057371E-2</v>
      </c>
      <c r="O3058" s="44" t="e">
        <f>IFERROR(_xll.qlIndexFixing(ONIndex3M,I3058,TRUE,_xll.ohTrigger(RecalcTrigger,Trigger3M)),NA())</f>
        <v>#N/A</v>
      </c>
      <c r="P3058" s="44">
        <f>IFERROR(_xll.qlIndexFixing(ONIndex6M,I3058,TRUE,_xll.ohTrigger(RecalcTrigger,Trigger6M)),NA())</f>
        <v>1.2510642354559565E-2</v>
      </c>
      <c r="Q3058" s="183">
        <f>IFERROR(_xll.qlIndexFixing(ONIndex1Y,I3058,TRUE,_xll.ohTrigger(RecalcTrigger,Trigger1Y)),NA())</f>
        <v>1.2938702872631325E-2</v>
      </c>
    </row>
    <row r="3059" spans="2:17" x14ac:dyDescent="0.2">
      <c r="B3059" s="39" t="s">
        <v>42</v>
      </c>
      <c r="D3059" s="42">
        <f>_xll.qlCalendarAdvance(Calendar,$D3058,B3059,"f",FALSE)</f>
        <v>60917</v>
      </c>
      <c r="E3059" s="177">
        <f>_xll.qlInterestRateIndexValueDate(IndexON,D3059)</f>
        <v>60917</v>
      </c>
      <c r="F3059" s="193">
        <f>IFERROR(_xll.qlIndexFixing(IndexON,D3059,TRUE,_xll.ohTrigger(RecalcTrigger,TriggerON)),NA())</f>
        <v>1.2959641127761046E-2</v>
      </c>
      <c r="H3059" s="42">
        <f>_xll.qlCalendarAdvance(Calendar,$H3058,B3059,"f",FALSE)</f>
        <v>60917</v>
      </c>
      <c r="I3059" s="177">
        <f>_xll.qlInterestRateIndexValueDate(Index1M,$H3059)</f>
        <v>60919</v>
      </c>
      <c r="J3059" s="182">
        <f>IFERROR(_xll.qlIndexFixing(Index1M,$H3059,TRUE,_xll.ohTrigger(RecalcTrigger,Trigger1M)),NA())</f>
        <v>1.2642626960046865E-2</v>
      </c>
      <c r="K3059" s="44" t="e">
        <f>IFERROR(_xll.qlIndexFixing(Index3M,H3059,TRUE,_xll.ohTrigger(RecalcTrigger,Trigger3M)),NA())</f>
        <v>#N/A</v>
      </c>
      <c r="L3059" s="44">
        <f>IFERROR(_xll.qlIndexFixing(Index6M,$H3059,TRUE,_xll.ohTrigger(RecalcTrigger,Trigger6M)),NA())</f>
        <v>1.2574374314893338E-2</v>
      </c>
      <c r="M3059" s="183">
        <f>IFERROR(_xll.qlIndexFixing(Index1Y,$H3059,TRUE,_xll.ohTrigger(RecalcTrigger,Trigger1Y)),NA())</f>
        <v>1.320626716005445E-2</v>
      </c>
      <c r="N3059" s="182">
        <f>IFERROR(_xll.qlIndexFixing(ONIndex1M,I3059,TRUE,_xll.ohTrigger(RecalcTrigger,Trigger1M)),NA())</f>
        <v>1.2626083657396592E-2</v>
      </c>
      <c r="O3059" s="44" t="e">
        <f>IFERROR(_xll.qlIndexFixing(ONIndex3M,I3059,TRUE,_xll.ohTrigger(RecalcTrigger,Trigger3M)),NA())</f>
        <v>#N/A</v>
      </c>
      <c r="P3059" s="44">
        <f>IFERROR(_xll.qlIndexFixing(ONIndex6M,I3059,TRUE,_xll.ohTrigger(RecalcTrigger,Trigger6M)),NA())</f>
        <v>1.251204414596252E-2</v>
      </c>
      <c r="Q3059" s="183">
        <f>IFERROR(_xll.qlIndexFixing(ONIndex1Y,I3059,TRUE,_xll.ohTrigger(RecalcTrigger,Trigger1Y)),NA())</f>
        <v>1.2945671859219132E-2</v>
      </c>
    </row>
    <row r="3060" spans="2:17" x14ac:dyDescent="0.2">
      <c r="B3060" s="39" t="s">
        <v>42</v>
      </c>
      <c r="D3060" s="42">
        <f>_xll.qlCalendarAdvance(Calendar,$D3059,B3060,"f",FALSE)</f>
        <v>60924</v>
      </c>
      <c r="E3060" s="177">
        <f>_xll.qlInterestRateIndexValueDate(IndexON,D3060)</f>
        <v>60924</v>
      </c>
      <c r="F3060" s="193">
        <f>IFERROR(_xll.qlIndexFixing(IndexON,D3060,TRUE,_xll.ohTrigger(RecalcTrigger,TriggerON)),NA())</f>
        <v>1.2964376110966569E-2</v>
      </c>
      <c r="H3060" s="42">
        <f>_xll.qlCalendarAdvance(Calendar,$H3059,B3060,"f",FALSE)</f>
        <v>60924</v>
      </c>
      <c r="I3060" s="177">
        <f>_xll.qlInterestRateIndexValueDate(Index1M,$H3060)</f>
        <v>60926</v>
      </c>
      <c r="J3060" s="182">
        <f>IFERROR(_xll.qlIndexFixing(Index1M,$H3060,TRUE,_xll.ohTrigger(RecalcTrigger,Trigger1M)),NA())</f>
        <v>1.2648511836030885E-2</v>
      </c>
      <c r="K3060" s="44" t="e">
        <f>IFERROR(_xll.qlIndexFixing(Index3M,H3060,TRUE,_xll.ohTrigger(RecalcTrigger,Trigger3M)),NA())</f>
        <v>#N/A</v>
      </c>
      <c r="L3060" s="44">
        <f>IFERROR(_xll.qlIndexFixing(Index6M,$H3060,TRUE,_xll.ohTrigger(RecalcTrigger,Trigger6M)),NA())</f>
        <v>1.2576446066901089E-2</v>
      </c>
      <c r="M3060" s="183">
        <f>IFERROR(_xll.qlIndexFixing(Index1Y,$H3060,TRUE,_xll.ohTrigger(RecalcTrigger,Trigger1Y)),NA())</f>
        <v>1.32130868382583E-2</v>
      </c>
      <c r="N3060" s="182">
        <f>IFERROR(_xll.qlIndexFixing(ONIndex1M,I3060,TRUE,_xll.ohTrigger(RecalcTrigger,Trigger1M)),NA())</f>
        <v>1.263197354133716E-2</v>
      </c>
      <c r="O3060" s="44" t="e">
        <f>IFERROR(_xll.qlIndexFixing(ONIndex3M,I3060,TRUE,_xll.ohTrigger(RecalcTrigger,Trigger3M)),NA())</f>
        <v>#N/A</v>
      </c>
      <c r="P3060" s="44">
        <f>IFERROR(_xll.qlIndexFixing(ONIndex6M,I3060,TRUE,_xll.ohTrigger(RecalcTrigger,Trigger6M)),NA())</f>
        <v>1.2513494560550953E-2</v>
      </c>
      <c r="Q3060" s="183">
        <f>IFERROR(_xll.qlIndexFixing(ONIndex1Y,I3060,TRUE,_xll.ohTrigger(RecalcTrigger,Trigger1Y)),NA())</f>
        <v>1.2952632273943721E-2</v>
      </c>
    </row>
    <row r="3061" spans="2:17" x14ac:dyDescent="0.2">
      <c r="B3061" s="39" t="s">
        <v>42</v>
      </c>
      <c r="D3061" s="42">
        <f>_xll.qlCalendarAdvance(Calendar,$D3060,B3061,"f",FALSE)</f>
        <v>60931</v>
      </c>
      <c r="E3061" s="177">
        <f>_xll.qlInterestRateIndexValueDate(IndexON,D3061)</f>
        <v>60931</v>
      </c>
      <c r="F3061" s="193">
        <f>IFERROR(_xll.qlIndexFixing(IndexON,D3061,TRUE,_xll.ohTrigger(RecalcTrigger,TriggerON)),NA())</f>
        <v>1.2969105547488979E-2</v>
      </c>
      <c r="H3061" s="42">
        <f>_xll.qlCalendarAdvance(Calendar,$H3060,B3061,"f",FALSE)</f>
        <v>60931</v>
      </c>
      <c r="I3061" s="177">
        <f>_xll.qlInterestRateIndexValueDate(Index1M,$H3061)</f>
        <v>60933</v>
      </c>
      <c r="J3061" s="182">
        <f>IFERROR(_xll.qlIndexFixing(Index1M,$H3061,TRUE,_xll.ohTrigger(RecalcTrigger,Trigger1M)),NA())</f>
        <v>1.2654389744890526E-2</v>
      </c>
      <c r="K3061" s="44" t="e">
        <f>IFERROR(_xll.qlIndexFixing(Index3M,H3061,TRUE,_xll.ohTrigger(RecalcTrigger,Trigger3M)),NA())</f>
        <v>#N/A</v>
      </c>
      <c r="L3061" s="44">
        <f>IFERROR(_xll.qlIndexFixing(Index6M,$H3061,TRUE,_xll.ohTrigger(RecalcTrigger,Trigger6M)),NA())</f>
        <v>1.2578567659748427E-2</v>
      </c>
      <c r="M3061" s="183">
        <f>IFERROR(_xll.qlIndexFixing(Index1Y,$H3061,TRUE,_xll.ohTrigger(RecalcTrigger,Trigger1Y)),NA())</f>
        <v>1.3219897122357148E-2</v>
      </c>
      <c r="N3061" s="182">
        <f>IFERROR(_xll.qlIndexFixing(ONIndex1M,I3061,TRUE,_xll.ohTrigger(RecalcTrigger,Trigger1M)),NA())</f>
        <v>1.2637856499857492E-2</v>
      </c>
      <c r="O3061" s="44" t="e">
        <f>IFERROR(_xll.qlIndexFixing(ONIndex3M,I3061,TRUE,_xll.ohTrigger(RecalcTrigger,Trigger3M)),NA())</f>
        <v>#N/A</v>
      </c>
      <c r="P3061" s="44">
        <f>IFERROR(_xll.qlIndexFixing(ONIndex6M,I3061,TRUE,_xll.ohTrigger(RecalcTrigger,Trigger6M)),NA())</f>
        <v>1.2514993665870833E-2</v>
      </c>
      <c r="Q3061" s="183">
        <f>IFERROR(_xll.qlIndexFixing(ONIndex1Y,I3061,TRUE,_xll.ohTrigger(RecalcTrigger,Trigger1Y)),NA())</f>
        <v>1.2959584088747533E-2</v>
      </c>
    </row>
    <row r="3062" spans="2:17" x14ac:dyDescent="0.2">
      <c r="B3062" s="39" t="s">
        <v>42</v>
      </c>
      <c r="D3062" s="42">
        <f>_xll.qlCalendarAdvance(Calendar,$D3061,B3062,"f",FALSE)</f>
        <v>60938</v>
      </c>
      <c r="E3062" s="177">
        <f>_xll.qlInterestRateIndexValueDate(IndexON,D3062)</f>
        <v>60938</v>
      </c>
      <c r="F3062" s="193">
        <f>IFERROR(_xll.qlIndexFixing(IndexON,D3062,TRUE,_xll.ohTrigger(RecalcTrigger,TriggerON)),NA())</f>
        <v>1.297382941902292E-2</v>
      </c>
      <c r="H3062" s="42">
        <f>_xll.qlCalendarAdvance(Calendar,$H3061,B3062,"f",FALSE)</f>
        <v>60938</v>
      </c>
      <c r="I3062" s="177">
        <f>_xll.qlInterestRateIndexValueDate(Index1M,$H3062)</f>
        <v>60940</v>
      </c>
      <c r="J3062" s="182">
        <f>IFERROR(_xll.qlIndexFixing(Index1M,$H3062,TRUE,_xll.ohTrigger(RecalcTrigger,Trigger1M)),NA())</f>
        <v>1.2660260663918954E-2</v>
      </c>
      <c r="K3062" s="44" t="e">
        <f>IFERROR(_xll.qlIndexFixing(Index3M,H3062,TRUE,_xll.ohTrigger(RecalcTrigger,Trigger3M)),NA())</f>
        <v>#N/A</v>
      </c>
      <c r="L3062" s="44">
        <f>IFERROR(_xll.qlIndexFixing(Index6M,$H3062,TRUE,_xll.ohTrigger(RecalcTrigger,Trigger6M)),NA())</f>
        <v>1.2580347620077216E-2</v>
      </c>
      <c r="M3062" s="183">
        <f>IFERROR(_xll.qlIndexFixing(Index1Y,$H3062,TRUE,_xll.ohTrigger(RecalcTrigger,Trigger1Y)),NA())</f>
        <v>1.3226697983627671E-2</v>
      </c>
      <c r="N3062" s="182">
        <f>IFERROR(_xll.qlIndexFixing(ONIndex1M,I3062,TRUE,_xll.ohTrigger(RecalcTrigger,Trigger1M)),NA())</f>
        <v>1.2643732510415617E-2</v>
      </c>
      <c r="O3062" s="44" t="e">
        <f>IFERROR(_xll.qlIndexFixing(ONIndex3M,I3062,TRUE,_xll.ohTrigger(RecalcTrigger,Trigger3M)),NA())</f>
        <v>#N/A</v>
      </c>
      <c r="P3062" s="44">
        <f>IFERROR(_xll.qlIndexFixing(ONIndex6M,I3062,TRUE,_xll.ohTrigger(RecalcTrigger,Trigger6M)),NA())</f>
        <v>1.251654152922832E-2</v>
      </c>
      <c r="Q3062" s="183">
        <f>IFERROR(_xll.qlIndexFixing(ONIndex1Y,I3062,TRUE,_xll.ohTrigger(RecalcTrigger,Trigger1Y)),NA())</f>
        <v>1.296652727525327E-2</v>
      </c>
    </row>
    <row r="3063" spans="2:17" x14ac:dyDescent="0.2">
      <c r="B3063" s="39" t="s">
        <v>42</v>
      </c>
      <c r="D3063" s="42">
        <f>_xll.qlCalendarAdvance(Calendar,$D3062,B3063,"f",FALSE)</f>
        <v>60945</v>
      </c>
      <c r="E3063" s="177">
        <f>_xll.qlInterestRateIndexValueDate(IndexON,D3063)</f>
        <v>60945</v>
      </c>
      <c r="F3063" s="193">
        <f>IFERROR(_xll.qlIndexFixing(IndexON,D3063,TRUE,_xll.ohTrigger(RecalcTrigger,TriggerON)),NA())</f>
        <v>1.2978547707502841E-2</v>
      </c>
      <c r="H3063" s="42">
        <f>_xll.qlCalendarAdvance(Calendar,$H3062,B3063,"f",FALSE)</f>
        <v>60945</v>
      </c>
      <c r="I3063" s="177">
        <f>_xll.qlInterestRateIndexValueDate(Index1M,$H3063)</f>
        <v>60947</v>
      </c>
      <c r="J3063" s="182">
        <f>IFERROR(_xll.qlIndexFixing(Index1M,$H3063,TRUE,_xll.ohTrigger(RecalcTrigger,Trigger1M)),NA())</f>
        <v>1.2666124570406834E-2</v>
      </c>
      <c r="K3063" s="44" t="e">
        <f>IFERROR(_xll.qlIndexFixing(Index3M,H3063,TRUE,_xll.ohTrigger(RecalcTrigger,Trigger3M)),NA())</f>
        <v>#N/A</v>
      </c>
      <c r="L3063" s="44">
        <f>IFERROR(_xll.qlIndexFixing(Index6M,$H3063,TRUE,_xll.ohTrigger(RecalcTrigger,Trigger6M)),NA())</f>
        <v>1.2582565428713182E-2</v>
      </c>
      <c r="M3063" s="183">
        <f>IFERROR(_xll.qlIndexFixing(Index1Y,$H3063,TRUE,_xll.ohTrigger(RecalcTrigger,Trigger1Y)),NA())</f>
        <v>1.3233489393345231E-2</v>
      </c>
      <c r="N3063" s="182">
        <f>IFERROR(_xll.qlIndexFixing(ONIndex1M,I3063,TRUE,_xll.ohTrigger(RecalcTrigger,Trigger1M)),NA())</f>
        <v>1.2649601550389633E-2</v>
      </c>
      <c r="O3063" s="44" t="e">
        <f>IFERROR(_xll.qlIndexFixing(ONIndex3M,I3063,TRUE,_xll.ohTrigger(RecalcTrigger,Trigger3M)),NA())</f>
        <v>#N/A</v>
      </c>
      <c r="P3063" s="44">
        <f>IFERROR(_xll.qlIndexFixing(ONIndex6M,I3063,TRUE,_xll.ohTrigger(RecalcTrigger,Trigger6M)),NA())</f>
        <v>1.2518138218569064E-2</v>
      </c>
      <c r="Q3063" s="183">
        <f>IFERROR(_xll.qlIndexFixing(ONIndex1Y,I3063,TRUE,_xll.ohTrigger(RecalcTrigger,Trigger1Y)),NA())</f>
        <v>1.2973461805323439E-2</v>
      </c>
    </row>
    <row r="3064" spans="2:17" x14ac:dyDescent="0.2">
      <c r="B3064" s="39" t="s">
        <v>42</v>
      </c>
      <c r="D3064" s="42">
        <f>_xll.qlCalendarAdvance(Calendar,$D3063,B3064,"f",FALSE)</f>
        <v>60952</v>
      </c>
      <c r="E3064" s="177">
        <f>_xll.qlInterestRateIndexValueDate(IndexON,D3064)</f>
        <v>60952</v>
      </c>
      <c r="F3064" s="193">
        <f>IFERROR(_xll.qlIndexFixing(IndexON,D3064,TRUE,_xll.ohTrigger(RecalcTrigger,TriggerON)),NA())</f>
        <v>1.298326039454345E-2</v>
      </c>
      <c r="H3064" s="42">
        <f>_xll.qlCalendarAdvance(Calendar,$H3063,B3064,"f",FALSE)</f>
        <v>60952</v>
      </c>
      <c r="I3064" s="177">
        <f>_xll.qlInterestRateIndexValueDate(Index1M,$H3064)</f>
        <v>60954</v>
      </c>
      <c r="J3064" s="182">
        <f>IFERROR(_xll.qlIndexFixing(Index1M,$H3064,TRUE,_xll.ohTrigger(RecalcTrigger,Trigger1M)),NA())</f>
        <v>1.2671981441649827E-2</v>
      </c>
      <c r="K3064" s="44" t="e">
        <f>IFERROR(_xll.qlIndexFixing(Index3M,H3064,TRUE,_xll.ohTrigger(RecalcTrigger,Trigger3M)),NA())</f>
        <v>#N/A</v>
      </c>
      <c r="L3064" s="44">
        <f>IFERROR(_xll.qlIndexFixing(Index6M,$H3064,TRUE,_xll.ohTrigger(RecalcTrigger,Trigger6M)),NA())</f>
        <v>1.2584833276002148E-2</v>
      </c>
      <c r="M3064" s="183">
        <f>IFERROR(_xll.qlIndexFixing(Index1Y,$H3064,TRUE,_xll.ohTrigger(RecalcTrigger,Trigger1Y)),NA())</f>
        <v>1.3240271322785404E-2</v>
      </c>
      <c r="N3064" s="182">
        <f>IFERROR(_xll.qlIndexFixing(ONIndex1M,I3064,TRUE,_xll.ohTrigger(RecalcTrigger,Trigger1M)),NA())</f>
        <v>1.2655463597077699E-2</v>
      </c>
      <c r="O3064" s="44" t="e">
        <f>IFERROR(_xll.qlIndexFixing(ONIndex3M,I3064,TRUE,_xll.ohTrigger(RecalcTrigger,Trigger3M)),NA())</f>
        <v>#N/A</v>
      </c>
      <c r="P3064" s="44">
        <f>IFERROR(_xll.qlIndexFixing(ONIndex6M,I3064,TRUE,_xll.ohTrigger(RecalcTrigger,Trigger6M)),NA())</f>
        <v>1.2519783801279161E-2</v>
      </c>
      <c r="Q3064" s="183">
        <f>IFERROR(_xll.qlIndexFixing(ONIndex1Y,I3064,TRUE,_xll.ohTrigger(RecalcTrigger,Trigger1Y)),NA())</f>
        <v>1.2980387651060354E-2</v>
      </c>
    </row>
    <row r="3065" spans="2:17" x14ac:dyDescent="0.2">
      <c r="B3065" s="39" t="s">
        <v>42</v>
      </c>
      <c r="D3065" s="42">
        <f>_xll.qlCalendarAdvance(Calendar,$D3064,B3065,"f",FALSE)</f>
        <v>60959</v>
      </c>
      <c r="E3065" s="177">
        <f>_xll.qlInterestRateIndexValueDate(IndexON,D3065)</f>
        <v>60959</v>
      </c>
      <c r="F3065" s="193">
        <f>IFERROR(_xll.qlIndexFixing(IndexON,D3065,TRUE,_xll.ohTrigger(RecalcTrigger,TriggerON)),NA())</f>
        <v>1.2987967461999261E-2</v>
      </c>
      <c r="H3065" s="42">
        <f>_xll.qlCalendarAdvance(Calendar,$H3064,B3065,"f",FALSE)</f>
        <v>60959</v>
      </c>
      <c r="I3065" s="177">
        <f>_xll.qlInterestRateIndexValueDate(Index1M,$H3065)</f>
        <v>60961</v>
      </c>
      <c r="J3065" s="182">
        <f>IFERROR(_xll.qlIndexFixing(Index1M,$H3065,TRUE,_xll.ohTrigger(RecalcTrigger,Trigger1M)),NA())</f>
        <v>1.2677831254941097E-2</v>
      </c>
      <c r="K3065" s="44" t="e">
        <f>IFERROR(_xll.qlIndexFixing(Index3M,H3065,TRUE,_xll.ohTrigger(RecalcTrigger,Trigger3M)),NA())</f>
        <v>#N/A</v>
      </c>
      <c r="L3065" s="44">
        <f>IFERROR(_xll.qlIndexFixing(Index6M,$H3065,TRUE,_xll.ohTrigger(RecalcTrigger,Trigger6M)),NA())</f>
        <v>1.2587151230097775E-2</v>
      </c>
      <c r="M3065" s="183">
        <f>IFERROR(_xll.qlIndexFixing(Index1Y,$H3065,TRUE,_xll.ohTrigger(RecalcTrigger,Trigger1Y)),NA())</f>
        <v>1.3247043743223334E-2</v>
      </c>
      <c r="N3065" s="182">
        <f>IFERROR(_xll.qlIndexFixing(ONIndex1M,I3065,TRUE,_xll.ohTrigger(RecalcTrigger,Trigger1M)),NA())</f>
        <v>1.2661318627857909E-2</v>
      </c>
      <c r="O3065" s="44" t="e">
        <f>IFERROR(_xll.qlIndexFixing(ONIndex3M,I3065,TRUE,_xll.ohTrigger(RecalcTrigger,Trigger3M)),NA())</f>
        <v>#N/A</v>
      </c>
      <c r="P3065" s="44">
        <f>IFERROR(_xll.qlIndexFixing(ONIndex6M,I3065,TRUE,_xll.ohTrigger(RecalcTrigger,Trigger6M)),NA())</f>
        <v>1.2521478344824644E-2</v>
      </c>
      <c r="Q3065" s="183">
        <f>IFERROR(_xll.qlIndexFixing(ONIndex1Y,I3065,TRUE,_xll.ohTrigger(RecalcTrigger,Trigger1Y)),NA())</f>
        <v>1.2987304784086717E-2</v>
      </c>
    </row>
    <row r="3066" spans="2:17" x14ac:dyDescent="0.2">
      <c r="B3066" s="39" t="s">
        <v>42</v>
      </c>
      <c r="D3066" s="42">
        <f>_xll.qlCalendarAdvance(Calendar,$D3065,B3066,"f",FALSE)</f>
        <v>60966</v>
      </c>
      <c r="E3066" s="177">
        <f>_xll.qlInterestRateIndexValueDate(IndexON,D3066)</f>
        <v>60966</v>
      </c>
      <c r="F3066" s="193">
        <f>IFERROR(_xll.qlIndexFixing(IndexON,D3066,TRUE,_xll.ohTrigger(RecalcTrigger,TriggerON)),NA())</f>
        <v>1.299266889172479E-2</v>
      </c>
      <c r="H3066" s="42">
        <f>_xll.qlCalendarAdvance(Calendar,$H3065,B3066,"f",FALSE)</f>
        <v>60966</v>
      </c>
      <c r="I3066" s="177">
        <f>_xll.qlInterestRateIndexValueDate(Index1M,$H3066)</f>
        <v>60968</v>
      </c>
      <c r="J3066" s="182">
        <f>IFERROR(_xll.qlIndexFixing(Index1M,$H3066,TRUE,_xll.ohTrigger(RecalcTrigger,Trigger1M)),NA())</f>
        <v>1.2683673987571309E-2</v>
      </c>
      <c r="K3066" s="44" t="e">
        <f>IFERROR(_xll.qlIndexFixing(Index3M,H3066,TRUE,_xll.ohTrigger(RecalcTrigger,Trigger3M)),NA())</f>
        <v>#N/A</v>
      </c>
      <c r="L3066" s="44">
        <f>IFERROR(_xll.qlIndexFixing(Index6M,$H3066,TRUE,_xll.ohTrigger(RecalcTrigger,Trigger6M)),NA())</f>
        <v>1.2589925621715849E-2</v>
      </c>
      <c r="M3066" s="183">
        <f>IFERROR(_xll.qlIndexFixing(Index1Y,$H3066,TRUE,_xll.ohTrigger(RecalcTrigger,Trigger1Y)),NA())</f>
        <v>1.3253806625932847E-2</v>
      </c>
      <c r="N3066" s="182">
        <f>IFERROR(_xll.qlIndexFixing(ONIndex1M,I3066,TRUE,_xll.ohTrigger(RecalcTrigger,Trigger1M)),NA())</f>
        <v>1.2667166619948489E-2</v>
      </c>
      <c r="O3066" s="44" t="e">
        <f>IFERROR(_xll.qlIndexFixing(ONIndex3M,I3066,TRUE,_xll.ohTrigger(RecalcTrigger,Trigger3M)),NA())</f>
        <v>#N/A</v>
      </c>
      <c r="P3066" s="44">
        <f>IFERROR(_xll.qlIndexFixing(ONIndex6M,I3066,TRUE,_xll.ohTrigger(RecalcTrigger,Trigger6M)),NA())</f>
        <v>1.2523221916751481E-2</v>
      </c>
      <c r="Q3066" s="183">
        <f>IFERROR(_xll.qlIndexFixing(ONIndex1Y,I3066,TRUE,_xll.ohTrigger(RecalcTrigger,Trigger1Y)),NA())</f>
        <v>1.2994213176185099E-2</v>
      </c>
    </row>
    <row r="3067" spans="2:17" x14ac:dyDescent="0.2">
      <c r="B3067" s="39" t="s">
        <v>42</v>
      </c>
      <c r="D3067" s="42">
        <f>_xll.qlCalendarAdvance(Calendar,$D3066,B3067,"f",FALSE)</f>
        <v>60973</v>
      </c>
      <c r="E3067" s="177">
        <f>_xll.qlInterestRateIndexValueDate(IndexON,D3067)</f>
        <v>60973</v>
      </c>
      <c r="F3067" s="193">
        <f>IFERROR(_xll.qlIndexFixing(IndexON,D3067,TRUE,_xll.ohTrigger(RecalcTrigger,TriggerON)),NA())</f>
        <v>1.2997364665574551E-2</v>
      </c>
      <c r="H3067" s="42">
        <f>_xll.qlCalendarAdvance(Calendar,$H3066,B3067,"f",FALSE)</f>
        <v>60973</v>
      </c>
      <c r="I3067" s="177">
        <f>_xll.qlInterestRateIndexValueDate(Index1M,$H3067)</f>
        <v>60975</v>
      </c>
      <c r="J3067" s="182">
        <f>IFERROR(_xll.qlIndexFixing(Index1M,$H3067,TRUE,_xll.ohTrigger(RecalcTrigger,Trigger1M)),NA())</f>
        <v>1.2689509616836125E-2</v>
      </c>
      <c r="K3067" s="44" t="e">
        <f>IFERROR(_xll.qlIndexFixing(Index3M,H3067,TRUE,_xll.ohTrigger(RecalcTrigger,Trigger3M)),NA())</f>
        <v>#N/A</v>
      </c>
      <c r="L3067" s="44">
        <f>IFERROR(_xll.qlIndexFixing(Index6M,$H3067,TRUE,_xll.ohTrigger(RecalcTrigger,Trigger6M)),NA())</f>
        <v>1.2592347690739436E-2</v>
      </c>
      <c r="M3067" s="183">
        <f>IFERROR(_xll.qlIndexFixing(Index1Y,$H3067,TRUE,_xll.ohTrigger(RecalcTrigger,Trigger1Y)),NA())</f>
        <v>1.3260559942188213E-2</v>
      </c>
      <c r="N3067" s="182">
        <f>IFERROR(_xll.qlIndexFixing(ONIndex1M,I3067,TRUE,_xll.ohTrigger(RecalcTrigger,Trigger1M)),NA())</f>
        <v>1.2673007550727533E-2</v>
      </c>
      <c r="O3067" s="44" t="e">
        <f>IFERROR(_xll.qlIndexFixing(ONIndex3M,I3067,TRUE,_xll.ohTrigger(RecalcTrigger,Trigger3M)),NA())</f>
        <v>#N/A</v>
      </c>
      <c r="P3067" s="44">
        <f>IFERROR(_xll.qlIndexFixing(ONIndex6M,I3067,TRUE,_xll.ohTrigger(RecalcTrigger,Trigger6M)),NA())</f>
        <v>1.2525014584925387E-2</v>
      </c>
      <c r="Q3067" s="183">
        <f>IFERROR(_xll.qlIndexFixing(ONIndex1Y,I3067,TRUE,_xll.ohTrigger(RecalcTrigger,Trigger1Y)),NA())</f>
        <v>1.3001112799457815E-2</v>
      </c>
    </row>
    <row r="3068" spans="2:17" x14ac:dyDescent="0.2">
      <c r="B3068" s="39" t="s">
        <v>42</v>
      </c>
      <c r="D3068" s="42">
        <f>_xll.qlCalendarAdvance(Calendar,$D3067,B3068,"f",FALSE)</f>
        <v>60980</v>
      </c>
      <c r="E3068" s="177">
        <f>_xll.qlInterestRateIndexValueDate(IndexON,D3068)</f>
        <v>60980</v>
      </c>
      <c r="F3068" s="193">
        <f>IFERROR(_xll.qlIndexFixing(IndexON,D3068,TRUE,_xll.ohTrigger(RecalcTrigger,TriggerON)),NA())</f>
        <v>1.3002054765083315E-2</v>
      </c>
      <c r="H3068" s="42">
        <f>_xll.qlCalendarAdvance(Calendar,$H3067,B3068,"f",FALSE)</f>
        <v>60980</v>
      </c>
      <c r="I3068" s="177">
        <f>_xll.qlInterestRateIndexValueDate(Index1M,$H3068)</f>
        <v>60982</v>
      </c>
      <c r="J3068" s="182">
        <f>IFERROR(_xll.qlIndexFixing(Index1M,$H3068,TRUE,_xll.ohTrigger(RecalcTrigger,Trigger1M)),NA())</f>
        <v>1.2695338120021216E-2</v>
      </c>
      <c r="K3068" s="44" t="e">
        <f>IFERROR(_xll.qlIndexFixing(Index3M,H3068,TRUE,_xll.ohTrigger(RecalcTrigger,Trigger3M)),NA())</f>
        <v>#N/A</v>
      </c>
      <c r="L3068" s="44">
        <f>IFERROR(_xll.qlIndexFixing(Index6M,$H3068,TRUE,_xll.ohTrigger(RecalcTrigger,Trigger6M)),NA())</f>
        <v>1.2594820077685597E-2</v>
      </c>
      <c r="M3068" s="183">
        <f>IFERROR(_xll.qlIndexFixing(Index1Y,$H3068,TRUE,_xll.ohTrigger(RecalcTrigger,Trigger1Y)),NA())</f>
        <v>1.3267303663262162E-2</v>
      </c>
      <c r="N3068" s="182">
        <f>IFERROR(_xll.qlIndexFixing(ONIndex1M,I3068,TRUE,_xll.ohTrigger(RecalcTrigger,Trigger1M)),NA())</f>
        <v>1.2678841397653073E-2</v>
      </c>
      <c r="O3068" s="44" t="e">
        <f>IFERROR(_xll.qlIndexFixing(ONIndex3M,I3068,TRUE,_xll.ohTrigger(RecalcTrigger,Trigger3M)),NA())</f>
        <v>#N/A</v>
      </c>
      <c r="P3068" s="44">
        <f>IFERROR(_xll.qlIndexFixing(ONIndex6M,I3068,TRUE,_xll.ohTrigger(RecalcTrigger,Trigger6M)),NA())</f>
        <v>1.2526856416412713E-2</v>
      </c>
      <c r="Q3068" s="183">
        <f>IFERROR(_xll.qlIndexFixing(ONIndex1Y,I3068,TRUE,_xll.ohTrigger(RecalcTrigger,Trigger1Y)),NA())</f>
        <v>1.3008003625447628E-2</v>
      </c>
    </row>
    <row r="3069" spans="2:17" x14ac:dyDescent="0.2">
      <c r="B3069" s="39" t="s">
        <v>42</v>
      </c>
      <c r="D3069" s="42">
        <f>_xll.qlCalendarAdvance(Calendar,$D3068,B3069,"f",FALSE)</f>
        <v>60987</v>
      </c>
      <c r="E3069" s="177">
        <f>_xll.qlInterestRateIndexValueDate(IndexON,D3069)</f>
        <v>60987</v>
      </c>
      <c r="F3069" s="193">
        <f>IFERROR(_xll.qlIndexFixing(IndexON,D3069,TRUE,_xll.ohTrigger(RecalcTrigger,TriggerON)),NA())</f>
        <v>1.3006739172265469E-2</v>
      </c>
      <c r="H3069" s="42">
        <f>_xll.qlCalendarAdvance(Calendar,$H3068,B3069,"f",FALSE)</f>
        <v>60987</v>
      </c>
      <c r="I3069" s="177">
        <f>_xll.qlInterestRateIndexValueDate(Index1M,$H3069)</f>
        <v>60989</v>
      </c>
      <c r="J3069" s="182">
        <f>IFERROR(_xll.qlIndexFixing(Index1M,$H3069,TRUE,_xll.ohTrigger(RecalcTrigger,Trigger1M)),NA())</f>
        <v>1.2701159474427237E-2</v>
      </c>
      <c r="K3069" s="44" t="e">
        <f>IFERROR(_xll.qlIndexFixing(Index3M,H3069,TRUE,_xll.ohTrigger(RecalcTrigger,Trigger3M)),NA())</f>
        <v>#N/A</v>
      </c>
      <c r="L3069" s="44">
        <f>IFERROR(_xll.qlIndexFixing(Index6M,$H3069,TRUE,_xll.ohTrigger(RecalcTrigger,Trigger6M)),NA())</f>
        <v>1.2597342850726617E-2</v>
      </c>
      <c r="M3069" s="183">
        <f>IFERROR(_xll.qlIndexFixing(Index1Y,$H3069,TRUE,_xll.ohTrigger(RecalcTrigger,Trigger1Y)),NA())</f>
        <v>1.3274037760427865E-2</v>
      </c>
      <c r="N3069" s="182">
        <f>IFERROR(_xll.qlIndexFixing(ONIndex1M,I3069,TRUE,_xll.ohTrigger(RecalcTrigger,Trigger1M)),NA())</f>
        <v>1.2684668137783461E-2</v>
      </c>
      <c r="O3069" s="44" t="e">
        <f>IFERROR(_xll.qlIndexFixing(ONIndex3M,I3069,TRUE,_xll.ohTrigger(RecalcTrigger,Trigger3M)),NA())</f>
        <v>#N/A</v>
      </c>
      <c r="P3069" s="44">
        <f>IFERROR(_xll.qlIndexFixing(ONIndex6M,I3069,TRUE,_xll.ohTrigger(RecalcTrigger,Trigger6M)),NA())</f>
        <v>1.252874747931898E-2</v>
      </c>
      <c r="Q3069" s="183">
        <f>IFERROR(_xll.qlIndexFixing(ONIndex1Y,I3069,TRUE,_xll.ohTrigger(RecalcTrigger,Trigger1Y)),NA())</f>
        <v>1.3014885626256856E-2</v>
      </c>
    </row>
    <row r="3070" spans="2:17" x14ac:dyDescent="0.2">
      <c r="B3070" s="39" t="s">
        <v>42</v>
      </c>
      <c r="D3070" s="42">
        <f>_xll.qlCalendarAdvance(Calendar,$D3069,B3070,"f",FALSE)</f>
        <v>60994</v>
      </c>
      <c r="E3070" s="177">
        <f>_xll.qlInterestRateIndexValueDate(IndexON,D3070)</f>
        <v>60994</v>
      </c>
      <c r="F3070" s="193">
        <f>IFERROR(_xll.qlIndexFixing(IndexON,D3070,TRUE,_xll.ohTrigger(RecalcTrigger,TriggerON)),NA())</f>
        <v>1.3011417868815656E-2</v>
      </c>
      <c r="H3070" s="42">
        <f>_xll.qlCalendarAdvance(Calendar,$H3069,B3070,"f",FALSE)</f>
        <v>60994</v>
      </c>
      <c r="I3070" s="177">
        <f>_xll.qlInterestRateIndexValueDate(Index1M,$H3070)</f>
        <v>60996</v>
      </c>
      <c r="J3070" s="182">
        <f>IFERROR(_xll.qlIndexFixing(Index1M,$H3070,TRUE,_xll.ohTrigger(RecalcTrigger,Trigger1M)),NA())</f>
        <v>1.270697365733986E-2</v>
      </c>
      <c r="K3070" s="44" t="e">
        <f>IFERROR(_xll.qlIndexFixing(Index3M,H3070,TRUE,_xll.ohTrigger(RecalcTrigger,Trigger3M)),NA())</f>
        <v>#N/A</v>
      </c>
      <c r="L3070" s="44">
        <f>IFERROR(_xll.qlIndexFixing(Index6M,$H3070,TRUE,_xll.ohTrigger(RecalcTrigger,Trigger6M)),NA())</f>
        <v>1.2599916078038726E-2</v>
      </c>
      <c r="M3070" s="183">
        <f>IFERROR(_xll.qlIndexFixing(Index1Y,$H3070,TRUE,_xll.ohTrigger(RecalcTrigger,Trigger1Y)),NA())</f>
        <v>1.3280762204958056E-2</v>
      </c>
      <c r="N3070" s="182">
        <f>IFERROR(_xll.qlIndexFixing(ONIndex1M,I3070,TRUE,_xll.ohTrigger(RecalcTrigger,Trigger1M)),NA())</f>
        <v>1.2690487748656665E-2</v>
      </c>
      <c r="O3070" s="44" t="e">
        <f>IFERROR(_xll.qlIndexFixing(ONIndex3M,I3070,TRUE,_xll.ohTrigger(RecalcTrigger,Trigger3M)),NA())</f>
        <v>#N/A</v>
      </c>
      <c r="P3070" s="44">
        <f>IFERROR(_xll.qlIndexFixing(ONIndex6M,I3070,TRUE,_xll.ohTrigger(RecalcTrigger,Trigger6M)),NA())</f>
        <v>1.2530687840710542E-2</v>
      </c>
      <c r="Q3070" s="183">
        <f>IFERROR(_xll.qlIndexFixing(ONIndex1Y,I3070,TRUE,_xll.ohTrigger(RecalcTrigger,Trigger1Y)),NA())</f>
        <v>1.3021758773508196E-2</v>
      </c>
    </row>
    <row r="3071" spans="2:17" x14ac:dyDescent="0.2">
      <c r="B3071" s="39" t="s">
        <v>42</v>
      </c>
      <c r="D3071" s="42">
        <f>_xll.qlCalendarAdvance(Calendar,$D3070,B3071,"f",FALSE)</f>
        <v>61001</v>
      </c>
      <c r="E3071" s="177">
        <f>_xll.qlInterestRateIndexValueDate(IndexON,D3071)</f>
        <v>61001</v>
      </c>
      <c r="F3071" s="193">
        <f>IFERROR(_xll.qlIndexFixing(IndexON,D3071,TRUE,_xll.ohTrigger(RecalcTrigger,TriggerON)),NA())</f>
        <v>1.301609083658839E-2</v>
      </c>
      <c r="H3071" s="42">
        <f>_xll.qlCalendarAdvance(Calendar,$H3070,B3071,"f",FALSE)</f>
        <v>61001</v>
      </c>
      <c r="I3071" s="177">
        <f>_xll.qlInterestRateIndexValueDate(Index1M,$H3071)</f>
        <v>61003</v>
      </c>
      <c r="J3071" s="182">
        <f>IFERROR(_xll.qlIndexFixing(Index1M,$H3071,TRUE,_xll.ohTrigger(RecalcTrigger,Trigger1M)),NA())</f>
        <v>1.2712780646054744E-2</v>
      </c>
      <c r="K3071" s="44" t="e">
        <f>IFERROR(_xll.qlIndexFixing(Index3M,H3071,TRUE,_xll.ohTrigger(RecalcTrigger,Trigger3M)),NA())</f>
        <v>#N/A</v>
      </c>
      <c r="L3071" s="44">
        <f>IFERROR(_xll.qlIndexFixing(Index6M,$H3071,TRUE,_xll.ohTrigger(RecalcTrigger,Trigger6M)),NA())</f>
        <v>1.2602115014555496E-2</v>
      </c>
      <c r="M3071" s="183">
        <f>IFERROR(_xll.qlIndexFixing(Index1Y,$H3071,TRUE,_xll.ohTrigger(RecalcTrigger,Trigger1Y)),NA())</f>
        <v>1.3287476968124151E-2</v>
      </c>
      <c r="N3071" s="182">
        <f>IFERROR(_xll.qlIndexFixing(ONIndex1M,I3071,TRUE,_xll.ohTrigger(RecalcTrigger,Trigger1M)),NA())</f>
        <v>1.2696300207570843E-2</v>
      </c>
      <c r="O3071" s="44" t="e">
        <f>IFERROR(_xll.qlIndexFixing(ONIndex3M,I3071,TRUE,_xll.ohTrigger(RecalcTrigger,Trigger3M)),NA())</f>
        <v>#N/A</v>
      </c>
      <c r="P3071" s="44">
        <f>IFERROR(_xll.qlIndexFixing(ONIndex6M,I3071,TRUE,_xll.ohTrigger(RecalcTrigger,Trigger6M)),NA())</f>
        <v>1.253267756845311E-2</v>
      </c>
      <c r="Q3071" s="183">
        <f>IFERROR(_xll.qlIndexFixing(ONIndex1Y,I3071,TRUE,_xll.ohTrigger(RecalcTrigger,Trigger1Y)),NA())</f>
        <v>1.3028623039383902E-2</v>
      </c>
    </row>
    <row r="3072" spans="2:17" x14ac:dyDescent="0.2">
      <c r="B3072" s="39" t="s">
        <v>42</v>
      </c>
      <c r="D3072" s="42">
        <f>_xll.qlCalendarAdvance(Calendar,$D3071,B3072,"f",FALSE)</f>
        <v>61008</v>
      </c>
      <c r="E3072" s="177">
        <f>_xll.qlInterestRateIndexValueDate(IndexON,D3072)</f>
        <v>61008</v>
      </c>
      <c r="F3072" s="193">
        <f>IFERROR(_xll.qlIndexFixing(IndexON,D3072,TRUE,_xll.ohTrigger(RecalcTrigger,TriggerON)),NA())</f>
        <v>1.3020758057438186E-2</v>
      </c>
      <c r="H3072" s="42">
        <f>_xll.qlCalendarAdvance(Calendar,$H3071,B3072,"f",FALSE)</f>
        <v>61008</v>
      </c>
      <c r="I3072" s="177">
        <f>_xll.qlInterestRateIndexValueDate(Index1M,$H3072)</f>
        <v>61010</v>
      </c>
      <c r="J3072" s="182">
        <f>IFERROR(_xll.qlIndexFixing(Index1M,$H3072,TRUE,_xll.ohTrigger(RecalcTrigger,Trigger1M)),NA())</f>
        <v>1.2718580417867553E-2</v>
      </c>
      <c r="K3072" s="44" t="e">
        <f>IFERROR(_xll.qlIndexFixing(Index3M,H3072,TRUE,_xll.ohTrigger(RecalcTrigger,Trigger3M)),NA())</f>
        <v>#N/A</v>
      </c>
      <c r="L3072" s="44">
        <f>IFERROR(_xll.qlIndexFixing(Index6M,$H3072,TRUE,_xll.ohTrigger(RecalcTrigger,Trigger6M)),NA())</f>
        <v>1.2604785624863422E-2</v>
      </c>
      <c r="M3072" s="183">
        <f>IFERROR(_xll.qlIndexFixing(Index1Y,$H3072,TRUE,_xll.ohTrigger(RecalcTrigger,Trigger1Y)),NA())</f>
        <v>1.3294182021197353E-2</v>
      </c>
      <c r="N3072" s="182">
        <f>IFERROR(_xll.qlIndexFixing(ONIndex1M,I3072,TRUE,_xll.ohTrigger(RecalcTrigger,Trigger1M)),NA())</f>
        <v>1.270210549174422E-2</v>
      </c>
      <c r="O3072" s="44" t="e">
        <f>IFERROR(_xll.qlIndexFixing(ONIndex3M,I3072,TRUE,_xll.ohTrigger(RecalcTrigger,Trigger3M)),NA())</f>
        <v>#N/A</v>
      </c>
      <c r="P3072" s="44">
        <f>IFERROR(_xll.qlIndexFixing(ONIndex6M,I3072,TRUE,_xll.ohTrigger(RecalcTrigger,Trigger6M)),NA())</f>
        <v>1.2534716729932782E-2</v>
      </c>
      <c r="Q3072" s="183">
        <f>IFERROR(_xll.qlIndexFixing(ONIndex1Y,I3072,TRUE,_xll.ohTrigger(RecalcTrigger,Trigger1Y)),NA())</f>
        <v>1.30354783953468E-2</v>
      </c>
    </row>
    <row r="3073" spans="2:17" x14ac:dyDescent="0.2">
      <c r="B3073" s="39" t="s">
        <v>42</v>
      </c>
      <c r="D3073" s="42">
        <f>_xll.qlCalendarAdvance(Calendar,$D3072,B3073,"f",FALSE)</f>
        <v>61015</v>
      </c>
      <c r="E3073" s="177">
        <f>_xll.qlInterestRateIndexValueDate(IndexON,D3073)</f>
        <v>61015</v>
      </c>
      <c r="F3073" s="193">
        <f>IFERROR(_xll.qlIndexFixing(IndexON,D3073,TRUE,_xll.ohTrigger(RecalcTrigger,TriggerON)),NA())</f>
        <v>1.3025419512979752E-2</v>
      </c>
      <c r="H3073" s="42">
        <f>_xll.qlCalendarAdvance(Calendar,$H3072,B3073,"f",FALSE)</f>
        <v>61015</v>
      </c>
      <c r="I3073" s="177">
        <f>_xll.qlInterestRateIndexValueDate(Index1M,$H3073)</f>
        <v>61017</v>
      </c>
      <c r="J3073" s="182">
        <f>IFERROR(_xll.qlIndexFixing(Index1M,$H3073,TRUE,_xll.ohTrigger(RecalcTrigger,Trigger1M)),NA())</f>
        <v>1.2724372950063956E-2</v>
      </c>
      <c r="K3073" s="44" t="e">
        <f>IFERROR(_xll.qlIndexFixing(Index3M,H3073,TRUE,_xll.ohTrigger(RecalcTrigger,Trigger3M)),NA())</f>
        <v>#N/A</v>
      </c>
      <c r="L3073" s="44">
        <f>IFERROR(_xll.qlIndexFixing(Index6M,$H3073,TRUE,_xll.ohTrigger(RecalcTrigger,Trigger6M)),NA())</f>
        <v>1.2607506887333591E-2</v>
      </c>
      <c r="M3073" s="183">
        <f>IFERROR(_xll.qlIndexFixing(Index1Y,$H3073,TRUE,_xll.ohTrigger(RecalcTrigger,Trigger1Y)),NA())</f>
        <v>1.3300877335449081E-2</v>
      </c>
      <c r="N3073" s="182">
        <f>IFERROR(_xll.qlIndexFixing(ONIndex1M,I3073,TRUE,_xll.ohTrigger(RecalcTrigger,Trigger1M)),NA())</f>
        <v>1.2707903578634827E-2</v>
      </c>
      <c r="O3073" s="44" t="e">
        <f>IFERROR(_xll.qlIndexFixing(ONIndex3M,I3073,TRUE,_xll.ohTrigger(RecalcTrigger,Trigger3M)),NA())</f>
        <v>#N/A</v>
      </c>
      <c r="P3073" s="44">
        <f>IFERROR(_xll.qlIndexFixing(ONIndex6M,I3073,TRUE,_xll.ohTrigger(RecalcTrigger,Trigger6M)),NA())</f>
        <v>1.2536805392855399E-2</v>
      </c>
      <c r="Q3073" s="183">
        <f>IFERROR(_xll.qlIndexFixing(ONIndex1Y,I3073,TRUE,_xll.ohTrigger(RecalcTrigger,Trigger1Y)),NA())</f>
        <v>1.304232481341927E-2</v>
      </c>
    </row>
    <row r="3074" spans="2:17" x14ac:dyDescent="0.2">
      <c r="B3074" s="39" t="s">
        <v>42</v>
      </c>
      <c r="D3074" s="42">
        <f>_xll.qlCalendarAdvance(Calendar,$D3073,B3074,"f",FALSE)</f>
        <v>61022</v>
      </c>
      <c r="E3074" s="177">
        <f>_xll.qlInterestRateIndexValueDate(IndexON,D3074)</f>
        <v>61022</v>
      </c>
      <c r="F3074" s="193">
        <f>IFERROR(_xll.qlIndexFixing(IndexON,D3074,TRUE,_xll.ohTrigger(RecalcTrigger,TriggerON)),NA())</f>
        <v>1.3030075185227474E-2</v>
      </c>
      <c r="H3074" s="42">
        <f>_xll.qlCalendarAdvance(Calendar,$H3073,B3074,"f",FALSE)</f>
        <v>61022</v>
      </c>
      <c r="I3074" s="177">
        <f>_xll.qlInterestRateIndexValueDate(Index1M,$H3074)</f>
        <v>61024</v>
      </c>
      <c r="J3074" s="182">
        <f>IFERROR(_xll.qlIndexFixing(Index1M,$H3074,TRUE,_xll.ohTrigger(RecalcTrigger,Trigger1M)),NA())</f>
        <v>1.2730158219942111E-2</v>
      </c>
      <c r="K3074" s="44" t="e">
        <f>IFERROR(_xll.qlIndexFixing(Index3M,H3074,TRUE,_xll.ohTrigger(RecalcTrigger,Trigger3M)),NA())</f>
        <v>#N/A</v>
      </c>
      <c r="L3074" s="44">
        <f>IFERROR(_xll.qlIndexFixing(Index6M,$H3074,TRUE,_xll.ohTrigger(RecalcTrigger,Trigger6M)),NA())</f>
        <v>1.2610278870154994E-2</v>
      </c>
      <c r="M3074" s="183">
        <f>IFERROR(_xll.qlIndexFixing(Index1Y,$H3074,TRUE,_xll.ohTrigger(RecalcTrigger,Trigger1Y)),NA())</f>
        <v>1.3307562882148998E-2</v>
      </c>
      <c r="N3074" s="182">
        <f>IFERROR(_xll.qlIndexFixing(ONIndex1M,I3074,TRUE,_xll.ohTrigger(RecalcTrigger,Trigger1M)),NA())</f>
        <v>1.2713694445540824E-2</v>
      </c>
      <c r="O3074" s="44" t="e">
        <f>IFERROR(_xll.qlIndexFixing(ONIndex3M,I3074,TRUE,_xll.ohTrigger(RecalcTrigger,Trigger3M)),NA())</f>
        <v>#N/A</v>
      </c>
      <c r="P3074" s="44">
        <f>IFERROR(_xll.qlIndexFixing(ONIndex6M,I3074,TRUE,_xll.ohTrigger(RecalcTrigger,Trigger6M)),NA())</f>
        <v>1.2538943624607057E-2</v>
      </c>
      <c r="Q3074" s="183">
        <f>IFERROR(_xll.qlIndexFixing(ONIndex1Y,I3074,TRUE,_xll.ohTrigger(RecalcTrigger,Trigger1Y)),NA())</f>
        <v>1.3049162265463821E-2</v>
      </c>
    </row>
    <row r="3075" spans="2:17" x14ac:dyDescent="0.2">
      <c r="B3075" s="39" t="s">
        <v>42</v>
      </c>
      <c r="D3075" s="42">
        <f>_xll.qlCalendarAdvance(Calendar,$D3074,B3075,"f",FALSE)</f>
        <v>61029</v>
      </c>
      <c r="E3075" s="177">
        <f>_xll.qlInterestRateIndexValueDate(IndexON,D3075)</f>
        <v>61029</v>
      </c>
      <c r="F3075" s="193">
        <f>IFERROR(_xll.qlIndexFixing(IndexON,D3075,TRUE,_xll.ohTrigger(RecalcTrigger,TriggerON)),NA())</f>
        <v>1.3034725055716123E-2</v>
      </c>
      <c r="H3075" s="42">
        <f>_xll.qlCalendarAdvance(Calendar,$H3074,B3075,"f",FALSE)</f>
        <v>61029</v>
      </c>
      <c r="I3075" s="177">
        <f>_xll.qlInterestRateIndexValueDate(Index1M,$H3075)</f>
        <v>61031</v>
      </c>
      <c r="J3075" s="182">
        <f>IFERROR(_xll.qlIndexFixing(Index1M,$H3075,TRUE,_xll.ohTrigger(RecalcTrigger,Trigger1M)),NA())</f>
        <v>1.2733387069061257E-2</v>
      </c>
      <c r="K3075" s="44" t="e">
        <f>IFERROR(_xll.qlIndexFixing(Index3M,H3075,TRUE,_xll.ohTrigger(RecalcTrigger,Trigger3M)),NA())</f>
        <v>#N/A</v>
      </c>
      <c r="L3075" s="44">
        <f>IFERROR(_xll.qlIndexFixing(Index6M,$H3075,TRUE,_xll.ohTrigger(RecalcTrigger,Trigger6M)),NA())</f>
        <v>1.2613101641519712E-2</v>
      </c>
      <c r="M3075" s="183">
        <f>IFERROR(_xll.qlIndexFixing(Index1Y,$H3075,TRUE,_xll.ohTrigger(RecalcTrigger,Trigger1Y)),NA())</f>
        <v>1.3314238632568089E-2</v>
      </c>
      <c r="N3075" s="182">
        <f>IFERROR(_xll.qlIndexFixing(ONIndex1M,I3075,TRUE,_xll.ohTrigger(RecalcTrigger,Trigger1M)),NA())</f>
        <v>1.271947806976037E-2</v>
      </c>
      <c r="O3075" s="44" t="e">
        <f>IFERROR(_xll.qlIndexFixing(ONIndex3M,I3075,TRUE,_xll.ohTrigger(RecalcTrigger,Trigger3M)),NA())</f>
        <v>#N/A</v>
      </c>
      <c r="P3075" s="44">
        <f>IFERROR(_xll.qlIndexFixing(ONIndex6M,I3075,TRUE,_xll.ohTrigger(RecalcTrigger,Trigger6M)),NA())</f>
        <v>1.2541131492893598E-2</v>
      </c>
      <c r="Q3075" s="183">
        <f>IFERROR(_xll.qlIndexFixing(ONIndex1Y,I3075,TRUE,_xll.ohTrigger(RecalcTrigger,Trigger1Y)),NA())</f>
        <v>1.3055990723263022E-2</v>
      </c>
    </row>
    <row r="3076" spans="2:17" x14ac:dyDescent="0.2">
      <c r="B3076" s="39" t="s">
        <v>42</v>
      </c>
      <c r="D3076" s="42">
        <f>_xll.qlCalendarAdvance(Calendar,$D3075,B3076,"f",FALSE)</f>
        <v>61036</v>
      </c>
      <c r="E3076" s="177">
        <f>_xll.qlInterestRateIndexValueDate(IndexON,D3076)</f>
        <v>61036</v>
      </c>
      <c r="F3076" s="193">
        <f>IFERROR(_xll.qlIndexFixing(IndexON,D3076,TRUE,_xll.ohTrigger(RecalcTrigger,TriggerON)),NA())</f>
        <v>1.3039369106540022E-2</v>
      </c>
      <c r="H3076" s="42">
        <f>_xll.qlCalendarAdvance(Calendar,$H3075,B3076,"f",FALSE)</f>
        <v>61036</v>
      </c>
      <c r="I3076" s="177">
        <f>_xll.qlInterestRateIndexValueDate(Index1M,$H3076)</f>
        <v>61038</v>
      </c>
      <c r="J3076" s="182">
        <f>IFERROR(_xll.qlIndexFixing(Index1M,$H3076,TRUE,_xll.ohTrigger(RecalcTrigger,Trigger1M)),NA())</f>
        <v>1.2739159024580511E-2</v>
      </c>
      <c r="K3076" s="44" t="e">
        <f>IFERROR(_xll.qlIndexFixing(Index3M,H3076,TRUE,_xll.ohTrigger(RecalcTrigger,Trigger3M)),NA())</f>
        <v>#N/A</v>
      </c>
      <c r="L3076" s="44">
        <f>IFERROR(_xll.qlIndexFixing(Index6M,$H3076,TRUE,_xll.ohTrigger(RecalcTrigger,Trigger6M)),NA())</f>
        <v>1.2615975269625128E-2</v>
      </c>
      <c r="M3076" s="183">
        <f>IFERROR(_xll.qlIndexFixing(Index1Y,$H3076,TRUE,_xll.ohTrigger(RecalcTrigger,Trigger1Y)),NA())</f>
        <v>1.3320904557974925E-2</v>
      </c>
      <c r="N3076" s="182">
        <f>IFERROR(_xll.qlIndexFixing(ONIndex1M,I3076,TRUE,_xll.ohTrigger(RecalcTrigger,Trigger1M)),NA())</f>
        <v>1.2725254428671562E-2</v>
      </c>
      <c r="O3076" s="44" t="e">
        <f>IFERROR(_xll.qlIndexFixing(ONIndex3M,I3076,TRUE,_xll.ohTrigger(RecalcTrigger,Trigger3M)),NA())</f>
        <v>#N/A</v>
      </c>
      <c r="P3076" s="44">
        <f>IFERROR(_xll.qlIndexFixing(ONIndex6M,I3076,TRUE,_xll.ohTrigger(RecalcTrigger,Trigger6M)),NA())</f>
        <v>1.254336906526099E-2</v>
      </c>
      <c r="Q3076" s="183">
        <f>IFERROR(_xll.qlIndexFixing(ONIndex1Y,I3076,TRUE,_xll.ohTrigger(RecalcTrigger,Trigger1Y)),NA())</f>
        <v>1.3062810158759319E-2</v>
      </c>
    </row>
    <row r="3077" spans="2:17" x14ac:dyDescent="0.2">
      <c r="B3077" s="39" t="s">
        <v>42</v>
      </c>
      <c r="D3077" s="42">
        <f>_xll.qlCalendarAdvance(Calendar,$D3076,B3077,"f",FALSE)</f>
        <v>61043</v>
      </c>
      <c r="E3077" s="177">
        <f>_xll.qlInterestRateIndexValueDate(IndexON,D3077)</f>
        <v>61043</v>
      </c>
      <c r="F3077" s="193">
        <f>IFERROR(_xll.qlIndexFixing(IndexON,D3077,TRUE,_xll.ohTrigger(RecalcTrigger,TriggerON)),NA())</f>
        <v>1.3044007319154005E-2</v>
      </c>
      <c r="H3077" s="42">
        <f>_xll.qlCalendarAdvance(Calendar,$H3076,B3077,"f",FALSE)</f>
        <v>61043</v>
      </c>
      <c r="I3077" s="177">
        <f>_xll.qlInterestRateIndexValueDate(Index1M,$H3077)</f>
        <v>61045</v>
      </c>
      <c r="J3077" s="182">
        <f>IFERROR(_xll.qlIndexFixing(Index1M,$H3077,TRUE,_xll.ohTrigger(RecalcTrigger,Trigger1M)),NA())</f>
        <v>1.2744923656812075E-2</v>
      </c>
      <c r="K3077" s="44" t="e">
        <f>IFERROR(_xll.qlIndexFixing(Index3M,H3077,TRUE,_xll.ohTrigger(RecalcTrigger,Trigger3M)),NA())</f>
        <v>#N/A</v>
      </c>
      <c r="L3077" s="44">
        <f>IFERROR(_xll.qlIndexFixing(Index6M,$H3077,TRUE,_xll.ohTrigger(RecalcTrigger,Trigger6M)),NA())</f>
        <v>1.2618899822672596E-2</v>
      </c>
      <c r="M3077" s="183">
        <f>IFERROR(_xll.qlIndexFixing(Index1Y,$H3077,TRUE,_xll.ohTrigger(RecalcTrigger,Trigger1Y)),NA())</f>
        <v>1.3327560629638951E-2</v>
      </c>
      <c r="N3077" s="182">
        <f>IFERROR(_xll.qlIndexFixing(ONIndex1M,I3077,TRUE,_xll.ohTrigger(RecalcTrigger,Trigger1M)),NA())</f>
        <v>1.2731023499492622E-2</v>
      </c>
      <c r="O3077" s="44" t="e">
        <f>IFERROR(_xll.qlIndexFixing(ONIndex3M,I3077,TRUE,_xll.ohTrigger(RecalcTrigger,Trigger3M)),NA())</f>
        <v>#N/A</v>
      </c>
      <c r="P3077" s="44">
        <f>IFERROR(_xll.qlIndexFixing(ONIndex6M,I3077,TRUE,_xll.ohTrigger(RecalcTrigger,Trigger6M)),NA())</f>
        <v>1.2545656409175265E-2</v>
      </c>
      <c r="Q3077" s="183">
        <f>IFERROR(_xll.qlIndexFixing(ONIndex1Y,I3077,TRUE,_xll.ohTrigger(RecalcTrigger,Trigger1Y)),NA())</f>
        <v>1.3069620543655347E-2</v>
      </c>
    </row>
    <row r="3078" spans="2:17" x14ac:dyDescent="0.2">
      <c r="B3078" s="39" t="s">
        <v>42</v>
      </c>
      <c r="D3078" s="42">
        <f>_xll.qlCalendarAdvance(Calendar,$D3077,B3078,"f",FALSE)</f>
        <v>61050</v>
      </c>
      <c r="E3078" s="177">
        <f>_xll.qlInterestRateIndexValueDate(IndexON,D3078)</f>
        <v>61050</v>
      </c>
      <c r="F3078" s="193">
        <f>IFERROR(_xll.qlIndexFixing(IndexON,D3078,TRUE,_xll.ohTrigger(RecalcTrigger,TriggerON)),NA())</f>
        <v>1.3048639675732332E-2</v>
      </c>
      <c r="H3078" s="42">
        <f>_xll.qlCalendarAdvance(Calendar,$H3077,B3078,"f",FALSE)</f>
        <v>61050</v>
      </c>
      <c r="I3078" s="177">
        <f>_xll.qlInterestRateIndexValueDate(Index1M,$H3078)</f>
        <v>61052</v>
      </c>
      <c r="J3078" s="182">
        <f>IFERROR(_xll.qlIndexFixing(Index1M,$H3078,TRUE,_xll.ohTrigger(RecalcTrigger,Trigger1M)),NA())</f>
        <v>1.2750680943054109E-2</v>
      </c>
      <c r="K3078" s="44" t="e">
        <f>IFERROR(_xll.qlIndexFixing(Index3M,H3078,TRUE,_xll.ohTrigger(RecalcTrigger,Trigger3M)),NA())</f>
        <v>#N/A</v>
      </c>
      <c r="L3078" s="44">
        <f>IFERROR(_xll.qlIndexFixing(Index6M,$H3078,TRUE,_xll.ohTrigger(RecalcTrigger,Trigger6M)),NA())</f>
        <v>1.2621875368867008E-2</v>
      </c>
      <c r="M3078" s="183">
        <f>IFERROR(_xll.qlIndexFixing(Index1Y,$H3078,TRUE,_xll.ohTrigger(RecalcTrigger,Trigger1Y)),NA())</f>
        <v>1.3334206818828524E-2</v>
      </c>
      <c r="N3078" s="182">
        <f>IFERROR(_xll.qlIndexFixing(ONIndex1M,I3078,TRUE,_xll.ohTrigger(RecalcTrigger,Trigger1M)),NA())</f>
        <v>1.2736785259681582E-2</v>
      </c>
      <c r="O3078" s="44" t="e">
        <f>IFERROR(_xll.qlIndexFixing(ONIndex3M,I3078,TRUE,_xll.ohTrigger(RecalcTrigger,Trigger3M)),NA())</f>
        <v>#N/A</v>
      </c>
      <c r="P3078" s="44">
        <f>IFERROR(_xll.qlIndexFixing(ONIndex6M,I3078,TRUE,_xll.ohTrigger(RecalcTrigger,Trigger6M)),NA())</f>
        <v>1.2547993592182394E-2</v>
      </c>
      <c r="Q3078" s="183">
        <f>IFERROR(_xll.qlIndexFixing(ONIndex1Y,I3078,TRUE,_xll.ohTrigger(RecalcTrigger,Trigger1Y)),NA())</f>
        <v>1.3076421849893549E-2</v>
      </c>
    </row>
    <row r="3079" spans="2:17" x14ac:dyDescent="0.2">
      <c r="B3079" s="39" t="s">
        <v>42</v>
      </c>
      <c r="D3079" s="42">
        <f>_xll.qlCalendarAdvance(Calendar,$D3078,B3079,"f",FALSE)</f>
        <v>61057</v>
      </c>
      <c r="E3079" s="177">
        <f>_xll.qlInterestRateIndexValueDate(IndexON,D3079)</f>
        <v>61057</v>
      </c>
      <c r="F3079" s="193">
        <f>IFERROR(_xll.qlIndexFixing(IndexON,D3079,TRUE,_xll.ohTrigger(RecalcTrigger,TriggerON)),NA())</f>
        <v>1.3053266157649901E-2</v>
      </c>
      <c r="H3079" s="42">
        <f>_xll.qlCalendarAdvance(Calendar,$H3078,B3079,"f",FALSE)</f>
        <v>61057</v>
      </c>
      <c r="I3079" s="177">
        <f>_xll.qlInterestRateIndexValueDate(Index1M,$H3079)</f>
        <v>61059</v>
      </c>
      <c r="J3079" s="182">
        <f>IFERROR(_xll.qlIndexFixing(Index1M,$H3079,TRUE,_xll.ohTrigger(RecalcTrigger,Trigger1M)),NA())</f>
        <v>1.275961079425191E-2</v>
      </c>
      <c r="K3079" s="44" t="e">
        <f>IFERROR(_xll.qlIndexFixing(Index3M,H3079,TRUE,_xll.ohTrigger(RecalcTrigger,Trigger3M)),NA())</f>
        <v>#N/A</v>
      </c>
      <c r="L3079" s="44">
        <f>IFERROR(_xll.qlIndexFixing(Index6M,$H3079,TRUE,_xll.ohTrigger(RecalcTrigger,Trigger6M)),NA())</f>
        <v>1.2627179904252033E-2</v>
      </c>
      <c r="M3079" s="183">
        <f>IFERROR(_xll.qlIndexFixing(Index1Y,$H3079,TRUE,_xll.ohTrigger(RecalcTrigger,Trigger1Y)),NA())</f>
        <v>1.3342983620092628E-2</v>
      </c>
      <c r="N3079" s="182">
        <f>IFERROR(_xll.qlIndexFixing(ONIndex1M,I3079,TRUE,_xll.ohTrigger(RecalcTrigger,Trigger1M)),NA())</f>
        <v>1.2742539686456666E-2</v>
      </c>
      <c r="O3079" s="44" t="e">
        <f>IFERROR(_xll.qlIndexFixing(ONIndex3M,I3079,TRUE,_xll.ohTrigger(RecalcTrigger,Trigger3M)),NA())</f>
        <v>#N/A</v>
      </c>
      <c r="P3079" s="44">
        <f>IFERROR(_xll.qlIndexFixing(ONIndex6M,I3079,TRUE,_xll.ohTrigger(RecalcTrigger,Trigger6M)),NA())</f>
        <v>1.2550380681988216E-2</v>
      </c>
      <c r="Q3079" s="183">
        <f>IFERROR(_xll.qlIndexFixing(ONIndex1Y,I3079,TRUE,_xll.ohTrigger(RecalcTrigger,Trigger1Y)),NA())</f>
        <v>1.3083214049336434E-2</v>
      </c>
    </row>
    <row r="3080" spans="2:17" x14ac:dyDescent="0.2">
      <c r="B3080" s="39" t="s">
        <v>42</v>
      </c>
      <c r="D3080" s="42">
        <f>_xll.qlCalendarAdvance(Calendar,$D3079,B3080,"f",FALSE)</f>
        <v>61064</v>
      </c>
      <c r="E3080" s="177">
        <f>_xll.qlInterestRateIndexValueDate(IndexON,D3080)</f>
        <v>61064</v>
      </c>
      <c r="F3080" s="193">
        <f>IFERROR(_xll.qlIndexFixing(IndexON,D3080,TRUE,_xll.ohTrigger(RecalcTrigger,TriggerON)),NA())</f>
        <v>1.3057886747160907E-2</v>
      </c>
      <c r="H3080" s="42">
        <f>_xll.qlCalendarAdvance(Calendar,$H3079,B3080,"f",FALSE)</f>
        <v>61064</v>
      </c>
      <c r="I3080" s="177">
        <f>_xll.qlInterestRateIndexValueDate(Index1M,$H3080)</f>
        <v>61066</v>
      </c>
      <c r="J3080" s="182">
        <f>IFERROR(_xll.qlIndexFixing(Index1M,$H3080,TRUE,_xll.ohTrigger(RecalcTrigger,Trigger1M)),NA())</f>
        <v>1.2764716058840109E-2</v>
      </c>
      <c r="K3080" s="44" t="e">
        <f>IFERROR(_xll.qlIndexFixing(Index3M,H3080,TRUE,_xll.ohTrigger(RecalcTrigger,Trigger3M)),NA())</f>
        <v>#N/A</v>
      </c>
      <c r="L3080" s="44">
        <f>IFERROR(_xll.qlIndexFixing(Index6M,$H3080,TRUE,_xll.ohTrigger(RecalcTrigger,Trigger6M)),NA())</f>
        <v>1.2630276566009159E-2</v>
      </c>
      <c r="M3080" s="183">
        <f>IFERROR(_xll.qlIndexFixing(Index1Y,$H3080,TRUE,_xll.ohTrigger(RecalcTrigger,Trigger1Y)),NA())</f>
        <v>1.3349608502724019E-2</v>
      </c>
      <c r="N3080" s="182">
        <f>IFERROR(_xll.qlIndexFixing(ONIndex1M,I3080,TRUE,_xll.ohTrigger(RecalcTrigger,Trigger1M)),NA())</f>
        <v>1.274828675719597E-2</v>
      </c>
      <c r="O3080" s="44" t="e">
        <f>IFERROR(_xll.qlIndexFixing(ONIndex3M,I3080,TRUE,_xll.ohTrigger(RecalcTrigger,Trigger3M)),NA())</f>
        <v>#N/A</v>
      </c>
      <c r="P3080" s="44">
        <f>IFERROR(_xll.qlIndexFixing(ONIndex6M,I3080,TRUE,_xll.ohTrigger(RecalcTrigger,Trigger6M)),NA())</f>
        <v>1.2552817746058764E-2</v>
      </c>
      <c r="Q3080" s="183">
        <f>IFERROR(_xll.qlIndexFixing(ONIndex1Y,I3080,TRUE,_xll.ohTrigger(RecalcTrigger,Trigger1Y)),NA())</f>
        <v>1.3089997113686636E-2</v>
      </c>
    </row>
    <row r="3081" spans="2:17" x14ac:dyDescent="0.2">
      <c r="B3081" s="39" t="s">
        <v>42</v>
      </c>
      <c r="D3081" s="42">
        <f>_xll.qlCalendarAdvance(Calendar,$D3080,B3081,"f",FALSE)</f>
        <v>61071</v>
      </c>
      <c r="E3081" s="177">
        <f>_xll.qlInterestRateIndexValueDate(IndexON,D3081)</f>
        <v>61071</v>
      </c>
      <c r="F3081" s="193">
        <f>IFERROR(_xll.qlIndexFixing(IndexON,D3081,TRUE,_xll.ohTrigger(RecalcTrigger,TriggerON)),NA())</f>
        <v>1.3062501425640249E-2</v>
      </c>
      <c r="H3081" s="42">
        <f>_xll.qlCalendarAdvance(Calendar,$H3080,B3081,"f",FALSE)</f>
        <v>61071</v>
      </c>
      <c r="I3081" s="177">
        <f>_xll.qlInterestRateIndexValueDate(Index1M,$H3081)</f>
        <v>61073</v>
      </c>
      <c r="J3081" s="182">
        <f>IFERROR(_xll.qlIndexFixing(Index1M,$H3081,TRUE,_xll.ohTrigger(RecalcTrigger,Trigger1M)),NA())</f>
        <v>1.2770449856656652E-2</v>
      </c>
      <c r="K3081" s="44" t="e">
        <f>IFERROR(_xll.qlIndexFixing(Index3M,H3081,TRUE,_xll.ohTrigger(RecalcTrigger,Trigger3M)),NA())</f>
        <v>#N/A</v>
      </c>
      <c r="L3081" s="44">
        <f>IFERROR(_xll.qlIndexFixing(Index6M,$H3081,TRUE,_xll.ohTrigger(RecalcTrigger,Trigger6M)),NA())</f>
        <v>1.2633424459014775E-2</v>
      </c>
      <c r="M3081" s="183">
        <f>IFERROR(_xll.qlIndexFixing(Index1Y,$H3081,TRUE,_xll.ohTrigger(RecalcTrigger,Trigger1Y)),NA())</f>
        <v>1.3356223409783955E-2</v>
      </c>
      <c r="N3081" s="182">
        <f>IFERROR(_xll.qlIndexFixing(ONIndex1M,I3081,TRUE,_xll.ohTrigger(RecalcTrigger,Trigger1M)),NA())</f>
        <v>1.2754026449197653E-2</v>
      </c>
      <c r="O3081" s="44" t="e">
        <f>IFERROR(_xll.qlIndexFixing(ONIndex3M,I3081,TRUE,_xll.ohTrigger(RecalcTrigger,Trigger3M)),NA())</f>
        <v>#N/A</v>
      </c>
      <c r="P3081" s="44">
        <f>IFERROR(_xll.qlIndexFixing(ONIndex6M,I3081,TRUE,_xll.ohTrigger(RecalcTrigger,Trigger6M)),NA())</f>
        <v>1.2555304851860072E-2</v>
      </c>
      <c r="Q3081" s="183">
        <f>IFERROR(_xll.qlIndexFixing(ONIndex1Y,I3081,TRUE,_xll.ohTrigger(RecalcTrigger,Trigger1Y)),NA())</f>
        <v>1.3096771014886599E-2</v>
      </c>
    </row>
    <row r="3082" spans="2:17" x14ac:dyDescent="0.2">
      <c r="B3082" s="39" t="s">
        <v>42</v>
      </c>
      <c r="D3082" s="42">
        <f>_xll.qlCalendarAdvance(Calendar,$D3081,B3082,"f",FALSE)</f>
        <v>61078</v>
      </c>
      <c r="E3082" s="177">
        <f>_xll.qlInterestRateIndexValueDate(IndexON,D3082)</f>
        <v>61078</v>
      </c>
      <c r="F3082" s="193">
        <f>IFERROR(_xll.qlIndexFixing(IndexON,D3082,TRUE,_xll.ohTrigger(RecalcTrigger,TriggerON)),NA())</f>
        <v>1.3067110175022378E-2</v>
      </c>
      <c r="H3082" s="42">
        <f>_xll.qlCalendarAdvance(Calendar,$H3081,B3082,"f",FALSE)</f>
        <v>61078</v>
      </c>
      <c r="I3082" s="177">
        <f>_xll.qlInterestRateIndexValueDate(Index1M,$H3082)</f>
        <v>61080</v>
      </c>
      <c r="J3082" s="182">
        <f>IFERROR(_xll.qlIndexFixing(Index1M,$H3082,TRUE,_xll.ohTrigger(RecalcTrigger,Trigger1M)),NA())</f>
        <v>1.2776176210487766E-2</v>
      </c>
      <c r="K3082" s="44" t="e">
        <f>IFERROR(_xll.qlIndexFixing(Index3M,H3082,TRUE,_xll.ohTrigger(RecalcTrigger,Trigger3M)),NA())</f>
        <v>#N/A</v>
      </c>
      <c r="L3082" s="44">
        <f>IFERROR(_xll.qlIndexFixing(Index6M,$H3082,TRUE,_xll.ohTrigger(RecalcTrigger,Trigger6M)),NA())</f>
        <v>1.2636623651510638E-2</v>
      </c>
      <c r="M3082" s="183">
        <f>IFERROR(_xll.qlIndexFixing(Index1Y,$H3082,TRUE,_xll.ohTrigger(RecalcTrigger,Trigger1Y)),NA())</f>
        <v>1.3362828312534335E-2</v>
      </c>
      <c r="N3082" s="182">
        <f>IFERROR(_xll.qlIndexFixing(ONIndex1M,I3082,TRUE,_xll.ohTrigger(RecalcTrigger,Trigger1M)),NA())</f>
        <v>1.2759758739919747E-2</v>
      </c>
      <c r="O3082" s="44" t="e">
        <f>IFERROR(_xll.qlIndexFixing(ONIndex3M,I3082,TRUE,_xll.ohTrigger(RecalcTrigger,Trigger3M)),NA())</f>
        <v>#N/A</v>
      </c>
      <c r="P3082" s="44">
        <f>IFERROR(_xll.qlIndexFixing(ONIndex6M,I3082,TRUE,_xll.ohTrigger(RecalcTrigger,Trigger6M)),NA())</f>
        <v>1.2557842067018044E-2</v>
      </c>
      <c r="Q3082" s="183">
        <f>IFERROR(_xll.qlIndexFixing(ONIndex1Y,I3082,TRUE,_xll.ohTrigger(RecalcTrigger,Trigger1Y)),NA())</f>
        <v>1.3103535724958704E-2</v>
      </c>
    </row>
    <row r="3083" spans="2:17" x14ac:dyDescent="0.2">
      <c r="B3083" s="39" t="s">
        <v>42</v>
      </c>
      <c r="D3083" s="42">
        <f>_xll.qlCalendarAdvance(Calendar,$D3082,B3083,"f",FALSE)</f>
        <v>61085</v>
      </c>
      <c r="E3083" s="177">
        <f>_xll.qlInterestRateIndexValueDate(IndexON,D3083)</f>
        <v>61085</v>
      </c>
      <c r="F3083" s="193">
        <f>IFERROR(_xll.qlIndexFixing(IndexON,D3083,TRUE,_xll.ohTrigger(RecalcTrigger,TriggerON)),NA())</f>
        <v>1.3071712977321681E-2</v>
      </c>
      <c r="H3083" s="42">
        <f>_xll.qlCalendarAdvance(Calendar,$H3082,B3083,"f",FALSE)</f>
        <v>61085</v>
      </c>
      <c r="I3083" s="177">
        <f>_xll.qlInterestRateIndexValueDate(Index1M,$H3083)</f>
        <v>61087</v>
      </c>
      <c r="J3083" s="182">
        <f>IFERROR(_xll.qlIndexFixing(Index1M,$H3083,TRUE,_xll.ohTrigger(RecalcTrigger,Trigger1M)),NA())</f>
        <v>1.2779991091887336E-2</v>
      </c>
      <c r="K3083" s="44" t="e">
        <f>IFERROR(_xll.qlIndexFixing(Index3M,H3083,TRUE,_xll.ohTrigger(RecalcTrigger,Trigger3M)),NA())</f>
        <v>#N/A</v>
      </c>
      <c r="L3083" s="44">
        <f>IFERROR(_xll.qlIndexFixing(Index6M,$H3083,TRUE,_xll.ohTrigger(RecalcTrigger,Trigger6M)),NA())</f>
        <v>1.263846078915107E-2</v>
      </c>
      <c r="M3083" s="183">
        <f>IFERROR(_xll.qlIndexFixing(Index1Y,$H3083,TRUE,_xll.ohTrigger(RecalcTrigger,Trigger1Y)),NA())</f>
        <v>1.3367288522024746E-2</v>
      </c>
      <c r="N3083" s="182">
        <f>IFERROR(_xll.qlIndexFixing(ONIndex1M,I3083,TRUE,_xll.ohTrigger(RecalcTrigger,Trigger1M)),NA())</f>
        <v>1.2767117915828408E-2</v>
      </c>
      <c r="O3083" s="44" t="e">
        <f>IFERROR(_xll.qlIndexFixing(ONIndex3M,I3083,TRUE,_xll.ohTrigger(RecalcTrigger,Trigger3M)),NA())</f>
        <v>#N/A</v>
      </c>
      <c r="P3083" s="44">
        <f>IFERROR(_xll.qlIndexFixing(ONIndex6M,I3083,TRUE,_xll.ohTrigger(RecalcTrigger,Trigger6M)),NA())</f>
        <v>1.2561177939636181E-2</v>
      </c>
      <c r="Q3083" s="183">
        <f>IFERROR(_xll.qlIndexFixing(ONIndex1Y,I3083,TRUE,_xll.ohTrigger(RecalcTrigger,Trigger1Y)),NA())</f>
        <v>1.311221965837106E-2</v>
      </c>
    </row>
    <row r="3084" spans="2:17" x14ac:dyDescent="0.2">
      <c r="B3084" s="39" t="s">
        <v>42</v>
      </c>
      <c r="D3084" s="42">
        <f>_xll.qlCalendarAdvance(Calendar,$D3083,B3084,"f",FALSE)</f>
        <v>61092</v>
      </c>
      <c r="E3084" s="177">
        <f>_xll.qlInterestRateIndexValueDate(IndexON,D3084)</f>
        <v>61092</v>
      </c>
      <c r="F3084" s="193">
        <f>IFERROR(_xll.qlIndexFixing(IndexON,D3084,TRUE,_xll.ohTrigger(RecalcTrigger,TriggerON)),NA())</f>
        <v>1.3076309813992992E-2</v>
      </c>
      <c r="H3084" s="42">
        <f>_xll.qlCalendarAdvance(Calendar,$H3083,B3084,"f",FALSE)</f>
        <v>61092</v>
      </c>
      <c r="I3084" s="177">
        <f>_xll.qlInterestRateIndexValueDate(Index1M,$H3084)</f>
        <v>61094</v>
      </c>
      <c r="J3084" s="182">
        <f>IFERROR(_xll.qlIndexFixing(Index1M,$H3084,TRUE,_xll.ohTrigger(RecalcTrigger,Trigger1M)),NA())</f>
        <v>1.278760649537386E-2</v>
      </c>
      <c r="K3084" s="44" t="e">
        <f>IFERROR(_xll.qlIndexFixing(Index3M,H3084,TRUE,_xll.ohTrigger(RecalcTrigger,Trigger3M)),NA())</f>
        <v>#N/A</v>
      </c>
      <c r="L3084" s="44">
        <f>IFERROR(_xll.qlIndexFixing(Index6M,$H3084,TRUE,_xll.ohTrigger(RecalcTrigger,Trigger6M)),NA())</f>
        <v>1.2641751348027815E-2</v>
      </c>
      <c r="M3084" s="183">
        <f>IFERROR(_xll.qlIndexFixing(Index1Y,$H3084,TRUE,_xll.ohTrigger(RecalcTrigger,Trigger1Y)),NA())</f>
        <v>1.3376007990151866E-2</v>
      </c>
      <c r="N3084" s="182">
        <f>IFERROR(_xll.qlIndexFixing(ONIndex1M,I3084,TRUE,_xll.ohTrigger(RecalcTrigger,Trigger1M)),NA())</f>
        <v>1.2771201026318124E-2</v>
      </c>
      <c r="O3084" s="44" t="e">
        <f>IFERROR(_xll.qlIndexFixing(ONIndex3M,I3084,TRUE,_xll.ohTrigger(RecalcTrigger,Trigger3M)),NA())</f>
        <v>#N/A</v>
      </c>
      <c r="P3084" s="44">
        <f>IFERROR(_xll.qlIndexFixing(ONIndex6M,I3084,TRUE,_xll.ohTrigger(RecalcTrigger,Trigger6M)),NA())</f>
        <v>1.2563067095827662E-2</v>
      </c>
      <c r="Q3084" s="183">
        <f>IFERROR(_xll.qlIndexFixing(ONIndex1Y,I3084,TRUE,_xll.ohTrigger(RecalcTrigger,Trigger1Y)),NA())</f>
        <v>1.3117037458370007E-2</v>
      </c>
    </row>
    <row r="3085" spans="2:17" x14ac:dyDescent="0.2">
      <c r="B3085" s="39" t="s">
        <v>42</v>
      </c>
      <c r="D3085" s="42">
        <f>_xll.qlCalendarAdvance(Calendar,$D3084,B3085,"f",FALSE)</f>
        <v>61099</v>
      </c>
      <c r="E3085" s="177">
        <f>_xll.qlInterestRateIndexValueDate(IndexON,D3085)</f>
        <v>61099</v>
      </c>
      <c r="F3085" s="193">
        <f>IFERROR(_xll.qlIndexFixing(IndexON,D3085,TRUE,_xll.ohTrigger(RecalcTrigger,TriggerON)),NA())</f>
        <v>1.3080900667050699E-2</v>
      </c>
      <c r="H3085" s="42">
        <f>_xll.qlCalendarAdvance(Calendar,$H3084,B3085,"f",FALSE)</f>
        <v>61099</v>
      </c>
      <c r="I3085" s="177">
        <f>_xll.qlInterestRateIndexValueDate(Index1M,$H3085)</f>
        <v>61101</v>
      </c>
      <c r="J3085" s="182">
        <f>IFERROR(_xll.qlIndexFixing(Index1M,$H3085,TRUE,_xll.ohTrigger(RecalcTrigger,Trigger1M)),NA())</f>
        <v>1.2793310381012668E-2</v>
      </c>
      <c r="K3085" s="44" t="e">
        <f>IFERROR(_xll.qlIndexFixing(Index3M,H3085,TRUE,_xll.ohTrigger(RecalcTrigger,Trigger3M)),NA())</f>
        <v>#N/A</v>
      </c>
      <c r="L3085" s="44">
        <f>IFERROR(_xll.qlIndexFixing(Index6M,$H3085,TRUE,_xll.ohTrigger(RecalcTrigger,Trigger6M)),NA())</f>
        <v>1.2645093391025132E-2</v>
      </c>
      <c r="M3085" s="183">
        <f>IFERROR(_xll.qlIndexFixing(Index1Y,$H3085,TRUE,_xll.ohTrigger(RecalcTrigger,Trigger1Y)),NA())</f>
        <v>1.3382582707539777E-2</v>
      </c>
      <c r="N3085" s="182">
        <f>IFERROR(_xll.qlIndexFixing(ONIndex1M,I3085,TRUE,_xll.ohTrigger(RecalcTrigger,Trigger1M)),NA())</f>
        <v>1.2776910976910472E-2</v>
      </c>
      <c r="O3085" s="44" t="e">
        <f>IFERROR(_xll.qlIndexFixing(ONIndex3M,I3085,TRUE,_xll.ohTrigger(RecalcTrigger,Trigger3M)),NA())</f>
        <v>#N/A</v>
      </c>
      <c r="P3085" s="44">
        <f>IFERROR(_xll.qlIndexFixing(ONIndex6M,I3085,TRUE,_xll.ohTrigger(RecalcTrigger,Trigger6M)),NA())</f>
        <v>1.2565755044411375E-2</v>
      </c>
      <c r="Q3085" s="183">
        <f>IFERROR(_xll.qlIndexFixing(ONIndex1Y,I3085,TRUE,_xll.ohTrigger(RecalcTrigger,Trigger1Y)),NA())</f>
        <v>1.3123774425594092E-2</v>
      </c>
    </row>
    <row r="3086" spans="2:17" x14ac:dyDescent="0.2">
      <c r="B3086" s="39" t="s">
        <v>42</v>
      </c>
      <c r="D3086" s="42">
        <f>_xll.qlCalendarAdvance(Calendar,$D3085,B3086,"f",FALSE)</f>
        <v>61106</v>
      </c>
      <c r="E3086" s="177">
        <f>_xll.qlInterestRateIndexValueDate(IndexON,D3086)</f>
        <v>61106</v>
      </c>
      <c r="F3086" s="193">
        <f>IFERROR(_xll.qlIndexFixing(IndexON,D3086,TRUE,_xll.ohTrigger(RecalcTrigger,TriggerON)),NA())</f>
        <v>1.3085485518189444E-2</v>
      </c>
      <c r="H3086" s="42">
        <f>_xll.qlCalendarAdvance(Calendar,$H3085,B3086,"f",FALSE)</f>
        <v>61106</v>
      </c>
      <c r="I3086" s="177">
        <f>_xll.qlInterestRateIndexValueDate(Index1M,$H3086)</f>
        <v>61108</v>
      </c>
      <c r="J3086" s="182">
        <f>IFERROR(_xll.qlIndexFixing(Index1M,$H3086,TRUE,_xll.ohTrigger(RecalcTrigger,Trigger1M)),NA())</f>
        <v>1.2799006731833706E-2</v>
      </c>
      <c r="K3086" s="44" t="e">
        <f>IFERROR(_xll.qlIndexFixing(Index3M,H3086,TRUE,_xll.ohTrigger(RecalcTrigger,Trigger3M)),NA())</f>
        <v>#N/A</v>
      </c>
      <c r="L3086" s="44">
        <f>IFERROR(_xll.qlIndexFixing(Index6M,$H3086,TRUE,_xll.ohTrigger(RecalcTrigger,Trigger6M)),NA())</f>
        <v>1.2648486986392255E-2</v>
      </c>
      <c r="M3086" s="183">
        <f>IFERROR(_xll.qlIndexFixing(Index1Y,$H3086,TRUE,_xll.ohTrigger(RecalcTrigger,Trigger1Y)),NA())</f>
        <v>1.338985730631566E-2</v>
      </c>
      <c r="N3086" s="182">
        <f>IFERROR(_xll.qlIndexFixing(ONIndex1M,I3086,TRUE,_xll.ohTrigger(RecalcTrigger,Trigger1M)),NA())</f>
        <v>1.2782613435255996E-2</v>
      </c>
      <c r="O3086" s="44" t="e">
        <f>IFERROR(_xll.qlIndexFixing(ONIndex3M,I3086,TRUE,_xll.ohTrigger(RecalcTrigger,Trigger3M)),NA())</f>
        <v>#N/A</v>
      </c>
      <c r="P3086" s="44">
        <f>IFERROR(_xll.qlIndexFixing(ONIndex6M,I3086,TRUE,_xll.ohTrigger(RecalcTrigger,Trigger6M)),NA())</f>
        <v>1.2568493372775436E-2</v>
      </c>
      <c r="Q3086" s="183">
        <f>IFERROR(_xll.qlIndexFixing(ONIndex1Y,I3086,TRUE,_xll.ohTrigger(RecalcTrigger,Trigger1Y)),NA())</f>
        <v>1.3130502088820606E-2</v>
      </c>
    </row>
    <row r="3087" spans="2:17" x14ac:dyDescent="0.2">
      <c r="B3087" s="39" t="s">
        <v>42</v>
      </c>
      <c r="D3087" s="42">
        <f>_xll.qlCalendarAdvance(Calendar,$D3086,B3087,"f",FALSE)</f>
        <v>61113</v>
      </c>
      <c r="E3087" s="177">
        <f>_xll.qlInterestRateIndexValueDate(IndexON,D3087)</f>
        <v>61113</v>
      </c>
      <c r="F3087" s="193">
        <f>IFERROR(_xll.qlIndexFixing(IndexON,D3087,TRUE,_xll.ohTrigger(RecalcTrigger,TriggerON)),NA())</f>
        <v>1.3090064349343677E-2</v>
      </c>
      <c r="H3087" s="42">
        <f>_xll.qlCalendarAdvance(Calendar,$H3086,B3087,"f",FALSE)</f>
        <v>61113</v>
      </c>
      <c r="I3087" s="177">
        <f>_xll.qlInterestRateIndexValueDate(Index1M,$H3087)</f>
        <v>61115</v>
      </c>
      <c r="J3087" s="182">
        <f>IFERROR(_xll.qlIndexFixing(Index1M,$H3087,TRUE,_xll.ohTrigger(RecalcTrigger,Trigger1M)),NA())</f>
        <v>1.2804695525135135E-2</v>
      </c>
      <c r="K3087" s="44" t="e">
        <f>IFERROR(_xll.qlIndexFixing(Index3M,H3087,TRUE,_xll.ohTrigger(RecalcTrigger,Trigger3M)),NA())</f>
        <v>#N/A</v>
      </c>
      <c r="L3087" s="44">
        <f>IFERROR(_xll.qlIndexFixing(Index6M,$H3087,TRUE,_xll.ohTrigger(RecalcTrigger,Trigger6M)),NA())</f>
        <v>1.265193220238147E-2</v>
      </c>
      <c r="M3087" s="183">
        <f>IFERROR(_xll.qlIndexFixing(Index1Y,$H3087,TRUE,_xll.ohTrigger(RecalcTrigger,Trigger1Y)),NA())</f>
        <v>1.3395701755774706E-2</v>
      </c>
      <c r="N3087" s="182">
        <f>IFERROR(_xll.qlIndexFixing(ONIndex1M,I3087,TRUE,_xll.ohTrigger(RecalcTrigger,Trigger1M)),NA())</f>
        <v>1.2788308378972602E-2</v>
      </c>
      <c r="O3087" s="44" t="e">
        <f>IFERROR(_xll.qlIndexFixing(ONIndex3M,I3087,TRUE,_xll.ohTrigger(RecalcTrigger,Trigger3M)),NA())</f>
        <v>#N/A</v>
      </c>
      <c r="P3087" s="44">
        <f>IFERROR(_xll.qlIndexFixing(ONIndex6M,I3087,TRUE,_xll.ohTrigger(RecalcTrigger,Trigger6M)),NA())</f>
        <v>1.257128214830594E-2</v>
      </c>
      <c r="Q3087" s="183">
        <f>IFERROR(_xll.qlIndexFixing(ONIndex1Y,I3087,TRUE,_xll.ohTrigger(RecalcTrigger,Trigger1Y)),NA())</f>
        <v>1.3137220419991991E-2</v>
      </c>
    </row>
    <row r="3088" spans="2:17" x14ac:dyDescent="0.2">
      <c r="B3088" s="39" t="s">
        <v>42</v>
      </c>
      <c r="D3088" s="42">
        <f>_xll.qlCalendarAdvance(Calendar,$D3087,B3088,"f",FALSE)</f>
        <v>61120</v>
      </c>
      <c r="E3088" s="177">
        <f>_xll.qlInterestRateIndexValueDate(IndexON,D3088)</f>
        <v>61120</v>
      </c>
      <c r="F3088" s="193">
        <f>IFERROR(_xll.qlIndexFixing(IndexON,D3088,TRUE,_xll.ohTrigger(RecalcTrigger,TriggerON)),NA())</f>
        <v>1.3094637142128107E-2</v>
      </c>
      <c r="H3088" s="42">
        <f>_xll.qlCalendarAdvance(Calendar,$H3087,B3088,"f",FALSE)</f>
        <v>61120</v>
      </c>
      <c r="I3088" s="177">
        <f>_xll.qlInterestRateIndexValueDate(Index1M,$H3088)</f>
        <v>61122</v>
      </c>
      <c r="J3088" s="182">
        <f>IFERROR(_xll.qlIndexFixing(Index1M,$H3088,TRUE,_xll.ohTrigger(RecalcTrigger,Trigger1M)),NA())</f>
        <v>1.2810376738202622E-2</v>
      </c>
      <c r="K3088" s="44" t="e">
        <f>IFERROR(_xll.qlIndexFixing(Index3M,H3088,TRUE,_xll.ohTrigger(RecalcTrigger,Trigger3M)),NA())</f>
        <v>#N/A</v>
      </c>
      <c r="L3088" s="44">
        <f>IFERROR(_xll.qlIndexFixing(Index6M,$H3088,TRUE,_xll.ohTrigger(RecalcTrigger,Trigger6M)),NA())</f>
        <v>1.2656899917975185E-2</v>
      </c>
      <c r="M3088" s="183">
        <f>IFERROR(_xll.qlIndexFixing(Index1Y,$H3088,TRUE,_xll.ohTrigger(RecalcTrigger,Trigger1Y)),NA())</f>
        <v>1.3402246029139663E-2</v>
      </c>
      <c r="N3088" s="182">
        <f>IFERROR(_xll.qlIndexFixing(ONIndex1M,I3088,TRUE,_xll.ohTrigger(RecalcTrigger,Trigger1M)),NA())</f>
        <v>1.2793995785278511E-2</v>
      </c>
      <c r="O3088" s="44" t="e">
        <f>IFERROR(_xll.qlIndexFixing(ONIndex3M,I3088,TRUE,_xll.ohTrigger(RecalcTrigger,Trigger3M)),NA())</f>
        <v>#N/A</v>
      </c>
      <c r="P3088" s="44">
        <f>IFERROR(_xll.qlIndexFixing(ONIndex6M,I3088,TRUE,_xll.ohTrigger(RecalcTrigger,Trigger6M)),NA())</f>
        <v>1.2574121438309049E-2</v>
      </c>
      <c r="Q3088" s="183">
        <f>IFERROR(_xll.qlIndexFixing(ONIndex1Y,I3088,TRUE,_xll.ohTrigger(RecalcTrigger,Trigger1Y)),NA())</f>
        <v>1.3143929390730946E-2</v>
      </c>
    </row>
    <row r="3089" spans="2:17" x14ac:dyDescent="0.2">
      <c r="B3089" s="39" t="s">
        <v>42</v>
      </c>
      <c r="D3089" s="42">
        <f>_xll.qlCalendarAdvance(Calendar,$D3088,B3089,"f",FALSE)</f>
        <v>61127</v>
      </c>
      <c r="E3089" s="177">
        <f>_xll.qlInterestRateIndexValueDate(IndexON,D3089)</f>
        <v>61127</v>
      </c>
      <c r="F3089" s="193">
        <f>IFERROR(_xll.qlIndexFixing(IndexON,D3089,TRUE,_xll.ohTrigger(RecalcTrigger,TriggerON)),NA())</f>
        <v>1.3099203878397248E-2</v>
      </c>
      <c r="H3089" s="42">
        <f>_xll.qlCalendarAdvance(Calendar,$H3088,B3089,"f",FALSE)</f>
        <v>61127</v>
      </c>
      <c r="I3089" s="177">
        <f>_xll.qlInterestRateIndexValueDate(Index1M,$H3089)</f>
        <v>61129</v>
      </c>
      <c r="J3089" s="182">
        <f>IFERROR(_xll.qlIndexFixing(Index1M,$H3089,TRUE,_xll.ohTrigger(RecalcTrigger,Trigger1M)),NA())</f>
        <v>1.2816050348331831E-2</v>
      </c>
      <c r="K3089" s="44" t="e">
        <f>IFERROR(_xll.qlIndexFixing(Index3M,H3089,TRUE,_xll.ohTrigger(RecalcTrigger,Trigger3M)),NA())</f>
        <v>#N/A</v>
      </c>
      <c r="L3089" s="44">
        <f>IFERROR(_xll.qlIndexFixing(Index6M,$H3089,TRUE,_xll.ohTrigger(RecalcTrigger,Trigger6M)),NA())</f>
        <v>1.2660460118090546E-2</v>
      </c>
      <c r="M3089" s="183">
        <f>IFERROR(_xll.qlIndexFixing(Index1Y,$H3089,TRUE,_xll.ohTrigger(RecalcTrigger,Trigger1Y)),NA())</f>
        <v>1.3408780097014687E-2</v>
      </c>
      <c r="N3089" s="182">
        <f>IFERROR(_xll.qlIndexFixing(ONIndex1M,I3089,TRUE,_xll.ohTrigger(RecalcTrigger,Trigger1M)),NA())</f>
        <v>1.2799675631391949E-2</v>
      </c>
      <c r="O3089" s="44" t="e">
        <f>IFERROR(_xll.qlIndexFixing(ONIndex3M,I3089,TRUE,_xll.ohTrigger(RecalcTrigger,Trigger3M)),NA())</f>
        <v>#N/A</v>
      </c>
      <c r="P3089" s="44">
        <f>IFERROR(_xll.qlIndexFixing(ONIndex6M,I3089,TRUE,_xll.ohTrigger(RecalcTrigger,Trigger6M)),NA())</f>
        <v>1.2577011310890285E-2</v>
      </c>
      <c r="Q3089" s="183">
        <f>IFERROR(_xll.qlIndexFixing(ONIndex1Y,I3089,TRUE,_xll.ohTrigger(RecalcTrigger,Trigger1Y)),NA())</f>
        <v>1.3150628973459533E-2</v>
      </c>
    </row>
    <row r="3090" spans="2:17" x14ac:dyDescent="0.2">
      <c r="B3090" s="39" t="s">
        <v>42</v>
      </c>
      <c r="D3090" s="42">
        <f>_xll.qlCalendarAdvance(Calendar,$D3089,B3090,"f",FALSE)</f>
        <v>61134</v>
      </c>
      <c r="E3090" s="177">
        <f>_xll.qlInterestRateIndexValueDate(IndexON,D3090)</f>
        <v>61134</v>
      </c>
      <c r="F3090" s="193">
        <f>IFERROR(_xll.qlIndexFixing(IndexON,D3090,TRUE,_xll.ohTrigger(RecalcTrigger,TriggerON)),NA())</f>
        <v>1.3103764540005614E-2</v>
      </c>
      <c r="H3090" s="42">
        <f>_xll.qlCalendarAdvance(Calendar,$H3089,B3090,"f",FALSE)</f>
        <v>61134</v>
      </c>
      <c r="I3090" s="177">
        <f>_xll.qlInterestRateIndexValueDate(Index1M,$H3090)</f>
        <v>61136</v>
      </c>
      <c r="J3090" s="182">
        <f>IFERROR(_xll.qlIndexFixing(Index1M,$H3090,TRUE,_xll.ohTrigger(RecalcTrigger,Trigger1M)),NA())</f>
        <v>1.2821716332813426E-2</v>
      </c>
      <c r="K3090" s="44" t="e">
        <f>IFERROR(_xll.qlIndexFixing(Index3M,H3090,TRUE,_xll.ohTrigger(RecalcTrigger,Trigger3M)),NA())</f>
        <v>#N/A</v>
      </c>
      <c r="L3090" s="44">
        <f>IFERROR(_xll.qlIndexFixing(Index6M,$H3090,TRUE,_xll.ohTrigger(RecalcTrigger,Trigger6M)),NA())</f>
        <v>1.2664072163804689E-2</v>
      </c>
      <c r="M3090" s="183">
        <f>IFERROR(_xll.qlIndexFixing(Index1Y,$H3090,TRUE,_xll.ohTrigger(RecalcTrigger,Trigger1Y)),NA())</f>
        <v>1.341530393065864E-2</v>
      </c>
      <c r="N3090" s="182">
        <f>IFERROR(_xll.qlIndexFixing(ONIndex1M,I3090,TRUE,_xll.ohTrigger(RecalcTrigger,Trigger1M)),NA())</f>
        <v>1.2805347894850883E-2</v>
      </c>
      <c r="O3090" s="44" t="e">
        <f>IFERROR(_xll.qlIndexFixing(ONIndex3M,I3090,TRUE,_xll.ohTrigger(RecalcTrigger,Trigger3M)),NA())</f>
        <v>#N/A</v>
      </c>
      <c r="P3090" s="44">
        <f>IFERROR(_xll.qlIndexFixing(ONIndex6M,I3090,TRUE,_xll.ohTrigger(RecalcTrigger,Trigger6M)),NA())</f>
        <v>1.2579951833115999E-2</v>
      </c>
      <c r="Q3090" s="183">
        <f>IFERROR(_xll.qlIndexFixing(ONIndex1Y,I3090,TRUE,_xll.ohTrigger(RecalcTrigger,Trigger1Y)),NA())</f>
        <v>1.3157319139480705E-2</v>
      </c>
    </row>
    <row r="3091" spans="2:17" x14ac:dyDescent="0.2">
      <c r="B3091" s="39" t="s">
        <v>42</v>
      </c>
      <c r="D3091" s="42">
        <f>_xll.qlCalendarAdvance(Calendar,$D3090,B3091,"f",FALSE)</f>
        <v>61141</v>
      </c>
      <c r="E3091" s="177">
        <f>_xll.qlInterestRateIndexValueDate(IndexON,D3091)</f>
        <v>61141</v>
      </c>
      <c r="F3091" s="193">
        <f>IFERROR(_xll.qlIndexFixing(IndexON,D3091,TRUE,_xll.ohTrigger(RecalcTrigger,TriggerON)),NA())</f>
        <v>1.3108319108727784E-2</v>
      </c>
      <c r="H3091" s="42">
        <f>_xll.qlCalendarAdvance(Calendar,$H3090,B3091,"f",FALSE)</f>
        <v>61141</v>
      </c>
      <c r="I3091" s="177">
        <f>_xll.qlInterestRateIndexValueDate(Index1M,$H3091)</f>
        <v>61143</v>
      </c>
      <c r="J3091" s="182">
        <f>IFERROR(_xll.qlIndexFixing(Index1M,$H3091,TRUE,_xll.ohTrigger(RecalcTrigger,Trigger1M)),NA())</f>
        <v>1.2827374668940572E-2</v>
      </c>
      <c r="K3091" s="44" t="e">
        <f>IFERROR(_xll.qlIndexFixing(Index3M,H3091,TRUE,_xll.ohTrigger(RecalcTrigger,Trigger3M)),NA())</f>
        <v>#N/A</v>
      </c>
      <c r="L3091" s="44">
        <f>IFERROR(_xll.qlIndexFixing(Index6M,$H3091,TRUE,_xll.ohTrigger(RecalcTrigger,Trigger6M)),NA())</f>
        <v>1.2667736123401486E-2</v>
      </c>
      <c r="M3091" s="183">
        <f>IFERROR(_xll.qlIndexFixing(Index1Y,$H3091,TRUE,_xll.ohTrigger(RecalcTrigger,Trigger1Y)),NA())</f>
        <v>1.3421817501328428E-2</v>
      </c>
      <c r="N3091" s="182">
        <f>IFERROR(_xll.qlIndexFixing(ONIndex1M,I3091,TRUE,_xll.ohTrigger(RecalcTrigger,Trigger1M)),NA())</f>
        <v>1.2811012552793599E-2</v>
      </c>
      <c r="O3091" s="44" t="e">
        <f>IFERROR(_xll.qlIndexFixing(ONIndex3M,I3091,TRUE,_xll.ohTrigger(RecalcTrigger,Trigger3M)),NA())</f>
        <v>#N/A</v>
      </c>
      <c r="P3091" s="44">
        <f>IFERROR(_xll.qlIndexFixing(ONIndex6M,I3091,TRUE,_xll.ohTrigger(RecalcTrigger,Trigger6M)),NA())</f>
        <v>1.2582943072771968E-2</v>
      </c>
      <c r="Q3091" s="183">
        <f>IFERROR(_xll.qlIndexFixing(ONIndex1Y,I3091,TRUE,_xll.ohTrigger(RecalcTrigger,Trigger1Y)),NA())</f>
        <v>1.3163999860736908E-2</v>
      </c>
    </row>
    <row r="3092" spans="2:17" x14ac:dyDescent="0.2">
      <c r="B3092" s="39" t="s">
        <v>42</v>
      </c>
      <c r="D3092" s="42">
        <f>_xll.qlCalendarAdvance(Calendar,$D3091,B3092,"f",FALSE)</f>
        <v>61148</v>
      </c>
      <c r="E3092" s="177">
        <f>_xll.qlInterestRateIndexValueDate(IndexON,D3092)</f>
        <v>61148</v>
      </c>
      <c r="F3092" s="193">
        <f>IFERROR(_xll.qlIndexFixing(IndexON,D3092,TRUE,_xll.ohTrigger(RecalcTrigger,TriggerON)),NA())</f>
        <v>1.3112867566258402E-2</v>
      </c>
      <c r="H3092" s="42">
        <f>_xll.qlCalendarAdvance(Calendar,$H3091,B3092,"f",FALSE)</f>
        <v>61148</v>
      </c>
      <c r="I3092" s="177">
        <f>_xll.qlInterestRateIndexValueDate(Index1M,$H3092)</f>
        <v>61150</v>
      </c>
      <c r="J3092" s="182">
        <f>IFERROR(_xll.qlIndexFixing(Index1M,$H3092,TRUE,_xll.ohTrigger(RecalcTrigger,Trigger1M)),NA())</f>
        <v>1.2833025334003934E-2</v>
      </c>
      <c r="K3092" s="44" t="e">
        <f>IFERROR(_xll.qlIndexFixing(Index3M,H3092,TRUE,_xll.ohTrigger(RecalcTrigger,Trigger3M)),NA())</f>
        <v>#N/A</v>
      </c>
      <c r="L3092" s="44">
        <f>IFERROR(_xll.qlIndexFixing(Index6M,$H3092,TRUE,_xll.ohTrigger(RecalcTrigger,Trigger6M)),NA())</f>
        <v>1.2669934980844203E-2</v>
      </c>
      <c r="M3092" s="183">
        <f>IFERROR(_xll.qlIndexFixing(Index1Y,$H3092,TRUE,_xll.ohTrigger(RecalcTrigger,Trigger1Y)),NA())</f>
        <v>1.3428320780281604E-2</v>
      </c>
      <c r="N3092" s="182">
        <f>IFERROR(_xll.qlIndexFixing(ONIndex1M,I3092,TRUE,_xll.ohTrigger(RecalcTrigger,Trigger1M)),NA())</f>
        <v>1.2816669582678131E-2</v>
      </c>
      <c r="O3092" s="44" t="e">
        <f>IFERROR(_xll.qlIndexFixing(ONIndex3M,I3092,TRUE,_xll.ohTrigger(RecalcTrigger,Trigger3M)),NA())</f>
        <v>#N/A</v>
      </c>
      <c r="P3092" s="44">
        <f>IFERROR(_xll.qlIndexFixing(ONIndex6M,I3092,TRUE,_xll.ohTrigger(RecalcTrigger,Trigger6M)),NA())</f>
        <v>1.258598509724429E-2</v>
      </c>
      <c r="Q3092" s="183">
        <f>IFERROR(_xll.qlIndexFixing(ONIndex1Y,I3092,TRUE,_xll.ohTrigger(RecalcTrigger,Trigger1Y)),NA())</f>
        <v>1.3170671109170584E-2</v>
      </c>
    </row>
    <row r="3093" spans="2:17" x14ac:dyDescent="0.2">
      <c r="B3093" s="39" t="s">
        <v>42</v>
      </c>
      <c r="D3093" s="42">
        <f>_xll.qlCalendarAdvance(Calendar,$D3092,B3093,"f",FALSE)</f>
        <v>61155</v>
      </c>
      <c r="E3093" s="177">
        <f>_xll.qlInterestRateIndexValueDate(IndexON,D3093)</f>
        <v>61155</v>
      </c>
      <c r="F3093" s="193">
        <f>IFERROR(_xll.qlIndexFixing(IndexON,D3093,TRUE,_xll.ohTrigger(RecalcTrigger,TriggerON)),NA())</f>
        <v>1.3117409894531917E-2</v>
      </c>
      <c r="H3093" s="42">
        <f>_xll.qlCalendarAdvance(Calendar,$H3092,B3093,"f",FALSE)</f>
        <v>61155</v>
      </c>
      <c r="I3093" s="177">
        <f>_xll.qlInterestRateIndexValueDate(Index1M,$H3093)</f>
        <v>61157</v>
      </c>
      <c r="J3093" s="182">
        <f>IFERROR(_xll.qlIndexFixing(Index1M,$H3093,TRUE,_xll.ohTrigger(RecalcTrigger,Trigger1M)),NA())</f>
        <v>1.2838668305296674E-2</v>
      </c>
      <c r="K3093" s="44" t="e">
        <f>IFERROR(_xll.qlIndexFixing(Index3M,H3093,TRUE,_xll.ohTrigger(RecalcTrigger,Trigger3M)),NA())</f>
        <v>#N/A</v>
      </c>
      <c r="L3093" s="44">
        <f>IFERROR(_xll.qlIndexFixing(Index6M,$H3093,TRUE,_xll.ohTrigger(RecalcTrigger,Trigger6M)),NA())</f>
        <v>1.2673691354137932E-2</v>
      </c>
      <c r="M3093" s="183">
        <f>IFERROR(_xll.qlIndexFixing(Index1Y,$H3093,TRUE,_xll.ohTrigger(RecalcTrigger,Trigger1Y)),NA())</f>
        <v>1.3434813738775295E-2</v>
      </c>
      <c r="N3093" s="182">
        <f>IFERROR(_xll.qlIndexFixing(ONIndex1M,I3093,TRUE,_xll.ohTrigger(RecalcTrigger,Trigger1M)),NA())</f>
        <v>1.2822318961882573E-2</v>
      </c>
      <c r="O3093" s="44" t="e">
        <f>IFERROR(_xll.qlIndexFixing(ONIndex3M,I3093,TRUE,_xll.ohTrigger(RecalcTrigger,Trigger3M)),NA())</f>
        <v>#N/A</v>
      </c>
      <c r="P3093" s="44">
        <f>IFERROR(_xll.qlIndexFixing(ONIndex6M,I3093,TRUE,_xll.ohTrigger(RecalcTrigger,Trigger6M)),NA())</f>
        <v>1.2589077974478613E-2</v>
      </c>
      <c r="Q3093" s="183">
        <f>IFERROR(_xll.qlIndexFixing(ONIndex1Y,I3093,TRUE,_xll.ohTrigger(RecalcTrigger,Trigger1Y)),NA())</f>
        <v>1.3177332856644242E-2</v>
      </c>
    </row>
    <row r="3094" spans="2:17" x14ac:dyDescent="0.2">
      <c r="B3094" s="39" t="s">
        <v>42</v>
      </c>
      <c r="D3094" s="42">
        <f>_xll.qlCalendarAdvance(Calendar,$D3093,B3094,"f",FALSE)</f>
        <v>61162</v>
      </c>
      <c r="E3094" s="177">
        <f>_xll.qlInterestRateIndexValueDate(IndexON,D3094)</f>
        <v>61162</v>
      </c>
      <c r="F3094" s="193">
        <f>IFERROR(_xll.qlIndexFixing(IndexON,D3094,TRUE,_xll.ohTrigger(RecalcTrigger,TriggerON)),NA())</f>
        <v>1.312194607532291E-2</v>
      </c>
      <c r="H3094" s="42">
        <f>_xll.qlCalendarAdvance(Calendar,$H3093,B3094,"f",FALSE)</f>
        <v>61162</v>
      </c>
      <c r="I3094" s="177">
        <f>_xll.qlInterestRateIndexValueDate(Index1M,$H3094)</f>
        <v>61164</v>
      </c>
      <c r="J3094" s="182">
        <f>IFERROR(_xll.qlIndexFixing(Index1M,$H3094,TRUE,_xll.ohTrigger(RecalcTrigger,Trigger1M)),NA())</f>
        <v>1.2844303560106962E-2</v>
      </c>
      <c r="K3094" s="44" t="e">
        <f>IFERROR(_xll.qlIndexFixing(Index3M,H3094,TRUE,_xll.ohTrigger(RecalcTrigger,Trigger3M)),NA())</f>
        <v>#N/A</v>
      </c>
      <c r="L3094" s="44">
        <f>IFERROR(_xll.qlIndexFixing(Index6M,$H3094,TRUE,_xll.ohTrigger(RecalcTrigger,Trigger6M)),NA())</f>
        <v>1.2677499825953004E-2</v>
      </c>
      <c r="M3094" s="183">
        <f>IFERROR(_xll.qlIndexFixing(Index1Y,$H3094,TRUE,_xll.ohTrigger(RecalcTrigger,Trigger1Y)),NA())</f>
        <v>1.3441296348065752E-2</v>
      </c>
      <c r="N3094" s="182">
        <f>IFERROR(_xll.qlIndexFixing(ONIndex1M,I3094,TRUE,_xll.ohTrigger(RecalcTrigger,Trigger1M)),NA())</f>
        <v>1.2827960667545213E-2</v>
      </c>
      <c r="O3094" s="44" t="e">
        <f>IFERROR(_xll.qlIndexFixing(ONIndex3M,I3094,TRUE,_xll.ohTrigger(RecalcTrigger,Trigger3M)),NA())</f>
        <v>#N/A</v>
      </c>
      <c r="P3094" s="44">
        <f>IFERROR(_xll.qlIndexFixing(ONIndex6M,I3094,TRUE,_xll.ohTrigger(RecalcTrigger,Trigger6M)),NA())</f>
        <v>1.2592221771701162E-2</v>
      </c>
      <c r="Q3094" s="183">
        <f>IFERROR(_xll.qlIndexFixing(ONIndex1Y,I3094,TRUE,_xll.ohTrigger(RecalcTrigger,Trigger1Y)),NA())</f>
        <v>1.3183985075020388E-2</v>
      </c>
    </row>
    <row r="3095" spans="2:17" x14ac:dyDescent="0.2">
      <c r="B3095" s="39" t="s">
        <v>42</v>
      </c>
      <c r="D3095" s="42">
        <f>_xll.qlCalendarAdvance(Calendar,$D3094,B3095,"f",FALSE)</f>
        <v>61169</v>
      </c>
      <c r="E3095" s="177">
        <f>_xll.qlInterestRateIndexValueDate(IndexON,D3095)</f>
        <v>61169</v>
      </c>
      <c r="F3095" s="193">
        <f>IFERROR(_xll.qlIndexFixing(IndexON,D3095,TRUE,_xll.ohTrigger(RecalcTrigger,TriggerON)),NA())</f>
        <v>1.3126476090246086E-2</v>
      </c>
      <c r="H3095" s="42">
        <f>_xll.qlCalendarAdvance(Calendar,$H3094,B3095,"f",FALSE)</f>
        <v>61169</v>
      </c>
      <c r="I3095" s="177">
        <f>_xll.qlInterestRateIndexValueDate(Index1M,$H3095)</f>
        <v>61171</v>
      </c>
      <c r="J3095" s="182">
        <f>IFERROR(_xll.qlIndexFixing(Index1M,$H3095,TRUE,_xll.ohTrigger(RecalcTrigger,Trigger1M)),NA())</f>
        <v>1.2849931075730459E-2</v>
      </c>
      <c r="K3095" s="44" t="e">
        <f>IFERROR(_xll.qlIndexFixing(Index3M,H3095,TRUE,_xll.ohTrigger(RecalcTrigger,Trigger3M)),NA())</f>
        <v>#N/A</v>
      </c>
      <c r="L3095" s="44">
        <f>IFERROR(_xll.qlIndexFixing(Index6M,$H3095,TRUE,_xll.ohTrigger(RecalcTrigger,Trigger6M)),NA())</f>
        <v>1.268136046458015E-2</v>
      </c>
      <c r="M3095" s="183">
        <f>IFERROR(_xll.qlIndexFixing(Index1Y,$H3095,TRUE,_xll.ohTrigger(RecalcTrigger,Trigger1Y)),NA())</f>
        <v>1.3447768579408796E-2</v>
      </c>
      <c r="N3095" s="182">
        <f>IFERROR(_xll.qlIndexFixing(ONIndex1M,I3095,TRUE,_xll.ohTrigger(RecalcTrigger,Trigger1M)),NA())</f>
        <v>1.2833594677044147E-2</v>
      </c>
      <c r="O3095" s="44" t="e">
        <f>IFERROR(_xll.qlIndexFixing(ONIndex3M,I3095,TRUE,_xll.ohTrigger(RecalcTrigger,Trigger3M)),NA())</f>
        <v>#N/A</v>
      </c>
      <c r="P3095" s="44">
        <f>IFERROR(_xll.qlIndexFixing(ONIndex6M,I3095,TRUE,_xll.ohTrigger(RecalcTrigger,Trigger6M)),NA())</f>
        <v>1.259541655637797E-2</v>
      </c>
      <c r="Q3095" s="183">
        <f>IFERROR(_xll.qlIndexFixing(ONIndex1Y,I3095,TRUE,_xll.ohTrigger(RecalcTrigger,Trigger1Y)),NA())</f>
        <v>1.3190627736001659E-2</v>
      </c>
    </row>
    <row r="3096" spans="2:17" x14ac:dyDescent="0.2">
      <c r="B3096" s="39" t="s">
        <v>42</v>
      </c>
      <c r="D3096" s="42">
        <f>_xll.qlCalendarAdvance(Calendar,$D3095,B3096,"f",FALSE)</f>
        <v>61176</v>
      </c>
      <c r="E3096" s="177">
        <f>_xll.qlInterestRateIndexValueDate(IndexON,D3096)</f>
        <v>61176</v>
      </c>
      <c r="F3096" s="193">
        <f>IFERROR(_xll.qlIndexFixing(IndexON,D3096,TRUE,_xll.ohTrigger(RecalcTrigger,TriggerON)),NA())</f>
        <v>1.3130999921315833E-2</v>
      </c>
      <c r="H3096" s="42">
        <f>_xll.qlCalendarAdvance(Calendar,$H3095,B3096,"f",FALSE)</f>
        <v>61176</v>
      </c>
      <c r="I3096" s="177">
        <f>_xll.qlInterestRateIndexValueDate(Index1M,$H3096)</f>
        <v>61178</v>
      </c>
      <c r="J3096" s="182">
        <f>IFERROR(_xll.qlIndexFixing(Index1M,$H3096,TRUE,_xll.ohTrigger(RecalcTrigger,Trigger1M)),NA())</f>
        <v>1.2853660272623729E-2</v>
      </c>
      <c r="K3096" s="44" t="e">
        <f>IFERROR(_xll.qlIndexFixing(Index3M,H3096,TRUE,_xll.ohTrigger(RecalcTrigger,Trigger3M)),NA())</f>
        <v>#N/A</v>
      </c>
      <c r="L3096" s="44">
        <f>IFERROR(_xll.qlIndexFixing(Index6M,$H3096,TRUE,_xll.ohTrigger(RecalcTrigger,Trigger6M)),NA())</f>
        <v>1.2685273338311842E-2</v>
      </c>
      <c r="M3096" s="183">
        <f>IFERROR(_xll.qlIndexFixing(Index1Y,$H3096,TRUE,_xll.ohTrigger(RecalcTrigger,Trigger1Y)),NA())</f>
        <v>1.3452115564484383E-2</v>
      </c>
      <c r="N3096" s="182">
        <f>IFERROR(_xll.qlIndexFixing(ONIndex1M,I3096,TRUE,_xll.ohTrigger(RecalcTrigger,Trigger1M)),NA())</f>
        <v>1.2839220967917342E-2</v>
      </c>
      <c r="O3096" s="44" t="e">
        <f>IFERROR(_xll.qlIndexFixing(ONIndex3M,I3096,TRUE,_xll.ohTrigger(RecalcTrigger,Trigger3M)),NA())</f>
        <v>#N/A</v>
      </c>
      <c r="P3096" s="44">
        <f>IFERROR(_xll.qlIndexFixing(ONIndex6M,I3096,TRUE,_xll.ohTrigger(RecalcTrigger,Trigger6M)),NA())</f>
        <v>1.2598662396374749E-2</v>
      </c>
      <c r="Q3096" s="183">
        <f>IFERROR(_xll.qlIndexFixing(ONIndex1Y,I3096,TRUE,_xll.ohTrigger(RecalcTrigger,Trigger1Y)),NA())</f>
        <v>1.3197260811450562E-2</v>
      </c>
    </row>
    <row r="3097" spans="2:17" x14ac:dyDescent="0.2">
      <c r="B3097" s="39" t="s">
        <v>42</v>
      </c>
      <c r="D3097" s="42">
        <f>_xll.qlCalendarAdvance(Calendar,$D3096,B3097,"f",FALSE)</f>
        <v>61183</v>
      </c>
      <c r="E3097" s="177">
        <f>_xll.qlInterestRateIndexValueDate(IndexON,D3097)</f>
        <v>61183</v>
      </c>
      <c r="F3097" s="193">
        <f>IFERROR(_xll.qlIndexFixing(IndexON,D3097,TRUE,_xll.ohTrigger(RecalcTrigger,TriggerON)),NA())</f>
        <v>1.3135517550146858E-2</v>
      </c>
      <c r="H3097" s="42">
        <f>_xll.qlCalendarAdvance(Calendar,$H3096,B3097,"f",FALSE)</f>
        <v>61183</v>
      </c>
      <c r="I3097" s="177">
        <f>_xll.qlInterestRateIndexValueDate(Index1M,$H3097)</f>
        <v>61185</v>
      </c>
      <c r="J3097" s="182">
        <f>IFERROR(_xll.qlIndexFixing(Index1M,$H3097,TRUE,_xll.ohTrigger(RecalcTrigger,Trigger1M)),NA())</f>
        <v>1.2861162798579739E-2</v>
      </c>
      <c r="K3097" s="44" t="e">
        <f>IFERROR(_xll.qlIndexFixing(Index3M,H3097,TRUE,_xll.ohTrigger(RecalcTrigger,Trigger3M)),NA())</f>
        <v>#N/A</v>
      </c>
      <c r="L3097" s="44">
        <f>IFERROR(_xll.qlIndexFixing(Index6M,$H3097,TRUE,_xll.ohTrigger(RecalcTrigger,Trigger6M)),NA())</f>
        <v>1.2690813896996396E-2</v>
      </c>
      <c r="M3097" s="183">
        <f>IFERROR(_xll.qlIndexFixing(Index1Y,$H3097,TRUE,_xll.ohTrigger(RecalcTrigger,Trigger1Y)),NA())</f>
        <v>1.3460681793275262E-2</v>
      </c>
      <c r="N3097" s="182">
        <f>IFERROR(_xll.qlIndexFixing(ONIndex1M,I3097,TRUE,_xll.ohTrigger(RecalcTrigger,Trigger1M)),NA())</f>
        <v>1.284483951722315E-2</v>
      </c>
      <c r="O3097" s="44" t="e">
        <f>IFERROR(_xll.qlIndexFixing(ONIndex3M,I3097,TRUE,_xll.ohTrigger(RecalcTrigger,Trigger3M)),NA())</f>
        <v>#N/A</v>
      </c>
      <c r="P3097" s="44">
        <f>IFERROR(_xll.qlIndexFixing(ONIndex6M,I3097,TRUE,_xll.ohTrigger(RecalcTrigger,Trigger6M)),NA())</f>
        <v>1.2601959358997661E-2</v>
      </c>
      <c r="Q3097" s="183">
        <f>IFERROR(_xll.qlIndexFixing(ONIndex1Y,I3097,TRUE,_xll.ohTrigger(RecalcTrigger,Trigger1Y)),NA())</f>
        <v>1.3203884273389477E-2</v>
      </c>
    </row>
    <row r="3098" spans="2:17" x14ac:dyDescent="0.2">
      <c r="B3098" s="39" t="s">
        <v>42</v>
      </c>
      <c r="D3098" s="42">
        <f>_xll.qlCalendarAdvance(Calendar,$D3097,B3098,"f",FALSE)</f>
        <v>61190</v>
      </c>
      <c r="E3098" s="177">
        <f>_xll.qlInterestRateIndexValueDate(IndexON,D3098)</f>
        <v>61190</v>
      </c>
      <c r="F3098" s="193">
        <f>IFERROR(_xll.qlIndexFixing(IndexON,D3098,TRUE,_xll.ohTrigger(RecalcTrigger,TriggerON)),NA())</f>
        <v>1.3140028958833483E-2</v>
      </c>
      <c r="H3098" s="42">
        <f>_xll.qlCalendarAdvance(Calendar,$H3097,B3098,"f",FALSE)</f>
        <v>61190</v>
      </c>
      <c r="I3098" s="177">
        <f>_xll.qlInterestRateIndexValueDate(Index1M,$H3098)</f>
        <v>61192</v>
      </c>
      <c r="J3098" s="182">
        <f>IFERROR(_xll.qlIndexFixing(Index1M,$H3098,TRUE,_xll.ohTrigger(RecalcTrigger,Trigger1M)),NA())</f>
        <v>1.2866766960389353E-2</v>
      </c>
      <c r="K3098" s="44" t="e">
        <f>IFERROR(_xll.qlIndexFixing(Index3M,H3098,TRUE,_xll.ohTrigger(RecalcTrigger,Trigger3M)),NA())</f>
        <v>#N/A</v>
      </c>
      <c r="L3098" s="44">
        <f>IFERROR(_xll.qlIndexFixing(Index6M,$H3098,TRUE,_xll.ohTrigger(RecalcTrigger,Trigger6M)),NA())</f>
        <v>1.2694843166113462E-2</v>
      </c>
      <c r="M3098" s="183">
        <f>IFERROR(_xll.qlIndexFixing(Index1Y,$H3098,TRUE,_xll.ohTrigger(RecalcTrigger,Trigger1Y)),NA())</f>
        <v>1.346712271830902E-2</v>
      </c>
      <c r="N3098" s="182">
        <f>IFERROR(_xll.qlIndexFixing(ONIndex1M,I3098,TRUE,_xll.ohTrigger(RecalcTrigger,Trigger1M)),NA())</f>
        <v>1.2850450302419603E-2</v>
      </c>
      <c r="O3098" s="44" t="e">
        <f>IFERROR(_xll.qlIndexFixing(ONIndex3M,I3098,TRUE,_xll.ohTrigger(RecalcTrigger,Trigger3M)),NA())</f>
        <v>#N/A</v>
      </c>
      <c r="P3098" s="44">
        <f>IFERROR(_xll.qlIndexFixing(ONIndex6M,I3098,TRUE,_xll.ohTrigger(RecalcTrigger,Trigger6M)),NA())</f>
        <v>1.2605307512112418E-2</v>
      </c>
      <c r="Q3098" s="183">
        <f>IFERROR(_xll.qlIndexFixing(ONIndex1Y,I3098,TRUE,_xll.ohTrigger(RecalcTrigger,Trigger1Y)),NA())</f>
        <v>1.3210498093441103E-2</v>
      </c>
    </row>
    <row r="3099" spans="2:17" x14ac:dyDescent="0.2">
      <c r="B3099" s="39" t="s">
        <v>42</v>
      </c>
      <c r="D3099" s="42">
        <f>_xll.qlCalendarAdvance(Calendar,$D3098,B3099,"f",FALSE)</f>
        <v>61197</v>
      </c>
      <c r="E3099" s="177">
        <f>_xll.qlInterestRateIndexValueDate(IndexON,D3099)</f>
        <v>61197</v>
      </c>
      <c r="F3099" s="193">
        <f>IFERROR(_xll.qlIndexFixing(IndexON,D3099,TRUE,_xll.ohTrigger(RecalcTrigger,TriggerON)),NA())</f>
        <v>1.3144534128830543E-2</v>
      </c>
      <c r="H3099" s="42">
        <f>_xll.qlCalendarAdvance(Calendar,$H3098,B3099,"f",FALSE)</f>
        <v>61197</v>
      </c>
      <c r="I3099" s="177">
        <f>_xll.qlInterestRateIndexValueDate(Index1M,$H3099)</f>
        <v>61199</v>
      </c>
      <c r="J3099" s="182">
        <f>IFERROR(_xll.qlIndexFixing(Index1M,$H3099,TRUE,_xll.ohTrigger(RecalcTrigger,Trigger1M)),NA())</f>
        <v>1.2872363292174838E-2</v>
      </c>
      <c r="K3099" s="44" t="e">
        <f>IFERROR(_xll.qlIndexFixing(Index3M,H3099,TRUE,_xll.ohTrigger(RecalcTrigger,Trigger3M)),NA())</f>
        <v>#N/A</v>
      </c>
      <c r="L3099" s="44">
        <f>IFERROR(_xll.qlIndexFixing(Index6M,$H3099,TRUE,_xll.ohTrigger(RecalcTrigger,Trigger6M)),NA())</f>
        <v>1.2698924895554785E-2</v>
      </c>
      <c r="M3099" s="183">
        <f>IFERROR(_xll.qlIndexFixing(Index1Y,$H3099,TRUE,_xll.ohTrigger(RecalcTrigger,Trigger1Y)),NA())</f>
        <v>1.3473553150415382E-2</v>
      </c>
      <c r="N3099" s="182">
        <f>IFERROR(_xll.qlIndexFixing(ONIndex1M,I3099,TRUE,_xll.ohTrigger(RecalcTrigger,Trigger1M)),NA())</f>
        <v>1.2856053300724923E-2</v>
      </c>
      <c r="O3099" s="44" t="e">
        <f>IFERROR(_xll.qlIndexFixing(ONIndex3M,I3099,TRUE,_xll.ohTrigger(RecalcTrigger,Trigger3M)),NA())</f>
        <v>#N/A</v>
      </c>
      <c r="P3099" s="44">
        <f>IFERROR(_xll.qlIndexFixing(ONIndex6M,I3099,TRUE,_xll.ohTrigger(RecalcTrigger,Trigger6M)),NA())</f>
        <v>1.2608706922865309E-2</v>
      </c>
      <c r="Q3099" s="183">
        <f>IFERROR(_xll.qlIndexFixing(ONIndex1Y,I3099,TRUE,_xll.ohTrigger(RecalcTrigger,Trigger1Y)),NA())</f>
        <v>1.3217102243467949E-2</v>
      </c>
    </row>
    <row r="3100" spans="2:17" x14ac:dyDescent="0.2">
      <c r="B3100" s="39" t="s">
        <v>42</v>
      </c>
      <c r="D3100" s="42">
        <f>_xll.qlCalendarAdvance(Calendar,$D3099,B3100,"f",FALSE)</f>
        <v>61204</v>
      </c>
      <c r="E3100" s="177">
        <f>_xll.qlInterestRateIndexValueDate(IndexON,D3100)</f>
        <v>61204</v>
      </c>
      <c r="F3100" s="193">
        <f>IFERROR(_xll.qlIndexFixing(IndexON,D3100,TRUE,_xll.ohTrigger(RecalcTrigger,TriggerON)),NA())</f>
        <v>1.3149033041992553E-2</v>
      </c>
      <c r="H3100" s="42">
        <f>_xll.qlCalendarAdvance(Calendar,$H3099,B3100,"f",FALSE)</f>
        <v>61204</v>
      </c>
      <c r="I3100" s="177">
        <f>_xll.qlInterestRateIndexValueDate(Index1M,$H3100)</f>
        <v>61206</v>
      </c>
      <c r="J3100" s="182">
        <f>IFERROR(_xll.qlIndexFixing(Index1M,$H3100,TRUE,_xll.ohTrigger(RecalcTrigger,Trigger1M)),NA())</f>
        <v>1.2877951771231855E-2</v>
      </c>
      <c r="K3100" s="44" t="e">
        <f>IFERROR(_xll.qlIndexFixing(Index3M,H3100,TRUE,_xll.ohTrigger(RecalcTrigger,Trigger3M)),NA())</f>
        <v>#N/A</v>
      </c>
      <c r="L3100" s="44">
        <f>IFERROR(_xll.qlIndexFixing(Index6M,$H3100,TRUE,_xll.ohTrigger(RecalcTrigger,Trigger6M)),NA())</f>
        <v>1.2703059153645495E-2</v>
      </c>
      <c r="M3100" s="183">
        <f>IFERROR(_xll.qlIndexFixing(Index1Y,$H3100,TRUE,_xll.ohTrigger(RecalcTrigger,Trigger1Y)),NA())</f>
        <v>1.347997306084843E-2</v>
      </c>
      <c r="N3100" s="182">
        <f>IFERROR(_xll.qlIndexFixing(ONIndex1M,I3100,TRUE,_xll.ohTrigger(RecalcTrigger,Trigger1M)),NA())</f>
        <v>1.2861648489757016E-2</v>
      </c>
      <c r="O3100" s="44" t="e">
        <f>IFERROR(_xll.qlIndexFixing(ONIndex3M,I3100,TRUE,_xll.ohTrigger(RecalcTrigger,Trigger3M)),NA())</f>
        <v>#N/A</v>
      </c>
      <c r="P3100" s="44">
        <f>IFERROR(_xll.qlIndexFixing(ONIndex6M,I3100,TRUE,_xll.ohTrigger(RecalcTrigger,Trigger6M)),NA())</f>
        <v>1.2612157659122047E-2</v>
      </c>
      <c r="Q3100" s="183">
        <f>IFERROR(_xll.qlIndexFixing(ONIndex1Y,I3100,TRUE,_xll.ohTrigger(RecalcTrigger,Trigger1Y)),NA())</f>
        <v>1.3223696695732201E-2</v>
      </c>
    </row>
    <row r="3101" spans="2:17" x14ac:dyDescent="0.2">
      <c r="B3101" s="39" t="s">
        <v>42</v>
      </c>
      <c r="D3101" s="42">
        <f>_xll.qlCalendarAdvance(Calendar,$D3100,B3101,"f",FALSE)</f>
        <v>61211</v>
      </c>
      <c r="E3101" s="177">
        <f>_xll.qlInterestRateIndexValueDate(IndexON,D3101)</f>
        <v>61211</v>
      </c>
      <c r="F3101" s="193">
        <f>IFERROR(_xll.qlIndexFixing(IndexON,D3101,TRUE,_xll.ohTrigger(RecalcTrigger,TriggerON)),NA())</f>
        <v>1.31535256803339E-2</v>
      </c>
      <c r="H3101" s="42">
        <f>_xll.qlCalendarAdvance(Calendar,$H3100,B3101,"f",FALSE)</f>
        <v>61211</v>
      </c>
      <c r="I3101" s="177">
        <f>_xll.qlInterestRateIndexValueDate(Index1M,$H3101)</f>
        <v>61213</v>
      </c>
      <c r="J3101" s="182">
        <f>IFERROR(_xll.qlIndexFixing(Index1M,$H3101,TRUE,_xll.ohTrigger(RecalcTrigger,Trigger1M)),NA())</f>
        <v>1.2883532374848572E-2</v>
      </c>
      <c r="K3101" s="44" t="e">
        <f>IFERROR(_xll.qlIndexFixing(Index3M,H3101,TRUE,_xll.ohTrigger(RecalcTrigger,Trigger3M)),NA())</f>
        <v>#N/A</v>
      </c>
      <c r="L3101" s="44">
        <f>IFERROR(_xll.qlIndexFixing(Index6M,$H3101,TRUE,_xll.ohTrigger(RecalcTrigger,Trigger6M)),NA())</f>
        <v>1.2707246008718458E-2</v>
      </c>
      <c r="M3101" s="183">
        <f>IFERROR(_xll.qlIndexFixing(Index1Y,$H3101,TRUE,_xll.ohTrigger(RecalcTrigger,Trigger1Y)),NA())</f>
        <v>1.3486382420862024E-2</v>
      </c>
      <c r="N3101" s="182">
        <f>IFERROR(_xll.qlIndexFixing(ONIndex1M,I3101,TRUE,_xll.ohTrigger(RecalcTrigger,Trigger1M)),NA())</f>
        <v>1.2867235846494296E-2</v>
      </c>
      <c r="O3101" s="44" t="e">
        <f>IFERROR(_xll.qlIndexFixing(ONIndex3M,I3101,TRUE,_xll.ohTrigger(RecalcTrigger,Trigger3M)),NA())</f>
        <v>#N/A</v>
      </c>
      <c r="P3101" s="44">
        <f>IFERROR(_xll.qlIndexFixing(ONIndex6M,I3101,TRUE,_xll.ohTrigger(RecalcTrigger,Trigger6M)),NA())</f>
        <v>1.2615659788268729E-2</v>
      </c>
      <c r="Q3101" s="183">
        <f>IFERROR(_xll.qlIndexFixing(ONIndex1Y,I3101,TRUE,_xll.ohTrigger(RecalcTrigger,Trigger1Y)),NA())</f>
        <v>1.3230281421536816E-2</v>
      </c>
    </row>
    <row r="3102" spans="2:17" x14ac:dyDescent="0.2">
      <c r="B3102" s="39" t="s">
        <v>42</v>
      </c>
      <c r="D3102" s="42">
        <f>_xll.qlCalendarAdvance(Calendar,$D3101,B3102,"f",FALSE)</f>
        <v>61218</v>
      </c>
      <c r="E3102" s="177">
        <f>_xll.qlInterestRateIndexValueDate(IndexON,D3102)</f>
        <v>61218</v>
      </c>
      <c r="F3102" s="193">
        <f>IFERROR(_xll.qlIndexFixing(IndexON,D3102,TRUE,_xll.ohTrigger(RecalcTrigger,TriggerON)),NA())</f>
        <v>1.315801202546929E-2</v>
      </c>
      <c r="H3102" s="42">
        <f>_xll.qlCalendarAdvance(Calendar,$H3101,B3102,"f",FALSE)</f>
        <v>61218</v>
      </c>
      <c r="I3102" s="177">
        <f>_xll.qlInterestRateIndexValueDate(Index1M,$H3102)</f>
        <v>61220</v>
      </c>
      <c r="J3102" s="182">
        <f>IFERROR(_xll.qlIndexFixing(Index1M,$H3102,TRUE,_xll.ohTrigger(RecalcTrigger,Trigger1M)),NA())</f>
        <v>1.2889105080318153E-2</v>
      </c>
      <c r="K3102" s="44" t="e">
        <f>IFERROR(_xll.qlIndexFixing(Index3M,H3102,TRUE,_xll.ohTrigger(RecalcTrigger,Trigger3M)),NA())</f>
        <v>#N/A</v>
      </c>
      <c r="L3102" s="44">
        <f>IFERROR(_xll.qlIndexFixing(Index6M,$H3102,TRUE,_xll.ohTrigger(RecalcTrigger,Trigger6M)),NA())</f>
        <v>1.271148552910998E-2</v>
      </c>
      <c r="M3102" s="183">
        <f>IFERROR(_xll.qlIndexFixing(Index1Y,$H3102,TRUE,_xll.ohTrigger(RecalcTrigger,Trigger1Y)),NA())</f>
        <v>1.3492781201708947E-2</v>
      </c>
      <c r="N3102" s="182">
        <f>IFERROR(_xll.qlIndexFixing(ONIndex1M,I3102,TRUE,_xll.ohTrigger(RecalcTrigger,Trigger1M)),NA())</f>
        <v>1.2872815348394795E-2</v>
      </c>
      <c r="O3102" s="44" t="e">
        <f>IFERROR(_xll.qlIndexFixing(ONIndex3M,I3102,TRUE,_xll.ohTrigger(RecalcTrigger,Trigger3M)),NA())</f>
        <v>#N/A</v>
      </c>
      <c r="P3102" s="44">
        <f>IFERROR(_xll.qlIndexFixing(ONIndex6M,I3102,TRUE,_xll.ohTrigger(RecalcTrigger,Trigger6M)),NA())</f>
        <v>1.2619213378011196E-2</v>
      </c>
      <c r="Q3102" s="183">
        <f>IFERROR(_xll.qlIndexFixing(ONIndex1Y,I3102,TRUE,_xll.ohTrigger(RecalcTrigger,Trigger1Y)),NA())</f>
        <v>1.3236856392984109E-2</v>
      </c>
    </row>
    <row r="3103" spans="2:17" x14ac:dyDescent="0.2">
      <c r="B3103" s="39" t="s">
        <v>42</v>
      </c>
      <c r="D3103" s="42">
        <f>_xll.qlCalendarAdvance(Calendar,$D3102,B3103,"f",FALSE)</f>
        <v>61225</v>
      </c>
      <c r="E3103" s="177">
        <f>_xll.qlInterestRateIndexValueDate(IndexON,D3103)</f>
        <v>61225</v>
      </c>
      <c r="F3103" s="193">
        <f>IFERROR(_xll.qlIndexFixing(IndexON,D3103,TRUE,_xll.ohTrigger(RecalcTrigger,TriggerON)),NA())</f>
        <v>1.3162492059173303E-2</v>
      </c>
      <c r="H3103" s="42">
        <f>_xll.qlCalendarAdvance(Calendar,$H3102,B3103,"f",FALSE)</f>
        <v>61225</v>
      </c>
      <c r="I3103" s="177">
        <f>_xll.qlInterestRateIndexValueDate(Index1M,$H3103)</f>
        <v>61227</v>
      </c>
      <c r="J3103" s="182">
        <f>IFERROR(_xll.qlIndexFixing(Index1M,$H3103,TRUE,_xll.ohTrigger(RecalcTrigger,Trigger1M)),NA())</f>
        <v>1.2894669864936259E-2</v>
      </c>
      <c r="K3103" s="44" t="e">
        <f>IFERROR(_xll.qlIndexFixing(Index3M,H3103,TRUE,_xll.ohTrigger(RecalcTrigger,Trigger3M)),NA())</f>
        <v>#N/A</v>
      </c>
      <c r="L3103" s="44">
        <f>IFERROR(_xll.qlIndexFixing(Index6M,$H3103,TRUE,_xll.ohTrigger(RecalcTrigger,Trigger6M)),NA())</f>
        <v>1.27157777831598E-2</v>
      </c>
      <c r="M3103" s="183">
        <f>IFERROR(_xll.qlIndexFixing(Index1Y,$H3103,TRUE,_xll.ohTrigger(RecalcTrigger,Trigger1Y)),NA())</f>
        <v>1.3499169374642192E-2</v>
      </c>
      <c r="N3103" s="182">
        <f>IFERROR(_xll.qlIndexFixing(ONIndex1M,I3103,TRUE,_xll.ohTrigger(RecalcTrigger,Trigger1M)),NA())</f>
        <v>1.2878386972836608E-2</v>
      </c>
      <c r="O3103" s="44" t="e">
        <f>IFERROR(_xll.qlIndexFixing(ONIndex3M,I3103,TRUE,_xll.ohTrigger(RecalcTrigger,Trigger3M)),NA())</f>
        <v>#N/A</v>
      </c>
      <c r="P3103" s="44">
        <f>IFERROR(_xll.qlIndexFixing(ONIndex6M,I3103,TRUE,_xll.ohTrigger(RecalcTrigger,Trigger6M)),NA())</f>
        <v>1.262281849581548E-2</v>
      </c>
      <c r="Q3103" s="183">
        <f>IFERROR(_xll.qlIndexFixing(ONIndex1Y,I3103,TRUE,_xll.ohTrigger(RecalcTrigger,Trigger1Y)),NA())</f>
        <v>1.3243421581856651E-2</v>
      </c>
    </row>
    <row r="3104" spans="2:17" x14ac:dyDescent="0.2">
      <c r="B3104" s="39" t="s">
        <v>42</v>
      </c>
      <c r="D3104" s="42">
        <f>_xll.qlCalendarAdvance(Calendar,$D3103,B3104,"f",FALSE)</f>
        <v>61232</v>
      </c>
      <c r="E3104" s="177">
        <f>_xll.qlInterestRateIndexValueDate(IndexON,D3104)</f>
        <v>61232</v>
      </c>
      <c r="F3104" s="193">
        <f>IFERROR(_xll.qlIndexFixing(IndexON,D3104,TRUE,_xll.ohTrigger(RecalcTrigger,TriggerON)),NA())</f>
        <v>1.3166965763300453E-2</v>
      </c>
      <c r="H3104" s="42">
        <f>_xll.qlCalendarAdvance(Calendar,$H3103,B3104,"f",FALSE)</f>
        <v>61232</v>
      </c>
      <c r="I3104" s="177">
        <f>_xll.qlInterestRateIndexValueDate(Index1M,$H3104)</f>
        <v>61234</v>
      </c>
      <c r="J3104" s="182">
        <f>IFERROR(_xll.qlIndexFixing(Index1M,$H3104,TRUE,_xll.ohTrigger(RecalcTrigger,Trigger1M)),NA())</f>
        <v>1.2900226705986062E-2</v>
      </c>
      <c r="K3104" s="44" t="e">
        <f>IFERROR(_xll.qlIndexFixing(Index3M,H3104,TRUE,_xll.ohTrigger(RecalcTrigger,Trigger3M)),NA())</f>
        <v>#N/A</v>
      </c>
      <c r="L3104" s="44">
        <f>IFERROR(_xll.qlIndexFixing(Index6M,$H3104,TRUE,_xll.ohTrigger(RecalcTrigger,Trigger6M)),NA())</f>
        <v>1.272012283921497E-2</v>
      </c>
      <c r="M3104" s="183">
        <f>IFERROR(_xll.qlIndexFixing(Index1Y,$H3104,TRUE,_xll.ohTrigger(RecalcTrigger,Trigger1Y)),NA())</f>
        <v>1.3505546910914103E-2</v>
      </c>
      <c r="N3104" s="182">
        <f>IFERROR(_xll.qlIndexFixing(ONIndex1M,I3104,TRUE,_xll.ohTrigger(RecalcTrigger,Trigger1M)),NA())</f>
        <v>1.2883950697197832E-2</v>
      </c>
      <c r="O3104" s="44" t="e">
        <f>IFERROR(_xll.qlIndexFixing(ONIndex3M,I3104,TRUE,_xll.ohTrigger(RecalcTrigger,Trigger3M)),NA())</f>
        <v>#N/A</v>
      </c>
      <c r="P3104" s="44">
        <f>IFERROR(_xll.qlIndexFixing(ONIndex6M,I3104,TRUE,_xll.ohTrigger(RecalcTrigger,Trigger6M)),NA())</f>
        <v>1.262647520922755E-2</v>
      </c>
      <c r="Q3104" s="183">
        <f>IFERROR(_xll.qlIndexFixing(ONIndex1Y,I3104,TRUE,_xll.ohTrigger(RecalcTrigger,Trigger1Y)),NA())</f>
        <v>1.3249976960016951E-2</v>
      </c>
    </row>
    <row r="3105" spans="2:17" x14ac:dyDescent="0.2">
      <c r="B3105" s="39" t="s">
        <v>42</v>
      </c>
      <c r="D3105" s="42">
        <f>_xll.qlCalendarAdvance(Calendar,$D3104,B3105,"f",FALSE)</f>
        <v>61239</v>
      </c>
      <c r="E3105" s="177">
        <f>_xll.qlInterestRateIndexValueDate(IndexON,D3105)</f>
        <v>61239</v>
      </c>
      <c r="F3105" s="193">
        <f>IFERROR(_xll.qlIndexFixing(IndexON,D3105,TRUE,_xll.ohTrigger(RecalcTrigger,TriggerON)),NA())</f>
        <v>1.3171433119705256E-2</v>
      </c>
      <c r="H3105" s="42">
        <f>_xll.qlCalendarAdvance(Calendar,$H3104,B3105,"f",FALSE)</f>
        <v>61239</v>
      </c>
      <c r="I3105" s="177">
        <f>_xll.qlInterestRateIndexValueDate(Index1M,$H3105)</f>
        <v>61241</v>
      </c>
      <c r="J3105" s="182">
        <f>IFERROR(_xll.qlIndexFixing(Index1M,$H3105,TRUE,_xll.ohTrigger(RecalcTrigger,Trigger1M)),NA())</f>
        <v>1.2905775580763224E-2</v>
      </c>
      <c r="K3105" s="44" t="e">
        <f>IFERROR(_xll.qlIndexFixing(Index3M,H3105,TRUE,_xll.ohTrigger(RecalcTrigger,Trigger3M)),NA())</f>
        <v>#N/A</v>
      </c>
      <c r="L3105" s="44">
        <f>IFERROR(_xll.qlIndexFixing(Index6M,$H3105,TRUE,_xll.ohTrigger(RecalcTrigger,Trigger6M)),NA())</f>
        <v>1.2722295264892493E-2</v>
      </c>
      <c r="M3105" s="183">
        <f>IFERROR(_xll.qlIndexFixing(Index1Y,$H3105,TRUE,_xll.ohTrigger(RecalcTrigger,Trigger1Y)),NA())</f>
        <v>1.351191378177637E-2</v>
      </c>
      <c r="N3105" s="182">
        <f>IFERROR(_xll.qlIndexFixing(ONIndex1M,I3105,TRUE,_xll.ohTrigger(RecalcTrigger,Trigger1M)),NA())</f>
        <v>1.2889506498616754E-2</v>
      </c>
      <c r="O3105" s="44" t="e">
        <f>IFERROR(_xll.qlIndexFixing(ONIndex3M,I3105,TRUE,_xll.ohTrigger(RecalcTrigger,Trigger3M)),NA())</f>
        <v>#N/A</v>
      </c>
      <c r="P3105" s="44">
        <f>IFERROR(_xll.qlIndexFixing(ONIndex6M,I3105,TRUE,_xll.ohTrigger(RecalcTrigger,Trigger6M)),NA())</f>
        <v>1.2630183585953247E-2</v>
      </c>
      <c r="Q3105" s="183">
        <f>IFERROR(_xll.qlIndexFixing(ONIndex1Y,I3105,TRUE,_xll.ohTrigger(RecalcTrigger,Trigger1Y)),NA())</f>
        <v>1.3256522499327517E-2</v>
      </c>
    </row>
    <row r="3106" spans="2:17" x14ac:dyDescent="0.2">
      <c r="B3106" s="39" t="s">
        <v>42</v>
      </c>
      <c r="D3106" s="42">
        <f>_xll.qlCalendarAdvance(Calendar,$D3105,B3106,"f",FALSE)</f>
        <v>61246</v>
      </c>
      <c r="E3106" s="177">
        <f>_xll.qlInterestRateIndexValueDate(IndexON,D3106)</f>
        <v>61246</v>
      </c>
      <c r="F3106" s="193">
        <f>IFERROR(_xll.qlIndexFixing(IndexON,D3106,TRUE,_xll.ohTrigger(RecalcTrigger,TriggerON)),NA())</f>
        <v>1.317589411016229E-2</v>
      </c>
      <c r="H3106" s="42">
        <f>_xll.qlCalendarAdvance(Calendar,$H3105,B3106,"f",FALSE)</f>
        <v>61246</v>
      </c>
      <c r="I3106" s="177">
        <f>_xll.qlInterestRateIndexValueDate(Index1M,$H3106)</f>
        <v>61248</v>
      </c>
      <c r="J3106" s="182">
        <f>IFERROR(_xll.qlIndexFixing(Index1M,$H3106,TRUE,_xll.ohTrigger(RecalcTrigger,Trigger1M)),NA())</f>
        <v>1.2911316466560907E-2</v>
      </c>
      <c r="K3106" s="44" t="e">
        <f>IFERROR(_xll.qlIndexFixing(Index3M,H3106,TRUE,_xll.ohTrigger(RecalcTrigger,Trigger3M)),NA())</f>
        <v>#N/A</v>
      </c>
      <c r="L3106" s="44">
        <f>IFERROR(_xll.qlIndexFixing(Index6M,$H3106,TRUE,_xll.ohTrigger(RecalcTrigger,Trigger6M)),NA())</f>
        <v>1.2726730287355617E-2</v>
      </c>
      <c r="M3106" s="183">
        <f>IFERROR(_xll.qlIndexFixing(Index1Y,$H3106,TRUE,_xll.ohTrigger(RecalcTrigger,Trigger1Y)),NA())</f>
        <v>1.3518269958481122E-2</v>
      </c>
      <c r="N3106" s="182">
        <f>IFERROR(_xll.qlIndexFixing(ONIndex1M,I3106,TRUE,_xll.ohTrigger(RecalcTrigger,Trigger1M)),NA())</f>
        <v>1.2895054354471469E-2</v>
      </c>
      <c r="O3106" s="44" t="e">
        <f>IFERROR(_xll.qlIndexFixing(ONIndex3M,I3106,TRUE,_xll.ohTrigger(RecalcTrigger,Trigger3M)),NA())</f>
        <v>#N/A</v>
      </c>
      <c r="P3106" s="44">
        <f>IFERROR(_xll.qlIndexFixing(ONIndex6M,I3106,TRUE,_xll.ohTrigger(RecalcTrigger,Trigger6M)),NA())</f>
        <v>1.2633943693218797E-2</v>
      </c>
      <c r="Q3106" s="183">
        <f>IFERROR(_xll.qlIndexFixing(ONIndex1Y,I3106,TRUE,_xll.ohTrigger(RecalcTrigger,Trigger1Y)),NA())</f>
        <v>1.3263058171650854E-2</v>
      </c>
    </row>
    <row r="3107" spans="2:17" x14ac:dyDescent="0.2">
      <c r="B3107" s="39" t="s">
        <v>42</v>
      </c>
      <c r="D3107" s="42">
        <f>_xll.qlCalendarAdvance(Calendar,$D3106,B3107,"f",FALSE)</f>
        <v>61253</v>
      </c>
      <c r="E3107" s="177">
        <f>_xll.qlInterestRateIndexValueDate(IndexON,D3107)</f>
        <v>61253</v>
      </c>
      <c r="F3107" s="193">
        <f>IFERROR(_xll.qlIndexFixing(IndexON,D3107,TRUE,_xll.ohTrigger(RecalcTrigger,TriggerON)),NA())</f>
        <v>1.3180348716206325E-2</v>
      </c>
      <c r="H3107" s="42">
        <f>_xll.qlCalendarAdvance(Calendar,$H3106,B3107,"f",FALSE)</f>
        <v>61253</v>
      </c>
      <c r="I3107" s="177">
        <f>_xll.qlInterestRateIndexValueDate(Index1M,$H3107)</f>
        <v>61255</v>
      </c>
      <c r="J3107" s="182">
        <f>IFERROR(_xll.qlIndexFixing(Index1M,$H3107,TRUE,_xll.ohTrigger(RecalcTrigger,Trigger1M)),NA())</f>
        <v>1.291684934066728E-2</v>
      </c>
      <c r="K3107" s="44" t="e">
        <f>IFERROR(_xll.qlIndexFixing(Index3M,H3107,TRUE,_xll.ohTrigger(RecalcTrigger,Trigger3M)),NA())</f>
        <v>#N/A</v>
      </c>
      <c r="L3107" s="44">
        <f>IFERROR(_xll.qlIndexFixing(Index6M,$H3107,TRUE,_xll.ohTrigger(RecalcTrigger,Trigger6M)),NA())</f>
        <v>1.2731218289669138E-2</v>
      </c>
      <c r="M3107" s="183">
        <f>IFERROR(_xll.qlIndexFixing(Index1Y,$H3107,TRUE,_xll.ohTrigger(RecalcTrigger,Trigger1Y)),NA())</f>
        <v>1.3524615412278965E-2</v>
      </c>
      <c r="N3107" s="182">
        <f>IFERROR(_xll.qlIndexFixing(ONIndex1M,I3107,TRUE,_xll.ohTrigger(RecalcTrigger,Trigger1M)),NA())</f>
        <v>1.2900594242220009E-2</v>
      </c>
      <c r="O3107" s="44" t="e">
        <f>IFERROR(_xll.qlIndexFixing(ONIndex3M,I3107,TRUE,_xll.ohTrigger(RecalcTrigger,Trigger3M)),NA())</f>
        <v>#N/A</v>
      </c>
      <c r="P3107" s="44">
        <f>IFERROR(_xll.qlIndexFixing(ONIndex6M,I3107,TRUE,_xll.ohTrigger(RecalcTrigger,Trigger6M)),NA())</f>
        <v>1.2637755598969846E-2</v>
      </c>
      <c r="Q3107" s="183">
        <f>IFERROR(_xll.qlIndexFixing(ONIndex1Y,I3107,TRUE,_xll.ohTrigger(RecalcTrigger,Trigger1Y)),NA())</f>
        <v>1.3269583948849473E-2</v>
      </c>
    </row>
    <row r="3108" spans="2:17" x14ac:dyDescent="0.2">
      <c r="B3108" s="39" t="s">
        <v>42</v>
      </c>
      <c r="D3108" s="42">
        <f>_xll.qlCalendarAdvance(Calendar,$D3107,B3108,"f",FALSE)</f>
        <v>61260</v>
      </c>
      <c r="E3108" s="177">
        <f>_xll.qlInterestRateIndexValueDate(IndexON,D3108)</f>
        <v>61260</v>
      </c>
      <c r="F3108" s="193">
        <f>IFERROR(_xll.qlIndexFixing(IndexON,D3108,TRUE,_xll.ohTrigger(RecalcTrigger,TriggerON)),NA())</f>
        <v>1.3184796920091557E-2</v>
      </c>
      <c r="H3108" s="42">
        <f>_xll.qlCalendarAdvance(Calendar,$H3107,B3108,"f",FALSE)</f>
        <v>61260</v>
      </c>
      <c r="I3108" s="177">
        <f>_xll.qlInterestRateIndexValueDate(Index1M,$H3108)</f>
        <v>61262</v>
      </c>
      <c r="J3108" s="182">
        <f>IFERROR(_xll.qlIndexFixing(Index1M,$H3108,TRUE,_xll.ohTrigger(RecalcTrigger,Trigger1M)),NA())</f>
        <v>1.2922374180375507E-2</v>
      </c>
      <c r="K3108" s="44" t="e">
        <f>IFERROR(_xll.qlIndexFixing(Index3M,H3108,TRUE,_xll.ohTrigger(RecalcTrigger,Trigger3M)),NA())</f>
        <v>#N/A</v>
      </c>
      <c r="L3108" s="44">
        <f>IFERROR(_xll.qlIndexFixing(Index6M,$H3108,TRUE,_xll.ohTrigger(RecalcTrigger,Trigger6M)),NA())</f>
        <v>1.2735759340180144E-2</v>
      </c>
      <c r="M3108" s="183">
        <f>IFERROR(_xll.qlIndexFixing(Index1Y,$H3108,TRUE,_xll.ohTrigger(RecalcTrigger,Trigger1Y)),NA())</f>
        <v>1.3530950114421153E-2</v>
      </c>
      <c r="N3108" s="182">
        <f>IFERROR(_xll.qlIndexFixing(ONIndex1M,I3108,TRUE,_xll.ohTrigger(RecalcTrigger,Trigger1M)),NA())</f>
        <v>1.290612613924047E-2</v>
      </c>
      <c r="O3108" s="44" t="e">
        <f>IFERROR(_xll.qlIndexFixing(ONIndex3M,I3108,TRUE,_xll.ohTrigger(RecalcTrigger,Trigger3M)),NA())</f>
        <v>#N/A</v>
      </c>
      <c r="P3108" s="44">
        <f>IFERROR(_xll.qlIndexFixing(ONIndex6M,I3108,TRUE,_xll.ohTrigger(RecalcTrigger,Trigger6M)),NA())</f>
        <v>1.2641619370432622E-2</v>
      </c>
      <c r="Q3108" s="183">
        <f>IFERROR(_xll.qlIndexFixing(ONIndex1Y,I3108,TRUE,_xll.ohTrigger(RecalcTrigger,Trigger1Y)),NA())</f>
        <v>1.3276099802626007E-2</v>
      </c>
    </row>
    <row r="3109" spans="2:17" x14ac:dyDescent="0.2">
      <c r="B3109" s="39" t="s">
        <v>42</v>
      </c>
      <c r="D3109" s="42">
        <f>_xll.qlCalendarAdvance(Calendar,$D3108,B3109,"f",FALSE)</f>
        <v>61267</v>
      </c>
      <c r="E3109" s="177">
        <f>_xll.qlInterestRateIndexValueDate(IndexON,D3109)</f>
        <v>61267</v>
      </c>
      <c r="F3109" s="193">
        <f>IFERROR(_xll.qlIndexFixing(IndexON,D3109,TRUE,_xll.ohTrigger(RecalcTrigger,TriggerON)),NA())</f>
        <v>1.3189238703272821E-2</v>
      </c>
      <c r="H3109" s="42">
        <f>_xll.qlCalendarAdvance(Calendar,$H3108,B3109,"f",FALSE)</f>
        <v>61267</v>
      </c>
      <c r="I3109" s="177">
        <f>_xll.qlInterestRateIndexValueDate(Index1M,$H3109)</f>
        <v>61269</v>
      </c>
      <c r="J3109" s="182">
        <f>IFERROR(_xll.qlIndexFixing(Index1M,$H3109,TRUE,_xll.ohTrigger(RecalcTrigger,Trigger1M)),NA())</f>
        <v>1.2927890962976252E-2</v>
      </c>
      <c r="K3109" s="44" t="e">
        <f>IFERROR(_xll.qlIndexFixing(Index3M,H3109,TRUE,_xll.ohTrigger(RecalcTrigger,Trigger3M)),NA())</f>
        <v>#N/A</v>
      </c>
      <c r="L3109" s="44">
        <f>IFERROR(_xll.qlIndexFixing(Index6M,$H3109,TRUE,_xll.ohTrigger(RecalcTrigger,Trigger6M)),NA())</f>
        <v>1.2740353507239231E-2</v>
      </c>
      <c r="M3109" s="183">
        <f>IFERROR(_xll.qlIndexFixing(Index1Y,$H3109,TRUE,_xll.ohTrigger(RecalcTrigger,Trigger1Y)),NA())</f>
        <v>1.3535180196573829E-2</v>
      </c>
      <c r="N3109" s="182">
        <f>IFERROR(_xll.qlIndexFixing(ONIndex1M,I3109,TRUE,_xll.ohTrigger(RecalcTrigger,Trigger1M)),NA())</f>
        <v>1.2911650022591203E-2</v>
      </c>
      <c r="O3109" s="44" t="e">
        <f>IFERROR(_xll.qlIndexFixing(ONIndex3M,I3109,TRUE,_xll.ohTrigger(RecalcTrigger,Trigger3M)),NA())</f>
        <v>#N/A</v>
      </c>
      <c r="P3109" s="44">
        <f>IFERROR(_xll.qlIndexFixing(ONIndex6M,I3109,TRUE,_xll.ohTrigger(RecalcTrigger,Trigger6M)),NA())</f>
        <v>1.26455350753929E-2</v>
      </c>
      <c r="Q3109" s="183">
        <f>IFERROR(_xll.qlIndexFixing(ONIndex1Y,I3109,TRUE,_xll.ohTrigger(RecalcTrigger,Trigger1Y)),NA())</f>
        <v>1.3282605704842965E-2</v>
      </c>
    </row>
    <row r="3110" spans="2:17" x14ac:dyDescent="0.2">
      <c r="B3110" s="39" t="s">
        <v>42</v>
      </c>
      <c r="D3110" s="42">
        <f>_xll.qlCalendarAdvance(Calendar,$D3109,B3110,"f",FALSE)</f>
        <v>61274</v>
      </c>
      <c r="E3110" s="177">
        <f>_xll.qlInterestRateIndexValueDate(IndexON,D3110)</f>
        <v>61274</v>
      </c>
      <c r="F3110" s="193">
        <f>IFERROR(_xll.qlIndexFixing(IndexON,D3110,TRUE,_xll.ohTrigger(RecalcTrigger,TriggerON)),NA())</f>
        <v>1.3193674047444759E-2</v>
      </c>
      <c r="H3110" s="42">
        <f>_xll.qlCalendarAdvance(Calendar,$H3109,B3110,"f",FALSE)</f>
        <v>61274</v>
      </c>
      <c r="I3110" s="177">
        <f>_xll.qlInterestRateIndexValueDate(Index1M,$H3110)</f>
        <v>61276</v>
      </c>
      <c r="J3110" s="182">
        <f>IFERROR(_xll.qlIndexFixing(Index1M,$H3110,TRUE,_xll.ohTrigger(RecalcTrigger,Trigger1M)),NA())</f>
        <v>1.2933399665762679E-2</v>
      </c>
      <c r="K3110" s="44" t="e">
        <f>IFERROR(_xll.qlIndexFixing(Index3M,H3110,TRUE,_xll.ohTrigger(RecalcTrigger,Trigger3M)),NA())</f>
        <v>#N/A</v>
      </c>
      <c r="L3110" s="44">
        <f>IFERROR(_xll.qlIndexFixing(Index6M,$H3110,TRUE,_xll.ohTrigger(RecalcTrigger,Trigger6M)),NA())</f>
        <v>1.2745576512660943E-2</v>
      </c>
      <c r="M3110" s="183">
        <f>IFERROR(_xll.qlIndexFixing(Index1Y,$H3110,TRUE,_xll.ohTrigger(RecalcTrigger,Trigger1Y)),NA())</f>
        <v>1.3543587148739041E-2</v>
      </c>
      <c r="N3110" s="182">
        <f>IFERROR(_xll.qlIndexFixing(ONIndex1M,I3110,TRUE,_xll.ohTrigger(RecalcTrigger,Trigger1M)),NA())</f>
        <v>1.2917165869730241E-2</v>
      </c>
      <c r="O3110" s="44" t="e">
        <f>IFERROR(_xll.qlIndexFixing(ONIndex3M,I3110,TRUE,_xll.ohTrigger(RecalcTrigger,Trigger3M)),NA())</f>
        <v>#N/A</v>
      </c>
      <c r="P3110" s="44">
        <f>IFERROR(_xll.qlIndexFixing(ONIndex6M,I3110,TRUE,_xll.ohTrigger(RecalcTrigger,Trigger6M)),NA())</f>
        <v>1.2649502781316713E-2</v>
      </c>
      <c r="Q3110" s="183">
        <f>IFERROR(_xll.qlIndexFixing(ONIndex1Y,I3110,TRUE,_xll.ohTrigger(RecalcTrigger,Trigger1Y)),NA())</f>
        <v>1.3289101627522726E-2</v>
      </c>
    </row>
    <row r="3111" spans="2:17" x14ac:dyDescent="0.2">
      <c r="B3111" s="39" t="s">
        <v>42</v>
      </c>
      <c r="D3111" s="42">
        <f>_xll.qlCalendarAdvance(Calendar,$D3110,B3111,"f",FALSE)</f>
        <v>61281</v>
      </c>
      <c r="E3111" s="177">
        <f>_xll.qlInterestRateIndexValueDate(IndexON,D3111)</f>
        <v>61281</v>
      </c>
      <c r="F3111" s="193">
        <f>IFERROR(_xll.qlIndexFixing(IndexON,D3111,TRUE,_xll.ohTrigger(RecalcTrigger,TriggerON)),NA())</f>
        <v>1.319810293478163E-2</v>
      </c>
      <c r="H3111" s="42">
        <f>_xll.qlCalendarAdvance(Calendar,$H3110,B3111,"f",FALSE)</f>
        <v>61281</v>
      </c>
      <c r="I3111" s="177">
        <f>_xll.qlInterestRateIndexValueDate(Index1M,$H3111)</f>
        <v>61283</v>
      </c>
      <c r="J3111" s="182">
        <f>IFERROR(_xll.qlIndexFixing(Index1M,$H3111,TRUE,_xll.ohTrigger(RecalcTrigger,Trigger1M)),NA())</f>
        <v>1.2938900266020459E-2</v>
      </c>
      <c r="K3111" s="44" t="e">
        <f>IFERROR(_xll.qlIndexFixing(Index3M,H3111,TRUE,_xll.ohTrigger(RecalcTrigger,Trigger3M)),NA())</f>
        <v>#N/A</v>
      </c>
      <c r="L3111" s="44">
        <f>IFERROR(_xll.qlIndexFixing(Index6M,$H3111,TRUE,_xll.ohTrigger(RecalcTrigger,Trigger6M)),NA())</f>
        <v>1.2750281111507831E-2</v>
      </c>
      <c r="M3111" s="183">
        <f>IFERROR(_xll.qlIndexFixing(Index1Y,$H3111,TRUE,_xll.ohTrigger(RecalcTrigger,Trigger1Y)),NA())</f>
        <v>1.3549889423414866E-2</v>
      </c>
      <c r="N3111" s="182">
        <f>IFERROR(_xll.qlIndexFixing(ONIndex1M,I3111,TRUE,_xll.ohTrigger(RecalcTrigger,Trigger1M)),NA())</f>
        <v>1.2922673658115613E-2</v>
      </c>
      <c r="O3111" s="44" t="e">
        <f>IFERROR(_xll.qlIndexFixing(ONIndex3M,I3111,TRUE,_xll.ohTrigger(RecalcTrigger,Trigger3M)),NA())</f>
        <v>#N/A</v>
      </c>
      <c r="P3111" s="44">
        <f>IFERROR(_xll.qlIndexFixing(ONIndex6M,I3111,TRUE,_xll.ohTrigger(RecalcTrigger,Trigger6M)),NA())</f>
        <v>1.2653522555829966E-2</v>
      </c>
      <c r="Q3111" s="183">
        <f>IFERROR(_xll.qlIndexFixing(ONIndex1Y,I3111,TRUE,_xll.ohTrigger(RecalcTrigger,Trigger1Y)),NA())</f>
        <v>1.3295587542527798E-2</v>
      </c>
    </row>
    <row r="3112" spans="2:17" x14ac:dyDescent="0.2">
      <c r="B3112" s="39" t="s">
        <v>42</v>
      </c>
      <c r="D3112" s="42">
        <f>_xll.qlCalendarAdvance(Calendar,$D3111,B3112,"f",FALSE)</f>
        <v>61288</v>
      </c>
      <c r="E3112" s="177">
        <f>_xll.qlInterestRateIndexValueDate(IndexON,D3112)</f>
        <v>61288</v>
      </c>
      <c r="F3112" s="193">
        <f>IFERROR(_xll.qlIndexFixing(IndexON,D3112,TRUE,_xll.ohTrigger(RecalcTrigger,TriggerON)),NA())</f>
        <v>1.3202525346978078E-2</v>
      </c>
      <c r="H3112" s="42">
        <f>_xll.qlCalendarAdvance(Calendar,$H3111,B3112,"f",FALSE)</f>
        <v>61288</v>
      </c>
      <c r="I3112" s="177">
        <f>_xll.qlInterestRateIndexValueDate(Index1M,$H3112)</f>
        <v>61290</v>
      </c>
      <c r="J3112" s="182">
        <f>IFERROR(_xll.qlIndexFixing(Index1M,$H3112,TRUE,_xll.ohTrigger(RecalcTrigger,Trigger1M)),NA())</f>
        <v>1.2944392741045252E-2</v>
      </c>
      <c r="K3112" s="44" t="e">
        <f>IFERROR(_xll.qlIndexFixing(Index3M,H3112,TRUE,_xll.ohTrigger(RecalcTrigger,Trigger3M)),NA())</f>
        <v>#N/A</v>
      </c>
      <c r="L3112" s="44">
        <f>IFERROR(_xll.qlIndexFixing(Index6M,$H3112,TRUE,_xll.ohTrigger(RecalcTrigger,Trigger6M)),NA())</f>
        <v>1.2757377598564212E-2</v>
      </c>
      <c r="M3112" s="183">
        <f>IFERROR(_xll.qlIndexFixing(Index1Y,$H3112,TRUE,_xll.ohTrigger(RecalcTrigger,Trigger1Y)),NA())</f>
        <v>1.3556180831434202E-2</v>
      </c>
      <c r="N3112" s="182">
        <f>IFERROR(_xll.qlIndexFixing(ONIndex1M,I3112,TRUE,_xll.ohTrigger(RecalcTrigger,Trigger1M)),NA())</f>
        <v>1.2928173364885609E-2</v>
      </c>
      <c r="O3112" s="44" t="e">
        <f>IFERROR(_xll.qlIndexFixing(ONIndex3M,I3112,TRUE,_xll.ohTrigger(RecalcTrigger,Trigger3M)),NA())</f>
        <v>#N/A</v>
      </c>
      <c r="P3112" s="44">
        <f>IFERROR(_xll.qlIndexFixing(ONIndex6M,I3112,TRUE,_xll.ohTrigger(RecalcTrigger,Trigger6M)),NA())</f>
        <v>1.2657594466478628E-2</v>
      </c>
      <c r="Q3112" s="183">
        <f>IFERROR(_xll.qlIndexFixing(ONIndex1Y,I3112,TRUE,_xll.ohTrigger(RecalcTrigger,Trigger1Y)),NA())</f>
        <v>1.3302063421321009E-2</v>
      </c>
    </row>
    <row r="3113" spans="2:17" x14ac:dyDescent="0.2">
      <c r="B3113" s="39" t="s">
        <v>42</v>
      </c>
      <c r="D3113" s="42">
        <f>_xll.qlCalendarAdvance(Calendar,$D3112,B3113,"f",FALSE)</f>
        <v>61295</v>
      </c>
      <c r="E3113" s="177">
        <f>_xll.qlInterestRateIndexValueDate(IndexON,D3113)</f>
        <v>61295</v>
      </c>
      <c r="F3113" s="193">
        <f>IFERROR(_xll.qlIndexFixing(IndexON,D3113,TRUE,_xll.ohTrigger(RecalcTrigger,TriggerON)),NA())</f>
        <v>1.3206941265568872E-2</v>
      </c>
      <c r="H3113" s="42">
        <f>_xll.qlCalendarAdvance(Calendar,$H3112,B3113,"f",FALSE)</f>
        <v>61295</v>
      </c>
      <c r="I3113" s="177">
        <f>_xll.qlInterestRateIndexValueDate(Index1M,$H3113)</f>
        <v>61297</v>
      </c>
      <c r="J3113" s="182">
        <f>IFERROR(_xll.qlIndexFixing(Index1M,$H3113,TRUE,_xll.ohTrigger(RecalcTrigger,Trigger1M)),NA())</f>
        <v>1.2949877068130222E-2</v>
      </c>
      <c r="K3113" s="44" t="e">
        <f>IFERROR(_xll.qlIndexFixing(Index3M,H3113,TRUE,_xll.ohTrigger(RecalcTrigger,Trigger3M)),NA())</f>
        <v>#N/A</v>
      </c>
      <c r="L3113" s="44">
        <f>IFERROR(_xll.qlIndexFixing(Index6M,$H3113,TRUE,_xll.ohTrigger(RecalcTrigger,Trigger6M)),NA())</f>
        <v>1.2759850362962451E-2</v>
      </c>
      <c r="M3113" s="183">
        <f>IFERROR(_xll.qlIndexFixing(Index1Y,$H3113,TRUE,_xll.ohTrigger(RecalcTrigger,Trigger1Y)),NA())</f>
        <v>1.3562461344046354E-2</v>
      </c>
      <c r="N3113" s="182">
        <f>IFERROR(_xll.qlIndexFixing(ONIndex1M,I3113,TRUE,_xll.ohTrigger(RecalcTrigger,Trigger1M)),NA())</f>
        <v>1.2933664967418323E-2</v>
      </c>
      <c r="O3113" s="44" t="e">
        <f>IFERROR(_xll.qlIndexFixing(ONIndex3M,I3113,TRUE,_xll.ohTrigger(RecalcTrigger,Trigger3M)),NA())</f>
        <v>#N/A</v>
      </c>
      <c r="P3113" s="44">
        <f>IFERROR(_xll.qlIndexFixing(ONIndex6M,I3113,TRUE,_xll.ohTrigger(RecalcTrigger,Trigger6M)),NA())</f>
        <v>1.2661718580648795E-2</v>
      </c>
      <c r="Q3113" s="183">
        <f>IFERROR(_xll.qlIndexFixing(ONIndex1Y,I3113,TRUE,_xll.ohTrigger(RecalcTrigger,Trigger1Y)),NA())</f>
        <v>1.3308529236164546E-2</v>
      </c>
    </row>
    <row r="3114" spans="2:17" x14ac:dyDescent="0.2">
      <c r="B3114" s="39" t="s">
        <v>42</v>
      </c>
      <c r="D3114" s="42">
        <f>_xll.qlCalendarAdvance(Calendar,$D3113,B3114,"f",FALSE)</f>
        <v>61302</v>
      </c>
      <c r="E3114" s="177">
        <f>_xll.qlInterestRateIndexValueDate(IndexON,D3114)</f>
        <v>61302</v>
      </c>
      <c r="F3114" s="193">
        <f>IFERROR(_xll.qlIndexFixing(IndexON,D3114,TRUE,_xll.ohTrigger(RecalcTrigger,TriggerON)),NA())</f>
        <v>1.32113506725684E-2</v>
      </c>
      <c r="H3114" s="42">
        <f>_xll.qlCalendarAdvance(Calendar,$H3113,B3114,"f",FALSE)</f>
        <v>61302</v>
      </c>
      <c r="I3114" s="177">
        <f>_xll.qlInterestRateIndexValueDate(Index1M,$H3114)</f>
        <v>61304</v>
      </c>
      <c r="J3114" s="182">
        <f>IFERROR(_xll.qlIndexFixing(Index1M,$H3114,TRUE,_xll.ohTrigger(RecalcTrigger,Trigger1M)),NA())</f>
        <v>1.2955353224563537E-2</v>
      </c>
      <c r="K3114" s="44" t="e">
        <f>IFERROR(_xll.qlIndexFixing(Index3M,H3114,TRUE,_xll.ohTrigger(RecalcTrigger,Trigger3M)),NA())</f>
        <v>#N/A</v>
      </c>
      <c r="L3114" s="44">
        <f>IFERROR(_xll.qlIndexFixing(Index6M,$H3114,TRUE,_xll.ohTrigger(RecalcTrigger,Trigger6M)),NA())</f>
        <v>1.2764123483417806E-2</v>
      </c>
      <c r="M3114" s="183">
        <f>IFERROR(_xll.qlIndexFixing(Index1Y,$H3114,TRUE,_xll.ohTrigger(RecalcTrigger,Trigger1Y)),NA())</f>
        <v>1.3568730932499537E-2</v>
      </c>
      <c r="N3114" s="182">
        <f>IFERROR(_xll.qlIndexFixing(ONIndex1M,I3114,TRUE,_xll.ohTrigger(RecalcTrigger,Trigger1M)),NA())</f>
        <v>1.2939148443171788E-2</v>
      </c>
      <c r="O3114" s="44" t="e">
        <f>IFERROR(_xll.qlIndexFixing(ONIndex3M,I3114,TRUE,_xll.ohTrigger(RecalcTrigger,Trigger3M)),NA())</f>
        <v>#N/A</v>
      </c>
      <c r="P3114" s="44">
        <f>IFERROR(_xll.qlIndexFixing(ONIndex6M,I3114,TRUE,_xll.ohTrigger(RecalcTrigger,Trigger6M)),NA())</f>
        <v>1.2665894966046309E-2</v>
      </c>
      <c r="Q3114" s="183">
        <f>IFERROR(_xll.qlIndexFixing(ONIndex1Y,I3114,TRUE,_xll.ohTrigger(RecalcTrigger,Trigger1Y)),NA())</f>
        <v>1.3314984958681109E-2</v>
      </c>
    </row>
    <row r="3115" spans="2:17" x14ac:dyDescent="0.2">
      <c r="B3115" s="39" t="s">
        <v>42</v>
      </c>
      <c r="D3115" s="42">
        <f>_xll.qlCalendarAdvance(Calendar,$D3114,B3115,"f",FALSE)</f>
        <v>61309</v>
      </c>
      <c r="E3115" s="177">
        <f>_xll.qlInterestRateIndexValueDate(IndexON,D3115)</f>
        <v>61309</v>
      </c>
      <c r="F3115" s="193">
        <f>IFERROR(_xll.qlIndexFixing(IndexON,D3115,TRUE,_xll.ohTrigger(RecalcTrigger,TriggerON)),NA())</f>
        <v>1.3215753549671305E-2</v>
      </c>
      <c r="H3115" s="42">
        <f>_xll.qlCalendarAdvance(Calendar,$H3114,B3115,"f",FALSE)</f>
        <v>61309</v>
      </c>
      <c r="I3115" s="177">
        <f>_xll.qlInterestRateIndexValueDate(Index1M,$H3115)</f>
        <v>61311</v>
      </c>
      <c r="J3115" s="182">
        <f>IFERROR(_xll.qlIndexFixing(Index1M,$H3115,TRUE,_xll.ohTrigger(RecalcTrigger,Trigger1M)),NA())</f>
        <v>1.2960821187635863E-2</v>
      </c>
      <c r="K3115" s="44" t="e">
        <f>IFERROR(_xll.qlIndexFixing(Index3M,H3115,TRUE,_xll.ohTrigger(RecalcTrigger,Trigger3M)),NA())</f>
        <v>#N/A</v>
      </c>
      <c r="L3115" s="44">
        <f>IFERROR(_xll.qlIndexFixing(Index6M,$H3115,TRUE,_xll.ohTrigger(RecalcTrigger,Trigger6M)),NA())</f>
        <v>1.2769037785428409E-2</v>
      </c>
      <c r="M3115" s="183">
        <f>IFERROR(_xll.qlIndexFixing(Index1Y,$H3115,TRUE,_xll.ohTrigger(RecalcTrigger,Trigger1Y)),NA())</f>
        <v>1.3574989568042402E-2</v>
      </c>
      <c r="N3115" s="182">
        <f>IFERROR(_xll.qlIndexFixing(ONIndex1M,I3115,TRUE,_xll.ohTrigger(RecalcTrigger,Trigger1M)),NA())</f>
        <v>1.2944623769284291E-2</v>
      </c>
      <c r="O3115" s="44" t="e">
        <f>IFERROR(_xll.qlIndexFixing(ONIndex3M,I3115,TRUE,_xll.ohTrigger(RecalcTrigger,Trigger3M)),NA())</f>
        <v>#N/A</v>
      </c>
      <c r="P3115" s="44">
        <f>IFERROR(_xll.qlIndexFixing(ONIndex6M,I3115,TRUE,_xll.ohTrigger(RecalcTrigger,Trigger6M)),NA())</f>
        <v>1.2670123690217139E-2</v>
      </c>
      <c r="Q3115" s="183">
        <f>IFERROR(_xll.qlIndexFixing(ONIndex1Y,I3115,TRUE,_xll.ohTrigger(RecalcTrigger,Trigger1Y)),NA())</f>
        <v>1.3321430560893077E-2</v>
      </c>
    </row>
    <row r="3116" spans="2:17" x14ac:dyDescent="0.2">
      <c r="B3116" s="39" t="s">
        <v>42</v>
      </c>
      <c r="D3116" s="42">
        <f>_xll.qlCalendarAdvance(Calendar,$D3115,B3116,"f",FALSE)</f>
        <v>61316</v>
      </c>
      <c r="E3116" s="177">
        <f>_xll.qlInterestRateIndexValueDate(IndexON,D3116)</f>
        <v>61316</v>
      </c>
      <c r="F3116" s="193">
        <f>IFERROR(_xll.qlIndexFixing(IndexON,D3116,TRUE,_xll.ohTrigger(RecalcTrigger,TriggerON)),NA())</f>
        <v>1.322014987897191E-2</v>
      </c>
      <c r="H3116" s="42">
        <f>_xll.qlCalendarAdvance(Calendar,$H3115,B3116,"f",FALSE)</f>
        <v>61316</v>
      </c>
      <c r="I3116" s="177">
        <f>_xll.qlInterestRateIndexValueDate(Index1M,$H3116)</f>
        <v>61318</v>
      </c>
      <c r="J3116" s="182">
        <f>IFERROR(_xll.qlIndexFixing(Index1M,$H3116,TRUE,_xll.ohTrigger(RecalcTrigger,Trigger1M)),NA())</f>
        <v>1.2966280934640362E-2</v>
      </c>
      <c r="K3116" s="44" t="e">
        <f>IFERROR(_xll.qlIndexFixing(Index3M,H3116,TRUE,_xll.ohTrigger(RecalcTrigger,Trigger3M)),NA())</f>
        <v>#N/A</v>
      </c>
      <c r="L3116" s="44">
        <f>IFERROR(_xll.qlIndexFixing(Index6M,$H3116,TRUE,_xll.ohTrigger(RecalcTrigger,Trigger6M)),NA())</f>
        <v>1.2774005682587112E-2</v>
      </c>
      <c r="M3116" s="183">
        <f>IFERROR(_xll.qlIndexFixing(Index1Y,$H3116,TRUE,_xll.ohTrigger(RecalcTrigger,Trigger1Y)),NA())</f>
        <v>1.3581237221922298E-2</v>
      </c>
      <c r="N3116" s="182">
        <f>IFERROR(_xll.qlIndexFixing(ONIndex1M,I3116,TRUE,_xll.ohTrigger(RecalcTrigger,Trigger1M)),NA())</f>
        <v>1.2950090923213864E-2</v>
      </c>
      <c r="O3116" s="44" t="e">
        <f>IFERROR(_xll.qlIndexFixing(ONIndex3M,I3116,TRUE,_xll.ohTrigger(RecalcTrigger,Trigger3M)),NA())</f>
        <v>#N/A</v>
      </c>
      <c r="P3116" s="44">
        <f>IFERROR(_xll.qlIndexFixing(ONIndex6M,I3116,TRUE,_xll.ohTrigger(RecalcTrigger,Trigger6M)),NA())</f>
        <v>1.2674404820867124E-2</v>
      </c>
      <c r="Q3116" s="183">
        <f>IFERROR(_xll.qlIndexFixing(ONIndex1Y,I3116,TRUE,_xll.ohTrigger(RecalcTrigger,Trigger1Y)),NA())</f>
        <v>1.3327866014503087E-2</v>
      </c>
    </row>
    <row r="3117" spans="2:17" x14ac:dyDescent="0.2">
      <c r="B3117" s="39" t="s">
        <v>42</v>
      </c>
      <c r="D3117" s="42">
        <f>_xll.qlCalendarAdvance(Calendar,$D3116,B3117,"f",FALSE)</f>
        <v>61323</v>
      </c>
      <c r="E3117" s="177">
        <f>_xll.qlInterestRateIndexValueDate(IndexON,D3117)</f>
        <v>61323</v>
      </c>
      <c r="F3117" s="193">
        <f>IFERROR(_xll.qlIndexFixing(IndexON,D3117,TRUE,_xll.ohTrigger(RecalcTrigger,TriggerON)),NA())</f>
        <v>1.3224539641765176E-2</v>
      </c>
      <c r="H3117" s="42">
        <f>_xll.qlCalendarAdvance(Calendar,$H3116,B3117,"f",FALSE)</f>
        <v>61323</v>
      </c>
      <c r="I3117" s="177">
        <f>_xll.qlInterestRateIndexValueDate(Index1M,$H3117)</f>
        <v>61325</v>
      </c>
      <c r="J3117" s="182">
        <f>IFERROR(_xll.qlIndexFixing(Index1M,$H3117,TRUE,_xll.ohTrigger(RecalcTrigger,Trigger1M)),NA())</f>
        <v>1.2972354693171182E-2</v>
      </c>
      <c r="K3117" s="44" t="e">
        <f>IFERROR(_xll.qlIndexFixing(Index3M,H3117,TRUE,_xll.ohTrigger(RecalcTrigger,Trigger3M)),NA())</f>
        <v>#N/A</v>
      </c>
      <c r="L3117" s="44">
        <f>IFERROR(_xll.qlIndexFixing(Index6M,$H3117,TRUE,_xll.ohTrigger(RecalcTrigger,Trigger6M)),NA())</f>
        <v>1.2779027243284042E-2</v>
      </c>
      <c r="M3117" s="183">
        <f>IFERROR(_xll.qlIndexFixing(Index1Y,$H3117,TRUE,_xll.ohTrigger(RecalcTrigger,Trigger1Y)),NA())</f>
        <v>1.3587473865386787E-2</v>
      </c>
      <c r="N3117" s="182">
        <f>IFERROR(_xll.qlIndexFixing(ONIndex1M,I3117,TRUE,_xll.ohTrigger(RecalcTrigger,Trigger1M)),NA())</f>
        <v>1.2955549882258666E-2</v>
      </c>
      <c r="O3117" s="44" t="e">
        <f>IFERROR(_xll.qlIndexFixing(ONIndex3M,I3117,TRUE,_xll.ohTrigger(RecalcTrigger,Trigger3M)),NA())</f>
        <v>#N/A</v>
      </c>
      <c r="P3117" s="44">
        <f>IFERROR(_xll.qlIndexFixing(ONIndex6M,I3117,TRUE,_xll.ohTrigger(RecalcTrigger,Trigger6M)),NA())</f>
        <v>1.2678738425222491E-2</v>
      </c>
      <c r="Q3117" s="183">
        <f>IFERROR(_xll.qlIndexFixing(ONIndex1Y,I3117,TRUE,_xll.ohTrigger(RecalcTrigger,Trigger1Y)),NA())</f>
        <v>1.3334291291373646E-2</v>
      </c>
    </row>
    <row r="3118" spans="2:17" x14ac:dyDescent="0.2">
      <c r="B3118" s="39" t="s">
        <v>42</v>
      </c>
      <c r="D3118" s="42">
        <f>_xll.qlCalendarAdvance(Calendar,$D3117,B3118,"f",FALSE)</f>
        <v>61330</v>
      </c>
      <c r="E3118" s="177">
        <f>_xll.qlInterestRateIndexValueDate(IndexON,D3118)</f>
        <v>61330</v>
      </c>
      <c r="F3118" s="193">
        <f>IFERROR(_xll.qlIndexFixing(IndexON,D3118,TRUE,_xll.ohTrigger(RecalcTrigger,TriggerON)),NA())</f>
        <v>1.3228922820065492E-2</v>
      </c>
      <c r="H3118" s="42">
        <f>_xll.qlCalendarAdvance(Calendar,$H3117,B3118,"f",FALSE)</f>
        <v>61330</v>
      </c>
      <c r="I3118" s="177">
        <f>_xll.qlInterestRateIndexValueDate(Index1M,$H3118)</f>
        <v>61332</v>
      </c>
      <c r="J3118" s="182">
        <f>IFERROR(_xll.qlIndexFixing(Index1M,$H3118,TRUE,_xll.ohTrigger(RecalcTrigger,Trigger1M)),NA())</f>
        <v>1.297717568960105E-2</v>
      </c>
      <c r="K3118" s="44" t="e">
        <f>IFERROR(_xll.qlIndexFixing(Index3M,H3118,TRUE,_xll.ohTrigger(RecalcTrigger,Trigger3M)),NA())</f>
        <v>#N/A</v>
      </c>
      <c r="L3118" s="44">
        <f>IFERROR(_xll.qlIndexFixing(Index6M,$H3118,TRUE,_xll.ohTrigger(RecalcTrigger,Trigger6M)),NA())</f>
        <v>1.2784710329768887E-2</v>
      </c>
      <c r="M3118" s="183">
        <f>IFERROR(_xll.qlIndexFixing(Index1Y,$H3118,TRUE,_xll.ohTrigger(RecalcTrigger,Trigger1Y)),NA())</f>
        <v>1.3593699469683218E-2</v>
      </c>
      <c r="N3118" s="182">
        <f>IFERROR(_xll.qlIndexFixing(ONIndex1M,I3118,TRUE,_xll.ohTrigger(RecalcTrigger,Trigger1M)),NA())</f>
        <v>1.2961000623716856E-2</v>
      </c>
      <c r="O3118" s="44" t="e">
        <f>IFERROR(_xll.qlIndexFixing(ONIndex3M,I3118,TRUE,_xll.ohTrigger(RecalcTrigger,Trigger3M)),NA())</f>
        <v>#N/A</v>
      </c>
      <c r="P3118" s="44">
        <f>IFERROR(_xll.qlIndexFixing(ONIndex6M,I3118,TRUE,_xll.ohTrigger(RecalcTrigger,Trigger6M)),NA())</f>
        <v>1.2683124571069015E-2</v>
      </c>
      <c r="Q3118" s="183">
        <f>IFERROR(_xll.qlIndexFixing(ONIndex1Y,I3118,TRUE,_xll.ohTrigger(RecalcTrigger,Trigger1Y)),NA())</f>
        <v>1.3340706363207389E-2</v>
      </c>
    </row>
    <row r="3119" spans="2:17" x14ac:dyDescent="0.2">
      <c r="B3119" s="39" t="s">
        <v>42</v>
      </c>
      <c r="D3119" s="42">
        <f>_xll.qlCalendarAdvance(Calendar,$D3118,B3119,"f",FALSE)</f>
        <v>61337</v>
      </c>
      <c r="E3119" s="177">
        <f>_xll.qlInterestRateIndexValueDate(IndexON,D3119)</f>
        <v>61337</v>
      </c>
      <c r="F3119" s="193">
        <f>IFERROR(_xll.qlIndexFixing(IndexON,D3119,TRUE,_xll.ohTrigger(RecalcTrigger,TriggerON)),NA())</f>
        <v>1.3233299395887244E-2</v>
      </c>
      <c r="H3119" s="42">
        <f>_xll.qlCalendarAdvance(Calendar,$H3118,B3119,"f",FALSE)</f>
        <v>61337</v>
      </c>
      <c r="I3119" s="177">
        <f>_xll.qlInterestRateIndexValueDate(Index1M,$H3119)</f>
        <v>61339</v>
      </c>
      <c r="J3119" s="182">
        <f>IFERROR(_xll.qlIndexFixing(Index1M,$H3119,TRUE,_xll.ohTrigger(RecalcTrigger,Trigger1M)),NA())</f>
        <v>1.2982610652146065E-2</v>
      </c>
      <c r="K3119" s="44" t="e">
        <f>IFERROR(_xll.qlIndexFixing(Index3M,H3119,TRUE,_xll.ohTrigger(RecalcTrigger,Trigger3M)),NA())</f>
        <v>#N/A</v>
      </c>
      <c r="L3119" s="44">
        <f>IFERROR(_xll.qlIndexFixing(Index6M,$H3119,TRUE,_xll.ohTrigger(RecalcTrigger,Trigger6M)),NA())</f>
        <v>1.2789843471119116E-2</v>
      </c>
      <c r="M3119" s="183">
        <f>IFERROR(_xll.qlIndexFixing(Index1Y,$H3119,TRUE,_xll.ohTrigger(RecalcTrigger,Trigger1Y)),NA())</f>
        <v>1.3599914006058939E-2</v>
      </c>
      <c r="N3119" s="182">
        <f>IFERROR(_xll.qlIndexFixing(ONIndex1M,I3119,TRUE,_xll.ohTrigger(RecalcTrigger,Trigger1M)),NA())</f>
        <v>1.2966443124806659E-2</v>
      </c>
      <c r="O3119" s="44" t="e">
        <f>IFERROR(_xll.qlIndexFixing(ONIndex3M,I3119,TRUE,_xll.ohTrigger(RecalcTrigger,Trigger3M)),NA())</f>
        <v>#N/A</v>
      </c>
      <c r="P3119" s="44">
        <f>IFERROR(_xll.qlIndexFixing(ONIndex6M,I3119,TRUE,_xll.ohTrigger(RecalcTrigger,Trigger6M)),NA())</f>
        <v>1.2687563325952667E-2</v>
      </c>
      <c r="Q3119" s="183">
        <f>IFERROR(_xll.qlIndexFixing(ONIndex1Y,I3119,TRUE,_xll.ohTrigger(RecalcTrigger,Trigger1Y)),NA())</f>
        <v>1.3347111202266504E-2</v>
      </c>
    </row>
    <row r="3120" spans="2:17" x14ac:dyDescent="0.2">
      <c r="B3120" s="39" t="s">
        <v>42</v>
      </c>
      <c r="D3120" s="42">
        <f>_xll.qlCalendarAdvance(Calendar,$D3119,B3120,"f",FALSE)</f>
        <v>61344</v>
      </c>
      <c r="E3120" s="177">
        <f>_xll.qlInterestRateIndexValueDate(IndexON,D3120)</f>
        <v>61344</v>
      </c>
      <c r="F3120" s="193">
        <f>IFERROR(_xll.qlIndexFixing(IndexON,D3120,TRUE,_xll.ohTrigger(RecalcTrigger,TriggerON)),NA())</f>
        <v>1.3237669350685266E-2</v>
      </c>
      <c r="H3120" s="42">
        <f>_xll.qlCalendarAdvance(Calendar,$H3119,B3120,"f",FALSE)</f>
        <v>61344</v>
      </c>
      <c r="I3120" s="177">
        <f>_xll.qlInterestRateIndexValueDate(Index1M,$H3120)</f>
        <v>61346</v>
      </c>
      <c r="J3120" s="182">
        <f>IFERROR(_xll.qlIndexFixing(Index1M,$H3120,TRUE,_xll.ohTrigger(RecalcTrigger,Trigger1M)),NA())</f>
        <v>1.2988037307783418E-2</v>
      </c>
      <c r="K3120" s="44" t="e">
        <f>IFERROR(_xll.qlIndexFixing(Index3M,H3120,TRUE,_xll.ohTrigger(RecalcTrigger,Trigger3M)),NA())</f>
        <v>#N/A</v>
      </c>
      <c r="L3120" s="44">
        <f>IFERROR(_xll.qlIndexFixing(Index6M,$H3120,TRUE,_xll.ohTrigger(RecalcTrigger,Trigger6M)),NA())</f>
        <v>1.2795030488079329E-2</v>
      </c>
      <c r="M3120" s="183">
        <f>IFERROR(_xll.qlIndexFixing(Index1Y,$H3120,TRUE,_xll.ohTrigger(RecalcTrigger,Trigger1Y)),NA())</f>
        <v>1.360611744575956E-2</v>
      </c>
      <c r="N3120" s="182">
        <f>IFERROR(_xll.qlIndexFixing(ONIndex1M,I3120,TRUE,_xll.ohTrigger(RecalcTrigger,Trigger1M)),NA())</f>
        <v>1.2971877363066042E-2</v>
      </c>
      <c r="O3120" s="44" t="e">
        <f>IFERROR(_xll.qlIndexFixing(ONIndex3M,I3120,TRUE,_xll.ohTrigger(RecalcTrigger,Trigger3M)),NA())</f>
        <v>#N/A</v>
      </c>
      <c r="P3120" s="44">
        <f>IFERROR(_xll.qlIndexFixing(ONIndex6M,I3120,TRUE,_xll.ohTrigger(RecalcTrigger,Trigger6M)),NA())</f>
        <v>1.2692054757339477E-2</v>
      </c>
      <c r="Q3120" s="183">
        <f>IFERROR(_xll.qlIndexFixing(ONIndex1Y,I3120,TRUE,_xll.ohTrigger(RecalcTrigger,Trigger1Y)),NA())</f>
        <v>1.3353505780013819E-2</v>
      </c>
    </row>
    <row r="3121" spans="2:17" x14ac:dyDescent="0.2">
      <c r="B3121" s="39" t="s">
        <v>42</v>
      </c>
      <c r="D3121" s="42">
        <f>_xll.qlCalendarAdvance(Calendar,$D3120,B3121,"f",FALSE)</f>
        <v>61351</v>
      </c>
      <c r="E3121" s="177">
        <f>_xll.qlInterestRateIndexValueDate(IndexON,D3121)</f>
        <v>61351</v>
      </c>
      <c r="F3121" s="193">
        <f>IFERROR(_xll.qlIndexFixing(IndexON,D3121,TRUE,_xll.ohTrigger(RecalcTrigger,TriggerON)),NA())</f>
        <v>1.3242032666553882E-2</v>
      </c>
      <c r="H3121" s="42">
        <f>_xll.qlCalendarAdvance(Calendar,$H3120,B3121,"f",FALSE)</f>
        <v>61351</v>
      </c>
      <c r="I3121" s="177">
        <f>_xll.qlInterestRateIndexValueDate(Index1M,$H3121)</f>
        <v>61353</v>
      </c>
      <c r="J3121" s="182">
        <f>IFERROR(_xll.qlIndexFixing(Index1M,$H3121,TRUE,_xll.ohTrigger(RecalcTrigger,Trigger1M)),NA())</f>
        <v>1.299345563380877E-2</v>
      </c>
      <c r="K3121" s="44" t="e">
        <f>IFERROR(_xll.qlIndexFixing(Index3M,H3121,TRUE,_xll.ohTrigger(RecalcTrigger,Trigger3M)),NA())</f>
        <v>#N/A</v>
      </c>
      <c r="L3121" s="44">
        <f>IFERROR(_xll.qlIndexFixing(Index6M,$H3121,TRUE,_xll.ohTrigger(RecalcTrigger,Trigger6M)),NA())</f>
        <v>1.2800271449068239E-2</v>
      </c>
      <c r="M3121" s="183">
        <f>IFERROR(_xll.qlIndexFixing(Index1Y,$H3121,TRUE,_xll.ohTrigger(RecalcTrigger,Trigger1Y)),NA())</f>
        <v>1.361230976003156E-2</v>
      </c>
      <c r="N3121" s="182">
        <f>IFERROR(_xll.qlIndexFixing(ONIndex1M,I3121,TRUE,_xll.ohTrigger(RecalcTrigger,Trigger1M)),NA())</f>
        <v>1.2978077774210561E-2</v>
      </c>
      <c r="O3121" s="44" t="e">
        <f>IFERROR(_xll.qlIndexFixing(ONIndex3M,I3121,TRUE,_xll.ohTrigger(RecalcTrigger,Trigger3M)),NA())</f>
        <v>#N/A</v>
      </c>
      <c r="P3121" s="44">
        <f>IFERROR(_xll.qlIndexFixing(ONIndex6M,I3121,TRUE,_xll.ohTrigger(RecalcTrigger,Trigger6M)),NA())</f>
        <v>1.2697252410447391E-2</v>
      </c>
      <c r="Q3121" s="183">
        <f>IFERROR(_xll.qlIndexFixing(ONIndex1Y,I3121,TRUE,_xll.ohTrigger(RecalcTrigger,Trigger1Y)),NA())</f>
        <v>1.3360801267987554E-2</v>
      </c>
    </row>
    <row r="3122" spans="2:17" x14ac:dyDescent="0.2">
      <c r="B3122" s="39" t="s">
        <v>42</v>
      </c>
      <c r="D3122" s="42">
        <f>_xll.qlCalendarAdvance(Calendar,$D3121,B3122,"f",FALSE)</f>
        <v>61358</v>
      </c>
      <c r="E3122" s="177">
        <f>_xll.qlInterestRateIndexValueDate(IndexON,D3122)</f>
        <v>61358</v>
      </c>
      <c r="F3122" s="193">
        <f>IFERROR(_xll.qlIndexFixing(IndexON,D3122,TRUE,_xll.ohTrigger(RecalcTrigger,TriggerON)),NA())</f>
        <v>1.3246389324947927E-2</v>
      </c>
      <c r="H3122" s="42">
        <f>_xll.qlCalendarAdvance(Calendar,$H3121,B3122,"f",FALSE)</f>
        <v>61358</v>
      </c>
      <c r="I3122" s="177">
        <f>_xll.qlInterestRateIndexValueDate(Index1M,$H3122)</f>
        <v>61360</v>
      </c>
      <c r="J3122" s="182">
        <f>IFERROR(_xll.qlIndexFixing(Index1M,$H3122,TRUE,_xll.ohTrigger(RecalcTrigger,Trigger1M)),NA())</f>
        <v>1.299886560751029E-2</v>
      </c>
      <c r="K3122" s="44" t="e">
        <f>IFERROR(_xll.qlIndexFixing(Index3M,H3122,TRUE,_xll.ohTrigger(RecalcTrigger,Trigger3M)),NA())</f>
        <v>#N/A</v>
      </c>
      <c r="L3122" s="44">
        <f>IFERROR(_xll.qlIndexFixing(Index6M,$H3122,TRUE,_xll.ohTrigger(RecalcTrigger,Trigger6M)),NA())</f>
        <v>1.2805566422504125E-2</v>
      </c>
      <c r="M3122" s="183">
        <f>IFERROR(_xll.qlIndexFixing(Index1Y,$H3122,TRUE,_xll.ohTrigger(RecalcTrigger,Trigger1Y)),NA())</f>
        <v>1.3618490920120546E-2</v>
      </c>
      <c r="N3122" s="182">
        <f>IFERROR(_xll.qlIndexFixing(ONIndex1M,I3122,TRUE,_xll.ohTrigger(RecalcTrigger,Trigger1M)),NA())</f>
        <v>1.2982720960206251E-2</v>
      </c>
      <c r="O3122" s="44" t="e">
        <f>IFERROR(_xll.qlIndexFixing(ONIndex3M,I3122,TRUE,_xll.ohTrigger(RecalcTrigger,Trigger3M)),NA())</f>
        <v>#N/A</v>
      </c>
      <c r="P3122" s="44">
        <f>IFERROR(_xll.qlIndexFixing(ONIndex6M,I3122,TRUE,_xll.ohTrigger(RecalcTrigger,Trigger6M)),NA())</f>
        <v>1.270119592004626E-2</v>
      </c>
      <c r="Q3122" s="183">
        <f>IFERROR(_xll.qlIndexFixing(ONIndex1Y,I3122,TRUE,_xll.ohTrigger(RecalcTrigger,Trigger1Y)),NA())</f>
        <v>1.3366264039262887E-2</v>
      </c>
    </row>
    <row r="3123" spans="2:17" x14ac:dyDescent="0.2">
      <c r="B3123" s="39" t="s">
        <v>42</v>
      </c>
      <c r="D3123" s="42">
        <f>_xll.qlCalendarAdvance(Calendar,$D3122,B3123,"f",FALSE)</f>
        <v>61365</v>
      </c>
      <c r="E3123" s="177">
        <f>_xll.qlInterestRateIndexValueDate(IndexON,D3123)</f>
        <v>61365</v>
      </c>
      <c r="F3123" s="193">
        <f>IFERROR(_xll.qlIndexFixing(IndexON,D3123,TRUE,_xll.ohTrigger(RecalcTrigger,TriggerON)),NA())</f>
        <v>1.3250739307961723E-2</v>
      </c>
      <c r="H3123" s="42">
        <f>_xll.qlCalendarAdvance(Calendar,$H3122,B3123,"f",FALSE)</f>
        <v>61365</v>
      </c>
      <c r="I3123" s="177">
        <f>_xll.qlInterestRateIndexValueDate(Index1M,$H3123)</f>
        <v>61367</v>
      </c>
      <c r="J3123" s="182">
        <f>IFERROR(_xll.qlIndexFixing(Index1M,$H3123,TRUE,_xll.ohTrigger(RecalcTrigger,Trigger1M)),NA())</f>
        <v>1.3004267206181142E-2</v>
      </c>
      <c r="K3123" s="44" t="e">
        <f>IFERROR(_xll.qlIndexFixing(Index3M,H3123,TRUE,_xll.ohTrigger(RecalcTrigger,Trigger3M)),NA())</f>
        <v>#N/A</v>
      </c>
      <c r="L3123" s="44">
        <f>IFERROR(_xll.qlIndexFixing(Index6M,$H3123,TRUE,_xll.ohTrigger(RecalcTrigger,Trigger6M)),NA())</f>
        <v>1.2810287372324519E-2</v>
      </c>
      <c r="M3123" s="183">
        <f>IFERROR(_xll.qlIndexFixing(Index1Y,$H3123,TRUE,_xll.ohTrigger(RecalcTrigger,Trigger1Y)),NA())</f>
        <v>1.362466089727213E-2</v>
      </c>
      <c r="N3123" s="182">
        <f>IFERROR(_xll.qlIndexFixing(ONIndex1M,I3123,TRUE,_xll.ohTrigger(RecalcTrigger,Trigger1M)),NA())</f>
        <v>1.2988130273763332E-2</v>
      </c>
      <c r="O3123" s="44" t="e">
        <f>IFERROR(_xll.qlIndexFixing(ONIndex3M,I3123,TRUE,_xll.ohTrigger(RecalcTrigger,Trigger3M)),NA())</f>
        <v>#N/A</v>
      </c>
      <c r="P3123" s="44">
        <f>IFERROR(_xll.qlIndexFixing(ONIndex6M,I3123,TRUE,_xll.ohTrigger(RecalcTrigger,Trigger6M)),NA())</f>
        <v>1.2705845786538106E-2</v>
      </c>
      <c r="Q3123" s="183">
        <f>IFERROR(_xll.qlIndexFixing(ONIndex1Y,I3123,TRUE,_xll.ohTrigger(RecalcTrigger,Trigger1Y)),NA())</f>
        <v>1.3372627664489656E-2</v>
      </c>
    </row>
    <row r="3124" spans="2:17" x14ac:dyDescent="0.2">
      <c r="B3124" s="39" t="s">
        <v>42</v>
      </c>
      <c r="D3124" s="42">
        <f>_xll.qlCalendarAdvance(Calendar,$D3123,B3124,"f",FALSE)</f>
        <v>61372</v>
      </c>
      <c r="E3124" s="177">
        <f>_xll.qlInterestRateIndexValueDate(IndexON,D3124)</f>
        <v>61372</v>
      </c>
      <c r="F3124" s="193">
        <f>IFERROR(_xll.qlIndexFixing(IndexON,D3124,TRUE,_xll.ohTrigger(RecalcTrigger,TriggerON)),NA())</f>
        <v>1.3255082597369849E-2</v>
      </c>
      <c r="H3124" s="42">
        <f>_xll.qlCalendarAdvance(Calendar,$H3123,B3124,"f",FALSE)</f>
        <v>61372</v>
      </c>
      <c r="I3124" s="177">
        <f>_xll.qlInterestRateIndexValueDate(Index1M,$H3124)</f>
        <v>61374</v>
      </c>
      <c r="J3124" s="182">
        <f>IFERROR(_xll.qlIndexFixing(Index1M,$H3124,TRUE,_xll.ohTrigger(RecalcTrigger,Trigger1M)),NA())</f>
        <v>1.3009660407111989E-2</v>
      </c>
      <c r="K3124" s="44" t="e">
        <f>IFERROR(_xll.qlIndexFixing(Index3M,H3124,TRUE,_xll.ohTrigger(RecalcTrigger,Trigger3M)),NA())</f>
        <v>#N/A</v>
      </c>
      <c r="L3124" s="44">
        <f>IFERROR(_xll.qlIndexFixing(Index6M,$H3124,TRUE,_xll.ohTrigger(RecalcTrigger,Trigger6M)),NA())</f>
        <v>1.281568649317031E-2</v>
      </c>
      <c r="M3124" s="183">
        <f>IFERROR(_xll.qlIndexFixing(Index1Y,$H3124,TRUE,_xll.ohTrigger(RecalcTrigger,Trigger1Y)),NA())</f>
        <v>1.3630819662731488E-2</v>
      </c>
      <c r="N3124" s="182">
        <f>IFERROR(_xll.qlIndexFixing(ONIndex1M,I3124,TRUE,_xll.ohTrigger(RecalcTrigger,Trigger1M)),NA())</f>
        <v>1.2993531233602695E-2</v>
      </c>
      <c r="O3124" s="44" t="e">
        <f>IFERROR(_xll.qlIndexFixing(ONIndex3M,I3124,TRUE,_xll.ohTrigger(RecalcTrigger,Trigger3M)),NA())</f>
        <v>#N/A</v>
      </c>
      <c r="P3124" s="44">
        <f>IFERROR(_xll.qlIndexFixing(ONIndex6M,I3124,TRUE,_xll.ohTrigger(RecalcTrigger,Trigger6M)),NA())</f>
        <v>1.2710548599716986E-2</v>
      </c>
      <c r="Q3124" s="183">
        <f>IFERROR(_xll.qlIndexFixing(ONIndex1Y,I3124,TRUE,_xll.ohTrigger(RecalcTrigger,Trigger1Y)),NA())</f>
        <v>1.3378980916014527E-2</v>
      </c>
    </row>
    <row r="3125" spans="2:17" x14ac:dyDescent="0.2">
      <c r="B3125" s="39" t="s">
        <v>42</v>
      </c>
      <c r="D3125" s="42">
        <f>_xll.qlCalendarAdvance(Calendar,$D3124,B3125,"f",FALSE)</f>
        <v>61379</v>
      </c>
      <c r="E3125" s="177">
        <f>_xll.qlInterestRateIndexValueDate(IndexON,D3125)</f>
        <v>61379</v>
      </c>
      <c r="F3125" s="193">
        <f>IFERROR(_xll.qlIndexFixing(IndexON,D3125,TRUE,_xll.ohTrigger(RecalcTrigger,TriggerON)),NA())</f>
        <v>1.3259419174707077E-2</v>
      </c>
      <c r="H3125" s="42">
        <f>_xll.qlCalendarAdvance(Calendar,$H3124,B3125,"f",FALSE)</f>
        <v>61379</v>
      </c>
      <c r="I3125" s="177">
        <f>_xll.qlInterestRateIndexValueDate(Index1M,$H3125)</f>
        <v>61381</v>
      </c>
      <c r="J3125" s="182">
        <f>IFERROR(_xll.qlIndexFixing(Index1M,$H3125,TRUE,_xll.ohTrigger(RecalcTrigger,Trigger1M)),NA())</f>
        <v>1.3015045187591001E-2</v>
      </c>
      <c r="K3125" s="44" t="e">
        <f>IFERROR(_xll.qlIndexFixing(Index3M,H3125,TRUE,_xll.ohTrigger(RecalcTrigger,Trigger3M)),NA())</f>
        <v>#N/A</v>
      </c>
      <c r="L3125" s="44">
        <f>IFERROR(_xll.qlIndexFixing(Index6M,$H3125,TRUE,_xll.ohTrigger(RecalcTrigger,Trigger6M)),NA())</f>
        <v>1.2821139824867732E-2</v>
      </c>
      <c r="M3125" s="183">
        <f>IFERROR(_xll.qlIndexFixing(Index1Y,$H3125,TRUE,_xll.ohTrigger(RecalcTrigger,Trigger1Y)),NA())</f>
        <v>1.3636967187743144E-2</v>
      </c>
      <c r="N3125" s="182">
        <f>IFERROR(_xll.qlIndexFixing(ONIndex1M,I3125,TRUE,_xll.ohTrigger(RecalcTrigger,Trigger1M)),NA())</f>
        <v>1.2998923817182373E-2</v>
      </c>
      <c r="O3125" s="44" t="e">
        <f>IFERROR(_xll.qlIndexFixing(ONIndex3M,I3125,TRUE,_xll.ohTrigger(RecalcTrigger,Trigger3M)),NA())</f>
        <v>#N/A</v>
      </c>
      <c r="P3125" s="44">
        <f>IFERROR(_xll.qlIndexFixing(ONIndex6M,I3125,TRUE,_xll.ohTrigger(RecalcTrigger,Trigger6M)),NA())</f>
        <v>1.2715304427288743E-2</v>
      </c>
      <c r="Q3125" s="183">
        <f>IFERROR(_xll.qlIndexFixing(ONIndex1Y,I3125,TRUE,_xll.ohTrigger(RecalcTrigger,Trigger1Y)),NA())</f>
        <v>1.3385323765540136E-2</v>
      </c>
    </row>
    <row r="3126" spans="2:17" x14ac:dyDescent="0.2">
      <c r="B3126" s="39" t="s">
        <v>42</v>
      </c>
      <c r="D3126" s="42">
        <f>_xll.qlCalendarAdvance(Calendar,$D3125,B3126,"f",FALSE)</f>
        <v>61386</v>
      </c>
      <c r="E3126" s="177">
        <f>_xll.qlInterestRateIndexValueDate(IndexON,D3126)</f>
        <v>61386</v>
      </c>
      <c r="F3126" s="193">
        <f>IFERROR(_xll.qlIndexFixing(IndexON,D3126,TRUE,_xll.ohTrigger(RecalcTrigger,TriggerON)),NA())</f>
        <v>1.3263749021987792E-2</v>
      </c>
      <c r="H3126" s="42">
        <f>_xll.qlCalendarAdvance(Calendar,$H3125,B3126,"f",FALSE)</f>
        <v>61386</v>
      </c>
      <c r="I3126" s="177">
        <f>_xll.qlInterestRateIndexValueDate(Index1M,$H3126)</f>
        <v>61388</v>
      </c>
      <c r="J3126" s="182">
        <f>IFERROR(_xll.qlIndexFixing(Index1M,$H3126,TRUE,_xll.ohTrigger(RecalcTrigger,Trigger1M)),NA())</f>
        <v>1.3020421524911341E-2</v>
      </c>
      <c r="K3126" s="44" t="e">
        <f>IFERROR(_xll.qlIndexFixing(Index3M,H3126,TRUE,_xll.ohTrigger(RecalcTrigger,Trigger3M)),NA())</f>
        <v>#N/A</v>
      </c>
      <c r="L3126" s="44">
        <f>IFERROR(_xll.qlIndexFixing(Index6M,$H3126,TRUE,_xll.ohTrigger(RecalcTrigger,Trigger6M)),NA())</f>
        <v>1.2826647435851275E-2</v>
      </c>
      <c r="M3126" s="183">
        <f>IFERROR(_xll.qlIndexFixing(Index1Y,$H3126,TRUE,_xll.ohTrigger(RecalcTrigger,Trigger1Y)),NA())</f>
        <v>1.3643103443551401E-2</v>
      </c>
      <c r="N3126" s="182">
        <f>IFERROR(_xll.qlIndexFixing(ONIndex1M,I3126,TRUE,_xll.ohTrigger(RecalcTrigger,Trigger1M)),NA())</f>
        <v>1.300430800188046E-2</v>
      </c>
      <c r="O3126" s="44" t="e">
        <f>IFERROR(_xll.qlIndexFixing(ONIndex3M,I3126,TRUE,_xll.ohTrigger(RecalcTrigger,Trigger3M)),NA())</f>
        <v>#N/A</v>
      </c>
      <c r="P3126" s="44">
        <f>IFERROR(_xll.qlIndexFixing(ONIndex6M,I3126,TRUE,_xll.ohTrigger(RecalcTrigger,Trigger6M)),NA())</f>
        <v>1.2720113336799344E-2</v>
      </c>
      <c r="Q3126" s="183">
        <f>IFERROR(_xll.qlIndexFixing(ONIndex1Y,I3126,TRUE,_xll.ohTrigger(RecalcTrigger,Trigger1Y)),NA())</f>
        <v>1.3391656184769118E-2</v>
      </c>
    </row>
    <row r="3127" spans="2:17" x14ac:dyDescent="0.2">
      <c r="B3127" s="39" t="s">
        <v>42</v>
      </c>
      <c r="D3127" s="42">
        <f>_xll.qlCalendarAdvance(Calendar,$D3126,B3127,"f",FALSE)</f>
        <v>61393</v>
      </c>
      <c r="E3127" s="177">
        <f>_xll.qlInterestRateIndexValueDate(IndexON,D3127)</f>
        <v>61393</v>
      </c>
      <c r="F3127" s="193">
        <f>IFERROR(_xll.qlIndexFixing(IndexON,D3127,TRUE,_xll.ohTrigger(RecalcTrigger,TriggerON)),NA())</f>
        <v>1.3268072120986574E-2</v>
      </c>
      <c r="H3127" s="42">
        <f>_xll.qlCalendarAdvance(Calendar,$H3126,B3127,"f",FALSE)</f>
        <v>61393</v>
      </c>
      <c r="I3127" s="177">
        <f>_xll.qlInterestRateIndexValueDate(Index1M,$H3127)</f>
        <v>61395</v>
      </c>
      <c r="J3127" s="182">
        <f>IFERROR(_xll.qlIndexFixing(Index1M,$H3127,TRUE,_xll.ohTrigger(RecalcTrigger,Trigger1M)),NA())</f>
        <v>1.3023934632104942E-2</v>
      </c>
      <c r="K3127" s="44" t="e">
        <f>IFERROR(_xll.qlIndexFixing(Index3M,H3127,TRUE,_xll.ohTrigger(RecalcTrigger,Trigger3M)),NA())</f>
        <v>#N/A</v>
      </c>
      <c r="L3127" s="44">
        <f>IFERROR(_xll.qlIndexFixing(Index6M,$H3127,TRUE,_xll.ohTrigger(RecalcTrigger,Trigger6M)),NA())</f>
        <v>1.283220939456553E-2</v>
      </c>
      <c r="M3127" s="183">
        <f>IFERROR(_xll.qlIndexFixing(Index1Y,$H3127,TRUE,_xll.ohTrigger(RecalcTrigger,Trigger1Y)),NA())</f>
        <v>1.3649228401401439E-2</v>
      </c>
      <c r="N3127" s="182">
        <f>IFERROR(_xll.qlIndexFixing(ONIndex1M,I3127,TRUE,_xll.ohTrigger(RecalcTrigger,Trigger1M)),NA())</f>
        <v>1.3009683764995117E-2</v>
      </c>
      <c r="O3127" s="44" t="e">
        <f>IFERROR(_xll.qlIndexFixing(ONIndex3M,I3127,TRUE,_xll.ohTrigger(RecalcTrigger,Trigger3M)),NA())</f>
        <v>#N/A</v>
      </c>
      <c r="P3127" s="44">
        <f>IFERROR(_xll.qlIndexFixing(ONIndex6M,I3127,TRUE,_xll.ohTrigger(RecalcTrigger,Trigger6M)),NA())</f>
        <v>1.2724975395714822E-2</v>
      </c>
      <c r="Q3127" s="183">
        <f>IFERROR(_xll.qlIndexFixing(ONIndex1Y,I3127,TRUE,_xll.ohTrigger(RecalcTrigger,Trigger1Y)),NA())</f>
        <v>1.3397978145803791E-2</v>
      </c>
    </row>
    <row r="3128" spans="2:17" x14ac:dyDescent="0.2">
      <c r="B3128" s="39" t="s">
        <v>42</v>
      </c>
      <c r="D3128" s="42">
        <f>_xll.qlCalendarAdvance(Calendar,$D3127,B3128,"f",FALSE)</f>
        <v>61400</v>
      </c>
      <c r="E3128" s="177">
        <f>_xll.qlInterestRateIndexValueDate(IndexON,D3128)</f>
        <v>61400</v>
      </c>
      <c r="F3128" s="193">
        <f>IFERROR(_xll.qlIndexFixing(IndexON,D3128,TRUE,_xll.ohTrigger(RecalcTrigger,TriggerON)),NA())</f>
        <v>1.3272388453398065E-2</v>
      </c>
      <c r="H3128" s="42">
        <f>_xll.qlCalendarAdvance(Calendar,$H3127,B3128,"f",FALSE)</f>
        <v>61400</v>
      </c>
      <c r="I3128" s="177">
        <f>_xll.qlInterestRateIndexValueDate(Index1M,$H3128)</f>
        <v>61402</v>
      </c>
      <c r="J3128" s="182">
        <f>IFERROR(_xll.qlIndexFixing(Index1M,$H3128,TRUE,_xll.ohTrigger(RecalcTrigger,Trigger1M)),NA())</f>
        <v>1.3029295257755901E-2</v>
      </c>
      <c r="K3128" s="44" t="e">
        <f>IFERROR(_xll.qlIndexFixing(Index3M,H3128,TRUE,_xll.ohTrigger(RecalcTrigger,Trigger3M)),NA())</f>
        <v>#N/A</v>
      </c>
      <c r="L3128" s="44">
        <f>IFERROR(_xll.qlIndexFixing(Index6M,$H3128,TRUE,_xll.ohTrigger(RecalcTrigger,Trigger6M)),NA())</f>
        <v>1.2837825769456404E-2</v>
      </c>
      <c r="M3128" s="183">
        <f>IFERROR(_xll.qlIndexFixing(Index1Y,$H3128,TRUE,_xll.ohTrigger(RecalcTrigger,Trigger1Y)),NA())</f>
        <v>1.3655342032535605E-2</v>
      </c>
      <c r="N3128" s="182">
        <f>IFERROR(_xll.qlIndexFixing(ONIndex1M,I3128,TRUE,_xll.ohTrigger(RecalcTrigger,Trigger1M)),NA())</f>
        <v>1.301505108366463E-2</v>
      </c>
      <c r="O3128" s="44" t="e">
        <f>IFERROR(_xll.qlIndexFixing(ONIndex3M,I3128,TRUE,_xll.ohTrigger(RecalcTrigger,Trigger3M)),NA())</f>
        <v>#N/A</v>
      </c>
      <c r="P3128" s="44">
        <f>IFERROR(_xll.qlIndexFixing(ONIndex6M,I3128,TRUE,_xll.ohTrigger(RecalcTrigger,Trigger6M)),NA())</f>
        <v>1.2729890671661082E-2</v>
      </c>
      <c r="Q3128" s="183">
        <f>IFERROR(_xll.qlIndexFixing(ONIndex1Y,I3128,TRUE,_xll.ohTrigger(RecalcTrigger,Trigger1Y)),NA())</f>
        <v>1.340428962050666E-2</v>
      </c>
    </row>
    <row r="3129" spans="2:17" x14ac:dyDescent="0.2">
      <c r="B3129" s="39" t="s">
        <v>42</v>
      </c>
      <c r="D3129" s="42">
        <f>_xll.qlCalendarAdvance(Calendar,$D3128,B3129,"f",FALSE)</f>
        <v>61407</v>
      </c>
      <c r="E3129" s="177">
        <f>_xll.qlInterestRateIndexValueDate(IndexON,D3129)</f>
        <v>61407</v>
      </c>
      <c r="F3129" s="193">
        <f>IFERROR(_xll.qlIndexFixing(IndexON,D3129,TRUE,_xll.ohTrigger(RecalcTrigger,TriggerON)),NA())</f>
        <v>1.3276698001156717E-2</v>
      </c>
      <c r="H3129" s="42">
        <f>_xll.qlCalendarAdvance(Calendar,$H3128,B3129,"f",FALSE)</f>
        <v>61407</v>
      </c>
      <c r="I3129" s="177">
        <f>_xll.qlInterestRateIndexValueDate(Index1M,$H3129)</f>
        <v>61409</v>
      </c>
      <c r="J3129" s="182">
        <f>IFERROR(_xll.qlIndexFixing(Index1M,$H3129,TRUE,_xll.ohTrigger(RecalcTrigger,Trigger1M)),NA())</f>
        <v>1.3034647377667302E-2</v>
      </c>
      <c r="K3129" s="44" t="e">
        <f>IFERROR(_xll.qlIndexFixing(Index3M,H3129,TRUE,_xll.ohTrigger(RecalcTrigger,Trigger3M)),NA())</f>
        <v>#N/A</v>
      </c>
      <c r="L3129" s="44">
        <f>IFERROR(_xll.qlIndexFixing(Index6M,$H3129,TRUE,_xll.ohTrigger(RecalcTrigger,Trigger6M)),NA())</f>
        <v>1.2843496628977272E-2</v>
      </c>
      <c r="M3129" s="183">
        <f>IFERROR(_xll.qlIndexFixing(Index1Y,$H3129,TRUE,_xll.ohTrigger(RecalcTrigger,Trigger1Y)),NA())</f>
        <v>1.366144430819821E-2</v>
      </c>
      <c r="N3129" s="182">
        <f>IFERROR(_xll.qlIndexFixing(ONIndex1M,I3129,TRUE,_xll.ohTrigger(RecalcTrigger,Trigger1M)),NA())</f>
        <v>1.3020409935506905E-2</v>
      </c>
      <c r="O3129" s="44" t="e">
        <f>IFERROR(_xll.qlIndexFixing(ONIndex3M,I3129,TRUE,_xll.ohTrigger(RecalcTrigger,Trigger3M)),NA())</f>
        <v>#N/A</v>
      </c>
      <c r="P3129" s="44">
        <f>IFERROR(_xll.qlIndexFixing(ONIndex6M,I3129,TRUE,_xll.ohTrigger(RecalcTrigger,Trigger6M)),NA())</f>
        <v>1.2734859232264029E-2</v>
      </c>
      <c r="Q3129" s="183">
        <f>IFERROR(_xll.qlIndexFixing(ONIndex1Y,I3129,TRUE,_xll.ohTrigger(RecalcTrigger,Trigger1Y)),NA())</f>
        <v>1.3410590580580362E-2</v>
      </c>
    </row>
    <row r="3130" spans="2:17" x14ac:dyDescent="0.2">
      <c r="B3130" s="39" t="s">
        <v>42</v>
      </c>
      <c r="D3130" s="42">
        <f>_xll.qlCalendarAdvance(Calendar,$D3129,B3130,"f",FALSE)</f>
        <v>61414</v>
      </c>
      <c r="E3130" s="177">
        <f>_xll.qlInterestRateIndexValueDate(IndexON,D3130)</f>
        <v>61414</v>
      </c>
      <c r="F3130" s="193">
        <f>IFERROR(_xll.qlIndexFixing(IndexON,D3130,TRUE,_xll.ohTrigger(RecalcTrigger,TriggerON)),NA())</f>
        <v>1.3281000746037108E-2</v>
      </c>
      <c r="H3130" s="42">
        <f>_xll.qlCalendarAdvance(Calendar,$H3129,B3130,"f",FALSE)</f>
        <v>61414</v>
      </c>
      <c r="I3130" s="177">
        <f>_xll.qlInterestRateIndexValueDate(Index1M,$H3130)</f>
        <v>61416</v>
      </c>
      <c r="J3130" s="182">
        <f>IFERROR(_xll.qlIndexFixing(Index1M,$H3130,TRUE,_xll.ohTrigger(RecalcTrigger,Trigger1M)),NA())</f>
        <v>1.3039990969140056E-2</v>
      </c>
      <c r="K3130" s="44" t="e">
        <f>IFERROR(_xll.qlIndexFixing(Index3M,H3130,TRUE,_xll.ohTrigger(RecalcTrigger,Trigger3M)),NA())</f>
        <v>#N/A</v>
      </c>
      <c r="L3130" s="44">
        <f>IFERROR(_xll.qlIndexFixing(Index6M,$H3130,TRUE,_xll.ohTrigger(RecalcTrigger,Trigger6M)),NA())</f>
        <v>1.2849222041585463E-2</v>
      </c>
      <c r="M3130" s="183">
        <f>IFERROR(_xll.qlIndexFixing(Index1Y,$H3130,TRUE,_xll.ohTrigger(RecalcTrigger,Trigger1Y)),NA())</f>
        <v>1.3667535199632689E-2</v>
      </c>
      <c r="N3130" s="182">
        <f>IFERROR(_xll.qlIndexFixing(ONIndex1M,I3130,TRUE,_xll.ohTrigger(RecalcTrigger,Trigger1M)),NA())</f>
        <v>1.3025760297660227E-2</v>
      </c>
      <c r="O3130" s="44" t="e">
        <f>IFERROR(_xll.qlIndexFixing(ONIndex3M,I3130,TRUE,_xll.ohTrigger(RecalcTrigger,Trigger3M)),NA())</f>
        <v>#N/A</v>
      </c>
      <c r="P3130" s="44">
        <f>IFERROR(_xll.qlIndexFixing(ONIndex6M,I3130,TRUE,_xll.ohTrigger(RecalcTrigger,Trigger6M)),NA())</f>
        <v>1.2739881144909759E-2</v>
      </c>
      <c r="Q3130" s="183">
        <f>IFERROR(_xll.qlIndexFixing(ONIndex1Y,I3130,TRUE,_xll.ohTrigger(RecalcTrigger,Trigger1Y)),NA())</f>
        <v>1.3416880997887404E-2</v>
      </c>
    </row>
    <row r="3131" spans="2:17" x14ac:dyDescent="0.2">
      <c r="B3131" s="39" t="s">
        <v>42</v>
      </c>
      <c r="D3131" s="42">
        <f>_xll.qlCalendarAdvance(Calendar,$D3130,B3131,"f",FALSE)</f>
        <v>61421</v>
      </c>
      <c r="E3131" s="177">
        <f>_xll.qlInterestRateIndexValueDate(IndexON,D3131)</f>
        <v>61421</v>
      </c>
      <c r="F3131" s="193">
        <f>IFERROR(_xll.qlIndexFixing(IndexON,D3131,TRUE,_xll.ohTrigger(RecalcTrigger,TriggerON)),NA())</f>
        <v>1.3285296669733881E-2</v>
      </c>
      <c r="H3131" s="42">
        <f>_xll.qlCalendarAdvance(Calendar,$H3130,B3131,"f",FALSE)</f>
        <v>61421</v>
      </c>
      <c r="I3131" s="177">
        <f>_xll.qlInterestRateIndexValueDate(Index1M,$H3131)</f>
        <v>61423</v>
      </c>
      <c r="J3131" s="182">
        <f>IFERROR(_xll.qlIndexFixing(Index1M,$H3131,TRUE,_xll.ohTrigger(RecalcTrigger,Trigger1M)),NA())</f>
        <v>1.304717576930875E-2</v>
      </c>
      <c r="K3131" s="44" t="e">
        <f>IFERROR(_xll.qlIndexFixing(Index3M,H3131,TRUE,_xll.ohTrigger(RecalcTrigger,Trigger3M)),NA())</f>
        <v>#N/A</v>
      </c>
      <c r="L3131" s="44">
        <f>IFERROR(_xll.qlIndexFixing(Index6M,$H3131,TRUE,_xll.ohTrigger(RecalcTrigger,Trigger6M)),NA())</f>
        <v>1.2857648383900142E-2</v>
      </c>
      <c r="M3131" s="183">
        <f>IFERROR(_xll.qlIndexFixing(Index1Y,$H3131,TRUE,_xll.ohTrigger(RecalcTrigger,Trigger1Y)),NA())</f>
        <v>1.3671559094276406E-2</v>
      </c>
      <c r="N3131" s="182">
        <f>IFERROR(_xll.qlIndexFixing(ONIndex1M,I3131,TRUE,_xll.ohTrigger(RecalcTrigger,Trigger1M)),NA())</f>
        <v>1.3031102147582629E-2</v>
      </c>
      <c r="O3131" s="44" t="e">
        <f>IFERROR(_xll.qlIndexFixing(ONIndex3M,I3131,TRUE,_xll.ohTrigger(RecalcTrigger,Trigger3M)),NA())</f>
        <v>#N/A</v>
      </c>
      <c r="P3131" s="44">
        <f>IFERROR(_xll.qlIndexFixing(ONIndex6M,I3131,TRUE,_xll.ohTrigger(RecalcTrigger,Trigger6M)),NA())</f>
        <v>1.2744956477224179E-2</v>
      </c>
      <c r="Q3131" s="183">
        <f>IFERROR(_xll.qlIndexFixing(ONIndex1Y,I3131,TRUE,_xll.ohTrigger(RecalcTrigger,Trigger1Y)),NA())</f>
        <v>1.3423160844290294E-2</v>
      </c>
    </row>
    <row r="3132" spans="2:17" x14ac:dyDescent="0.2">
      <c r="B3132" s="39" t="s">
        <v>42</v>
      </c>
      <c r="D3132" s="42">
        <f>_xll.qlCalendarAdvance(Calendar,$D3131,B3132,"f",FALSE)</f>
        <v>61428</v>
      </c>
      <c r="E3132" s="177">
        <f>_xll.qlInterestRateIndexValueDate(IndexON,D3132)</f>
        <v>61428</v>
      </c>
      <c r="F3132" s="193">
        <f>IFERROR(_xll.qlIndexFixing(IndexON,D3132,TRUE,_xll.ohTrigger(RecalcTrigger,TriggerON)),NA())</f>
        <v>1.3289585754021616E-2</v>
      </c>
      <c r="H3132" s="42">
        <f>_xll.qlCalendarAdvance(Calendar,$H3131,B3132,"f",FALSE)</f>
        <v>61428</v>
      </c>
      <c r="I3132" s="177">
        <f>_xll.qlInterestRateIndexValueDate(Index1M,$H3132)</f>
        <v>61430</v>
      </c>
      <c r="J3132" s="182">
        <f>IFERROR(_xll.qlIndexFixing(Index1M,$H3132,TRUE,_xll.ohTrigger(RecalcTrigger,Trigger1M)),NA())</f>
        <v>1.3052500970781034E-2</v>
      </c>
      <c r="K3132" s="44" t="e">
        <f>IFERROR(_xll.qlIndexFixing(Index3M,H3132,TRUE,_xll.ohTrigger(RecalcTrigger,Trigger3M)),NA())</f>
        <v>#N/A</v>
      </c>
      <c r="L3132" s="44">
        <f>IFERROR(_xll.qlIndexFixing(Index6M,$H3132,TRUE,_xll.ohTrigger(RecalcTrigger,Trigger6M)),NA())</f>
        <v>1.2863499664978299E-2</v>
      </c>
      <c r="M3132" s="183">
        <f>IFERROR(_xll.qlIndexFixing(Index1Y,$H3132,TRUE,_xll.ohTrigger(RecalcTrigger,Trigger1Y)),NA())</f>
        <v>1.367762895173843E-2</v>
      </c>
      <c r="N3132" s="182">
        <f>IFERROR(_xll.qlIndexFixing(ONIndex1M,I3132,TRUE,_xll.ohTrigger(RecalcTrigger,Trigger1M)),NA())</f>
        <v>1.3036435462412399E-2</v>
      </c>
      <c r="O3132" s="44" t="e">
        <f>IFERROR(_xll.qlIndexFixing(ONIndex3M,I3132,TRUE,_xll.ohTrigger(RecalcTrigger,Trigger3M)),NA())</f>
        <v>#N/A</v>
      </c>
      <c r="P3132" s="44">
        <f>IFERROR(_xll.qlIndexFixing(ONIndex6M,I3132,TRUE,_xll.ohTrigger(RecalcTrigger,Trigger6M)),NA())</f>
        <v>1.2750085296913127E-2</v>
      </c>
      <c r="Q3132" s="183">
        <f>IFERROR(_xll.qlIndexFixing(ONIndex1Y,I3132,TRUE,_xll.ohTrigger(RecalcTrigger,Trigger1Y)),NA())</f>
        <v>1.342943009165154E-2</v>
      </c>
    </row>
    <row r="3133" spans="2:17" x14ac:dyDescent="0.2">
      <c r="B3133" s="39" t="s">
        <v>42</v>
      </c>
      <c r="D3133" s="42">
        <f>_xll.qlCalendarAdvance(Calendar,$D3132,B3133,"f",FALSE)</f>
        <v>61435</v>
      </c>
      <c r="E3133" s="177">
        <f>_xll.qlInterestRateIndexValueDate(IndexON,D3133)</f>
        <v>61435</v>
      </c>
      <c r="F3133" s="193">
        <f>IFERROR(_xll.qlIndexFixing(IndexON,D3133,TRUE,_xll.ohTrigger(RecalcTrigger,TriggerON)),NA())</f>
        <v>1.3293867980754825E-2</v>
      </c>
      <c r="H3133" s="42">
        <f>_xll.qlCalendarAdvance(Calendar,$H3132,B3133,"f",FALSE)</f>
        <v>61435</v>
      </c>
      <c r="I3133" s="177">
        <f>_xll.qlInterestRateIndexValueDate(Index1M,$H3133)</f>
        <v>61437</v>
      </c>
      <c r="J3133" s="182">
        <f>IFERROR(_xll.qlIndexFixing(Index1M,$H3133,TRUE,_xll.ohTrigger(RecalcTrigger,Trigger1M)),NA())</f>
        <v>1.3057817570129304E-2</v>
      </c>
      <c r="K3133" s="44" t="e">
        <f>IFERROR(_xll.qlIndexFixing(Index3M,H3133,TRUE,_xll.ohTrigger(RecalcTrigger,Trigger3M)),NA())</f>
        <v>#N/A</v>
      </c>
      <c r="L3133" s="44">
        <f>IFERROR(_xll.qlIndexFixing(Index6M,$H3133,TRUE,_xll.ohTrigger(RecalcTrigger,Trigger6M)),NA())</f>
        <v>1.2869405732302103E-2</v>
      </c>
      <c r="M3133" s="183">
        <f>IFERROR(_xll.qlIndexFixing(Index1Y,$H3133,TRUE,_xll.ohTrigger(RecalcTrigger,Trigger1Y)),NA())</f>
        <v>1.368368734585774E-2</v>
      </c>
      <c r="N3133" s="182">
        <f>IFERROR(_xll.qlIndexFixing(ONIndex1M,I3133,TRUE,_xll.ohTrigger(RecalcTrigger,Trigger1M)),NA())</f>
        <v>1.3041760219687504E-2</v>
      </c>
      <c r="O3133" s="44" t="e">
        <f>IFERROR(_xll.qlIndexFixing(ONIndex3M,I3133,TRUE,_xll.ohTrigger(RecalcTrigger,Trigger3M)),NA())</f>
        <v>#N/A</v>
      </c>
      <c r="P3133" s="44">
        <f>IFERROR(_xll.qlIndexFixing(ONIndex6M,I3133,TRUE,_xll.ohTrigger(RecalcTrigger,Trigger6M)),NA())</f>
        <v>1.2755267671362702E-2</v>
      </c>
      <c r="Q3133" s="183">
        <f>IFERROR(_xll.qlIndexFixing(ONIndex1Y,I3133,TRUE,_xll.ohTrigger(RecalcTrigger,Trigger1Y)),NA())</f>
        <v>1.3435688711913585E-2</v>
      </c>
    </row>
    <row r="3134" spans="2:17" x14ac:dyDescent="0.2">
      <c r="B3134" s="39" t="s">
        <v>42</v>
      </c>
      <c r="D3134" s="42">
        <f>_xll.qlCalendarAdvance(Calendar,$D3133,B3134,"f",FALSE)</f>
        <v>61442</v>
      </c>
      <c r="E3134" s="177">
        <f>_xll.qlInterestRateIndexValueDate(IndexON,D3134)</f>
        <v>61442</v>
      </c>
      <c r="F3134" s="193">
        <f>IFERROR(_xll.qlIndexFixing(IndexON,D3134,TRUE,_xll.ohTrigger(RecalcTrigger,TriggerON)),NA())</f>
        <v>1.3298143331788026E-2</v>
      </c>
      <c r="H3134" s="42">
        <f>_xll.qlCalendarAdvance(Calendar,$H3133,B3134,"f",FALSE)</f>
        <v>61442</v>
      </c>
      <c r="I3134" s="177">
        <f>_xll.qlInterestRateIndexValueDate(Index1M,$H3134)</f>
        <v>61444</v>
      </c>
      <c r="J3134" s="182">
        <f>IFERROR(_xll.qlIndexFixing(Index1M,$H3134,TRUE,_xll.ohTrigger(RecalcTrigger,Trigger1M)),NA())</f>
        <v>1.3063740809048274E-2</v>
      </c>
      <c r="K3134" s="44" t="e">
        <f>IFERROR(_xll.qlIndexFixing(Index3M,H3134,TRUE,_xll.ohTrigger(RecalcTrigger,Trigger3M)),NA())</f>
        <v>#N/A</v>
      </c>
      <c r="L3134" s="44">
        <f>IFERROR(_xll.qlIndexFixing(Index6M,$H3134,TRUE,_xll.ohTrigger(RecalcTrigger,Trigger6M)),NA())</f>
        <v>1.2875366654373319E-2</v>
      </c>
      <c r="M3134" s="183">
        <f>IFERROR(_xll.qlIndexFixing(Index1Y,$H3134,TRUE,_xll.ohTrigger(RecalcTrigger,Trigger1Y)),NA())</f>
        <v>1.3689734247881667E-2</v>
      </c>
      <c r="N3134" s="182">
        <f>IFERROR(_xll.qlIndexFixing(ONIndex1M,I3134,TRUE,_xll.ohTrigger(RecalcTrigger,Trigger1M)),NA())</f>
        <v>1.3047076396546231E-2</v>
      </c>
      <c r="O3134" s="44" t="e">
        <f>IFERROR(_xll.qlIndexFixing(ONIndex3M,I3134,TRUE,_xll.ohTrigger(RecalcTrigger,Trigger3M)),NA())</f>
        <v>#N/A</v>
      </c>
      <c r="P3134" s="44">
        <f>IFERROR(_xll.qlIndexFixing(ONIndex6M,I3134,TRUE,_xll.ohTrigger(RecalcTrigger,Trigger6M)),NA())</f>
        <v>1.2760503668198808E-2</v>
      </c>
      <c r="Q3134" s="183">
        <f>IFERROR(_xll.qlIndexFixing(ONIndex1Y,I3134,TRUE,_xll.ohTrigger(RecalcTrigger,Trigger1Y)),NA())</f>
        <v>1.3441936676779065E-2</v>
      </c>
    </row>
    <row r="3135" spans="2:17" x14ac:dyDescent="0.2">
      <c r="B3135" s="39" t="s">
        <v>42</v>
      </c>
      <c r="D3135" s="42">
        <f>_xll.qlCalendarAdvance(Calendar,$D3134,B3135,"f",FALSE)</f>
        <v>61449</v>
      </c>
      <c r="E3135" s="177">
        <f>_xll.qlInterestRateIndexValueDate(IndexON,D3135)</f>
        <v>61449</v>
      </c>
      <c r="F3135" s="193">
        <f>IFERROR(_xll.qlIndexFixing(IndexON,D3135,TRUE,_xll.ohTrigger(RecalcTrigger,TriggerON)),NA())</f>
        <v>1.3302411788895796E-2</v>
      </c>
      <c r="H3135" s="42">
        <f>_xll.qlCalendarAdvance(Calendar,$H3134,B3135,"f",FALSE)</f>
        <v>61449</v>
      </c>
      <c r="I3135" s="177">
        <f>_xll.qlInterestRateIndexValueDate(Index1M,$H3135)</f>
        <v>61451</v>
      </c>
      <c r="J3135" s="182">
        <f>IFERROR(_xll.qlIndexFixing(Index1M,$H3135,TRUE,_xll.ohTrigger(RecalcTrigger,Trigger1M)),NA())</f>
        <v>1.3068424871618967E-2</v>
      </c>
      <c r="K3135" s="44" t="e">
        <f>IFERROR(_xll.qlIndexFixing(Index3M,H3135,TRUE,_xll.ohTrigger(RecalcTrigger,Trigger3M)),NA())</f>
        <v>#N/A</v>
      </c>
      <c r="L3135" s="44">
        <f>IFERROR(_xll.qlIndexFixing(Index6M,$H3135,TRUE,_xll.ohTrigger(RecalcTrigger,Trigger6M)),NA())</f>
        <v>1.2879347351292715E-2</v>
      </c>
      <c r="M3135" s="183">
        <f>IFERROR(_xll.qlIndexFixing(Index1Y,$H3135,TRUE,_xll.ohTrigger(RecalcTrigger,Trigger1Y)),NA())</f>
        <v>1.3695769629056659E-2</v>
      </c>
      <c r="N3135" s="182">
        <f>IFERROR(_xll.qlIndexFixing(ONIndex1M,I3135,TRUE,_xll.ohTrigger(RecalcTrigger,Trigger1M)),NA())</f>
        <v>1.3052383970366677E-2</v>
      </c>
      <c r="O3135" s="44" t="e">
        <f>IFERROR(_xll.qlIndexFixing(ONIndex3M,I3135,TRUE,_xll.ohTrigger(RecalcTrigger,Trigger3M)),NA())</f>
        <v>#N/A</v>
      </c>
      <c r="P3135" s="44">
        <f>IFERROR(_xll.qlIndexFixing(ONIndex6M,I3135,TRUE,_xll.ohTrigger(RecalcTrigger,Trigger6M)),NA())</f>
        <v>1.2765793354887478E-2</v>
      </c>
      <c r="Q3135" s="183">
        <f>IFERROR(_xll.qlIndexFixing(ONIndex1Y,I3135,TRUE,_xll.ohTrigger(RecalcTrigger,Trigger1Y)),NA())</f>
        <v>1.3448173957950615E-2</v>
      </c>
    </row>
    <row r="3136" spans="2:17" x14ac:dyDescent="0.2">
      <c r="B3136" s="39" t="s">
        <v>42</v>
      </c>
      <c r="D3136" s="42">
        <f>_xll.qlCalendarAdvance(Calendar,$D3135,B3136,"f",FALSE)</f>
        <v>61456</v>
      </c>
      <c r="E3136" s="177">
        <f>_xll.qlInterestRateIndexValueDate(IndexON,D3136)</f>
        <v>61456</v>
      </c>
      <c r="F3136" s="193">
        <f>IFERROR(_xll.qlIndexFixing(IndexON,D3136,TRUE,_xll.ohTrigger(RecalcTrigger,TriggerON)),NA())</f>
        <v>1.3306673333772778E-2</v>
      </c>
      <c r="H3136" s="42">
        <f>_xll.qlCalendarAdvance(Calendar,$H3135,B3136,"f",FALSE)</f>
        <v>61456</v>
      </c>
      <c r="I3136" s="177">
        <f>_xll.qlInterestRateIndexValueDate(Index1M,$H3136)</f>
        <v>61458</v>
      </c>
      <c r="J3136" s="182">
        <f>IFERROR(_xll.qlIndexFixing(Index1M,$H3136,TRUE,_xll.ohTrigger(RecalcTrigger,Trigger1M)),NA())</f>
        <v>1.3073715528339191E-2</v>
      </c>
      <c r="K3136" s="44" t="e">
        <f>IFERROR(_xll.qlIndexFixing(Index3M,H3136,TRUE,_xll.ohTrigger(RecalcTrigger,Trigger3M)),NA())</f>
        <v>#N/A</v>
      </c>
      <c r="L3136" s="44">
        <f>IFERROR(_xll.qlIndexFixing(Index6M,$H3136,TRUE,_xll.ohTrigger(RecalcTrigger,Trigger6M)),NA())</f>
        <v>1.2885405686194003E-2</v>
      </c>
      <c r="M3136" s="183">
        <f>IFERROR(_xll.qlIndexFixing(Index1Y,$H3136,TRUE,_xll.ohTrigger(RecalcTrigger,Trigger1Y)),NA())</f>
        <v>1.3701793460628954E-2</v>
      </c>
      <c r="N3136" s="182">
        <f>IFERROR(_xll.qlIndexFixing(ONIndex1M,I3136,TRUE,_xll.ohTrigger(RecalcTrigger,Trigger1M)),NA())</f>
        <v>1.3057682918606872E-2</v>
      </c>
      <c r="O3136" s="44" t="e">
        <f>IFERROR(_xll.qlIndexFixing(ONIndex3M,I3136,TRUE,_xll.ohTrigger(RecalcTrigger,Trigger3M)),NA())</f>
        <v>#N/A</v>
      </c>
      <c r="P3136" s="44">
        <f>IFERROR(_xll.qlIndexFixing(ONIndex6M,I3136,TRUE,_xll.ohTrigger(RecalcTrigger,Trigger6M)),NA())</f>
        <v>1.2771136799054617E-2</v>
      </c>
      <c r="Q3136" s="183">
        <f>IFERROR(_xll.qlIndexFixing(ONIndex1Y,I3136,TRUE,_xll.ohTrigger(RecalcTrigger,Trigger1Y)),NA())</f>
        <v>1.3454400527610488E-2</v>
      </c>
    </row>
    <row r="3137" spans="2:17" x14ac:dyDescent="0.2">
      <c r="B3137" s="39" t="s">
        <v>42</v>
      </c>
      <c r="D3137" s="42">
        <f>_xll.qlCalendarAdvance(Calendar,$D3136,B3137,"f",FALSE)</f>
        <v>61463</v>
      </c>
      <c r="E3137" s="177">
        <f>_xll.qlInterestRateIndexValueDate(IndexON,D3137)</f>
        <v>61463</v>
      </c>
      <c r="F3137" s="193">
        <f>IFERROR(_xll.qlIndexFixing(IndexON,D3137,TRUE,_xll.ohTrigger(RecalcTrigger,TriggerON)),NA())</f>
        <v>1.3310927948353424E-2</v>
      </c>
      <c r="H3137" s="42">
        <f>_xll.qlCalendarAdvance(Calendar,$H3136,B3137,"f",FALSE)</f>
        <v>61463</v>
      </c>
      <c r="I3137" s="177">
        <f>_xll.qlInterestRateIndexValueDate(Index1M,$H3137)</f>
        <v>61465</v>
      </c>
      <c r="J3137" s="182">
        <f>IFERROR(_xll.qlIndexFixing(Index1M,$H3137,TRUE,_xll.ohTrigger(RecalcTrigger,Trigger1M)),NA())</f>
        <v>1.3078997492103062E-2</v>
      </c>
      <c r="K3137" s="44" t="e">
        <f>IFERROR(_xll.qlIndexFixing(Index3M,H3137,TRUE,_xll.ohTrigger(RecalcTrigger,Trigger3M)),NA())</f>
        <v>#N/A</v>
      </c>
      <c r="L3137" s="44">
        <f>IFERROR(_xll.qlIndexFixing(Index6M,$H3137,TRUE,_xll.ohTrigger(RecalcTrigger,Trigger6M)),NA())</f>
        <v>1.2891519060495654E-2</v>
      </c>
      <c r="M3137" s="183">
        <f>IFERROR(_xll.qlIndexFixing(Index1Y,$H3137,TRUE,_xll.ohTrigger(RecalcTrigger,Trigger1Y)),NA())</f>
        <v>1.3710531696575389E-2</v>
      </c>
      <c r="N3137" s="182">
        <f>IFERROR(_xll.qlIndexFixing(ONIndex1M,I3137,TRUE,_xll.ohTrigger(RecalcTrigger,Trigger1M)),NA())</f>
        <v>1.3062973218564977E-2</v>
      </c>
      <c r="O3137" s="44" t="e">
        <f>IFERROR(_xll.qlIndexFixing(ONIndex3M,I3137,TRUE,_xll.ohTrigger(RecalcTrigger,Trigger3M)),NA())</f>
        <v>#N/A</v>
      </c>
      <c r="P3137" s="44">
        <f>IFERROR(_xll.qlIndexFixing(ONIndex6M,I3137,TRUE,_xll.ohTrigger(RecalcTrigger,Trigger6M)),NA())</f>
        <v>1.2776534068406065E-2</v>
      </c>
      <c r="Q3137" s="183">
        <f>IFERROR(_xll.qlIndexFixing(ONIndex1Y,I3137,TRUE,_xll.ohTrigger(RecalcTrigger,Trigger1Y)),NA())</f>
        <v>1.3460616357461319E-2</v>
      </c>
    </row>
    <row r="3138" spans="2:17" x14ac:dyDescent="0.2">
      <c r="B3138" s="39" t="s">
        <v>42</v>
      </c>
      <c r="D3138" s="42">
        <f>_xll.qlCalendarAdvance(Calendar,$D3137,B3138,"f",FALSE)</f>
        <v>61470</v>
      </c>
      <c r="E3138" s="177">
        <f>_xll.qlInterestRateIndexValueDate(IndexON,D3138)</f>
        <v>61470</v>
      </c>
      <c r="F3138" s="193">
        <f>IFERROR(_xll.qlIndexFixing(IndexON,D3138,TRUE,_xll.ohTrigger(RecalcTrigger,TriggerON)),NA())</f>
        <v>1.3315175614332375E-2</v>
      </c>
      <c r="H3138" s="42">
        <f>_xll.qlCalendarAdvance(Calendar,$H3137,B3138,"f",FALSE)</f>
        <v>61470</v>
      </c>
      <c r="I3138" s="177">
        <f>_xll.qlInterestRateIndexValueDate(Index1M,$H3138)</f>
        <v>61472</v>
      </c>
      <c r="J3138" s="182">
        <f>IFERROR(_xll.qlIndexFixing(Index1M,$H3138,TRUE,_xll.ohTrigger(RecalcTrigger,Trigger1M)),NA())</f>
        <v>1.3084270740196247E-2</v>
      </c>
      <c r="K3138" s="44" t="e">
        <f>IFERROR(_xll.qlIndexFixing(Index3M,H3138,TRUE,_xll.ohTrigger(RecalcTrigger,Trigger3M)),NA())</f>
        <v>#N/A</v>
      </c>
      <c r="L3138" s="44">
        <f>IFERROR(_xll.qlIndexFixing(Index6M,$H3138,TRUE,_xll.ohTrigger(RecalcTrigger,Trigger6M)),NA())</f>
        <v>1.2897687542704175E-2</v>
      </c>
      <c r="M3138" s="183">
        <f>IFERROR(_xll.qlIndexFixing(Index1Y,$H3138,TRUE,_xll.ohTrigger(RecalcTrigger,Trigger1Y)),NA())</f>
        <v>1.3713806359950601E-2</v>
      </c>
      <c r="N3138" s="182">
        <f>IFERROR(_xll.qlIndexFixing(ONIndex1M,I3138,TRUE,_xll.ohTrigger(RecalcTrigger,Trigger1M)),NA())</f>
        <v>1.3069762288351328E-2</v>
      </c>
      <c r="O3138" s="44" t="e">
        <f>IFERROR(_xll.qlIndexFixing(ONIndex3M,I3138,TRUE,_xll.ohTrigger(RecalcTrigger,Trigger3M)),NA())</f>
        <v>#N/A</v>
      </c>
      <c r="P3138" s="44">
        <f>IFERROR(_xll.qlIndexFixing(ONIndex6M,I3138,TRUE,_xll.ohTrigger(RecalcTrigger,Trigger6M)),NA())</f>
        <v>1.2783552613191418E-2</v>
      </c>
      <c r="Q3138" s="183">
        <f>IFERROR(_xll.qlIndexFixing(ONIndex1Y,I3138,TRUE,_xll.ohTrigger(RecalcTrigger,Trigger1Y)),NA())</f>
        <v>1.3468592312317895E-2</v>
      </c>
    </row>
    <row r="3139" spans="2:17" x14ac:dyDescent="0.2">
      <c r="B3139" s="39" t="s">
        <v>42</v>
      </c>
      <c r="D3139" s="42">
        <f>_xll.qlCalendarAdvance(Calendar,$D3138,B3139,"f",FALSE)</f>
        <v>61477</v>
      </c>
      <c r="E3139" s="177">
        <f>_xll.qlInterestRateIndexValueDate(IndexON,D3139)</f>
        <v>61477</v>
      </c>
      <c r="F3139" s="193">
        <f>IFERROR(_xll.qlIndexFixing(IndexON,D3139,TRUE,_xll.ohTrigger(RecalcTrigger,TriggerON)),NA())</f>
        <v>1.3319416313564147E-2</v>
      </c>
      <c r="H3139" s="42">
        <f>_xll.qlCalendarAdvance(Calendar,$H3138,B3139,"f",FALSE)</f>
        <v>61477</v>
      </c>
      <c r="I3139" s="177">
        <f>_xll.qlInterestRateIndexValueDate(Index1M,$H3139)</f>
        <v>61479</v>
      </c>
      <c r="J3139" s="182">
        <f>IFERROR(_xll.qlIndexFixing(Index1M,$H3139,TRUE,_xll.ohTrigger(RecalcTrigger,Trigger1M)),NA())</f>
        <v>1.3089535249906914E-2</v>
      </c>
      <c r="K3139" s="44" t="e">
        <f>IFERROR(_xll.qlIndexFixing(Index3M,H3139,TRUE,_xll.ohTrigger(RecalcTrigger,Trigger3M)),NA())</f>
        <v>#N/A</v>
      </c>
      <c r="L3139" s="44">
        <f>IFERROR(_xll.qlIndexFixing(Index6M,$H3139,TRUE,_xll.ohTrigger(RecalcTrigger,Trigger6M)),NA())</f>
        <v>1.2903911201330448E-2</v>
      </c>
      <c r="M3139" s="183">
        <f>IFERROR(_xll.qlIndexFixing(Index1Y,$H3139,TRUE,_xll.ohTrigger(RecalcTrigger,Trigger1Y)),NA())</f>
        <v>1.3719795370191324E-2</v>
      </c>
      <c r="N3139" s="182">
        <f>IFERROR(_xll.qlIndexFixing(ONIndex1M,I3139,TRUE,_xll.ohTrigger(RecalcTrigger,Trigger1M)),NA())</f>
        <v>1.3074141463893518E-2</v>
      </c>
      <c r="O3139" s="44" t="e">
        <f>IFERROR(_xll.qlIndexFixing(ONIndex3M,I3139,TRUE,_xll.ohTrigger(RecalcTrigger,Trigger3M)),NA())</f>
        <v>#N/A</v>
      </c>
      <c r="P3139" s="44">
        <f>IFERROR(_xll.qlIndexFixing(ONIndex6M,I3139,TRUE,_xll.ohTrigger(RecalcTrigger,Trigger6M)),NA())</f>
        <v>1.2788112904735804E-2</v>
      </c>
      <c r="Q3139" s="183">
        <f>IFERROR(_xll.qlIndexFixing(ONIndex1Y,I3139,TRUE,_xll.ohTrigger(RecalcTrigger,Trigger1Y)),NA())</f>
        <v>1.347370982165419E-2</v>
      </c>
    </row>
    <row r="3140" spans="2:17" x14ac:dyDescent="0.2">
      <c r="B3140" s="39" t="s">
        <v>42</v>
      </c>
      <c r="D3140" s="42">
        <f>_xll.qlCalendarAdvance(Calendar,$D3139,B3140,"f",FALSE)</f>
        <v>61485</v>
      </c>
      <c r="E3140" s="177">
        <f>_xll.qlInterestRateIndexValueDate(IndexON,D3140)</f>
        <v>61485</v>
      </c>
      <c r="F3140" s="193">
        <f>IFERROR(_xll.qlIndexFixing(IndexON,D3140,TRUE,_xll.ohTrigger(RecalcTrigger,TriggerON)),NA())</f>
        <v>1.332425427271744E-2</v>
      </c>
      <c r="H3140" s="42">
        <f>_xll.qlCalendarAdvance(Calendar,$H3139,B3140,"f",FALSE)</f>
        <v>61485</v>
      </c>
      <c r="I3140" s="177">
        <f>_xll.qlInterestRateIndexValueDate(Index1M,$H3140)</f>
        <v>61487</v>
      </c>
      <c r="J3140" s="182">
        <f>IFERROR(_xll.qlIndexFixing(Index1M,$H3140,TRUE,_xll.ohTrigger(RecalcTrigger,Trigger1M)),NA())</f>
        <v>1.3094928467948349E-2</v>
      </c>
      <c r="K3140" s="44" t="e">
        <f>IFERROR(_xll.qlIndexFixing(Index3M,H3140,TRUE,_xll.ohTrigger(RecalcTrigger,Trigger3M)),NA())</f>
        <v>#N/A</v>
      </c>
      <c r="L3140" s="44">
        <f>IFERROR(_xll.qlIndexFixing(Index6M,$H3140,TRUE,_xll.ohTrigger(RecalcTrigger,Trigger6M)),NA())</f>
        <v>1.2912490965093001E-2</v>
      </c>
      <c r="M3140" s="183">
        <f>IFERROR(_xll.qlIndexFixing(Index1Y,$H3140,TRUE,_xll.ohTrigger(RecalcTrigger,Trigger1Y)),NA())</f>
        <v>1.3727984825652351E-2</v>
      </c>
      <c r="N3140" s="182">
        <f>IFERROR(_xll.qlIndexFixing(ONIndex1M,I3140,TRUE,_xll.ohTrigger(RecalcTrigger,Trigger1M)),NA())</f>
        <v>1.3079543319856057E-2</v>
      </c>
      <c r="O3140" s="44" t="e">
        <f>IFERROR(_xll.qlIndexFixing(ONIndex3M,I3140,TRUE,_xll.ohTrigger(RecalcTrigger,Trigger3M)),NA())</f>
        <v>#N/A</v>
      </c>
      <c r="P3140" s="44">
        <f>IFERROR(_xll.qlIndexFixing(ONIndex6M,I3140,TRUE,_xll.ohTrigger(RecalcTrigger,Trigger6M)),NA())</f>
        <v>1.2793848080629999E-2</v>
      </c>
      <c r="Q3140" s="183">
        <f>IFERROR(_xll.qlIndexFixing(ONIndex1Y,I3140,TRUE,_xll.ohTrigger(RecalcTrigger,Trigger1Y)),NA())</f>
        <v>1.3480081589847259E-2</v>
      </c>
    </row>
    <row r="3141" spans="2:17" x14ac:dyDescent="0.2">
      <c r="B3141" s="39" t="s">
        <v>42</v>
      </c>
      <c r="D3141" s="42">
        <f>_xll.qlCalendarAdvance(Calendar,$D3140,B3141,"f",FALSE)</f>
        <v>61492</v>
      </c>
      <c r="E3141" s="177">
        <f>_xll.qlInterestRateIndexValueDate(IndexON,D3141)</f>
        <v>61492</v>
      </c>
      <c r="F3141" s="193">
        <f>IFERROR(_xll.qlIndexFixing(IndexON,D3141,TRUE,_xll.ohTrigger(RecalcTrigger,TriggerON)),NA())</f>
        <v>1.332847998170017E-2</v>
      </c>
      <c r="H3141" s="42">
        <f>_xll.qlCalendarAdvance(Calendar,$H3140,B3141,"f",FALSE)</f>
        <v>61492</v>
      </c>
      <c r="I3141" s="177">
        <f>_xll.qlInterestRateIndexValueDate(Index1M,$H3141)</f>
        <v>61494</v>
      </c>
      <c r="J3141" s="182">
        <f>IFERROR(_xll.qlIndexFixing(Index1M,$H3141,TRUE,_xll.ohTrigger(RecalcTrigger,Trigger1M)),NA())</f>
        <v>1.3100174614941298E-2</v>
      </c>
      <c r="K3141" s="44" t="e">
        <f>IFERROR(_xll.qlIndexFixing(Index3M,H3141,TRUE,_xll.ohTrigger(RecalcTrigger,Trigger3M)),NA())</f>
        <v>#N/A</v>
      </c>
      <c r="L3141" s="44">
        <f>IFERROR(_xll.qlIndexFixing(Index6M,$H3141,TRUE,_xll.ohTrigger(RecalcTrigger,Trigger6M)),NA())</f>
        <v>1.2918841495362867E-2</v>
      </c>
      <c r="M3141" s="183">
        <f>IFERROR(_xll.qlIndexFixing(Index1Y,$H3141,TRUE,_xll.ohTrigger(RecalcTrigger,Trigger1Y)),NA())</f>
        <v>1.3733947547713196E-2</v>
      </c>
      <c r="N3141" s="182">
        <f>IFERROR(_xll.qlIndexFixing(ONIndex1M,I3141,TRUE,_xll.ohTrigger(RecalcTrigger,Trigger1M)),NA())</f>
        <v>1.3084797549387517E-2</v>
      </c>
      <c r="O3141" s="44" t="e">
        <f>IFERROR(_xll.qlIndexFixing(ONIndex3M,I3141,TRUE,_xll.ohTrigger(RecalcTrigger,Trigger3M)),NA())</f>
        <v>#N/A</v>
      </c>
      <c r="P3141" s="44">
        <f>IFERROR(_xll.qlIndexFixing(ONIndex6M,I3141,TRUE,_xll.ohTrigger(RecalcTrigger,Trigger6M)),NA())</f>
        <v>1.2799469059112667E-2</v>
      </c>
      <c r="Q3141" s="183">
        <f>IFERROR(_xll.qlIndexFixing(ONIndex1Y,I3141,TRUE,_xll.ohTrigger(RecalcTrigger,Trigger1Y)),NA())</f>
        <v>1.348625262624914E-2</v>
      </c>
    </row>
    <row r="3142" spans="2:17" x14ac:dyDescent="0.2">
      <c r="B3142" s="39" t="s">
        <v>42</v>
      </c>
      <c r="D3142" s="42">
        <f>_xll.qlCalendarAdvance(Calendar,$D3141,B3142,"f",FALSE)</f>
        <v>61499</v>
      </c>
      <c r="E3142" s="177">
        <f>_xll.qlInterestRateIndexValueDate(IndexON,D3142)</f>
        <v>61499</v>
      </c>
      <c r="F3142" s="193">
        <f>IFERROR(_xll.qlIndexFixing(IndexON,D3142,TRUE,_xll.ohTrigger(RecalcTrigger,TriggerON)),NA())</f>
        <v>1.3332698666861376E-2</v>
      </c>
      <c r="H3142" s="42">
        <f>_xll.qlCalendarAdvance(Calendar,$H3141,B3142,"f",FALSE)</f>
        <v>61499</v>
      </c>
      <c r="I3142" s="177">
        <f>_xll.qlInterestRateIndexValueDate(Index1M,$H3142)</f>
        <v>61501</v>
      </c>
      <c r="J3142" s="182">
        <f>IFERROR(_xll.qlIndexFixing(Index1M,$H3142,TRUE,_xll.ohTrigger(RecalcTrigger,Trigger1M)),NA())</f>
        <v>1.3105411954050794E-2</v>
      </c>
      <c r="K3142" s="44" t="e">
        <f>IFERROR(_xll.qlIndexFixing(Index3M,H3142,TRUE,_xll.ohTrigger(RecalcTrigger,Trigger3M)),NA())</f>
        <v>#N/A</v>
      </c>
      <c r="L3142" s="44">
        <f>IFERROR(_xll.qlIndexFixing(Index6M,$H3142,TRUE,_xll.ohTrigger(RecalcTrigger,Trigger6M)),NA())</f>
        <v>1.2925247431387959E-2</v>
      </c>
      <c r="M3142" s="183">
        <f>IFERROR(_xll.qlIndexFixing(Index1Y,$H3142,TRUE,_xll.ohTrigger(RecalcTrigger,Trigger1Y)),NA())</f>
        <v>1.3739898538733924E-2</v>
      </c>
      <c r="N3142" s="182">
        <f>IFERROR(_xll.qlIndexFixing(ONIndex1M,I3142,TRUE,_xll.ohTrigger(RecalcTrigger,Trigger1M)),NA())</f>
        <v>1.3090043013930242E-2</v>
      </c>
      <c r="O3142" s="44" t="e">
        <f>IFERROR(_xll.qlIndexFixing(ONIndex3M,I3142,TRUE,_xll.ohTrigger(RecalcTrigger,Trigger3M)),NA())</f>
        <v>#N/A</v>
      </c>
      <c r="P3142" s="44">
        <f>IFERROR(_xll.qlIndexFixing(ONIndex6M,I3142,TRUE,_xll.ohTrigger(RecalcTrigger,Trigger6M)),NA())</f>
        <v>1.2805144210101815E-2</v>
      </c>
      <c r="Q3142" s="183">
        <f>IFERROR(_xll.qlIndexFixing(ONIndex1Y,I3142,TRUE,_xll.ohTrigger(RecalcTrigger,Trigger1Y)),NA())</f>
        <v>1.3492412777758034E-2</v>
      </c>
    </row>
    <row r="3143" spans="2:17" x14ac:dyDescent="0.2">
      <c r="B3143" s="39" t="s">
        <v>42</v>
      </c>
      <c r="D3143" s="42">
        <f>_xll.qlCalendarAdvance(Calendar,$D3142,B3143,"f",FALSE)</f>
        <v>61506</v>
      </c>
      <c r="E3143" s="177">
        <f>_xll.qlInterestRateIndexValueDate(IndexON,D3143)</f>
        <v>61506</v>
      </c>
      <c r="F3143" s="193">
        <f>IFERROR(_xll.qlIndexFixing(IndexON,D3143,TRUE,_xll.ohTrigger(RecalcTrigger,TriggerON)),NA())</f>
        <v>1.3336910309655892E-2</v>
      </c>
      <c r="H3143" s="42">
        <f>_xll.qlCalendarAdvance(Calendar,$H3142,B3143,"f",FALSE)</f>
        <v>61506</v>
      </c>
      <c r="I3143" s="177">
        <f>_xll.qlInterestRateIndexValueDate(Index1M,$H3143)</f>
        <v>61508</v>
      </c>
      <c r="J3143" s="182">
        <f>IFERROR(_xll.qlIndexFixing(Index1M,$H3143,TRUE,_xll.ohTrigger(RecalcTrigger,Trigger1M)),NA())</f>
        <v>1.3110640462562101E-2</v>
      </c>
      <c r="K3143" s="44" t="e">
        <f>IFERROR(_xll.qlIndexFixing(Index3M,H3143,TRUE,_xll.ohTrigger(RecalcTrigger,Trigger3M)),NA())</f>
        <v>#N/A</v>
      </c>
      <c r="L3143" s="44">
        <f>IFERROR(_xll.qlIndexFixing(Index6M,$H3143,TRUE,_xll.ohTrigger(RecalcTrigger,Trigger6M)),NA())</f>
        <v>1.2931708841714098E-2</v>
      </c>
      <c r="M3143" s="183">
        <f>IFERROR(_xll.qlIndexFixing(Index1Y,$H3143,TRUE,_xll.ohTrigger(RecalcTrigger,Trigger1Y)),NA())</f>
        <v>1.3745837769955195E-2</v>
      </c>
      <c r="N3143" s="182">
        <f>IFERROR(_xll.qlIndexFixing(ONIndex1M,I3143,TRUE,_xll.ohTrigger(RecalcTrigger,Trigger1M)),NA())</f>
        <v>1.3095279690862327E-2</v>
      </c>
      <c r="O3143" s="44" t="e">
        <f>IFERROR(_xll.qlIndexFixing(ONIndex3M,I3143,TRUE,_xll.ohTrigger(RecalcTrigger,Trigger3M)),NA())</f>
        <v>#N/A</v>
      </c>
      <c r="P3143" s="44">
        <f>IFERROR(_xll.qlIndexFixing(ONIndex6M,I3143,TRUE,_xll.ohTrigger(RecalcTrigger,Trigger6M)),NA())</f>
        <v>1.2810873600983541E-2</v>
      </c>
      <c r="Q3143" s="183">
        <f>IFERROR(_xll.qlIndexFixing(ONIndex1Y,I3143,TRUE,_xll.ohTrigger(RecalcTrigger,Trigger1Y)),NA())</f>
        <v>1.3498562016716065E-2</v>
      </c>
    </row>
    <row r="3144" spans="2:17" x14ac:dyDescent="0.2">
      <c r="B3144" s="39" t="s">
        <v>42</v>
      </c>
      <c r="D3144" s="42">
        <f>_xll.qlCalendarAdvance(Calendar,$D3143,B3144,"f",FALSE)</f>
        <v>61513</v>
      </c>
      <c r="E3144" s="177">
        <f>_xll.qlInterestRateIndexValueDate(IndexON,D3144)</f>
        <v>61513</v>
      </c>
      <c r="F3144" s="193">
        <f>IFERROR(_xll.qlIndexFixing(IndexON,D3144,TRUE,_xll.ohTrigger(RecalcTrigger,TriggerON)),NA())</f>
        <v>1.3341114892178041E-2</v>
      </c>
      <c r="H3144" s="42">
        <f>_xll.qlCalendarAdvance(Calendar,$H3143,B3144,"f",FALSE)</f>
        <v>61513</v>
      </c>
      <c r="I3144" s="177">
        <f>_xll.qlInterestRateIndexValueDate(Index1M,$H3144)</f>
        <v>61515</v>
      </c>
      <c r="J3144" s="182">
        <f>IFERROR(_xll.qlIndexFixing(Index1M,$H3144,TRUE,_xll.ohTrigger(RecalcTrigger,Trigger1M)),NA())</f>
        <v>1.3115860117775957E-2</v>
      </c>
      <c r="K3144" s="44" t="e">
        <f>IFERROR(_xll.qlIndexFixing(Index3M,H3144,TRUE,_xll.ohTrigger(RecalcTrigger,Trigger3M)),NA())</f>
        <v>#N/A</v>
      </c>
      <c r="L3144" s="44">
        <f>IFERROR(_xll.qlIndexFixing(Index6M,$H3144,TRUE,_xll.ohTrigger(RecalcTrigger,Trigger6M)),NA())</f>
        <v>1.2938225794892714E-2</v>
      </c>
      <c r="M3144" s="183">
        <f>IFERROR(_xll.qlIndexFixing(Index1Y,$H3144,TRUE,_xll.ohTrigger(RecalcTrigger,Trigger1Y)),NA())</f>
        <v>1.3751765212617891E-2</v>
      </c>
      <c r="N3144" s="182">
        <f>IFERROR(_xll.qlIndexFixing(ONIndex1M,I3144,TRUE,_xll.ohTrigger(RecalcTrigger,Trigger1M)),NA())</f>
        <v>1.3100507557561869E-2</v>
      </c>
      <c r="O3144" s="44" t="e">
        <f>IFERROR(_xll.qlIndexFixing(ONIndex3M,I3144,TRUE,_xll.ohTrigger(RecalcTrigger,Trigger3M)),NA())</f>
        <v>#N/A</v>
      </c>
      <c r="P3144" s="44">
        <f>IFERROR(_xll.qlIndexFixing(ONIndex6M,I3144,TRUE,_xll.ohTrigger(RecalcTrigger,Trigger6M)),NA())</f>
        <v>1.2816657299623557E-2</v>
      </c>
      <c r="Q3144" s="183">
        <f>IFERROR(_xll.qlIndexFixing(ONIndex1Y,I3144,TRUE,_xll.ohTrigger(RecalcTrigger,Trigger1Y)),NA())</f>
        <v>1.3504700314745932E-2</v>
      </c>
    </row>
    <row r="3145" spans="2:17" x14ac:dyDescent="0.2">
      <c r="B3145" s="39" t="s">
        <v>42</v>
      </c>
      <c r="D3145" s="42">
        <f>_xll.qlCalendarAdvance(Calendar,$D3144,B3145,"f",FALSE)</f>
        <v>61520</v>
      </c>
      <c r="E3145" s="177">
        <f>_xll.qlInterestRateIndexValueDate(IndexON,D3145)</f>
        <v>61520</v>
      </c>
      <c r="F3145" s="193">
        <f>IFERROR(_xll.qlIndexFixing(IndexON,D3145,TRUE,_xll.ohTrigger(RecalcTrigger,TriggerON)),NA())</f>
        <v>1.3345312395962594E-2</v>
      </c>
      <c r="H3145" s="42">
        <f>_xll.qlCalendarAdvance(Calendar,$H3144,B3145,"f",FALSE)</f>
        <v>61520</v>
      </c>
      <c r="I3145" s="177">
        <f>_xll.qlInterestRateIndexValueDate(Index1M,$H3145)</f>
        <v>61522</v>
      </c>
      <c r="J3145" s="182">
        <f>IFERROR(_xll.qlIndexFixing(Index1M,$H3145,TRUE,_xll.ohTrigger(RecalcTrigger,Trigger1M)),NA())</f>
        <v>1.3121070896972474E-2</v>
      </c>
      <c r="K3145" s="44" t="e">
        <f>IFERROR(_xll.qlIndexFixing(Index3M,H3145,TRUE,_xll.ohTrigger(RecalcTrigger,Trigger3M)),NA())</f>
        <v>#N/A</v>
      </c>
      <c r="L3145" s="44">
        <f>IFERROR(_xll.qlIndexFixing(Index6M,$H3145,TRUE,_xll.ohTrigger(RecalcTrigger,Trigger6M)),NA())</f>
        <v>1.2944798359481294E-2</v>
      </c>
      <c r="M3145" s="183">
        <f>IFERROR(_xll.qlIndexFixing(Index1Y,$H3145,TRUE,_xll.ohTrigger(RecalcTrigger,Trigger1Y)),NA())</f>
        <v>1.3757680837962454E-2</v>
      </c>
      <c r="N3145" s="182">
        <f>IFERROR(_xll.qlIndexFixing(ONIndex1M,I3145,TRUE,_xll.ohTrigger(RecalcTrigger,Trigger1M)),NA())</f>
        <v>1.3105726591406963E-2</v>
      </c>
      <c r="O3145" s="44" t="e">
        <f>IFERROR(_xll.qlIndexFixing(ONIndex3M,I3145,TRUE,_xll.ohTrigger(RecalcTrigger,Trigger3M)),NA())</f>
        <v>#N/A</v>
      </c>
      <c r="P3145" s="44">
        <f>IFERROR(_xll.qlIndexFixing(ONIndex6M,I3145,TRUE,_xll.ohTrigger(RecalcTrigger,Trigger6M)),NA())</f>
        <v>1.2822495373407961E-2</v>
      </c>
      <c r="Q3145" s="183">
        <f>IFERROR(_xll.qlIndexFixing(ONIndex1Y,I3145,TRUE,_xll.ohTrigger(RecalcTrigger,Trigger1Y)),NA())</f>
        <v>1.3510827643550272E-2</v>
      </c>
    </row>
    <row r="3146" spans="2:17" x14ac:dyDescent="0.2">
      <c r="B3146" s="39" t="s">
        <v>42</v>
      </c>
      <c r="D3146" s="42">
        <f>_xll.qlCalendarAdvance(Calendar,$D3145,B3146,"f",FALSE)</f>
        <v>61527</v>
      </c>
      <c r="E3146" s="177">
        <f>_xll.qlInterestRateIndexValueDate(IndexON,D3146)</f>
        <v>61527</v>
      </c>
      <c r="F3146" s="193">
        <f>IFERROR(_xll.qlIndexFixing(IndexON,D3146,TRUE,_xll.ohTrigger(RecalcTrigger,TriggerON)),NA())</f>
        <v>1.3349502802864066E-2</v>
      </c>
      <c r="H3146" s="42">
        <f>_xll.qlCalendarAdvance(Calendar,$H3145,B3146,"f",FALSE)</f>
        <v>61527</v>
      </c>
      <c r="I3146" s="177">
        <f>_xll.qlInterestRateIndexValueDate(Index1M,$H3146)</f>
        <v>61529</v>
      </c>
      <c r="J3146" s="182">
        <f>IFERROR(_xll.qlIndexFixing(Index1M,$H3146,TRUE,_xll.ohTrigger(RecalcTrigger,Trigger1M)),NA())</f>
        <v>1.3126272777452389E-2</v>
      </c>
      <c r="K3146" s="44" t="e">
        <f>IFERROR(_xll.qlIndexFixing(Index3M,H3146,TRUE,_xll.ohTrigger(RecalcTrigger,Trigger3M)),NA())</f>
        <v>#N/A</v>
      </c>
      <c r="L3146" s="44">
        <f>IFERROR(_xll.qlIndexFixing(Index6M,$H3146,TRUE,_xll.ohTrigger(RecalcTrigger,Trigger6M)),NA())</f>
        <v>1.2951426604042075E-2</v>
      </c>
      <c r="M3146" s="183">
        <f>IFERROR(_xll.qlIndexFixing(Index1Y,$H3146,TRUE,_xll.ohTrigger(RecalcTrigger,Trigger1Y)),NA())</f>
        <v>1.3763584617228894E-2</v>
      </c>
      <c r="N3146" s="182">
        <f>IFERROR(_xll.qlIndexFixing(ONIndex1M,I3146,TRUE,_xll.ohTrigger(RecalcTrigger,Trigger1M)),NA())</f>
        <v>1.3110936769455961E-2</v>
      </c>
      <c r="O3146" s="44" t="e">
        <f>IFERROR(_xll.qlIndexFixing(ONIndex3M,I3146,TRUE,_xll.ohTrigger(RecalcTrigger,Trigger3M)),NA())</f>
        <v>#N/A</v>
      </c>
      <c r="P3146" s="44">
        <f>IFERROR(_xll.qlIndexFixing(ONIndex6M,I3146,TRUE,_xll.ohTrigger(RecalcTrigger,Trigger6M)),NA())</f>
        <v>1.282838788988272E-2</v>
      </c>
      <c r="Q3146" s="183">
        <f>IFERROR(_xll.qlIndexFixing(ONIndex1Y,I3146,TRUE,_xll.ohTrigger(RecalcTrigger,Trigger1Y)),NA())</f>
        <v>1.3516943975231399E-2</v>
      </c>
    </row>
    <row r="3147" spans="2:17" x14ac:dyDescent="0.2">
      <c r="B3147" s="39" t="s">
        <v>42</v>
      </c>
      <c r="D3147" s="42">
        <f>_xll.qlCalendarAdvance(Calendar,$D3146,B3147,"f",FALSE)</f>
        <v>61534</v>
      </c>
      <c r="E3147" s="177">
        <f>_xll.qlInterestRateIndexValueDate(IndexON,D3147)</f>
        <v>61534</v>
      </c>
      <c r="F3147" s="193">
        <f>IFERROR(_xll.qlIndexFixing(IndexON,D3147,TRUE,_xll.ohTrigger(RecalcTrigger,TriggerON)),NA())</f>
        <v>1.335368609497678E-2</v>
      </c>
      <c r="H3147" s="42">
        <f>_xll.qlCalendarAdvance(Calendar,$H3146,B3147,"f",FALSE)</f>
        <v>61534</v>
      </c>
      <c r="I3147" s="177">
        <f>_xll.qlInterestRateIndexValueDate(Index1M,$H3147)</f>
        <v>61536</v>
      </c>
      <c r="J3147" s="182">
        <f>IFERROR(_xll.qlIndexFixing(Index1M,$H3147,TRUE,_xll.ohTrigger(RecalcTrigger,Trigger1M)),NA())</f>
        <v>1.3131465736500968E-2</v>
      </c>
      <c r="K3147" s="44" t="e">
        <f>IFERROR(_xll.qlIndexFixing(Index3M,H3147,TRUE,_xll.ohTrigger(RecalcTrigger,Trigger3M)),NA())</f>
        <v>#N/A</v>
      </c>
      <c r="L3147" s="44">
        <f>IFERROR(_xll.qlIndexFixing(Index6M,$H3147,TRUE,_xll.ohTrigger(RecalcTrigger,Trigger6M)),NA())</f>
        <v>1.2958110597144207E-2</v>
      </c>
      <c r="M3147" s="183">
        <f>IFERROR(_xll.qlIndexFixing(Index1Y,$H3147,TRUE,_xll.ohTrigger(RecalcTrigger,Trigger1Y)),NA())</f>
        <v>1.3769476521657654E-2</v>
      </c>
      <c r="N3147" s="182">
        <f>IFERROR(_xll.qlIndexFixing(ONIndex1M,I3147,TRUE,_xll.ohTrigger(RecalcTrigger,Trigger1M)),NA())</f>
        <v>1.311613806924683E-2</v>
      </c>
      <c r="O3147" s="44" t="e">
        <f>IFERROR(_xll.qlIndexFixing(ONIndex3M,I3147,TRUE,_xll.ohTrigger(RecalcTrigger,Trigger3M)),NA())</f>
        <v>#N/A</v>
      </c>
      <c r="P3147" s="44">
        <f>IFERROR(_xll.qlIndexFixing(ONIndex6M,I3147,TRUE,_xll.ohTrigger(RecalcTrigger,Trigger6M)),NA())</f>
        <v>1.2834334916593804E-2</v>
      </c>
      <c r="Q3147" s="183">
        <f>IFERROR(_xll.qlIndexFixing(ONIndex1Y,I3147,TRUE,_xll.ohTrigger(RecalcTrigger,Trigger1Y)),NA())</f>
        <v>1.352304928149195E-2</v>
      </c>
    </row>
    <row r="3148" spans="2:17" x14ac:dyDescent="0.2">
      <c r="B3148" s="39" t="s">
        <v>42</v>
      </c>
      <c r="D3148" s="42">
        <f>_xll.qlCalendarAdvance(Calendar,$D3147,B3148,"f",FALSE)</f>
        <v>61541</v>
      </c>
      <c r="E3148" s="177">
        <f>_xll.qlInterestRateIndexValueDate(IndexON,D3148)</f>
        <v>61541</v>
      </c>
      <c r="F3148" s="193">
        <f>IFERROR(_xll.qlIndexFixing(IndexON,D3148,TRUE,_xll.ohTrigger(RecalcTrigger,TriggerON)),NA())</f>
        <v>1.3357862253675634E-2</v>
      </c>
      <c r="H3148" s="42">
        <f>_xll.qlCalendarAdvance(Calendar,$H3147,B3148,"f",FALSE)</f>
        <v>61541</v>
      </c>
      <c r="I3148" s="177">
        <f>_xll.qlInterestRateIndexValueDate(Index1M,$H3148)</f>
        <v>61543</v>
      </c>
      <c r="J3148" s="182">
        <f>IFERROR(_xll.qlIndexFixing(Index1M,$H3148,TRUE,_xll.ohTrigger(RecalcTrigger,Trigger1M)),NA())</f>
        <v>1.3137258823564812E-2</v>
      </c>
      <c r="K3148" s="44" t="e">
        <f>IFERROR(_xll.qlIndexFixing(Index3M,H3148,TRUE,_xll.ohTrigger(RecalcTrigger,Trigger3M)),NA())</f>
        <v>#N/A</v>
      </c>
      <c r="L3148" s="44">
        <f>IFERROR(_xll.qlIndexFixing(Index6M,$H3148,TRUE,_xll.ohTrigger(RecalcTrigger,Trigger6M)),NA())</f>
        <v>1.2964850407361162E-2</v>
      </c>
      <c r="M3148" s="183">
        <f>IFERROR(_xll.qlIndexFixing(Index1Y,$H3148,TRUE,_xll.ohTrigger(RecalcTrigger,Trigger1Y)),NA())</f>
        <v>1.3773333008279171E-2</v>
      </c>
      <c r="N3148" s="182">
        <f>IFERROR(_xll.qlIndexFixing(ONIndex1M,I3148,TRUE,_xll.ohTrigger(RecalcTrigger,Trigger1M)),NA())</f>
        <v>1.3121330468157666E-2</v>
      </c>
      <c r="O3148" s="44" t="e">
        <f>IFERROR(_xll.qlIndexFixing(ONIndex3M,I3148,TRUE,_xll.ohTrigger(RecalcTrigger,Trigger3M)),NA())</f>
        <v>#N/A</v>
      </c>
      <c r="P3148" s="44">
        <f>IFERROR(_xll.qlIndexFixing(ONIndex6M,I3148,TRUE,_xll.ohTrigger(RecalcTrigger,Trigger6M)),NA())</f>
        <v>1.2840336521247053E-2</v>
      </c>
      <c r="Q3148" s="183">
        <f>IFERROR(_xll.qlIndexFixing(ONIndex1Y,I3148,TRUE,_xll.ohTrigger(RecalcTrigger,Trigger1Y)),NA())</f>
        <v>1.3529143534274368E-2</v>
      </c>
    </row>
    <row r="3149" spans="2:17" x14ac:dyDescent="0.2">
      <c r="B3149" s="39" t="s">
        <v>42</v>
      </c>
      <c r="D3149" s="42">
        <f>_xll.qlCalendarAdvance(Calendar,$D3148,B3149,"f",FALSE)</f>
        <v>61548</v>
      </c>
      <c r="E3149" s="177">
        <f>_xll.qlInterestRateIndexValueDate(IndexON,D3149)</f>
        <v>61548</v>
      </c>
      <c r="F3149" s="193">
        <f>IFERROR(_xll.qlIndexFixing(IndexON,D3149,TRUE,_xll.ohTrigger(RecalcTrigger,TriggerON)),NA())</f>
        <v>1.3362031260975016E-2</v>
      </c>
      <c r="H3149" s="42">
        <f>_xll.qlCalendarAdvance(Calendar,$H3148,B3149,"f",FALSE)</f>
        <v>61548</v>
      </c>
      <c r="I3149" s="177">
        <f>_xll.qlInterestRateIndexValueDate(Index1M,$H3149)</f>
        <v>61550</v>
      </c>
      <c r="J3149" s="182">
        <f>IFERROR(_xll.qlIndexFixing(Index1M,$H3149,TRUE,_xll.ohTrigger(RecalcTrigger,Trigger1M)),NA())</f>
        <v>1.3141824799486442E-2</v>
      </c>
      <c r="K3149" s="44" t="e">
        <f>IFERROR(_xll.qlIndexFixing(Index3M,H3149,TRUE,_xll.ohTrigger(RecalcTrigger,Trigger3M)),NA())</f>
        <v>#N/A</v>
      </c>
      <c r="L3149" s="44">
        <f>IFERROR(_xll.qlIndexFixing(Index6M,$H3149,TRUE,_xll.ohTrigger(RecalcTrigger,Trigger6M)),NA())</f>
        <v>1.297164610327289E-2</v>
      </c>
      <c r="M3149" s="183">
        <f>IFERROR(_xll.qlIndexFixing(Index1Y,$H3149,TRUE,_xll.ohTrigger(RecalcTrigger,Trigger1Y)),NA())</f>
        <v>1.3781224590960858E-2</v>
      </c>
      <c r="N3149" s="182">
        <f>IFERROR(_xll.qlIndexFixing(ONIndex1M,I3149,TRUE,_xll.ohTrigger(RecalcTrigger,Trigger1M)),NA())</f>
        <v>1.3126513943326756E-2</v>
      </c>
      <c r="O3149" s="44" t="e">
        <f>IFERROR(_xll.qlIndexFixing(ONIndex3M,I3149,TRUE,_xll.ohTrigger(RecalcTrigger,Trigger3M)),NA())</f>
        <v>#N/A</v>
      </c>
      <c r="P3149" s="44">
        <f>IFERROR(_xll.qlIndexFixing(ONIndex6M,I3149,TRUE,_xll.ohTrigger(RecalcTrigger,Trigger6M)),NA())</f>
        <v>1.2846392771228565E-2</v>
      </c>
      <c r="Q3149" s="183">
        <f>IFERROR(_xll.qlIndexFixing(ONIndex1Y,I3149,TRUE,_xll.ohTrigger(RecalcTrigger,Trigger1Y)),NA())</f>
        <v>1.3535226705201353E-2</v>
      </c>
    </row>
    <row r="3150" spans="2:17" x14ac:dyDescent="0.2">
      <c r="B3150" s="39" t="s">
        <v>42</v>
      </c>
      <c r="D3150" s="42">
        <f>_xll.qlCalendarAdvance(Calendar,$D3149,B3150,"f",FALSE)</f>
        <v>61555</v>
      </c>
      <c r="E3150" s="177">
        <f>_xll.qlInterestRateIndexValueDate(IndexON,D3150)</f>
        <v>61555</v>
      </c>
      <c r="F3150" s="193">
        <f>IFERROR(_xll.qlIndexFixing(IndexON,D3150,TRUE,_xll.ohTrigger(RecalcTrigger,TriggerON)),NA())</f>
        <v>1.3366193098649504E-2</v>
      </c>
      <c r="H3150" s="42">
        <f>_xll.qlCalendarAdvance(Calendar,$H3149,B3150,"f",FALSE)</f>
        <v>61555</v>
      </c>
      <c r="I3150" s="177">
        <f>_xll.qlInterestRateIndexValueDate(Index1M,$H3150)</f>
        <v>61557</v>
      </c>
      <c r="J3150" s="182">
        <f>IFERROR(_xll.qlIndexFixing(Index1M,$H3150,TRUE,_xll.ohTrigger(RecalcTrigger,Trigger1M)),NA())</f>
        <v>1.3146990858004186E-2</v>
      </c>
      <c r="K3150" s="44" t="e">
        <f>IFERROR(_xll.qlIndexFixing(Index3M,H3150,TRUE,_xll.ohTrigger(RecalcTrigger,Trigger3M)),NA())</f>
        <v>#N/A</v>
      </c>
      <c r="L3150" s="44">
        <f>IFERROR(_xll.qlIndexFixing(Index6M,$H3150,TRUE,_xll.ohTrigger(RecalcTrigger,Trigger6M)),NA())</f>
        <v>1.2978497753465395E-2</v>
      </c>
      <c r="M3150" s="183">
        <f>IFERROR(_xll.qlIndexFixing(Index1Y,$H3150,TRUE,_xll.ohTrigger(RecalcTrigger,Trigger1Y)),NA())</f>
        <v>1.3787080698313798E-2</v>
      </c>
      <c r="N3150" s="182">
        <f>IFERROR(_xll.qlIndexFixing(ONIndex1M,I3150,TRUE,_xll.ohTrigger(RecalcTrigger,Trigger1M)),NA())</f>
        <v>1.3131688472212133E-2</v>
      </c>
      <c r="O3150" s="44" t="e">
        <f>IFERROR(_xll.qlIndexFixing(ONIndex3M,I3150,TRUE,_xll.ohTrigger(RecalcTrigger,Trigger3M)),NA())</f>
        <v>#N/A</v>
      </c>
      <c r="P3150" s="44">
        <f>IFERROR(_xll.qlIndexFixing(ONIndex6M,I3150,TRUE,_xll.ohTrigger(RecalcTrigger,Trigger6M)),NA())</f>
        <v>1.2852503734164245E-2</v>
      </c>
      <c r="Q3150" s="183">
        <f>IFERROR(_xll.qlIndexFixing(ONIndex1Y,I3150,TRUE,_xll.ohTrigger(RecalcTrigger,Trigger1Y)),NA())</f>
        <v>1.3541298766295284E-2</v>
      </c>
    </row>
    <row r="3151" spans="2:17" x14ac:dyDescent="0.2">
      <c r="B3151" s="39" t="s">
        <v>42</v>
      </c>
      <c r="D3151" s="42">
        <f>_xll.qlCalendarAdvance(Calendar,$D3150,B3151,"f",FALSE)</f>
        <v>61562</v>
      </c>
      <c r="E3151" s="177">
        <f>_xll.qlInterestRateIndexValueDate(IndexON,D3151)</f>
        <v>61562</v>
      </c>
      <c r="F3151" s="193">
        <f>IFERROR(_xll.qlIndexFixing(IndexON,D3151,TRUE,_xll.ohTrigger(RecalcTrigger,TriggerON)),NA())</f>
        <v>1.3370347748473677E-2</v>
      </c>
      <c r="H3151" s="42">
        <f>_xll.qlCalendarAdvance(Calendar,$H3150,B3151,"f",FALSE)</f>
        <v>61562</v>
      </c>
      <c r="I3151" s="177">
        <f>_xll.qlInterestRateIndexValueDate(Index1M,$H3151)</f>
        <v>61564</v>
      </c>
      <c r="J3151" s="182">
        <f>IFERROR(_xll.qlIndexFixing(Index1M,$H3151,TRUE,_xll.ohTrigger(RecalcTrigger,Trigger1M)),NA())</f>
        <v>1.3152147904257446E-2</v>
      </c>
      <c r="K3151" s="44" t="e">
        <f>IFERROR(_xll.qlIndexFixing(Index3M,H3151,TRUE,_xll.ohTrigger(RecalcTrigger,Trigger3M)),NA())</f>
        <v>#N/A</v>
      </c>
      <c r="L3151" s="44">
        <f>IFERROR(_xll.qlIndexFixing(Index6M,$H3151,TRUE,_xll.ohTrigger(RecalcTrigger,Trigger6M)),NA())</f>
        <v>1.2985405426529E-2</v>
      </c>
      <c r="M3151" s="183">
        <f>IFERROR(_xll.qlIndexFixing(Index1Y,$H3151,TRUE,_xll.ohTrigger(RecalcTrigger,Trigger1Y)),NA())</f>
        <v>1.3792924815786693E-2</v>
      </c>
      <c r="N3151" s="182">
        <f>IFERROR(_xll.qlIndexFixing(ONIndex1M,I3151,TRUE,_xll.ohTrigger(RecalcTrigger,Trigger1M)),NA())</f>
        <v>1.3136854032111955E-2</v>
      </c>
      <c r="O3151" s="44" t="e">
        <f>IFERROR(_xll.qlIndexFixing(ONIndex3M,I3151,TRUE,_xll.ohTrigger(RecalcTrigger,Trigger3M)),NA())</f>
        <v>#N/A</v>
      </c>
      <c r="P3151" s="44">
        <f>IFERROR(_xll.qlIndexFixing(ONIndex6M,I3151,TRUE,_xll.ohTrigger(RecalcTrigger,Trigger6M)),NA())</f>
        <v>1.2858669477679996E-2</v>
      </c>
      <c r="Q3151" s="183">
        <f>IFERROR(_xll.qlIndexFixing(ONIndex1Y,I3151,TRUE,_xll.ohTrigger(RecalcTrigger,Trigger1Y)),NA())</f>
        <v>1.3547359689338734E-2</v>
      </c>
    </row>
    <row r="3152" spans="2:17" x14ac:dyDescent="0.2">
      <c r="B3152" s="39" t="s">
        <v>42</v>
      </c>
      <c r="D3152" s="42">
        <f>_xll.qlCalendarAdvance(Calendar,$D3151,B3152,"f",FALSE)</f>
        <v>61569</v>
      </c>
      <c r="E3152" s="177">
        <f>_xll.qlInterestRateIndexValueDate(IndexON,D3152)</f>
        <v>61569</v>
      </c>
      <c r="F3152" s="193">
        <f>IFERROR(_xll.qlIndexFixing(IndexON,D3152,TRUE,_xll.ohTrigger(RecalcTrigger,TriggerON)),NA())</f>
        <v>1.3374495192142177E-2</v>
      </c>
      <c r="H3152" s="42">
        <f>_xll.qlCalendarAdvance(Calendar,$H3151,B3152,"f",FALSE)</f>
        <v>61569</v>
      </c>
      <c r="I3152" s="177">
        <f>_xll.qlInterestRateIndexValueDate(Index1M,$H3152)</f>
        <v>61571</v>
      </c>
      <c r="J3152" s="182">
        <f>IFERROR(_xll.qlIndexFixing(Index1M,$H3152,TRUE,_xll.ohTrigger(RecalcTrigger,Trigger1M)),NA())</f>
        <v>1.3157295915544383E-2</v>
      </c>
      <c r="K3152" s="44" t="e">
        <f>IFERROR(_xll.qlIndexFixing(Index3M,H3152,TRUE,_xll.ohTrigger(RecalcTrigger,Trigger3M)),NA())</f>
        <v>#N/A</v>
      </c>
      <c r="L3152" s="44">
        <f>IFERROR(_xll.qlIndexFixing(Index6M,$H3152,TRUE,_xll.ohTrigger(RecalcTrigger,Trigger6M)),NA())</f>
        <v>1.2992369191061802E-2</v>
      </c>
      <c r="M3152" s="183">
        <f>IFERROR(_xll.qlIndexFixing(Index1Y,$H3152,TRUE,_xll.ohTrigger(RecalcTrigger,Trigger1Y)),NA())</f>
        <v>1.3798756914618248E-2</v>
      </c>
      <c r="N3152" s="182">
        <f>IFERROR(_xll.qlIndexFixing(ONIndex1M,I3152,TRUE,_xll.ohTrigger(RecalcTrigger,Trigger1M)),NA())</f>
        <v>1.3142010600404319E-2</v>
      </c>
      <c r="O3152" s="44" t="e">
        <f>IFERROR(_xll.qlIndexFixing(ONIndex3M,I3152,TRUE,_xll.ohTrigger(RecalcTrigger,Trigger3M)),NA())</f>
        <v>#N/A</v>
      </c>
      <c r="P3152" s="44">
        <f>IFERROR(_xll.qlIndexFixing(ONIndex6M,I3152,TRUE,_xll.ohTrigger(RecalcTrigger,Trigger6M)),NA())</f>
        <v>1.2864890069161916E-2</v>
      </c>
      <c r="Q3152" s="183">
        <f>IFERROR(_xll.qlIndexFixing(ONIndex1Y,I3152,TRUE,_xll.ohTrigger(RecalcTrigger,Trigger1Y)),NA())</f>
        <v>1.3553409446274145E-2</v>
      </c>
    </row>
    <row r="3153" spans="2:17" x14ac:dyDescent="0.2">
      <c r="B3153" s="39" t="s">
        <v>42</v>
      </c>
      <c r="D3153" s="42">
        <f>_xll.qlCalendarAdvance(Calendar,$D3152,B3153,"f",FALSE)</f>
        <v>61576</v>
      </c>
      <c r="E3153" s="177">
        <f>_xll.qlInterestRateIndexValueDate(IndexON,D3153)</f>
        <v>61576</v>
      </c>
      <c r="F3153" s="193">
        <f>IFERROR(_xll.qlIndexFixing(IndexON,D3153,TRUE,_xll.ohTrigger(RecalcTrigger,TriggerON)),NA())</f>
        <v>1.3378635411669393E-2</v>
      </c>
      <c r="H3153" s="42">
        <f>_xll.qlCalendarAdvance(Calendar,$H3152,B3153,"f",FALSE)</f>
        <v>61576</v>
      </c>
      <c r="I3153" s="177">
        <f>_xll.qlInterestRateIndexValueDate(Index1M,$H3153)</f>
        <v>61578</v>
      </c>
      <c r="J3153" s="182">
        <f>IFERROR(_xll.qlIndexFixing(Index1M,$H3153,TRUE,_xll.ohTrigger(RecalcTrigger,Trigger1M)),NA())</f>
        <v>1.3162434869147685E-2</v>
      </c>
      <c r="K3153" s="44" t="e">
        <f>IFERROR(_xll.qlIndexFixing(Index3M,H3153,TRUE,_xll.ohTrigger(RecalcTrigger,Trigger3M)),NA())</f>
        <v>#N/A</v>
      </c>
      <c r="L3153" s="44">
        <f>IFERROR(_xll.qlIndexFixing(Index6M,$H3153,TRUE,_xll.ohTrigger(RecalcTrigger,Trigger6M)),NA())</f>
        <v>1.2999389115667089E-2</v>
      </c>
      <c r="M3153" s="183">
        <f>IFERROR(_xll.qlIndexFixing(Index1Y,$H3153,TRUE,_xll.ohTrigger(RecalcTrigger,Trigger1Y)),NA())</f>
        <v>1.3804576966046509E-2</v>
      </c>
      <c r="N3153" s="182">
        <f>IFERROR(_xll.qlIndexFixing(ONIndex1M,I3153,TRUE,_xll.ohTrigger(RecalcTrigger,Trigger1M)),NA())</f>
        <v>1.3147158154307448E-2</v>
      </c>
      <c r="O3153" s="44" t="e">
        <f>IFERROR(_xll.qlIndexFixing(ONIndex3M,I3153,TRUE,_xll.ohTrigger(RecalcTrigger,Trigger3M)),NA())</f>
        <v>#N/A</v>
      </c>
      <c r="P3153" s="44">
        <f>IFERROR(_xll.qlIndexFixing(ONIndex6M,I3153,TRUE,_xll.ohTrigger(RecalcTrigger,Trigger6M)),NA())</f>
        <v>1.2871165576475718E-2</v>
      </c>
      <c r="Q3153" s="183">
        <f>IFERROR(_xll.qlIndexFixing(ONIndex1Y,I3153,TRUE,_xll.ohTrigger(RecalcTrigger,Trigger1Y)),NA())</f>
        <v>1.3559448008964026E-2</v>
      </c>
    </row>
    <row r="3154" spans="2:17" x14ac:dyDescent="0.2">
      <c r="B3154" s="39" t="s">
        <v>42</v>
      </c>
      <c r="D3154" s="42">
        <f>_xll.qlCalendarAdvance(Calendar,$D3153,B3154,"f",FALSE)</f>
        <v>61583</v>
      </c>
      <c r="E3154" s="177">
        <f>_xll.qlInterestRateIndexValueDate(IndexON,D3154)</f>
        <v>61583</v>
      </c>
      <c r="F3154" s="193">
        <f>IFERROR(_xll.qlIndexFixing(IndexON,D3154,TRUE,_xll.ohTrigger(RecalcTrigger,TriggerON)),NA())</f>
        <v>1.3382768388749966E-2</v>
      </c>
      <c r="H3154" s="42">
        <f>_xll.qlCalendarAdvance(Calendar,$H3153,B3154,"f",FALSE)</f>
        <v>61583</v>
      </c>
      <c r="I3154" s="177">
        <f>_xll.qlInterestRateIndexValueDate(Index1M,$H3154)</f>
        <v>61585</v>
      </c>
      <c r="J3154" s="182">
        <f>IFERROR(_xll.qlIndexFixing(Index1M,$H3154,TRUE,_xll.ohTrigger(RecalcTrigger,Trigger1M)),NA())</f>
        <v>1.3167564742365511E-2</v>
      </c>
      <c r="K3154" s="44" t="e">
        <f>IFERROR(_xll.qlIndexFixing(Index3M,H3154,TRUE,_xll.ohTrigger(RecalcTrigger,Trigger3M)),NA())</f>
        <v>#N/A</v>
      </c>
      <c r="L3154" s="44">
        <f>IFERROR(_xll.qlIndexFixing(Index6M,$H3154,TRUE,_xll.ohTrigger(RecalcTrigger,Trigger6M)),NA())</f>
        <v>1.3006465268952034E-2</v>
      </c>
      <c r="M3154" s="183">
        <f>IFERROR(_xll.qlIndexFixing(Index1Y,$H3154,TRUE,_xll.ohTrigger(RecalcTrigger,Trigger1Y)),NA())</f>
        <v>1.3810384941310398E-2</v>
      </c>
      <c r="N3154" s="182">
        <f>IFERROR(_xll.qlIndexFixing(ONIndex1M,I3154,TRUE,_xll.ohTrigger(RecalcTrigger,Trigger1M)),NA())</f>
        <v>1.3152296671199437E-2</v>
      </c>
      <c r="O3154" s="44" t="e">
        <f>IFERROR(_xll.qlIndexFixing(ONIndex3M,I3154,TRUE,_xll.ohTrigger(RecalcTrigger,Trigger3M)),NA())</f>
        <v>#N/A</v>
      </c>
      <c r="P3154" s="44">
        <f>IFERROR(_xll.qlIndexFixing(ONIndex6M,I3154,TRUE,_xll.ohTrigger(RecalcTrigger,Trigger6M)),NA())</f>
        <v>1.2877496066767691E-2</v>
      </c>
      <c r="Q3154" s="183">
        <f>IFERROR(_xll.qlIndexFixing(ONIndex1Y,I3154,TRUE,_xll.ohTrigger(RecalcTrigger,Trigger1Y)),NA())</f>
        <v>1.3565475349031075E-2</v>
      </c>
    </row>
    <row r="3155" spans="2:17" x14ac:dyDescent="0.2">
      <c r="B3155" s="39" t="s">
        <v>42</v>
      </c>
      <c r="D3155" s="42">
        <f>_xll.qlCalendarAdvance(Calendar,$D3154,B3155,"f",FALSE)</f>
        <v>61590</v>
      </c>
      <c r="E3155" s="177">
        <f>_xll.qlInterestRateIndexValueDate(IndexON,D3155)</f>
        <v>61590</v>
      </c>
      <c r="F3155" s="193">
        <f>IFERROR(_xll.qlIndexFixing(IndexON,D3155,TRUE,_xll.ohTrigger(RecalcTrigger,TriggerON)),NA())</f>
        <v>1.3386894105078539E-2</v>
      </c>
      <c r="H3155" s="42">
        <f>_xll.qlCalendarAdvance(Calendar,$H3154,B3155,"f",FALSE)</f>
        <v>61590</v>
      </c>
      <c r="I3155" s="177">
        <f>_xll.qlInterestRateIndexValueDate(Index1M,$H3155)</f>
        <v>61592</v>
      </c>
      <c r="J3155" s="182">
        <f>IFERROR(_xll.qlIndexFixing(Index1M,$H3155,TRUE,_xll.ohTrigger(RecalcTrigger,Trigger1M)),NA())</f>
        <v>1.3172685512488284E-2</v>
      </c>
      <c r="K3155" s="44" t="e">
        <f>IFERROR(_xll.qlIndexFixing(Index3M,H3155,TRUE,_xll.ohTrigger(RecalcTrigger,Trigger3M)),NA())</f>
        <v>#N/A</v>
      </c>
      <c r="L3155" s="44">
        <f>IFERROR(_xll.qlIndexFixing(Index6M,$H3155,TRUE,_xll.ohTrigger(RecalcTrigger,Trigger6M)),NA())</f>
        <v>1.3013597719532023E-2</v>
      </c>
      <c r="M3155" s="183">
        <f>IFERROR(_xll.qlIndexFixing(Index1Y,$H3155,TRUE,_xll.ohTrigger(RecalcTrigger,Trigger1Y)),NA())</f>
        <v>1.381618081164796E-2</v>
      </c>
      <c r="N3155" s="182">
        <f>IFERROR(_xll.qlIndexFixing(ONIndex1M,I3155,TRUE,_xll.ohTrigger(RecalcTrigger,Trigger1M)),NA())</f>
        <v>1.3157426128378447E-2</v>
      </c>
      <c r="O3155" s="44" t="e">
        <f>IFERROR(_xll.qlIndexFixing(ONIndex3M,I3155,TRUE,_xll.ohTrigger(RecalcTrigger,Trigger3M)),NA())</f>
        <v>#N/A</v>
      </c>
      <c r="P3155" s="44">
        <f>IFERROR(_xll.qlIndexFixing(ONIndex6M,I3155,TRUE,_xll.ohTrigger(RecalcTrigger,Trigger6M)),NA())</f>
        <v>1.2883881607903547E-2</v>
      </c>
      <c r="Q3155" s="183">
        <f>IFERROR(_xll.qlIndexFixing(ONIndex1Y,I3155,TRUE,_xll.ohTrigger(RecalcTrigger,Trigger1Y)),NA())</f>
        <v>1.3571491438497674E-2</v>
      </c>
    </row>
    <row r="3156" spans="2:17" x14ac:dyDescent="0.2">
      <c r="B3156" s="39" t="s">
        <v>42</v>
      </c>
      <c r="D3156" s="42">
        <f>_xll.qlCalendarAdvance(Calendar,$D3155,B3156,"f",FALSE)</f>
        <v>61597</v>
      </c>
      <c r="E3156" s="177">
        <f>_xll.qlInterestRateIndexValueDate(IndexON,D3156)</f>
        <v>61597</v>
      </c>
      <c r="F3156" s="193">
        <f>IFERROR(_xll.qlIndexFixing(IndexON,D3156,TRUE,_xll.ohTrigger(RecalcTrigger,TriggerON)),NA())</f>
        <v>1.3391012542509628E-2</v>
      </c>
      <c r="H3156" s="42">
        <f>_xll.qlCalendarAdvance(Calendar,$H3155,B3156,"f",FALSE)</f>
        <v>61597</v>
      </c>
      <c r="I3156" s="177">
        <f>_xll.qlInterestRateIndexValueDate(Index1M,$H3156)</f>
        <v>61599</v>
      </c>
      <c r="J3156" s="182">
        <f>IFERROR(_xll.qlIndexFixing(Index1M,$H3156,TRUE,_xll.ohTrigger(RecalcTrigger,Trigger1M)),NA())</f>
        <v>1.3177797156809008E-2</v>
      </c>
      <c r="K3156" s="44" t="e">
        <f>IFERROR(_xll.qlIndexFixing(Index3M,H3156,TRUE,_xll.ohTrigger(RecalcTrigger,Trigger3M)),NA())</f>
        <v>#N/A</v>
      </c>
      <c r="L3156" s="44">
        <f>IFERROR(_xll.qlIndexFixing(Index6M,$H3156,TRUE,_xll.ohTrigger(RecalcTrigger,Trigger6M)),NA())</f>
        <v>1.3020786536026755E-2</v>
      </c>
      <c r="M3156" s="183">
        <f>IFERROR(_xll.qlIndexFixing(Index1Y,$H3156,TRUE,_xll.ohTrigger(RecalcTrigger,Trigger1Y)),NA())</f>
        <v>1.3821964548296591E-2</v>
      </c>
      <c r="N3156" s="182">
        <f>IFERROR(_xll.qlIndexFixing(ONIndex1M,I3156,TRUE,_xll.ohTrigger(RecalcTrigger,Trigger1M)),NA())</f>
        <v>1.3162546503382444E-2</v>
      </c>
      <c r="O3156" s="44" t="e">
        <f>IFERROR(_xll.qlIndexFixing(ONIndex3M,I3156,TRUE,_xll.ohTrigger(RecalcTrigger,Trigger3M)),NA())</f>
        <v>#N/A</v>
      </c>
      <c r="P3156" s="44">
        <f>IFERROR(_xll.qlIndexFixing(ONIndex6M,I3156,TRUE,_xll.ohTrigger(RecalcTrigger,Trigger6M)),NA())</f>
        <v>1.2890322267349319E-2</v>
      </c>
      <c r="Q3156" s="183">
        <f>IFERROR(_xll.qlIndexFixing(ONIndex1Y,I3156,TRUE,_xll.ohTrigger(RecalcTrigger,Trigger1Y)),NA())</f>
        <v>1.3577496249226328E-2</v>
      </c>
    </row>
    <row r="3157" spans="2:17" x14ac:dyDescent="0.2">
      <c r="B3157" s="39" t="s">
        <v>42</v>
      </c>
      <c r="D3157" s="42">
        <f>_xll.qlCalendarAdvance(Calendar,$D3156,B3157,"f",FALSE)</f>
        <v>61604</v>
      </c>
      <c r="E3157" s="177">
        <f>_xll.qlInterestRateIndexValueDate(IndexON,D3157)</f>
        <v>61604</v>
      </c>
      <c r="F3157" s="193">
        <f>IFERROR(_xll.qlIndexFixing(IndexON,D3157,TRUE,_xll.ohTrigger(RecalcTrigger,TriggerON)),NA())</f>
        <v>1.3395123682897747E-2</v>
      </c>
      <c r="H3157" s="42">
        <f>_xll.qlCalendarAdvance(Calendar,$H3156,B3157,"f",FALSE)</f>
        <v>61604</v>
      </c>
      <c r="I3157" s="177">
        <f>_xll.qlInterestRateIndexValueDate(Index1M,$H3157)</f>
        <v>61606</v>
      </c>
      <c r="J3157" s="182">
        <f>IFERROR(_xll.qlIndexFixing(Index1M,$H3157,TRUE,_xll.ohTrigger(RecalcTrigger,Trigger1M)),NA())</f>
        <v>1.3181084711879303E-2</v>
      </c>
      <c r="K3157" s="44" t="e">
        <f>IFERROR(_xll.qlIndexFixing(Index3M,H3157,TRUE,_xll.ohTrigger(RecalcTrigger,Trigger3M)),NA())</f>
        <v>#N/A</v>
      </c>
      <c r="L3157" s="44">
        <f>IFERROR(_xll.qlIndexFixing(Index6M,$H3157,TRUE,_xll.ohTrigger(RecalcTrigger,Trigger6M)),NA())</f>
        <v>1.3024945179774112E-2</v>
      </c>
      <c r="M3157" s="183">
        <f>IFERROR(_xll.qlIndexFixing(Index1Y,$H3157,TRUE,_xll.ohTrigger(RecalcTrigger,Trigger1Y)),NA())</f>
        <v>1.3825730360510735E-2</v>
      </c>
      <c r="N3157" s="182">
        <f>IFERROR(_xll.qlIndexFixing(ONIndex1M,I3157,TRUE,_xll.ohTrigger(RecalcTrigger,Trigger1M)),NA())</f>
        <v>1.3167657773189845E-2</v>
      </c>
      <c r="O3157" s="44" t="e">
        <f>IFERROR(_xll.qlIndexFixing(ONIndex3M,I3157,TRUE,_xll.ohTrigger(RecalcTrigger,Trigger3M)),NA())</f>
        <v>#N/A</v>
      </c>
      <c r="P3157" s="44">
        <f>IFERROR(_xll.qlIndexFixing(ONIndex6M,I3157,TRUE,_xll.ohTrigger(RecalcTrigger,Trigger6M)),NA())</f>
        <v>1.2896818112650976E-2</v>
      </c>
      <c r="Q3157" s="183">
        <f>IFERROR(_xll.qlIndexFixing(ONIndex1Y,I3157,TRUE,_xll.ohTrigger(RecalcTrigger,Trigger1Y)),NA())</f>
        <v>1.3583489752919675E-2</v>
      </c>
    </row>
    <row r="3158" spans="2:17" x14ac:dyDescent="0.2">
      <c r="B3158" s="39" t="s">
        <v>42</v>
      </c>
      <c r="D3158" s="42">
        <f>_xll.qlCalendarAdvance(Calendar,$D3157,B3158,"f",FALSE)</f>
        <v>61611</v>
      </c>
      <c r="E3158" s="177">
        <f>_xll.qlInterestRateIndexValueDate(IndexON,D3158)</f>
        <v>61611</v>
      </c>
      <c r="F3158" s="193">
        <f>IFERROR(_xll.qlIndexFixing(IndexON,D3158,TRUE,_xll.ohTrigger(RecalcTrigger,TriggerON)),NA())</f>
        <v>1.3399227508097411E-2</v>
      </c>
      <c r="H3158" s="42">
        <f>_xll.qlCalendarAdvance(Calendar,$H3157,B3158,"f",FALSE)</f>
        <v>61611</v>
      </c>
      <c r="I3158" s="177">
        <f>_xll.qlInterestRateIndexValueDate(Index1M,$H3158)</f>
        <v>61613</v>
      </c>
      <c r="J3158" s="182">
        <f>IFERROR(_xll.qlIndexFixing(Index1M,$H3158,TRUE,_xll.ohTrigger(RecalcTrigger,Trigger1M)),NA())</f>
        <v>1.3187992977193112E-2</v>
      </c>
      <c r="K3158" s="44" t="e">
        <f>IFERROR(_xll.qlIndexFixing(Index3M,H3158,TRUE,_xll.ohTrigger(RecalcTrigger,Trigger3M)),NA())</f>
        <v>#N/A</v>
      </c>
      <c r="L3158" s="44">
        <f>IFERROR(_xll.qlIndexFixing(Index6M,$H3158,TRUE,_xll.ohTrigger(RecalcTrigger,Trigger6M)),NA())</f>
        <v>1.3032229647143307E-2</v>
      </c>
      <c r="M3158" s="183">
        <f>IFERROR(_xll.qlIndexFixing(Index1Y,$H3158,TRUE,_xll.ohTrigger(RecalcTrigger,Trigger1Y)),NA())</f>
        <v>1.3833495505479035E-2</v>
      </c>
      <c r="N3158" s="182">
        <f>IFERROR(_xll.qlIndexFixing(ONIndex1M,I3158,TRUE,_xll.ohTrigger(RecalcTrigger,Trigger1M)),NA())</f>
        <v>1.3172759915338617E-2</v>
      </c>
      <c r="O3158" s="44" t="e">
        <f>IFERROR(_xll.qlIndexFixing(ONIndex3M,I3158,TRUE,_xll.ohTrigger(RecalcTrigger,Trigger3M)),NA())</f>
        <v>#N/A</v>
      </c>
      <c r="P3158" s="44">
        <f>IFERROR(_xll.qlIndexFixing(ONIndex6M,I3158,TRUE,_xll.ohTrigger(RecalcTrigger,Trigger6M)),NA())</f>
        <v>1.2903369211434423E-2</v>
      </c>
      <c r="Q3158" s="183">
        <f>IFERROR(_xll.qlIndexFixing(ONIndex1Y,I3158,TRUE,_xll.ohTrigger(RecalcTrigger,Trigger1Y)),NA())</f>
        <v>1.3589471921520158E-2</v>
      </c>
    </row>
    <row r="3159" spans="2:17" x14ac:dyDescent="0.2">
      <c r="B3159" s="39" t="s">
        <v>42</v>
      </c>
      <c r="D3159" s="42">
        <f>_xll.qlCalendarAdvance(Calendar,$D3158,B3159,"f",FALSE)</f>
        <v>61618</v>
      </c>
      <c r="E3159" s="177">
        <f>_xll.qlInterestRateIndexValueDate(IndexON,D3159)</f>
        <v>61618</v>
      </c>
      <c r="F3159" s="193">
        <f>IFERROR(_xll.qlIndexFixing(IndexON,D3159,TRUE,_xll.ohTrigger(RecalcTrigger,TriggerON)),NA())</f>
        <v>1.3403323999563455E-2</v>
      </c>
      <c r="H3159" s="42">
        <f>_xll.qlCalendarAdvance(Calendar,$H3158,B3159,"f",FALSE)</f>
        <v>61618</v>
      </c>
      <c r="I3159" s="177">
        <f>_xll.qlInterestRateIndexValueDate(Index1M,$H3159)</f>
        <v>61620</v>
      </c>
      <c r="J3159" s="182">
        <f>IFERROR(_xll.qlIndexFixing(Index1M,$H3159,TRUE,_xll.ohTrigger(RecalcTrigger,Trigger1M)),NA())</f>
        <v>1.3193077107842495E-2</v>
      </c>
      <c r="K3159" s="44" t="e">
        <f>IFERROR(_xll.qlIndexFixing(Index3M,H3159,TRUE,_xll.ohTrigger(RecalcTrigger,Trigger3M)),NA())</f>
        <v>#N/A</v>
      </c>
      <c r="L3159" s="44">
        <f>IFERROR(_xll.qlIndexFixing(Index6M,$H3159,TRUE,_xll.ohTrigger(RecalcTrigger,Trigger6M)),NA())</f>
        <v>1.3039570657956462E-2</v>
      </c>
      <c r="M3159" s="183">
        <f>IFERROR(_xll.qlIndexFixing(Index1Y,$H3159,TRUE,_xll.ohTrigger(RecalcTrigger,Trigger1Y)),NA())</f>
        <v>1.3839242668487203E-2</v>
      </c>
      <c r="N3159" s="182">
        <f>IFERROR(_xll.qlIndexFixing(ONIndex1M,I3159,TRUE,_xll.ohTrigger(RecalcTrigger,Trigger1M)),NA())</f>
        <v>1.3177852907126919E-2</v>
      </c>
      <c r="O3159" s="44" t="e">
        <f>IFERROR(_xll.qlIndexFixing(ONIndex3M,I3159,TRUE,_xll.ohTrigger(RecalcTrigger,Trigger3M)),NA())</f>
        <v>#N/A</v>
      </c>
      <c r="P3159" s="44">
        <f>IFERROR(_xll.qlIndexFixing(ONIndex6M,I3159,TRUE,_xll.ohTrigger(RecalcTrigger,Trigger6M)),NA())</f>
        <v>1.2909975631085757E-2</v>
      </c>
      <c r="Q3159" s="183">
        <f>IFERROR(_xll.qlIndexFixing(ONIndex1Y,I3159,TRUE,_xll.ohTrigger(RecalcTrigger,Trigger1Y)),NA())</f>
        <v>1.3595442726890283E-2</v>
      </c>
    </row>
    <row r="3160" spans="2:17" x14ac:dyDescent="0.2">
      <c r="B3160" s="39" t="s">
        <v>42</v>
      </c>
      <c r="D3160" s="42">
        <f>_xll.qlCalendarAdvance(Calendar,$D3159,B3160,"f",FALSE)</f>
        <v>61625</v>
      </c>
      <c r="E3160" s="177">
        <f>_xll.qlInterestRateIndexValueDate(IndexON,D3160)</f>
        <v>61625</v>
      </c>
      <c r="F3160" s="193">
        <f>IFERROR(_xll.qlIndexFixing(IndexON,D3160,TRUE,_xll.ohTrigger(RecalcTrigger,TriggerON)),NA())</f>
        <v>1.3407413139470137E-2</v>
      </c>
      <c r="H3160" s="42">
        <f>_xll.qlCalendarAdvance(Calendar,$H3159,B3160,"f",FALSE)</f>
        <v>61625</v>
      </c>
      <c r="I3160" s="177">
        <f>_xll.qlInterestRateIndexValueDate(Index1M,$H3160)</f>
        <v>61627</v>
      </c>
      <c r="J3160" s="182">
        <f>IFERROR(_xll.qlIndexFixing(Index1M,$H3160,TRUE,_xll.ohTrigger(RecalcTrigger,Trigger1M)),NA())</f>
        <v>1.3198152021859259E-2</v>
      </c>
      <c r="K3160" s="44" t="e">
        <f>IFERROR(_xll.qlIndexFixing(Index3M,H3160,TRUE,_xll.ohTrigger(RecalcTrigger,Trigger3M)),NA())</f>
        <v>#N/A</v>
      </c>
      <c r="L3160" s="44">
        <f>IFERROR(_xll.qlIndexFixing(Index6M,$H3160,TRUE,_xll.ohTrigger(RecalcTrigger,Trigger6M)),NA())</f>
        <v>1.3046968280834488E-2</v>
      </c>
      <c r="M3160" s="183">
        <f>IFERROR(_xll.qlIndexFixing(Index1Y,$H3160,TRUE,_xll.ohTrigger(RecalcTrigger,Trigger1Y)),NA())</f>
        <v>1.3844977582756452E-2</v>
      </c>
      <c r="N3160" s="182">
        <f>IFERROR(_xll.qlIndexFixing(ONIndex1M,I3160,TRUE,_xll.ohTrigger(RecalcTrigger,Trigger1M)),NA())</f>
        <v>1.3182936726012784E-2</v>
      </c>
      <c r="O3160" s="44" t="e">
        <f>IFERROR(_xll.qlIndexFixing(ONIndex3M,I3160,TRUE,_xll.ohTrigger(RecalcTrigger,Trigger3M)),NA())</f>
        <v>#N/A</v>
      </c>
      <c r="P3160" s="44">
        <f>IFERROR(_xll.qlIndexFixing(ONIndex6M,I3160,TRUE,_xll.ohTrigger(RecalcTrigger,Trigger6M)),NA())</f>
        <v>1.2916637439470691E-2</v>
      </c>
      <c r="Q3160" s="183">
        <f>IFERROR(_xll.qlIndexFixing(ONIndex1Y,I3160,TRUE,_xll.ohTrigger(RecalcTrigger,Trigger1Y)),NA())</f>
        <v>1.360140214089256E-2</v>
      </c>
    </row>
    <row r="3161" spans="2:17" x14ac:dyDescent="0.2">
      <c r="B3161" s="39" t="s">
        <v>42</v>
      </c>
      <c r="D3161" s="42">
        <f>_xll.qlCalendarAdvance(Calendar,$D3160,B3161,"f",FALSE)</f>
        <v>61632</v>
      </c>
      <c r="E3161" s="177">
        <f>_xll.qlInterestRateIndexValueDate(IndexON,D3161)</f>
        <v>61632</v>
      </c>
      <c r="F3161" s="193">
        <f>IFERROR(_xll.qlIndexFixing(IndexON,D3161,TRUE,_xll.ohTrigger(RecalcTrigger,TriggerON)),NA())</f>
        <v>1.3411494909512101E-2</v>
      </c>
      <c r="H3161" s="42">
        <f>_xll.qlCalendarAdvance(Calendar,$H3160,B3161,"f",FALSE)</f>
        <v>61632</v>
      </c>
      <c r="I3161" s="177">
        <f>_xll.qlInterestRateIndexValueDate(Index1M,$H3161)</f>
        <v>61634</v>
      </c>
      <c r="J3161" s="182">
        <f>IFERROR(_xll.qlIndexFixing(Index1M,$H3161,TRUE,_xll.ohTrigger(RecalcTrigger,Trigger1M)),NA())</f>
        <v>1.3204423717406207E-2</v>
      </c>
      <c r="K3161" s="44" t="e">
        <f>IFERROR(_xll.qlIndexFixing(Index3M,H3161,TRUE,_xll.ohTrigger(RecalcTrigger,Trigger3M)),NA())</f>
        <v>#N/A</v>
      </c>
      <c r="L3161" s="44">
        <f>IFERROR(_xll.qlIndexFixing(Index6M,$H3161,TRUE,_xll.ohTrigger(RecalcTrigger,Trigger6M)),NA())</f>
        <v>1.3055210913505156E-2</v>
      </c>
      <c r="M3161" s="183">
        <f>IFERROR(_xll.qlIndexFixing(Index1Y,$H3161,TRUE,_xll.ohTrigger(RecalcTrigger,Trigger1Y)),NA())</f>
        <v>1.3850700219522654E-2</v>
      </c>
      <c r="N3161" s="182">
        <f>IFERROR(_xll.qlIndexFixing(ONIndex1M,I3161,TRUE,_xll.ohTrigger(RecalcTrigger,Trigger1M)),NA())</f>
        <v>1.3188011348974626E-2</v>
      </c>
      <c r="O3161" s="44" t="e">
        <f>IFERROR(_xll.qlIndexFixing(ONIndex3M,I3161,TRUE,_xll.ohTrigger(RecalcTrigger,Trigger3M)),NA())</f>
        <v>#N/A</v>
      </c>
      <c r="P3161" s="44">
        <f>IFERROR(_xll.qlIndexFixing(ONIndex6M,I3161,TRUE,_xll.ohTrigger(RecalcTrigger,Trigger6M)),NA())</f>
        <v>1.2923354703735512E-2</v>
      </c>
      <c r="Q3161" s="183">
        <f>IFERROR(_xll.qlIndexFixing(ONIndex1Y,I3161,TRUE,_xll.ohTrigger(RecalcTrigger,Trigger1Y)),NA())</f>
        <v>1.3607350135229623E-2</v>
      </c>
    </row>
    <row r="3162" spans="2:17" x14ac:dyDescent="0.2">
      <c r="B3162" s="39" t="s">
        <v>42</v>
      </c>
      <c r="D3162" s="42">
        <f>_xll.qlCalendarAdvance(Calendar,$D3161,B3162,"f",FALSE)</f>
        <v>61639</v>
      </c>
      <c r="E3162" s="177">
        <f>_xll.qlInterestRateIndexValueDate(IndexON,D3162)</f>
        <v>61639</v>
      </c>
      <c r="F3162" s="193">
        <f>IFERROR(_xll.qlIndexFixing(IndexON,D3162,TRUE,_xll.ohTrigger(RecalcTrigger,TriggerON)),NA())</f>
        <v>1.3415569291383989E-2</v>
      </c>
      <c r="H3162" s="42">
        <f>_xll.qlCalendarAdvance(Calendar,$H3161,B3162,"f",FALSE)</f>
        <v>61639</v>
      </c>
      <c r="I3162" s="177">
        <f>_xll.qlInterestRateIndexValueDate(Index1M,$H3162)</f>
        <v>61641</v>
      </c>
      <c r="J3162" s="182">
        <f>IFERROR(_xll.qlIndexFixing(Index1M,$H3162,TRUE,_xll.ohTrigger(RecalcTrigger,Trigger1M)),NA())</f>
        <v>1.3208274109136E-2</v>
      </c>
      <c r="K3162" s="44" t="e">
        <f>IFERROR(_xll.qlIndexFixing(Index3M,H3162,TRUE,_xll.ohTrigger(RecalcTrigger,Trigger3M)),NA())</f>
        <v>#N/A</v>
      </c>
      <c r="L3162" s="44">
        <f>IFERROR(_xll.qlIndexFixing(Index6M,$H3162,TRUE,_xll.ohTrigger(RecalcTrigger,Trigger6M)),NA())</f>
        <v>1.3062726315312849E-2</v>
      </c>
      <c r="M3162" s="183">
        <f>IFERROR(_xll.qlIndexFixing(Index1Y,$H3162,TRUE,_xll.ohTrigger(RecalcTrigger,Trigger1Y)),NA())</f>
        <v>1.3856410550023422E-2</v>
      </c>
      <c r="N3162" s="182">
        <f>IFERROR(_xll.qlIndexFixing(ONIndex1M,I3162,TRUE,_xll.ohTrigger(RecalcTrigger,Trigger1M)),NA())</f>
        <v>1.3193076753710287E-2</v>
      </c>
      <c r="O3162" s="44" t="e">
        <f>IFERROR(_xll.qlIndexFixing(ONIndex3M,I3162,TRUE,_xll.ohTrigger(RecalcTrigger,Trigger3M)),NA())</f>
        <v>#N/A</v>
      </c>
      <c r="P3162" s="44">
        <f>IFERROR(_xll.qlIndexFixing(ONIndex6M,I3162,TRUE,_xll.ohTrigger(RecalcTrigger,Trigger6M)),NA())</f>
        <v>1.2930127491825871E-2</v>
      </c>
      <c r="Q3162" s="183">
        <f>IFERROR(_xll.qlIndexFixing(ONIndex1Y,I3162,TRUE,_xll.ohTrigger(RecalcTrigger,Trigger1Y)),NA())</f>
        <v>1.3613286681923853E-2</v>
      </c>
    </row>
    <row r="3163" spans="2:17" x14ac:dyDescent="0.2">
      <c r="B3163" s="39" t="s">
        <v>42</v>
      </c>
      <c r="D3163" s="42">
        <f>_xll.qlCalendarAdvance(Calendar,$D3162,B3163,"f",FALSE)</f>
        <v>61646</v>
      </c>
      <c r="E3163" s="177">
        <f>_xll.qlInterestRateIndexValueDate(IndexON,D3163)</f>
        <v>61646</v>
      </c>
      <c r="F3163" s="193">
        <f>IFERROR(_xll.qlIndexFixing(IndexON,D3163,TRUE,_xll.ohTrigger(RecalcTrigger,TriggerON)),NA())</f>
        <v>1.341963626686038E-2</v>
      </c>
      <c r="H3163" s="42">
        <f>_xll.qlCalendarAdvance(Calendar,$H3162,B3163,"f",FALSE)</f>
        <v>61646</v>
      </c>
      <c r="I3163" s="177">
        <f>_xll.qlInterestRateIndexValueDate(Index1M,$H3163)</f>
        <v>61648</v>
      </c>
      <c r="J3163" s="182">
        <f>IFERROR(_xll.qlIndexFixing(Index1M,$H3163,TRUE,_xll.ohTrigger(RecalcTrigger,Trigger1M)),NA())</f>
        <v>1.3213321236979401E-2</v>
      </c>
      <c r="K3163" s="44" t="e">
        <f>IFERROR(_xll.qlIndexFixing(Index3M,H3163,TRUE,_xll.ohTrigger(RecalcTrigger,Trigger3M)),NA())</f>
        <v>#N/A</v>
      </c>
      <c r="L3163" s="44">
        <f>IFERROR(_xll.qlIndexFixing(Index6M,$H3163,TRUE,_xll.ohTrigger(RecalcTrigger,Trigger6M)),NA())</f>
        <v>1.3073491042229032E-2</v>
      </c>
      <c r="M3163" s="183">
        <f>IFERROR(_xll.qlIndexFixing(Index1Y,$H3163,TRUE,_xll.ohTrigger(RecalcTrigger,Trigger1Y)),NA())</f>
        <v>1.3862108545494845E-2</v>
      </c>
      <c r="N3163" s="182">
        <f>IFERROR(_xll.qlIndexFixing(ONIndex1M,I3163,TRUE,_xll.ohTrigger(RecalcTrigger,Trigger1M)),NA())</f>
        <v>1.3198132917358052E-2</v>
      </c>
      <c r="O3163" s="44" t="e">
        <f>IFERROR(_xll.qlIndexFixing(ONIndex3M,I3163,TRUE,_xll.ohTrigger(RecalcTrigger,Trigger3M)),NA())</f>
        <v>#N/A</v>
      </c>
      <c r="P3163" s="44">
        <f>IFERROR(_xll.qlIndexFixing(ONIndex6M,I3163,TRUE,_xll.ohTrigger(RecalcTrigger,Trigger6M)),NA())</f>
        <v>1.2936955871127864E-2</v>
      </c>
      <c r="Q3163" s="183">
        <f>IFERROR(_xll.qlIndexFixing(ONIndex1Y,I3163,TRUE,_xll.ohTrigger(RecalcTrigger,Trigger1Y)),NA())</f>
        <v>1.361921175275782E-2</v>
      </c>
    </row>
    <row r="3164" spans="2:17" x14ac:dyDescent="0.2">
      <c r="B3164" s="39" t="s">
        <v>42</v>
      </c>
      <c r="D3164" s="42">
        <f>_xll.qlCalendarAdvance(Calendar,$D3163,B3164,"f",FALSE)</f>
        <v>61653</v>
      </c>
      <c r="E3164" s="177">
        <f>_xll.qlInterestRateIndexValueDate(IndexON,D3164)</f>
        <v>61653</v>
      </c>
      <c r="F3164" s="193">
        <f>IFERROR(_xll.qlIndexFixing(IndexON,D3164,TRUE,_xll.ohTrigger(RecalcTrigger,TriggerON)),NA())</f>
        <v>1.3423695818035597E-2</v>
      </c>
      <c r="H3164" s="42">
        <f>_xll.qlCalendarAdvance(Calendar,$H3163,B3164,"f",FALSE)</f>
        <v>61653</v>
      </c>
      <c r="I3164" s="177">
        <f>_xll.qlInterestRateIndexValueDate(Index1M,$H3164)</f>
        <v>61655</v>
      </c>
      <c r="J3164" s="182">
        <f>IFERROR(_xll.qlIndexFixing(Index1M,$H3164,TRUE,_xll.ohTrigger(RecalcTrigger,Trigger1M)),NA())</f>
        <v>1.3218359057351881E-2</v>
      </c>
      <c r="K3164" s="44" t="e">
        <f>IFERROR(_xll.qlIndexFixing(Index3M,H3164,TRUE,_xll.ohTrigger(RecalcTrigger,Trigger3M)),NA())</f>
        <v>#N/A</v>
      </c>
      <c r="L3164" s="44">
        <f>IFERROR(_xll.qlIndexFixing(Index6M,$H3164,TRUE,_xll.ohTrigger(RecalcTrigger,Trigger6M)),NA())</f>
        <v>1.3077927662785949E-2</v>
      </c>
      <c r="M3164" s="183">
        <f>IFERROR(_xll.qlIndexFixing(Index1Y,$H3164,TRUE,_xll.ohTrigger(RecalcTrigger,Trigger1Y)),NA())</f>
        <v>1.386779417717279E-2</v>
      </c>
      <c r="N3164" s="182">
        <f>IFERROR(_xll.qlIndexFixing(ONIndex1M,I3164,TRUE,_xll.ohTrigger(RecalcTrigger,Trigger1M)),NA())</f>
        <v>1.3203179817296018E-2</v>
      </c>
      <c r="O3164" s="44" t="e">
        <f>IFERROR(_xll.qlIndexFixing(ONIndex3M,I3164,TRUE,_xll.ohTrigger(RecalcTrigger,Trigger3M)),NA())</f>
        <v>#N/A</v>
      </c>
      <c r="P3164" s="44">
        <f>IFERROR(_xll.qlIndexFixing(ONIndex6M,I3164,TRUE,_xll.ohTrigger(RecalcTrigger,Trigger6M)),NA())</f>
        <v>1.2943839909107524E-2</v>
      </c>
      <c r="Q3164" s="183">
        <f>IFERROR(_xll.qlIndexFixing(ONIndex1Y,I3164,TRUE,_xll.ohTrigger(RecalcTrigger,Trigger1Y)),NA())</f>
        <v>1.3625125319514098E-2</v>
      </c>
    </row>
    <row r="3165" spans="2:17" x14ac:dyDescent="0.2">
      <c r="B3165" s="39" t="s">
        <v>42</v>
      </c>
      <c r="D3165" s="42">
        <f>_xll.qlCalendarAdvance(Calendar,$D3164,B3165,"f",FALSE)</f>
        <v>61660</v>
      </c>
      <c r="E3165" s="177">
        <f>_xll.qlInterestRateIndexValueDate(IndexON,D3165)</f>
        <v>61660</v>
      </c>
      <c r="F3165" s="193">
        <f>IFERROR(_xll.qlIndexFixing(IndexON,D3165,TRUE,_xll.ohTrigger(RecalcTrigger,TriggerON)),NA())</f>
        <v>1.3427747926284539E-2</v>
      </c>
      <c r="H3165" s="42">
        <f>_xll.qlCalendarAdvance(Calendar,$H3164,B3165,"f",FALSE)</f>
        <v>61660</v>
      </c>
      <c r="I3165" s="177">
        <f>_xll.qlInterestRateIndexValueDate(Index1M,$H3165)</f>
        <v>61662</v>
      </c>
      <c r="J3165" s="182">
        <f>IFERROR(_xll.qlIndexFixing(Index1M,$H3165,TRUE,_xll.ohTrigger(RecalcTrigger,Trigger1M)),NA())</f>
        <v>1.3223387547541283E-2</v>
      </c>
      <c r="K3165" s="44" t="e">
        <f>IFERROR(_xll.qlIndexFixing(Index3M,H3165,TRUE,_xll.ohTrigger(RecalcTrigger,Trigger3M)),NA())</f>
        <v>#N/A</v>
      </c>
      <c r="L3165" s="44">
        <f>IFERROR(_xll.qlIndexFixing(Index6M,$H3165,TRUE,_xll.ohTrigger(RecalcTrigger,Trigger6M)),NA())</f>
        <v>1.3085613745753835E-2</v>
      </c>
      <c r="M3165" s="183">
        <f>IFERROR(_xll.qlIndexFixing(Index1Y,$H3165,TRUE,_xll.ohTrigger(RecalcTrigger,Trigger1Y)),NA())</f>
        <v>1.3873467416293563E-2</v>
      </c>
      <c r="N3165" s="182">
        <f>IFERROR(_xll.qlIndexFixing(ONIndex1M,I3165,TRUE,_xll.ohTrigger(RecalcTrigger,Trigger1M)),NA())</f>
        <v>1.3208217430822344E-2</v>
      </c>
      <c r="O3165" s="44" t="e">
        <f>IFERROR(_xll.qlIndexFixing(ONIndex3M,I3165,TRUE,_xll.ohTrigger(RecalcTrigger,Trigger3M)),NA())</f>
        <v>#N/A</v>
      </c>
      <c r="P3165" s="44">
        <f>IFERROR(_xll.qlIndexFixing(ONIndex6M,I3165,TRUE,_xll.ohTrigger(RecalcTrigger,Trigger6M)),NA())</f>
        <v>1.2950779673550628E-2</v>
      </c>
      <c r="Q3165" s="183">
        <f>IFERROR(_xll.qlIndexFixing(ONIndex1Y,I3165,TRUE,_xll.ohTrigger(RecalcTrigger,Trigger1Y)),NA())</f>
        <v>1.3631027354055192E-2</v>
      </c>
    </row>
    <row r="3166" spans="2:17" x14ac:dyDescent="0.2">
      <c r="B3166" s="39" t="s">
        <v>42</v>
      </c>
      <c r="D3166" s="42">
        <f>_xll.qlCalendarAdvance(Calendar,$D3165,B3166,"f",FALSE)</f>
        <v>61667</v>
      </c>
      <c r="E3166" s="177">
        <f>_xll.qlInterestRateIndexValueDate(IndexON,D3166)</f>
        <v>61667</v>
      </c>
      <c r="F3166" s="193">
        <f>IFERROR(_xll.qlIndexFixing(IndexON,D3166,TRUE,_xll.ohTrigger(RecalcTrigger,TriggerON)),NA())</f>
        <v>1.3431792573621593E-2</v>
      </c>
      <c r="H3166" s="42">
        <f>_xll.qlCalendarAdvance(Calendar,$H3165,B3166,"f",FALSE)</f>
        <v>61667</v>
      </c>
      <c r="I3166" s="177">
        <f>_xll.qlInterestRateIndexValueDate(Index1M,$H3166)</f>
        <v>61669</v>
      </c>
      <c r="J3166" s="182">
        <f>IFERROR(_xll.qlIndexFixing(Index1M,$H3166,TRUE,_xll.ohTrigger(RecalcTrigger,Trigger1M)),NA())</f>
        <v>1.3228406684838032E-2</v>
      </c>
      <c r="K3166" s="44" t="e">
        <f>IFERROR(_xll.qlIndexFixing(Index3M,H3166,TRUE,_xll.ohTrigger(RecalcTrigger,Trigger3M)),NA())</f>
        <v>#N/A</v>
      </c>
      <c r="L3166" s="44">
        <f>IFERROR(_xll.qlIndexFixing(Index6M,$H3166,TRUE,_xll.ohTrigger(RecalcTrigger,Trigger6M)),NA())</f>
        <v>1.3092546714812218E-2</v>
      </c>
      <c r="M3166" s="183">
        <f>IFERROR(_xll.qlIndexFixing(Index1Y,$H3166,TRUE,_xll.ohTrigger(RecalcTrigger,Trigger1Y)),NA())</f>
        <v>1.3879128234093036E-2</v>
      </c>
      <c r="N3166" s="182">
        <f>IFERROR(_xll.qlIndexFixing(ONIndex1M,I3166,TRUE,_xll.ohTrigger(RecalcTrigger,Trigger1M)),NA())</f>
        <v>1.3213245735315127E-2</v>
      </c>
      <c r="O3166" s="44" t="e">
        <f>IFERROR(_xll.qlIndexFixing(ONIndex3M,I3166,TRUE,_xll.ohTrigger(RecalcTrigger,Trigger3M)),NA())</f>
        <v>#N/A</v>
      </c>
      <c r="P3166" s="44">
        <f>IFERROR(_xll.qlIndexFixing(ONIndex6M,I3166,TRUE,_xll.ohTrigger(RecalcTrigger,Trigger6M)),NA())</f>
        <v>1.2957775231843272E-2</v>
      </c>
      <c r="Q3166" s="183">
        <f>IFERROR(_xll.qlIndexFixing(ONIndex1Y,I3166,TRUE,_xll.ohTrigger(RecalcTrigger,Trigger1Y)),NA())</f>
        <v>1.3636917828243611E-2</v>
      </c>
    </row>
    <row r="3167" spans="2:17" x14ac:dyDescent="0.2">
      <c r="B3167" s="39" t="s">
        <v>42</v>
      </c>
      <c r="D3167" s="42">
        <f>_xll.qlCalendarAdvance(Calendar,$D3166,B3167,"f",FALSE)</f>
        <v>61674</v>
      </c>
      <c r="E3167" s="177">
        <f>_xll.qlInterestRateIndexValueDate(IndexON,D3167)</f>
        <v>61674</v>
      </c>
      <c r="F3167" s="193">
        <f>IFERROR(_xll.qlIndexFixing(IndexON,D3167,TRUE,_xll.ohTrigger(RecalcTrigger,TriggerON)),NA())</f>
        <v>1.3435829741741401E-2</v>
      </c>
      <c r="H3167" s="42">
        <f>_xll.qlCalendarAdvance(Calendar,$H3166,B3167,"f",FALSE)</f>
        <v>61674</v>
      </c>
      <c r="I3167" s="177">
        <f>_xll.qlInterestRateIndexValueDate(Index1M,$H3167)</f>
        <v>61676</v>
      </c>
      <c r="J3167" s="182">
        <f>IFERROR(_xll.qlIndexFixing(Index1M,$H3167,TRUE,_xll.ohTrigger(RecalcTrigger,Trigger1M)),NA())</f>
        <v>1.3233416446537706E-2</v>
      </c>
      <c r="K3167" s="44" t="e">
        <f>IFERROR(_xll.qlIndexFixing(Index3M,H3167,TRUE,_xll.ohTrigger(RecalcTrigger,Trigger3M)),NA())</f>
        <v>#N/A</v>
      </c>
      <c r="L3167" s="44">
        <f>IFERROR(_xll.qlIndexFixing(Index6M,$H3167,TRUE,_xll.ohTrigger(RecalcTrigger,Trigger6M)),NA())</f>
        <v>1.3100342543944514E-2</v>
      </c>
      <c r="M3167" s="183">
        <f>IFERROR(_xll.qlIndexFixing(Index1Y,$H3167,TRUE,_xll.ohTrigger(RecalcTrigger,Trigger1Y)),NA())</f>
        <v>1.3884776601806641E-2</v>
      </c>
      <c r="N3167" s="182">
        <f>IFERROR(_xll.qlIndexFixing(ONIndex1M,I3167,TRUE,_xll.ohTrigger(RecalcTrigger,Trigger1M)),NA())</f>
        <v>1.3218264707992589E-2</v>
      </c>
      <c r="O3167" s="44" t="e">
        <f>IFERROR(_xll.qlIndexFixing(ONIndex3M,I3167,TRUE,_xll.ohTrigger(RecalcTrigger,Trigger3M)),NA())</f>
        <v>#N/A</v>
      </c>
      <c r="P3167" s="44">
        <f>IFERROR(_xll.qlIndexFixing(ONIndex6M,I3167,TRUE,_xll.ohTrigger(RecalcTrigger,Trigger6M)),NA())</f>
        <v>1.2964826651611361E-2</v>
      </c>
      <c r="Q3167" s="183">
        <f>IFERROR(_xll.qlIndexFixing(ONIndex1Y,I3167,TRUE,_xll.ohTrigger(RecalcTrigger,Trigger1Y)),NA())</f>
        <v>1.3642796714021799E-2</v>
      </c>
    </row>
    <row r="3168" spans="2:17" x14ac:dyDescent="0.2">
      <c r="B3168" s="39" t="s">
        <v>42</v>
      </c>
      <c r="D3168" s="42">
        <f>_xll.qlCalendarAdvance(Calendar,$D3167,B3168,"f",FALSE)</f>
        <v>61681</v>
      </c>
      <c r="E3168" s="177">
        <f>_xll.qlInterestRateIndexValueDate(IndexON,D3168)</f>
        <v>61681</v>
      </c>
      <c r="F3168" s="193">
        <f>IFERROR(_xll.qlIndexFixing(IndexON,D3168,TRUE,_xll.ohTrigger(RecalcTrigger,TriggerON)),NA())</f>
        <v>1.3439859412738286E-2</v>
      </c>
      <c r="H3168" s="42">
        <f>_xll.qlCalendarAdvance(Calendar,$H3167,B3168,"f",FALSE)</f>
        <v>61681</v>
      </c>
      <c r="I3168" s="177">
        <f>_xll.qlInterestRateIndexValueDate(Index1M,$H3168)</f>
        <v>61683</v>
      </c>
      <c r="J3168" s="182">
        <f>IFERROR(_xll.qlIndexFixing(Index1M,$H3168,TRUE,_xll.ohTrigger(RecalcTrigger,Trigger1M)),NA())</f>
        <v>1.3238416809925576E-2</v>
      </c>
      <c r="K3168" s="44" t="e">
        <f>IFERROR(_xll.qlIndexFixing(Index3M,H3168,TRUE,_xll.ohTrigger(RecalcTrigger,Trigger3M)),NA())</f>
        <v>#N/A</v>
      </c>
      <c r="L3168" s="44">
        <f>IFERROR(_xll.qlIndexFixing(Index6M,$H3168,TRUE,_xll.ohTrigger(RecalcTrigger,Trigger6M)),NA())</f>
        <v>1.3108195534300629E-2</v>
      </c>
      <c r="M3168" s="183">
        <f>IFERROR(_xll.qlIndexFixing(Index1Y,$H3168,TRUE,_xll.ohTrigger(RecalcTrigger,Trigger1Y)),NA())</f>
        <v>1.3890412490670032E-2</v>
      </c>
      <c r="N3168" s="182">
        <f>IFERROR(_xll.qlIndexFixing(ONIndex1M,I3168,TRUE,_xll.ohTrigger(RecalcTrigger,Trigger1M)),NA())</f>
        <v>1.3223274326312762E-2</v>
      </c>
      <c r="O3168" s="44" t="e">
        <f>IFERROR(_xll.qlIndexFixing(ONIndex3M,I3168,TRUE,_xll.ohTrigger(RecalcTrigger,Trigger3M)),NA())</f>
        <v>#N/A</v>
      </c>
      <c r="P3168" s="44">
        <f>IFERROR(_xll.qlIndexFixing(ONIndex6M,I3168,TRUE,_xll.ohTrigger(RecalcTrigger,Trigger6M)),NA())</f>
        <v>1.2971934000400864E-2</v>
      </c>
      <c r="Q3168" s="183">
        <f>IFERROR(_xll.qlIndexFixing(ONIndex1Y,I3168,TRUE,_xll.ohTrigger(RecalcTrigger,Trigger1Y)),NA())</f>
        <v>1.3648663983092391E-2</v>
      </c>
    </row>
    <row r="3169" spans="2:17" x14ac:dyDescent="0.2">
      <c r="B3169" s="39" t="s">
        <v>42</v>
      </c>
      <c r="D3169" s="42">
        <f>_xll.qlCalendarAdvance(Calendar,$D3168,B3169,"f",FALSE)</f>
        <v>61688</v>
      </c>
      <c r="E3169" s="177">
        <f>_xll.qlInterestRateIndexValueDate(IndexON,D3169)</f>
        <v>61688</v>
      </c>
      <c r="F3169" s="193">
        <f>IFERROR(_xll.qlIndexFixing(IndexON,D3169,TRUE,_xll.ohTrigger(RecalcTrigger,TriggerON)),NA())</f>
        <v>1.3443881567987148E-2</v>
      </c>
      <c r="H3169" s="42">
        <f>_xll.qlCalendarAdvance(Calendar,$H3168,B3169,"f",FALSE)</f>
        <v>61688</v>
      </c>
      <c r="I3169" s="177">
        <f>_xll.qlInterestRateIndexValueDate(Index1M,$H3169)</f>
        <v>61690</v>
      </c>
      <c r="J3169" s="182">
        <f>IFERROR(_xll.qlIndexFixing(Index1M,$H3169,TRUE,_xll.ohTrigger(RecalcTrigger,Trigger1M)),NA())</f>
        <v>1.3243407752297218E-2</v>
      </c>
      <c r="K3169" s="44" t="e">
        <f>IFERROR(_xll.qlIndexFixing(Index3M,H3169,TRUE,_xll.ohTrigger(RecalcTrigger,Trigger3M)),NA())</f>
        <v>#N/A</v>
      </c>
      <c r="L3169" s="44">
        <f>IFERROR(_xll.qlIndexFixing(Index6M,$H3169,TRUE,_xll.ohTrigger(RecalcTrigger,Trigger6M)),NA())</f>
        <v>1.3116105754549613E-2</v>
      </c>
      <c r="M3169" s="183">
        <f>IFERROR(_xll.qlIndexFixing(Index1Y,$H3169,TRUE,_xll.ohTrigger(RecalcTrigger,Trigger1Y)),NA())</f>
        <v>1.3896035871918205E-2</v>
      </c>
      <c r="N3169" s="182">
        <f>IFERROR(_xll.qlIndexFixing(ONIndex1M,I3169,TRUE,_xll.ohTrigger(RecalcTrigger,Trigger1M)),NA())</f>
        <v>1.322827456749387E-2</v>
      </c>
      <c r="O3169" s="44" t="e">
        <f>IFERROR(_xll.qlIndexFixing(ONIndex3M,I3169,TRUE,_xll.ohTrigger(RecalcTrigger,Trigger3M)),NA())</f>
        <v>#N/A</v>
      </c>
      <c r="P3169" s="44">
        <f>IFERROR(_xll.qlIndexFixing(ONIndex6M,I3169,TRUE,_xll.ohTrigger(RecalcTrigger,Trigger6M)),NA())</f>
        <v>1.2979097345677815E-2</v>
      </c>
      <c r="Q3169" s="183">
        <f>IFERROR(_xll.qlIndexFixing(ONIndex1Y,I3169,TRUE,_xll.ohTrigger(RecalcTrigger,Trigger1Y)),NA())</f>
        <v>1.3654519607317894E-2</v>
      </c>
    </row>
    <row r="3170" spans="2:17" x14ac:dyDescent="0.2">
      <c r="B3170" s="39" t="s">
        <v>42</v>
      </c>
      <c r="D3170" s="42">
        <f>_xll.qlCalendarAdvance(Calendar,$D3169,B3170,"f",FALSE)</f>
        <v>61695</v>
      </c>
      <c r="E3170" s="177">
        <f>_xll.qlInterestRateIndexValueDate(IndexON,D3170)</f>
        <v>61695</v>
      </c>
      <c r="F3170" s="193">
        <f>IFERROR(_xll.qlIndexFixing(IndexON,D3170,TRUE,_xll.ohTrigger(RecalcTrigger,TriggerON)),NA())</f>
        <v>1.3447896189582309E-2</v>
      </c>
      <c r="H3170" s="42">
        <f>_xll.qlCalendarAdvance(Calendar,$H3169,B3170,"f",FALSE)</f>
        <v>61695</v>
      </c>
      <c r="I3170" s="177">
        <f>_xll.qlInterestRateIndexValueDate(Index1M,$H3170)</f>
        <v>61697</v>
      </c>
      <c r="J3170" s="182">
        <f>IFERROR(_xll.qlIndexFixing(Index1M,$H3170,TRUE,_xll.ohTrigger(RecalcTrigger,Trigger1M)),NA())</f>
        <v>1.3248389250940481E-2</v>
      </c>
      <c r="K3170" s="44" t="e">
        <f>IFERROR(_xll.qlIndexFixing(Index3M,H3170,TRUE,_xll.ohTrigger(RecalcTrigger,Trigger3M)),NA())</f>
        <v>#N/A</v>
      </c>
      <c r="L3170" s="44">
        <f>IFERROR(_xll.qlIndexFixing(Index6M,$H3170,TRUE,_xll.ohTrigger(RecalcTrigger,Trigger6M)),NA())</f>
        <v>1.3124900999493755E-2</v>
      </c>
      <c r="M3170" s="183">
        <f>IFERROR(_xll.qlIndexFixing(Index1Y,$H3170,TRUE,_xll.ohTrigger(RecalcTrigger,Trigger1Y)),NA())</f>
        <v>1.3899667639554388E-2</v>
      </c>
      <c r="N3170" s="182">
        <f>IFERROR(_xll.qlIndexFixing(ONIndex1M,I3170,TRUE,_xll.ohTrigger(RecalcTrigger,Trigger1M)),NA())</f>
        <v>1.3233265408993944E-2</v>
      </c>
      <c r="O3170" s="44" t="e">
        <f>IFERROR(_xll.qlIndexFixing(ONIndex3M,I3170,TRUE,_xll.ohTrigger(RecalcTrigger,Trigger3M)),NA())</f>
        <v>#N/A</v>
      </c>
      <c r="P3170" s="44">
        <f>IFERROR(_xll.qlIndexFixing(ONIndex6M,I3170,TRUE,_xll.ohTrigger(RecalcTrigger,Trigger6M)),NA())</f>
        <v>1.2986316755307925E-2</v>
      </c>
      <c r="Q3170" s="183">
        <f>IFERROR(_xll.qlIndexFixing(ONIndex1Y,I3170,TRUE,_xll.ohTrigger(RecalcTrigger,Trigger1Y)),NA())</f>
        <v>1.3660363558640753E-2</v>
      </c>
    </row>
    <row r="3171" spans="2:17" x14ac:dyDescent="0.2">
      <c r="B3171" s="39" t="s">
        <v>42</v>
      </c>
      <c r="D3171" s="42">
        <f>_xll.qlCalendarAdvance(Calendar,$D3170,B3171,"f",FALSE)</f>
        <v>61702</v>
      </c>
      <c r="E3171" s="177">
        <f>_xll.qlInterestRateIndexValueDate(IndexON,D3171)</f>
        <v>61702</v>
      </c>
      <c r="F3171" s="193">
        <f>IFERROR(_xll.qlIndexFixing(IndexON,D3171,TRUE,_xll.ohTrigger(RecalcTrigger,TriggerON)),NA())</f>
        <v>1.3451903259138476E-2</v>
      </c>
      <c r="H3171" s="42">
        <f>_xll.qlCalendarAdvance(Calendar,$H3170,B3171,"f",FALSE)</f>
        <v>61702</v>
      </c>
      <c r="I3171" s="177">
        <f>_xll.qlInterestRateIndexValueDate(Index1M,$H3171)</f>
        <v>61704</v>
      </c>
      <c r="J3171" s="182">
        <f>IFERROR(_xll.qlIndexFixing(Index1M,$H3171,TRUE,_xll.ohTrigger(RecalcTrigger,Trigger1M)),NA())</f>
        <v>1.3253361283153525E-2</v>
      </c>
      <c r="K3171" s="44" t="e">
        <f>IFERROR(_xll.qlIndexFixing(Index3M,H3171,TRUE,_xll.ohTrigger(RecalcTrigger,Trigger3M)),NA())</f>
        <v>#N/A</v>
      </c>
      <c r="L3171" s="44">
        <f>IFERROR(_xll.qlIndexFixing(Index6M,$H3171,TRUE,_xll.ohTrigger(RecalcTrigger,Trigger6M)),NA())</f>
        <v>1.3132930298768006E-2</v>
      </c>
      <c r="M3171" s="183">
        <f>IFERROR(_xll.qlIndexFixing(Index1Y,$H3171,TRUE,_xll.ohTrigger(RecalcTrigger,Trigger1Y)),NA())</f>
        <v>1.3907244996510427E-2</v>
      </c>
      <c r="N3171" s="182">
        <f>IFERROR(_xll.qlIndexFixing(ONIndex1M,I3171,TRUE,_xll.ohTrigger(RecalcTrigger,Trigger1M)),NA())</f>
        <v>1.3238246828031208E-2</v>
      </c>
      <c r="O3171" s="44" t="e">
        <f>IFERROR(_xll.qlIndexFixing(ONIndex3M,I3171,TRUE,_xll.ohTrigger(RecalcTrigger,Trigger3M)),NA())</f>
        <v>#N/A</v>
      </c>
      <c r="P3171" s="44">
        <f>IFERROR(_xll.qlIndexFixing(ONIndex6M,I3171,TRUE,_xll.ohTrigger(RecalcTrigger,Trigger6M)),NA())</f>
        <v>1.2993592296357548E-2</v>
      </c>
      <c r="Q3171" s="183">
        <f>IFERROR(_xll.qlIndexFixing(ONIndex1Y,I3171,TRUE,_xll.ohTrigger(RecalcTrigger,Trigger1Y)),NA())</f>
        <v>1.366619580884354E-2</v>
      </c>
    </row>
    <row r="3172" spans="2:17" x14ac:dyDescent="0.2">
      <c r="B3172" s="39" t="s">
        <v>42</v>
      </c>
      <c r="D3172" s="42">
        <f>_xll.qlCalendarAdvance(Calendar,$D3171,B3172,"f",FALSE)</f>
        <v>61709</v>
      </c>
      <c r="E3172" s="177">
        <f>_xll.qlInterestRateIndexValueDate(IndexON,D3172)</f>
        <v>61709</v>
      </c>
      <c r="F3172" s="193">
        <f>IFERROR(_xll.qlIndexFixing(IndexON,D3172,TRUE,_xll.ohTrigger(RecalcTrigger,TriggerON)),NA())</f>
        <v>1.3455902758670035E-2</v>
      </c>
      <c r="H3172" s="42">
        <f>_xll.qlCalendarAdvance(Calendar,$H3171,B3172,"f",FALSE)</f>
        <v>61709</v>
      </c>
      <c r="I3172" s="177">
        <f>_xll.qlInterestRateIndexValueDate(Index1M,$H3172)</f>
        <v>61711</v>
      </c>
      <c r="J3172" s="182">
        <f>IFERROR(_xll.qlIndexFixing(Index1M,$H3172,TRUE,_xll.ohTrigger(RecalcTrigger,Trigger1M)),NA())</f>
        <v>1.3258323826221614E-2</v>
      </c>
      <c r="K3172" s="44" t="e">
        <f>IFERROR(_xll.qlIndexFixing(Index3M,H3172,TRUE,_xll.ohTrigger(RecalcTrigger,Trigger3M)),NA())</f>
        <v>#N/A</v>
      </c>
      <c r="L3172" s="44">
        <f>IFERROR(_xll.qlIndexFixing(Index6M,$H3172,TRUE,_xll.ohTrigger(RecalcTrigger,Trigger6M)),NA())</f>
        <v>1.3141017041161529E-2</v>
      </c>
      <c r="M3172" s="183">
        <f>IFERROR(_xll.qlIndexFixing(Index1Y,$H3172,TRUE,_xll.ohTrigger(RecalcTrigger,Trigger1Y)),NA())</f>
        <v>1.3912830682323381E-2</v>
      </c>
      <c r="N3172" s="182">
        <f>IFERROR(_xll.qlIndexFixing(ONIndex1M,I3172,TRUE,_xll.ohTrigger(RecalcTrigger,Trigger1M)),NA())</f>
        <v>1.3243218801983758E-2</v>
      </c>
      <c r="O3172" s="44" t="e">
        <f>IFERROR(_xll.qlIndexFixing(ONIndex3M,I3172,TRUE,_xll.ohTrigger(RecalcTrigger,Trigger3M)),NA())</f>
        <v>#N/A</v>
      </c>
      <c r="P3172" s="44">
        <f>IFERROR(_xll.qlIndexFixing(ONIndex6M,I3172,TRUE,_xll.ohTrigger(RecalcTrigger,Trigger6M)),NA())</f>
        <v>1.3000924036852268E-2</v>
      </c>
      <c r="Q3172" s="183">
        <f>IFERROR(_xll.qlIndexFixing(ONIndex1Y,I3172,TRUE,_xll.ohTrigger(RecalcTrigger,Trigger1Y)),NA())</f>
        <v>1.3672016329628889E-2</v>
      </c>
    </row>
    <row r="3173" spans="2:17" x14ac:dyDescent="0.2">
      <c r="B3173" s="39" t="s">
        <v>42</v>
      </c>
      <c r="D3173" s="42">
        <f>_xll.qlCalendarAdvance(Calendar,$D3172,B3173,"f",FALSE)</f>
        <v>61716</v>
      </c>
      <c r="E3173" s="177">
        <f>_xll.qlInterestRateIndexValueDate(IndexON,D3173)</f>
        <v>61716</v>
      </c>
      <c r="F3173" s="193">
        <f>IFERROR(_xll.qlIndexFixing(IndexON,D3173,TRUE,_xll.ohTrigger(RecalcTrigger,TriggerON)),NA())</f>
        <v>1.3459894669631822E-2</v>
      </c>
      <c r="H3173" s="42">
        <f>_xll.qlCalendarAdvance(Calendar,$H3172,B3173,"f",FALSE)</f>
        <v>61716</v>
      </c>
      <c r="I3173" s="177">
        <f>_xll.qlInterestRateIndexValueDate(Index1M,$H3173)</f>
        <v>61718</v>
      </c>
      <c r="J3173" s="182">
        <f>IFERROR(_xll.qlIndexFixing(Index1M,$H3173,TRUE,_xll.ohTrigger(RecalcTrigger,Trigger1M)),NA())</f>
        <v>1.3263276857435174E-2</v>
      </c>
      <c r="K3173" s="44" t="e">
        <f>IFERROR(_xll.qlIndexFixing(Index3M,H3173,TRUE,_xll.ohTrigger(RecalcTrigger,Trigger3M)),NA())</f>
        <v>#N/A</v>
      </c>
      <c r="L3173" s="44">
        <f>IFERROR(_xll.qlIndexFixing(Index6M,$H3173,TRUE,_xll.ohTrigger(RecalcTrigger,Trigger6M)),NA())</f>
        <v>1.3149161295377609E-2</v>
      </c>
      <c r="M3173" s="183">
        <f>IFERROR(_xll.qlIndexFixing(Index1Y,$H3173,TRUE,_xll.ohTrigger(RecalcTrigger,Trigger1Y)),NA())</f>
        <v>1.3918403745461551E-2</v>
      </c>
      <c r="N3173" s="182">
        <f>IFERROR(_xll.qlIndexFixing(ONIndex1M,I3173,TRUE,_xll.ohTrigger(RecalcTrigger,Trigger1M)),NA())</f>
        <v>1.3249597424893622E-2</v>
      </c>
      <c r="O3173" s="44" t="e">
        <f>IFERROR(_xll.qlIndexFixing(ONIndex3M,I3173,TRUE,_xll.ohTrigger(RecalcTrigger,Trigger3M)),NA())</f>
        <v>#N/A</v>
      </c>
      <c r="P3173" s="44">
        <f>IFERROR(_xll.qlIndexFixing(ONIndex6M,I3173,TRUE,_xll.ohTrigger(RecalcTrigger,Trigger6M)),NA())</f>
        <v>1.3010433247551134E-2</v>
      </c>
      <c r="Q3173" s="183">
        <f>IFERROR(_xll.qlIndexFixing(ONIndex1Y,I3173,TRUE,_xll.ohTrigger(RecalcTrigger,Trigger1Y)),NA())</f>
        <v>1.367948257636975E-2</v>
      </c>
    </row>
    <row r="3174" spans="2:17" x14ac:dyDescent="0.2">
      <c r="B3174" s="39" t="s">
        <v>42</v>
      </c>
      <c r="D3174" s="42">
        <f>_xll.qlCalendarAdvance(Calendar,$D3173,B3174,"f",FALSE)</f>
        <v>61724</v>
      </c>
      <c r="E3174" s="177">
        <f>_xll.qlInterestRateIndexValueDate(IndexON,D3174)</f>
        <v>61724</v>
      </c>
      <c r="F3174" s="193">
        <f>IFERROR(_xll.qlIndexFixing(IndexON,D3174,TRUE,_xll.ohTrigger(RecalcTrigger,TriggerON)),NA())</f>
        <v>1.3464447538513724E-2</v>
      </c>
      <c r="H3174" s="42">
        <f>_xll.qlCalendarAdvance(Calendar,$H3173,B3174,"f",FALSE)</f>
        <v>61724</v>
      </c>
      <c r="I3174" s="177">
        <f>_xll.qlInterestRateIndexValueDate(Index1M,$H3174)</f>
        <v>61728</v>
      </c>
      <c r="J3174" s="182">
        <f>IFERROR(_xll.qlIndexFixing(Index1M,$H3174,TRUE,_xll.ohTrigger(RecalcTrigger,Trigger1M)),NA())</f>
        <v>1.3270336071136505E-2</v>
      </c>
      <c r="K3174" s="44" t="e">
        <f>IFERROR(_xll.qlIndexFixing(Index3M,H3174,TRUE,_xll.ohTrigger(RecalcTrigger,Trigger3M)),NA())</f>
        <v>#N/A</v>
      </c>
      <c r="L3174" s="44">
        <f>IFERROR(_xll.qlIndexFixing(Index6M,$H3174,TRUE,_xll.ohTrigger(RecalcTrigger,Trigger6M)),NA())</f>
        <v>1.3158355207374529E-2</v>
      </c>
      <c r="M3174" s="183">
        <f>IFERROR(_xll.qlIndexFixing(Index1Y,$H3174,TRUE,_xll.ohTrigger(RecalcTrigger,Trigger1Y)),NA())</f>
        <v>1.3925030227103763E-2</v>
      </c>
      <c r="N3174" s="182">
        <f>IFERROR(_xll.qlIndexFixing(ONIndex1M,I3174,TRUE,_xll.ohTrigger(RecalcTrigger,Trigger1M)),NA())</f>
        <v>1.3254547724903532E-2</v>
      </c>
      <c r="O3174" s="44" t="e">
        <f>IFERROR(_xll.qlIndexFixing(ONIndex3M,I3174,TRUE,_xll.ohTrigger(RecalcTrigger,Trigger3M)),NA())</f>
        <v>#N/A</v>
      </c>
      <c r="P3174" s="44">
        <f>IFERROR(_xll.qlIndexFixing(ONIndex6M,I3174,TRUE,_xll.ohTrigger(RecalcTrigger,Trigger6M)),NA())</f>
        <v>1.3017893697169214E-2</v>
      </c>
      <c r="Q3174" s="183">
        <f>IFERROR(_xll.qlIndexFixing(ONIndex1Y,I3174,TRUE,_xll.ohTrigger(RecalcTrigger,Trigger1Y)),NA())</f>
        <v>1.368527618180515E-2</v>
      </c>
    </row>
    <row r="3175" spans="2:17" x14ac:dyDescent="0.2">
      <c r="B3175" s="39" t="s">
        <v>42</v>
      </c>
      <c r="D3175" s="42">
        <f>_xll.qlCalendarAdvance(Calendar,$D3174,B3175,"f",FALSE)</f>
        <v>61731</v>
      </c>
      <c r="E3175" s="177">
        <f>_xll.qlInterestRateIndexValueDate(IndexON,D3175)</f>
        <v>61731</v>
      </c>
      <c r="F3175" s="193">
        <f>IFERROR(_xll.qlIndexFixing(IndexON,D3175,TRUE,_xll.ohTrigger(RecalcTrigger,TriggerON)),NA())</f>
        <v>1.346842312741181E-2</v>
      </c>
      <c r="H3175" s="42">
        <f>_xll.qlCalendarAdvance(Calendar,$H3174,B3175,"f",FALSE)</f>
        <v>61731</v>
      </c>
      <c r="I3175" s="177">
        <f>_xll.qlInterestRateIndexValueDate(Index1M,$H3175)</f>
        <v>61735</v>
      </c>
      <c r="J3175" s="182">
        <f>IFERROR(_xll.qlIndexFixing(Index1M,$H3175,TRUE,_xll.ohTrigger(RecalcTrigger,Trigger1M)),NA())</f>
        <v>1.3275265907592981E-2</v>
      </c>
      <c r="K3175" s="44" t="e">
        <f>IFERROR(_xll.qlIndexFixing(Index3M,H3175,TRUE,_xll.ohTrigger(RecalcTrigger,Trigger3M)),NA())</f>
        <v>#N/A</v>
      </c>
      <c r="L3175" s="44">
        <f>IFERROR(_xll.qlIndexFixing(Index6M,$H3175,TRUE,_xll.ohTrigger(RecalcTrigger,Trigger6M)),NA())</f>
        <v>1.3169180057721242E-2</v>
      </c>
      <c r="M3175" s="183">
        <f>IFERROR(_xll.qlIndexFixing(Index1Y,$H3175,TRUE,_xll.ohTrigger(RecalcTrigger,Trigger1Y)),NA())</f>
        <v>1.3930573940058099E-2</v>
      </c>
      <c r="N3175" s="182">
        <f>IFERROR(_xll.qlIndexFixing(ONIndex1M,I3175,TRUE,_xll.ohTrigger(RecalcTrigger,Trigger1M)),NA())</f>
        <v>1.325878326314367E-2</v>
      </c>
      <c r="O3175" s="44" t="e">
        <f>IFERROR(_xll.qlIndexFixing(ONIndex3M,I3175,TRUE,_xll.ohTrigger(RecalcTrigger,Trigger3M)),NA())</f>
        <v>#N/A</v>
      </c>
      <c r="P3175" s="44">
        <f>IFERROR(_xll.qlIndexFixing(ONIndex6M,I3175,TRUE,_xll.ohTrigger(RecalcTrigger,Trigger6M)),NA())</f>
        <v>1.3024333272362298E-2</v>
      </c>
      <c r="Q3175" s="183">
        <f>IFERROR(_xll.qlIndexFixing(ONIndex1Y,I3175,TRUE,_xll.ohTrigger(RecalcTrigger,Trigger1Y)),NA())</f>
        <v>1.3690232721224049E-2</v>
      </c>
    </row>
    <row r="3176" spans="2:17" x14ac:dyDescent="0.2">
      <c r="B3176" s="39" t="s">
        <v>42</v>
      </c>
      <c r="D3176" s="42">
        <f>_xll.qlCalendarAdvance(Calendar,$D3175,B3176,"f",FALSE)</f>
        <v>61738</v>
      </c>
      <c r="E3176" s="177">
        <f>_xll.qlInterestRateIndexValueDate(IndexON,D3176)</f>
        <v>61738</v>
      </c>
      <c r="F3176" s="193">
        <f>IFERROR(_xll.qlIndexFixing(IndexON,D3176,TRUE,_xll.ohTrigger(RecalcTrigger,TriggerON)),NA())</f>
        <v>1.3472391070745715E-2</v>
      </c>
      <c r="H3176" s="42">
        <f>_xll.qlCalendarAdvance(Calendar,$H3175,B3176,"f",FALSE)</f>
        <v>61738</v>
      </c>
      <c r="I3176" s="177">
        <f>_xll.qlInterestRateIndexValueDate(Index1M,$H3176)</f>
        <v>61742</v>
      </c>
      <c r="J3176" s="182">
        <f>IFERROR(_xll.qlIndexFixing(Index1M,$H3176,TRUE,_xll.ohTrigger(RecalcTrigger,Trigger1M)),NA())</f>
        <v>1.3280186154337209E-2</v>
      </c>
      <c r="K3176" s="44" t="e">
        <f>IFERROR(_xll.qlIndexFixing(Index3M,H3176,TRUE,_xll.ohTrigger(RecalcTrigger,Trigger3M)),NA())</f>
        <v>#N/A</v>
      </c>
      <c r="L3176" s="44">
        <f>IFERROR(_xll.qlIndexFixing(Index6M,$H3176,TRUE,_xll.ohTrigger(RecalcTrigger,Trigger6M)),NA())</f>
        <v>1.3177522016984381E-2</v>
      </c>
      <c r="M3176" s="183">
        <f>IFERROR(_xll.qlIndexFixing(Index1Y,$H3176,TRUE,_xll.ohTrigger(RecalcTrigger,Trigger1Y)),NA())</f>
        <v>1.3936104936630186E-2</v>
      </c>
      <c r="N3176" s="182">
        <f>IFERROR(_xll.qlIndexFixing(ONIndex1M,I3176,TRUE,_xll.ohTrigger(RecalcTrigger,Trigger1M)),NA())</f>
        <v>1.3263715865949877E-2</v>
      </c>
      <c r="O3176" s="44" t="e">
        <f>IFERROR(_xll.qlIndexFixing(ONIndex3M,I3176,TRUE,_xll.ohTrigger(RecalcTrigger,Trigger3M)),NA())</f>
        <v>#N/A</v>
      </c>
      <c r="P3176" s="44">
        <f>IFERROR(_xll.qlIndexFixing(ONIndex6M,I3176,TRUE,_xll.ohTrigger(RecalcTrigger,Trigger6M)),NA())</f>
        <v>1.3031898557960275E-2</v>
      </c>
      <c r="Q3176" s="183">
        <f>IFERROR(_xll.qlIndexFixing(ONIndex1Y,I3176,TRUE,_xll.ohTrigger(RecalcTrigger,Trigger1Y)),NA())</f>
        <v>1.369600434935947E-2</v>
      </c>
    </row>
    <row r="3177" spans="2:17" x14ac:dyDescent="0.2">
      <c r="B3177" s="39" t="s">
        <v>42</v>
      </c>
      <c r="D3177" s="42">
        <f>_xll.qlCalendarAdvance(Calendar,$D3176,B3177,"f",FALSE)</f>
        <v>61745</v>
      </c>
      <c r="E3177" s="177">
        <f>_xll.qlInterestRateIndexValueDate(IndexON,D3177)</f>
        <v>61745</v>
      </c>
      <c r="F3177" s="193">
        <f>IFERROR(_xll.qlIndexFixing(IndexON,D3177,TRUE,_xll.ohTrigger(RecalcTrigger,TriggerON)),NA())</f>
        <v>1.3476351350369953E-2</v>
      </c>
      <c r="H3177" s="42">
        <f>_xll.qlCalendarAdvance(Calendar,$H3176,B3177,"f",FALSE)</f>
        <v>61745</v>
      </c>
      <c r="I3177" s="177">
        <f>_xll.qlInterestRateIndexValueDate(Index1M,$H3177)</f>
        <v>61749</v>
      </c>
      <c r="J3177" s="182">
        <f>IFERROR(_xll.qlIndexFixing(Index1M,$H3177,TRUE,_xll.ohTrigger(RecalcTrigger,Trigger1M)),NA())</f>
        <v>1.3285096788662187E-2</v>
      </c>
      <c r="K3177" s="44" t="e">
        <f>IFERROR(_xll.qlIndexFixing(Index3M,H3177,TRUE,_xll.ohTrigger(RecalcTrigger,Trigger3M)),NA())</f>
        <v>#N/A</v>
      </c>
      <c r="L3177" s="44">
        <f>IFERROR(_xll.qlIndexFixing(Index6M,$H3177,TRUE,_xll.ohTrigger(RecalcTrigger,Trigger6M)),NA())</f>
        <v>1.3185921792395873E-2</v>
      </c>
      <c r="M3177" s="183">
        <f>IFERROR(_xll.qlIndexFixing(Index1Y,$H3177,TRUE,_xll.ohTrigger(RecalcTrigger,Trigger1Y)),NA())</f>
        <v>1.3941623188057499E-2</v>
      </c>
      <c r="N3177" s="182">
        <f>IFERROR(_xll.qlIndexFixing(ONIndex1M,I3177,TRUE,_xll.ohTrigger(RecalcTrigger,Trigger1M)),NA())</f>
        <v>1.3268638906884789E-2</v>
      </c>
      <c r="O3177" s="44" t="e">
        <f>IFERROR(_xll.qlIndexFixing(ONIndex3M,I3177,TRUE,_xll.ohTrigger(RecalcTrigger,Trigger3M)),NA())</f>
        <v>#N/A</v>
      </c>
      <c r="P3177" s="44">
        <f>IFERROR(_xll.qlIndexFixing(ONIndex6M,I3177,TRUE,_xll.ohTrigger(RecalcTrigger,Trigger6M)),NA())</f>
        <v>1.3039520390325521E-2</v>
      </c>
      <c r="Q3177" s="183">
        <f>IFERROR(_xll.qlIndexFixing(ONIndex1Y,I3177,TRUE,_xll.ohTrigger(RecalcTrigger,Trigger1Y)),NA())</f>
        <v>1.370176410355306E-2</v>
      </c>
    </row>
    <row r="3178" spans="2:17" x14ac:dyDescent="0.2">
      <c r="B3178" s="39" t="s">
        <v>42</v>
      </c>
      <c r="D3178" s="42">
        <f>_xll.qlCalendarAdvance(Calendar,$D3177,B3178,"f",FALSE)</f>
        <v>61752</v>
      </c>
      <c r="E3178" s="177">
        <f>_xll.qlInterestRateIndexValueDate(IndexON,D3178)</f>
        <v>61752</v>
      </c>
      <c r="F3178" s="193">
        <f>IFERROR(_xll.qlIndexFixing(IndexON,D3178,TRUE,_xll.ohTrigger(RecalcTrigger,TriggerON)),NA())</f>
        <v>1.348030394789923E-2</v>
      </c>
      <c r="H3178" s="42">
        <f>_xll.qlCalendarAdvance(Calendar,$H3177,B3178,"f",FALSE)</f>
        <v>61752</v>
      </c>
      <c r="I3178" s="177">
        <f>_xll.qlInterestRateIndexValueDate(Index1M,$H3178)</f>
        <v>61756</v>
      </c>
      <c r="J3178" s="182">
        <f>IFERROR(_xll.qlIndexFixing(Index1M,$H3178,TRUE,_xll.ohTrigger(RecalcTrigger,Trigger1M)),NA())</f>
        <v>1.3289997787858342E-2</v>
      </c>
      <c r="K3178" s="44" t="e">
        <f>IFERROR(_xll.qlIndexFixing(Index3M,H3178,TRUE,_xll.ohTrigger(RecalcTrigger,Trigger3M)),NA())</f>
        <v>#N/A</v>
      </c>
      <c r="L3178" s="44">
        <f>IFERROR(_xll.qlIndexFixing(Index6M,$H3178,TRUE,_xll.ohTrigger(RecalcTrigger,Trigger6M)),NA())</f>
        <v>1.3194379452690624E-2</v>
      </c>
      <c r="M3178" s="183">
        <f>IFERROR(_xll.qlIndexFixing(Index1Y,$H3178,TRUE,_xll.ohTrigger(RecalcTrigger,Trigger1Y)),NA())</f>
        <v>1.3947128665577072E-2</v>
      </c>
      <c r="N3178" s="182">
        <f>IFERROR(_xll.qlIndexFixing(ONIndex1M,I3178,TRUE,_xll.ohTrigger(RecalcTrigger,Trigger1M)),NA())</f>
        <v>1.3273552363486374E-2</v>
      </c>
      <c r="O3178" s="44" t="e">
        <f>IFERROR(_xll.qlIndexFixing(ONIndex3M,I3178,TRUE,_xll.ohTrigger(RecalcTrigger,Trigger3M)),NA())</f>
        <v>#N/A</v>
      </c>
      <c r="P3178" s="44">
        <f>IFERROR(_xll.qlIndexFixing(ONIndex6M,I3178,TRUE,_xll.ohTrigger(RecalcTrigger,Trigger6M)),NA())</f>
        <v>1.3047198837004004E-2</v>
      </c>
      <c r="Q3178" s="183">
        <f>IFERROR(_xll.qlIndexFixing(ONIndex1Y,I3178,TRUE,_xll.ohTrigger(RecalcTrigger,Trigger1Y)),NA())</f>
        <v>1.370751195542752E-2</v>
      </c>
    </row>
    <row r="3179" spans="2:17" x14ac:dyDescent="0.2">
      <c r="B3179" s="39" t="s">
        <v>42</v>
      </c>
      <c r="D3179" s="42">
        <f>_xll.qlCalendarAdvance(Calendar,$D3178,B3179,"f",FALSE)</f>
        <v>61759</v>
      </c>
      <c r="E3179" s="177">
        <f>_xll.qlInterestRateIndexValueDate(IndexON,D3179)</f>
        <v>61759</v>
      </c>
      <c r="F3179" s="193">
        <f>IFERROR(_xll.qlIndexFixing(IndexON,D3179,TRUE,_xll.ohTrigger(RecalcTrigger,TriggerON)),NA())</f>
        <v>1.3484248845188063E-2</v>
      </c>
      <c r="H3179" s="42">
        <f>_xll.qlCalendarAdvance(Calendar,$H3178,B3179,"f",FALSE)</f>
        <v>61759</v>
      </c>
      <c r="I3179" s="177">
        <f>_xll.qlInterestRateIndexValueDate(Index1M,$H3179)</f>
        <v>61763</v>
      </c>
      <c r="J3179" s="182">
        <f>IFERROR(_xll.qlIndexFixing(Index1M,$H3179,TRUE,_xll.ohTrigger(RecalcTrigger,Trigger1M)),NA())</f>
        <v>1.329310720394185E-2</v>
      </c>
      <c r="K3179" s="44" t="e">
        <f>IFERROR(_xll.qlIndexFixing(Index3M,H3179,TRUE,_xll.ohTrigger(RecalcTrigger,Trigger3M)),NA())</f>
        <v>#N/A</v>
      </c>
      <c r="L3179" s="44">
        <f>IFERROR(_xll.qlIndexFixing(Index6M,$H3179,TRUE,_xll.ohTrigger(RecalcTrigger,Trigger6M)),NA())</f>
        <v>1.3202895066609252E-2</v>
      </c>
      <c r="M3179" s="183">
        <f>IFERROR(_xll.qlIndexFixing(Index1Y,$H3179,TRUE,_xll.ohTrigger(RecalcTrigger,Trigger1Y)),NA())</f>
        <v>1.395262134042616E-2</v>
      </c>
      <c r="N3179" s="182">
        <f>IFERROR(_xll.qlIndexFixing(ONIndex1M,I3179,TRUE,_xll.ohTrigger(RecalcTrigger,Trigger1M)),NA())</f>
        <v>1.3278456213212664E-2</v>
      </c>
      <c r="O3179" s="44" t="e">
        <f>IFERROR(_xll.qlIndexFixing(ONIndex3M,I3179,TRUE,_xll.ohTrigger(RecalcTrigger,Trigger3M)),NA())</f>
        <v>#N/A</v>
      </c>
      <c r="P3179" s="44">
        <f>IFERROR(_xll.qlIndexFixing(ONIndex6M,I3179,TRUE,_xll.ohTrigger(RecalcTrigger,Trigger6M)),NA())</f>
        <v>1.3054933965541693E-2</v>
      </c>
      <c r="Q3179" s="183">
        <f>IFERROR(_xll.qlIndexFixing(ONIndex1Y,I3179,TRUE,_xll.ohTrigger(RecalcTrigger,Trigger1Y)),NA())</f>
        <v>1.3713247877085166E-2</v>
      </c>
    </row>
    <row r="3180" spans="2:17" x14ac:dyDescent="0.2">
      <c r="B3180" s="39" t="s">
        <v>42</v>
      </c>
      <c r="D3180" s="42">
        <f>_xll.qlCalendarAdvance(Calendar,$D3179,B3180,"f",FALSE)</f>
        <v>61766</v>
      </c>
      <c r="E3180" s="177">
        <f>_xll.qlInterestRateIndexValueDate(IndexON,D3180)</f>
        <v>61766</v>
      </c>
      <c r="F3180" s="193">
        <f>IFERROR(_xll.qlIndexFixing(IndexON,D3180,TRUE,_xll.ohTrigger(RecalcTrigger,TriggerON)),NA())</f>
        <v>1.3488186024090965E-2</v>
      </c>
      <c r="H3180" s="42">
        <f>_xll.qlCalendarAdvance(Calendar,$H3179,B3180,"f",FALSE)</f>
        <v>61766</v>
      </c>
      <c r="I3180" s="177">
        <f>_xll.qlInterestRateIndexValueDate(Index1M,$H3180)</f>
        <v>61770</v>
      </c>
      <c r="J3180" s="182">
        <f>IFERROR(_xll.qlIndexFixing(Index1M,$H3180,TRUE,_xll.ohTrigger(RecalcTrigger,Trigger1M)),NA())</f>
        <v>1.3297990403692124E-2</v>
      </c>
      <c r="K3180" s="44" t="e">
        <f>IFERROR(_xll.qlIndexFixing(Index3M,H3180,TRUE,_xll.ohTrigger(RecalcTrigger,Trigger3M)),NA())</f>
        <v>#N/A</v>
      </c>
      <c r="L3180" s="44">
        <f>IFERROR(_xll.qlIndexFixing(Index6M,$H3180,TRUE,_xll.ohTrigger(RecalcTrigger,Trigger6M)),NA())</f>
        <v>1.3211468702902039E-2</v>
      </c>
      <c r="M3180" s="183">
        <f>IFERROR(_xll.qlIndexFixing(Index1Y,$H3180,TRUE,_xll.ohTrigger(RecalcTrigger,Trigger1Y)),NA())</f>
        <v>1.3958101183841796E-2</v>
      </c>
      <c r="N3180" s="182">
        <f>IFERROR(_xll.qlIndexFixing(ONIndex1M,I3180,TRUE,_xll.ohTrigger(RecalcTrigger,Trigger1M)),NA())</f>
        <v>1.3283350433042074E-2</v>
      </c>
      <c r="O3180" s="44" t="e">
        <f>IFERROR(_xll.qlIndexFixing(ONIndex3M,I3180,TRUE,_xll.ohTrigger(RecalcTrigger,Trigger3M)),NA())</f>
        <v>#N/A</v>
      </c>
      <c r="P3180" s="44">
        <f>IFERROR(_xll.qlIndexFixing(ONIndex6M,I3180,TRUE,_xll.ohTrigger(RecalcTrigger,Trigger6M)),NA())</f>
        <v>1.3062725843404621E-2</v>
      </c>
      <c r="Q3180" s="183">
        <f>IFERROR(_xll.qlIndexFixing(ONIndex1Y,I3180,TRUE,_xll.ohTrigger(RecalcTrigger,Trigger1Y)),NA())</f>
        <v>1.3718971840148697E-2</v>
      </c>
    </row>
    <row r="3181" spans="2:17" x14ac:dyDescent="0.2">
      <c r="B3181" s="39" t="s">
        <v>42</v>
      </c>
      <c r="D3181" s="42">
        <f>_xll.qlCalendarAdvance(Calendar,$D3180,B3181,"f",FALSE)</f>
        <v>61773</v>
      </c>
      <c r="E3181" s="177">
        <f>_xll.qlInterestRateIndexValueDate(IndexON,D3181)</f>
        <v>61773</v>
      </c>
      <c r="F3181" s="193">
        <f>IFERROR(_xll.qlIndexFixing(IndexON,D3181,TRUE,_xll.ohTrigger(RecalcTrigger,TriggerON)),NA())</f>
        <v>1.3492115466462451E-2</v>
      </c>
      <c r="H3181" s="42">
        <f>_xll.qlCalendarAdvance(Calendar,$H3180,B3181,"f",FALSE)</f>
        <v>61773</v>
      </c>
      <c r="I3181" s="177">
        <f>_xll.qlInterestRateIndexValueDate(Index1M,$H3181)</f>
        <v>61777</v>
      </c>
      <c r="J3181" s="182">
        <f>IFERROR(_xll.qlIndexFixing(Index1M,$H3181,TRUE,_xll.ohTrigger(RecalcTrigger,Trigger1M)),NA())</f>
        <v>1.330286390592818E-2</v>
      </c>
      <c r="K3181" s="44" t="e">
        <f>IFERROR(_xll.qlIndexFixing(Index3M,H3181,TRUE,_xll.ohTrigger(RecalcTrigger,Trigger3M)),NA())</f>
        <v>#N/A</v>
      </c>
      <c r="L3181" s="44">
        <f>IFERROR(_xll.qlIndexFixing(Index6M,$H3181,TRUE,_xll.ohTrigger(RecalcTrigger,Trigger6M)),NA())</f>
        <v>1.3220100430322339E-2</v>
      </c>
      <c r="M3181" s="183">
        <f>IFERROR(_xll.qlIndexFixing(Index1Y,$H3181,TRUE,_xll.ohTrigger(RecalcTrigger,Trigger1Y)),NA())</f>
        <v>1.3963568167060361E-2</v>
      </c>
      <c r="N3181" s="182">
        <f>IFERROR(_xll.qlIndexFixing(ONIndex1M,I3181,TRUE,_xll.ohTrigger(RecalcTrigger,Trigger1M)),NA())</f>
        <v>1.3288235000512572E-2</v>
      </c>
      <c r="O3181" s="44" t="e">
        <f>IFERROR(_xll.qlIndexFixing(ONIndex3M,I3181,TRUE,_xll.ohTrigger(RecalcTrigger,Trigger3M)),NA())</f>
        <v>#N/A</v>
      </c>
      <c r="P3181" s="44">
        <f>IFERROR(_xll.qlIndexFixing(ONIndex6M,I3181,TRUE,_xll.ohTrigger(RecalcTrigger,Trigger6M)),NA())</f>
        <v>1.3070574538138757E-2</v>
      </c>
      <c r="Q3181" s="183">
        <f>IFERROR(_xll.qlIndexFixing(ONIndex1Y,I3181,TRUE,_xll.ohTrigger(RecalcTrigger,Trigger1Y)),NA())</f>
        <v>1.3724683816480621E-2</v>
      </c>
    </row>
    <row r="3182" spans="2:17" x14ac:dyDescent="0.2">
      <c r="B3182" s="39" t="s">
        <v>42</v>
      </c>
      <c r="D3182" s="42">
        <f>_xll.qlCalendarAdvance(Calendar,$D3181,B3182,"f",FALSE)</f>
        <v>61780</v>
      </c>
      <c r="E3182" s="177">
        <f>_xll.qlInterestRateIndexValueDate(IndexON,D3182)</f>
        <v>61780</v>
      </c>
      <c r="F3182" s="193">
        <f>IFERROR(_xll.qlIndexFixing(IndexON,D3182,TRUE,_xll.ohTrigger(RecalcTrigger,TriggerON)),NA())</f>
        <v>1.3496037153917229E-2</v>
      </c>
      <c r="H3182" s="42">
        <f>_xll.qlCalendarAdvance(Calendar,$H3181,B3182,"f",FALSE)</f>
        <v>61780</v>
      </c>
      <c r="I3182" s="177">
        <f>_xll.qlInterestRateIndexValueDate(Index1M,$H3182)</f>
        <v>61784</v>
      </c>
      <c r="J3182" s="182">
        <f>IFERROR(_xll.qlIndexFixing(Index1M,$H3182,TRUE,_xll.ohTrigger(RecalcTrigger,Trigger1M)),NA())</f>
        <v>1.3307727687945319E-2</v>
      </c>
      <c r="K3182" s="44" t="e">
        <f>IFERROR(_xll.qlIndexFixing(Index3M,H3182,TRUE,_xll.ohTrigger(RecalcTrigger,Trigger3M)),NA())</f>
        <v>#N/A</v>
      </c>
      <c r="L3182" s="44">
        <f>IFERROR(_xll.qlIndexFixing(Index6M,$H3182,TRUE,_xll.ohTrigger(RecalcTrigger,Trigger6M)),NA())</f>
        <v>1.3228790317629656E-2</v>
      </c>
      <c r="M3182" s="183">
        <f>IFERROR(_xll.qlIndexFixing(Index1Y,$H3182,TRUE,_xll.ohTrigger(RecalcTrigger,Trigger1Y)),NA())</f>
        <v>1.3969022261318891E-2</v>
      </c>
      <c r="N3182" s="182">
        <f>IFERROR(_xll.qlIndexFixing(ONIndex1M,I3182,TRUE,_xll.ohTrigger(RecalcTrigger,Trigger1M)),NA())</f>
        <v>1.3293109893002253E-2</v>
      </c>
      <c r="O3182" s="44" t="e">
        <f>IFERROR(_xll.qlIndexFixing(ONIndex3M,I3182,TRUE,_xll.ohTrigger(RecalcTrigger,Trigger3M)),NA())</f>
        <v>#N/A</v>
      </c>
      <c r="P3182" s="44">
        <f>IFERROR(_xll.qlIndexFixing(ONIndex6M,I3182,TRUE,_xll.ohTrigger(RecalcTrigger,Trigger6M)),NA())</f>
        <v>1.3078480117449942E-2</v>
      </c>
      <c r="Q3182" s="183">
        <f>IFERROR(_xll.qlIndexFixing(ONIndex1Y,I3182,TRUE,_xll.ohTrigger(RecalcTrigger,Trigger1Y)),NA())</f>
        <v>1.3730383778023381E-2</v>
      </c>
    </row>
    <row r="3183" spans="2:17" x14ac:dyDescent="0.2">
      <c r="B3183" s="39" t="s">
        <v>42</v>
      </c>
      <c r="D3183" s="42">
        <f>_xll.qlCalendarAdvance(Calendar,$D3182,B3183,"f",FALSE)</f>
        <v>61787</v>
      </c>
      <c r="E3183" s="177">
        <f>_xll.qlInterestRateIndexValueDate(IndexON,D3183)</f>
        <v>61787</v>
      </c>
      <c r="F3183" s="193">
        <f>IFERROR(_xll.qlIndexFixing(IndexON,D3183,TRUE,_xll.ohTrigger(RecalcTrigger,TriggerON)),NA())</f>
        <v>1.3499951068309812E-2</v>
      </c>
      <c r="H3183" s="42">
        <f>_xll.qlCalendarAdvance(Calendar,$H3182,B3183,"f",FALSE)</f>
        <v>61787</v>
      </c>
      <c r="I3183" s="177">
        <f>_xll.qlInterestRateIndexValueDate(Index1M,$H3183)</f>
        <v>61791</v>
      </c>
      <c r="J3183" s="182">
        <f>IFERROR(_xll.qlIndexFixing(Index1M,$H3183,TRUE,_xll.ohTrigger(RecalcTrigger,Trigger1M)),NA())</f>
        <v>1.3314357462071597E-2</v>
      </c>
      <c r="K3183" s="44" t="e">
        <f>IFERROR(_xll.qlIndexFixing(Index3M,H3183,TRUE,_xll.ohTrigger(RecalcTrigger,Trigger3M)),NA())</f>
        <v>#N/A</v>
      </c>
      <c r="L3183" s="44">
        <f>IFERROR(_xll.qlIndexFixing(Index6M,$H3183,TRUE,_xll.ohTrigger(RecalcTrigger,Trigger6M)),NA())</f>
        <v>1.3239314971974069E-2</v>
      </c>
      <c r="M3183" s="183">
        <f>IFERROR(_xll.qlIndexFixing(Index1Y,$H3183,TRUE,_xll.ohTrigger(RecalcTrigger,Trigger1Y)),NA())</f>
        <v>1.3974463437853324E-2</v>
      </c>
      <c r="N3183" s="182">
        <f>IFERROR(_xll.qlIndexFixing(ONIndex1M,I3183,TRUE,_xll.ohTrigger(RecalcTrigger,Trigger1M)),NA())</f>
        <v>1.3297975087729341E-2</v>
      </c>
      <c r="O3183" s="44" t="e">
        <f>IFERROR(_xll.qlIndexFixing(ONIndex3M,I3183,TRUE,_xll.ohTrigger(RecalcTrigger,Trigger3M)),NA())</f>
        <v>#N/A</v>
      </c>
      <c r="P3183" s="44">
        <f>IFERROR(_xll.qlIndexFixing(ONIndex6M,I3183,TRUE,_xll.ohTrigger(RecalcTrigger,Trigger6M)),NA())</f>
        <v>1.3086442648804208E-2</v>
      </c>
      <c r="Q3183" s="183">
        <f>IFERROR(_xll.qlIndexFixing(ONIndex1Y,I3183,TRUE,_xll.ohTrigger(RecalcTrigger,Trigger1Y)),NA())</f>
        <v>1.3736071696479613E-2</v>
      </c>
    </row>
    <row r="3184" spans="2:17" x14ac:dyDescent="0.2">
      <c r="B3184" s="39" t="s">
        <v>42</v>
      </c>
      <c r="D3184" s="42">
        <f>_xll.qlCalendarAdvance(Calendar,$D3183,B3184,"f",FALSE)</f>
        <v>61794</v>
      </c>
      <c r="E3184" s="177">
        <f>_xll.qlInterestRateIndexValueDate(IndexON,D3184)</f>
        <v>61794</v>
      </c>
      <c r="F3184" s="193">
        <f>IFERROR(_xll.qlIndexFixing(IndexON,D3184,TRUE,_xll.ohTrigger(RecalcTrigger,TriggerON)),NA())</f>
        <v>1.3503857191574653E-2</v>
      </c>
      <c r="H3184" s="42">
        <f>_xll.qlCalendarAdvance(Calendar,$H3183,B3184,"f",FALSE)</f>
        <v>61794</v>
      </c>
      <c r="I3184" s="177">
        <f>_xll.qlInterestRateIndexValueDate(Index1M,$H3184)</f>
        <v>61798</v>
      </c>
      <c r="J3184" s="182">
        <f>IFERROR(_xll.qlIndexFixing(Index1M,$H3184,TRUE,_xll.ohTrigger(RecalcTrigger,Trigger1M)),NA())</f>
        <v>1.3319200173601446E-2</v>
      </c>
      <c r="K3184" s="44" t="e">
        <f>IFERROR(_xll.qlIndexFixing(Index3M,H3184,TRUE,_xll.ohTrigger(RecalcTrigger,Trigger3M)),NA())</f>
        <v>#N/A</v>
      </c>
      <c r="L3184" s="44">
        <f>IFERROR(_xll.qlIndexFixing(Index6M,$H3184,TRUE,_xll.ohTrigger(RecalcTrigger,Trigger6M)),NA())</f>
        <v>1.3248130408070385E-2</v>
      </c>
      <c r="M3184" s="183">
        <f>IFERROR(_xll.qlIndexFixing(Index1Y,$H3184,TRUE,_xll.ohTrigger(RecalcTrigger,Trigger1Y)),NA())</f>
        <v>1.3979891667900479E-2</v>
      </c>
      <c r="N3184" s="182">
        <f>IFERROR(_xll.qlIndexFixing(ONIndex1M,I3184,TRUE,_xll.ohTrigger(RecalcTrigger,Trigger1M)),NA())</f>
        <v>1.3302830562071932E-2</v>
      </c>
      <c r="O3184" s="44" t="e">
        <f>IFERROR(_xll.qlIndexFixing(ONIndex3M,I3184,TRUE,_xll.ohTrigger(RecalcTrigger,Trigger3M)),NA())</f>
        <v>#N/A</v>
      </c>
      <c r="P3184" s="44">
        <f>IFERROR(_xll.qlIndexFixing(ONIndex6M,I3184,TRUE,_xll.ohTrigger(RecalcTrigger,Trigger6M)),NA())</f>
        <v>1.3094462199747525E-2</v>
      </c>
      <c r="Q3184" s="183">
        <f>IFERROR(_xll.qlIndexFixing(ONIndex1Y,I3184,TRUE,_xll.ohTrigger(RecalcTrigger,Trigger1Y)),NA())</f>
        <v>1.374174754379176E-2</v>
      </c>
    </row>
    <row r="3185" spans="2:17" x14ac:dyDescent="0.2">
      <c r="B3185" s="39" t="s">
        <v>42</v>
      </c>
      <c r="D3185" s="42">
        <f>_xll.qlCalendarAdvance(Calendar,$D3184,B3185,"f",FALSE)</f>
        <v>61801</v>
      </c>
      <c r="E3185" s="177">
        <f>_xll.qlInterestRateIndexValueDate(IndexON,D3185)</f>
        <v>61801</v>
      </c>
      <c r="F3185" s="193">
        <f>IFERROR(_xll.qlIndexFixing(IndexON,D3185,TRUE,_xll.ohTrigger(RecalcTrigger,TriggerON)),NA())</f>
        <v>1.3507755505326458E-2</v>
      </c>
      <c r="H3185" s="42">
        <f>_xll.qlCalendarAdvance(Calendar,$H3184,B3185,"f",FALSE)</f>
        <v>61801</v>
      </c>
      <c r="I3185" s="177">
        <f>_xll.qlInterestRateIndexValueDate(Index1M,$H3185)</f>
        <v>61805</v>
      </c>
      <c r="J3185" s="182">
        <f>IFERROR(_xll.qlIndexFixing(Index1M,$H3185,TRUE,_xll.ohTrigger(RecalcTrigger,Trigger1M)),NA())</f>
        <v>1.3324033091035437E-2</v>
      </c>
      <c r="K3185" s="44" t="e">
        <f>IFERROR(_xll.qlIndexFixing(Index3M,H3185,TRUE,_xll.ohTrigger(RecalcTrigger,Trigger3M)),NA())</f>
        <v>#N/A</v>
      </c>
      <c r="L3185" s="44">
        <f>IFERROR(_xll.qlIndexFixing(Index6M,$H3185,TRUE,_xll.ohTrigger(RecalcTrigger,Trigger6M)),NA())</f>
        <v>1.3257004224915632E-2</v>
      </c>
      <c r="M3185" s="183">
        <f>IFERROR(_xll.qlIndexFixing(Index1Y,$H3185,TRUE,_xll.ohTrigger(RecalcTrigger,Trigger1Y)),NA())</f>
        <v>1.3985306922696512E-2</v>
      </c>
      <c r="N3185" s="182">
        <f>IFERROR(_xll.qlIndexFixing(ONIndex1M,I3185,TRUE,_xll.ohTrigger(RecalcTrigger,Trigger1M)),NA())</f>
        <v>1.330767629324825E-2</v>
      </c>
      <c r="O3185" s="44" t="e">
        <f>IFERROR(_xll.qlIndexFixing(ONIndex3M,I3185,TRUE,_xll.ohTrigger(RecalcTrigger,Trigger3M)),NA())</f>
        <v>#N/A</v>
      </c>
      <c r="P3185" s="44">
        <f>IFERROR(_xll.qlIndexFixing(ONIndex6M,I3185,TRUE,_xll.ohTrigger(RecalcTrigger,Trigger6M)),NA())</f>
        <v>1.3102538837905797E-2</v>
      </c>
      <c r="Q3185" s="183">
        <f>IFERROR(_xll.qlIndexFixing(ONIndex1Y,I3185,TRUE,_xll.ohTrigger(RecalcTrigger,Trigger1Y)),NA())</f>
        <v>1.3747411291742395E-2</v>
      </c>
    </row>
    <row r="3186" spans="2:17" x14ac:dyDescent="0.2">
      <c r="B3186" s="39" t="s">
        <v>42</v>
      </c>
      <c r="D3186" s="42">
        <f>_xll.qlCalendarAdvance(Calendar,$D3185,B3186,"f",FALSE)</f>
        <v>61808</v>
      </c>
      <c r="E3186" s="177">
        <f>_xll.qlInterestRateIndexValueDate(IndexON,D3186)</f>
        <v>61808</v>
      </c>
      <c r="F3186" s="193">
        <f>IFERROR(_xll.qlIndexFixing(IndexON,D3186,TRUE,_xll.ohTrigger(RecalcTrigger,TriggerON)),NA())</f>
        <v>1.3511645991419741E-2</v>
      </c>
      <c r="H3186" s="42">
        <f>_xll.qlCalendarAdvance(Calendar,$H3185,B3186,"f",FALSE)</f>
        <v>61808</v>
      </c>
      <c r="I3186" s="177">
        <f>_xll.qlInterestRateIndexValueDate(Index1M,$H3186)</f>
        <v>61812</v>
      </c>
      <c r="J3186" s="182">
        <f>IFERROR(_xll.qlIndexFixing(Index1M,$H3186,TRUE,_xll.ohTrigger(RecalcTrigger,Trigger1M)),NA())</f>
        <v>1.3328856191669155E-2</v>
      </c>
      <c r="K3186" s="44" t="e">
        <f>IFERROR(_xll.qlIndexFixing(Index3M,H3186,TRUE,_xll.ohTrigger(RecalcTrigger,Trigger3M)),NA())</f>
        <v>#N/A</v>
      </c>
      <c r="L3186" s="44">
        <f>IFERROR(_xll.qlIndexFixing(Index6M,$H3186,TRUE,_xll.ohTrigger(RecalcTrigger,Trigger6M)),NA())</f>
        <v>1.3265936491309124E-2</v>
      </c>
      <c r="M3186" s="183">
        <f>IFERROR(_xll.qlIndexFixing(Index1Y,$H3186,TRUE,_xll.ohTrigger(RecalcTrigger,Trigger1Y)),NA())</f>
        <v>1.3990709173477804E-2</v>
      </c>
      <c r="N3186" s="182">
        <f>IFERROR(_xll.qlIndexFixing(ONIndex1M,I3186,TRUE,_xll.ohTrigger(RecalcTrigger,Trigger1M)),NA())</f>
        <v>1.3312512258716325E-2</v>
      </c>
      <c r="O3186" s="44" t="e">
        <f>IFERROR(_xll.qlIndexFixing(ONIndex3M,I3186,TRUE,_xll.ohTrigger(RecalcTrigger,Trigger3M)),NA())</f>
        <v>#N/A</v>
      </c>
      <c r="P3186" s="44">
        <f>IFERROR(_xll.qlIndexFixing(ONIndex6M,I3186,TRUE,_xll.ohTrigger(RecalcTrigger,Trigger6M)),NA())</f>
        <v>1.3110672630824993E-2</v>
      </c>
      <c r="Q3186" s="183">
        <f>IFERROR(_xll.qlIndexFixing(ONIndex1Y,I3186,TRUE,_xll.ohTrigger(RecalcTrigger,Trigger1Y)),NA())</f>
        <v>1.3753062912353897E-2</v>
      </c>
    </row>
    <row r="3187" spans="2:17" x14ac:dyDescent="0.2">
      <c r="B3187" s="39" t="s">
        <v>42</v>
      </c>
      <c r="D3187" s="42">
        <f>_xll.qlCalendarAdvance(Calendar,$D3186,B3187,"f",FALSE)</f>
        <v>61815</v>
      </c>
      <c r="E3187" s="177">
        <f>_xll.qlInterestRateIndexValueDate(IndexON,D3187)</f>
        <v>61815</v>
      </c>
      <c r="F3187" s="193">
        <f>IFERROR(_xll.qlIndexFixing(IndexON,D3187,TRUE,_xll.ohTrigger(RecalcTrigger,TriggerON)),NA())</f>
        <v>1.3515528631549145E-2</v>
      </c>
      <c r="H3187" s="42">
        <f>_xll.qlCalendarAdvance(Calendar,$H3186,B3187,"f",FALSE)</f>
        <v>61815</v>
      </c>
      <c r="I3187" s="177">
        <f>_xll.qlInterestRateIndexValueDate(Index1M,$H3187)</f>
        <v>61819</v>
      </c>
      <c r="J3187" s="182">
        <f>IFERROR(_xll.qlIndexFixing(Index1M,$H3187,TRUE,_xll.ohTrigger(RecalcTrigger,Trigger1M)),NA())</f>
        <v>1.3333669452793018E-2</v>
      </c>
      <c r="K3187" s="44" t="e">
        <f>IFERROR(_xll.qlIndexFixing(Index3M,H3187,TRUE,_xll.ohTrigger(RecalcTrigger,Trigger3M)),NA())</f>
        <v>#N/A</v>
      </c>
      <c r="L3187" s="44">
        <f>IFERROR(_xll.qlIndexFixing(Index6M,$H3187,TRUE,_xll.ohTrigger(RecalcTrigger,Trigger6M)),NA())</f>
        <v>1.3274020689738033E-2</v>
      </c>
      <c r="M3187" s="183">
        <f>IFERROR(_xll.qlIndexFixing(Index1Y,$H3187,TRUE,_xll.ohTrigger(RecalcTrigger,Trigger1Y)),NA())</f>
        <v>1.3996098391480076E-2</v>
      </c>
      <c r="N3187" s="182">
        <f>IFERROR(_xll.qlIndexFixing(ONIndex1M,I3187,TRUE,_xll.ohTrigger(RecalcTrigger,Trigger1M)),NA())</f>
        <v>1.3317338435774317E-2</v>
      </c>
      <c r="O3187" s="44" t="e">
        <f>IFERROR(_xll.qlIndexFixing(ONIndex3M,I3187,TRUE,_xll.ohTrigger(RecalcTrigger,Trigger3M)),NA())</f>
        <v>#N/A</v>
      </c>
      <c r="P3187" s="44">
        <f>IFERROR(_xll.qlIndexFixing(ONIndex6M,I3187,TRUE,_xll.ohTrigger(RecalcTrigger,Trigger6M)),NA())</f>
        <v>1.3118863645971146E-2</v>
      </c>
      <c r="Q3187" s="183">
        <f>IFERROR(_xll.qlIndexFixing(ONIndex1Y,I3187,TRUE,_xll.ohTrigger(RecalcTrigger,Trigger1Y)),NA())</f>
        <v>1.3758702377328902E-2</v>
      </c>
    </row>
    <row r="3188" spans="2:17" x14ac:dyDescent="0.2">
      <c r="B3188" s="39" t="s">
        <v>42</v>
      </c>
      <c r="D3188" s="42">
        <f>_xll.qlCalendarAdvance(Calendar,$D3187,B3188,"f",FALSE)</f>
        <v>61822</v>
      </c>
      <c r="E3188" s="177">
        <f>_xll.qlInterestRateIndexValueDate(IndexON,D3188)</f>
        <v>61822</v>
      </c>
      <c r="F3188" s="193">
        <f>IFERROR(_xll.qlIndexFixing(IndexON,D3188,TRUE,_xll.ohTrigger(RecalcTrigger,TriggerON)),NA())</f>
        <v>1.3519403407808994E-2</v>
      </c>
      <c r="H3188" s="42">
        <f>_xll.qlCalendarAdvance(Calendar,$H3187,B3188,"f",FALSE)</f>
        <v>61822</v>
      </c>
      <c r="I3188" s="177">
        <f>_xll.qlInterestRateIndexValueDate(Index1M,$H3188)</f>
        <v>61826</v>
      </c>
      <c r="J3188" s="182">
        <f>IFERROR(_xll.qlIndexFixing(Index1M,$H3188,TRUE,_xll.ohTrigger(RecalcTrigger,Trigger1M)),NA())</f>
        <v>1.3337883598388167E-2</v>
      </c>
      <c r="K3188" s="44" t="e">
        <f>IFERROR(_xll.qlIndexFixing(Index3M,H3188,TRUE,_xll.ohTrigger(RecalcTrigger,Trigger3M)),NA())</f>
        <v>#N/A</v>
      </c>
      <c r="L3188" s="44">
        <f>IFERROR(_xll.qlIndexFixing(Index6M,$H3188,TRUE,_xll.ohTrigger(RecalcTrigger,Trigger6M)),NA())</f>
        <v>1.3283065520764697E-2</v>
      </c>
      <c r="M3188" s="183">
        <f>IFERROR(_xll.qlIndexFixing(Index1Y,$H3188,TRUE,_xll.ohTrigger(RecalcTrigger,Trigger1Y)),NA())</f>
        <v>1.4001474547939048E-2</v>
      </c>
      <c r="N3188" s="182">
        <f>IFERROR(_xll.qlIndexFixing(ONIndex1M,I3188,TRUE,_xll.ohTrigger(RecalcTrigger,Trigger1M)),NA())</f>
        <v>1.3322154801720387E-2</v>
      </c>
      <c r="O3188" s="44" t="e">
        <f>IFERROR(_xll.qlIndexFixing(ONIndex3M,I3188,TRUE,_xll.ohTrigger(RecalcTrigger,Trigger3M)),NA())</f>
        <v>#N/A</v>
      </c>
      <c r="P3188" s="44">
        <f>IFERROR(_xll.qlIndexFixing(ONIndex6M,I3188,TRUE,_xll.ohTrigger(RecalcTrigger,Trigger6M)),NA())</f>
        <v>1.3127111951130033E-2</v>
      </c>
      <c r="Q3188" s="183">
        <f>IFERROR(_xll.qlIndexFixing(ONIndex1Y,I3188,TRUE,_xll.ohTrigger(RecalcTrigger,Trigger1Y)),NA())</f>
        <v>1.3764329658449981E-2</v>
      </c>
    </row>
    <row r="3189" spans="2:17" x14ac:dyDescent="0.2">
      <c r="B3189" s="39" t="s">
        <v>42</v>
      </c>
      <c r="D3189" s="42">
        <f>_xll.qlCalendarAdvance(Calendar,$D3188,B3189,"f",FALSE)</f>
        <v>61829</v>
      </c>
      <c r="E3189" s="177">
        <f>_xll.qlInterestRateIndexValueDate(IndexON,D3189)</f>
        <v>61829</v>
      </c>
      <c r="F3189" s="193">
        <f>IFERROR(_xll.qlIndexFixing(IndexON,D3189,TRUE,_xll.ohTrigger(RecalcTrigger,TriggerON)),NA())</f>
        <v>1.3525389714363456E-2</v>
      </c>
      <c r="H3189" s="42">
        <f>_xll.qlCalendarAdvance(Calendar,$H3188,B3189,"f",FALSE)</f>
        <v>61829</v>
      </c>
      <c r="I3189" s="177">
        <f>_xll.qlInterestRateIndexValueDate(Index1M,$H3189)</f>
        <v>61835</v>
      </c>
      <c r="J3189" s="182">
        <f>IFERROR(_xll.qlIndexFixing(Index1M,$H3189,TRUE,_xll.ohTrigger(RecalcTrigger,Trigger1M)),NA())</f>
        <v>1.3344045551354711E-2</v>
      </c>
      <c r="K3189" s="44" t="e">
        <f>IFERROR(_xll.qlIndexFixing(Index3M,H3189,TRUE,_xll.ohTrigger(RecalcTrigger,Trigger3M)),NA())</f>
        <v>#N/A</v>
      </c>
      <c r="L3189" s="44">
        <f>IFERROR(_xll.qlIndexFixing(Index6M,$H3189,TRUE,_xll.ohTrigger(RecalcTrigger,Trigger6M)),NA())</f>
        <v>1.329478077652123E-2</v>
      </c>
      <c r="M3189" s="183">
        <f>IFERROR(_xll.qlIndexFixing(Index1Y,$H3189,TRUE,_xll.ohTrigger(RecalcTrigger,Trigger1Y)),NA())</f>
        <v>1.4008367510338487E-2</v>
      </c>
      <c r="N3189" s="182">
        <f>IFERROR(_xll.qlIndexFixing(ONIndex1M,I3189,TRUE,_xll.ohTrigger(RecalcTrigger,Trigger1M)),NA())</f>
        <v>1.3329511706992037E-2</v>
      </c>
      <c r="O3189" s="44" t="e">
        <f>IFERROR(_xll.qlIndexFixing(ONIndex3M,I3189,TRUE,_xll.ohTrigger(RecalcTrigger,Trigger3M)),NA())</f>
        <v>#N/A</v>
      </c>
      <c r="P3189" s="44">
        <f>IFERROR(_xll.qlIndexFixing(ONIndex6M,I3189,TRUE,_xll.ohTrigger(RecalcTrigger,Trigger6M)),NA())</f>
        <v>1.3139474691721276E-2</v>
      </c>
      <c r="Q3189" s="183">
        <f>IFERROR(_xll.qlIndexFixing(ONIndex1Y,I3189,TRUE,_xll.ohTrigger(RecalcTrigger,Trigger1Y)),NA())</f>
        <v>1.3772874246020805E-2</v>
      </c>
    </row>
    <row r="3190" spans="2:17" x14ac:dyDescent="0.2">
      <c r="B3190" s="39" t="s">
        <v>42</v>
      </c>
      <c r="D3190" s="42">
        <f>_xll.qlCalendarAdvance(Calendar,$D3189,B3190,"f",FALSE)</f>
        <v>61836</v>
      </c>
      <c r="E3190" s="177">
        <f>_xll.qlInterestRateIndexValueDate(IndexON,D3190)</f>
        <v>61836</v>
      </c>
      <c r="F3190" s="193">
        <f>IFERROR(_xll.qlIndexFixing(IndexON,D3190,TRUE,_xll.ohTrigger(RecalcTrigger,TriggerON)),NA())</f>
        <v>1.352712929501898E-2</v>
      </c>
      <c r="H3190" s="42">
        <f>_xll.qlCalendarAdvance(Calendar,$H3189,B3190,"f",FALSE)</f>
        <v>61836</v>
      </c>
      <c r="I3190" s="177">
        <f>_xll.qlInterestRateIndexValueDate(Index1M,$H3190)</f>
        <v>61840</v>
      </c>
      <c r="J3190" s="182">
        <f>IFERROR(_xll.qlIndexFixing(Index1M,$H3190,TRUE,_xll.ohTrigger(RecalcTrigger,Trigger1M)),NA())</f>
        <v>1.3347461781506809E-2</v>
      </c>
      <c r="K3190" s="44" t="e">
        <f>IFERROR(_xll.qlIndexFixing(Index3M,H3190,TRUE,_xll.ohTrigger(RecalcTrigger,Trigger3M)),NA())</f>
        <v>#N/A</v>
      </c>
      <c r="L3190" s="44">
        <f>IFERROR(_xll.qlIndexFixing(Index6M,$H3190,TRUE,_xll.ohTrigger(RecalcTrigger,Trigger6M)),NA())</f>
        <v>1.3301331197699382E-2</v>
      </c>
      <c r="M3190" s="183">
        <f>IFERROR(_xll.qlIndexFixing(Index1Y,$H3190,TRUE,_xll.ohTrigger(RecalcTrigger,Trigger1Y)),NA())</f>
        <v>1.4012187561171735E-2</v>
      </c>
      <c r="N3190" s="182">
        <f>IFERROR(_xll.qlIndexFixing(ONIndex1M,I3190,TRUE,_xll.ohTrigger(RecalcTrigger,Trigger1M)),NA())</f>
        <v>1.3331758009789141E-2</v>
      </c>
      <c r="O3190" s="44" t="e">
        <f>IFERROR(_xll.qlIndexFixing(ONIndex3M,I3190,TRUE,_xll.ohTrigger(RecalcTrigger,Trigger3M)),NA())</f>
        <v>#N/A</v>
      </c>
      <c r="P3190" s="44">
        <f>IFERROR(_xll.qlIndexFixing(ONIndex6M,I3190,TRUE,_xll.ohTrigger(RecalcTrigger,Trigger6M)),NA())</f>
        <v>1.3143780701190266E-2</v>
      </c>
      <c r="Q3190" s="183">
        <f>IFERROR(_xll.qlIndexFixing(ONIndex1Y,I3190,TRUE,_xll.ohTrigger(RecalcTrigger,Trigger1Y)),NA())</f>
        <v>1.37755475568202E-2</v>
      </c>
    </row>
    <row r="3191" spans="2:17" x14ac:dyDescent="0.2">
      <c r="B3191" s="39" t="s">
        <v>42</v>
      </c>
      <c r="D3191" s="42">
        <f>_xll.qlCalendarAdvance(Calendar,$D3190,B3191,"f",FALSE)</f>
        <v>61843</v>
      </c>
      <c r="E3191" s="177">
        <f>_xll.qlInterestRateIndexValueDate(IndexON,D3191)</f>
        <v>61843</v>
      </c>
      <c r="F3191" s="193">
        <f>IFERROR(_xll.qlIndexFixing(IndexON,D3191,TRUE,_xll.ohTrigger(RecalcTrigger,TriggerON)),NA())</f>
        <v>1.3530980369917955E-2</v>
      </c>
      <c r="H3191" s="42">
        <f>_xll.qlCalendarAdvance(Calendar,$H3190,B3191,"f",FALSE)</f>
        <v>61843</v>
      </c>
      <c r="I3191" s="177">
        <f>_xll.qlInterestRateIndexValueDate(Index1M,$H3191)</f>
        <v>61847</v>
      </c>
      <c r="J3191" s="182">
        <f>IFERROR(_xll.qlIndexFixing(Index1M,$H3191,TRUE,_xll.ohTrigger(RecalcTrigger,Trigger1M)),NA())</f>
        <v>1.3352235991795247E-2</v>
      </c>
      <c r="K3191" s="44" t="e">
        <f>IFERROR(_xll.qlIndexFixing(Index3M,H3191,TRUE,_xll.ohTrigger(RecalcTrigger,Trigger3M)),NA())</f>
        <v>#N/A</v>
      </c>
      <c r="L3191" s="44">
        <f>IFERROR(_xll.qlIndexFixing(Index6M,$H3191,TRUE,_xll.ohTrigger(RecalcTrigger,Trigger6M)),NA())</f>
        <v>1.3310552181250308E-2</v>
      </c>
      <c r="M3191" s="183">
        <f>IFERROR(_xll.qlIndexFixing(Index1Y,$H3191,TRUE,_xll.ohTrigger(RecalcTrigger,Trigger1Y)),NA())</f>
        <v>1.4017524360416672E-2</v>
      </c>
      <c r="N3191" s="182">
        <f>IFERROR(_xll.qlIndexFixing(ONIndex1M,I3191,TRUE,_xll.ohTrigger(RecalcTrigger,Trigger1M)),NA())</f>
        <v>1.3337227826788478E-2</v>
      </c>
      <c r="O3191" s="44" t="e">
        <f>IFERROR(_xll.qlIndexFixing(ONIndex3M,I3191,TRUE,_xll.ohTrigger(RecalcTrigger,Trigger3M)),NA())</f>
        <v>#N/A</v>
      </c>
      <c r="P3191" s="44">
        <f>IFERROR(_xll.qlIndexFixing(ONIndex6M,I3191,TRUE,_xll.ohTrigger(RecalcTrigger,Trigger6M)),NA())</f>
        <v>1.3153408918373799E-2</v>
      </c>
      <c r="Q3191" s="183">
        <f>IFERROR(_xll.qlIndexFixing(ONIndex1Y,I3191,TRUE,_xll.ohTrigger(RecalcTrigger,Trigger1Y)),NA())</f>
        <v>1.3781935766061792E-2</v>
      </c>
    </row>
    <row r="3192" spans="2:17" x14ac:dyDescent="0.2">
      <c r="B3192" s="39" t="s">
        <v>42</v>
      </c>
      <c r="D3192" s="42">
        <f>_xll.qlCalendarAdvance(Calendar,$D3191,B3192,"f",FALSE)</f>
        <v>61850</v>
      </c>
      <c r="E3192" s="177">
        <f>_xll.qlInterestRateIndexValueDate(IndexON,D3192)</f>
        <v>61850</v>
      </c>
      <c r="F3192" s="193">
        <f>IFERROR(_xll.qlIndexFixing(IndexON,D3192,TRUE,_xll.ohTrigger(RecalcTrigger,TriggerON)),NA())</f>
        <v>1.3534823507725946E-2</v>
      </c>
      <c r="H3192" s="42">
        <f>_xll.qlCalendarAdvance(Calendar,$H3191,B3192,"f",FALSE)</f>
        <v>61850</v>
      </c>
      <c r="I3192" s="177">
        <f>_xll.qlInterestRateIndexValueDate(Index1M,$H3192)</f>
        <v>61854</v>
      </c>
      <c r="J3192" s="182">
        <f>IFERROR(_xll.qlIndexFixing(Index1M,$H3192,TRUE,_xll.ohTrigger(RecalcTrigger,Trigger1M)),NA())</f>
        <v>1.335758737093197E-2</v>
      </c>
      <c r="K3192" s="44" t="e">
        <f>IFERROR(_xll.qlIndexFixing(Index3M,H3192,TRUE,_xll.ohTrigger(RecalcTrigger,Trigger3M)),NA())</f>
        <v>#N/A</v>
      </c>
      <c r="L3192" s="44">
        <f>IFERROR(_xll.qlIndexFixing(Index6M,$H3192,TRUE,_xll.ohTrigger(RecalcTrigger,Trigger6M)),NA())</f>
        <v>1.3320761383819759E-2</v>
      </c>
      <c r="M3192" s="183">
        <f>IFERROR(_xll.qlIndexFixing(Index1Y,$H3192,TRUE,_xll.ohTrigger(RecalcTrigger,Trigger1Y)),NA())</f>
        <v>1.4022847983061415E-2</v>
      </c>
      <c r="N3192" s="182">
        <f>IFERROR(_xll.qlIndexFixing(ONIndex1M,I3192,TRUE,_xll.ohTrigger(RecalcTrigger,Trigger1M)),NA())</f>
        <v>1.3341321701387798E-2</v>
      </c>
      <c r="O3192" s="44" t="e">
        <f>IFERROR(_xll.qlIndexFixing(ONIndex3M,I3192,TRUE,_xll.ohTrigger(RecalcTrigger,Trigger3M)),NA())</f>
        <v>#N/A</v>
      </c>
      <c r="P3192" s="44">
        <f>IFERROR(_xll.qlIndexFixing(ONIndex6M,I3192,TRUE,_xll.ohTrigger(RecalcTrigger,Trigger6M)),NA())</f>
        <v>1.3160679421293509E-2</v>
      </c>
      <c r="Q3192" s="183">
        <f>IFERROR(_xll.qlIndexFixing(ONIndex1Y,I3192,TRUE,_xll.ohTrigger(RecalcTrigger,Trigger1Y)),NA())</f>
        <v>1.3786716382124808E-2</v>
      </c>
    </row>
    <row r="3193" spans="2:17" x14ac:dyDescent="0.2">
      <c r="B3193" s="39" t="s">
        <v>42</v>
      </c>
      <c r="D3193" s="42">
        <f>_xll.qlCalendarAdvance(Calendar,$D3192,B3193,"f",FALSE)</f>
        <v>61857</v>
      </c>
      <c r="E3193" s="177">
        <f>_xll.qlInterestRateIndexValueDate(IndexON,D3193)</f>
        <v>61857</v>
      </c>
      <c r="F3193" s="193">
        <f>IFERROR(_xll.qlIndexFixing(IndexON,D3193,TRUE,_xll.ohTrigger(RecalcTrigger,TriggerON)),NA())</f>
        <v>1.3538658690537275E-2</v>
      </c>
      <c r="H3193" s="42">
        <f>_xll.qlCalendarAdvance(Calendar,$H3192,B3193,"f",FALSE)</f>
        <v>61857</v>
      </c>
      <c r="I3193" s="177">
        <f>_xll.qlInterestRateIndexValueDate(Index1M,$H3193)</f>
        <v>61861</v>
      </c>
      <c r="J3193" s="182">
        <f>IFERROR(_xll.qlIndexFixing(Index1M,$H3193,TRUE,_xll.ohTrigger(RecalcTrigger,Trigger1M)),NA())</f>
        <v>1.3362341118100781E-2</v>
      </c>
      <c r="K3193" s="44" t="e">
        <f>IFERROR(_xll.qlIndexFixing(Index3M,H3193,TRUE,_xll.ohTrigger(RecalcTrigger,Trigger3M)),NA())</f>
        <v>#N/A</v>
      </c>
      <c r="L3193" s="44">
        <f>IFERROR(_xll.qlIndexFixing(Index6M,$H3193,TRUE,_xll.ohTrigger(RecalcTrigger,Trigger6M)),NA())</f>
        <v>1.3330104724004345E-2</v>
      </c>
      <c r="M3193" s="183">
        <f>IFERROR(_xll.qlIndexFixing(Index1Y,$H3193,TRUE,_xll.ohTrigger(RecalcTrigger,Trigger1Y)),NA())</f>
        <v>1.4028158400341245E-2</v>
      </c>
      <c r="N3193" s="182">
        <f>IFERROR(_xll.qlIndexFixing(ONIndex1M,I3193,TRUE,_xll.ohTrigger(RecalcTrigger,Trigger1M)),NA())</f>
        <v>1.33460886718062E-2</v>
      </c>
      <c r="O3193" s="44" t="e">
        <f>IFERROR(_xll.qlIndexFixing(ONIndex3M,I3193,TRUE,_xll.ohTrigger(RecalcTrigger,Trigger3M)),NA())</f>
        <v>#N/A</v>
      </c>
      <c r="P3193" s="44">
        <f>IFERROR(_xll.qlIndexFixing(ONIndex6M,I3193,TRUE,_xll.ohTrigger(RecalcTrigger,Trigger6M)),NA())</f>
        <v>1.3169215189066108E-2</v>
      </c>
      <c r="Q3193" s="183">
        <f>IFERROR(_xll.qlIndexFixing(ONIndex1Y,I3193,TRUE,_xll.ohTrigger(RecalcTrigger,Trigger1Y)),NA())</f>
        <v>1.3792282322153682E-2</v>
      </c>
    </row>
    <row r="3194" spans="2:17" x14ac:dyDescent="0.2">
      <c r="B3194" s="39" t="s">
        <v>42</v>
      </c>
      <c r="D3194" s="42">
        <f>_xll.qlCalendarAdvance(Calendar,$D3193,B3194,"f",FALSE)</f>
        <v>61864</v>
      </c>
      <c r="E3194" s="177">
        <f>_xll.qlInterestRateIndexValueDate(IndexON,D3194)</f>
        <v>61864</v>
      </c>
      <c r="F3194" s="193">
        <f>IFERROR(_xll.qlIndexFixing(IndexON,D3194,TRUE,_xll.ohTrigger(RecalcTrigger,TriggerON)),NA())</f>
        <v>1.3542485900046586E-2</v>
      </c>
      <c r="H3194" s="42">
        <f>_xll.qlCalendarAdvance(Calendar,$H3193,B3194,"f",FALSE)</f>
        <v>61864</v>
      </c>
      <c r="I3194" s="177">
        <f>_xll.qlInterestRateIndexValueDate(Index1M,$H3194)</f>
        <v>61868</v>
      </c>
      <c r="J3194" s="182">
        <f>IFERROR(_xll.qlIndexFixing(Index1M,$H3194,TRUE,_xll.ohTrigger(RecalcTrigger,Trigger1M)),NA())</f>
        <v>1.3367084866792705E-2</v>
      </c>
      <c r="K3194" s="44" t="e">
        <f>IFERROR(_xll.qlIndexFixing(Index3M,H3194,TRUE,_xll.ohTrigger(RecalcTrigger,Trigger3M)),NA())</f>
        <v>#N/A</v>
      </c>
      <c r="L3194" s="44">
        <f>IFERROR(_xll.qlIndexFixing(Index6M,$H3194,TRUE,_xll.ohTrigger(RecalcTrigger,Trigger6M)),NA())</f>
        <v>1.3339507064372799E-2</v>
      </c>
      <c r="M3194" s="183">
        <f>IFERROR(_xll.qlIndexFixing(Index1Y,$H3194,TRUE,_xll.ohTrigger(RecalcTrigger,Trigger1Y)),NA())</f>
        <v>1.4033455583491668E-2</v>
      </c>
      <c r="N3194" s="182">
        <f>IFERROR(_xll.qlIndexFixing(ONIndex1M,I3194,TRUE,_xll.ohTrigger(RecalcTrigger,Trigger1M)),NA())</f>
        <v>1.3350845695141444E-2</v>
      </c>
      <c r="O3194" s="44" t="e">
        <f>IFERROR(_xll.qlIndexFixing(ONIndex3M,I3194,TRUE,_xll.ohTrigger(RecalcTrigger,Trigger3M)),NA())</f>
        <v>#N/A</v>
      </c>
      <c r="P3194" s="44">
        <f>IFERROR(_xll.qlIndexFixing(ONIndex6M,I3194,TRUE,_xll.ohTrigger(RecalcTrigger,Trigger6M)),NA())</f>
        <v>1.3177808652127254E-2</v>
      </c>
      <c r="Q3194" s="183">
        <f>IFERROR(_xll.qlIndexFixing(ONIndex1Y,I3194,TRUE,_xll.ohTrigger(RecalcTrigger,Trigger1Y)),NA())</f>
        <v>1.3797835909343803E-2</v>
      </c>
    </row>
    <row r="3195" spans="2:17" x14ac:dyDescent="0.2">
      <c r="B3195" s="39" t="s">
        <v>42</v>
      </c>
      <c r="D3195" s="42">
        <f>_xll.qlCalendarAdvance(Calendar,$D3194,B3195,"f",FALSE)</f>
        <v>61871</v>
      </c>
      <c r="E3195" s="177">
        <f>_xll.qlInterestRateIndexValueDate(IndexON,D3195)</f>
        <v>61871</v>
      </c>
      <c r="F3195" s="193">
        <f>IFERROR(_xll.qlIndexFixing(IndexON,D3195,TRUE,_xll.ohTrigger(RecalcTrigger,TriggerON)),NA())</f>
        <v>1.3546305118028457E-2</v>
      </c>
      <c r="H3195" s="42">
        <f>_xll.qlCalendarAdvance(Calendar,$H3194,B3195,"f",FALSE)</f>
        <v>61871</v>
      </c>
      <c r="I3195" s="177">
        <f>_xll.qlInterestRateIndexValueDate(Index1M,$H3195)</f>
        <v>61875</v>
      </c>
      <c r="J3195" s="182">
        <f>IFERROR(_xll.qlIndexFixing(Index1M,$H3195,TRUE,_xll.ohTrigger(RecalcTrigger,Trigger1M)),NA())</f>
        <v>1.3371818594303324E-2</v>
      </c>
      <c r="K3195" s="44" t="e">
        <f>IFERROR(_xll.qlIndexFixing(Index3M,H3195,TRUE,_xll.ohTrigger(RecalcTrigger,Trigger3M)),NA())</f>
        <v>#N/A</v>
      </c>
      <c r="L3195" s="44">
        <f>IFERROR(_xll.qlIndexFixing(Index6M,$H3195,TRUE,_xll.ohTrigger(RecalcTrigger,Trigger6M)),NA())</f>
        <v>1.3348968473784389E-2</v>
      </c>
      <c r="M3195" s="183">
        <f>IFERROR(_xll.qlIndexFixing(Index1Y,$H3195,TRUE,_xll.ohTrigger(RecalcTrigger,Trigger1Y)),NA())</f>
        <v>1.4038739503747965E-2</v>
      </c>
      <c r="N3195" s="182">
        <f>IFERROR(_xll.qlIndexFixing(ONIndex1M,I3195,TRUE,_xll.ohTrigger(RecalcTrigger,Trigger1M)),NA())</f>
        <v>1.3355592748531819E-2</v>
      </c>
      <c r="O3195" s="44" t="e">
        <f>IFERROR(_xll.qlIndexFixing(ONIndex3M,I3195,TRUE,_xll.ohTrigger(RecalcTrigger,Trigger3M)),NA())</f>
        <v>#N/A</v>
      </c>
      <c r="P3195" s="44">
        <f>IFERROR(_xll.qlIndexFixing(ONIndex6M,I3195,TRUE,_xll.ohTrigger(RecalcTrigger,Trigger6M)),NA())</f>
        <v>1.3186459877863044E-2</v>
      </c>
      <c r="Q3195" s="183">
        <f>IFERROR(_xll.qlIndexFixing(ONIndex1Y,I3195,TRUE,_xll.ohTrigger(RecalcTrigger,Trigger1Y)),NA())</f>
        <v>1.3803377115637616E-2</v>
      </c>
    </row>
    <row r="3196" spans="2:17" x14ac:dyDescent="0.2">
      <c r="B3196" s="39" t="s">
        <v>42</v>
      </c>
      <c r="D3196" s="42">
        <f>_xll.qlCalendarAdvance(Calendar,$D3195,B3196,"f",FALSE)</f>
        <v>61878</v>
      </c>
      <c r="E3196" s="177">
        <f>_xll.qlInterestRateIndexValueDate(IndexON,D3196)</f>
        <v>61878</v>
      </c>
      <c r="F3196" s="193">
        <f>IFERROR(_xll.qlIndexFixing(IndexON,D3196,TRUE,_xll.ohTrigger(RecalcTrigger,TriggerON)),NA())</f>
        <v>1.3550116326257466E-2</v>
      </c>
      <c r="H3196" s="42">
        <f>_xll.qlCalendarAdvance(Calendar,$H3195,B3196,"f",FALSE)</f>
        <v>61878</v>
      </c>
      <c r="I3196" s="177">
        <f>_xll.qlInterestRateIndexValueDate(Index1M,$H3196)</f>
        <v>61882</v>
      </c>
      <c r="J3196" s="182">
        <f>IFERROR(_xll.qlIndexFixing(Index1M,$H3196,TRUE,_xll.ohTrigger(RecalcTrigger,Trigger1M)),NA())</f>
        <v>1.3375957322129928E-2</v>
      </c>
      <c r="K3196" s="44" t="e">
        <f>IFERROR(_xll.qlIndexFixing(Index3M,H3196,TRUE,_xll.ohTrigger(RecalcTrigger,Trigger3M)),NA())</f>
        <v>#N/A</v>
      </c>
      <c r="L3196" s="44">
        <f>IFERROR(_xll.qlIndexFixing(Index6M,$H3196,TRUE,_xll.ohTrigger(RecalcTrigger,Trigger6M)),NA())</f>
        <v>1.3357541303315139E-2</v>
      </c>
      <c r="M3196" s="183">
        <f>IFERROR(_xll.qlIndexFixing(Index1Y,$H3196,TRUE,_xll.ohTrigger(RecalcTrigger,Trigger1Y)),NA())</f>
        <v>1.404401013234542E-2</v>
      </c>
      <c r="N3196" s="182">
        <f>IFERROR(_xll.qlIndexFixing(ONIndex1M,I3196,TRUE,_xll.ohTrigger(RecalcTrigger,Trigger1M)),NA())</f>
        <v>1.33603298097551E-2</v>
      </c>
      <c r="O3196" s="44" t="e">
        <f>IFERROR(_xll.qlIndexFixing(ONIndex3M,I3196,TRUE,_xll.ohTrigger(RecalcTrigger,Trigger3M)),NA())</f>
        <v>#N/A</v>
      </c>
      <c r="P3196" s="44">
        <f>IFERROR(_xll.qlIndexFixing(ONIndex6M,I3196,TRUE,_xll.ohTrigger(RecalcTrigger,Trigger6M)),NA())</f>
        <v>1.3195168934059254E-2</v>
      </c>
      <c r="Q3196" s="183">
        <f>IFERROR(_xll.qlIndexFixing(ONIndex1Y,I3196,TRUE,_xll.ohTrigger(RecalcTrigger,Trigger1Y)),NA())</f>
        <v>1.3808905912977565E-2</v>
      </c>
    </row>
    <row r="3197" spans="2:17" x14ac:dyDescent="0.2">
      <c r="B3197" s="39" t="s">
        <v>42</v>
      </c>
      <c r="D3197" s="42">
        <f>_xll.qlCalendarAdvance(Calendar,$D3196,B3197,"f",FALSE)</f>
        <v>61885</v>
      </c>
      <c r="E3197" s="177">
        <f>_xll.qlInterestRateIndexValueDate(IndexON,D3197)</f>
        <v>61885</v>
      </c>
      <c r="F3197" s="193">
        <f>IFERROR(_xll.qlIndexFixing(IndexON,D3197,TRUE,_xll.ohTrigger(RecalcTrigger,TriggerON)),NA())</f>
        <v>1.355391950658813E-2</v>
      </c>
      <c r="H3197" s="42">
        <f>_xll.qlCalendarAdvance(Calendar,$H3196,B3197,"f",FALSE)</f>
        <v>61885</v>
      </c>
      <c r="I3197" s="177">
        <f>_xll.qlInterestRateIndexValueDate(Index1M,$H3197)</f>
        <v>61889</v>
      </c>
      <c r="J3197" s="182">
        <f>IFERROR(_xll.qlIndexFixing(Index1M,$H3197,TRUE,_xll.ohTrigger(RecalcTrigger,Trigger1M)),NA())</f>
        <v>1.3380671485024642E-2</v>
      </c>
      <c r="K3197" s="44" t="e">
        <f>IFERROR(_xll.qlIndexFixing(Index3M,H3197,TRUE,_xll.ohTrigger(RecalcTrigger,Trigger3M)),NA())</f>
        <v>#N/A</v>
      </c>
      <c r="L3197" s="44">
        <f>IFERROR(_xll.qlIndexFixing(Index6M,$H3197,TRUE,_xll.ohTrigger(RecalcTrigger,Trigger6M)),NA())</f>
        <v>1.3367116450548925E-2</v>
      </c>
      <c r="M3197" s="183">
        <f>IFERROR(_xll.qlIndexFixing(Index1Y,$H3197,TRUE,_xll.ohTrigger(RecalcTrigger,Trigger1Y)),NA())</f>
        <v>1.4049267440518879E-2</v>
      </c>
      <c r="N3197" s="182">
        <f>IFERROR(_xll.qlIndexFixing(ONIndex1M,I3197,TRUE,_xll.ohTrigger(RecalcTrigger,Trigger1M)),NA())</f>
        <v>1.3365056855629831E-2</v>
      </c>
      <c r="O3197" s="44" t="e">
        <f>IFERROR(_xll.qlIndexFixing(ONIndex3M,I3197,TRUE,_xll.ohTrigger(RecalcTrigger,Trigger3M)),NA())</f>
        <v>#N/A</v>
      </c>
      <c r="P3197" s="44">
        <f>IFERROR(_xll.qlIndexFixing(ONIndex6M,I3197,TRUE,_xll.ohTrigger(RecalcTrigger,Trigger6M)),NA())</f>
        <v>1.3203935888101981E-2</v>
      </c>
      <c r="Q3197" s="183">
        <f>IFERROR(_xll.qlIndexFixing(ONIndex1Y,I3197,TRUE,_xll.ohTrigger(RecalcTrigger,Trigger1Y)),NA())</f>
        <v>1.3814422273146221E-2</v>
      </c>
    </row>
    <row r="3198" spans="2:17" x14ac:dyDescent="0.2">
      <c r="B3198" s="39" t="s">
        <v>42</v>
      </c>
      <c r="D3198" s="42">
        <f>_xll.qlCalendarAdvance(Calendar,$D3197,B3198,"f",FALSE)</f>
        <v>61892</v>
      </c>
      <c r="E3198" s="177">
        <f>_xll.qlInterestRateIndexValueDate(IndexON,D3198)</f>
        <v>61892</v>
      </c>
      <c r="F3198" s="193">
        <f>IFERROR(_xll.qlIndexFixing(IndexON,D3198,TRUE,_xll.ohTrigger(RecalcTrigger,TriggerON)),NA())</f>
        <v>1.3557714640874963E-2</v>
      </c>
      <c r="H3198" s="42">
        <f>_xll.qlCalendarAdvance(Calendar,$H3197,B3198,"f",FALSE)</f>
        <v>61892</v>
      </c>
      <c r="I3198" s="177">
        <f>_xll.qlInterestRateIndexValueDate(Index1M,$H3198)</f>
        <v>61896</v>
      </c>
      <c r="J3198" s="182">
        <f>IFERROR(_xll.qlIndexFixing(Index1M,$H3198,TRUE,_xll.ohTrigger(RecalcTrigger,Trigger1M)),NA())</f>
        <v>1.3385375560545754E-2</v>
      </c>
      <c r="K3198" s="44" t="e">
        <f>IFERROR(_xll.qlIndexFixing(Index3M,H3198,TRUE,_xll.ohTrigger(RecalcTrigger,Trigger3M)),NA())</f>
        <v>#N/A</v>
      </c>
      <c r="L3198" s="44">
        <f>IFERROR(_xll.qlIndexFixing(Index6M,$H3198,TRUE,_xll.ohTrigger(RecalcTrigger,Trigger6M)),NA())</f>
        <v>1.3376750866073097E-2</v>
      </c>
      <c r="M3198" s="183">
        <f>IFERROR(_xll.qlIndexFixing(Index1Y,$H3198,TRUE,_xll.ohTrigger(RecalcTrigger,Trigger1Y)),NA())</f>
        <v>1.4054511399504062E-2</v>
      </c>
      <c r="N3198" s="182">
        <f>IFERROR(_xll.qlIndexFixing(ONIndex1M,I3198,TRUE,_xll.ohTrigger(RecalcTrigger,Trigger1M)),NA())</f>
        <v>1.3369773863693979E-2</v>
      </c>
      <c r="O3198" s="44" t="e">
        <f>IFERROR(_xll.qlIndexFixing(ONIndex3M,I3198,TRUE,_xll.ohTrigger(RecalcTrigger,Trigger3M)),NA())</f>
        <v>#N/A</v>
      </c>
      <c r="P3198" s="44">
        <f>IFERROR(_xll.qlIndexFixing(ONIndex6M,I3198,TRUE,_xll.ohTrigger(RecalcTrigger,Trigger6M)),NA())</f>
        <v>1.321276080761713E-2</v>
      </c>
      <c r="Q3198" s="183">
        <f>IFERROR(_xll.qlIndexFixing(ONIndex1Y,I3198,TRUE,_xll.ohTrigger(RecalcTrigger,Trigger1Y)),NA())</f>
        <v>1.3819926168006091E-2</v>
      </c>
    </row>
    <row r="3199" spans="2:17" x14ac:dyDescent="0.2">
      <c r="B3199" s="39" t="s">
        <v>42</v>
      </c>
      <c r="D3199" s="42">
        <f>_xll.qlCalendarAdvance(Calendar,$D3198,B3199,"f",FALSE)</f>
        <v>61899</v>
      </c>
      <c r="E3199" s="177">
        <f>_xll.qlInterestRateIndexValueDate(IndexON,D3199)</f>
        <v>61899</v>
      </c>
      <c r="F3199" s="193">
        <f>IFERROR(_xll.qlIndexFixing(IndexON,D3199,TRUE,_xll.ohTrigger(RecalcTrigger,TriggerON)),NA())</f>
        <v>1.3561501710812607E-2</v>
      </c>
      <c r="H3199" s="42">
        <f>_xll.qlCalendarAdvance(Calendar,$H3198,B3199,"f",FALSE)</f>
        <v>61899</v>
      </c>
      <c r="I3199" s="177">
        <f>_xll.qlInterestRateIndexValueDate(Index1M,$H3199)</f>
        <v>61903</v>
      </c>
      <c r="J3199" s="182">
        <f>IFERROR(_xll.qlIndexFixing(Index1M,$H3199,TRUE,_xll.ohTrigger(RecalcTrigger,Trigger1M)),NA())</f>
        <v>1.3390069525983428E-2</v>
      </c>
      <c r="K3199" s="44" t="e">
        <f>IFERROR(_xll.qlIndexFixing(Index3M,H3199,TRUE,_xll.ohTrigger(RecalcTrigger,Trigger3M)),NA())</f>
        <v>#N/A</v>
      </c>
      <c r="L3199" s="44">
        <f>IFERROR(_xll.qlIndexFixing(Index6M,$H3199,TRUE,_xll.ohTrigger(RecalcTrigger,Trigger6M)),NA())</f>
        <v>1.3386444618765453E-2</v>
      </c>
      <c r="M3199" s="183">
        <f>IFERROR(_xll.qlIndexFixing(Index1Y,$H3199,TRUE,_xll.ohTrigger(RecalcTrigger,Trigger1Y)),NA())</f>
        <v>1.4059741980535157E-2</v>
      </c>
      <c r="N3199" s="182">
        <f>IFERROR(_xll.qlIndexFixing(ONIndex1M,I3199,TRUE,_xll.ohTrigger(RecalcTrigger,Trigger1M)),NA())</f>
        <v>1.337448081132564E-2</v>
      </c>
      <c r="O3199" s="44" t="e">
        <f>IFERROR(_xll.qlIndexFixing(ONIndex3M,I3199,TRUE,_xll.ohTrigger(RecalcTrigger,Trigger3M)),NA())</f>
        <v>#N/A</v>
      </c>
      <c r="P3199" s="44">
        <f>IFERROR(_xll.qlIndexFixing(ONIndex6M,I3199,TRUE,_xll.ohTrigger(RecalcTrigger,Trigger6M)),NA())</f>
        <v>1.3221643760070734E-2</v>
      </c>
      <c r="Q3199" s="183">
        <f>IFERROR(_xll.qlIndexFixing(ONIndex1Y,I3199,TRUE,_xll.ohTrigger(RecalcTrigger,Trigger1Y)),NA())</f>
        <v>1.3825417569339749E-2</v>
      </c>
    </row>
    <row r="3200" spans="2:17" x14ac:dyDescent="0.2">
      <c r="B3200" s="39" t="s">
        <v>42</v>
      </c>
      <c r="D3200" s="42">
        <f>_xll.qlCalendarAdvance(Calendar,$D3199,B3200,"f",FALSE)</f>
        <v>61906</v>
      </c>
      <c r="E3200" s="177">
        <f>_xll.qlInterestRateIndexValueDate(IndexON,D3200)</f>
        <v>61906</v>
      </c>
      <c r="F3200" s="193">
        <f>IFERROR(_xll.qlIndexFixing(IndexON,D3200,TRUE,_xll.ohTrigger(RecalcTrigger,TriggerON)),NA())</f>
        <v>1.3565280698255577E-2</v>
      </c>
      <c r="H3200" s="42">
        <f>_xll.qlCalendarAdvance(Calendar,$H3199,B3200,"f",FALSE)</f>
        <v>61906</v>
      </c>
      <c r="I3200" s="177">
        <f>_xll.qlInterestRateIndexValueDate(Index1M,$H3200)</f>
        <v>61910</v>
      </c>
      <c r="J3200" s="182">
        <f>IFERROR(_xll.qlIndexFixing(Index1M,$H3200,TRUE,_xll.ohTrigger(RecalcTrigger,Trigger1M)),NA())</f>
        <v>1.3395336119278492E-2</v>
      </c>
      <c r="K3200" s="44" t="e">
        <f>IFERROR(_xll.qlIndexFixing(Index3M,H3200,TRUE,_xll.ohTrigger(RecalcTrigger,Trigger3M)),NA())</f>
        <v>#N/A</v>
      </c>
      <c r="L3200" s="44">
        <f>IFERROR(_xll.qlIndexFixing(Index6M,$H3200,TRUE,_xll.ohTrigger(RecalcTrigger,Trigger6M)),NA())</f>
        <v>1.3398130623510361E-2</v>
      </c>
      <c r="M3200" s="183">
        <f>IFERROR(_xll.qlIndexFixing(Index1Y,$H3200,TRUE,_xll.ohTrigger(RecalcTrigger,Trigger1Y)),NA())</f>
        <v>1.4064959154847888E-2</v>
      </c>
      <c r="N3200" s="182">
        <f>IFERROR(_xll.qlIndexFixing(ONIndex1M,I3200,TRUE,_xll.ohTrigger(RecalcTrigger,Trigger1M)),NA())</f>
        <v>1.3379177675822973E-2</v>
      </c>
      <c r="O3200" s="44" t="e">
        <f>IFERROR(_xll.qlIndexFixing(ONIndex3M,I3200,TRUE,_xll.ohTrigger(RecalcTrigger,Trigger3M)),NA())</f>
        <v>#N/A</v>
      </c>
      <c r="P3200" s="44">
        <f>IFERROR(_xll.qlIndexFixing(ONIndex6M,I3200,TRUE,_xll.ohTrigger(RecalcTrigger,Trigger6M)),NA())</f>
        <v>1.3230584813328505E-2</v>
      </c>
      <c r="Q3200" s="183">
        <f>IFERROR(_xll.qlIndexFixing(ONIndex1Y,I3200,TRUE,_xll.ohTrigger(RecalcTrigger,Trigger1Y)),NA())</f>
        <v>1.3830896449169572E-2</v>
      </c>
    </row>
    <row r="3201" spans="2:17" x14ac:dyDescent="0.2">
      <c r="B3201" s="39" t="s">
        <v>42</v>
      </c>
      <c r="D3201" s="42">
        <f>_xll.qlCalendarAdvance(Calendar,$D3200,B3201,"f",FALSE)</f>
        <v>61913</v>
      </c>
      <c r="E3201" s="177">
        <f>_xll.qlInterestRateIndexValueDate(IndexON,D3201)</f>
        <v>61913</v>
      </c>
      <c r="F3201" s="193">
        <f>IFERROR(_xll.qlIndexFixing(IndexON,D3201,TRUE,_xll.ohTrigger(RecalcTrigger,TriggerON)),NA())</f>
        <v>1.3569051584898517E-2</v>
      </c>
      <c r="H3201" s="42">
        <f>_xll.qlCalendarAdvance(Calendar,$H3200,B3201,"f",FALSE)</f>
        <v>61913</v>
      </c>
      <c r="I3201" s="177">
        <f>_xll.qlInterestRateIndexValueDate(Index1M,$H3201)</f>
        <v>61917</v>
      </c>
      <c r="J3201" s="182">
        <f>IFERROR(_xll.qlIndexFixing(Index1M,$H3201,TRUE,_xll.ohTrigger(RecalcTrigger,Trigger1M)),NA())</f>
        <v>1.3400009242792452E-2</v>
      </c>
      <c r="K3201" s="44" t="e">
        <f>IFERROR(_xll.qlIndexFixing(Index3M,H3201,TRUE,_xll.ohTrigger(RecalcTrigger,Trigger3M)),NA())</f>
        <v>#N/A</v>
      </c>
      <c r="L3201" s="44">
        <f>IFERROR(_xll.qlIndexFixing(Index6M,$H3201,TRUE,_xll.ohTrigger(RecalcTrigger,Trigger6M)),NA())</f>
        <v>1.3406981237086281E-2</v>
      </c>
      <c r="M3201" s="183">
        <f>IFERROR(_xll.qlIndexFixing(Index1Y,$H3201,TRUE,_xll.ohTrigger(RecalcTrigger,Trigger1Y)),NA())</f>
        <v>1.4070162893676441E-2</v>
      </c>
      <c r="N3201" s="182">
        <f>IFERROR(_xll.qlIndexFixing(ONIndex1M,I3201,TRUE,_xll.ohTrigger(RecalcTrigger,Trigger1M)),NA())</f>
        <v>1.3383864434404202E-2</v>
      </c>
      <c r="O3201" s="44" t="e">
        <f>IFERROR(_xll.qlIndexFixing(ONIndex3M,I3201,TRUE,_xll.ohTrigger(RecalcTrigger,Trigger3M)),NA())</f>
        <v>#N/A</v>
      </c>
      <c r="P3201" s="44">
        <f>IFERROR(_xll.qlIndexFixing(ONIndex6M,I3201,TRUE,_xll.ohTrigger(RecalcTrigger,Trigger6M)),NA())</f>
        <v>1.3239584034616669E-2</v>
      </c>
      <c r="Q3201" s="183">
        <f>IFERROR(_xll.qlIndexFixing(ONIndex1Y,I3201,TRUE,_xll.ohTrigger(RecalcTrigger,Trigger1Y)),NA())</f>
        <v>1.3836362779038325E-2</v>
      </c>
    </row>
    <row r="3202" spans="2:17" x14ac:dyDescent="0.2">
      <c r="B3202" s="39" t="s">
        <v>42</v>
      </c>
      <c r="D3202" s="42">
        <f>_xll.qlCalendarAdvance(Calendar,$D3201,B3202,"f",FALSE)</f>
        <v>61920</v>
      </c>
      <c r="E3202" s="177">
        <f>_xll.qlInterestRateIndexValueDate(IndexON,D3202)</f>
        <v>61920</v>
      </c>
      <c r="F3202" s="193">
        <f>IFERROR(_xll.qlIndexFixing(IndexON,D3202,TRUE,_xll.ohTrigger(RecalcTrigger,TriggerON)),NA())</f>
        <v>1.3572814352595941E-2</v>
      </c>
      <c r="H3202" s="42">
        <f>_xll.qlCalendarAdvance(Calendar,$H3201,B3202,"f",FALSE)</f>
        <v>61920</v>
      </c>
      <c r="I3202" s="177">
        <f>_xll.qlInterestRateIndexValueDate(Index1M,$H3202)</f>
        <v>61924</v>
      </c>
      <c r="J3202" s="182">
        <f>IFERROR(_xll.qlIndexFixing(Index1M,$H3202,TRUE,_xll.ohTrigger(RecalcTrigger,Trigger1M)),NA())</f>
        <v>1.3404672186160654E-2</v>
      </c>
      <c r="K3202" s="44" t="e">
        <f>IFERROR(_xll.qlIndexFixing(Index3M,H3202,TRUE,_xll.ohTrigger(RecalcTrigger,Trigger3M)),NA())</f>
        <v>#N/A</v>
      </c>
      <c r="L3202" s="44">
        <f>IFERROR(_xll.qlIndexFixing(Index6M,$H3202,TRUE,_xll.ohTrigger(RecalcTrigger,Trigger6M)),NA())</f>
        <v>1.3416858058405352E-2</v>
      </c>
      <c r="M3202" s="183">
        <f>IFERROR(_xll.qlIndexFixing(Index1Y,$H3202,TRUE,_xll.ohTrigger(RecalcTrigger,Trigger1Y)),NA())</f>
        <v>1.4075353168256319E-2</v>
      </c>
      <c r="N3202" s="182">
        <f>IFERROR(_xll.qlIndexFixing(ONIndex1M,I3202,TRUE,_xll.ohTrigger(RecalcTrigger,Trigger1M)),NA())</f>
        <v>1.3388541064607296E-2</v>
      </c>
      <c r="O3202" s="44" t="e">
        <f>IFERROR(_xll.qlIndexFixing(ONIndex3M,I3202,TRUE,_xll.ohTrigger(RecalcTrigger,Trigger3M)),NA())</f>
        <v>#N/A</v>
      </c>
      <c r="P3202" s="44">
        <f>IFERROR(_xll.qlIndexFixing(ONIndex6M,I3202,TRUE,_xll.ohTrigger(RecalcTrigger,Trigger6M)),NA())</f>
        <v>1.3248641491561131E-2</v>
      </c>
      <c r="Q3202" s="183">
        <f>IFERROR(_xll.qlIndexFixing(ONIndex1Y,I3202,TRUE,_xll.ohTrigger(RecalcTrigger,Trigger1Y)),NA())</f>
        <v>1.3841816530968387E-2</v>
      </c>
    </row>
    <row r="3203" spans="2:17" x14ac:dyDescent="0.2">
      <c r="B3203" s="39" t="s">
        <v>42</v>
      </c>
      <c r="D3203" s="42">
        <f>_xll.qlCalendarAdvance(Calendar,$D3202,B3203,"f",FALSE)</f>
        <v>61927</v>
      </c>
      <c r="E3203" s="177">
        <f>_xll.qlInterestRateIndexValueDate(IndexON,D3203)</f>
        <v>61927</v>
      </c>
      <c r="F3203" s="193">
        <f>IFERROR(_xll.qlIndexFixing(IndexON,D3203,TRUE,_xll.ohTrigger(RecalcTrigger,TriggerON)),NA())</f>
        <v>1.3576568983122428E-2</v>
      </c>
      <c r="H3203" s="42">
        <f>_xll.qlCalendarAdvance(Calendar,$H3202,B3203,"f",FALSE)</f>
        <v>61927</v>
      </c>
      <c r="I3203" s="177">
        <f>_xll.qlInterestRateIndexValueDate(Index1M,$H3203)</f>
        <v>61931</v>
      </c>
      <c r="J3203" s="182">
        <f>IFERROR(_xll.qlIndexFixing(Index1M,$H3203,TRUE,_xll.ohTrigger(RecalcTrigger,Trigger1M)),NA())</f>
        <v>1.3409324926668364E-2</v>
      </c>
      <c r="K3203" s="44" t="e">
        <f>IFERROR(_xll.qlIndexFixing(Index3M,H3203,TRUE,_xll.ohTrigger(RecalcTrigger,Trigger3M)),NA())</f>
        <v>#N/A</v>
      </c>
      <c r="L3203" s="44">
        <f>IFERROR(_xll.qlIndexFixing(Index6M,$H3203,TRUE,_xll.ohTrigger(RecalcTrigger,Trigger6M)),NA())</f>
        <v>1.3426794499877584E-2</v>
      </c>
      <c r="M3203" s="183">
        <f>IFERROR(_xll.qlIndexFixing(Index1Y,$H3203,TRUE,_xll.ohTrigger(RecalcTrigger,Trigger1Y)),NA())</f>
        <v>1.4080529949821931E-2</v>
      </c>
      <c r="N3203" s="182">
        <f>IFERROR(_xll.qlIndexFixing(ONIndex1M,I3203,TRUE,_xll.ohTrigger(RecalcTrigger,Trigger1M)),NA())</f>
        <v>1.3393207543490604E-2</v>
      </c>
      <c r="O3203" s="44" t="e">
        <f>IFERROR(_xll.qlIndexFixing(ONIndex3M,I3203,TRUE,_xll.ohTrigger(RecalcTrigger,Trigger3M)),NA())</f>
        <v>#N/A</v>
      </c>
      <c r="P3203" s="44">
        <f>IFERROR(_xll.qlIndexFixing(ONIndex6M,I3203,TRUE,_xll.ohTrigger(RecalcTrigger,Trigger6M)),NA())</f>
        <v>1.3257757251787794E-2</v>
      </c>
      <c r="Q3203" s="183">
        <f>IFERROR(_xll.qlIndexFixing(ONIndex1Y,I3203,TRUE,_xll.ohTrigger(RecalcTrigger,Trigger1Y)),NA())</f>
        <v>1.3847257676742331E-2</v>
      </c>
    </row>
    <row r="3204" spans="2:17" x14ac:dyDescent="0.2">
      <c r="B3204" s="39" t="s">
        <v>42</v>
      </c>
      <c r="D3204" s="42">
        <f>_xll.qlCalendarAdvance(Calendar,$D3203,B3204,"f",FALSE)</f>
        <v>61934</v>
      </c>
      <c r="E3204" s="177">
        <f>_xll.qlInterestRateIndexValueDate(IndexON,D3204)</f>
        <v>61934</v>
      </c>
      <c r="F3204" s="193">
        <f>IFERROR(_xll.qlIndexFixing(IndexON,D3204,TRUE,_xll.ohTrigger(RecalcTrigger,TriggerON)),NA())</f>
        <v>1.3580315458332493E-2</v>
      </c>
      <c r="H3204" s="42">
        <f>_xll.qlCalendarAdvance(Calendar,$H3203,B3204,"f",FALSE)</f>
        <v>61934</v>
      </c>
      <c r="I3204" s="177">
        <f>_xll.qlInterestRateIndexValueDate(Index1M,$H3204)</f>
        <v>61938</v>
      </c>
      <c r="J3204" s="182">
        <f>IFERROR(_xll.qlIndexFixing(Index1M,$H3204,TRUE,_xll.ohTrigger(RecalcTrigger,Trigger1M)),NA())</f>
        <v>1.3413967441613743E-2</v>
      </c>
      <c r="K3204" s="44" t="e">
        <f>IFERROR(_xll.qlIndexFixing(Index3M,H3204,TRUE,_xll.ohTrigger(RecalcTrigger,Trigger3M)),NA())</f>
        <v>#N/A</v>
      </c>
      <c r="L3204" s="44">
        <f>IFERROR(_xll.qlIndexFixing(Index6M,$H3204,TRUE,_xll.ohTrigger(RecalcTrigger,Trigger6M)),NA())</f>
        <v>1.3436790630422633E-2</v>
      </c>
      <c r="M3204" s="183">
        <f>IFERROR(_xll.qlIndexFixing(Index1Y,$H3204,TRUE,_xll.ohTrigger(RecalcTrigger,Trigger1Y)),NA())</f>
        <v>1.40856932096079E-2</v>
      </c>
      <c r="N3204" s="182">
        <f>IFERROR(_xll.qlIndexFixing(ONIndex1M,I3204,TRUE,_xll.ohTrigger(RecalcTrigger,Trigger1M)),NA())</f>
        <v>1.3397863848672031E-2</v>
      </c>
      <c r="O3204" s="44" t="e">
        <f>IFERROR(_xll.qlIndexFixing(ONIndex3M,I3204,TRUE,_xll.ohTrigger(RecalcTrigger,Trigger3M)),NA())</f>
        <v>#N/A</v>
      </c>
      <c r="P3204" s="44">
        <f>IFERROR(_xll.qlIndexFixing(ONIndex6M,I3204,TRUE,_xll.ohTrigger(RecalcTrigger,Trigger6M)),NA())</f>
        <v>1.3266931382922564E-2</v>
      </c>
      <c r="Q3204" s="183">
        <f>IFERROR(_xll.qlIndexFixing(ONIndex1Y,I3204,TRUE,_xll.ohTrigger(RecalcTrigger,Trigger1Y)),NA())</f>
        <v>1.3852686188542407E-2</v>
      </c>
    </row>
    <row r="3205" spans="2:17" x14ac:dyDescent="0.2">
      <c r="B3205" s="39" t="s">
        <v>42</v>
      </c>
      <c r="D3205" s="42">
        <f>_xll.qlCalendarAdvance(Calendar,$D3204,B3205,"f",FALSE)</f>
        <v>61941</v>
      </c>
      <c r="E3205" s="177">
        <f>_xll.qlInterestRateIndexValueDate(IndexON,D3205)</f>
        <v>61941</v>
      </c>
      <c r="F3205" s="193">
        <f>IFERROR(_xll.qlIndexFixing(IndexON,D3205,TRUE,_xll.ohTrigger(RecalcTrigger,TriggerON)),NA())</f>
        <v>1.3584053759920778E-2</v>
      </c>
      <c r="H3205" s="42">
        <f>_xll.qlCalendarAdvance(Calendar,$H3204,B3205,"f",FALSE)</f>
        <v>61941</v>
      </c>
      <c r="I3205" s="177">
        <f>_xll.qlInterestRateIndexValueDate(Index1M,$H3205)</f>
        <v>61945</v>
      </c>
      <c r="J3205" s="182">
        <f>IFERROR(_xll.qlIndexFixing(Index1M,$H3205,TRUE,_xll.ohTrigger(RecalcTrigger,Trigger1M)),NA())</f>
        <v>1.3418599708282054E-2</v>
      </c>
      <c r="K3205" s="44" t="e">
        <f>IFERROR(_xll.qlIndexFixing(Index3M,H3205,TRUE,_xll.ohTrigger(RecalcTrigger,Trigger3M)),NA())</f>
        <v>#N/A</v>
      </c>
      <c r="L3205" s="44">
        <f>IFERROR(_xll.qlIndexFixing(Index6M,$H3205,TRUE,_xll.ohTrigger(RecalcTrigger,Trigger6M)),NA())</f>
        <v>1.3446846518967534E-2</v>
      </c>
      <c r="M3205" s="183">
        <f>IFERROR(_xll.qlIndexFixing(Index1Y,$H3205,TRUE,_xll.ohTrigger(RecalcTrigger,Trigger1Y)),NA())</f>
        <v>1.4090842918849293E-2</v>
      </c>
      <c r="N3205" s="182">
        <f>IFERROR(_xll.qlIndexFixing(ONIndex1M,I3205,TRUE,_xll.ohTrigger(RecalcTrigger,Trigger1M)),NA())</f>
        <v>1.3402509957289865E-2</v>
      </c>
      <c r="O3205" s="44" t="e">
        <f>IFERROR(_xll.qlIndexFixing(ONIndex3M,I3205,TRUE,_xll.ohTrigger(RecalcTrigger,Trigger3M)),NA())</f>
        <v>#N/A</v>
      </c>
      <c r="P3205" s="44">
        <f>IFERROR(_xll.qlIndexFixing(ONIndex6M,I3205,TRUE,_xll.ohTrigger(RecalcTrigger,Trigger6M)),NA())</f>
        <v>1.3276163952271602E-2</v>
      </c>
      <c r="Q3205" s="183">
        <f>IFERROR(_xll.qlIndexFixing(ONIndex1Y,I3205,TRUE,_xll.ohTrigger(RecalcTrigger,Trigger1Y)),NA())</f>
        <v>1.3858102037671571E-2</v>
      </c>
    </row>
    <row r="3206" spans="2:17" x14ac:dyDescent="0.2">
      <c r="B3206" s="39" t="s">
        <v>42</v>
      </c>
      <c r="D3206" s="42">
        <f>_xll.qlCalendarAdvance(Calendar,$D3205,B3206,"f",FALSE)</f>
        <v>61948</v>
      </c>
      <c r="E3206" s="177">
        <f>_xll.qlInterestRateIndexValueDate(IndexON,D3206)</f>
        <v>61948</v>
      </c>
      <c r="F3206" s="193">
        <f>IFERROR(_xll.qlIndexFixing(IndexON,D3206,TRUE,_xll.ohTrigger(RecalcTrigger,TriggerON)),NA())</f>
        <v>1.3587783869821735E-2</v>
      </c>
      <c r="H3206" s="42">
        <f>_xll.qlCalendarAdvance(Calendar,$H3205,B3206,"f",FALSE)</f>
        <v>61948</v>
      </c>
      <c r="I3206" s="177">
        <f>_xll.qlInterestRateIndexValueDate(Index1M,$H3206)</f>
        <v>61952</v>
      </c>
      <c r="J3206" s="182">
        <f>IFERROR(_xll.qlIndexFixing(Index1M,$H3206,TRUE,_xll.ohTrigger(RecalcTrigger,Trigger1M)),NA())</f>
        <v>1.3423221703963723E-2</v>
      </c>
      <c r="K3206" s="44" t="e">
        <f>IFERROR(_xll.qlIndexFixing(Index3M,H3206,TRUE,_xll.ohTrigger(RecalcTrigger,Trigger3M)),NA())</f>
        <v>#N/A</v>
      </c>
      <c r="L3206" s="44">
        <f>IFERROR(_xll.qlIndexFixing(Index6M,$H3206,TRUE,_xll.ohTrigger(RecalcTrigger,Trigger6M)),NA())</f>
        <v>1.345696223444454E-2</v>
      </c>
      <c r="M3206" s="183">
        <f>IFERROR(_xll.qlIndexFixing(Index1Y,$H3206,TRUE,_xll.ohTrigger(RecalcTrigger,Trigger1Y)),NA())</f>
        <v>1.4095979048780516E-2</v>
      </c>
      <c r="N3206" s="182">
        <f>IFERROR(_xll.qlIndexFixing(ONIndex1M,I3206,TRUE,_xll.ohTrigger(RecalcTrigger,Trigger1M)),NA())</f>
        <v>1.3407145846722202E-2</v>
      </c>
      <c r="O3206" s="44" t="e">
        <f>IFERROR(_xll.qlIndexFixing(ONIndex3M,I3206,TRUE,_xll.ohTrigger(RecalcTrigger,Trigger3M)),NA())</f>
        <v>#N/A</v>
      </c>
      <c r="P3206" s="44">
        <f>IFERROR(_xll.qlIndexFixing(ONIndex6M,I3206,TRUE,_xll.ohTrigger(RecalcTrigger,Trigger6M)),NA())</f>
        <v>1.3285455027700621E-2</v>
      </c>
      <c r="Q3206" s="183">
        <f>IFERROR(_xll.qlIndexFixing(ONIndex1Y,I3206,TRUE,_xll.ohTrigger(RecalcTrigger,Trigger1Y)),NA())</f>
        <v>1.386350519623214E-2</v>
      </c>
    </row>
    <row r="3207" spans="2:17" x14ac:dyDescent="0.2">
      <c r="B3207" s="39" t="s">
        <v>42</v>
      </c>
      <c r="D3207" s="42">
        <f>_xll.qlCalendarAdvance(Calendar,$D3206,B3207,"f",FALSE)</f>
        <v>61955</v>
      </c>
      <c r="E3207" s="177">
        <f>_xll.qlInterestRateIndexValueDate(IndexON,D3207)</f>
        <v>61955</v>
      </c>
      <c r="F3207" s="193">
        <f>IFERROR(_xll.qlIndexFixing(IndexON,D3207,TRUE,_xll.ohTrigger(RecalcTrigger,TriggerON)),NA())</f>
        <v>1.3591505769730006E-2</v>
      </c>
      <c r="H3207" s="42">
        <f>_xll.qlCalendarAdvance(Calendar,$H3206,B3207,"f",FALSE)</f>
        <v>61955</v>
      </c>
      <c r="I3207" s="177">
        <f>_xll.qlInterestRateIndexValueDate(Index1M,$H3207)</f>
        <v>61959</v>
      </c>
      <c r="J3207" s="182">
        <f>IFERROR(_xll.qlIndexFixing(Index1M,$H3207,TRUE,_xll.ohTrigger(RecalcTrigger,Trigger1M)),NA())</f>
        <v>1.3427833405956912E-2</v>
      </c>
      <c r="K3207" s="44" t="e">
        <f>IFERROR(_xll.qlIndexFixing(Index3M,H3207,TRUE,_xll.ohTrigger(RecalcTrigger,Trigger3M)),NA())</f>
        <v>#N/A</v>
      </c>
      <c r="L3207" s="44">
        <f>IFERROR(_xll.qlIndexFixing(Index6M,$H3207,TRUE,_xll.ohTrigger(RecalcTrigger,Trigger6M)),NA())</f>
        <v>1.3467137845791547E-2</v>
      </c>
      <c r="M3207" s="183">
        <f>IFERROR(_xll.qlIndexFixing(Index1Y,$H3207,TRUE,_xll.ohTrigger(RecalcTrigger,Trigger1Y)),NA())</f>
        <v>1.4101101570636196E-2</v>
      </c>
      <c r="N3207" s="182">
        <f>IFERROR(_xll.qlIndexFixing(ONIndex1M,I3207,TRUE,_xll.ohTrigger(RecalcTrigger,Trigger1M)),NA())</f>
        <v>1.34117714942672E-2</v>
      </c>
      <c r="O3207" s="44" t="e">
        <f>IFERROR(_xll.qlIndexFixing(ONIndex3M,I3207,TRUE,_xll.ohTrigger(RecalcTrigger,Trigger3M)),NA())</f>
        <v>#N/A</v>
      </c>
      <c r="P3207" s="44">
        <f>IFERROR(_xll.qlIndexFixing(ONIndex6M,I3207,TRUE,_xll.ohTrigger(RecalcTrigger,Trigger6M)),NA())</f>
        <v>1.3294804676675653E-2</v>
      </c>
      <c r="Q3207" s="183">
        <f>IFERROR(_xll.qlIndexFixing(ONIndex1Y,I3207,TRUE,_xll.ohTrigger(RecalcTrigger,Trigger1Y)),NA())</f>
        <v>1.3868895636166556E-2</v>
      </c>
    </row>
    <row r="3208" spans="2:17" x14ac:dyDescent="0.2">
      <c r="B3208" s="39" t="s">
        <v>42</v>
      </c>
      <c r="D3208" s="42">
        <f>_xll.qlCalendarAdvance(Calendar,$D3207,B3208,"f",FALSE)</f>
        <v>61962</v>
      </c>
      <c r="E3208" s="177">
        <f>_xll.qlInterestRateIndexValueDate(IndexON,D3208)</f>
        <v>61962</v>
      </c>
      <c r="F3208" s="193">
        <f>IFERROR(_xll.qlIndexFixing(IndexON,D3208,TRUE,_xll.ohTrigger(RecalcTrigger,TriggerON)),NA())</f>
        <v>1.359521944142017E-2</v>
      </c>
      <c r="H3208" s="42">
        <f>_xll.qlCalendarAdvance(Calendar,$H3207,B3208,"f",FALSE)</f>
        <v>61962</v>
      </c>
      <c r="I3208" s="177">
        <f>_xll.qlInterestRateIndexValueDate(Index1M,$H3208)</f>
        <v>61966</v>
      </c>
      <c r="J3208" s="182">
        <f>IFERROR(_xll.qlIndexFixing(Index1M,$H3208,TRUE,_xll.ohTrigger(RecalcTrigger,Trigger1M)),NA())</f>
        <v>1.3432434791539149E-2</v>
      </c>
      <c r="K3208" s="44" t="e">
        <f>IFERROR(_xll.qlIndexFixing(Index3M,H3208,TRUE,_xll.ohTrigger(RecalcTrigger,Trigger3M)),NA())</f>
        <v>#N/A</v>
      </c>
      <c r="L3208" s="44">
        <f>IFERROR(_xll.qlIndexFixing(Index6M,$H3208,TRUE,_xll.ohTrigger(RecalcTrigger,Trigger6M)),NA())</f>
        <v>1.3477373421956883E-2</v>
      </c>
      <c r="M3208" s="183">
        <f>IFERROR(_xll.qlIndexFixing(Index1Y,$H3208,TRUE,_xll.ohTrigger(RecalcTrigger,Trigger1Y)),NA())</f>
        <v>1.4106210455651179E-2</v>
      </c>
      <c r="N3208" s="182">
        <f>IFERROR(_xll.qlIndexFixing(ONIndex1M,I3208,TRUE,_xll.ohTrigger(RecalcTrigger,Trigger1M)),NA())</f>
        <v>1.3416386877302955E-2</v>
      </c>
      <c r="O3208" s="44" t="e">
        <f>IFERROR(_xll.qlIndexFixing(ONIndex3M,I3208,TRUE,_xll.ohTrigger(RecalcTrigger,Trigger3M)),NA())</f>
        <v>#N/A</v>
      </c>
      <c r="P3208" s="44">
        <f>IFERROR(_xll.qlIndexFixing(ONIndex6M,I3208,TRUE,_xll.ohTrigger(RecalcTrigger,Trigger6M)),NA())</f>
        <v>1.3304212966662732E-2</v>
      </c>
      <c r="Q3208" s="183">
        <f>IFERROR(_xll.qlIndexFixing(ONIndex1Y,I3208,TRUE,_xll.ohTrigger(RecalcTrigger,Trigger1Y)),NA())</f>
        <v>1.3874273329257392E-2</v>
      </c>
    </row>
    <row r="3209" spans="2:17" x14ac:dyDescent="0.2">
      <c r="B3209" s="39" t="s">
        <v>42</v>
      </c>
      <c r="D3209" s="42">
        <f>_xll.qlCalendarAdvance(Calendar,$D3208,B3209,"f",FALSE)</f>
        <v>61969</v>
      </c>
      <c r="E3209" s="177">
        <f>_xll.qlInterestRateIndexValueDate(IndexON,D3209)</f>
        <v>61969</v>
      </c>
      <c r="F3209" s="193">
        <f>IFERROR(_xll.qlIndexFixing(IndexON,D3209,TRUE,_xll.ohTrigger(RecalcTrigger,TriggerON)),NA())</f>
        <v>1.3598924866826678E-2</v>
      </c>
      <c r="H3209" s="42">
        <f>_xll.qlCalendarAdvance(Calendar,$H3208,B3209,"f",FALSE)</f>
        <v>61969</v>
      </c>
      <c r="I3209" s="177">
        <f>_xll.qlInterestRateIndexValueDate(Index1M,$H3209)</f>
        <v>61973</v>
      </c>
      <c r="J3209" s="182">
        <f>IFERROR(_xll.qlIndexFixing(Index1M,$H3209,TRUE,_xll.ohTrigger(RecalcTrigger,Trigger1M)),NA())</f>
        <v>1.3436448129972689E-2</v>
      </c>
      <c r="K3209" s="44" t="e">
        <f>IFERROR(_xll.qlIndexFixing(Index3M,H3209,TRUE,_xll.ohTrigger(RecalcTrigger,Trigger3M)),NA())</f>
        <v>#N/A</v>
      </c>
      <c r="L3209" s="44">
        <f>IFERROR(_xll.qlIndexFixing(Index6M,$H3209,TRUE,_xll.ohTrigger(RecalcTrigger,Trigger6M)),NA())</f>
        <v>1.348565313824924E-2</v>
      </c>
      <c r="M3209" s="183">
        <f>IFERROR(_xll.qlIndexFixing(Index1Y,$H3209,TRUE,_xll.ohTrigger(RecalcTrigger,Trigger1Y)),NA())</f>
        <v>1.4111305675059652E-2</v>
      </c>
      <c r="N3209" s="182">
        <f>IFERROR(_xll.qlIndexFixing(ONIndex1M,I3209,TRUE,_xll.ohTrigger(RecalcTrigger,Trigger1M)),NA())</f>
        <v>1.3420991973127627E-2</v>
      </c>
      <c r="O3209" s="44" t="e">
        <f>IFERROR(_xll.qlIndexFixing(ONIndex3M,I3209,TRUE,_xll.ohTrigger(RecalcTrigger,Trigger3M)),NA())</f>
        <v>#N/A</v>
      </c>
      <c r="P3209" s="44">
        <f>IFERROR(_xll.qlIndexFixing(ONIndex6M,I3209,TRUE,_xll.ohTrigger(RecalcTrigger,Trigger6M)),NA())</f>
        <v>1.3313679965287761E-2</v>
      </c>
      <c r="Q3209" s="183">
        <f>IFERROR(_xll.qlIndexFixing(ONIndex1Y,I3209,TRUE,_xll.ohTrigger(RecalcTrigger,Trigger1Y)),NA())</f>
        <v>1.3879638247127346E-2</v>
      </c>
    </row>
    <row r="3210" spans="2:17" x14ac:dyDescent="0.2">
      <c r="B3210" s="39" t="s">
        <v>42</v>
      </c>
      <c r="D3210" s="42">
        <f>_xll.qlCalendarAdvance(Calendar,$D3209,B3210,"f",FALSE)</f>
        <v>61976</v>
      </c>
      <c r="E3210" s="177">
        <f>_xll.qlInterestRateIndexValueDate(IndexON,D3210)</f>
        <v>61976</v>
      </c>
      <c r="F3210" s="193">
        <f>IFERROR(_xll.qlIndexFixing(IndexON,D3210,TRUE,_xll.ohTrigger(RecalcTrigger,TriggerON)),NA())</f>
        <v>1.3602622027644173E-2</v>
      </c>
      <c r="H3210" s="42">
        <f>_xll.qlCalendarAdvance(Calendar,$H3209,B3210,"f",FALSE)</f>
        <v>61976</v>
      </c>
      <c r="I3210" s="177">
        <f>_xll.qlInterestRateIndexValueDate(Index1M,$H3210)</f>
        <v>61980</v>
      </c>
      <c r="J3210" s="182">
        <f>IFERROR(_xll.qlIndexFixing(Index1M,$H3210,TRUE,_xll.ohTrigger(RecalcTrigger,Trigger1M)),NA())</f>
        <v>1.344102938576075E-2</v>
      </c>
      <c r="K3210" s="44" t="e">
        <f>IFERROR(_xll.qlIndexFixing(Index3M,H3210,TRUE,_xll.ohTrigger(RecalcTrigger,Trigger3M)),NA())</f>
        <v>#N/A</v>
      </c>
      <c r="L3210" s="44">
        <f>IFERROR(_xll.qlIndexFixing(Index6M,$H3210,TRUE,_xll.ohTrigger(RecalcTrigger,Trigger6M)),NA())</f>
        <v>1.3495999445214256E-2</v>
      </c>
      <c r="M3210" s="183">
        <f>IFERROR(_xll.qlIndexFixing(Index1Y,$H3210,TRUE,_xll.ohTrigger(RecalcTrigger,Trigger1Y)),NA())</f>
        <v>1.411638720009668E-2</v>
      </c>
      <c r="N3210" s="182">
        <f>IFERROR(_xll.qlIndexFixing(ONIndex1M,I3210,TRUE,_xll.ohTrigger(RecalcTrigger,Trigger1M)),NA())</f>
        <v>1.3425586759039376E-2</v>
      </c>
      <c r="O3210" s="44" t="e">
        <f>IFERROR(_xll.qlIndexFixing(ONIndex3M,I3210,TRUE,_xll.ohTrigger(RecalcTrigger,Trigger3M)),NA())</f>
        <v>#N/A</v>
      </c>
      <c r="P3210" s="44">
        <f>IFERROR(_xll.qlIndexFixing(ONIndex6M,I3210,TRUE,_xll.ohTrigger(RecalcTrigger,Trigger6M)),NA())</f>
        <v>1.3323205740096711E-2</v>
      </c>
      <c r="Q3210" s="183">
        <f>IFERROR(_xll.qlIndexFixing(ONIndex1Y,I3210,TRUE,_xll.ohTrigger(RecalcTrigger,Trigger1Y)),NA())</f>
        <v>1.3884990361958671E-2</v>
      </c>
    </row>
    <row r="3211" spans="2:17" x14ac:dyDescent="0.2">
      <c r="B3211" s="39" t="s">
        <v>42</v>
      </c>
      <c r="D3211" s="42">
        <f>_xll.qlCalendarAdvance(Calendar,$D3210,B3211,"f",FALSE)</f>
        <v>61983</v>
      </c>
      <c r="E3211" s="177">
        <f>_xll.qlInterestRateIndexValueDate(IndexON,D3211)</f>
        <v>61983</v>
      </c>
      <c r="F3211" s="193">
        <f>IFERROR(_xll.qlIndexFixing(IndexON,D3211,TRUE,_xll.ohTrigger(RecalcTrigger,TriggerON)),NA())</f>
        <v>1.3606310905567298E-2</v>
      </c>
      <c r="H3211" s="42">
        <f>_xll.qlCalendarAdvance(Calendar,$H3210,B3211,"f",FALSE)</f>
        <v>61983</v>
      </c>
      <c r="I3211" s="177">
        <f>_xll.qlInterestRateIndexValueDate(Index1M,$H3211)</f>
        <v>61987</v>
      </c>
      <c r="J3211" s="182">
        <f>IFERROR(_xll.qlIndexFixing(Index1M,$H3211,TRUE,_xll.ohTrigger(RecalcTrigger,Trigger1M)),NA())</f>
        <v>1.3445600258963353E-2</v>
      </c>
      <c r="K3211" s="44" t="e">
        <f>IFERROR(_xll.qlIndexFixing(Index3M,H3211,TRUE,_xll.ohTrigger(RecalcTrigger,Trigger3M)),NA())</f>
        <v>#N/A</v>
      </c>
      <c r="L3211" s="44">
        <f>IFERROR(_xll.qlIndexFixing(Index6M,$H3211,TRUE,_xll.ohTrigger(RecalcTrigger,Trigger6M)),NA())</f>
        <v>1.3506405908933136E-2</v>
      </c>
      <c r="M3211" s="183">
        <f>IFERROR(_xll.qlIndexFixing(Index1Y,$H3211,TRUE,_xll.ohTrigger(RecalcTrigger,Trigger1Y)),NA())</f>
        <v>1.4121455001996231E-2</v>
      </c>
      <c r="N3211" s="182">
        <f>IFERROR(_xll.qlIndexFixing(ONIndex1M,I3211,TRUE,_xll.ohTrigger(RecalcTrigger,Trigger1M)),NA())</f>
        <v>1.343017121257617E-2</v>
      </c>
      <c r="O3211" s="44" t="e">
        <f>IFERROR(_xll.qlIndexFixing(ONIndex3M,I3211,TRUE,_xll.ohTrigger(RecalcTrigger,Trigger3M)),NA())</f>
        <v>#N/A</v>
      </c>
      <c r="P3211" s="44">
        <f>IFERROR(_xll.qlIndexFixing(ONIndex6M,I3211,TRUE,_xll.ohTrigger(RecalcTrigger,Trigger6M)),NA())</f>
        <v>1.3332790358635549E-2</v>
      </c>
      <c r="Q3211" s="183">
        <f>IFERROR(_xll.qlIndexFixing(ONIndex1Y,I3211,TRUE,_xll.ohTrigger(RecalcTrigger,Trigger1Y)),NA())</f>
        <v>1.3890329645374067E-2</v>
      </c>
    </row>
    <row r="3212" spans="2:17" x14ac:dyDescent="0.2">
      <c r="B3212" s="39" t="s">
        <v>42</v>
      </c>
      <c r="D3212" s="42">
        <f>_xll.qlCalendarAdvance(Calendar,$D3211,B3212,"f",FALSE)</f>
        <v>61990</v>
      </c>
      <c r="E3212" s="177">
        <f>_xll.qlInterestRateIndexValueDate(IndexON,D3212)</f>
        <v>61990</v>
      </c>
      <c r="F3212" s="193">
        <f>IFERROR(_xll.qlIndexFixing(IndexON,D3212,TRUE,_xll.ohTrigger(RecalcTrigger,TriggerON)),NA())</f>
        <v>1.3609991482530504E-2</v>
      </c>
      <c r="H3212" s="42">
        <f>_xll.qlCalendarAdvance(Calendar,$H3211,B3212,"f",FALSE)</f>
        <v>61990</v>
      </c>
      <c r="I3212" s="177">
        <f>_xll.qlInterestRateIndexValueDate(Index1M,$H3212)</f>
        <v>61994</v>
      </c>
      <c r="J3212" s="182">
        <f>IFERROR(_xll.qlIndexFixing(Index1M,$H3212,TRUE,_xll.ohTrigger(RecalcTrigger,Trigger1M)),NA())</f>
        <v>1.3450160726881322E-2</v>
      </c>
      <c r="K3212" s="44" t="e">
        <f>IFERROR(_xll.qlIndexFixing(Index3M,H3212,TRUE,_xll.ohTrigger(RecalcTrigger,Trigger3M)),NA())</f>
        <v>#N/A</v>
      </c>
      <c r="L3212" s="44">
        <f>IFERROR(_xll.qlIndexFixing(Index6M,$H3212,TRUE,_xll.ohTrigger(RecalcTrigger,Trigger6M)),NA())</f>
        <v>1.3516872598365664E-2</v>
      </c>
      <c r="M3212" s="183">
        <f>IFERROR(_xll.qlIndexFixing(Index1Y,$H3212,TRUE,_xll.ohTrigger(RecalcTrigger,Trigger1Y)),NA())</f>
        <v>1.4126509051992935E-2</v>
      </c>
      <c r="N3212" s="182">
        <f>IFERROR(_xll.qlIndexFixing(ONIndex1M,I3212,TRUE,_xll.ohTrigger(RecalcTrigger,Trigger1M)),NA())</f>
        <v>1.3434745310716423E-2</v>
      </c>
      <c r="O3212" s="44" t="e">
        <f>IFERROR(_xll.qlIndexFixing(ONIndex3M,I3212,TRUE,_xll.ohTrigger(RecalcTrigger,Trigger3M)),NA())</f>
        <v>#N/A</v>
      </c>
      <c r="P3212" s="44">
        <f>IFERROR(_xll.qlIndexFixing(ONIndex6M,I3212,TRUE,_xll.ohTrigger(RecalcTrigger,Trigger6M)),NA())</f>
        <v>1.3342433888530181E-2</v>
      </c>
      <c r="Q3212" s="183">
        <f>IFERROR(_xll.qlIndexFixing(ONIndex1Y,I3212,TRUE,_xll.ohTrigger(RecalcTrigger,Trigger1Y)),NA())</f>
        <v>1.3895656069475848E-2</v>
      </c>
    </row>
    <row r="3213" spans="2:17" x14ac:dyDescent="0.2">
      <c r="B3213" s="39" t="s">
        <v>42</v>
      </c>
      <c r="D3213" s="42">
        <f>_xll.qlCalendarAdvance(Calendar,$D3212,B3213,"f",FALSE)</f>
        <v>61997</v>
      </c>
      <c r="E3213" s="177">
        <f>_xll.qlInterestRateIndexValueDate(IndexON,D3213)</f>
        <v>61997</v>
      </c>
      <c r="F3213" s="193">
        <f>IFERROR(_xll.qlIndexFixing(IndexON,D3213,TRUE,_xll.ohTrigger(RecalcTrigger,TriggerON)),NA())</f>
        <v>1.3613663740308368E-2</v>
      </c>
      <c r="H3213" s="42">
        <f>_xll.qlCalendarAdvance(Calendar,$H3212,B3213,"f",FALSE)</f>
        <v>61997</v>
      </c>
      <c r="I3213" s="177">
        <f>_xll.qlInterestRateIndexValueDate(Index1M,$H3213)</f>
        <v>62001</v>
      </c>
      <c r="J3213" s="182">
        <f>IFERROR(_xll.qlIndexFixing(Index1M,$H3213,TRUE,_xll.ohTrigger(RecalcTrigger,Trigger1M)),NA())</f>
        <v>1.345528617858756E-2</v>
      </c>
      <c r="K3213" s="44" t="e">
        <f>IFERROR(_xll.qlIndexFixing(Index3M,H3213,TRUE,_xll.ohTrigger(RecalcTrigger,Trigger3M)),NA())</f>
        <v>#N/A</v>
      </c>
      <c r="L3213" s="44">
        <f>IFERROR(_xll.qlIndexFixing(Index6M,$H3213,TRUE,_xll.ohTrigger(RecalcTrigger,Trigger6M)),NA())</f>
        <v>1.3523298102543801E-2</v>
      </c>
      <c r="M3213" s="183">
        <f>IFERROR(_xll.qlIndexFixing(Index1Y,$H3213,TRUE,_xll.ohTrigger(RecalcTrigger,Trigger1Y)),NA())</f>
        <v>1.4131549321321853E-2</v>
      </c>
      <c r="N3213" s="182">
        <f>IFERROR(_xll.qlIndexFixing(ONIndex1M,I3213,TRUE,_xll.ohTrigger(RecalcTrigger,Trigger1M)),NA())</f>
        <v>1.3439309030918167E-2</v>
      </c>
      <c r="O3213" s="44" t="e">
        <f>IFERROR(_xll.qlIndexFixing(ONIndex3M,I3213,TRUE,_xll.ohTrigger(RecalcTrigger,Trigger3M)),NA())</f>
        <v>#N/A</v>
      </c>
      <c r="P3213" s="44">
        <f>IFERROR(_xll.qlIndexFixing(ONIndex6M,I3213,TRUE,_xll.ohTrigger(RecalcTrigger,Trigger6M)),NA())</f>
        <v>1.3352136397246639E-2</v>
      </c>
      <c r="Q3213" s="183">
        <f>IFERROR(_xll.qlIndexFixing(ONIndex1Y,I3213,TRUE,_xll.ohTrigger(RecalcTrigger,Trigger1Y)),NA())</f>
        <v>1.3900969605646907E-2</v>
      </c>
    </row>
    <row r="3214" spans="2:17" x14ac:dyDescent="0.2">
      <c r="B3214" s="39" t="s">
        <v>42</v>
      </c>
      <c r="D3214" s="42">
        <f>_xll.qlCalendarAdvance(Calendar,$D3213,B3214,"f",FALSE)</f>
        <v>62004</v>
      </c>
      <c r="E3214" s="177">
        <f>_xll.qlInterestRateIndexValueDate(IndexON,D3214)</f>
        <v>62004</v>
      </c>
      <c r="F3214" s="193">
        <f>IFERROR(_xll.qlIndexFixing(IndexON,D3214,TRUE,_xll.ohTrigger(RecalcTrigger,TriggerON)),NA())</f>
        <v>1.3617327660675471E-2</v>
      </c>
      <c r="H3214" s="42">
        <f>_xll.qlCalendarAdvance(Calendar,$H3213,B3214,"f",FALSE)</f>
        <v>62004</v>
      </c>
      <c r="I3214" s="177">
        <f>_xll.qlInterestRateIndexValueDate(Index1M,$H3214)</f>
        <v>62008</v>
      </c>
      <c r="J3214" s="182">
        <f>IFERROR(_xll.qlIndexFixing(Index1M,$H3214,TRUE,_xll.ohTrigger(RecalcTrigger,Trigger1M)),NA())</f>
        <v>1.3459825188854562E-2</v>
      </c>
      <c r="K3214" s="44" t="e">
        <f>IFERROR(_xll.qlIndexFixing(Index3M,H3214,TRUE,_xll.ohTrigger(RecalcTrigger,Trigger3M)),NA())</f>
        <v>#N/A</v>
      </c>
      <c r="L3214" s="44">
        <f>IFERROR(_xll.qlIndexFixing(Index6M,$H3214,TRUE,_xll.ohTrigger(RecalcTrigger,Trigger6M)),NA())</f>
        <v>1.3537986930233628E-2</v>
      </c>
      <c r="M3214" s="183">
        <f>IFERROR(_xll.qlIndexFixing(Index1Y,$H3214,TRUE,_xll.ohTrigger(RecalcTrigger,Trigger1Y)),NA())</f>
        <v>1.4136575781216736E-2</v>
      </c>
      <c r="N3214" s="182">
        <f>IFERROR(_xll.qlIndexFixing(ONIndex1M,I3214,TRUE,_xll.ohTrigger(RecalcTrigger,Trigger1M)),NA())</f>
        <v>1.3443862350639435E-2</v>
      </c>
      <c r="O3214" s="44" t="e">
        <f>IFERROR(_xll.qlIndexFixing(ONIndex3M,I3214,TRUE,_xll.ohTrigger(RecalcTrigger,Trigger3M)),NA())</f>
        <v>#N/A</v>
      </c>
      <c r="P3214" s="44">
        <f>IFERROR(_xll.qlIndexFixing(ONIndex6M,I3214,TRUE,_xll.ohTrigger(RecalcTrigger,Trigger6M)),NA())</f>
        <v>1.3361897952410828E-2</v>
      </c>
      <c r="Q3214" s="183">
        <f>IFERROR(_xll.qlIndexFixing(ONIndex1Y,I3214,TRUE,_xll.ohTrigger(RecalcTrigger,Trigger1Y)),NA())</f>
        <v>1.3906270226069495E-2</v>
      </c>
    </row>
    <row r="3215" spans="2:17" x14ac:dyDescent="0.2">
      <c r="B3215" s="39" t="s">
        <v>42</v>
      </c>
      <c r="D3215" s="42">
        <f>_xll.qlCalendarAdvance(Calendar,$D3214,B3215,"f",FALSE)</f>
        <v>62011</v>
      </c>
      <c r="E3215" s="177">
        <f>_xll.qlInterestRateIndexValueDate(IndexON,D3215)</f>
        <v>62011</v>
      </c>
      <c r="F3215" s="193">
        <f>IFERROR(_xll.qlIndexFixing(IndexON,D3215,TRUE,_xll.ohTrigger(RecalcTrigger,TriggerON)),NA())</f>
        <v>1.3620983225406391E-2</v>
      </c>
      <c r="H3215" s="42">
        <f>_xll.qlCalendarAdvance(Calendar,$H3214,B3215,"f",FALSE)</f>
        <v>62011</v>
      </c>
      <c r="I3215" s="177">
        <f>_xll.qlInterestRateIndexValueDate(Index1M,$H3215)</f>
        <v>62015</v>
      </c>
      <c r="J3215" s="182">
        <f>IFERROR(_xll.qlIndexFixing(Index1M,$H3215,TRUE,_xll.ohTrigger(RecalcTrigger,Trigger1M)),NA())</f>
        <v>1.3464353723753892E-2</v>
      </c>
      <c r="K3215" s="44" t="e">
        <f>IFERROR(_xll.qlIndexFixing(Index3M,H3215,TRUE,_xll.ohTrigger(RecalcTrigger,Trigger3M)),NA())</f>
        <v>#N/A</v>
      </c>
      <c r="L3215" s="44">
        <f>IFERROR(_xll.qlIndexFixing(Index6M,$H3215,TRUE,_xll.ohTrigger(RecalcTrigger,Trigger6M)),NA())</f>
        <v>1.35486347106185E-2</v>
      </c>
      <c r="M3215" s="183">
        <f>IFERROR(_xll.qlIndexFixing(Index1Y,$H3215,TRUE,_xll.ohTrigger(RecalcTrigger,Trigger1Y)),NA())</f>
        <v>1.4141588402912648E-2</v>
      </c>
      <c r="N3215" s="182">
        <f>IFERROR(_xll.qlIndexFixing(ONIndex1M,I3215,TRUE,_xll.ohTrigger(RecalcTrigger,Trigger1M)),NA())</f>
        <v>1.3448405247178385E-2</v>
      </c>
      <c r="O3215" s="44" t="e">
        <f>IFERROR(_xll.qlIndexFixing(ONIndex3M,I3215,TRUE,_xll.ohTrigger(RecalcTrigger,Trigger3M)),NA())</f>
        <v>#N/A</v>
      </c>
      <c r="P3215" s="44">
        <f>IFERROR(_xll.qlIndexFixing(ONIndex6M,I3215,TRUE,_xll.ohTrigger(RecalcTrigger,Trigger6M)),NA())</f>
        <v>1.3371718621648654E-2</v>
      </c>
      <c r="Q3215" s="183">
        <f>IFERROR(_xll.qlIndexFixing(ONIndex1Y,I3215,TRUE,_xll.ohTrigger(RecalcTrigger,Trigger1Y)),NA())</f>
        <v>1.391155790260612E-2</v>
      </c>
    </row>
    <row r="3216" spans="2:17" x14ac:dyDescent="0.2">
      <c r="B3216" s="39" t="s">
        <v>42</v>
      </c>
      <c r="D3216" s="42">
        <f>_xll.qlCalendarAdvance(Calendar,$D3215,B3216,"f",FALSE)</f>
        <v>62018</v>
      </c>
      <c r="E3216" s="177">
        <f>_xll.qlInterestRateIndexValueDate(IndexON,D3216)</f>
        <v>62018</v>
      </c>
      <c r="F3216" s="193">
        <f>IFERROR(_xll.qlIndexFixing(IndexON,D3216,TRUE,_xll.ohTrigger(RecalcTrigger,TriggerON)),NA())</f>
        <v>1.3624630416355643E-2</v>
      </c>
      <c r="H3216" s="42">
        <f>_xll.qlCalendarAdvance(Calendar,$H3215,B3216,"f",FALSE)</f>
        <v>62018</v>
      </c>
      <c r="I3216" s="177">
        <f>_xll.qlInterestRateIndexValueDate(Index1M,$H3216)</f>
        <v>62022</v>
      </c>
      <c r="J3216" s="182">
        <f>IFERROR(_xll.qlIndexFixing(Index1M,$H3216,TRUE,_xll.ohTrigger(RecalcTrigger,Trigger1M)),NA())</f>
        <v>1.3468871760575978E-2</v>
      </c>
      <c r="K3216" s="44" t="e">
        <f>IFERROR(_xll.qlIndexFixing(Index3M,H3216,TRUE,_xll.ohTrigger(RecalcTrigger,Trigger3M)),NA())</f>
        <v>#N/A</v>
      </c>
      <c r="L3216" s="44">
        <f>IFERROR(_xll.qlIndexFixing(Index6M,$H3216,TRUE,_xll.ohTrigger(RecalcTrigger,Trigger6M)),NA())</f>
        <v>1.355934299261588E-2</v>
      </c>
      <c r="M3216" s="183">
        <f>IFERROR(_xll.qlIndexFixing(Index1Y,$H3216,TRUE,_xll.ohTrigger(RecalcTrigger,Trigger1Y)),NA())</f>
        <v>1.414658715764356E-2</v>
      </c>
      <c r="N3216" s="182">
        <f>IFERROR(_xll.qlIndexFixing(ONIndex1M,I3216,TRUE,_xll.ohTrigger(RecalcTrigger,Trigger1M)),NA())</f>
        <v>1.3452937697833178E-2</v>
      </c>
      <c r="O3216" s="44" t="e">
        <f>IFERROR(_xll.qlIndexFixing(ONIndex3M,I3216,TRUE,_xll.ohTrigger(RecalcTrigger,Trigger3M)),NA())</f>
        <v>#N/A</v>
      </c>
      <c r="P3216" s="44">
        <f>IFERROR(_xll.qlIndexFixing(ONIndex6M,I3216,TRUE,_xll.ohTrigger(RecalcTrigger,Trigger6M)),NA())</f>
        <v>1.3381598472346212E-2</v>
      </c>
      <c r="Q3216" s="183">
        <f>IFERROR(_xll.qlIndexFixing(ONIndex1Y,I3216,TRUE,_xll.ohTrigger(RecalcTrigger,Trigger1Y)),NA())</f>
        <v>1.3916832607039353E-2</v>
      </c>
    </row>
    <row r="3217" spans="2:17" x14ac:dyDescent="0.2">
      <c r="B3217" s="39" t="s">
        <v>42</v>
      </c>
      <c r="D3217" s="42">
        <f>_xll.qlCalendarAdvance(Calendar,$D3216,B3217,"f",FALSE)</f>
        <v>62025</v>
      </c>
      <c r="E3217" s="177">
        <f>_xll.qlInterestRateIndexValueDate(IndexON,D3217)</f>
        <v>62025</v>
      </c>
      <c r="F3217" s="193">
        <f>IFERROR(_xll.qlIndexFixing(IndexON,D3217,TRUE,_xll.ohTrigger(RecalcTrigger,TriggerON)),NA())</f>
        <v>1.3628269215297806E-2</v>
      </c>
      <c r="H3217" s="42">
        <f>_xll.qlCalendarAdvance(Calendar,$H3216,B3217,"f",FALSE)</f>
        <v>62025</v>
      </c>
      <c r="I3217" s="177">
        <f>_xll.qlInterestRateIndexValueDate(Index1M,$H3217)</f>
        <v>62029</v>
      </c>
      <c r="J3217" s="182">
        <f>IFERROR(_xll.qlIndexFixing(Index1M,$H3217,TRUE,_xll.ohTrigger(RecalcTrigger,Trigger1M)),NA())</f>
        <v>1.347337927661124E-2</v>
      </c>
      <c r="K3217" s="44" t="e">
        <f>IFERROR(_xll.qlIndexFixing(Index3M,H3217,TRUE,_xll.ohTrigger(RecalcTrigger,Trigger3M)),NA())</f>
        <v>#N/A</v>
      </c>
      <c r="L3217" s="44">
        <f>IFERROR(_xll.qlIndexFixing(Index6M,$H3217,TRUE,_xll.ohTrigger(RecalcTrigger,Trigger6M)),NA())</f>
        <v>1.3570111845218058E-2</v>
      </c>
      <c r="M3217" s="183">
        <f>IFERROR(_xll.qlIndexFixing(Index1Y,$H3217,TRUE,_xll.ohTrigger(RecalcTrigger,Trigger1Y)),NA())</f>
        <v>1.4151572016644536E-2</v>
      </c>
      <c r="N3217" s="182">
        <f>IFERROR(_xll.qlIndexFixing(ONIndex1M,I3217,TRUE,_xll.ohTrigger(RecalcTrigger,Trigger1M)),NA())</f>
        <v>1.3457459679742101E-2</v>
      </c>
      <c r="O3217" s="44" t="e">
        <f>IFERROR(_xll.qlIndexFixing(ONIndex3M,I3217,TRUE,_xll.ohTrigger(RecalcTrigger,Trigger3M)),NA())</f>
        <v>#N/A</v>
      </c>
      <c r="P3217" s="44">
        <f>IFERROR(_xll.qlIndexFixing(ONIndex6M,I3217,TRUE,_xll.ohTrigger(RecalcTrigger,Trigger6M)),NA())</f>
        <v>1.3391537572209344E-2</v>
      </c>
      <c r="Q3217" s="183">
        <f>IFERROR(_xll.qlIndexFixing(ONIndex1Y,I3217,TRUE,_xll.ohTrigger(RecalcTrigger,Trigger1Y)),NA())</f>
        <v>1.3922094311231703E-2</v>
      </c>
    </row>
    <row r="3218" spans="2:17" x14ac:dyDescent="0.2">
      <c r="B3218" s="39" t="s">
        <v>42</v>
      </c>
      <c r="D3218" s="42">
        <f>_xll.qlCalendarAdvance(Calendar,$D3217,B3218,"f",FALSE)</f>
        <v>62032</v>
      </c>
      <c r="E3218" s="177">
        <f>_xll.qlInterestRateIndexValueDate(IndexON,D3218)</f>
        <v>62032</v>
      </c>
      <c r="F3218" s="193">
        <f>IFERROR(_xll.qlIndexFixing(IndexON,D3218,TRUE,_xll.ohTrigger(RecalcTrigger,TriggerON)),NA())</f>
        <v>1.3631899603927522E-2</v>
      </c>
      <c r="H3218" s="42">
        <f>_xll.qlCalendarAdvance(Calendar,$H3217,B3218,"f",FALSE)</f>
        <v>62032</v>
      </c>
      <c r="I3218" s="177">
        <f>_xll.qlInterestRateIndexValueDate(Index1M,$H3218)</f>
        <v>62036</v>
      </c>
      <c r="J3218" s="182">
        <f>IFERROR(_xll.qlIndexFixing(Index1M,$H3218,TRUE,_xll.ohTrigger(RecalcTrigger,Trigger1M)),NA())</f>
        <v>1.3477303751687764E-2</v>
      </c>
      <c r="K3218" s="44" t="e">
        <f>IFERROR(_xll.qlIndexFixing(Index3M,H3218,TRUE,_xll.ohTrigger(RecalcTrigger,Trigger3M)),NA())</f>
        <v>#N/A</v>
      </c>
      <c r="L3218" s="44">
        <f>IFERROR(_xll.qlIndexFixing(Index6M,$H3218,TRUE,_xll.ohTrigger(RecalcTrigger,Trigger6M)),NA())</f>
        <v>1.3580941337423904E-2</v>
      </c>
      <c r="M3218" s="183">
        <f>IFERROR(_xll.qlIndexFixing(Index1Y,$H3218,TRUE,_xll.ohTrigger(RecalcTrigger,Trigger1Y)),NA())</f>
        <v>1.4156542951149764E-2</v>
      </c>
      <c r="N3218" s="182">
        <f>IFERROR(_xll.qlIndexFixing(ONIndex1M,I3218,TRUE,_xll.ohTrigger(RecalcTrigger,Trigger1M)),NA())</f>
        <v>1.3461971170523057E-2</v>
      </c>
      <c r="O3218" s="44" t="e">
        <f>IFERROR(_xll.qlIndexFixing(ONIndex3M,I3218,TRUE,_xll.ohTrigger(RecalcTrigger,Trigger3M)),NA())</f>
        <v>#N/A</v>
      </c>
      <c r="P3218" s="44">
        <f>IFERROR(_xll.qlIndexFixing(ONIndex6M,I3218,TRUE,_xll.ohTrigger(RecalcTrigger,Trigger6M)),NA())</f>
        <v>1.3401535988784019E-2</v>
      </c>
      <c r="Q3218" s="183">
        <f>IFERROR(_xll.qlIndexFixing(ONIndex1Y,I3218,TRUE,_xll.ohTrigger(RecalcTrigger,Trigger1Y)),NA())</f>
        <v>1.3927342986805868E-2</v>
      </c>
    </row>
    <row r="3219" spans="2:17" x14ac:dyDescent="0.2">
      <c r="B3219" s="39" t="s">
        <v>42</v>
      </c>
      <c r="D3219" s="42">
        <f>_xll.qlCalendarAdvance(Calendar,$D3218,B3219,"f",FALSE)</f>
        <v>62039</v>
      </c>
      <c r="E3219" s="177">
        <f>_xll.qlInterestRateIndexValueDate(IndexON,D3219)</f>
        <v>62039</v>
      </c>
      <c r="F3219" s="193">
        <f>IFERROR(_xll.qlIndexFixing(IndexON,D3219,TRUE,_xll.ohTrigger(RecalcTrigger,TriggerON)),NA())</f>
        <v>1.3635521564099307E-2</v>
      </c>
      <c r="H3219" s="42">
        <f>_xll.qlCalendarAdvance(Calendar,$H3218,B3219,"f",FALSE)</f>
        <v>62039</v>
      </c>
      <c r="I3219" s="177">
        <f>_xll.qlInterestRateIndexValueDate(Index1M,$H3219)</f>
        <v>62043</v>
      </c>
      <c r="J3219" s="182">
        <f>IFERROR(_xll.qlIndexFixing(Index1M,$H3219,TRUE,_xll.ohTrigger(RecalcTrigger,Trigger1M)),NA())</f>
        <v>1.3481790746761924E-2</v>
      </c>
      <c r="K3219" s="44" t="e">
        <f>IFERROR(_xll.qlIndexFixing(Index3M,H3219,TRUE,_xll.ohTrigger(RecalcTrigger,Trigger3M)),NA())</f>
        <v>#N/A</v>
      </c>
      <c r="L3219" s="44">
        <f>IFERROR(_xll.qlIndexFixing(Index6M,$H3219,TRUE,_xll.ohTrigger(RecalcTrigger,Trigger6M)),NA())</f>
        <v>1.3591831538240635E-2</v>
      </c>
      <c r="M3219" s="183">
        <f>IFERROR(_xll.qlIndexFixing(Index1Y,$H3219,TRUE,_xll.ohTrigger(RecalcTrigger,Trigger1Y)),NA())</f>
        <v>1.4161499932393649E-2</v>
      </c>
      <c r="N3219" s="182">
        <f>IFERROR(_xll.qlIndexFixing(ONIndex1M,I3219,TRUE,_xll.ohTrigger(RecalcTrigger,Trigger1M)),NA())</f>
        <v>1.3466472147314335E-2</v>
      </c>
      <c r="O3219" s="44" t="e">
        <f>IFERROR(_xll.qlIndexFixing(ONIndex3M,I3219,TRUE,_xll.ohTrigger(RecalcTrigger,Trigger3M)),NA())</f>
        <v>#N/A</v>
      </c>
      <c r="P3219" s="44">
        <f>IFERROR(_xll.qlIndexFixing(ONIndex6M,I3219,TRUE,_xll.ohTrigger(RecalcTrigger,Trigger6M)),NA())</f>
        <v>1.3411593789536269E-2</v>
      </c>
      <c r="Q3219" s="183">
        <f>IFERROR(_xll.qlIndexFixing(ONIndex1Y,I3219,TRUE,_xll.ohTrigger(RecalcTrigger,Trigger1Y)),NA())</f>
        <v>1.3932578605944101E-2</v>
      </c>
    </row>
    <row r="3220" spans="2:17" x14ac:dyDescent="0.2">
      <c r="B3220" s="39" t="s">
        <v>42</v>
      </c>
      <c r="D3220" s="42">
        <f>_xll.qlCalendarAdvance(Calendar,$D3219,B3220,"f",FALSE)</f>
        <v>62046</v>
      </c>
      <c r="E3220" s="177">
        <f>_xll.qlInterestRateIndexValueDate(IndexON,D3220)</f>
        <v>62046</v>
      </c>
      <c r="F3220" s="193">
        <f>IFERROR(_xll.qlIndexFixing(IndexON,D3220,TRUE,_xll.ohTrigger(RecalcTrigger,TriggerON)),NA())</f>
        <v>1.3639135077667675E-2</v>
      </c>
      <c r="H3220" s="42">
        <f>_xll.qlCalendarAdvance(Calendar,$H3219,B3220,"f",FALSE)</f>
        <v>62046</v>
      </c>
      <c r="I3220" s="177">
        <f>_xll.qlInterestRateIndexValueDate(Index1M,$H3220)</f>
        <v>62050</v>
      </c>
      <c r="J3220" s="182">
        <f>IFERROR(_xll.qlIndexFixing(Index1M,$H3220,TRUE,_xll.ohTrigger(RecalcTrigger,Trigger1M)),NA())</f>
        <v>1.34862671548861E-2</v>
      </c>
      <c r="K3220" s="44" t="e">
        <f>IFERROR(_xll.qlIndexFixing(Index3M,H3220,TRUE,_xll.ohTrigger(RecalcTrigger,Trigger3M)),NA())</f>
        <v>#N/A</v>
      </c>
      <c r="L3220" s="44">
        <f>IFERROR(_xll.qlIndexFixing(Index6M,$H3220,TRUE,_xll.ohTrigger(RecalcTrigger,Trigger6M)),NA())</f>
        <v>1.36027825166803E-2</v>
      </c>
      <c r="M3220" s="183">
        <f>IFERROR(_xll.qlIndexFixing(Index1Y,$H3220,TRUE,_xll.ohTrigger(RecalcTrigger,Trigger1Y)),NA())</f>
        <v>1.4166442931610821E-2</v>
      </c>
      <c r="N3220" s="182">
        <f>IFERROR(_xll.qlIndexFixing(ONIndex1M,I3220,TRUE,_xll.ohTrigger(RecalcTrigger,Trigger1M)),NA())</f>
        <v>1.3470962587573965E-2</v>
      </c>
      <c r="O3220" s="44" t="e">
        <f>IFERROR(_xll.qlIndexFixing(ONIndex3M,I3220,TRUE,_xll.ohTrigger(RecalcTrigger,Trigger3M)),NA())</f>
        <v>#N/A</v>
      </c>
      <c r="P3220" s="44">
        <f>IFERROR(_xll.qlIndexFixing(ONIndex6M,I3220,TRUE,_xll.ohTrigger(RecalcTrigger,Trigger6M)),NA())</f>
        <v>1.3421711042091999E-2</v>
      </c>
      <c r="Q3220" s="183">
        <f>IFERROR(_xll.qlIndexFixing(ONIndex1Y,I3220,TRUE,_xll.ohTrigger(RecalcTrigger,Trigger1Y)),NA())</f>
        <v>1.3937801140349038E-2</v>
      </c>
    </row>
    <row r="3221" spans="2:17" x14ac:dyDescent="0.2">
      <c r="B3221" s="39" t="s">
        <v>42</v>
      </c>
      <c r="D3221" s="42">
        <f>_xll.qlCalendarAdvance(Calendar,$D3220,B3221,"f",FALSE)</f>
        <v>62053</v>
      </c>
      <c r="E3221" s="177">
        <f>_xll.qlInterestRateIndexValueDate(IndexON,D3221)</f>
        <v>62053</v>
      </c>
      <c r="F3221" s="193">
        <f>IFERROR(_xll.qlIndexFixing(IndexON,D3221,TRUE,_xll.ohTrigger(RecalcTrigger,TriggerON)),NA())</f>
        <v>1.3642740126327269E-2</v>
      </c>
      <c r="H3221" s="42">
        <f>_xll.qlCalendarAdvance(Calendar,$H3220,B3221,"f",FALSE)</f>
        <v>62053</v>
      </c>
      <c r="I3221" s="177">
        <f>_xll.qlInterestRateIndexValueDate(Index1M,$H3221)</f>
        <v>62057</v>
      </c>
      <c r="J3221" s="182">
        <f>IFERROR(_xll.qlIndexFixing(Index1M,$H3221,TRUE,_xll.ohTrigger(RecalcTrigger,Trigger1M)),NA())</f>
        <v>1.3491874361641343E-2</v>
      </c>
      <c r="K3221" s="44" t="e">
        <f>IFERROR(_xll.qlIndexFixing(Index3M,H3221,TRUE,_xll.ohTrigger(RecalcTrigger,Trigger3M)),NA())</f>
        <v>#N/A</v>
      </c>
      <c r="L3221" s="44">
        <f>IFERROR(_xll.qlIndexFixing(Index6M,$H3221,TRUE,_xll.ohTrigger(RecalcTrigger,Trigger6M)),NA())</f>
        <v>1.3613794341763734E-2</v>
      </c>
      <c r="M3221" s="183">
        <f>IFERROR(_xll.qlIndexFixing(Index1Y,$H3221,TRUE,_xll.ohTrigger(RecalcTrigger,Trigger1Y)),NA())</f>
        <v>1.4171371920036343E-2</v>
      </c>
      <c r="N3221" s="182">
        <f>IFERROR(_xll.qlIndexFixing(ONIndex1M,I3221,TRUE,_xll.ohTrigger(RecalcTrigger,Trigger1M)),NA())</f>
        <v>1.3475442468520171E-2</v>
      </c>
      <c r="O3221" s="44" t="e">
        <f>IFERROR(_xll.qlIndexFixing(ONIndex3M,I3221,TRUE,_xll.ohTrigger(RecalcTrigger,Trigger3M)),NA())</f>
        <v>#N/A</v>
      </c>
      <c r="P3221" s="44">
        <f>IFERROR(_xll.qlIndexFixing(ONIndex6M,I3221,TRUE,_xll.ohTrigger(RecalcTrigger,Trigger6M)),NA())</f>
        <v>1.3431887814077115E-2</v>
      </c>
      <c r="Q3221" s="183">
        <f>IFERROR(_xll.qlIndexFixing(ONIndex1Y,I3221,TRUE,_xll.ohTrigger(RecalcTrigger,Trigger1Y)),NA())</f>
        <v>1.3943010561723312E-2</v>
      </c>
    </row>
    <row r="3222" spans="2:17" x14ac:dyDescent="0.2">
      <c r="B3222" s="39" t="s">
        <v>42</v>
      </c>
      <c r="D3222" s="42">
        <f>_xll.qlCalendarAdvance(Calendar,$D3221,B3222,"f",FALSE)</f>
        <v>62060</v>
      </c>
      <c r="E3222" s="177">
        <f>_xll.qlInterestRateIndexValueDate(IndexON,D3222)</f>
        <v>62060</v>
      </c>
      <c r="F3222" s="193">
        <f>IFERROR(_xll.qlIndexFixing(IndexON,D3222,TRUE,_xll.ohTrigger(RecalcTrigger,TriggerON)),NA())</f>
        <v>1.3646336691932603E-2</v>
      </c>
      <c r="H3222" s="42">
        <f>_xll.qlCalendarAdvance(Calendar,$H3221,B3222,"f",FALSE)</f>
        <v>62060</v>
      </c>
      <c r="I3222" s="177">
        <f>_xll.qlInterestRateIndexValueDate(Index1M,$H3222)</f>
        <v>62064</v>
      </c>
      <c r="J3222" s="182">
        <f>IFERROR(_xll.qlIndexFixing(Index1M,$H3222,TRUE,_xll.ohTrigger(RecalcTrigger,Trigger1M)),NA())</f>
        <v>1.3495758250139737E-2</v>
      </c>
      <c r="K3222" s="44" t="e">
        <f>IFERROR(_xll.qlIndexFixing(Index3M,H3222,TRUE,_xll.ohTrigger(RecalcTrigger,Trigger3M)),NA())</f>
        <v>#N/A</v>
      </c>
      <c r="L3222" s="44">
        <f>IFERROR(_xll.qlIndexFixing(Index6M,$H3222,TRUE,_xll.ohTrigger(RecalcTrigger,Trigger6M)),NA())</f>
        <v>1.3624867082518794E-2</v>
      </c>
      <c r="M3222" s="183">
        <f>IFERROR(_xll.qlIndexFixing(Index1Y,$H3222,TRUE,_xll.ohTrigger(RecalcTrigger,Trigger1Y)),NA())</f>
        <v>1.4176286868903746E-2</v>
      </c>
      <c r="N3222" s="182">
        <f>IFERROR(_xll.qlIndexFixing(ONIndex1M,I3222,TRUE,_xll.ohTrigger(RecalcTrigger,Trigger1M)),NA())</f>
        <v>1.347991176753105E-2</v>
      </c>
      <c r="O3222" s="44" t="e">
        <f>IFERROR(_xll.qlIndexFixing(ONIndex3M,I3222,TRUE,_xll.ohTrigger(RecalcTrigger,Trigger3M)),NA())</f>
        <v>#N/A</v>
      </c>
      <c r="P3222" s="44">
        <f>IFERROR(_xll.qlIndexFixing(ONIndex6M,I3222,TRUE,_xll.ohTrigger(RecalcTrigger,Trigger6M)),NA())</f>
        <v>1.3442124172877712E-2</v>
      </c>
      <c r="Q3222" s="183">
        <f>IFERROR(_xll.qlIndexFixing(ONIndex1Y,I3222,TRUE,_xll.ohTrigger(RecalcTrigger,Trigger1Y)),NA())</f>
        <v>1.3948206842169242E-2</v>
      </c>
    </row>
    <row r="3223" spans="2:17" x14ac:dyDescent="0.2">
      <c r="B3223" s="39" t="s">
        <v>42</v>
      </c>
      <c r="D3223" s="42">
        <f>_xll.qlCalendarAdvance(Calendar,$D3222,B3223,"f",FALSE)</f>
        <v>62067</v>
      </c>
      <c r="E3223" s="177">
        <f>_xll.qlInterestRateIndexValueDate(IndexON,D3223)</f>
        <v>62067</v>
      </c>
      <c r="F3223" s="193">
        <f>IFERROR(_xll.qlIndexFixing(IndexON,D3223,TRUE,_xll.ohTrigger(RecalcTrigger,TriggerON)),NA())</f>
        <v>1.364992475641813E-2</v>
      </c>
      <c r="H3223" s="42">
        <f>_xll.qlCalendarAdvance(Calendar,$H3222,B3223,"f",FALSE)</f>
        <v>62067</v>
      </c>
      <c r="I3223" s="177">
        <f>_xll.qlInterestRateIndexValueDate(Index1M,$H3223)</f>
        <v>62071</v>
      </c>
      <c r="J3223" s="182">
        <f>IFERROR(_xll.qlIndexFixing(Index1M,$H3223,TRUE,_xll.ohTrigger(RecalcTrigger,Trigger1M)),NA())</f>
        <v>1.3500202164552964E-2</v>
      </c>
      <c r="K3223" s="44" t="e">
        <f>IFERROR(_xll.qlIndexFixing(Index3M,H3223,TRUE,_xll.ohTrigger(RecalcTrigger,Trigger3M)),NA())</f>
        <v>#N/A</v>
      </c>
      <c r="L3223" s="44">
        <f>IFERROR(_xll.qlIndexFixing(Index6M,$H3223,TRUE,_xll.ohTrigger(RecalcTrigger,Trigger6M)),NA())</f>
        <v>1.3636000807980371E-2</v>
      </c>
      <c r="M3223" s="183">
        <f>IFERROR(_xll.qlIndexFixing(Index1Y,$H3223,TRUE,_xll.ohTrigger(RecalcTrigger,Trigger1Y)),NA())</f>
        <v>1.4181187749448532E-2</v>
      </c>
      <c r="N3223" s="182">
        <f>IFERROR(_xll.qlIndexFixing(ONIndex1M,I3223,TRUE,_xll.ohTrigger(RecalcTrigger,Trigger1M)),NA())</f>
        <v>1.3484370461984696E-2</v>
      </c>
      <c r="O3223" s="44" t="e">
        <f>IFERROR(_xll.qlIndexFixing(ONIndex3M,I3223,TRUE,_xll.ohTrigger(RecalcTrigger,Trigger3M)),NA())</f>
        <v>#N/A</v>
      </c>
      <c r="P3223" s="44">
        <f>IFERROR(_xll.qlIndexFixing(ONIndex6M,I3223,TRUE,_xll.ohTrigger(RecalcTrigger,Trigger6M)),NA())</f>
        <v>1.3452420186199632E-2</v>
      </c>
      <c r="Q3223" s="183">
        <f>IFERROR(_xll.qlIndexFixing(ONIndex1Y,I3223,TRUE,_xll.ohTrigger(RecalcTrigger,Trigger1Y)),NA())</f>
        <v>1.3953389953469397E-2</v>
      </c>
    </row>
    <row r="3224" spans="2:17" x14ac:dyDescent="0.2">
      <c r="B3224" s="39" t="s">
        <v>42</v>
      </c>
      <c r="D3224" s="42">
        <f>_xll.qlCalendarAdvance(Calendar,$D3223,B3224,"f",FALSE)</f>
        <v>62074</v>
      </c>
      <c r="E3224" s="177">
        <f>_xll.qlInterestRateIndexValueDate(IndexON,D3224)</f>
        <v>62074</v>
      </c>
      <c r="F3224" s="193">
        <f>IFERROR(_xll.qlIndexFixing(IndexON,D3224,TRUE,_xll.ohTrigger(RecalcTrigger,TriggerON)),NA())</f>
        <v>1.3653504301478492E-2</v>
      </c>
      <c r="H3224" s="42">
        <f>_xll.qlCalendarAdvance(Calendar,$H3223,B3224,"f",FALSE)</f>
        <v>62074</v>
      </c>
      <c r="I3224" s="177">
        <f>_xll.qlInterestRateIndexValueDate(Index1M,$H3224)</f>
        <v>62078</v>
      </c>
      <c r="J3224" s="182">
        <f>IFERROR(_xll.qlIndexFixing(Index1M,$H3224,TRUE,_xll.ohTrigger(RecalcTrigger,Trigger1M)),NA())</f>
        <v>1.3504635399214917E-2</v>
      </c>
      <c r="K3224" s="44" t="e">
        <f>IFERROR(_xll.qlIndexFixing(Index3M,H3224,TRUE,_xll.ohTrigger(RecalcTrigger,Trigger3M)),NA())</f>
        <v>#N/A</v>
      </c>
      <c r="L3224" s="44">
        <f>IFERROR(_xll.qlIndexFixing(Index6M,$H3224,TRUE,_xll.ohTrigger(RecalcTrigger,Trigger6M)),NA())</f>
        <v>1.3647195587189938E-2</v>
      </c>
      <c r="M3224" s="183">
        <f>IFERROR(_xll.qlIndexFixing(Index1Y,$H3224,TRUE,_xll.ohTrigger(RecalcTrigger,Trigger1Y)),NA())</f>
        <v>1.4186074532905548E-2</v>
      </c>
      <c r="N3224" s="182">
        <f>IFERROR(_xll.qlIndexFixing(ONIndex1M,I3224,TRUE,_xll.ohTrigger(RecalcTrigger,Trigger1M)),NA())</f>
        <v>1.3488818528939461E-2</v>
      </c>
      <c r="O3224" s="44" t="e">
        <f>IFERROR(_xll.qlIndexFixing(ONIndex3M,I3224,TRUE,_xll.ohTrigger(RecalcTrigger,Trigger3M)),NA())</f>
        <v>#N/A</v>
      </c>
      <c r="P3224" s="44">
        <f>IFERROR(_xll.qlIndexFixing(ONIndex6M,I3224,TRUE,_xll.ohTrigger(RecalcTrigger,Trigger6M)),NA())</f>
        <v>1.3462775921428971E-2</v>
      </c>
      <c r="Q3224" s="183">
        <f>IFERROR(_xll.qlIndexFixing(ONIndex1Y,I3224,TRUE,_xll.ohTrigger(RecalcTrigger,Trigger1Y)),NA())</f>
        <v>1.3958559867246478E-2</v>
      </c>
    </row>
    <row r="3225" spans="2:17" x14ac:dyDescent="0.2">
      <c r="B3225" s="39" t="s">
        <v>42</v>
      </c>
      <c r="D3225" s="42">
        <f>_xll.qlCalendarAdvance(Calendar,$D3224,B3225,"f",FALSE)</f>
        <v>62081</v>
      </c>
      <c r="E3225" s="177">
        <f>_xll.qlInterestRateIndexValueDate(IndexON,D3225)</f>
        <v>62081</v>
      </c>
      <c r="F3225" s="193">
        <f>IFERROR(_xll.qlIndexFixing(IndexON,D3225,TRUE,_xll.ohTrigger(RecalcTrigger,TriggerON)),NA())</f>
        <v>1.3657075308728395E-2</v>
      </c>
      <c r="H3225" s="42">
        <f>_xll.qlCalendarAdvance(Calendar,$H3224,B3225,"f",FALSE)</f>
        <v>62081</v>
      </c>
      <c r="I3225" s="177">
        <f>_xll.qlInterestRateIndexValueDate(Index1M,$H3225)</f>
        <v>62085</v>
      </c>
      <c r="J3225" s="182">
        <f>IFERROR(_xll.qlIndexFixing(Index1M,$H3225,TRUE,_xll.ohTrigger(RecalcTrigger,Trigger1M)),NA())</f>
        <v>1.350905793140828E-2</v>
      </c>
      <c r="K3225" s="44" t="e">
        <f>IFERROR(_xll.qlIndexFixing(Index3M,H3225,TRUE,_xll.ohTrigger(RecalcTrigger,Trigger3M)),NA())</f>
        <v>#N/A</v>
      </c>
      <c r="L3225" s="44">
        <f>IFERROR(_xll.qlIndexFixing(Index6M,$H3225,TRUE,_xll.ohTrigger(RecalcTrigger,Trigger6M)),NA())</f>
        <v>1.3658451489195561E-2</v>
      </c>
      <c r="M3225" s="183">
        <f>IFERROR(_xll.qlIndexFixing(Index1Y,$H3225,TRUE,_xll.ohTrigger(RecalcTrigger,Trigger1Y)),NA())</f>
        <v>1.4190947190508544E-2</v>
      </c>
      <c r="N3225" s="182">
        <f>IFERROR(_xll.qlIndexFixing(ONIndex1M,I3225,TRUE,_xll.ohTrigger(RecalcTrigger,Trigger1M)),NA())</f>
        <v>1.3495660250901764E-2</v>
      </c>
      <c r="O3225" s="44" t="e">
        <f>IFERROR(_xll.qlIndexFixing(ONIndex3M,I3225,TRUE,_xll.ohTrigger(RecalcTrigger,Trigger3M)),NA())</f>
        <v>#N/A</v>
      </c>
      <c r="P3225" s="44">
        <f>IFERROR(_xll.qlIndexFixing(ONIndex6M,I3225,TRUE,_xll.ohTrigger(RecalcTrigger,Trigger6M)),NA())</f>
        <v>1.3478178553265607E-2</v>
      </c>
      <c r="Q3225" s="183">
        <f>IFERROR(_xll.qlIndexFixing(ONIndex1Y,I3225,TRUE,_xll.ohTrigger(RecalcTrigger,Trigger1Y)),NA())</f>
        <v>1.396646422324288E-2</v>
      </c>
    </row>
    <row r="3226" spans="2:17" x14ac:dyDescent="0.2">
      <c r="B3226" s="39" t="s">
        <v>42</v>
      </c>
      <c r="D3226" s="42">
        <f>_xll.qlCalendarAdvance(Calendar,$D3225,B3226,"f",FALSE)</f>
        <v>62089</v>
      </c>
      <c r="E3226" s="177">
        <f>_xll.qlInterestRateIndexValueDate(IndexON,D3226)</f>
        <v>62089</v>
      </c>
      <c r="F3226" s="193">
        <f>IFERROR(_xll.qlIndexFixing(IndexON,D3226,TRUE,_xll.ohTrigger(RecalcTrigger,TriggerON)),NA())</f>
        <v>1.3662172424071528E-2</v>
      </c>
      <c r="H3226" s="42">
        <f>_xll.qlCalendarAdvance(Calendar,$H3225,B3226,"f",FALSE)</f>
        <v>62089</v>
      </c>
      <c r="I3226" s="177">
        <f>_xll.qlInterestRateIndexValueDate(Index1M,$H3226)</f>
        <v>62093</v>
      </c>
      <c r="J3226" s="182">
        <f>IFERROR(_xll.qlIndexFixing(Index1M,$H3226,TRUE,_xll.ohTrigger(RecalcTrigger,Trigger1M)),NA())</f>
        <v>1.3514099119734418E-2</v>
      </c>
      <c r="K3226" s="44" t="e">
        <f>IFERROR(_xll.qlIndexFixing(Index3M,H3226,TRUE,_xll.ohTrigger(RecalcTrigger,Trigger3M)),NA())</f>
        <v>#N/A</v>
      </c>
      <c r="L3226" s="44">
        <f>IFERROR(_xll.qlIndexFixing(Index6M,$H3226,TRUE,_xll.ohTrigger(RecalcTrigger,Trigger6M)),NA())</f>
        <v>1.3670301436835815E-2</v>
      </c>
      <c r="M3226" s="183">
        <f>IFERROR(_xll.qlIndexFixing(Index1Y,$H3226,TRUE,_xll.ohTrigger(RecalcTrigger,Trigger1Y)),NA())</f>
        <v>1.419649860819157E-2</v>
      </c>
      <c r="N3226" s="182">
        <f>IFERROR(_xll.qlIndexFixing(ONIndex1M,I3226,TRUE,_xll.ohTrigger(RecalcTrigger,Trigger1M)),NA())</f>
        <v>1.3500082745991904E-2</v>
      </c>
      <c r="O3226" s="44" t="e">
        <f>IFERROR(_xll.qlIndexFixing(ONIndex3M,I3226,TRUE,_xll.ohTrigger(RecalcTrigger,Trigger3M)),NA())</f>
        <v>#N/A</v>
      </c>
      <c r="P3226" s="44">
        <f>IFERROR(_xll.qlIndexFixing(ONIndex6M,I3226,TRUE,_xll.ohTrigger(RecalcTrigger,Trigger6M)),NA())</f>
        <v>1.3488680396207542E-2</v>
      </c>
      <c r="Q3226" s="183">
        <f>IFERROR(_xll.qlIndexFixing(ONIndex1Y,I3226,TRUE,_xll.ohTrigger(RecalcTrigger,Trigger1Y)),NA())</f>
        <v>1.3971602367659486E-2</v>
      </c>
    </row>
    <row r="3227" spans="2:17" x14ac:dyDescent="0.2">
      <c r="B3227" s="39" t="s">
        <v>42</v>
      </c>
      <c r="D3227" s="42">
        <f>_xll.qlCalendarAdvance(Calendar,$D3226,B3227,"f",FALSE)</f>
        <v>62096</v>
      </c>
      <c r="E3227" s="177">
        <f>_xll.qlInterestRateIndexValueDate(IndexON,D3227)</f>
        <v>62096</v>
      </c>
      <c r="F3227" s="193">
        <f>IFERROR(_xll.qlIndexFixing(IndexON,D3227,TRUE,_xll.ohTrigger(RecalcTrigger,TriggerON)),NA())</f>
        <v>1.366572411775735E-2</v>
      </c>
      <c r="H3227" s="42">
        <f>_xll.qlCalendarAdvance(Calendar,$H3226,B3227,"f",FALSE)</f>
        <v>62096</v>
      </c>
      <c r="I3227" s="177">
        <f>_xll.qlInterestRateIndexValueDate(Index1M,$H3227)</f>
        <v>62100</v>
      </c>
      <c r="J3227" s="182">
        <f>IFERROR(_xll.qlIndexFixing(Index1M,$H3227,TRUE,_xll.ohTrigger(RecalcTrigger,Trigger1M)),NA())</f>
        <v>1.3518498641611547E-2</v>
      </c>
      <c r="K3227" s="44" t="e">
        <f>IFERROR(_xll.qlIndexFixing(Index3M,H3227,TRUE,_xll.ohTrigger(RecalcTrigger,Trigger3M)),NA())</f>
        <v>#N/A</v>
      </c>
      <c r="L3227" s="44">
        <f>IFERROR(_xll.qlIndexFixing(Index6M,$H3227,TRUE,_xll.ohTrigger(RecalcTrigger,Trigger6M)),NA())</f>
        <v>1.3681683717999379E-2</v>
      </c>
      <c r="M3227" s="183">
        <f>IFERROR(_xll.qlIndexFixing(Index1Y,$H3227,TRUE,_xll.ohTrigger(RecalcTrigger,Trigger1Y)),NA())</f>
        <v>1.4201340899245837E-2</v>
      </c>
      <c r="N3227" s="182">
        <f>IFERROR(_xll.qlIndexFixing(ONIndex1M,I3227,TRUE,_xll.ohTrigger(RecalcTrigger,Trigger1M)),NA())</f>
        <v>1.3502728729770652E-2</v>
      </c>
      <c r="O3227" s="44" t="e">
        <f>IFERROR(_xll.qlIndexFixing(ONIndex3M,I3227,TRUE,_xll.ohTrigger(RecalcTrigger,Trigger3M)),NA())</f>
        <v>#N/A</v>
      </c>
      <c r="P3227" s="44">
        <f>IFERROR(_xll.qlIndexFixing(ONIndex6M,I3227,TRUE,_xll.ohTrigger(RecalcTrigger,Trigger6M)),NA())</f>
        <v>1.3495712075153321E-2</v>
      </c>
      <c r="Q3227" s="183">
        <f>IFERROR(_xll.qlIndexFixing(ONIndex1Y,I3227,TRUE,_xll.ohTrigger(RecalcTrigger,Trigger1Y)),NA())</f>
        <v>1.3974721936209633E-2</v>
      </c>
    </row>
    <row r="3228" spans="2:17" x14ac:dyDescent="0.2">
      <c r="B3228" s="39" t="s">
        <v>42</v>
      </c>
      <c r="D3228" s="42">
        <f>_xll.qlCalendarAdvance(Calendar,$D3227,B3228,"f",FALSE)</f>
        <v>62103</v>
      </c>
      <c r="E3228" s="177">
        <f>_xll.qlInterestRateIndexValueDate(IndexON,D3228)</f>
        <v>62103</v>
      </c>
      <c r="F3228" s="193">
        <f>IFERROR(_xll.qlIndexFixing(IndexON,D3228,TRUE,_xll.ohTrigger(RecalcTrigger,TriggerON)),NA())</f>
        <v>1.366926721338757E-2</v>
      </c>
      <c r="H3228" s="42">
        <f>_xll.qlCalendarAdvance(Calendar,$H3227,B3228,"f",FALSE)</f>
        <v>62103</v>
      </c>
      <c r="I3228" s="177">
        <f>_xll.qlInterestRateIndexValueDate(Index1M,$H3228)</f>
        <v>62107</v>
      </c>
      <c r="J3228" s="182">
        <f>IFERROR(_xll.qlIndexFixing(Index1M,$H3228,TRUE,_xll.ohTrigger(RecalcTrigger,Trigger1M)),NA())</f>
        <v>1.3522887389652662E-2</v>
      </c>
      <c r="K3228" s="44" t="e">
        <f>IFERROR(_xll.qlIndexFixing(Index3M,H3228,TRUE,_xll.ohTrigger(RecalcTrigger,Trigger3M)),NA())</f>
        <v>#N/A</v>
      </c>
      <c r="L3228" s="44">
        <f>IFERROR(_xll.qlIndexFixing(Index6M,$H3228,TRUE,_xll.ohTrigger(RecalcTrigger,Trigger6M)),NA())</f>
        <v>1.3693127331400795E-2</v>
      </c>
      <c r="M3228" s="183">
        <f>IFERROR(_xll.qlIndexFixing(Index1Y,$H3228,TRUE,_xll.ohTrigger(RecalcTrigger,Trigger1Y)),NA())</f>
        <v>1.4206168974041467E-2</v>
      </c>
      <c r="N3228" s="182">
        <f>IFERROR(_xll.qlIndexFixing(ONIndex1M,I3228,TRUE,_xll.ohTrigger(RecalcTrigger,Trigger1M)),NA())</f>
        <v>1.3507132528056687E-2</v>
      </c>
      <c r="O3228" s="44" t="e">
        <f>IFERROR(_xll.qlIndexFixing(ONIndex3M,I3228,TRUE,_xll.ohTrigger(RecalcTrigger,Trigger3M)),NA())</f>
        <v>#N/A</v>
      </c>
      <c r="P3228" s="44">
        <f>IFERROR(_xll.qlIndexFixing(ONIndex6M,I3228,TRUE,_xll.ohTrigger(RecalcTrigger,Trigger6M)),NA())</f>
        <v>1.3506315950131409E-2</v>
      </c>
      <c r="Q3228" s="183">
        <f>IFERROR(_xll.qlIndexFixing(ONIndex1Y,I3228,TRUE,_xll.ohTrigger(RecalcTrigger,Trigger1Y)),NA())</f>
        <v>1.3979836875321894E-2</v>
      </c>
    </row>
    <row r="3229" spans="2:17" x14ac:dyDescent="0.2">
      <c r="B3229" s="39" t="s">
        <v>42</v>
      </c>
      <c r="D3229" s="42">
        <f>_xll.qlCalendarAdvance(Calendar,$D3228,B3229,"f",FALSE)</f>
        <v>62110</v>
      </c>
      <c r="E3229" s="177">
        <f>_xll.qlInterestRateIndexValueDate(IndexON,D3229)</f>
        <v>62110</v>
      </c>
      <c r="F3229" s="193">
        <f>IFERROR(_xll.qlIndexFixing(IndexON,D3229,TRUE,_xll.ohTrigger(RecalcTrigger,TriggerON)),NA())</f>
        <v>1.3672801692710124E-2</v>
      </c>
      <c r="H3229" s="42">
        <f>_xll.qlCalendarAdvance(Calendar,$H3228,B3229,"f",FALSE)</f>
        <v>62110</v>
      </c>
      <c r="I3229" s="177">
        <f>_xll.qlInterestRateIndexValueDate(Index1M,$H3229)</f>
        <v>62114</v>
      </c>
      <c r="J3229" s="182">
        <f>IFERROR(_xll.qlIndexFixing(Index1M,$H3229,TRUE,_xll.ohTrigger(RecalcTrigger,Trigger1M)),NA())</f>
        <v>1.3527265341153338E-2</v>
      </c>
      <c r="K3229" s="44" t="e">
        <f>IFERROR(_xll.qlIndexFixing(Index3M,H3229,TRUE,_xll.ohTrigger(RecalcTrigger,Trigger3M)),NA())</f>
        <v>#N/A</v>
      </c>
      <c r="L3229" s="44">
        <f>IFERROR(_xll.qlIndexFixing(Index6M,$H3229,TRUE,_xll.ohTrigger(RecalcTrigger,Trigger6M)),NA())</f>
        <v>1.3704632346107908E-2</v>
      </c>
      <c r="M3229" s="183">
        <f>IFERROR(_xll.qlIndexFixing(Index1Y,$H3229,TRUE,_xll.ohTrigger(RecalcTrigger,Trigger1Y)),NA())</f>
        <v>1.4210982803813527E-2</v>
      </c>
      <c r="N3229" s="182">
        <f>IFERROR(_xll.qlIndexFixing(ONIndex1M,I3229,TRUE,_xll.ohTrigger(RecalcTrigger,Trigger1M)),NA())</f>
        <v>1.3511525582377004E-2</v>
      </c>
      <c r="O3229" s="44" t="e">
        <f>IFERROR(_xll.qlIndexFixing(ONIndex3M,I3229,TRUE,_xll.ohTrigger(RecalcTrigger,Trigger3M)),NA())</f>
        <v>#N/A</v>
      </c>
      <c r="P3229" s="44">
        <f>IFERROR(_xll.qlIndexFixing(ONIndex6M,I3229,TRUE,_xll.ohTrigger(RecalcTrigger,Trigger6M)),NA())</f>
        <v>1.3516979894578895E-2</v>
      </c>
      <c r="Q3229" s="183">
        <f>IFERROR(_xll.qlIndexFixing(ONIndex1Y,I3229,TRUE,_xll.ohTrigger(RecalcTrigger,Trigger1Y)),NA())</f>
        <v>1.3984938472306752E-2</v>
      </c>
    </row>
    <row r="3230" spans="2:17" x14ac:dyDescent="0.2">
      <c r="B3230" s="39" t="s">
        <v>42</v>
      </c>
      <c r="D3230" s="42">
        <f>_xll.qlCalendarAdvance(Calendar,$D3229,B3230,"f",FALSE)</f>
        <v>62117</v>
      </c>
      <c r="E3230" s="177">
        <f>_xll.qlInterestRateIndexValueDate(IndexON,D3230)</f>
        <v>62117</v>
      </c>
      <c r="F3230" s="193">
        <f>IFERROR(_xll.qlIndexFixing(IndexON,D3230,TRUE,_xll.ohTrigger(RecalcTrigger,TriggerON)),NA())</f>
        <v>1.3676327537526234E-2</v>
      </c>
      <c r="H3230" s="42">
        <f>_xll.qlCalendarAdvance(Calendar,$H3229,B3230,"f",FALSE)</f>
        <v>62117</v>
      </c>
      <c r="I3230" s="177">
        <f>_xll.qlInterestRateIndexValueDate(Index1M,$H3230)</f>
        <v>62121</v>
      </c>
      <c r="J3230" s="182">
        <f>IFERROR(_xll.qlIndexFixing(Index1M,$H3230,TRUE,_xll.ohTrigger(RecalcTrigger,Trigger1M)),NA())</f>
        <v>1.3531632473401426E-2</v>
      </c>
      <c r="K3230" s="44" t="e">
        <f>IFERROR(_xll.qlIndexFixing(Index3M,H3230,TRUE,_xll.ohTrigger(RecalcTrigger,Trigger3M)),NA())</f>
        <v>#N/A</v>
      </c>
      <c r="L3230" s="44">
        <f>IFERROR(_xll.qlIndexFixing(Index6M,$H3230,TRUE,_xll.ohTrigger(RecalcTrigger,Trigger6M)),NA())</f>
        <v>1.3716198831199162E-2</v>
      </c>
      <c r="M3230" s="183">
        <f>IFERROR(_xll.qlIndexFixing(Index1Y,$H3230,TRUE,_xll.ohTrigger(RecalcTrigger,Trigger1Y)),NA())</f>
        <v>1.4215782359797298E-2</v>
      </c>
      <c r="N3230" s="182">
        <f>IFERROR(_xll.qlIndexFixing(ONIndex1M,I3230,TRUE,_xll.ohTrigger(RecalcTrigger,Trigger1M)),NA())</f>
        <v>1.3515907870269572E-2</v>
      </c>
      <c r="O3230" s="44" t="e">
        <f>IFERROR(_xll.qlIndexFixing(ONIndex3M,I3230,TRUE,_xll.ohTrigger(RecalcTrigger,Trigger3M)),NA())</f>
        <v>#N/A</v>
      </c>
      <c r="P3230" s="44">
        <f>IFERROR(_xll.qlIndexFixing(ONIndex6M,I3230,TRUE,_xll.ohTrigger(RecalcTrigger,Trigger6M)),NA())</f>
        <v>1.3527703976201622E-2</v>
      </c>
      <c r="Q3230" s="183">
        <f>IFERROR(_xll.qlIndexFixing(ONIndex1Y,I3230,TRUE,_xll.ohTrigger(RecalcTrigger,Trigger1Y)),NA())</f>
        <v>1.3990026698866842E-2</v>
      </c>
    </row>
    <row r="3231" spans="2:17" x14ac:dyDescent="0.2">
      <c r="B3231" s="39" t="s">
        <v>42</v>
      </c>
      <c r="D3231" s="42">
        <f>_xll.qlCalendarAdvance(Calendar,$D3230,B3231,"f",FALSE)</f>
        <v>62124</v>
      </c>
      <c r="E3231" s="177">
        <f>_xll.qlInterestRateIndexValueDate(IndexON,D3231)</f>
        <v>62124</v>
      </c>
      <c r="F3231" s="193">
        <f>IFERROR(_xll.qlIndexFixing(IndexON,D3231,TRUE,_xll.ohTrigger(RecalcTrigger,TriggerON)),NA())</f>
        <v>1.367984472966377E-2</v>
      </c>
      <c r="H3231" s="42">
        <f>_xll.qlCalendarAdvance(Calendar,$H3230,B3231,"f",FALSE)</f>
        <v>62124</v>
      </c>
      <c r="I3231" s="177">
        <f>_xll.qlInterestRateIndexValueDate(Index1M,$H3231)</f>
        <v>62128</v>
      </c>
      <c r="J3231" s="182">
        <f>IFERROR(_xll.qlIndexFixing(Index1M,$H3231,TRUE,_xll.ohTrigger(RecalcTrigger,Trigger1M)),NA())</f>
        <v>1.3534294822450388E-2</v>
      </c>
      <c r="K3231" s="44" t="e">
        <f>IFERROR(_xll.qlIndexFixing(Index3M,H3231,TRUE,_xll.ohTrigger(RecalcTrigger,Trigger3M)),NA())</f>
        <v>#N/A</v>
      </c>
      <c r="L3231" s="44">
        <f>IFERROR(_xll.qlIndexFixing(Index6M,$H3231,TRUE,_xll.ohTrigger(RecalcTrigger,Trigger6M)),NA())</f>
        <v>1.3727826855758303E-2</v>
      </c>
      <c r="M3231" s="183">
        <f>IFERROR(_xll.qlIndexFixing(Index1Y,$H3231,TRUE,_xll.ohTrigger(RecalcTrigger,Trigger1Y)),NA())</f>
        <v>1.4220567613226969E-2</v>
      </c>
      <c r="N3231" s="182">
        <f>IFERROR(_xll.qlIndexFixing(ONIndex1M,I3231,TRUE,_xll.ohTrigger(RecalcTrigger,Trigger1M)),NA())</f>
        <v>1.3520279368872679E-2</v>
      </c>
      <c r="O3231" s="44" t="e">
        <f>IFERROR(_xll.qlIndexFixing(ONIndex3M,I3231,TRUE,_xll.ohTrigger(RecalcTrigger,Trigger3M)),NA())</f>
        <v>#N/A</v>
      </c>
      <c r="P3231" s="44">
        <f>IFERROR(_xll.qlIndexFixing(ONIndex6M,I3231,TRUE,_xll.ohTrigger(RecalcTrigger,Trigger6M)),NA())</f>
        <v>1.353848826246562E-2</v>
      </c>
      <c r="Q3231" s="183">
        <f>IFERROR(_xll.qlIndexFixing(ONIndex1Y,I3231,TRUE,_xll.ohTrigger(RecalcTrigger,Trigger1Y)),NA())</f>
        <v>1.3995101527104481E-2</v>
      </c>
    </row>
    <row r="3232" spans="2:17" x14ac:dyDescent="0.2">
      <c r="B3232" s="39" t="s">
        <v>42</v>
      </c>
      <c r="D3232" s="42">
        <f>_xll.qlCalendarAdvance(Calendar,$D3231,B3232,"f",FALSE)</f>
        <v>62131</v>
      </c>
      <c r="E3232" s="177">
        <f>_xll.qlInterestRateIndexValueDate(IndexON,D3232)</f>
        <v>62131</v>
      </c>
      <c r="F3232" s="193">
        <f>IFERROR(_xll.qlIndexFixing(IndexON,D3232,TRUE,_xll.ohTrigger(RecalcTrigger,TriggerON)),NA())</f>
        <v>1.3683353250897312E-2</v>
      </c>
      <c r="H3232" s="42">
        <f>_xll.qlCalendarAdvance(Calendar,$H3231,B3232,"f",FALSE)</f>
        <v>62131</v>
      </c>
      <c r="I3232" s="177">
        <f>_xll.qlInterestRateIndexValueDate(Index1M,$H3232)</f>
        <v>62135</v>
      </c>
      <c r="J3232" s="182">
        <f>IFERROR(_xll.qlIndexFixing(Index1M,$H3232,TRUE,_xll.ohTrigger(RecalcTrigger,Trigger1M)),NA())</f>
        <v>1.3538642091372375E-2</v>
      </c>
      <c r="K3232" s="44" t="e">
        <f>IFERROR(_xll.qlIndexFixing(Index3M,H3232,TRUE,_xll.ohTrigger(RecalcTrigger,Trigger3M)),NA())</f>
        <v>#N/A</v>
      </c>
      <c r="L3232" s="44">
        <f>IFERROR(_xll.qlIndexFixing(Index6M,$H3232,TRUE,_xll.ohTrigger(RecalcTrigger,Trigger6M)),NA())</f>
        <v>1.3739516488876141E-2</v>
      </c>
      <c r="M3232" s="183">
        <f>IFERROR(_xll.qlIndexFixing(Index1Y,$H3232,TRUE,_xll.ohTrigger(RecalcTrigger,Trigger1Y)),NA())</f>
        <v>1.4225338535338042E-2</v>
      </c>
      <c r="N3232" s="182">
        <f>IFERROR(_xll.qlIndexFixing(ONIndex1M,I3232,TRUE,_xll.ohTrigger(RecalcTrigger,Trigger1M)),NA())</f>
        <v>1.3524640055484483E-2</v>
      </c>
      <c r="O3232" s="44" t="e">
        <f>IFERROR(_xll.qlIndexFixing(ONIndex3M,I3232,TRUE,_xll.ohTrigger(RecalcTrigger,Trigger3M)),NA())</f>
        <v>#N/A</v>
      </c>
      <c r="P3232" s="44">
        <f>IFERROR(_xll.qlIndexFixing(ONIndex6M,I3232,TRUE,_xll.ohTrigger(RecalcTrigger,Trigger6M)),NA())</f>
        <v>1.3549332820836923E-2</v>
      </c>
      <c r="Q3232" s="183">
        <f>IFERROR(_xll.qlIndexFixing(ONIndex1Y,I3232,TRUE,_xll.ohTrigger(RecalcTrigger,Trigger1Y)),NA())</f>
        <v>1.4000162928642368E-2</v>
      </c>
    </row>
    <row r="3233" spans="2:17" x14ac:dyDescent="0.2">
      <c r="B3233" s="39" t="s">
        <v>42</v>
      </c>
      <c r="D3233" s="42">
        <f>_xll.qlCalendarAdvance(Calendar,$D3232,B3233,"f",FALSE)</f>
        <v>62138</v>
      </c>
      <c r="E3233" s="177">
        <f>_xll.qlInterestRateIndexValueDate(IndexON,D3233)</f>
        <v>62138</v>
      </c>
      <c r="F3233" s="193">
        <f>IFERROR(_xll.qlIndexFixing(IndexON,D3233,TRUE,_xll.ohTrigger(RecalcTrigger,TriggerON)),NA())</f>
        <v>1.3686853083028083E-2</v>
      </c>
      <c r="H3233" s="42">
        <f>_xll.qlCalendarAdvance(Calendar,$H3232,B3233,"f",FALSE)</f>
        <v>62138</v>
      </c>
      <c r="I3233" s="177">
        <f>_xll.qlInterestRateIndexValueDate(Index1M,$H3233)</f>
        <v>62142</v>
      </c>
      <c r="J3233" s="182">
        <f>IFERROR(_xll.qlIndexFixing(Index1M,$H3233,TRUE,_xll.ohTrigger(RecalcTrigger,Trigger1M)),NA())</f>
        <v>1.3542978478852901E-2</v>
      </c>
      <c r="K3233" s="44" t="e">
        <f>IFERROR(_xll.qlIndexFixing(Index3M,H3233,TRUE,_xll.ohTrigger(RecalcTrigger,Trigger3M)),NA())</f>
        <v>#N/A</v>
      </c>
      <c r="L3233" s="44">
        <f>IFERROR(_xll.qlIndexFixing(Index6M,$H3233,TRUE,_xll.ohTrigger(RecalcTrigger,Trigger6M)),NA())</f>
        <v>1.3751267799651435E-2</v>
      </c>
      <c r="M3233" s="183">
        <f>IFERROR(_xll.qlIndexFixing(Index1Y,$H3233,TRUE,_xll.ohTrigger(RecalcTrigger,Trigger1Y)),NA())</f>
        <v>1.4230095097365583E-2</v>
      </c>
      <c r="N3233" s="182">
        <f>IFERROR(_xll.qlIndexFixing(ONIndex1M,I3233,TRUE,_xll.ohTrigger(RecalcTrigger,Trigger1M)),NA())</f>
        <v>1.3528989907642952E-2</v>
      </c>
      <c r="O3233" s="44" t="e">
        <f>IFERROR(_xll.qlIndexFixing(ONIndex3M,I3233,TRUE,_xll.ohTrigger(RecalcTrigger,Trigger3M)),NA())</f>
        <v>#N/A</v>
      </c>
      <c r="P3233" s="44">
        <f>IFERROR(_xll.qlIndexFixing(ONIndex6M,I3233,TRUE,_xll.ohTrigger(RecalcTrigger,Trigger6M)),NA())</f>
        <v>1.3560237718941437E-2</v>
      </c>
      <c r="Q3233" s="183">
        <f>IFERROR(_xll.qlIndexFixing(ONIndex1Y,I3233,TRUE,_xll.ohTrigger(RecalcTrigger,Trigger1Y)),NA())</f>
        <v>1.4005210875422947E-2</v>
      </c>
    </row>
    <row r="3234" spans="2:17" x14ac:dyDescent="0.2">
      <c r="B3234" s="39" t="s">
        <v>42</v>
      </c>
      <c r="D3234" s="42">
        <f>_xll.qlCalendarAdvance(Calendar,$D3233,B3234,"f",FALSE)</f>
        <v>62145</v>
      </c>
      <c r="E3234" s="177">
        <f>_xll.qlInterestRateIndexValueDate(IndexON,D3234)</f>
        <v>62145</v>
      </c>
      <c r="F3234" s="193">
        <f>IFERROR(_xll.qlIndexFixing(IndexON,D3234,TRUE,_xll.ohTrigger(RecalcTrigger,TriggerON)),NA())</f>
        <v>1.3690344207804017E-2</v>
      </c>
      <c r="H3234" s="42">
        <f>_xll.qlCalendarAdvance(Calendar,$H3233,B3234,"f",FALSE)</f>
        <v>62145</v>
      </c>
      <c r="I3234" s="177">
        <f>_xll.qlInterestRateIndexValueDate(Index1M,$H3234)</f>
        <v>62149</v>
      </c>
      <c r="J3234" s="182">
        <f>IFERROR(_xll.qlIndexFixing(Index1M,$H3234,TRUE,_xll.ohTrigger(RecalcTrigger,Trigger1M)),NA())</f>
        <v>1.354730396217585E-2</v>
      </c>
      <c r="K3234" s="44" t="e">
        <f>IFERROR(_xll.qlIndexFixing(Index3M,H3234,TRUE,_xll.ohTrigger(RecalcTrigger,Trigger3M)),NA())</f>
        <v>#N/A</v>
      </c>
      <c r="L3234" s="44">
        <f>IFERROR(_xll.qlIndexFixing(Index6M,$H3234,TRUE,_xll.ohTrigger(RecalcTrigger,Trigger6M)),NA())</f>
        <v>1.3763080857190453E-2</v>
      </c>
      <c r="M3234" s="183">
        <f>IFERROR(_xll.qlIndexFixing(Index1Y,$H3234,TRUE,_xll.ohTrigger(RecalcTrigger,Trigger1Y)),NA())</f>
        <v>1.4234837270544873E-2</v>
      </c>
      <c r="N3234" s="182">
        <f>IFERROR(_xll.qlIndexFixing(ONIndex1M,I3234,TRUE,_xll.ohTrigger(RecalcTrigger,Trigger1M)),NA())</f>
        <v>1.3533328902566311E-2</v>
      </c>
      <c r="O3234" s="44" t="e">
        <f>IFERROR(_xll.qlIndexFixing(ONIndex3M,I3234,TRUE,_xll.ohTrigger(RecalcTrigger,Trigger3M)),NA())</f>
        <v>#N/A</v>
      </c>
      <c r="P3234" s="44">
        <f>IFERROR(_xll.qlIndexFixing(ONIndex6M,I3234,TRUE,_xll.ohTrigger(RecalcTrigger,Trigger6M)),NA())</f>
        <v>1.3571203024405065E-2</v>
      </c>
      <c r="Q3234" s="183">
        <f>IFERROR(_xll.qlIndexFixing(ONIndex1Y,I3234,TRUE,_xll.ohTrigger(RecalcTrigger,Trigger1Y)),NA())</f>
        <v>1.4010245339308725E-2</v>
      </c>
    </row>
    <row r="3235" spans="2:17" x14ac:dyDescent="0.2">
      <c r="B3235" s="39" t="s">
        <v>42</v>
      </c>
      <c r="D3235" s="42">
        <f>_xll.qlCalendarAdvance(Calendar,$D3234,B3235,"f",FALSE)</f>
        <v>62152</v>
      </c>
      <c r="E3235" s="177">
        <f>_xll.qlInterestRateIndexValueDate(IndexON,D3235)</f>
        <v>62152</v>
      </c>
      <c r="F3235" s="193">
        <f>IFERROR(_xll.qlIndexFixing(IndexON,D3235,TRUE,_xll.ohTrigger(RecalcTrigger,TriggerON)),NA())</f>
        <v>1.3693826607052983E-2</v>
      </c>
      <c r="H3235" s="42">
        <f>_xll.qlCalendarAdvance(Calendar,$H3234,B3235,"f",FALSE)</f>
        <v>62152</v>
      </c>
      <c r="I3235" s="177">
        <f>_xll.qlInterestRateIndexValueDate(Index1M,$H3235)</f>
        <v>62156</v>
      </c>
      <c r="J3235" s="182">
        <f>IFERROR(_xll.qlIndexFixing(Index1M,$H3235,TRUE,_xll.ohTrigger(RecalcTrigger,Trigger1M)),NA())</f>
        <v>1.3553305050989469E-2</v>
      </c>
      <c r="K3235" s="44" t="e">
        <f>IFERROR(_xll.qlIndexFixing(Index3M,H3235,TRUE,_xll.ohTrigger(RecalcTrigger,Trigger3M)),NA())</f>
        <v>#N/A</v>
      </c>
      <c r="L3235" s="44">
        <f>IFERROR(_xll.qlIndexFixing(Index6M,$H3235,TRUE,_xll.ohTrigger(RecalcTrigger,Trigger6M)),NA())</f>
        <v>1.3778355097942395E-2</v>
      </c>
      <c r="M3235" s="183">
        <f>IFERROR(_xll.qlIndexFixing(Index1Y,$H3235,TRUE,_xll.ohTrigger(RecalcTrigger,Trigger1Y)),NA())</f>
        <v>1.4239565026111196E-2</v>
      </c>
      <c r="N3235" s="182">
        <f>IFERROR(_xll.qlIndexFixing(ONIndex1M,I3235,TRUE,_xll.ohTrigger(RecalcTrigger,Trigger1M)),NA())</f>
        <v>1.3537657017552718E-2</v>
      </c>
      <c r="O3235" s="44" t="e">
        <f>IFERROR(_xll.qlIndexFixing(ONIndex3M,I3235,TRUE,_xll.ohTrigger(RecalcTrigger,Trigger3M)),NA())</f>
        <v>#N/A</v>
      </c>
      <c r="P3235" s="44">
        <f>IFERROR(_xll.qlIndexFixing(ONIndex6M,I3235,TRUE,_xll.ohTrigger(RecalcTrigger,Trigger6M)),NA())</f>
        <v>1.3582228804693841E-2</v>
      </c>
      <c r="Q3235" s="183">
        <f>IFERROR(_xll.qlIndexFixing(ONIndex1Y,I3235,TRUE,_xll.ohTrigger(RecalcTrigger,Trigger1Y)),NA())</f>
        <v>1.4015266292082273E-2</v>
      </c>
    </row>
    <row r="3236" spans="2:17" x14ac:dyDescent="0.2">
      <c r="B3236" s="39" t="s">
        <v>42</v>
      </c>
      <c r="D3236" s="42">
        <f>_xll.qlCalendarAdvance(Calendar,$D3235,B3236,"f",FALSE)</f>
        <v>62159</v>
      </c>
      <c r="E3236" s="177">
        <f>_xll.qlInterestRateIndexValueDate(IndexON,D3236)</f>
        <v>62159</v>
      </c>
      <c r="F3236" s="193">
        <f>IFERROR(_xll.qlIndexFixing(IndexON,D3236,TRUE,_xll.ohTrigger(RecalcTrigger,TriggerON)),NA())</f>
        <v>1.3697300262602852E-2</v>
      </c>
      <c r="H3236" s="42">
        <f>_xll.qlCalendarAdvance(Calendar,$H3235,B3236,"f",FALSE)</f>
        <v>62159</v>
      </c>
      <c r="I3236" s="177">
        <f>_xll.qlInterestRateIndexValueDate(Index1M,$H3236)</f>
        <v>62163</v>
      </c>
      <c r="J3236" s="182">
        <f>IFERROR(_xll.qlIndexFixing(Index1M,$H3236,TRUE,_xll.ohTrigger(RecalcTrigger,Trigger1M)),NA())</f>
        <v>1.3557606790813179E-2</v>
      </c>
      <c r="K3236" s="44" t="e">
        <f>IFERROR(_xll.qlIndexFixing(Index3M,H3236,TRUE,_xll.ohTrigger(RecalcTrigger,Trigger3M)),NA())</f>
        <v>#N/A</v>
      </c>
      <c r="L3236" s="44">
        <f>IFERROR(_xll.qlIndexFixing(Index6M,$H3236,TRUE,_xll.ohTrigger(RecalcTrigger,Trigger6M)),NA())</f>
        <v>1.3790306558066128E-2</v>
      </c>
      <c r="M3236" s="183">
        <f>IFERROR(_xll.qlIndexFixing(Index1Y,$H3236,TRUE,_xll.ohTrigger(RecalcTrigger,Trigger1Y)),NA())</f>
        <v>1.4244278335300056E-2</v>
      </c>
      <c r="N3236" s="182">
        <f>IFERROR(_xll.qlIndexFixing(ONIndex1M,I3236,TRUE,_xll.ohTrigger(RecalcTrigger,Trigger1M)),NA())</f>
        <v>1.3541974229900333E-2</v>
      </c>
      <c r="O3236" s="44" t="e">
        <f>IFERROR(_xll.qlIndexFixing(ONIndex3M,I3236,TRUE,_xll.ohTrigger(RecalcTrigger,Trigger3M)),NA())</f>
        <v>#N/A</v>
      </c>
      <c r="P3236" s="44">
        <f>IFERROR(_xll.qlIndexFixing(ONIndex6M,I3236,TRUE,_xll.ohTrigger(RecalcTrigger,Trigger6M)),NA())</f>
        <v>1.3593315127433669E-2</v>
      </c>
      <c r="Q3236" s="183">
        <f>IFERROR(_xll.qlIndexFixing(ONIndex1Y,I3236,TRUE,_xll.ohTrigger(RecalcTrigger,Trigger1Y)),NA())</f>
        <v>1.4020273705606101E-2</v>
      </c>
    </row>
    <row r="3237" spans="2:17" x14ac:dyDescent="0.2">
      <c r="B3237" s="39" t="s">
        <v>42</v>
      </c>
      <c r="D3237" s="42">
        <f>_xll.qlCalendarAdvance(Calendar,$D3236,B3237,"f",FALSE)</f>
        <v>62166</v>
      </c>
      <c r="E3237" s="177">
        <f>_xll.qlInterestRateIndexValueDate(IndexON,D3237)</f>
        <v>62166</v>
      </c>
      <c r="F3237" s="193">
        <f>IFERROR(_xll.qlIndexFixing(IndexON,D3237,TRUE,_xll.ohTrigger(RecalcTrigger,TriggerON)),NA())</f>
        <v>1.370076515617491E-2</v>
      </c>
      <c r="H3237" s="42">
        <f>_xll.qlCalendarAdvance(Calendar,$H3236,B3237,"f",FALSE)</f>
        <v>62166</v>
      </c>
      <c r="I3237" s="177">
        <f>_xll.qlInterestRateIndexValueDate(Index1M,$H3237)</f>
        <v>62170</v>
      </c>
      <c r="J3237" s="182">
        <f>IFERROR(_xll.qlIndexFixing(Index1M,$H3237,TRUE,_xll.ohTrigger(RecalcTrigger,Trigger1M)),NA())</f>
        <v>1.3561897552417263E-2</v>
      </c>
      <c r="K3237" s="44" t="e">
        <f>IFERROR(_xll.qlIndexFixing(Index3M,H3237,TRUE,_xll.ohTrigger(RecalcTrigger,Trigger3M)),NA())</f>
        <v>#N/A</v>
      </c>
      <c r="L3237" s="44">
        <f>IFERROR(_xll.qlIndexFixing(Index6M,$H3237,TRUE,_xll.ohTrigger(RecalcTrigger,Trigger6M)),NA())</f>
        <v>1.3802319995415823E-2</v>
      </c>
      <c r="M3237" s="183">
        <f>IFERROR(_xll.qlIndexFixing(Index1Y,$H3237,TRUE,_xll.ohTrigger(RecalcTrigger,Trigger1Y)),NA())</f>
        <v>1.4248977169346515E-2</v>
      </c>
      <c r="N3237" s="182">
        <f>IFERROR(_xll.qlIndexFixing(ONIndex1M,I3237,TRUE,_xll.ohTrigger(RecalcTrigger,Trigger1M)),NA())</f>
        <v>1.3546280517067188E-2</v>
      </c>
      <c r="O3237" s="44" t="e">
        <f>IFERROR(_xll.qlIndexFixing(ONIndex3M,I3237,TRUE,_xll.ohTrigger(RecalcTrigger,Trigger3M)),NA())</f>
        <v>#N/A</v>
      </c>
      <c r="P3237" s="44">
        <f>IFERROR(_xll.qlIndexFixing(ONIndex6M,I3237,TRUE,_xll.ohTrigger(RecalcTrigger,Trigger6M)),NA())</f>
        <v>1.3604462060090583E-2</v>
      </c>
      <c r="Q3237" s="183">
        <f>IFERROR(_xll.qlIndexFixing(ONIndex1Y,I3237,TRUE,_xll.ohTrigger(RecalcTrigger,Trigger1Y)),NA())</f>
        <v>1.4025267551662779E-2</v>
      </c>
    </row>
    <row r="3238" spans="2:17" x14ac:dyDescent="0.2">
      <c r="B3238" s="39" t="s">
        <v>42</v>
      </c>
      <c r="D3238" s="42">
        <f>_xll.qlCalendarAdvance(Calendar,$D3237,B3238,"f",FALSE)</f>
        <v>62173</v>
      </c>
      <c r="E3238" s="177">
        <f>_xll.qlInterestRateIndexValueDate(IndexON,D3238)</f>
        <v>62173</v>
      </c>
      <c r="F3238" s="193">
        <f>IFERROR(_xll.qlIndexFixing(IndexON,D3238,TRUE,_xll.ohTrigger(RecalcTrigger,TriggerON)),NA())</f>
        <v>1.3704221269597028E-2</v>
      </c>
      <c r="H3238" s="42">
        <f>_xll.qlCalendarAdvance(Calendar,$H3237,B3238,"f",FALSE)</f>
        <v>62173</v>
      </c>
      <c r="I3238" s="177">
        <f>_xll.qlInterestRateIndexValueDate(Index1M,$H3238)</f>
        <v>62177</v>
      </c>
      <c r="J3238" s="182">
        <f>IFERROR(_xll.qlIndexFixing(Index1M,$H3238,TRUE,_xll.ohTrigger(RecalcTrigger,Trigger1M)),NA())</f>
        <v>1.3566177313094726E-2</v>
      </c>
      <c r="K3238" s="44" t="e">
        <f>IFERROR(_xll.qlIndexFixing(Index3M,H3238,TRUE,_xll.ohTrigger(RecalcTrigger,Trigger3M)),NA())</f>
        <v>#N/A</v>
      </c>
      <c r="L3238" s="44">
        <f>IFERROR(_xll.qlIndexFixing(Index6M,$H3238,TRUE,_xll.ohTrigger(RecalcTrigger,Trigger6M)),NA())</f>
        <v>1.3814395479156586E-2</v>
      </c>
      <c r="M3238" s="183">
        <f>IFERROR(_xll.qlIndexFixing(Index1Y,$H3238,TRUE,_xll.ohTrigger(RecalcTrigger,Trigger1Y)),NA())</f>
        <v>1.4253661499486297E-2</v>
      </c>
      <c r="N3238" s="182">
        <f>IFERROR(_xll.qlIndexFixing(ONIndex1M,I3238,TRUE,_xll.ohTrigger(RecalcTrigger,Trigger1M)),NA())</f>
        <v>1.3552821181413321E-2</v>
      </c>
      <c r="O3238" s="44" t="e">
        <f>IFERROR(_xll.qlIndexFixing(ONIndex3M,I3238,TRUE,_xll.ohTrigger(RecalcTrigger,Trigger3M)),NA())</f>
        <v>#N/A</v>
      </c>
      <c r="P3238" s="44">
        <f>IFERROR(_xll.qlIndexFixing(ONIndex6M,I3238,TRUE,_xll.ohTrigger(RecalcTrigger,Trigger6M)),NA())</f>
        <v>1.3619914689410706E-2</v>
      </c>
      <c r="Q3238" s="183">
        <f>IFERROR(_xll.qlIndexFixing(ONIndex1Y,I3238,TRUE,_xll.ohTrigger(RecalcTrigger,Trigger1Y)),NA())</f>
        <v>1.4032761814888772E-2</v>
      </c>
    </row>
    <row r="3239" spans="2:17" x14ac:dyDescent="0.2">
      <c r="B3239" s="39" t="s">
        <v>42</v>
      </c>
      <c r="D3239" s="42">
        <f>_xll.qlCalendarAdvance(Calendar,$D3238,B3239,"f",FALSE)</f>
        <v>62184</v>
      </c>
      <c r="E3239" s="177">
        <f>_xll.qlInterestRateIndexValueDate(IndexON,D3239)</f>
        <v>62184</v>
      </c>
      <c r="F3239" s="193">
        <f>IFERROR(_xll.qlIndexFixing(IndexON,D3239,TRUE,_xll.ohTrigger(RecalcTrigger,TriggerON)),NA())</f>
        <v>1.3708621343448968E-2</v>
      </c>
      <c r="H3239" s="42">
        <f>_xll.qlCalendarAdvance(Calendar,$H3238,B3239,"f",FALSE)</f>
        <v>62184</v>
      </c>
      <c r="I3239" s="177">
        <f>_xll.qlInterestRateIndexValueDate(Index1M,$H3239)</f>
        <v>62186</v>
      </c>
      <c r="J3239" s="182">
        <f>IFERROR(_xll.qlIndexFixing(Index1M,$H3239,TRUE,_xll.ohTrigger(RecalcTrigger,Trigger1M)),NA())</f>
        <v>1.3572223065491662E-2</v>
      </c>
      <c r="K3239" s="44" t="e">
        <f>IFERROR(_xll.qlIndexFixing(Index3M,H3239,TRUE,_xll.ohTrigger(RecalcTrigger,Trigger3M)),NA())</f>
        <v>#N/A</v>
      </c>
      <c r="L3239" s="44">
        <f>IFERROR(_xll.qlIndexFixing(Index6M,$H3239,TRUE,_xll.ohTrigger(RecalcTrigger,Trigger6M)),NA())</f>
        <v>1.3828857702632298E-2</v>
      </c>
      <c r="M3239" s="183">
        <f>IFERROR(_xll.qlIndexFixing(Index1Y,$H3239,TRUE,_xll.ohTrigger(RecalcTrigger,Trigger1Y)),NA())</f>
        <v>1.4259662851512258E-2</v>
      </c>
      <c r="N3239" s="182">
        <f>IFERROR(_xll.qlIndexFixing(ONIndex1M,I3239,TRUE,_xll.ohTrigger(RecalcTrigger,Trigger1M)),NA())</f>
        <v>1.3557303501192663E-2</v>
      </c>
      <c r="O3239" s="44" t="e">
        <f>IFERROR(_xll.qlIndexFixing(ONIndex3M,I3239,TRUE,_xll.ohTrigger(RecalcTrigger,Trigger3M)),NA())</f>
        <v>#N/A</v>
      </c>
      <c r="P3239" s="44">
        <f>IFERROR(_xll.qlIndexFixing(ONIndex6M,I3239,TRUE,_xll.ohTrigger(RecalcTrigger,Trigger6M)),NA())</f>
        <v>1.3633404385426928E-2</v>
      </c>
      <c r="Q3239" s="183">
        <f>IFERROR(_xll.qlIndexFixing(ONIndex1Y,I3239,TRUE,_xll.ohTrigger(RecalcTrigger,Trigger1Y)),NA())</f>
        <v>1.4038046373983093E-2</v>
      </c>
    </row>
    <row r="3240" spans="2:17" x14ac:dyDescent="0.2">
      <c r="B3240" s="39" t="s">
        <v>42</v>
      </c>
      <c r="D3240" s="42">
        <f>_xll.qlCalendarAdvance(Calendar,$D3239,B3240,"f",FALSE)</f>
        <v>62191</v>
      </c>
      <c r="E3240" s="177">
        <f>_xll.qlInterestRateIndexValueDate(IndexON,D3240)</f>
        <v>62191</v>
      </c>
      <c r="F3240" s="193">
        <f>IFERROR(_xll.qlIndexFixing(IndexON,D3240,TRUE,_xll.ohTrigger(RecalcTrigger,TriggerON)),NA())</f>
        <v>1.3712055796410993E-2</v>
      </c>
      <c r="H3240" s="42">
        <f>_xll.qlCalendarAdvance(Calendar,$H3239,B3240,"f",FALSE)</f>
        <v>62191</v>
      </c>
      <c r="I3240" s="177">
        <f>_xll.qlInterestRateIndexValueDate(Index1M,$H3240)</f>
        <v>62193</v>
      </c>
      <c r="J3240" s="182">
        <f>IFERROR(_xll.qlIndexFixing(Index1M,$H3240,TRUE,_xll.ohTrigger(RecalcTrigger,Trigger1M)),NA())</f>
        <v>1.3576476964637096E-2</v>
      </c>
      <c r="K3240" s="44" t="e">
        <f>IFERROR(_xll.qlIndexFixing(Index3M,H3240,TRUE,_xll.ohTrigger(RecalcTrigger,Trigger3M)),NA())</f>
        <v>#N/A</v>
      </c>
      <c r="L3240" s="44">
        <f>IFERROR(_xll.qlIndexFixing(Index6M,$H3240,TRUE,_xll.ohTrigger(RecalcTrigger,Trigger6M)),NA())</f>
        <v>1.3841070331920918E-2</v>
      </c>
      <c r="M3240" s="183">
        <f>IFERROR(_xll.qlIndexFixing(Index1Y,$H3240,TRUE,_xll.ohTrigger(RecalcTrigger,Trigger1Y)),NA())</f>
        <v>1.4264313921852741E-2</v>
      </c>
      <c r="N3240" s="182">
        <f>IFERROR(_xll.qlIndexFixing(ONIndex1M,I3240,TRUE,_xll.ohTrigger(RecalcTrigger,Trigger1M)),NA())</f>
        <v>1.3561570584359472E-2</v>
      </c>
      <c r="O3240" s="44" t="e">
        <f>IFERROR(_xll.qlIndexFixing(ONIndex3M,I3240,TRUE,_xll.ohTrigger(RecalcTrigger,Trigger3M)),NA())</f>
        <v>#N/A</v>
      </c>
      <c r="P3240" s="44">
        <f>IFERROR(_xll.qlIndexFixing(ONIndex6M,I3240,TRUE,_xll.ohTrigger(RecalcTrigger,Trigger6M)),NA())</f>
        <v>1.3644768334009072E-2</v>
      </c>
      <c r="Q3240" s="183">
        <f>IFERROR(_xll.qlIndexFixing(ONIndex1Y,I3240,TRUE,_xll.ohTrigger(RecalcTrigger,Trigger1Y)),NA())</f>
        <v>1.4042991535223592E-2</v>
      </c>
    </row>
    <row r="3241" spans="2:17" x14ac:dyDescent="0.2">
      <c r="B3241" s="39" t="s">
        <v>42</v>
      </c>
      <c r="D3241" s="42">
        <f>_xll.qlCalendarAdvance(Calendar,$D3240,B3241,"f",FALSE)</f>
        <v>62198</v>
      </c>
      <c r="E3241" s="177">
        <f>_xll.qlInterestRateIndexValueDate(IndexON,D3241)</f>
        <v>62198</v>
      </c>
      <c r="F3241" s="193">
        <f>IFERROR(_xll.qlIndexFixing(IndexON,D3241,TRUE,_xll.ohTrigger(RecalcTrigger,TriggerON)),NA())</f>
        <v>1.3715481407325925E-2</v>
      </c>
      <c r="H3241" s="42">
        <f>_xll.qlCalendarAdvance(Calendar,$H3240,B3241,"f",FALSE)</f>
        <v>62198</v>
      </c>
      <c r="I3241" s="177">
        <f>_xll.qlInterestRateIndexValueDate(Index1M,$H3241)</f>
        <v>62200</v>
      </c>
      <c r="J3241" s="182">
        <f>IFERROR(_xll.qlIndexFixing(Index1M,$H3241,TRUE,_xll.ohTrigger(RecalcTrigger,Trigger1M)),NA())</f>
        <v>1.3580719786246143E-2</v>
      </c>
      <c r="K3241" s="44" t="e">
        <f>IFERROR(_xll.qlIndexFixing(Index3M,H3241,TRUE,_xll.ohTrigger(RecalcTrigger,Trigger3M)),NA())</f>
        <v>#N/A</v>
      </c>
      <c r="L3241" s="44">
        <f>IFERROR(_xll.qlIndexFixing(Index6M,$H3241,TRUE,_xll.ohTrigger(RecalcTrigger,Trigger6M)),NA())</f>
        <v>1.3853345227161931E-2</v>
      </c>
      <c r="M3241" s="183">
        <f>IFERROR(_xll.qlIndexFixing(Index1Y,$H3241,TRUE,_xll.ohTrigger(RecalcTrigger,Trigger1Y)),NA())</f>
        <v>1.4271361795949416E-2</v>
      </c>
      <c r="N3241" s="182">
        <f>IFERROR(_xll.qlIndexFixing(ONIndex1M,I3241,TRUE,_xll.ohTrigger(RecalcTrigger,Trigger1M)),NA())</f>
        <v>1.3565826638828327E-2</v>
      </c>
      <c r="O3241" s="44" t="e">
        <f>IFERROR(_xll.qlIndexFixing(ONIndex3M,I3241,TRUE,_xll.ohTrigger(RecalcTrigger,Trigger3M)),NA())</f>
        <v>#N/A</v>
      </c>
      <c r="P3241" s="44">
        <f>IFERROR(_xll.qlIndexFixing(ONIndex6M,I3241,TRUE,_xll.ohTrigger(RecalcTrigger,Trigger6M)),NA())</f>
        <v>1.3656193201461164E-2</v>
      </c>
      <c r="Q3241" s="183">
        <f>IFERROR(_xll.qlIndexFixing(ONIndex1Y,I3241,TRUE,_xll.ohTrigger(RecalcTrigger,Trigger1Y)),NA())</f>
        <v>1.4047923000459761E-2</v>
      </c>
    </row>
    <row r="3242" spans="2:17" x14ac:dyDescent="0.2">
      <c r="B3242" s="39" t="s">
        <v>42</v>
      </c>
      <c r="D3242" s="42">
        <f>_xll.qlCalendarAdvance(Calendar,$D3241,B3242,"f",FALSE)</f>
        <v>62205</v>
      </c>
      <c r="E3242" s="177">
        <f>_xll.qlInterestRateIndexValueDate(IndexON,D3242)</f>
        <v>62205</v>
      </c>
      <c r="F3242" s="193">
        <f>IFERROR(_xll.qlIndexFixing(IndexON,D3242,TRUE,_xll.ohTrigger(RecalcTrigger,TriggerON)),NA())</f>
        <v>1.3718898158208148E-2</v>
      </c>
      <c r="H3242" s="42">
        <f>_xll.qlCalendarAdvance(Calendar,$H3241,B3242,"f",FALSE)</f>
        <v>62205</v>
      </c>
      <c r="I3242" s="177">
        <f>_xll.qlInterestRateIndexValueDate(Index1M,$H3242)</f>
        <v>62207</v>
      </c>
      <c r="J3242" s="182">
        <f>IFERROR(_xll.qlIndexFixing(Index1M,$H3242,TRUE,_xll.ohTrigger(RecalcTrigger,Trigger1M)),NA())</f>
        <v>1.3584951507609466E-2</v>
      </c>
      <c r="K3242" s="44" t="e">
        <f>IFERROR(_xll.qlIndexFixing(Index3M,H3242,TRUE,_xll.ohTrigger(RecalcTrigger,Trigger3M)),NA())</f>
        <v>#N/A</v>
      </c>
      <c r="L3242" s="44">
        <f>IFERROR(_xll.qlIndexFixing(Index6M,$H3242,TRUE,_xll.ohTrigger(RecalcTrigger,Trigger6M)),NA())</f>
        <v>1.3865682457541526E-2</v>
      </c>
      <c r="M3242" s="183">
        <f>IFERROR(_xll.qlIndexFixing(Index1Y,$H3242,TRUE,_xll.ohTrigger(RecalcTrigger,Trigger1Y)),NA())</f>
        <v>1.4273572238516854E-2</v>
      </c>
      <c r="N3242" s="182">
        <f>IFERROR(_xll.qlIndexFixing(ONIndex1M,I3242,TRUE,_xll.ohTrigger(RecalcTrigger,Trigger1M)),NA())</f>
        <v>1.3570071641497705E-2</v>
      </c>
      <c r="O3242" s="44" t="e">
        <f>IFERROR(_xll.qlIndexFixing(ONIndex3M,I3242,TRUE,_xll.ohTrigger(RecalcTrigger,Trigger3M)),NA())</f>
        <v>#N/A</v>
      </c>
      <c r="P3242" s="44">
        <f>IFERROR(_xll.qlIndexFixing(ONIndex6M,I3242,TRUE,_xll.ohTrigger(RecalcTrigger,Trigger6M)),NA())</f>
        <v>1.3667679055169302E-2</v>
      </c>
      <c r="Q3242" s="183">
        <f>IFERROR(_xll.qlIndexFixing(ONIndex1Y,I3242,TRUE,_xll.ohTrigger(RecalcTrigger,Trigger1Y)),NA())</f>
        <v>1.4052840741234363E-2</v>
      </c>
    </row>
    <row r="3243" spans="2:17" x14ac:dyDescent="0.2">
      <c r="B3243" s="39" t="s">
        <v>42</v>
      </c>
      <c r="D3243" s="42">
        <f>_xll.qlCalendarAdvance(Calendar,$D3242,B3243,"f",FALSE)</f>
        <v>62212</v>
      </c>
      <c r="E3243" s="177">
        <f>_xll.qlInterestRateIndexValueDate(IndexON,D3243)</f>
        <v>62212</v>
      </c>
      <c r="F3243" s="193">
        <f>IFERROR(_xll.qlIndexFixing(IndexON,D3243,TRUE,_xll.ohTrigger(RecalcTrigger,TriggerON)),NA())</f>
        <v>1.3722306030512499E-2</v>
      </c>
      <c r="H3243" s="42">
        <f>_xll.qlCalendarAdvance(Calendar,$H3242,B3243,"f",FALSE)</f>
        <v>62212</v>
      </c>
      <c r="I3243" s="177">
        <f>_xll.qlInterestRateIndexValueDate(Index1M,$H3243)</f>
        <v>62215</v>
      </c>
      <c r="J3243" s="182">
        <f>IFERROR(_xll.qlIndexFixing(Index1M,$H3243,TRUE,_xll.ohTrigger(RecalcTrigger,Trigger1M)),NA())</f>
        <v>1.3589217363421686E-2</v>
      </c>
      <c r="K3243" s="44" t="e">
        <f>IFERROR(_xll.qlIndexFixing(Index3M,H3243,TRUE,_xll.ohTrigger(RecalcTrigger,Trigger3M)),NA())</f>
        <v>#N/A</v>
      </c>
      <c r="L3243" s="44">
        <f>IFERROR(_xll.qlIndexFixing(Index6M,$H3243,TRUE,_xll.ohTrigger(RecalcTrigger,Trigger6M)),NA())</f>
        <v>1.3882209418580824E-2</v>
      </c>
      <c r="M3243" s="183">
        <f>IFERROR(_xll.qlIndexFixing(Index1Y,$H3243,TRUE,_xll.ohTrigger(RecalcTrigger,Trigger1Y)),NA())</f>
        <v>1.42800384529261E-2</v>
      </c>
      <c r="N3243" s="182">
        <f>IFERROR(_xll.qlIndexFixing(ONIndex1M,I3243,TRUE,_xll.ohTrigger(RecalcTrigger,Trigger1M)),NA())</f>
        <v>1.3574909511682165E-2</v>
      </c>
      <c r="O3243" s="44" t="e">
        <f>IFERROR(_xll.qlIndexFixing(ONIndex3M,I3243,TRUE,_xll.ohTrigger(RecalcTrigger,Trigger3M)),NA())</f>
        <v>#N/A</v>
      </c>
      <c r="P3243" s="44">
        <f>IFERROR(_xll.qlIndexFixing(ONIndex6M,I3243,TRUE,_xll.ohTrigger(RecalcTrigger,Trigger6M)),NA())</f>
        <v>1.3680880509179261E-2</v>
      </c>
      <c r="Q3243" s="183">
        <f>IFERROR(_xll.qlIndexFixing(ONIndex1Y,I3243,TRUE,_xll.ohTrigger(RecalcTrigger,Trigger1Y)),NA())</f>
        <v>1.4058444175271134E-2</v>
      </c>
    </row>
    <row r="3244" spans="2:17" x14ac:dyDescent="0.2">
      <c r="B3244" s="39" t="s">
        <v>42</v>
      </c>
      <c r="D3244" s="42">
        <f>_xll.qlCalendarAdvance(Calendar,$D3243,B3244,"f",FALSE)</f>
        <v>62219</v>
      </c>
      <c r="E3244" s="177">
        <f>_xll.qlInterestRateIndexValueDate(IndexON,D3244)</f>
        <v>62219</v>
      </c>
      <c r="F3244" s="193">
        <f>IFERROR(_xll.qlIndexFixing(IndexON,D3244,TRUE,_xll.ohTrigger(RecalcTrigger,TriggerON)),NA())</f>
        <v>1.37257050063333E-2</v>
      </c>
      <c r="H3244" s="42">
        <f>_xll.qlCalendarAdvance(Calendar,$H3243,B3244,"f",FALSE)</f>
        <v>62219</v>
      </c>
      <c r="I3244" s="177">
        <f>_xll.qlInterestRateIndexValueDate(Index1M,$H3244)</f>
        <v>62221</v>
      </c>
      <c r="J3244" s="182">
        <f>IFERROR(_xll.qlIndexFixing(Index1M,$H3244,TRUE,_xll.ohTrigger(RecalcTrigger,Trigger1M)),NA())</f>
        <v>1.3593381558751616E-2</v>
      </c>
      <c r="K3244" s="44" t="e">
        <f>IFERROR(_xll.qlIndexFixing(Index3M,H3244,TRUE,_xll.ohTrigger(RecalcTrigger,Trigger3M)),NA())</f>
        <v>#N/A</v>
      </c>
      <c r="L3244" s="44">
        <f>IFERROR(_xll.qlIndexFixing(Index6M,$H3244,TRUE,_xll.ohTrigger(RecalcTrigger,Trigger6M)),NA())</f>
        <v>1.3894084007449485E-2</v>
      </c>
      <c r="M3244" s="183">
        <f>IFERROR(_xll.qlIndexFixing(Index1Y,$H3244,TRUE,_xll.ohTrigger(RecalcTrigger,Trigger1Y)),NA())</f>
        <v>1.4282771931398755E-2</v>
      </c>
      <c r="N3244" s="182">
        <f>IFERROR(_xll.qlIndexFixing(ONIndex1M,I3244,TRUE,_xll.ohTrigger(RecalcTrigger,Trigger1M)),NA())</f>
        <v>1.3578528401669843E-2</v>
      </c>
      <c r="O3244" s="44" t="e">
        <f>IFERROR(_xll.qlIndexFixing(ONIndex3M,I3244,TRUE,_xll.ohTrigger(RecalcTrigger,Trigger3M)),NA())</f>
        <v>#N/A</v>
      </c>
      <c r="P3244" s="44">
        <f>IFERROR(_xll.qlIndexFixing(ONIndex6M,I3244,TRUE,_xll.ohTrigger(RecalcTrigger,Trigger6M)),NA())</f>
        <v>1.3690833992257012E-2</v>
      </c>
      <c r="Q3244" s="183">
        <f>IFERROR(_xll.qlIndexFixing(ONIndex1Y,I3244,TRUE,_xll.ohTrigger(RecalcTrigger,Trigger1Y)),NA())</f>
        <v>1.4062634937648255E-2</v>
      </c>
    </row>
    <row r="3245" spans="2:17" x14ac:dyDescent="0.2">
      <c r="B3245" s="39" t="s">
        <v>42</v>
      </c>
      <c r="D3245" s="42">
        <f>_xll.qlCalendarAdvance(Calendar,$D3244,B3245,"f",FALSE)</f>
        <v>62226</v>
      </c>
      <c r="E3245" s="177">
        <f>_xll.qlInterestRateIndexValueDate(IndexON,D3245)</f>
        <v>62226</v>
      </c>
      <c r="F3245" s="193">
        <f>IFERROR(_xll.qlIndexFixing(IndexON,D3245,TRUE,_xll.ohTrigger(RecalcTrigger,TriggerON)),NA())</f>
        <v>1.372909506744513E-2</v>
      </c>
      <c r="H3245" s="42">
        <f>_xll.qlCalendarAdvance(Calendar,$H3244,B3245,"f",FALSE)</f>
        <v>62226</v>
      </c>
      <c r="I3245" s="177">
        <f>_xll.qlInterestRateIndexValueDate(Index1M,$H3245)</f>
        <v>62228</v>
      </c>
      <c r="J3245" s="182">
        <f>IFERROR(_xll.qlIndexFixing(Index1M,$H3245,TRUE,_xll.ohTrigger(RecalcTrigger,Trigger1M)),NA())</f>
        <v>1.3597579843114271E-2</v>
      </c>
      <c r="K3245" s="44" t="e">
        <f>IFERROR(_xll.qlIndexFixing(Index3M,H3245,TRUE,_xll.ohTrigger(RecalcTrigger,Trigger3M)),NA())</f>
        <v>#N/A</v>
      </c>
      <c r="L3245" s="44">
        <f>IFERROR(_xll.qlIndexFixing(Index6M,$H3245,TRUE,_xll.ohTrigger(RecalcTrigger,Trigger6M)),NA())</f>
        <v>1.3906623581132123E-2</v>
      </c>
      <c r="M3245" s="183">
        <f>IFERROR(_xll.qlIndexFixing(Index1Y,$H3245,TRUE,_xll.ohTrigger(RecalcTrigger,Trigger1Y)),NA())</f>
        <v>1.4287349722011745E-2</v>
      </c>
      <c r="N3245" s="182">
        <f>IFERROR(_xll.qlIndexFixing(ONIndex1M,I3245,TRUE,_xll.ohTrigger(RecalcTrigger,Trigger1M)),NA())</f>
        <v>1.3582740113688985E-2</v>
      </c>
      <c r="O3245" s="44" t="e">
        <f>IFERROR(_xll.qlIndexFixing(ONIndex3M,I3245,TRUE,_xll.ohTrigger(RecalcTrigger,Trigger3M)),NA())</f>
        <v>#N/A</v>
      </c>
      <c r="P3245" s="44">
        <f>IFERROR(_xll.qlIndexFixing(ONIndex6M,I3245,TRUE,_xll.ohTrigger(RecalcTrigger,Trigger6M)),NA())</f>
        <v>1.3702503210728523E-2</v>
      </c>
      <c r="Q3245" s="183">
        <f>IFERROR(_xll.qlIndexFixing(ONIndex1Y,I3245,TRUE,_xll.ohTrigger(RecalcTrigger,Trigger1Y)),NA())</f>
        <v>1.4067511336932625E-2</v>
      </c>
    </row>
    <row r="3246" spans="2:17" x14ac:dyDescent="0.2">
      <c r="B3246" s="39" t="s">
        <v>42</v>
      </c>
      <c r="D3246" s="42">
        <f>_xll.qlCalendarAdvance(Calendar,$D3245,B3246,"f",FALSE)</f>
        <v>62233</v>
      </c>
      <c r="E3246" s="177">
        <f>_xll.qlInterestRateIndexValueDate(IndexON,D3246)</f>
        <v>62233</v>
      </c>
      <c r="F3246" s="193">
        <f>IFERROR(_xll.qlIndexFixing(IndexON,D3246,TRUE,_xll.ohTrigger(RecalcTrigger,TriggerON)),NA())</f>
        <v>1.3732476195462695E-2</v>
      </c>
      <c r="H3246" s="42">
        <f>_xll.qlCalendarAdvance(Calendar,$H3245,B3246,"f",FALSE)</f>
        <v>62233</v>
      </c>
      <c r="I3246" s="177">
        <f>_xll.qlInterestRateIndexValueDate(Index1M,$H3246)</f>
        <v>62235</v>
      </c>
      <c r="J3246" s="182">
        <f>IFERROR(_xll.qlIndexFixing(Index1M,$H3246,TRUE,_xll.ohTrigger(RecalcTrigger,Trigger1M)),NA())</f>
        <v>1.3601766936381376E-2</v>
      </c>
      <c r="K3246" s="44" t="e">
        <f>IFERROR(_xll.qlIndexFixing(Index3M,H3246,TRUE,_xll.ohTrigger(RecalcTrigger,Trigger3M)),NA())</f>
        <v>#N/A</v>
      </c>
      <c r="L3246" s="44">
        <f>IFERROR(_xll.qlIndexFixing(Index6M,$H3246,TRUE,_xll.ohTrigger(RecalcTrigger,Trigger6M)),NA())</f>
        <v>1.3919225790148671E-2</v>
      </c>
      <c r="M3246" s="183">
        <f>IFERROR(_xll.qlIndexFixing(Index1Y,$H3246,TRUE,_xll.ohTrigger(RecalcTrigger,Trigger1Y)),NA())</f>
        <v>1.4291912770388812E-2</v>
      </c>
      <c r="N3246" s="182">
        <f>IFERROR(_xll.qlIndexFixing(ONIndex1M,I3246,TRUE,_xll.ohTrigger(RecalcTrigger,Trigger1M)),NA())</f>
        <v>1.3586940683421034E-2</v>
      </c>
      <c r="O3246" s="44" t="e">
        <f>IFERROR(_xll.qlIndexFixing(ONIndex3M,I3246,TRUE,_xll.ohTrigger(RecalcTrigger,Trigger3M)),NA())</f>
        <v>#N/A</v>
      </c>
      <c r="P3246" s="44">
        <f>IFERROR(_xll.qlIndexFixing(ONIndex6M,I3246,TRUE,_xll.ohTrigger(RecalcTrigger,Trigger6M)),NA())</f>
        <v>1.371423368571989E-2</v>
      </c>
      <c r="Q3246" s="183">
        <f>IFERROR(_xll.qlIndexFixing(ONIndex1Y,I3246,TRUE,_xll.ohTrigger(RecalcTrigger,Trigger1Y)),NA())</f>
        <v>1.4072373899125523E-2</v>
      </c>
    </row>
    <row r="3247" spans="2:17" x14ac:dyDescent="0.2">
      <c r="B3247" s="39" t="s">
        <v>42</v>
      </c>
      <c r="D3247" s="42">
        <f>_xll.qlCalendarAdvance(Calendar,$D3246,B3247,"f",FALSE)</f>
        <v>62240</v>
      </c>
      <c r="E3247" s="177">
        <f>_xll.qlInterestRateIndexValueDate(IndexON,D3247)</f>
        <v>62240</v>
      </c>
      <c r="F3247" s="193">
        <f>IFERROR(_xll.qlIndexFixing(IndexON,D3247,TRUE,_xll.ohTrigger(RecalcTrigger,TriggerON)),NA())</f>
        <v>1.3735848372240511E-2</v>
      </c>
      <c r="H3247" s="42">
        <f>_xll.qlCalendarAdvance(Calendar,$H3246,B3247,"f",FALSE)</f>
        <v>62240</v>
      </c>
      <c r="I3247" s="177">
        <f>_xll.qlInterestRateIndexValueDate(Index1M,$H3247)</f>
        <v>62242</v>
      </c>
      <c r="J3247" s="182">
        <f>IFERROR(_xll.qlIndexFixing(Index1M,$H3247,TRUE,_xll.ohTrigger(RecalcTrigger,Trigger1M)),NA())</f>
        <v>1.3605942815851091E-2</v>
      </c>
      <c r="K3247" s="44" t="e">
        <f>IFERROR(_xll.qlIndexFixing(Index3M,H3247,TRUE,_xll.ohTrigger(RecalcTrigger,Trigger3M)),NA())</f>
        <v>#N/A</v>
      </c>
      <c r="L3247" s="44">
        <f>IFERROR(_xll.qlIndexFixing(Index6M,$H3247,TRUE,_xll.ohTrigger(RecalcTrigger,Trigger6M)),NA())</f>
        <v>1.3928306058557178E-2</v>
      </c>
      <c r="M3247" s="183">
        <f>IFERROR(_xll.qlIndexFixing(Index1Y,$H3247,TRUE,_xll.ohTrigger(RecalcTrigger,Trigger1Y)),NA())</f>
        <v>1.4296461047765236E-2</v>
      </c>
      <c r="N3247" s="182">
        <f>IFERROR(_xll.qlIndexFixing(ONIndex1M,I3247,TRUE,_xll.ohTrigger(RecalcTrigger,Trigger1M)),NA())</f>
        <v>1.3591130088244086E-2</v>
      </c>
      <c r="O3247" s="44" t="e">
        <f>IFERROR(_xll.qlIndexFixing(ONIndex3M,I3247,TRUE,_xll.ohTrigger(RecalcTrigger,Trigger3M)),NA())</f>
        <v>#N/A</v>
      </c>
      <c r="P3247" s="44">
        <f>IFERROR(_xll.qlIndexFixing(ONIndex6M,I3247,TRUE,_xll.ohTrigger(RecalcTrigger,Trigger6M)),NA())</f>
        <v>1.3726025485096827E-2</v>
      </c>
      <c r="Q3247" s="183">
        <f>IFERROR(_xll.qlIndexFixing(ONIndex1Y,I3247,TRUE,_xll.ohTrigger(RecalcTrigger,Trigger1Y)),NA())</f>
        <v>1.40772225964092E-2</v>
      </c>
    </row>
    <row r="3248" spans="2:17" x14ac:dyDescent="0.2">
      <c r="B3248" s="39" t="s">
        <v>42</v>
      </c>
      <c r="D3248" s="42">
        <f>_xll.qlCalendarAdvance(Calendar,$D3247,B3248,"f",FALSE)</f>
        <v>62247</v>
      </c>
      <c r="E3248" s="177">
        <f>_xll.qlInterestRateIndexValueDate(IndexON,D3248)</f>
        <v>62247</v>
      </c>
      <c r="F3248" s="193">
        <f>IFERROR(_xll.qlIndexFixing(IndexON,D3248,TRUE,_xll.ohTrigger(RecalcTrigger,TriggerON)),NA())</f>
        <v>1.3739211579633093E-2</v>
      </c>
      <c r="H3248" s="42">
        <f>_xll.qlCalendarAdvance(Calendar,$H3247,B3248,"f",FALSE)</f>
        <v>62247</v>
      </c>
      <c r="I3248" s="177">
        <f>_xll.qlInterestRateIndexValueDate(Index1M,$H3248)</f>
        <v>62249</v>
      </c>
      <c r="J3248" s="182">
        <f>IFERROR(_xll.qlIndexFixing(Index1M,$H3248,TRUE,_xll.ohTrigger(RecalcTrigger,Trigger1M)),NA())</f>
        <v>1.3610107458811582E-2</v>
      </c>
      <c r="K3248" s="44" t="e">
        <f>IFERROR(_xll.qlIndexFixing(Index3M,H3248,TRUE,_xll.ohTrigger(RecalcTrigger,Trigger3M)),NA())</f>
        <v>#N/A</v>
      </c>
      <c r="L3248" s="44">
        <f>IFERROR(_xll.qlIndexFixing(Index6M,$H3248,TRUE,_xll.ohTrigger(RecalcTrigger,Trigger6M)),NA())</f>
        <v>1.394101875310145E-2</v>
      </c>
      <c r="M3248" s="183">
        <f>IFERROR(_xll.qlIndexFixing(Index1Y,$H3248,TRUE,_xll.ohTrigger(RecalcTrigger,Trigger1Y)),NA())</f>
        <v>1.4300994525378712E-2</v>
      </c>
      <c r="N3248" s="182">
        <f>IFERROR(_xll.qlIndexFixing(ONIndex1M,I3248,TRUE,_xll.ohTrigger(RecalcTrigger,Trigger1M)),NA())</f>
        <v>1.35953083054563E-2</v>
      </c>
      <c r="O3248" s="44" t="e">
        <f>IFERROR(_xll.qlIndexFixing(ONIndex3M,I3248,TRUE,_xll.ohTrigger(RecalcTrigger,Trigger3M)),NA())</f>
        <v>#N/A</v>
      </c>
      <c r="P3248" s="44">
        <f>IFERROR(_xll.qlIndexFixing(ONIndex6M,I3248,TRUE,_xll.ohTrigger(RecalcTrigger,Trigger6M)),NA())</f>
        <v>1.3737878676085558E-2</v>
      </c>
      <c r="Q3248" s="183">
        <f>IFERROR(_xll.qlIndexFixing(ONIndex1Y,I3248,TRUE,_xll.ohTrigger(RecalcTrigger,Trigger1Y)),NA())</f>
        <v>1.4082057400406356E-2</v>
      </c>
    </row>
    <row r="3249" spans="2:17" x14ac:dyDescent="0.2">
      <c r="B3249" s="39" t="s">
        <v>42</v>
      </c>
      <c r="D3249" s="42">
        <f>_xll.qlCalendarAdvance(Calendar,$D3248,B3249,"f",FALSE)</f>
        <v>62254</v>
      </c>
      <c r="E3249" s="177">
        <f>_xll.qlInterestRateIndexValueDate(IndexON,D3249)</f>
        <v>62254</v>
      </c>
      <c r="F3249" s="193">
        <f>IFERROR(_xll.qlIndexFixing(IndexON,D3249,TRUE,_xll.ohTrigger(RecalcTrigger,TriggerON)),NA())</f>
        <v>1.3742565799415019E-2</v>
      </c>
      <c r="H3249" s="42">
        <f>_xll.qlCalendarAdvance(Calendar,$H3248,B3249,"f",FALSE)</f>
        <v>62254</v>
      </c>
      <c r="I3249" s="177">
        <f>_xll.qlInterestRateIndexValueDate(Index1M,$H3249)</f>
        <v>62256</v>
      </c>
      <c r="J3249" s="182">
        <f>IFERROR(_xll.qlIndexFixing(Index1M,$H3249,TRUE,_xll.ohTrigger(RecalcTrigger,Trigger1M)),NA())</f>
        <v>1.3614260842551018E-2</v>
      </c>
      <c r="K3249" s="44" t="e">
        <f>IFERROR(_xll.qlIndexFixing(Index3M,H3249,TRUE,_xll.ohTrigger(RecalcTrigger,Trigger3M)),NA())</f>
        <v>#N/A</v>
      </c>
      <c r="L3249" s="44">
        <f>IFERROR(_xll.qlIndexFixing(Index6M,$H3249,TRUE,_xll.ohTrigger(RecalcTrigger,Trigger6M)),NA())</f>
        <v>1.3953794267300338E-2</v>
      </c>
      <c r="M3249" s="183">
        <f>IFERROR(_xll.qlIndexFixing(Index1Y,$H3249,TRUE,_xll.ohTrigger(RecalcTrigger,Trigger1Y)),NA())</f>
        <v>1.4305513174465835E-2</v>
      </c>
      <c r="N3249" s="182">
        <f>IFERROR(_xll.qlIndexFixing(ONIndex1M,I3249,TRUE,_xll.ohTrigger(RecalcTrigger,Trigger1M)),NA())</f>
        <v>1.3599475312355835E-2</v>
      </c>
      <c r="O3249" s="44" t="e">
        <f>IFERROR(_xll.qlIndexFixing(ONIndex3M,I3249,TRUE,_xll.ohTrigger(RecalcTrigger,Trigger3M)),NA())</f>
        <v>#N/A</v>
      </c>
      <c r="P3249" s="44">
        <f>IFERROR(_xll.qlIndexFixing(ONIndex6M,I3249,TRUE,_xll.ohTrigger(RecalcTrigger,Trigger6M)),NA())</f>
        <v>1.374979332647186E-2</v>
      </c>
      <c r="Q3249" s="183">
        <f>IFERROR(_xll.qlIndexFixing(ONIndex1Y,I3249,TRUE,_xll.ohTrigger(RecalcTrigger,Trigger1Y)),NA())</f>
        <v>1.4086878283219306E-2</v>
      </c>
    </row>
    <row r="3250" spans="2:17" x14ac:dyDescent="0.2">
      <c r="B3250" s="39" t="s">
        <v>42</v>
      </c>
      <c r="D3250" s="42">
        <f>_xll.qlCalendarAdvance(Calendar,$D3249,B3250,"f",FALSE)</f>
        <v>62261</v>
      </c>
      <c r="E3250" s="177">
        <f>_xll.qlInterestRateIndexValueDate(IndexON,D3250)</f>
        <v>62261</v>
      </c>
      <c r="F3250" s="193">
        <f>IFERROR(_xll.qlIndexFixing(IndexON,D3250,TRUE,_xll.ohTrigger(RecalcTrigger,TriggerON)),NA())</f>
        <v>1.3745911013440804E-2</v>
      </c>
      <c r="H3250" s="42">
        <f>_xll.qlCalendarAdvance(Calendar,$H3249,B3250,"f",FALSE)</f>
        <v>62261</v>
      </c>
      <c r="I3250" s="177">
        <f>_xll.qlInterestRateIndexValueDate(Index1M,$H3250)</f>
        <v>62263</v>
      </c>
      <c r="J3250" s="182">
        <f>IFERROR(_xll.qlIndexFixing(Index1M,$H3250,TRUE,_xll.ohTrigger(RecalcTrigger,Trigger1M)),NA())</f>
        <v>1.3618402944357566E-2</v>
      </c>
      <c r="K3250" s="44" t="e">
        <f>IFERROR(_xll.qlIndexFixing(Index3M,H3250,TRUE,_xll.ohTrigger(RecalcTrigger,Trigger3M)),NA())</f>
        <v>#N/A</v>
      </c>
      <c r="L3250" s="44">
        <f>IFERROR(_xll.qlIndexFixing(Index6M,$H3250,TRUE,_xll.ohTrigger(RecalcTrigger,Trigger6M)),NA())</f>
        <v>1.3966629700402288E-2</v>
      </c>
      <c r="M3250" s="183">
        <f>IFERROR(_xll.qlIndexFixing(Index1Y,$H3250,TRUE,_xll.ohTrigger(RecalcTrigger,Trigger1Y)),NA())</f>
        <v>1.4310016966263861E-2</v>
      </c>
      <c r="N3250" s="182">
        <f>IFERROR(_xll.qlIndexFixing(ONIndex1M,I3250,TRUE,_xll.ohTrigger(RecalcTrigger,Trigger1M)),NA())</f>
        <v>1.3603631086400725E-2</v>
      </c>
      <c r="O3250" s="44" t="e">
        <f>IFERROR(_xll.qlIndexFixing(ONIndex3M,I3250,TRUE,_xll.ohTrigger(RecalcTrigger,Trigger3M)),NA())</f>
        <v>#N/A</v>
      </c>
      <c r="P3250" s="44">
        <f>IFERROR(_xll.qlIndexFixing(ONIndex6M,I3250,TRUE,_xll.ohTrigger(RecalcTrigger,Trigger6M)),NA())</f>
        <v>1.3761769503721766E-2</v>
      </c>
      <c r="Q3250" s="183">
        <f>IFERROR(_xll.qlIndexFixing(ONIndex1Y,I3250,TRUE,_xll.ohTrigger(RecalcTrigger,Trigger1Y)),NA())</f>
        <v>1.4091685216310879E-2</v>
      </c>
    </row>
    <row r="3251" spans="2:17" x14ac:dyDescent="0.2">
      <c r="B3251" s="39" t="s">
        <v>42</v>
      </c>
      <c r="D3251" s="42">
        <f>_xll.qlCalendarAdvance(Calendar,$D3250,B3251,"f",FALSE)</f>
        <v>62268</v>
      </c>
      <c r="E3251" s="177">
        <f>_xll.qlInterestRateIndexValueDate(IndexON,D3251)</f>
        <v>62268</v>
      </c>
      <c r="F3251" s="193">
        <f>IFERROR(_xll.qlIndexFixing(IndexON,D3251,TRUE,_xll.ohTrigger(RecalcTrigger,TriggerON)),NA())</f>
        <v>1.3749247203405091E-2</v>
      </c>
      <c r="H3251" s="42">
        <f>_xll.qlCalendarAdvance(Calendar,$H3250,B3251,"f",FALSE)</f>
        <v>62268</v>
      </c>
      <c r="I3251" s="177">
        <f>_xll.qlInterestRateIndexValueDate(Index1M,$H3251)</f>
        <v>62270</v>
      </c>
      <c r="J3251" s="182">
        <f>IFERROR(_xll.qlIndexFixing(Index1M,$H3251,TRUE,_xll.ohTrigger(RecalcTrigger,Trigger1M)),NA())</f>
        <v>1.3622533741521892E-2</v>
      </c>
      <c r="K3251" s="44" t="e">
        <f>IFERROR(_xll.qlIndexFixing(Index3M,H3251,TRUE,_xll.ohTrigger(RecalcTrigger,Trigger3M)),NA())</f>
        <v>#N/A</v>
      </c>
      <c r="L3251" s="44">
        <f>IFERROR(_xll.qlIndexFixing(Index6M,$H3251,TRUE,_xll.ohTrigger(RecalcTrigger,Trigger6M)),NA())</f>
        <v>1.3982823347436231E-2</v>
      </c>
      <c r="M3251" s="183">
        <f>IFERROR(_xll.qlIndexFixing(Index1Y,$H3251,TRUE,_xll.ohTrigger(RecalcTrigger,Trigger1Y)),NA())</f>
        <v>1.4314505872009387E-2</v>
      </c>
      <c r="N3251" s="182">
        <f>IFERROR(_xll.qlIndexFixing(ONIndex1M,I3251,TRUE,_xll.ohTrigger(RecalcTrigger,Trigger1M)),NA())</f>
        <v>1.3607775604729255E-2</v>
      </c>
      <c r="O3251" s="44" t="e">
        <f>IFERROR(_xll.qlIndexFixing(ONIndex3M,I3251,TRUE,_xll.ohTrigger(RecalcTrigger,Trigger3M)),NA())</f>
        <v>#N/A</v>
      </c>
      <c r="P3251" s="44">
        <f>IFERROR(_xll.qlIndexFixing(ONIndex6M,I3251,TRUE,_xll.ohTrigger(RecalcTrigger,Trigger6M)),NA())</f>
        <v>1.3773807275541117E-2</v>
      </c>
      <c r="Q3251" s="183">
        <f>IFERROR(_xll.qlIndexFixing(ONIndex1Y,I3251,TRUE,_xll.ohTrigger(RecalcTrigger,Trigger1Y)),NA())</f>
        <v>1.4096478171943261E-2</v>
      </c>
    </row>
    <row r="3252" spans="2:17" x14ac:dyDescent="0.2">
      <c r="B3252" s="39" t="s">
        <v>42</v>
      </c>
      <c r="D3252" s="42">
        <f>_xll.qlCalendarAdvance(Calendar,$D3251,B3252,"f",FALSE)</f>
        <v>62275</v>
      </c>
      <c r="E3252" s="177">
        <f>_xll.qlInterestRateIndexValueDate(IndexON,D3252)</f>
        <v>62275</v>
      </c>
      <c r="F3252" s="193">
        <f>IFERROR(_xll.qlIndexFixing(IndexON,D3252,TRUE,_xll.ohTrigger(RecalcTrigger,TriggerON)),NA())</f>
        <v>1.375257435124233E-2</v>
      </c>
      <c r="H3252" s="42">
        <f>_xll.qlCalendarAdvance(Calendar,$H3251,B3252,"f",FALSE)</f>
        <v>62275</v>
      </c>
      <c r="I3252" s="177">
        <f>_xll.qlInterestRateIndexValueDate(Index1M,$H3252)</f>
        <v>62277</v>
      </c>
      <c r="J3252" s="182">
        <f>IFERROR(_xll.qlIndexFixing(Index1M,$H3252,TRUE,_xll.ohTrigger(RecalcTrigger,Trigger1M)),NA())</f>
        <v>1.3626653211334661E-2</v>
      </c>
      <c r="K3252" s="44" t="e">
        <f>IFERROR(_xll.qlIndexFixing(Index3M,H3252,TRUE,_xll.ohTrigger(RecalcTrigger,Trigger3M)),NA())</f>
        <v>#N/A</v>
      </c>
      <c r="L3252" s="44">
        <f>IFERROR(_xll.qlIndexFixing(Index6M,$H3252,TRUE,_xll.ohTrigger(RecalcTrigger,Trigger6M)),NA())</f>
        <v>1.399520307426054E-2</v>
      </c>
      <c r="M3252" s="183">
        <f>IFERROR(_xll.qlIndexFixing(Index1Y,$H3252,TRUE,_xll.ohTrigger(RecalcTrigger,Trigger1Y)),NA())</f>
        <v>1.4318979862940104E-2</v>
      </c>
      <c r="N3252" s="182">
        <f>IFERROR(_xll.qlIndexFixing(ONIndex1M,I3252,TRUE,_xll.ohTrigger(RecalcTrigger,Trigger1M)),NA())</f>
        <v>1.3611908844799459E-2</v>
      </c>
      <c r="O3252" s="44" t="e">
        <f>IFERROR(_xll.qlIndexFixing(ONIndex3M,I3252,TRUE,_xll.ohTrigger(RecalcTrigger,Trigger3M)),NA())</f>
        <v>#N/A</v>
      </c>
      <c r="P3252" s="44">
        <f>IFERROR(_xll.qlIndexFixing(ONIndex6M,I3252,TRUE,_xll.ohTrigger(RecalcTrigger,Trigger6M)),NA())</f>
        <v>1.3785906709475881E-2</v>
      </c>
      <c r="Q3252" s="183">
        <f>IFERROR(_xll.qlIndexFixing(ONIndex1Y,I3252,TRUE,_xll.ohTrigger(RecalcTrigger,Trigger1Y)),NA())</f>
        <v>1.4101257121739152E-2</v>
      </c>
    </row>
    <row r="3253" spans="2:17" x14ac:dyDescent="0.2">
      <c r="B3253" s="39" t="s">
        <v>42</v>
      </c>
      <c r="D3253" s="42">
        <f>_xll.qlCalendarAdvance(Calendar,$D3252,B3253,"f",FALSE)</f>
        <v>62282</v>
      </c>
      <c r="E3253" s="177">
        <f>_xll.qlInterestRateIndexValueDate(IndexON,D3253)</f>
        <v>62282</v>
      </c>
      <c r="F3253" s="193">
        <f>IFERROR(_xll.qlIndexFixing(IndexON,D3253,TRUE,_xll.ohTrigger(RecalcTrigger,TriggerON)),NA())</f>
        <v>1.3755892438487294E-2</v>
      </c>
      <c r="H3253" s="42">
        <f>_xll.qlCalendarAdvance(Calendar,$H3252,B3253,"f",FALSE)</f>
        <v>62282</v>
      </c>
      <c r="I3253" s="177">
        <f>_xll.qlInterestRateIndexValueDate(Index1M,$H3253)</f>
        <v>62284</v>
      </c>
      <c r="J3253" s="182">
        <f>IFERROR(_xll.qlIndexFixing(Index1M,$H3253,TRUE,_xll.ohTrigger(RecalcTrigger,Trigger1M)),NA())</f>
        <v>1.3630761331081542E-2</v>
      </c>
      <c r="K3253" s="44" t="e">
        <f>IFERROR(_xll.qlIndexFixing(Index3M,H3253,TRUE,_xll.ohTrigger(RecalcTrigger,Trigger3M)),NA())</f>
        <v>#N/A</v>
      </c>
      <c r="L3253" s="44">
        <f>IFERROR(_xll.qlIndexFixing(Index6M,$H3253,TRUE,_xll.ohTrigger(RecalcTrigger,Trigger6M)),NA())</f>
        <v>1.4007351667764623E-2</v>
      </c>
      <c r="M3253" s="183">
        <f>IFERROR(_xll.qlIndexFixing(Index1Y,$H3253,TRUE,_xll.ohTrigger(RecalcTrigger,Trigger1Y)),NA())</f>
        <v>1.4323438910293269E-2</v>
      </c>
      <c r="N3253" s="182">
        <f>IFERROR(_xll.qlIndexFixing(ONIndex1M,I3253,TRUE,_xll.ohTrigger(RecalcTrigger,Trigger1M)),NA())</f>
        <v>1.3616030783829558E-2</v>
      </c>
      <c r="O3253" s="44" t="e">
        <f>IFERROR(_xll.qlIndexFixing(ONIndex3M,I3253,TRUE,_xll.ohTrigger(RecalcTrigger,Trigger3M)),NA())</f>
        <v>#N/A</v>
      </c>
      <c r="P3253" s="44">
        <f>IFERROR(_xll.qlIndexFixing(ONIndex6M,I3253,TRUE,_xll.ohTrigger(RecalcTrigger,Trigger6M)),NA())</f>
        <v>1.379806787283222E-2</v>
      </c>
      <c r="Q3253" s="183">
        <f>IFERROR(_xll.qlIndexFixing(ONIndex1Y,I3253,TRUE,_xll.ohTrigger(RecalcTrigger,Trigger1Y)),NA())</f>
        <v>1.4106022037401189E-2</v>
      </c>
    </row>
    <row r="3254" spans="2:17" x14ac:dyDescent="0.2">
      <c r="B3254" s="39" t="s">
        <v>42</v>
      </c>
      <c r="D3254" s="42">
        <f>_xll.qlCalendarAdvance(Calendar,$D3253,B3254,"f",FALSE)</f>
        <v>62289</v>
      </c>
      <c r="E3254" s="177">
        <f>_xll.qlInterestRateIndexValueDate(IndexON,D3254)</f>
        <v>62289</v>
      </c>
      <c r="F3254" s="193">
        <f>IFERROR(_xll.qlIndexFixing(IndexON,D3254,TRUE,_xll.ohTrigger(RecalcTrigger,TriggerON)),NA())</f>
        <v>1.3759201447074432E-2</v>
      </c>
      <c r="H3254" s="42">
        <f>_xll.qlCalendarAdvance(Calendar,$H3253,B3254,"f",FALSE)</f>
        <v>62289</v>
      </c>
      <c r="I3254" s="177">
        <f>_xll.qlInterestRateIndexValueDate(Index1M,$H3254)</f>
        <v>62291</v>
      </c>
      <c r="J3254" s="182">
        <f>IFERROR(_xll.qlIndexFixing(Index1M,$H3254,TRUE,_xll.ohTrigger(RecalcTrigger,Trigger1M)),NA())</f>
        <v>1.3634858078053202E-2</v>
      </c>
      <c r="K3254" s="44" t="e">
        <f>IFERROR(_xll.qlIndexFixing(Index3M,H3254,TRUE,_xll.ohTrigger(RecalcTrigger,Trigger3M)),NA())</f>
        <v>#N/A</v>
      </c>
      <c r="L3254" s="44">
        <f>IFERROR(_xll.qlIndexFixing(Index6M,$H3254,TRUE,_xll.ohTrigger(RecalcTrigger,Trigger6M)),NA())</f>
        <v>1.4019266077964131E-2</v>
      </c>
      <c r="M3254" s="183">
        <f>IFERROR(_xll.qlIndexFixing(Index1Y,$H3254,TRUE,_xll.ohTrigger(RecalcTrigger,Trigger1Y)),NA())</f>
        <v>1.4327882985306789E-2</v>
      </c>
      <c r="N3254" s="182">
        <f>IFERROR(_xll.qlIndexFixing(ONIndex1M,I3254,TRUE,_xll.ohTrigger(RecalcTrigger,Trigger1M)),NA())</f>
        <v>1.3620141399357522E-2</v>
      </c>
      <c r="O3254" s="44" t="e">
        <f>IFERROR(_xll.qlIndexFixing(ONIndex3M,I3254,TRUE,_xll.ohTrigger(RecalcTrigger,Trigger3M)),NA())</f>
        <v>#N/A</v>
      </c>
      <c r="P3254" s="44">
        <f>IFERROR(_xll.qlIndexFixing(ONIndex6M,I3254,TRUE,_xll.ohTrigger(RecalcTrigger,Trigger6M)),NA())</f>
        <v>1.3810290833475847E-2</v>
      </c>
      <c r="Q3254" s="183">
        <f>IFERROR(_xll.qlIndexFixing(ONIndex1Y,I3254,TRUE,_xll.ohTrigger(RecalcTrigger,Trigger1Y)),NA())</f>
        <v>1.4110772891031687E-2</v>
      </c>
    </row>
    <row r="3255" spans="2:17" x14ac:dyDescent="0.2">
      <c r="B3255" s="39" t="s">
        <v>42</v>
      </c>
      <c r="D3255" s="42">
        <f>_xll.qlCalendarAdvance(Calendar,$D3254,B3255,"f",FALSE)</f>
        <v>62296</v>
      </c>
      <c r="E3255" s="177">
        <f>_xll.qlInterestRateIndexValueDate(IndexON,D3255)</f>
        <v>62296</v>
      </c>
      <c r="F3255" s="193">
        <f>IFERROR(_xll.qlIndexFixing(IndexON,D3255,TRUE,_xll.ohTrigger(RecalcTrigger,TriggerON)),NA())</f>
        <v>1.3762501358858259E-2</v>
      </c>
      <c r="H3255" s="42">
        <f>_xll.qlCalendarAdvance(Calendar,$H3254,B3255,"f",FALSE)</f>
        <v>62296</v>
      </c>
      <c r="I3255" s="177">
        <f>_xll.qlInterestRateIndexValueDate(Index1M,$H3255)</f>
        <v>62298</v>
      </c>
      <c r="J3255" s="182">
        <f>IFERROR(_xll.qlIndexFixing(Index1M,$H3255,TRUE,_xll.ohTrigger(RecalcTrigger,Trigger1M)),NA())</f>
        <v>1.3638943429540307E-2</v>
      </c>
      <c r="K3255" s="44" t="e">
        <f>IFERROR(_xll.qlIndexFixing(Index3M,H3255,TRUE,_xll.ohTrigger(RecalcTrigger,Trigger3M)),NA())</f>
        <v>#N/A</v>
      </c>
      <c r="L3255" s="44">
        <f>IFERROR(_xll.qlIndexFixing(Index6M,$H3255,TRUE,_xll.ohTrigger(RecalcTrigger,Trigger6M)),NA())</f>
        <v>1.4030943250977182E-2</v>
      </c>
      <c r="M3255" s="183">
        <f>IFERROR(_xll.qlIndexFixing(Index1Y,$H3255,TRUE,_xll.ohTrigger(RecalcTrigger,Trigger1Y)),NA())</f>
        <v>1.4332312059218144E-2</v>
      </c>
      <c r="N3255" s="182">
        <f>IFERROR(_xll.qlIndexFixing(ONIndex1M,I3255,TRUE,_xll.ohTrigger(RecalcTrigger,Trigger1M)),NA())</f>
        <v>1.3624240668441701E-2</v>
      </c>
      <c r="O3255" s="44" t="e">
        <f>IFERROR(_xll.qlIndexFixing(ONIndex3M,I3255,TRUE,_xll.ohTrigger(RecalcTrigger,Trigger3M)),NA())</f>
        <v>#N/A</v>
      </c>
      <c r="P3255" s="44">
        <f>IFERROR(_xll.qlIndexFixing(ONIndex6M,I3255,TRUE,_xll.ohTrigger(RecalcTrigger,Trigger6M)),NA())</f>
        <v>1.3822575658712921E-2</v>
      </c>
      <c r="Q3255" s="183">
        <f>IFERROR(_xll.qlIndexFixing(ONIndex1Y,I3255,TRUE,_xll.ohTrigger(RecalcTrigger,Trigger1Y)),NA())</f>
        <v>1.4115509654413216E-2</v>
      </c>
    </row>
    <row r="3256" spans="2:17" x14ac:dyDescent="0.2">
      <c r="B3256" s="39" t="s">
        <v>42</v>
      </c>
      <c r="D3256" s="42">
        <f>_xll.qlCalendarAdvance(Calendar,$D3255,B3256,"f",FALSE)</f>
        <v>62303</v>
      </c>
      <c r="E3256" s="177">
        <f>_xll.qlInterestRateIndexValueDate(IndexON,D3256)</f>
        <v>62303</v>
      </c>
      <c r="F3256" s="193">
        <f>IFERROR(_xll.qlIndexFixing(IndexON,D3256,TRUE,_xll.ohTrigger(RecalcTrigger,TriggerON)),NA())</f>
        <v>1.3765792155613354E-2</v>
      </c>
      <c r="H3256" s="42">
        <f>_xll.qlCalendarAdvance(Calendar,$H3255,B3256,"f",FALSE)</f>
        <v>62303</v>
      </c>
      <c r="I3256" s="177">
        <f>_xll.qlInterestRateIndexValueDate(Index1M,$H3256)</f>
        <v>62305</v>
      </c>
      <c r="J3256" s="182">
        <f>IFERROR(_xll.qlIndexFixing(Index1M,$H3256,TRUE,_xll.ohTrigger(RecalcTrigger,Trigger1M)),NA())</f>
        <v>1.3641372011177823E-2</v>
      </c>
      <c r="K3256" s="44" t="e">
        <f>IFERROR(_xll.qlIndexFixing(Index3M,H3256,TRUE,_xll.ohTrigger(RecalcTrigger,Trigger3M)),NA())</f>
        <v>#N/A</v>
      </c>
      <c r="L3256" s="44">
        <f>IFERROR(_xll.qlIndexFixing(Index6M,$H3256,TRUE,_xll.ohTrigger(RecalcTrigger,Trigger6M)),NA())</f>
        <v>1.4039376714469172E-2</v>
      </c>
      <c r="M3256" s="183">
        <f>IFERROR(_xll.qlIndexFixing(Index1Y,$H3256,TRUE,_xll.ohTrigger(RecalcTrigger,Trigger1Y)),NA())</f>
        <v>1.4336726103265677E-2</v>
      </c>
      <c r="N3256" s="182">
        <f>IFERROR(_xll.qlIndexFixing(ONIndex1M,I3256,TRUE,_xll.ohTrigger(RecalcTrigger,Trigger1M)),NA())</f>
        <v>1.3628328568620063E-2</v>
      </c>
      <c r="O3256" s="44" t="e">
        <f>IFERROR(_xll.qlIndexFixing(ONIndex3M,I3256,TRUE,_xll.ohTrigger(RecalcTrigger,Trigger3M)),NA())</f>
        <v>#N/A</v>
      </c>
      <c r="P3256" s="44">
        <f>IFERROR(_xll.qlIndexFixing(ONIndex6M,I3256,TRUE,_xll.ohTrigger(RecalcTrigger,Trigger6M)),NA())</f>
        <v>1.3834922416249285E-2</v>
      </c>
      <c r="Q3256" s="183">
        <f>IFERROR(_xll.qlIndexFixing(ONIndex1Y,I3256,TRUE,_xll.ohTrigger(RecalcTrigger,Trigger1Y)),NA())</f>
        <v>1.412023229932835E-2</v>
      </c>
    </row>
    <row r="3257" spans="2:17" x14ac:dyDescent="0.2">
      <c r="B3257" s="39" t="s">
        <v>42</v>
      </c>
      <c r="D3257" s="42">
        <f>_xll.qlCalendarAdvance(Calendar,$D3256,B3257,"f",FALSE)</f>
        <v>62310</v>
      </c>
      <c r="E3257" s="177">
        <f>_xll.qlInterestRateIndexValueDate(IndexON,D3257)</f>
        <v>62310</v>
      </c>
      <c r="F3257" s="193">
        <f>IFERROR(_xll.qlIndexFixing(IndexON,D3257,TRUE,_xll.ohTrigger(RecalcTrigger,TriggerON)),NA())</f>
        <v>1.3769073819114297E-2</v>
      </c>
      <c r="H3257" s="42">
        <f>_xll.qlCalendarAdvance(Calendar,$H3256,B3257,"f",FALSE)</f>
        <v>62310</v>
      </c>
      <c r="I3257" s="177">
        <f>_xll.qlInterestRateIndexValueDate(Index1M,$H3257)</f>
        <v>62312</v>
      </c>
      <c r="J3257" s="182">
        <f>IFERROR(_xll.qlIndexFixing(Index1M,$H3257,TRUE,_xll.ohTrigger(RecalcTrigger,Trigger1M)),NA())</f>
        <v>1.364707985521102E-2</v>
      </c>
      <c r="K3257" s="44" t="e">
        <f>IFERROR(_xll.qlIndexFixing(Index3M,H3257,TRUE,_xll.ohTrigger(RecalcTrigger,Trigger3M)),NA())</f>
        <v>#N/A</v>
      </c>
      <c r="L3257" s="44">
        <f>IFERROR(_xll.qlIndexFixing(Index6M,$H3257,TRUE,_xll.ohTrigger(RecalcTrigger,Trigger6M)),NA())</f>
        <v>1.4053573650463152E-2</v>
      </c>
      <c r="M3257" s="183">
        <f>IFERROR(_xll.qlIndexFixing(Index1Y,$H3257,TRUE,_xll.ohTrigger(RecalcTrigger,Trigger1Y)),NA())</f>
        <v>1.4341125088687304E-2</v>
      </c>
      <c r="N3257" s="182">
        <f>IFERROR(_xll.qlIndexFixing(ONIndex1M,I3257,TRUE,_xll.ohTrigger(RecalcTrigger,Trigger1M)),NA())</f>
        <v>1.3632405077110832E-2</v>
      </c>
      <c r="O3257" s="44" t="e">
        <f>IFERROR(_xll.qlIndexFixing(ONIndex3M,I3257,TRUE,_xll.ohTrigger(RecalcTrigger,Trigger3M)),NA())</f>
        <v>#N/A</v>
      </c>
      <c r="P3257" s="44">
        <f>IFERROR(_xll.qlIndexFixing(ONIndex6M,I3257,TRUE,_xll.ohTrigger(RecalcTrigger,Trigger6M)),NA())</f>
        <v>1.3847331173710842E-2</v>
      </c>
      <c r="Q3257" s="183">
        <f>IFERROR(_xll.qlIndexFixing(ONIndex1Y,I3257,TRUE,_xll.ohTrigger(RecalcTrigger,Trigger1Y)),NA())</f>
        <v>1.4124940797639596E-2</v>
      </c>
    </row>
    <row r="3258" spans="2:17" x14ac:dyDescent="0.2">
      <c r="B3258" s="39" t="s">
        <v>42</v>
      </c>
      <c r="D3258" s="42">
        <f>_xll.qlCalendarAdvance(Calendar,$D3257,B3258,"f",FALSE)</f>
        <v>62317</v>
      </c>
      <c r="E3258" s="177">
        <f>_xll.qlInterestRateIndexValueDate(IndexON,D3258)</f>
        <v>62317</v>
      </c>
      <c r="F3258" s="193">
        <f>IFERROR(_xll.qlIndexFixing(IndexON,D3258,TRUE,_xll.ohTrigger(RecalcTrigger,TriggerON)),NA())</f>
        <v>1.3772346331135665E-2</v>
      </c>
      <c r="H3258" s="42">
        <f>_xll.qlCalendarAdvance(Calendar,$H3257,B3258,"f",FALSE)</f>
        <v>62317</v>
      </c>
      <c r="I3258" s="177">
        <f>_xll.qlInterestRateIndexValueDate(Index1M,$H3258)</f>
        <v>62319</v>
      </c>
      <c r="J3258" s="182">
        <f>IFERROR(_xll.qlIndexFixing(Index1M,$H3258,TRUE,_xll.ohTrigger(RecalcTrigger,Trigger1M)),NA())</f>
        <v>1.3651130883978457E-2</v>
      </c>
      <c r="K3258" s="44" t="e">
        <f>IFERROR(_xll.qlIndexFixing(Index3M,H3258,TRUE,_xll.ohTrigger(RecalcTrigger,Trigger3M)),NA())</f>
        <v>#N/A</v>
      </c>
      <c r="L3258" s="44">
        <f>IFERROR(_xll.qlIndexFixing(Index6M,$H3258,TRUE,_xll.ohTrigger(RecalcTrigger,Trigger6M)),NA())</f>
        <v>1.4064520749720776E-2</v>
      </c>
      <c r="M3258" s="183">
        <f>IFERROR(_xll.qlIndexFixing(Index1Y,$H3258,TRUE,_xll.ohTrigger(RecalcTrigger,Trigger1Y)),NA())</f>
        <v>1.4345508986720934E-2</v>
      </c>
      <c r="N3258" s="182">
        <f>IFERROR(_xll.qlIndexFixing(ONIndex1M,I3258,TRUE,_xll.ohTrigger(RecalcTrigger,Trigger1M)),NA())</f>
        <v>1.3636470171212167E-2</v>
      </c>
      <c r="O3258" s="44" t="e">
        <f>IFERROR(_xll.qlIndexFixing(ONIndex3M,I3258,TRUE,_xll.ohTrigger(RecalcTrigger,Trigger3M)),NA())</f>
        <v>#N/A</v>
      </c>
      <c r="P3258" s="44">
        <f>IFERROR(_xll.qlIndexFixing(ONIndex6M,I3258,TRUE,_xll.ohTrigger(RecalcTrigger,Trigger6M)),NA())</f>
        <v>1.3859801998563626E-2</v>
      </c>
      <c r="Q3258" s="183">
        <f>IFERROR(_xll.qlIndexFixing(ONIndex1Y,I3258,TRUE,_xll.ohTrigger(RecalcTrigger,Trigger1Y)),NA())</f>
        <v>1.4129635121289397E-2</v>
      </c>
    </row>
    <row r="3259" spans="2:17" x14ac:dyDescent="0.2">
      <c r="B3259" s="39" t="s">
        <v>42</v>
      </c>
      <c r="D3259" s="42">
        <f>_xll.qlCalendarAdvance(Calendar,$D3258,B3259,"f",FALSE)</f>
        <v>62324</v>
      </c>
      <c r="E3259" s="177">
        <f>_xll.qlInterestRateIndexValueDate(IndexON,D3259)</f>
        <v>62324</v>
      </c>
      <c r="F3259" s="193">
        <f>IFERROR(_xll.qlIndexFixing(IndexON,D3259,TRUE,_xll.ohTrigger(RecalcTrigger,TriggerON)),NA())</f>
        <v>1.3775609673452038E-2</v>
      </c>
      <c r="H3259" s="42">
        <f>_xll.qlCalendarAdvance(Calendar,$H3258,B3259,"f",FALSE)</f>
        <v>62324</v>
      </c>
      <c r="I3259" s="177">
        <f>_xll.qlInterestRateIndexValueDate(Index1M,$H3259)</f>
        <v>62326</v>
      </c>
      <c r="J3259" s="182">
        <f>IFERROR(_xll.qlIndexFixing(Index1M,$H3259,TRUE,_xll.ohTrigger(RecalcTrigger,Trigger1M)),NA())</f>
        <v>1.3655170426416507E-2</v>
      </c>
      <c r="K3259" s="44" t="e">
        <f>IFERROR(_xll.qlIndexFixing(Index3M,H3259,TRUE,_xll.ohTrigger(RecalcTrigger,Trigger3M)),NA())</f>
        <v>#N/A</v>
      </c>
      <c r="L3259" s="44">
        <f>IFERROR(_xll.qlIndexFixing(Index6M,$H3259,TRUE,_xll.ohTrigger(RecalcTrigger,Trigger6M)),NA())</f>
        <v>1.4075218357373388E-2</v>
      </c>
      <c r="M3259" s="183">
        <f>IFERROR(_xll.qlIndexFixing(Index1Y,$H3259,TRUE,_xll.ohTrigger(RecalcTrigger,Trigger1Y)),NA())</f>
        <v>1.4349877768606011E-2</v>
      </c>
      <c r="N3259" s="182">
        <f>IFERROR(_xll.qlIndexFixing(ONIndex1M,I3259,TRUE,_xll.ohTrigger(RecalcTrigger,Trigger1M)),NA())</f>
        <v>1.3640523828462037E-2</v>
      </c>
      <c r="O3259" s="44" t="e">
        <f>IFERROR(_xll.qlIndexFixing(ONIndex3M,I3259,TRUE,_xll.ohTrigger(RecalcTrigger,Trigger3M)),NA())</f>
        <v>#N/A</v>
      </c>
      <c r="P3259" s="44">
        <f>IFERROR(_xll.qlIndexFixing(ONIndex6M,I3259,TRUE,_xll.ohTrigger(RecalcTrigger,Trigger6M)),NA())</f>
        <v>1.3872334958353605E-2</v>
      </c>
      <c r="Q3259" s="183">
        <f>IFERROR(_xll.qlIndexFixing(ONIndex1Y,I3259,TRUE,_xll.ohTrigger(RecalcTrigger,Trigger1Y)),NA())</f>
        <v>1.4134315241900453E-2</v>
      </c>
    </row>
    <row r="3260" spans="2:17" x14ac:dyDescent="0.2">
      <c r="B3260" s="39" t="s">
        <v>42</v>
      </c>
      <c r="D3260" s="42">
        <f>_xll.qlCalendarAdvance(Calendar,$D3259,B3260,"f",FALSE)</f>
        <v>62331</v>
      </c>
      <c r="E3260" s="177">
        <f>_xll.qlInterestRateIndexValueDate(IndexON,D3260)</f>
        <v>62331</v>
      </c>
      <c r="F3260" s="193">
        <f>IFERROR(_xll.qlIndexFixing(IndexON,D3260,TRUE,_xll.ohTrigger(RecalcTrigger,TriggerON)),NA())</f>
        <v>1.3778863827917931E-2</v>
      </c>
      <c r="H3260" s="42">
        <f>_xll.qlCalendarAdvance(Calendar,$H3259,B3260,"f",FALSE)</f>
        <v>62331</v>
      </c>
      <c r="I3260" s="177">
        <f>_xll.qlInterestRateIndexValueDate(Index1M,$H3260)</f>
        <v>62333</v>
      </c>
      <c r="J3260" s="182">
        <f>IFERROR(_xll.qlIndexFixing(Index1M,$H3260,TRUE,_xll.ohTrigger(RecalcTrigger,Trigger1M)),NA())</f>
        <v>1.3659198459815836E-2</v>
      </c>
      <c r="K3260" s="44" t="e">
        <f>IFERROR(_xll.qlIndexFixing(Index3M,H3260,TRUE,_xll.ohTrigger(RecalcTrigger,Trigger3M)),NA())</f>
        <v>#N/A</v>
      </c>
      <c r="L3260" s="44">
        <f>IFERROR(_xll.qlIndexFixing(Index6M,$H3260,TRUE,_xll.ohTrigger(RecalcTrigger,Trigger6M)),NA())</f>
        <v>1.4082975878387678E-2</v>
      </c>
      <c r="M3260" s="183">
        <f>IFERROR(_xll.qlIndexFixing(Index1Y,$H3260,TRUE,_xll.ohTrigger(RecalcTrigger,Trigger1Y)),NA())</f>
        <v>1.4354231405580009E-2</v>
      </c>
      <c r="N3260" s="182">
        <f>IFERROR(_xll.qlIndexFixing(ONIndex1M,I3260,TRUE,_xll.ohTrigger(RecalcTrigger,Trigger1M)),NA())</f>
        <v>1.3644566025918792E-2</v>
      </c>
      <c r="O3260" s="44" t="e">
        <f>IFERROR(_xll.qlIndexFixing(ONIndex3M,I3260,TRUE,_xll.ohTrigger(RecalcTrigger,Trigger3M)),NA())</f>
        <v>#N/A</v>
      </c>
      <c r="P3260" s="44">
        <f>IFERROR(_xll.qlIndexFixing(ONIndex6M,I3260,TRUE,_xll.ohTrigger(RecalcTrigger,Trigger6M)),NA())</f>
        <v>1.3884930120626748E-2</v>
      </c>
      <c r="Q3260" s="183">
        <f>IFERROR(_xll.qlIndexFixing(ONIndex1Y,I3260,TRUE,_xll.ohTrigger(RecalcTrigger,Trigger1Y)),NA())</f>
        <v>1.4138981131495143E-2</v>
      </c>
    </row>
    <row r="3261" spans="2:17" x14ac:dyDescent="0.2">
      <c r="B3261" s="39" t="s">
        <v>42</v>
      </c>
      <c r="D3261" s="42">
        <f>_xll.qlCalendarAdvance(Calendar,$D3260,B3261,"f",FALSE)</f>
        <v>62338</v>
      </c>
      <c r="E3261" s="177">
        <f>_xll.qlInterestRateIndexValueDate(IndexON,D3261)</f>
        <v>62338</v>
      </c>
      <c r="F3261" s="193">
        <f>IFERROR(_xll.qlIndexFixing(IndexON,D3261,TRUE,_xll.ohTrigger(RecalcTrigger,TriggerON)),NA())</f>
        <v>1.3782108776387858E-2</v>
      </c>
      <c r="H3261" s="42">
        <f>_xll.qlCalendarAdvance(Calendar,$H3260,B3261,"f",FALSE)</f>
        <v>62338</v>
      </c>
      <c r="I3261" s="177">
        <f>_xll.qlInterestRateIndexValueDate(Index1M,$H3261)</f>
        <v>62340</v>
      </c>
      <c r="J3261" s="182">
        <f>IFERROR(_xll.qlIndexFixing(Index1M,$H3261,TRUE,_xll.ohTrigger(RecalcTrigger,Trigger1M)),NA())</f>
        <v>1.3663214961464609E-2</v>
      </c>
      <c r="K3261" s="44" t="e">
        <f>IFERROR(_xll.qlIndexFixing(Index3M,H3261,TRUE,_xll.ohTrigger(RecalcTrigger,Trigger3M)),NA())</f>
        <v>#N/A</v>
      </c>
      <c r="L3261" s="44">
        <f>IFERROR(_xll.qlIndexFixing(Index6M,$H3261,TRUE,_xll.ohTrigger(RecalcTrigger,Trigger6M)),NA())</f>
        <v>1.4091479819484701E-2</v>
      </c>
      <c r="M3261" s="183">
        <f>IFERROR(_xll.qlIndexFixing(Index1Y,$H3261,TRUE,_xll.ohTrigger(RecalcTrigger,Trigger1Y)),NA())</f>
        <v>1.4358569868883031E-2</v>
      </c>
      <c r="N3261" s="182">
        <f>IFERROR(_xll.qlIndexFixing(ONIndex1M,I3261,TRUE,_xll.ohTrigger(RecalcTrigger,Trigger1M)),NA())</f>
        <v>1.36485967411204E-2</v>
      </c>
      <c r="O3261" s="44" t="e">
        <f>IFERROR(_xll.qlIndexFixing(ONIndex3M,I3261,TRUE,_xll.ohTrigger(RecalcTrigger,Trigger3M)),NA())</f>
        <v>#N/A</v>
      </c>
      <c r="P3261" s="44">
        <f>IFERROR(_xll.qlIndexFixing(ONIndex6M,I3261,TRUE,_xll.ohTrigger(RecalcTrigger,Trigger6M)),NA())</f>
        <v>1.3897587553088897E-2</v>
      </c>
      <c r="Q3261" s="183">
        <f>IFERROR(_xll.qlIndexFixing(ONIndex1Y,I3261,TRUE,_xll.ohTrigger(RecalcTrigger,Trigger1Y)),NA())</f>
        <v>1.414363276185604E-2</v>
      </c>
    </row>
    <row r="3262" spans="2:17" x14ac:dyDescent="0.2">
      <c r="B3262" s="39" t="s">
        <v>42</v>
      </c>
      <c r="D3262" s="42">
        <f>_xll.qlCalendarAdvance(Calendar,$D3261,B3262,"f",FALSE)</f>
        <v>62345</v>
      </c>
      <c r="E3262" s="177">
        <f>_xll.qlInterestRateIndexValueDate(IndexON,D3262)</f>
        <v>62345</v>
      </c>
      <c r="F3262" s="193">
        <f>IFERROR(_xll.qlIndexFixing(IndexON,D3262,TRUE,_xll.ohTrigger(RecalcTrigger,TriggerON)),NA())</f>
        <v>1.378534450039659E-2</v>
      </c>
      <c r="H3262" s="42">
        <f>_xll.qlCalendarAdvance(Calendar,$H3261,B3262,"f",FALSE)</f>
        <v>62345</v>
      </c>
      <c r="I3262" s="177">
        <f>_xll.qlInterestRateIndexValueDate(Index1M,$H3262)</f>
        <v>62347</v>
      </c>
      <c r="J3262" s="182">
        <f>IFERROR(_xll.qlIndexFixing(Index1M,$H3262,TRUE,_xll.ohTrigger(RecalcTrigger,Trigger1M)),NA())</f>
        <v>1.3667219908650996E-2</v>
      </c>
      <c r="K3262" s="44" t="e">
        <f>IFERROR(_xll.qlIndexFixing(Index3M,H3262,TRUE,_xll.ohTrigger(RecalcTrigger,Trigger3M)),NA())</f>
        <v>#N/A</v>
      </c>
      <c r="L3262" s="44">
        <f>IFERROR(_xll.qlIndexFixing(Index6M,$H3262,TRUE,_xll.ohTrigger(RecalcTrigger,Trigger6M)),NA())</f>
        <v>1.4101520932834552E-2</v>
      </c>
      <c r="M3262" s="183">
        <f>IFERROR(_xll.qlIndexFixing(Index1Y,$H3262,TRUE,_xll.ohTrigger(RecalcTrigger,Trigger1Y)),NA())</f>
        <v>1.4362893129752988E-2</v>
      </c>
      <c r="N3262" s="182">
        <f>IFERROR(_xll.qlIndexFixing(ONIndex1M,I3262,TRUE,_xll.ohTrigger(RecalcTrigger,Trigger1M)),NA())</f>
        <v>1.3652615951205149E-2</v>
      </c>
      <c r="O3262" s="44" t="e">
        <f>IFERROR(_xll.qlIndexFixing(ONIndex3M,I3262,TRUE,_xll.ohTrigger(RecalcTrigger,Trigger3M)),NA())</f>
        <v>#N/A</v>
      </c>
      <c r="P3262" s="44">
        <f>IFERROR(_xll.qlIndexFixing(ONIndex6M,I3262,TRUE,_xll.ohTrigger(RecalcTrigger,Trigger6M)),NA())</f>
        <v>1.3910307323206084E-2</v>
      </c>
      <c r="Q3262" s="183">
        <f>IFERROR(_xll.qlIndexFixing(ONIndex1Y,I3262,TRUE,_xll.ohTrigger(RecalcTrigger,Trigger1Y)),NA())</f>
        <v>1.4148270105005523E-2</v>
      </c>
    </row>
    <row r="3263" spans="2:17" x14ac:dyDescent="0.2">
      <c r="B3263" s="39" t="s">
        <v>42</v>
      </c>
      <c r="D3263" s="42">
        <f>_xll.qlCalendarAdvance(Calendar,$D3262,B3263,"f",FALSE)</f>
        <v>62352</v>
      </c>
      <c r="E3263" s="177">
        <f>_xll.qlInterestRateIndexValueDate(IndexON,D3263)</f>
        <v>62352</v>
      </c>
      <c r="F3263" s="193">
        <f>IFERROR(_xll.qlIndexFixing(IndexON,D3263,TRUE,_xll.ohTrigger(RecalcTrigger,TriggerON)),NA())</f>
        <v>1.3788570981958514E-2</v>
      </c>
      <c r="H3263" s="42">
        <f>_xll.qlCalendarAdvance(Calendar,$H3262,B3263,"f",FALSE)</f>
        <v>62352</v>
      </c>
      <c r="I3263" s="177">
        <f>_xll.qlInterestRateIndexValueDate(Index1M,$H3263)</f>
        <v>62354</v>
      </c>
      <c r="J3263" s="182">
        <f>IFERROR(_xll.qlIndexFixing(Index1M,$H3263,TRUE,_xll.ohTrigger(RecalcTrigger,Trigger1M)),NA())</f>
        <v>1.3671213278673156E-2</v>
      </c>
      <c r="K3263" s="44" t="e">
        <f>IFERROR(_xll.qlIndexFixing(Index3M,H3263,TRUE,_xll.ohTrigger(RecalcTrigger,Trigger3M)),NA())</f>
        <v>#N/A</v>
      </c>
      <c r="L3263" s="44">
        <f>IFERROR(_xll.qlIndexFixing(Index6M,$H3263,TRUE,_xll.ohTrigger(RecalcTrigger,Trigger6M)),NA())</f>
        <v>1.4111293584399446E-2</v>
      </c>
      <c r="M3263" s="183">
        <f>IFERROR(_xll.qlIndexFixing(Index1Y,$H3263,TRUE,_xll.ohTrigger(RecalcTrigger,Trigger1Y)),NA())</f>
        <v>1.4367201159429979E-2</v>
      </c>
      <c r="N3263" s="182">
        <f>IFERROR(_xll.qlIndexFixing(ONIndex1M,I3263,TRUE,_xll.ohTrigger(RecalcTrigger,Trigger1M)),NA())</f>
        <v>1.3656623633551135E-2</v>
      </c>
      <c r="O3263" s="44" t="e">
        <f>IFERROR(_xll.qlIndexFixing(ONIndex3M,I3263,TRUE,_xll.ohTrigger(RecalcTrigger,Trigger3M)),NA())</f>
        <v>#N/A</v>
      </c>
      <c r="P3263" s="44">
        <f>IFERROR(_xll.qlIndexFixing(ONIndex6M,I3263,TRUE,_xll.ohTrigger(RecalcTrigger,Trigger6M)),NA())</f>
        <v>1.3923089498444341E-2</v>
      </c>
      <c r="Q3263" s="183">
        <f>IFERROR(_xll.qlIndexFixing(ONIndex1Y,I3263,TRUE,_xll.ohTrigger(RecalcTrigger,Trigger1Y)),NA())</f>
        <v>1.4152893132486355E-2</v>
      </c>
    </row>
    <row r="3264" spans="2:17" x14ac:dyDescent="0.2">
      <c r="B3264" s="39" t="s">
        <v>42</v>
      </c>
      <c r="D3264" s="42">
        <f>_xll.qlCalendarAdvance(Calendar,$D3263,B3264,"f",FALSE)</f>
        <v>62359</v>
      </c>
      <c r="E3264" s="177">
        <f>_xll.qlInterestRateIndexValueDate(IndexON,D3264)</f>
        <v>62359</v>
      </c>
      <c r="F3264" s="193">
        <f>IFERROR(_xll.qlIndexFixing(IndexON,D3264,TRUE,_xll.ohTrigger(RecalcTrigger,TriggerON)),NA())</f>
        <v>1.3791788203008082E-2</v>
      </c>
      <c r="H3264" s="42">
        <f>_xll.qlCalendarAdvance(Calendar,$H3263,B3264,"f",FALSE)</f>
        <v>62359</v>
      </c>
      <c r="I3264" s="177">
        <f>_xll.qlInterestRateIndexValueDate(Index1M,$H3264)</f>
        <v>62361</v>
      </c>
      <c r="J3264" s="182">
        <f>IFERROR(_xll.qlIndexFixing(Index1M,$H3264,TRUE,_xll.ohTrigger(RecalcTrigger,Trigger1M)),NA())</f>
        <v>1.3675195048806765E-2</v>
      </c>
      <c r="K3264" s="44" t="e">
        <f>IFERROR(_xll.qlIndexFixing(Index3M,H3264,TRUE,_xll.ohTrigger(RecalcTrigger,Trigger3M)),NA())</f>
        <v>#N/A</v>
      </c>
      <c r="L3264" s="44">
        <f>IFERROR(_xll.qlIndexFixing(Index6M,$H3264,TRUE,_xll.ohTrigger(RecalcTrigger,Trigger6M)),NA())</f>
        <v>1.4120794601751316E-2</v>
      </c>
      <c r="M3264" s="183">
        <f>IFERROR(_xll.qlIndexFixing(Index1Y,$H3264,TRUE,_xll.ohTrigger(RecalcTrigger,Trigger1Y)),NA())</f>
        <v>1.4371493929152794E-2</v>
      </c>
      <c r="N3264" s="182">
        <f>IFERROR(_xll.qlIndexFixing(ONIndex1M,I3264,TRUE,_xll.ohTrigger(RecalcTrigger,Trigger1M)),NA())</f>
        <v>1.3660619765696325E-2</v>
      </c>
      <c r="O3264" s="44" t="e">
        <f>IFERROR(_xll.qlIndexFixing(ONIndex3M,I3264,TRUE,_xll.ohTrigger(RecalcTrigger,Trigger3M)),NA())</f>
        <v>#N/A</v>
      </c>
      <c r="P3264" s="44">
        <f>IFERROR(_xll.qlIndexFixing(ONIndex6M,I3264,TRUE,_xll.ohTrigger(RecalcTrigger,Trigger6M)),NA())</f>
        <v>1.393593414650951E-2</v>
      </c>
      <c r="Q3264" s="183">
        <f>IFERROR(_xll.qlIndexFixing(ONIndex1Y,I3264,TRUE,_xll.ohTrigger(RecalcTrigger,Trigger1Y)),NA())</f>
        <v>1.415750181624098E-2</v>
      </c>
    </row>
    <row r="3265" spans="2:17" x14ac:dyDescent="0.2">
      <c r="B3265" s="39" t="s">
        <v>42</v>
      </c>
      <c r="D3265" s="42">
        <f>_xll.qlCalendarAdvance(Calendar,$D3264,B3265,"f",FALSE)</f>
        <v>62366</v>
      </c>
      <c r="E3265" s="177">
        <f>_xll.qlInterestRateIndexValueDate(IndexON,D3265)</f>
        <v>62366</v>
      </c>
      <c r="F3265" s="193">
        <f>IFERROR(_xll.qlIndexFixing(IndexON,D3265,TRUE,_xll.ohTrigger(RecalcTrigger,TriggerON)),NA())</f>
        <v>1.3794996144920191E-2</v>
      </c>
      <c r="H3265" s="42">
        <f>_xll.qlCalendarAdvance(Calendar,$H3264,B3265,"f",FALSE)</f>
        <v>62366</v>
      </c>
      <c r="I3265" s="177">
        <f>_xll.qlInterestRateIndexValueDate(Index1M,$H3265)</f>
        <v>62368</v>
      </c>
      <c r="J3265" s="182">
        <f>IFERROR(_xll.qlIndexFixing(Index1M,$H3265,TRUE,_xll.ohTrigger(RecalcTrigger,Trigger1M)),NA())</f>
        <v>1.3679165196347487E-2</v>
      </c>
      <c r="K3265" s="44" t="e">
        <f>IFERROR(_xll.qlIndexFixing(Index3M,H3265,TRUE,_xll.ohTrigger(RecalcTrigger,Trigger3M)),NA())</f>
        <v>#N/A</v>
      </c>
      <c r="L3265" s="44">
        <f>IFERROR(_xll.qlIndexFixing(Index6M,$H3265,TRUE,_xll.ohTrigger(RecalcTrigger,Trigger6M)),NA())</f>
        <v>1.4130817289165515E-2</v>
      </c>
      <c r="M3265" s="183">
        <f>IFERROR(_xll.qlIndexFixing(Index1Y,$H3265,TRUE,_xll.ohTrigger(RecalcTrigger,Trigger1Y)),NA())</f>
        <v>1.4375771410161532E-2</v>
      </c>
      <c r="N3265" s="182">
        <f>IFERROR(_xll.qlIndexFixing(ONIndex1M,I3265,TRUE,_xll.ohTrigger(RecalcTrigger,Trigger1M)),NA())</f>
        <v>1.3664604324858942E-2</v>
      </c>
      <c r="O3265" s="44" t="e">
        <f>IFERROR(_xll.qlIndexFixing(ONIndex3M,I3265,TRUE,_xll.ohTrigger(RecalcTrigger,Trigger3M)),NA())</f>
        <v>#N/A</v>
      </c>
      <c r="P3265" s="44">
        <f>IFERROR(_xll.qlIndexFixing(ONIndex6M,I3265,TRUE,_xll.ohTrigger(RecalcTrigger,Trigger6M)),NA())</f>
        <v>1.3948841335027495E-2</v>
      </c>
      <c r="Q3265" s="183">
        <f>IFERROR(_xll.qlIndexFixing(ONIndex1Y,I3265,TRUE,_xll.ohTrigger(RecalcTrigger,Trigger1Y)),NA())</f>
        <v>1.4162096128371715E-2</v>
      </c>
    </row>
    <row r="3266" spans="2:17" x14ac:dyDescent="0.2">
      <c r="B3266" s="39" t="s">
        <v>42</v>
      </c>
      <c r="D3266" s="42">
        <f>_xll.qlCalendarAdvance(Calendar,$D3265,B3266,"f",FALSE)</f>
        <v>62373</v>
      </c>
      <c r="E3266" s="177">
        <f>_xll.qlInterestRateIndexValueDate(IndexON,D3266)</f>
        <v>62373</v>
      </c>
      <c r="F3266" s="193">
        <f>IFERROR(_xll.qlIndexFixing(IndexON,D3266,TRUE,_xll.ohTrigger(RecalcTrigger,TriggerON)),NA())</f>
        <v>1.37981947898691E-2</v>
      </c>
      <c r="H3266" s="42">
        <f>_xll.qlCalendarAdvance(Calendar,$H3265,B3266,"f",FALSE)</f>
        <v>62373</v>
      </c>
      <c r="I3266" s="177">
        <f>_xll.qlInterestRateIndexValueDate(Index1M,$H3266)</f>
        <v>62375</v>
      </c>
      <c r="J3266" s="182">
        <f>IFERROR(_xll.qlIndexFixing(Index1M,$H3266,TRUE,_xll.ohTrigger(RecalcTrigger,Trigger1M)),NA())</f>
        <v>1.3683123698588484E-2</v>
      </c>
      <c r="K3266" s="44" t="e">
        <f>IFERROR(_xll.qlIndexFixing(Index3M,H3266,TRUE,_xll.ohTrigger(RecalcTrigger,Trigger3M)),NA())</f>
        <v>#N/A</v>
      </c>
      <c r="L3266" s="44">
        <f>IFERROR(_xll.qlIndexFixing(Index6M,$H3266,TRUE,_xll.ohTrigger(RecalcTrigger,Trigger6M)),NA())</f>
        <v>1.4139748500052412E-2</v>
      </c>
      <c r="M3266" s="183">
        <f>IFERROR(_xll.qlIndexFixing(Index1Y,$H3266,TRUE,_xll.ohTrigger(RecalcTrigger,Trigger1Y)),NA())</f>
        <v>1.4380033573696297E-2</v>
      </c>
      <c r="N3266" s="182">
        <f>IFERROR(_xll.qlIndexFixing(ONIndex1M,I3266,TRUE,_xll.ohTrigger(RecalcTrigger,Trigger1M)),NA())</f>
        <v>1.3668577288097339E-2</v>
      </c>
      <c r="O3266" s="44" t="e">
        <f>IFERROR(_xll.qlIndexFixing(ONIndex3M,I3266,TRUE,_xll.ohTrigger(RecalcTrigger,Trigger3M)),NA())</f>
        <v>#N/A</v>
      </c>
      <c r="P3266" s="44">
        <f>IFERROR(_xll.qlIndexFixing(ONIndex6M,I3266,TRUE,_xll.ohTrigger(RecalcTrigger,Trigger6M)),NA())</f>
        <v>1.3961811131304458E-2</v>
      </c>
      <c r="Q3266" s="183">
        <f>IFERROR(_xll.qlIndexFixing(ONIndex1Y,I3266,TRUE,_xll.ohTrigger(RecalcTrigger,Trigger1Y)),NA())</f>
        <v>1.4166676040421322E-2</v>
      </c>
    </row>
    <row r="3267" spans="2:17" x14ac:dyDescent="0.2">
      <c r="B3267" s="39" t="s">
        <v>42</v>
      </c>
      <c r="D3267" s="42">
        <f>_xll.qlCalendarAdvance(Calendar,$D3266,B3267,"f",FALSE)</f>
        <v>62380</v>
      </c>
      <c r="E3267" s="177">
        <f>_xll.qlInterestRateIndexValueDate(IndexON,D3267)</f>
        <v>62380</v>
      </c>
      <c r="F3267" s="193">
        <f>IFERROR(_xll.qlIndexFixing(IndexON,D3267,TRUE,_xll.ohTrigger(RecalcTrigger,TriggerON)),NA())</f>
        <v>1.3801384119389581E-2</v>
      </c>
      <c r="H3267" s="42">
        <f>_xll.qlCalendarAdvance(Calendar,$H3266,B3267,"f",FALSE)</f>
        <v>62380</v>
      </c>
      <c r="I3267" s="177">
        <f>_xll.qlInterestRateIndexValueDate(Index1M,$H3267)</f>
        <v>62382</v>
      </c>
      <c r="J3267" s="182">
        <f>IFERROR(_xll.qlIndexFixing(Index1M,$H3267,TRUE,_xll.ohTrigger(RecalcTrigger,Trigger1M)),NA())</f>
        <v>1.3687070532815426E-2</v>
      </c>
      <c r="K3267" s="44" t="e">
        <f>IFERROR(_xll.qlIndexFixing(Index3M,H3267,TRUE,_xll.ohTrigger(RecalcTrigger,Trigger3M)),NA())</f>
        <v>#N/A</v>
      </c>
      <c r="L3267" s="44">
        <f>IFERROR(_xll.qlIndexFixing(Index6M,$H3267,TRUE,_xll.ohTrigger(RecalcTrigger,Trigger6M)),NA())</f>
        <v>1.4148399964254592E-2</v>
      </c>
      <c r="M3267" s="183">
        <f>IFERROR(_xll.qlIndexFixing(Index1Y,$H3267,TRUE,_xll.ohTrigger(RecalcTrigger,Trigger1Y)),NA())</f>
        <v>1.4384280390996533E-2</v>
      </c>
      <c r="N3267" s="182">
        <f>IFERROR(_xll.qlIndexFixing(ONIndex1M,I3267,TRUE,_xll.ohTrigger(RecalcTrigger,Trigger1M)),NA())</f>
        <v>1.3672538633029419E-2</v>
      </c>
      <c r="O3267" s="44" t="e">
        <f>IFERROR(_xll.qlIndexFixing(ONIndex3M,I3267,TRUE,_xll.ohTrigger(RecalcTrigger,Trigger3M)),NA())</f>
        <v>#N/A</v>
      </c>
      <c r="P3267" s="44">
        <f>IFERROR(_xll.qlIndexFixing(ONIndex6M,I3267,TRUE,_xll.ohTrigger(RecalcTrigger,Trigger6M)),NA())</f>
        <v>1.3974843603046239E-2</v>
      </c>
      <c r="Q3267" s="183">
        <f>IFERROR(_xll.qlIndexFixing(ONIndex1Y,I3267,TRUE,_xll.ohTrigger(RecalcTrigger,Trigger1Y)),NA())</f>
        <v>1.4171241524252309E-2</v>
      </c>
    </row>
    <row r="3268" spans="2:17" x14ac:dyDescent="0.2">
      <c r="B3268" s="39" t="s">
        <v>42</v>
      </c>
      <c r="D3268" s="42">
        <f>_xll.qlCalendarAdvance(Calendar,$D3267,B3268,"f",FALSE)</f>
        <v>62387</v>
      </c>
      <c r="E3268" s="177">
        <f>_xll.qlInterestRateIndexValueDate(IndexON,D3268)</f>
        <v>62387</v>
      </c>
      <c r="F3268" s="193">
        <f>IFERROR(_xll.qlIndexFixing(IndexON,D3268,TRUE,_xll.ohTrigger(RecalcTrigger,TriggerON)),NA())</f>
        <v>1.3804564115416085E-2</v>
      </c>
      <c r="H3268" s="42">
        <f>_xll.qlCalendarAdvance(Calendar,$H3267,B3268,"f",FALSE)</f>
        <v>62387</v>
      </c>
      <c r="I3268" s="177">
        <f>_xll.qlInterestRateIndexValueDate(Index1M,$H3268)</f>
        <v>62389</v>
      </c>
      <c r="J3268" s="182">
        <f>IFERROR(_xll.qlIndexFixing(Index1M,$H3268,TRUE,_xll.ohTrigger(RecalcTrigger,Trigger1M)),NA())</f>
        <v>1.3691005676318979E-2</v>
      </c>
      <c r="K3268" s="44" t="e">
        <f>IFERROR(_xll.qlIndexFixing(Index3M,H3268,TRUE,_xll.ohTrigger(RecalcTrigger,Trigger3M)),NA())</f>
        <v>#N/A</v>
      </c>
      <c r="L3268" s="44">
        <f>IFERROR(_xll.qlIndexFixing(Index6M,$H3268,TRUE,_xll.ohTrigger(RecalcTrigger,Trigger6M)),NA())</f>
        <v>1.4156768510698539E-2</v>
      </c>
      <c r="M3268" s="183">
        <f>IFERROR(_xll.qlIndexFixing(Index1Y,$H3268,TRUE,_xll.ohTrigger(RecalcTrigger,Trigger1Y)),NA())</f>
        <v>1.4388511833302996E-2</v>
      </c>
      <c r="N3268" s="182">
        <f>IFERROR(_xll.qlIndexFixing(ONIndex1M,I3268,TRUE,_xll.ohTrigger(RecalcTrigger,Trigger1M)),NA())</f>
        <v>1.3676488336873405E-2</v>
      </c>
      <c r="O3268" s="44" t="e">
        <f>IFERROR(_xll.qlIndexFixing(ONIndex3M,I3268,TRUE,_xll.ohTrigger(RecalcTrigger,Trigger3M)),NA())</f>
        <v>#N/A</v>
      </c>
      <c r="P3268" s="44">
        <f>IFERROR(_xll.qlIndexFixing(ONIndex6M,I3268,TRUE,_xll.ohTrigger(RecalcTrigger,Trigger6M)),NA())</f>
        <v>1.3987938817958678E-2</v>
      </c>
      <c r="Q3268" s="183">
        <f>IFERROR(_xll.qlIndexFixing(ONIndex1Y,I3268,TRUE,_xll.ohTrigger(RecalcTrigger,Trigger1Y)),NA())</f>
        <v>1.417579255180712E-2</v>
      </c>
    </row>
    <row r="3269" spans="2:17" x14ac:dyDescent="0.2">
      <c r="B3269" s="39" t="s">
        <v>42</v>
      </c>
      <c r="D3269" s="42">
        <f>_xll.qlCalendarAdvance(Calendar,$D3268,B3269,"f",FALSE)</f>
        <v>62394</v>
      </c>
      <c r="E3269" s="177">
        <f>_xll.qlInterestRateIndexValueDate(IndexON,D3269)</f>
        <v>62394</v>
      </c>
      <c r="F3269" s="193">
        <f>IFERROR(_xll.qlIndexFixing(IndexON,D3269,TRUE,_xll.ohTrigger(RecalcTrigger,TriggerON)),NA())</f>
        <v>1.3807734759723189E-2</v>
      </c>
      <c r="H3269" s="42">
        <f>_xll.qlCalendarAdvance(Calendar,$H3268,B3269,"f",FALSE)</f>
        <v>62394</v>
      </c>
      <c r="I3269" s="177">
        <f>_xll.qlInterestRateIndexValueDate(Index1M,$H3269)</f>
        <v>62396</v>
      </c>
      <c r="J3269" s="182">
        <f>IFERROR(_xll.qlIndexFixing(Index1M,$H3269,TRUE,_xll.ohTrigger(RecalcTrigger,Trigger1M)),NA())</f>
        <v>1.3693310163651835E-2</v>
      </c>
      <c r="K3269" s="44" t="e">
        <f>IFERROR(_xll.qlIndexFixing(Index3M,H3269,TRUE,_xll.ohTrigger(RecalcTrigger,Trigger3M)),NA())</f>
        <v>#N/A</v>
      </c>
      <c r="L3269" s="44">
        <f>IFERROR(_xll.qlIndexFixing(Index6M,$H3269,TRUE,_xll.ohTrigger(RecalcTrigger,Trigger6M)),NA())</f>
        <v>1.4164850964383333E-2</v>
      </c>
      <c r="M3269" s="183">
        <f>IFERROR(_xll.qlIndexFixing(Index1Y,$H3269,TRUE,_xll.ohTrigger(RecalcTrigger,Trigger1Y)),NA())</f>
        <v>1.4392727871856009E-2</v>
      </c>
      <c r="N3269" s="182">
        <f>IFERROR(_xll.qlIndexFixing(ONIndex1M,I3269,TRUE,_xll.ohTrigger(RecalcTrigger,Trigger1M)),NA())</f>
        <v>1.3680426377167265E-2</v>
      </c>
      <c r="O3269" s="44" t="e">
        <f>IFERROR(_xll.qlIndexFixing(ONIndex3M,I3269,TRUE,_xll.ohTrigger(RecalcTrigger,Trigger3M)),NA())</f>
        <v>#N/A</v>
      </c>
      <c r="P3269" s="44">
        <f>IFERROR(_xll.qlIndexFixing(ONIndex6M,I3269,TRUE,_xll.ohTrigger(RecalcTrigger,Trigger6M)),NA())</f>
        <v>1.4001096843427874E-2</v>
      </c>
      <c r="Q3269" s="183">
        <f>IFERROR(_xll.qlIndexFixing(ONIndex1Y,I3269,TRUE,_xll.ohTrigger(RecalcTrigger,Trigger1Y)),NA())</f>
        <v>1.4180329095028199E-2</v>
      </c>
    </row>
    <row r="3270" spans="2:17" x14ac:dyDescent="0.2">
      <c r="B3270" s="39" t="s">
        <v>42</v>
      </c>
      <c r="D3270" s="42">
        <f>_xll.qlCalendarAdvance(Calendar,$D3269,B3270,"f",FALSE)</f>
        <v>62401</v>
      </c>
      <c r="E3270" s="177">
        <f>_xll.qlInterestRateIndexValueDate(IndexON,D3270)</f>
        <v>62401</v>
      </c>
      <c r="F3270" s="193">
        <f>IFERROR(_xll.qlIndexFixing(IndexON,D3270,TRUE,_xll.ohTrigger(RecalcTrigger,TriggerON)),NA())</f>
        <v>1.3810896034085474E-2</v>
      </c>
      <c r="H3270" s="42">
        <f>_xll.qlCalendarAdvance(Calendar,$H3269,B3270,"f",FALSE)</f>
        <v>62401</v>
      </c>
      <c r="I3270" s="177">
        <f>_xll.qlInterestRateIndexValueDate(Index1M,$H3270)</f>
        <v>62403</v>
      </c>
      <c r="J3270" s="182">
        <f>IFERROR(_xll.qlIndexFixing(Index1M,$H3270,TRUE,_xll.ohTrigger(RecalcTrigger,Trigger1M)),NA())</f>
        <v>1.3698840800306089E-2</v>
      </c>
      <c r="K3270" s="44" t="e">
        <f>IFERROR(_xll.qlIndexFixing(Index3M,H3270,TRUE,_xll.ohTrigger(RecalcTrigger,Trigger3M)),NA())</f>
        <v>#N/A</v>
      </c>
      <c r="L3270" s="44">
        <f>IFERROR(_xll.qlIndexFixing(Index6M,$H3270,TRUE,_xll.ohTrigger(RecalcTrigger,Trigger6M)),NA())</f>
        <v>1.4171918232613259E-2</v>
      </c>
      <c r="M3270" s="183">
        <f>IFERROR(_xll.qlIndexFixing(Index1Y,$H3270,TRUE,_xll.ohTrigger(RecalcTrigger,Trigger1Y)),NA())</f>
        <v>1.439692847789633E-2</v>
      </c>
      <c r="N3270" s="182">
        <f>IFERROR(_xll.qlIndexFixing(ONIndex1M,I3270,TRUE,_xll.ohTrigger(RecalcTrigger,Trigger1M)),NA())</f>
        <v>1.3684352730969351E-2</v>
      </c>
      <c r="O3270" s="44" t="e">
        <f>IFERROR(_xll.qlIndexFixing(ONIndex3M,I3270,TRUE,_xll.ohTrigger(RecalcTrigger,Trigger3M)),NA())</f>
        <v>#N/A</v>
      </c>
      <c r="P3270" s="44">
        <f>IFERROR(_xll.qlIndexFixing(ONIndex6M,I3270,TRUE,_xll.ohTrigger(RecalcTrigger,Trigger6M)),NA())</f>
        <v>1.4014317746999794E-2</v>
      </c>
      <c r="Q3270" s="183">
        <f>IFERROR(_xll.qlIndexFixing(ONIndex1Y,I3270,TRUE,_xll.ohTrigger(RecalcTrigger,Trigger1Y)),NA())</f>
        <v>1.4184851125538245E-2</v>
      </c>
    </row>
    <row r="3271" spans="2:17" x14ac:dyDescent="0.2">
      <c r="B3271" s="39" t="s">
        <v>42</v>
      </c>
      <c r="D3271" s="42">
        <f>_xll.qlCalendarAdvance(Calendar,$D3270,B3271,"f",FALSE)</f>
        <v>62408</v>
      </c>
      <c r="E3271" s="177">
        <f>_xll.qlInterestRateIndexValueDate(IndexON,D3271)</f>
        <v>62408</v>
      </c>
      <c r="F3271" s="193">
        <f>IFERROR(_xll.qlIndexFixing(IndexON,D3271,TRUE,_xll.ohTrigger(RecalcTrigger,TriggerON)),NA())</f>
        <v>1.3814047920357453E-2</v>
      </c>
      <c r="H3271" s="42">
        <f>_xll.qlCalendarAdvance(Calendar,$H3270,B3271,"f",FALSE)</f>
        <v>62408</v>
      </c>
      <c r="I3271" s="177">
        <f>_xll.qlInterestRateIndexValueDate(Index1M,$H3271)</f>
        <v>62410</v>
      </c>
      <c r="J3271" s="182">
        <f>IFERROR(_xll.qlIndexFixing(Index1M,$H3271,TRUE,_xll.ohTrigger(RecalcTrigger,Trigger1M)),NA())</f>
        <v>1.3702740735370977E-2</v>
      </c>
      <c r="K3271" s="44" t="e">
        <f>IFERROR(_xll.qlIndexFixing(Index3M,H3271,TRUE,_xll.ohTrigger(RecalcTrigger,Trigger3M)),NA())</f>
        <v>#N/A</v>
      </c>
      <c r="L3271" s="44">
        <f>IFERROR(_xll.qlIndexFixing(Index6M,$H3271,TRUE,_xll.ohTrigger(RecalcTrigger,Trigger6M)),NA())</f>
        <v>1.4179428650113988E-2</v>
      </c>
      <c r="M3271" s="183">
        <f>IFERROR(_xll.qlIndexFixing(Index1Y,$H3271,TRUE,_xll.ohTrigger(RecalcTrigger,Trigger1Y)),NA())</f>
        <v>1.4401113622665372E-2</v>
      </c>
      <c r="N3271" s="182">
        <f>IFERROR(_xll.qlIndexFixing(ONIndex1M,I3271,TRUE,_xll.ohTrigger(RecalcTrigger,Trigger1M)),NA())</f>
        <v>1.3688267375657759E-2</v>
      </c>
      <c r="O3271" s="44" t="e">
        <f>IFERROR(_xll.qlIndexFixing(ONIndex3M,I3271,TRUE,_xll.ohTrigger(RecalcTrigger,Trigger3M)),NA())</f>
        <v>#N/A</v>
      </c>
      <c r="P3271" s="44">
        <f>IFERROR(_xll.qlIndexFixing(ONIndex6M,I3271,TRUE,_xll.ohTrigger(RecalcTrigger,Trigger6M)),NA())</f>
        <v>1.4027601596300343E-2</v>
      </c>
      <c r="Q3271" s="183">
        <f>IFERROR(_xll.qlIndexFixing(ONIndex1Y,I3271,TRUE,_xll.ohTrigger(RecalcTrigger,Trigger1Y)),NA())</f>
        <v>1.4189358615279701E-2</v>
      </c>
    </row>
    <row r="3272" spans="2:17" x14ac:dyDescent="0.2">
      <c r="B3272" s="39" t="s">
        <v>42</v>
      </c>
      <c r="D3272" s="42">
        <f>_xll.qlCalendarAdvance(Calendar,$D3271,B3272,"f",FALSE)</f>
        <v>62415</v>
      </c>
      <c r="E3272" s="177">
        <f>_xll.qlInterestRateIndexValueDate(IndexON,D3272)</f>
        <v>62415</v>
      </c>
      <c r="F3272" s="193">
        <f>IFERROR(_xll.qlIndexFixing(IndexON,D3272,TRUE,_xll.ohTrigger(RecalcTrigger,TriggerON)),NA())</f>
        <v>1.381719040023377E-2</v>
      </c>
      <c r="H3272" s="42">
        <f>_xll.qlCalendarAdvance(Calendar,$H3271,B3272,"f",FALSE)</f>
        <v>62415</v>
      </c>
      <c r="I3272" s="177">
        <f>_xll.qlInterestRateIndexValueDate(Index1M,$H3272)</f>
        <v>62417</v>
      </c>
      <c r="J3272" s="182">
        <f>IFERROR(_xll.qlIndexFixing(Index1M,$H3272,TRUE,_xll.ohTrigger(RecalcTrigger,Trigger1M)),NA())</f>
        <v>1.3706628888870143E-2</v>
      </c>
      <c r="K3272" s="44" t="e">
        <f>IFERROR(_xll.qlIndexFixing(Index3M,H3272,TRUE,_xll.ohTrigger(RecalcTrigger,Trigger3M)),NA())</f>
        <v>#N/A</v>
      </c>
      <c r="L3272" s="44">
        <f>IFERROR(_xll.qlIndexFixing(Index6M,$H3272,TRUE,_xll.ohTrigger(RecalcTrigger,Trigger6M)),NA())</f>
        <v>1.4186641911654327E-2</v>
      </c>
      <c r="M3272" s="183">
        <f>IFERROR(_xll.qlIndexFixing(Index1Y,$H3272,TRUE,_xll.ohTrigger(RecalcTrigger,Trigger1Y)),NA())</f>
        <v>1.440528327740368E-2</v>
      </c>
      <c r="N3272" s="182">
        <f>IFERROR(_xll.qlIndexFixing(ONIndex1M,I3272,TRUE,_xll.ohTrigger(RecalcTrigger,Trigger1M)),NA())</f>
        <v>1.3692170288690519E-2</v>
      </c>
      <c r="O3272" s="44" t="e">
        <f>IFERROR(_xll.qlIndexFixing(ONIndex3M,I3272,TRUE,_xll.ohTrigger(RecalcTrigger,Trigger3M)),NA())</f>
        <v>#N/A</v>
      </c>
      <c r="P3272" s="44">
        <f>IFERROR(_xll.qlIndexFixing(ONIndex6M,I3272,TRUE,_xll.ohTrigger(RecalcTrigger,Trigger6M)),NA())</f>
        <v>1.4040948458955427E-2</v>
      </c>
      <c r="Q3272" s="183">
        <f>IFERROR(_xll.qlIndexFixing(ONIndex1Y,I3272,TRUE,_xll.ohTrigger(RecalcTrigger,Trigger1Y)),NA())</f>
        <v>1.4193851536195012E-2</v>
      </c>
    </row>
    <row r="3273" spans="2:17" x14ac:dyDescent="0.2">
      <c r="B3273" s="39" t="s">
        <v>42</v>
      </c>
      <c r="D3273" s="42">
        <f>_xll.qlCalendarAdvance(Calendar,$D3272,B3273,"f",FALSE)</f>
        <v>62422</v>
      </c>
      <c r="E3273" s="177">
        <f>_xll.qlInterestRateIndexValueDate(IndexON,D3273)</f>
        <v>62422</v>
      </c>
      <c r="F3273" s="193">
        <f>IFERROR(_xll.qlIndexFixing(IndexON,D3273,TRUE,_xll.ohTrigger(RecalcTrigger,TriggerON)),NA())</f>
        <v>1.3820323455568939E-2</v>
      </c>
      <c r="H3273" s="42">
        <f>_xll.qlCalendarAdvance(Calendar,$H3272,B3273,"f",FALSE)</f>
        <v>62422</v>
      </c>
      <c r="I3273" s="177">
        <f>_xll.qlInterestRateIndexValueDate(Index1M,$H3273)</f>
        <v>62424</v>
      </c>
      <c r="J3273" s="182">
        <f>IFERROR(_xll.qlIndexFixing(Index1M,$H3273,TRUE,_xll.ohTrigger(RecalcTrigger,Trigger1M)),NA())</f>
        <v>1.3710505238089254E-2</v>
      </c>
      <c r="K3273" s="44" t="e">
        <f>IFERROR(_xll.qlIndexFixing(Index3M,H3273,TRUE,_xll.ohTrigger(RecalcTrigger,Trigger3M)),NA())</f>
        <v>#N/A</v>
      </c>
      <c r="L3273" s="44">
        <f>IFERROR(_xll.qlIndexFixing(Index6M,$H3273,TRUE,_xll.ohTrigger(RecalcTrigger,Trigger6M)),NA())</f>
        <v>1.4193554809289867E-2</v>
      </c>
      <c r="M3273" s="183">
        <f>IFERROR(_xll.qlIndexFixing(Index1Y,$H3273,TRUE,_xll.ohTrigger(RecalcTrigger,Trigger1Y)),NA())</f>
        <v>1.4409437413353321E-2</v>
      </c>
      <c r="N3273" s="182">
        <f>IFERROR(_xll.qlIndexFixing(ONIndex1M,I3273,TRUE,_xll.ohTrigger(RecalcTrigger,Trigger1M)),NA())</f>
        <v>1.3696061447285857E-2</v>
      </c>
      <c r="O3273" s="44" t="e">
        <f>IFERROR(_xll.qlIndexFixing(ONIndex3M,I3273,TRUE,_xll.ohTrigger(RecalcTrigger,Trigger3M)),NA())</f>
        <v>#N/A</v>
      </c>
      <c r="P3273" s="44">
        <f>IFERROR(_xll.qlIndexFixing(ONIndex6M,I3273,TRUE,_xll.ohTrigger(RecalcTrigger,Trigger6M)),NA())</f>
        <v>1.4054358402431077E-2</v>
      </c>
      <c r="Q3273" s="183">
        <f>IFERROR(_xll.qlIndexFixing(ONIndex1Y,I3273,TRUE,_xll.ohTrigger(RecalcTrigger,Trigger1Y)),NA())</f>
        <v>1.4198329859906877E-2</v>
      </c>
    </row>
    <row r="3274" spans="2:17" x14ac:dyDescent="0.2">
      <c r="B3274" s="39" t="s">
        <v>42</v>
      </c>
      <c r="D3274" s="42">
        <f>_xll.qlCalendarAdvance(Calendar,$D3273,B3274,"f",FALSE)</f>
        <v>62429</v>
      </c>
      <c r="E3274" s="177">
        <f>_xll.qlInterestRateIndexValueDate(IndexON,D3274)</f>
        <v>62429</v>
      </c>
      <c r="F3274" s="193">
        <f>IFERROR(_xll.qlIndexFixing(IndexON,D3274,TRUE,_xll.ohTrigger(RecalcTrigger,TriggerON)),NA())</f>
        <v>1.382344706813754E-2</v>
      </c>
      <c r="H3274" s="42">
        <f>_xll.qlCalendarAdvance(Calendar,$H3273,B3274,"f",FALSE)</f>
        <v>62429</v>
      </c>
      <c r="I3274" s="177">
        <f>_xll.qlInterestRateIndexValueDate(Index1M,$H3274)</f>
        <v>62431</v>
      </c>
      <c r="J3274" s="182">
        <f>IFERROR(_xll.qlIndexFixing(Index1M,$H3274,TRUE,_xll.ohTrigger(RecalcTrigger,Trigger1M)),NA())</f>
        <v>1.3714369760321476E-2</v>
      </c>
      <c r="K3274" s="44" t="e">
        <f>IFERROR(_xll.qlIndexFixing(Index3M,H3274,TRUE,_xll.ohTrigger(RecalcTrigger,Trigger3M)),NA())</f>
        <v>#N/A</v>
      </c>
      <c r="L3274" s="44">
        <f>IFERROR(_xll.qlIndexFixing(Index6M,$H3274,TRUE,_xll.ohTrigger(RecalcTrigger,Trigger6M)),NA())</f>
        <v>1.4200860442242646E-2</v>
      </c>
      <c r="M3274" s="183">
        <f>IFERROR(_xll.qlIndexFixing(Index1Y,$H3274,TRUE,_xll.ohTrigger(RecalcTrigger,Trigger1Y)),NA())</f>
        <v>1.4413576001755711E-2</v>
      </c>
      <c r="N3274" s="182">
        <f>IFERROR(_xll.qlIndexFixing(ONIndex1M,I3274,TRUE,_xll.ohTrigger(RecalcTrigger,Trigger1M)),NA())</f>
        <v>1.3699940828821866E-2</v>
      </c>
      <c r="O3274" s="44" t="e">
        <f>IFERROR(_xll.qlIndexFixing(ONIndex3M,I3274,TRUE,_xll.ohTrigger(RecalcTrigger,Trigger3M)),NA())</f>
        <v>#N/A</v>
      </c>
      <c r="P3274" s="44">
        <f>IFERROR(_xll.qlIndexFixing(ONIndex6M,I3274,TRUE,_xll.ohTrigger(RecalcTrigger,Trigger6M)),NA())</f>
        <v>1.40678314943532E-2</v>
      </c>
      <c r="Q3274" s="183">
        <f>IFERROR(_xll.qlIndexFixing(ONIndex1Y,I3274,TRUE,_xll.ohTrigger(RecalcTrigger,Trigger1Y)),NA())</f>
        <v>1.4202793558517612E-2</v>
      </c>
    </row>
    <row r="3275" spans="2:17" x14ac:dyDescent="0.2">
      <c r="B3275" s="39" t="s">
        <v>42</v>
      </c>
      <c r="D3275" s="42">
        <f>_xll.qlCalendarAdvance(Calendar,$D3274,B3275,"f",FALSE)</f>
        <v>62436</v>
      </c>
      <c r="E3275" s="177">
        <f>_xll.qlInterestRateIndexValueDate(IndexON,D3275)</f>
        <v>62436</v>
      </c>
      <c r="F3275" s="193">
        <f>IFERROR(_xll.qlIndexFixing(IndexON,D3275,TRUE,_xll.ohTrigger(RecalcTrigger,TriggerON)),NA())</f>
        <v>1.3826561219794087E-2</v>
      </c>
      <c r="H3275" s="42">
        <f>_xll.qlCalendarAdvance(Calendar,$H3274,B3275,"f",FALSE)</f>
        <v>62436</v>
      </c>
      <c r="I3275" s="177">
        <f>_xll.qlInterestRateIndexValueDate(Index1M,$H3275)</f>
        <v>62438</v>
      </c>
      <c r="J3275" s="182">
        <f>IFERROR(_xll.qlIndexFixing(Index1M,$H3275,TRUE,_xll.ohTrigger(RecalcTrigger,Trigger1M)),NA())</f>
        <v>1.3718222432854976E-2</v>
      </c>
      <c r="K3275" s="44" t="e">
        <f>IFERROR(_xll.qlIndexFixing(Index3M,H3275,TRUE,_xll.ohTrigger(RecalcTrigger,Trigger3M)),NA())</f>
        <v>#N/A</v>
      </c>
      <c r="L3275" s="44">
        <f>IFERROR(_xll.qlIndexFixing(Index6M,$H3275,TRUE,_xll.ohTrigger(RecalcTrigger,Trigger6M)),NA())</f>
        <v>1.420715944513995E-2</v>
      </c>
      <c r="M3275" s="183">
        <f>IFERROR(_xll.qlIndexFixing(Index1Y,$H3275,TRUE,_xll.ohTrigger(RecalcTrigger,Trigger1Y)),NA())</f>
        <v>1.4417699013852925E-2</v>
      </c>
      <c r="N3275" s="182">
        <f>IFERROR(_xll.qlIndexFixing(ONIndex1M,I3275,TRUE,_xll.ohTrigger(RecalcTrigger,Trigger1M)),NA())</f>
        <v>1.3703808410516771E-2</v>
      </c>
      <c r="O3275" s="44" t="e">
        <f>IFERROR(_xll.qlIndexFixing(ONIndex3M,I3275,TRUE,_xll.ohTrigger(RecalcTrigger,Trigger3M)),NA())</f>
        <v>#N/A</v>
      </c>
      <c r="P3275" s="44">
        <f>IFERROR(_xll.qlIndexFixing(ONIndex6M,I3275,TRUE,_xll.ohTrigger(RecalcTrigger,Trigger6M)),NA())</f>
        <v>1.4081367802187827E-2</v>
      </c>
      <c r="Q3275" s="183">
        <f>IFERROR(_xll.qlIndexFixing(ONIndex1Y,I3275,TRUE,_xll.ohTrigger(RecalcTrigger,Trigger1Y)),NA())</f>
        <v>1.4207242603729853E-2</v>
      </c>
    </row>
    <row r="3276" spans="2:17" x14ac:dyDescent="0.2">
      <c r="B3276" s="39" t="s">
        <v>42</v>
      </c>
      <c r="D3276" s="42">
        <f>_xll.qlCalendarAdvance(Calendar,$D3275,B3276,"f",FALSE)</f>
        <v>62443</v>
      </c>
      <c r="E3276" s="177">
        <f>_xll.qlInterestRateIndexValueDate(IndexON,D3276)</f>
        <v>62443</v>
      </c>
      <c r="F3276" s="193">
        <f>IFERROR(_xll.qlIndexFixing(IndexON,D3276,TRUE,_xll.ohTrigger(RecalcTrigger,TriggerON)),NA())</f>
        <v>1.3829665892153287E-2</v>
      </c>
      <c r="H3276" s="42">
        <f>_xll.qlCalendarAdvance(Calendar,$H3275,B3276,"f",FALSE)</f>
        <v>62443</v>
      </c>
      <c r="I3276" s="177">
        <f>_xll.qlInterestRateIndexValueDate(Index1M,$H3276)</f>
        <v>62445</v>
      </c>
      <c r="J3276" s="182">
        <f>IFERROR(_xll.qlIndexFixing(Index1M,$H3276,TRUE,_xll.ohTrigger(RecalcTrigger,Trigger1M)),NA())</f>
        <v>1.3722063232977921E-2</v>
      </c>
      <c r="K3276" s="44" t="e">
        <f>IFERROR(_xll.qlIndexFixing(Index3M,H3276,TRUE,_xll.ohTrigger(RecalcTrigger,Trigger3M)),NA())</f>
        <v>#N/A</v>
      </c>
      <c r="L3276" s="44">
        <f>IFERROR(_xll.qlIndexFixing(Index6M,$H3276,TRUE,_xll.ohTrigger(RecalcTrigger,Trigger6M)),NA())</f>
        <v>1.4213150020757053E-2</v>
      </c>
      <c r="M3276" s="183">
        <f>IFERROR(_xll.qlIndexFixing(Index1Y,$H3276,TRUE,_xll.ohTrigger(RecalcTrigger,Trigger1Y)),NA())</f>
        <v>1.4421806420887254E-2</v>
      </c>
      <c r="N3276" s="182">
        <f>IFERROR(_xll.qlIndexFixing(ONIndex1M,I3276,TRUE,_xll.ohTrigger(RecalcTrigger,Trigger1M)),NA())</f>
        <v>1.370766416990854E-2</v>
      </c>
      <c r="O3276" s="44" t="e">
        <f>IFERROR(_xll.qlIndexFixing(ONIndex3M,I3276,TRUE,_xll.ohTrigger(RecalcTrigger,Trigger3M)),NA())</f>
        <v>#N/A</v>
      </c>
      <c r="P3276" s="44">
        <f>IFERROR(_xll.qlIndexFixing(ONIndex6M,I3276,TRUE,_xll.ohTrigger(RecalcTrigger,Trigger6M)),NA())</f>
        <v>1.4090095622574239E-2</v>
      </c>
      <c r="Q3276" s="183">
        <f>IFERROR(_xll.qlIndexFixing(ONIndex1Y,I3276,TRUE,_xll.ohTrigger(RecalcTrigger,Trigger1Y)),NA())</f>
        <v>1.421167696732617E-2</v>
      </c>
    </row>
    <row r="3277" spans="2:17" x14ac:dyDescent="0.2">
      <c r="B3277" s="39" t="s">
        <v>42</v>
      </c>
      <c r="D3277" s="42">
        <f>_xll.qlCalendarAdvance(Calendar,$D3276,B3277,"f",FALSE)</f>
        <v>62450</v>
      </c>
      <c r="E3277" s="177">
        <f>_xll.qlInterestRateIndexValueDate(IndexON,D3277)</f>
        <v>62450</v>
      </c>
      <c r="F3277" s="193">
        <f>IFERROR(_xll.qlIndexFixing(IndexON,D3277,TRUE,_xll.ohTrigger(RecalcTrigger,TriggerON)),NA())</f>
        <v>1.3832761067229526E-2</v>
      </c>
      <c r="H3277" s="42">
        <f>_xll.qlCalendarAdvance(Calendar,$H3276,B3277,"f",FALSE)</f>
        <v>62450</v>
      </c>
      <c r="I3277" s="177">
        <f>_xll.qlInterestRateIndexValueDate(Index1M,$H3277)</f>
        <v>62456</v>
      </c>
      <c r="J3277" s="182">
        <f>IFERROR(_xll.qlIndexFixing(Index1M,$H3277,TRUE,_xll.ohTrigger(RecalcTrigger,Trigger1M)),NA())</f>
        <v>1.3727541131889414E-2</v>
      </c>
      <c r="K3277" s="44" t="e">
        <f>IFERROR(_xll.qlIndexFixing(Index3M,H3277,TRUE,_xll.ohTrigger(RecalcTrigger,Trigger3M)),NA())</f>
        <v>#N/A</v>
      </c>
      <c r="L3277" s="44">
        <f>IFERROR(_xll.qlIndexFixing(Index6M,$H3277,TRUE,_xll.ohTrigger(RecalcTrigger,Trigger6M)),NA())</f>
        <v>1.422229616175546E-2</v>
      </c>
      <c r="M3277" s="183">
        <f>IFERROR(_xll.qlIndexFixing(Index1Y,$H3277,TRUE,_xll.ohTrigger(RecalcTrigger,Trigger1Y)),NA())</f>
        <v>1.4428229319889827E-2</v>
      </c>
      <c r="N3277" s="182">
        <f>IFERROR(_xll.qlIndexFixing(ONIndex1M,I3277,TRUE,_xll.ohTrigger(RecalcTrigger,Trigger1M)),NA())</f>
        <v>1.3713139176236844E-2</v>
      </c>
      <c r="O3277" s="44" t="e">
        <f>IFERROR(_xll.qlIndexFixing(ONIndex3M,I3277,TRUE,_xll.ohTrigger(RecalcTrigger,Trigger3M)),NA())</f>
        <v>#N/A</v>
      </c>
      <c r="P3277" s="44">
        <f>IFERROR(_xll.qlIndexFixing(ONIndex6M,I3277,TRUE,_xll.ohTrigger(RecalcTrigger,Trigger6M)),NA())</f>
        <v>1.4098533684303582E-2</v>
      </c>
      <c r="Q3277" s="183">
        <f>IFERROR(_xll.qlIndexFixing(ONIndex1Y,I3277,TRUE,_xll.ohTrigger(RecalcTrigger,Trigger1Y)),NA())</f>
        <v>1.42179522143282E-2</v>
      </c>
    </row>
    <row r="3278" spans="2:17" x14ac:dyDescent="0.2">
      <c r="B3278" s="39" t="s">
        <v>42</v>
      </c>
      <c r="D3278" s="42">
        <f>_xll.qlCalendarAdvance(Calendar,$D3277,B3278,"f",FALSE)</f>
        <v>62457</v>
      </c>
      <c r="E3278" s="177">
        <f>_xll.qlInterestRateIndexValueDate(IndexON,D3278)</f>
        <v>62457</v>
      </c>
      <c r="F3278" s="193">
        <f>IFERROR(_xll.qlIndexFixing(IndexON,D3278,TRUE,_xll.ohTrigger(RecalcTrigger,TriggerON)),NA())</f>
        <v>1.3835846726797385E-2</v>
      </c>
      <c r="H3278" s="42">
        <f>_xll.qlCalendarAdvance(Calendar,$H3277,B3278,"f",FALSE)</f>
        <v>62457</v>
      </c>
      <c r="I3278" s="177">
        <f>_xll.qlInterestRateIndexValueDate(Index1M,$H3278)</f>
        <v>62460</v>
      </c>
      <c r="J3278" s="182">
        <f>IFERROR(_xll.qlIndexFixing(Index1M,$H3278,TRUE,_xll.ohTrigger(RecalcTrigger,Trigger1M)),NA())</f>
        <v>1.3729720237273294E-2</v>
      </c>
      <c r="K3278" s="44" t="e">
        <f>IFERROR(_xll.qlIndexFixing(Index3M,H3278,TRUE,_xll.ohTrigger(RecalcTrigger,Trigger3M)),NA())</f>
        <v>#N/A</v>
      </c>
      <c r="L3278" s="44">
        <f>IFERROR(_xll.qlIndexFixing(Index6M,$H3278,TRUE,_xll.ohTrigger(RecalcTrigger,Trigger6M)),NA())</f>
        <v>1.4224921932158036E-2</v>
      </c>
      <c r="M3278" s="183">
        <f>IFERROR(_xll.qlIndexFixing(Index1Y,$H3278,TRUE,_xll.ohTrigger(RecalcTrigger,Trigger1Y)),NA())</f>
        <v>1.4431692168417895E-2</v>
      </c>
      <c r="N3278" s="182">
        <f>IFERROR(_xll.qlIndexFixing(ONIndex1M,I3278,TRUE,_xll.ohTrigger(RecalcTrigger,Trigger1M)),NA())</f>
        <v>1.3715886595528914E-2</v>
      </c>
      <c r="O3278" s="44" t="e">
        <f>IFERROR(_xll.qlIndexFixing(ONIndex3M,I3278,TRUE,_xll.ohTrigger(RecalcTrigger,Trigger3M)),NA())</f>
        <v>#N/A</v>
      </c>
      <c r="P3278" s="44">
        <f>IFERROR(_xll.qlIndexFixing(ONIndex6M,I3278,TRUE,_xll.ohTrigger(RecalcTrigger,Trigger6M)),NA())</f>
        <v>1.41029674288351E-2</v>
      </c>
      <c r="Q3278" s="183">
        <f>IFERROR(_xll.qlIndexFixing(ONIndex1Y,I3278,TRUE,_xll.ohTrigger(RecalcTrigger,Trigger1Y)),NA())</f>
        <v>1.4221129606397653E-2</v>
      </c>
    </row>
    <row r="3279" spans="2:17" x14ac:dyDescent="0.2">
      <c r="B3279" s="39" t="s">
        <v>42</v>
      </c>
      <c r="D3279" s="42">
        <f>_xll.qlCalendarAdvance(Calendar,$D3278,B3279,"f",FALSE)</f>
        <v>62464</v>
      </c>
      <c r="E3279" s="177">
        <f>_xll.qlInterestRateIndexValueDate(IndexON,D3279)</f>
        <v>62464</v>
      </c>
      <c r="F3279" s="193">
        <f>IFERROR(_xll.qlIndexFixing(IndexON,D3279,TRUE,_xll.ohTrigger(RecalcTrigger,TriggerON)),NA())</f>
        <v>1.3838922852551505E-2</v>
      </c>
      <c r="H3279" s="42">
        <f>_xll.qlCalendarAdvance(Calendar,$H3278,B3279,"f",FALSE)</f>
        <v>62464</v>
      </c>
      <c r="I3279" s="177">
        <f>_xll.qlInterestRateIndexValueDate(Index1M,$H3279)</f>
        <v>62466</v>
      </c>
      <c r="J3279" s="182">
        <f>IFERROR(_xll.qlIndexFixing(Index1M,$H3279,TRUE,_xll.ohTrigger(RecalcTrigger,Trigger1M)),NA())</f>
        <v>1.3733514171785088E-2</v>
      </c>
      <c r="K3279" s="44" t="e">
        <f>IFERROR(_xll.qlIndexFixing(Index3M,H3279,TRUE,_xll.ohTrigger(RecalcTrigger,Trigger3M)),NA())</f>
        <v>#N/A</v>
      </c>
      <c r="L3279" s="44">
        <f>IFERROR(_xll.qlIndexFixing(Index6M,$H3279,TRUE,_xll.ohTrigger(RecalcTrigger,Trigger6M)),NA())</f>
        <v>1.4229882400525593E-2</v>
      </c>
      <c r="M3279" s="183">
        <f>IFERROR(_xll.qlIndexFixing(Index1Y,$H3279,TRUE,_xll.ohTrigger(RecalcTrigger,Trigger1Y)),NA())</f>
        <v>1.4434034724038248E-2</v>
      </c>
      <c r="N3279" s="182">
        <f>IFERROR(_xll.qlIndexFixing(ONIndex1M,I3279,TRUE,_xll.ohTrigger(RecalcTrigger,Trigger1M)),NA())</f>
        <v>1.3719160286527199E-2</v>
      </c>
      <c r="O3279" s="44" t="e">
        <f>IFERROR(_xll.qlIndexFixing(ONIndex3M,I3279,TRUE,_xll.ohTrigger(RecalcTrigger,Trigger3M)),NA())</f>
        <v>#N/A</v>
      </c>
      <c r="P3279" s="44">
        <f>IFERROR(_xll.qlIndexFixing(ONIndex6M,I3279,TRUE,_xll.ohTrigger(RecalcTrigger,Trigger6M)),NA())</f>
        <v>1.4108092232216762E-2</v>
      </c>
      <c r="Q3279" s="183">
        <f>IFERROR(_xll.qlIndexFixing(ONIndex1Y,I3279,TRUE,_xll.ohTrigger(RecalcTrigger,Trigger1Y)),NA())</f>
        <v>1.4224891687444341E-2</v>
      </c>
    </row>
    <row r="3280" spans="2:17" x14ac:dyDescent="0.2">
      <c r="B3280" s="39" t="s">
        <v>42</v>
      </c>
      <c r="D3280" s="42">
        <f>_xll.qlCalendarAdvance(Calendar,$D3279,B3280,"f",FALSE)</f>
        <v>62471</v>
      </c>
      <c r="E3280" s="177">
        <f>_xll.qlInterestRateIndexValueDate(IndexON,D3280)</f>
        <v>62471</v>
      </c>
      <c r="F3280" s="193">
        <f>IFERROR(_xll.qlIndexFixing(IndexON,D3280,TRUE,_xll.ohTrigger(RecalcTrigger,TriggerON)),NA())</f>
        <v>1.3841989426186529E-2</v>
      </c>
      <c r="H3280" s="42">
        <f>_xll.qlCalendarAdvance(Calendar,$H3279,B3280,"f",FALSE)</f>
        <v>62471</v>
      </c>
      <c r="I3280" s="177">
        <f>_xll.qlInterestRateIndexValueDate(Index1M,$H3280)</f>
        <v>62473</v>
      </c>
      <c r="J3280" s="182">
        <f>IFERROR(_xll.qlIndexFixing(Index1M,$H3280,TRUE,_xll.ohTrigger(RecalcTrigger,Trigger1M)),NA())</f>
        <v>1.3737307255162479E-2</v>
      </c>
      <c r="K3280" s="44" t="e">
        <f>IFERROR(_xll.qlIndexFixing(Index3M,H3280,TRUE,_xll.ohTrigger(RecalcTrigger,Trigger3M)),NA())</f>
        <v>#N/A</v>
      </c>
      <c r="L3280" s="44">
        <f>IFERROR(_xll.qlIndexFixing(Index6M,$H3280,TRUE,_xll.ohTrigger(RecalcTrigger,Trigger6M)),NA())</f>
        <v>1.4235651779170695E-2</v>
      </c>
      <c r="M3280" s="183">
        <f>IFERROR(_xll.qlIndexFixing(Index1Y,$H3280,TRUE,_xll.ohTrigger(RecalcTrigger,Trigger1Y)),NA())</f>
        <v>1.4438079423248328E-2</v>
      </c>
      <c r="N3280" s="182">
        <f>IFERROR(_xll.qlIndexFixing(ONIndex1M,I3280,TRUE,_xll.ohTrigger(RecalcTrigger,Trigger1M)),NA())</f>
        <v>1.372296852944821E-2</v>
      </c>
      <c r="O3280" s="44" t="e">
        <f>IFERROR(_xll.qlIndexFixing(ONIndex3M,I3280,TRUE,_xll.ohTrigger(RecalcTrigger,Trigger3M)),NA())</f>
        <v>#N/A</v>
      </c>
      <c r="P3280" s="44">
        <f>IFERROR(_xll.qlIndexFixing(ONIndex6M,I3280,TRUE,_xll.ohTrigger(RecalcTrigger,Trigger6M)),NA())</f>
        <v>1.411405385069564E-2</v>
      </c>
      <c r="Q3280" s="183">
        <f>IFERROR(_xll.qlIndexFixing(ONIndex1Y,I3280,TRUE,_xll.ohTrigger(RecalcTrigger,Trigger1Y)),NA())</f>
        <v>1.4229267043441851E-2</v>
      </c>
    </row>
    <row r="3281" spans="2:17" x14ac:dyDescent="0.2">
      <c r="B3281" s="39" t="s">
        <v>42</v>
      </c>
      <c r="D3281" s="42">
        <f>_xll.qlCalendarAdvance(Calendar,$D3280,B3281,"f",FALSE)</f>
        <v>62478</v>
      </c>
      <c r="E3281" s="177">
        <f>_xll.qlInterestRateIndexValueDate(IndexON,D3281)</f>
        <v>62478</v>
      </c>
      <c r="F3281" s="193">
        <f>IFERROR(_xll.qlIndexFixing(IndexON,D3281,TRUE,_xll.ohTrigger(RecalcTrigger,TriggerON)),NA())</f>
        <v>1.3845046429716845E-2</v>
      </c>
      <c r="H3281" s="42">
        <f>_xll.qlCalendarAdvance(Calendar,$H3280,B3281,"f",FALSE)</f>
        <v>62478</v>
      </c>
      <c r="I3281" s="177">
        <f>_xll.qlInterestRateIndexValueDate(Index1M,$H3281)</f>
        <v>62480</v>
      </c>
      <c r="J3281" s="182">
        <f>IFERROR(_xll.qlIndexFixing(Index1M,$H3281,TRUE,_xll.ohTrigger(RecalcTrigger,Trigger1M)),NA())</f>
        <v>1.3741088352577646E-2</v>
      </c>
      <c r="K3281" s="44" t="e">
        <f>IFERROR(_xll.qlIndexFixing(Index3M,H3281,TRUE,_xll.ohTrigger(RecalcTrigger,Trigger3M)),NA())</f>
        <v>#N/A</v>
      </c>
      <c r="L3281" s="44">
        <f>IFERROR(_xll.qlIndexFixing(Index6M,$H3281,TRUE,_xll.ohTrigger(RecalcTrigger,Trigger6M)),NA())</f>
        <v>1.4241401917285304E-2</v>
      </c>
      <c r="M3281" s="183">
        <f>IFERROR(_xll.qlIndexFixing(Index1Y,$H3281,TRUE,_xll.ohTrigger(RecalcTrigger,Trigger1Y)),NA())</f>
        <v>1.4442108373610704E-2</v>
      </c>
      <c r="N3281" s="182">
        <f>IFERROR(_xll.qlIndexFixing(ONIndex1M,I3281,TRUE,_xll.ohTrigger(RecalcTrigger,Trigger1M)),NA())</f>
        <v>1.3726764836556882E-2</v>
      </c>
      <c r="O3281" s="44" t="e">
        <f>IFERROR(_xll.qlIndexFixing(ONIndex3M,I3281,TRUE,_xll.ohTrigger(RecalcTrigger,Trigger3M)),NA())</f>
        <v>#N/A</v>
      </c>
      <c r="P3281" s="44">
        <f>IFERROR(_xll.qlIndexFixing(ONIndex6M,I3281,TRUE,_xll.ohTrigger(RecalcTrigger,Trigger6M)),NA())</f>
        <v>1.4119996784360822E-2</v>
      </c>
      <c r="Q3281" s="183">
        <f>IFERROR(_xll.qlIndexFixing(ONIndex1Y,I3281,TRUE,_xll.ohTrigger(RecalcTrigger,Trigger1Y)),NA())</f>
        <v>1.4233627577056041E-2</v>
      </c>
    </row>
    <row r="3282" spans="2:17" x14ac:dyDescent="0.2">
      <c r="B3282" s="39" t="s">
        <v>42</v>
      </c>
      <c r="D3282" s="42">
        <f>_xll.qlCalendarAdvance(Calendar,$D3281,B3282,"f",FALSE)</f>
        <v>62485</v>
      </c>
      <c r="E3282" s="177">
        <f>_xll.qlInterestRateIndexValueDate(IndexON,D3282)</f>
        <v>62485</v>
      </c>
      <c r="F3282" s="193">
        <f>IFERROR(_xll.qlIndexFixing(IndexON,D3282,TRUE,_xll.ohTrigger(RecalcTrigger,TriggerON)),NA())</f>
        <v>1.3848093844917031E-2</v>
      </c>
      <c r="H3282" s="42">
        <f>_xll.qlCalendarAdvance(Calendar,$H3281,B3282,"f",FALSE)</f>
        <v>62485</v>
      </c>
      <c r="I3282" s="177">
        <f>_xll.qlInterestRateIndexValueDate(Index1M,$H3282)</f>
        <v>62487</v>
      </c>
      <c r="J3282" s="182">
        <f>IFERROR(_xll.qlIndexFixing(Index1M,$H3282,TRUE,_xll.ohTrigger(RecalcTrigger,Trigger1M)),NA())</f>
        <v>1.3743265934440835E-2</v>
      </c>
      <c r="K3282" s="44" t="e">
        <f>IFERROR(_xll.qlIndexFixing(Index3M,H3282,TRUE,_xll.ohTrigger(RecalcTrigger,Trigger3M)),NA())</f>
        <v>#N/A</v>
      </c>
      <c r="L3282" s="44">
        <f>IFERROR(_xll.qlIndexFixing(Index6M,$H3282,TRUE,_xll.ohTrigger(RecalcTrigger,Trigger6M)),NA())</f>
        <v>1.4247132778957811E-2</v>
      </c>
      <c r="M3282" s="183">
        <f>IFERROR(_xll.qlIndexFixing(Index1Y,$H3282,TRUE,_xll.ohTrigger(RecalcTrigger,Trigger1Y)),NA())</f>
        <v>1.4446121546368759E-2</v>
      </c>
      <c r="N3282" s="182">
        <f>IFERROR(_xll.qlIndexFixing(ONIndex1M,I3282,TRUE,_xll.ohTrigger(RecalcTrigger,Trigger1M)),NA())</f>
        <v>1.3730549185151375E-2</v>
      </c>
      <c r="O3282" s="44" t="e">
        <f>IFERROR(_xll.qlIndexFixing(ONIndex3M,I3282,TRUE,_xll.ohTrigger(RecalcTrigger,Trigger3M)),NA())</f>
        <v>#N/A</v>
      </c>
      <c r="P3282" s="44">
        <f>IFERROR(_xll.qlIndexFixing(ONIndex6M,I3282,TRUE,_xll.ohTrigger(RecalcTrigger,Trigger6M)),NA())</f>
        <v>1.4125920997720698E-2</v>
      </c>
      <c r="Q3282" s="183">
        <f>IFERROR(_xll.qlIndexFixing(ONIndex1Y,I3282,TRUE,_xll.ohTrigger(RecalcTrigger,Trigger1Y)),NA())</f>
        <v>1.4237973260149417E-2</v>
      </c>
    </row>
    <row r="3283" spans="2:17" x14ac:dyDescent="0.2">
      <c r="B3283" s="39" t="s">
        <v>42</v>
      </c>
      <c r="D3283" s="42">
        <f>_xll.qlCalendarAdvance(Calendar,$D3282,B3283,"f",FALSE)</f>
        <v>62492</v>
      </c>
      <c r="E3283" s="177">
        <f>_xll.qlInterestRateIndexValueDate(IndexON,D3283)</f>
        <v>62492</v>
      </c>
      <c r="F3283" s="193">
        <f>IFERROR(_xll.qlIndexFixing(IndexON,D3283,TRUE,_xll.ohTrigger(RecalcTrigger,TriggerON)),NA())</f>
        <v>1.3851131653401794E-2</v>
      </c>
      <c r="H3283" s="42">
        <f>_xll.qlCalendarAdvance(Calendar,$H3282,B3283,"f",FALSE)</f>
        <v>62492</v>
      </c>
      <c r="I3283" s="177">
        <f>_xll.qlInterestRateIndexValueDate(Index1M,$H3283)</f>
        <v>62494</v>
      </c>
      <c r="J3283" s="182">
        <f>IFERROR(_xll.qlIndexFixing(Index1M,$H3283,TRUE,_xll.ohTrigger(RecalcTrigger,Trigger1M)),NA())</f>
        <v>1.3746495250382487E-2</v>
      </c>
      <c r="K3283" s="44" t="e">
        <f>IFERROR(_xll.qlIndexFixing(Index3M,H3283,TRUE,_xll.ohTrigger(RecalcTrigger,Trigger3M)),NA())</f>
        <v>#N/A</v>
      </c>
      <c r="L3283" s="44">
        <f>IFERROR(_xll.qlIndexFixing(Index6M,$H3283,TRUE,_xll.ohTrigger(RecalcTrigger,Trigger6M)),NA())</f>
        <v>1.4252844328280589E-2</v>
      </c>
      <c r="M3283" s="183">
        <f>IFERROR(_xll.qlIndexFixing(Index1Y,$H3283,TRUE,_xll.ohTrigger(RecalcTrigger,Trigger1Y)),NA())</f>
        <v>1.4450118912767197E-2</v>
      </c>
      <c r="N3283" s="182">
        <f>IFERROR(_xll.qlIndexFixing(ONIndex1M,I3283,TRUE,_xll.ohTrigger(RecalcTrigger,Trigger1M)),NA())</f>
        <v>1.3734321552769657E-2</v>
      </c>
      <c r="O3283" s="44" t="e">
        <f>IFERROR(_xll.qlIndexFixing(ONIndex3M,I3283,TRUE,_xll.ohTrigger(RecalcTrigger,Trigger3M)),NA())</f>
        <v>#N/A</v>
      </c>
      <c r="P3283" s="44">
        <f>IFERROR(_xll.qlIndexFixing(ONIndex6M,I3283,TRUE,_xll.ohTrigger(RecalcTrigger,Trigger6M)),NA())</f>
        <v>1.4131826455203722E-2</v>
      </c>
      <c r="Q3283" s="183">
        <f>IFERROR(_xll.qlIndexFixing(ONIndex1Y,I3283,TRUE,_xll.ohTrigger(RecalcTrigger,Trigger1Y)),NA())</f>
        <v>1.424230406474436E-2</v>
      </c>
    </row>
    <row r="3284" spans="2:17" x14ac:dyDescent="0.2">
      <c r="B3284" s="39" t="s">
        <v>42</v>
      </c>
      <c r="D3284" s="42">
        <f>_xll.qlCalendarAdvance(Calendar,$D3283,B3284,"f",FALSE)</f>
        <v>62499</v>
      </c>
      <c r="E3284" s="177">
        <f>_xll.qlInterestRateIndexValueDate(IndexON,D3284)</f>
        <v>62499</v>
      </c>
      <c r="F3284" s="193">
        <f>IFERROR(_xll.qlIndexFixing(IndexON,D3284,TRUE,_xll.ohTrigger(RecalcTrigger,TriggerON)),NA())</f>
        <v>1.3854159837105584E-2</v>
      </c>
      <c r="H3284" s="42">
        <f>_xll.qlCalendarAdvance(Calendar,$H3283,B3284,"f",FALSE)</f>
        <v>62499</v>
      </c>
      <c r="I3284" s="177">
        <f>_xll.qlInterestRateIndexValueDate(Index1M,$H3284)</f>
        <v>62501</v>
      </c>
      <c r="J3284" s="182">
        <f>IFERROR(_xll.qlIndexFixing(Index1M,$H3284,TRUE,_xll.ohTrigger(RecalcTrigger,Trigger1M)),NA())</f>
        <v>1.3750243132361537E-2</v>
      </c>
      <c r="K3284" s="44" t="e">
        <f>IFERROR(_xll.qlIndexFixing(Index3M,H3284,TRUE,_xll.ohTrigger(RecalcTrigger,Trigger3M)),NA())</f>
        <v>#N/A</v>
      </c>
      <c r="L3284" s="44">
        <f>IFERROR(_xll.qlIndexFixing(Index6M,$H3284,TRUE,_xll.ohTrigger(RecalcTrigger,Trigger6M)),NA())</f>
        <v>1.4258536529342914E-2</v>
      </c>
      <c r="M3284" s="183">
        <f>IFERROR(_xll.qlIndexFixing(Index1Y,$H3284,TRUE,_xll.ohTrigger(RecalcTrigger,Trigger1Y)),NA())</f>
        <v>1.4454100444050058E-2</v>
      </c>
      <c r="N3284" s="182">
        <f>IFERROR(_xll.qlIndexFixing(ONIndex1M,I3284,TRUE,_xll.ohTrigger(RecalcTrigger,Trigger1M)),NA())</f>
        <v>1.373808191647008E-2</v>
      </c>
      <c r="O3284" s="44" t="e">
        <f>IFERROR(_xll.qlIndexFixing(ONIndex3M,I3284,TRUE,_xll.ohTrigger(RecalcTrigger,Trigger3M)),NA())</f>
        <v>#N/A</v>
      </c>
      <c r="P3284" s="44">
        <f>IFERROR(_xll.qlIndexFixing(ONIndex6M,I3284,TRUE,_xll.ohTrigger(RecalcTrigger,Trigger6M)),NA())</f>
        <v>1.4137713121318285E-2</v>
      </c>
      <c r="Q3284" s="183">
        <f>IFERROR(_xll.qlIndexFixing(ONIndex1Y,I3284,TRUE,_xll.ohTrigger(RecalcTrigger,Trigger1Y)),NA())</f>
        <v>1.4246619962543505E-2</v>
      </c>
    </row>
    <row r="3285" spans="2:17" x14ac:dyDescent="0.2">
      <c r="B3285" s="39" t="s">
        <v>42</v>
      </c>
      <c r="D3285" s="42">
        <f>_xll.qlCalendarAdvance(Calendar,$D3284,B3285,"f",FALSE)</f>
        <v>62506</v>
      </c>
      <c r="E3285" s="177">
        <f>_xll.qlInterestRateIndexValueDate(IndexON,D3285)</f>
        <v>62506</v>
      </c>
      <c r="F3285" s="193">
        <f>IFERROR(_xll.qlIndexFixing(IndexON,D3285,TRUE,_xll.ohTrigger(RecalcTrigger,TriggerON)),NA())</f>
        <v>1.3857178377723045E-2</v>
      </c>
      <c r="H3285" s="42">
        <f>_xll.qlCalendarAdvance(Calendar,$H3284,B3285,"f",FALSE)</f>
        <v>62506</v>
      </c>
      <c r="I3285" s="177">
        <f>_xll.qlInterestRateIndexValueDate(Index1M,$H3285)</f>
        <v>62508</v>
      </c>
      <c r="J3285" s="182">
        <f>IFERROR(_xll.qlIndexFixing(Index1M,$H3285,TRUE,_xll.ohTrigger(RecalcTrigger,Trigger1M)),NA())</f>
        <v>1.3753978945711636E-2</v>
      </c>
      <c r="K3285" s="44" t="e">
        <f>IFERROR(_xll.qlIndexFixing(Index3M,H3285,TRUE,_xll.ohTrigger(RecalcTrigger,Trigger3M)),NA())</f>
        <v>#N/A</v>
      </c>
      <c r="L3285" s="44">
        <f>IFERROR(_xll.qlIndexFixing(Index6M,$H3285,TRUE,_xll.ohTrigger(RecalcTrigger,Trigger6M)),NA())</f>
        <v>1.4264209346234947E-2</v>
      </c>
      <c r="M3285" s="183">
        <f>IFERROR(_xll.qlIndexFixing(Index1Y,$H3285,TRUE,_xll.ohTrigger(RecalcTrigger,Trigger1Y)),NA())</f>
        <v>1.4458066111462704E-2</v>
      </c>
      <c r="N3285" s="182">
        <f>IFERROR(_xll.qlIndexFixing(ONIndex1M,I3285,TRUE,_xll.ohTrigger(RecalcTrigger,Trigger1M)),NA())</f>
        <v>1.3741830253710674E-2</v>
      </c>
      <c r="O3285" s="44" t="e">
        <f>IFERROR(_xll.qlIndexFixing(ONIndex3M,I3285,TRUE,_xll.ohTrigger(RecalcTrigger,Trigger3M)),NA())</f>
        <v>#N/A</v>
      </c>
      <c r="P3285" s="44">
        <f>IFERROR(_xll.qlIndexFixing(ONIndex6M,I3285,TRUE,_xll.ohTrigger(RecalcTrigger,Trigger6M)),NA())</f>
        <v>1.4143580960572777E-2</v>
      </c>
      <c r="Q3285" s="183">
        <f>IFERROR(_xll.qlIndexFixing(ONIndex1Y,I3285,TRUE,_xll.ohTrigger(RecalcTrigger,Trigger1Y)),NA())</f>
        <v>1.4250920925249488E-2</v>
      </c>
    </row>
    <row r="3286" spans="2:17" x14ac:dyDescent="0.2">
      <c r="B3286" s="39" t="s">
        <v>42</v>
      </c>
      <c r="D3286" s="42">
        <f>_xll.qlCalendarAdvance(Calendar,$D3285,B3286,"f",FALSE)</f>
        <v>62513</v>
      </c>
      <c r="E3286" s="177">
        <f>_xll.qlInterestRateIndexValueDate(IndexON,D3286)</f>
        <v>62513</v>
      </c>
      <c r="F3286" s="193">
        <f>IFERROR(_xll.qlIndexFixing(IndexON,D3286,TRUE,_xll.ohTrigger(RecalcTrigger,TriggerON)),NA())</f>
        <v>1.3860187257188628E-2</v>
      </c>
      <c r="H3286" s="42">
        <f>_xll.qlCalendarAdvance(Calendar,$H3285,B3286,"f",FALSE)</f>
        <v>62513</v>
      </c>
      <c r="I3286" s="177">
        <f>_xll.qlInterestRateIndexValueDate(Index1M,$H3286)</f>
        <v>62515</v>
      </c>
      <c r="J3286" s="182">
        <f>IFERROR(_xll.qlIndexFixing(Index1M,$H3286,TRUE,_xll.ohTrigger(RecalcTrigger,Trigger1M)),NA())</f>
        <v>1.375770266773094E-2</v>
      </c>
      <c r="K3286" s="44" t="e">
        <f>IFERROR(_xll.qlIndexFixing(Index3M,H3286,TRUE,_xll.ohTrigger(RecalcTrigger,Trigger3M)),NA())</f>
        <v>#N/A</v>
      </c>
      <c r="L3286" s="44">
        <f>IFERROR(_xll.qlIndexFixing(Index6M,$H3286,TRUE,_xll.ohTrigger(RecalcTrigger,Trigger6M)),NA())</f>
        <v>1.4269862743047293E-2</v>
      </c>
      <c r="M3286" s="183">
        <f>IFERROR(_xll.qlIndexFixing(Index1Y,$H3286,TRUE,_xll.ohTrigger(RecalcTrigger,Trigger1Y)),NA())</f>
        <v>1.4462015886249393E-2</v>
      </c>
      <c r="N3286" s="182">
        <f>IFERROR(_xll.qlIndexFixing(ONIndex1M,I3286,TRUE,_xll.ohTrigger(RecalcTrigger,Trigger1M)),NA())</f>
        <v>1.37455665417896E-2</v>
      </c>
      <c r="O3286" s="44" t="e">
        <f>IFERROR(_xll.qlIndexFixing(ONIndex3M,I3286,TRUE,_xll.ohTrigger(RecalcTrigger,Trigger3M)),NA())</f>
        <v>#N/A</v>
      </c>
      <c r="P3286" s="44">
        <f>IFERROR(_xll.qlIndexFixing(ONIndex6M,I3286,TRUE,_xll.ohTrigger(RecalcTrigger,Trigger6M)),NA())</f>
        <v>1.4149429937555524E-2</v>
      </c>
      <c r="Q3286" s="183">
        <f>IFERROR(_xll.qlIndexFixing(ONIndex1Y,I3286,TRUE,_xll.ohTrigger(RecalcTrigger,Trigger1Y)),NA())</f>
        <v>1.4255206925044561E-2</v>
      </c>
    </row>
    <row r="3287" spans="2:17" x14ac:dyDescent="0.2">
      <c r="B3287" s="39" t="s">
        <v>42</v>
      </c>
      <c r="D3287" s="42">
        <f>_xll.qlCalendarAdvance(Calendar,$D3286,B3287,"f",FALSE)</f>
        <v>62520</v>
      </c>
      <c r="E3287" s="177">
        <f>_xll.qlInterestRateIndexValueDate(IndexON,D3287)</f>
        <v>62520</v>
      </c>
      <c r="F3287" s="193">
        <f>IFERROR(_xll.qlIndexFixing(IndexON,D3287,TRUE,_xll.ohTrigger(RecalcTrigger,TriggerON)),NA())</f>
        <v>1.3863186457117038E-2</v>
      </c>
      <c r="H3287" s="42">
        <f>_xll.qlCalendarAdvance(Calendar,$H3286,B3287,"f",FALSE)</f>
        <v>62520</v>
      </c>
      <c r="I3287" s="177">
        <f>_xll.qlInterestRateIndexValueDate(Index1M,$H3287)</f>
        <v>62522</v>
      </c>
      <c r="J3287" s="182">
        <f>IFERROR(_xll.qlIndexFixing(Index1M,$H3287,TRUE,_xll.ohTrigger(RecalcTrigger,Trigger1M)),NA())</f>
        <v>1.3763521960071801E-2</v>
      </c>
      <c r="K3287" s="44" t="e">
        <f>IFERROR(_xll.qlIndexFixing(Index3M,H3287,TRUE,_xll.ohTrigger(RecalcTrigger,Trigger3M)),NA())</f>
        <v>#N/A</v>
      </c>
      <c r="L3287" s="44">
        <f>IFERROR(_xll.qlIndexFixing(Index6M,$H3287,TRUE,_xll.ohTrigger(RecalcTrigger,Trigger6M)),NA())</f>
        <v>1.4278885941329084E-2</v>
      </c>
      <c r="M3287" s="183">
        <f>IFERROR(_xll.qlIndexFixing(Index1Y,$H3287,TRUE,_xll.ohTrigger(RecalcTrigger,Trigger1Y)),NA())</f>
        <v>1.4467628600652245E-2</v>
      </c>
      <c r="N3287" s="182">
        <f>IFERROR(_xll.qlIndexFixing(ONIndex1M,I3287,TRUE,_xll.ohTrigger(RecalcTrigger,Trigger1M)),NA())</f>
        <v>1.3749290758084953E-2</v>
      </c>
      <c r="O3287" s="44" t="e">
        <f>IFERROR(_xll.qlIndexFixing(ONIndex3M,I3287,TRUE,_xll.ohTrigger(RecalcTrigger,Trigger3M)),NA())</f>
        <v>#N/A</v>
      </c>
      <c r="P3287" s="44">
        <f>IFERROR(_xll.qlIndexFixing(ONIndex6M,I3287,TRUE,_xll.ohTrigger(RecalcTrigger,Trigger6M)),NA())</f>
        <v>1.4155260016694982E-2</v>
      </c>
      <c r="Q3287" s="183">
        <f>IFERROR(_xll.qlIndexFixing(ONIndex1Y,I3287,TRUE,_xll.ohTrigger(RecalcTrigger,Trigger1Y)),NA())</f>
        <v>1.4259477933551423E-2</v>
      </c>
    </row>
    <row r="3288" spans="2:17" x14ac:dyDescent="0.2">
      <c r="B3288" s="39" t="s">
        <v>42</v>
      </c>
      <c r="D3288" s="42">
        <f>_xll.qlCalendarAdvance(Calendar,$D3287,B3288,"f",FALSE)</f>
        <v>62527</v>
      </c>
      <c r="E3288" s="177">
        <f>_xll.qlInterestRateIndexValueDate(IndexON,D3288)</f>
        <v>62527</v>
      </c>
      <c r="F3288" s="193">
        <f>IFERROR(_xll.qlIndexFixing(IndexON,D3288,TRUE,_xll.ohTrigger(RecalcTrigger,TriggerON)),NA())</f>
        <v>1.3866175959522664E-2</v>
      </c>
      <c r="H3288" s="42">
        <f>_xll.qlCalendarAdvance(Calendar,$H3287,B3288,"f",FALSE)</f>
        <v>62527</v>
      </c>
      <c r="I3288" s="177">
        <f>_xll.qlInterestRateIndexValueDate(Index1M,$H3288)</f>
        <v>62529</v>
      </c>
      <c r="J3288" s="182">
        <f>IFERROR(_xll.qlIndexFixing(Index1M,$H3288,TRUE,_xll.ohTrigger(RecalcTrigger,Trigger1M)),NA())</f>
        <v>1.3767218519855073E-2</v>
      </c>
      <c r="K3288" s="44" t="e">
        <f>IFERROR(_xll.qlIndexFixing(Index3M,H3288,TRUE,_xll.ohTrigger(RecalcTrigger,Trigger3M)),NA())</f>
        <v>#N/A</v>
      </c>
      <c r="L3288" s="44">
        <f>IFERROR(_xll.qlIndexFixing(Index6M,$H3288,TRUE,_xll.ohTrigger(RecalcTrigger,Trigger6M)),NA())</f>
        <v>1.428449447259645E-2</v>
      </c>
      <c r="M3288" s="183">
        <f>IFERROR(_xll.qlIndexFixing(Index1Y,$H3288,TRUE,_xll.ohTrigger(RecalcTrigger,Trigger1Y)),NA())</f>
        <v>1.4471543497336686E-2</v>
      </c>
      <c r="N3288" s="182">
        <f>IFERROR(_xll.qlIndexFixing(ONIndex1M,I3288,TRUE,_xll.ohTrigger(RecalcTrigger,Trigger1M)),NA())</f>
        <v>1.3753002879894893E-2</v>
      </c>
      <c r="O3288" s="44" t="e">
        <f>IFERROR(_xll.qlIndexFixing(ONIndex3M,I3288,TRUE,_xll.ohTrigger(RecalcTrigger,Trigger3M)),NA())</f>
        <v>#N/A</v>
      </c>
      <c r="P3288" s="44">
        <f>IFERROR(_xll.qlIndexFixing(ONIndex6M,I3288,TRUE,_xll.ohTrigger(RecalcTrigger,Trigger6M)),NA())</f>
        <v>1.4161071162659411E-2</v>
      </c>
      <c r="Q3288" s="183">
        <f>IFERROR(_xll.qlIndexFixing(ONIndex1Y,I3288,TRUE,_xll.ohTrigger(RecalcTrigger,Trigger1Y)),NA())</f>
        <v>1.4263733922632582E-2</v>
      </c>
    </row>
    <row r="3289" spans="2:17" x14ac:dyDescent="0.2">
      <c r="B3289" s="39" t="s">
        <v>42</v>
      </c>
      <c r="D3289" s="42">
        <f>_xll.qlCalendarAdvance(Calendar,$D3288,B3289,"f",FALSE)</f>
        <v>62534</v>
      </c>
      <c r="E3289" s="177">
        <f>_xll.qlInterestRateIndexValueDate(IndexON,D3289)</f>
        <v>62534</v>
      </c>
      <c r="F3289" s="193">
        <f>IFERROR(_xll.qlIndexFixing(IndexON,D3289,TRUE,_xll.ohTrigger(RecalcTrigger,TriggerON)),NA())</f>
        <v>1.3869155746180084E-2</v>
      </c>
      <c r="H3289" s="42">
        <f>_xll.qlCalendarAdvance(Calendar,$H3288,B3289,"f",FALSE)</f>
        <v>62534</v>
      </c>
      <c r="I3289" s="177">
        <f>_xll.qlInterestRateIndexValueDate(Index1M,$H3289)</f>
        <v>62536</v>
      </c>
      <c r="J3289" s="182">
        <f>IFERROR(_xll.qlIndexFixing(Index1M,$H3289,TRUE,_xll.ohTrigger(RecalcTrigger,Trigger1M)),NA())</f>
        <v>1.3771428234475152E-2</v>
      </c>
      <c r="K3289" s="44" t="e">
        <f>IFERROR(_xll.qlIndexFixing(Index3M,H3289,TRUE,_xll.ohTrigger(RecalcTrigger,Trigger3M)),NA())</f>
        <v>#N/A</v>
      </c>
      <c r="L3289" s="44">
        <f>IFERROR(_xll.qlIndexFixing(Index6M,$H3289,TRUE,_xll.ohTrigger(RecalcTrigger,Trigger6M)),NA())</f>
        <v>1.4290083459801534E-2</v>
      </c>
      <c r="M3289" s="183">
        <f>IFERROR(_xll.qlIndexFixing(Index1Y,$H3289,TRUE,_xll.ohTrigger(RecalcTrigger,Trigger1Y)),NA())</f>
        <v>1.4475442407182532E-2</v>
      </c>
      <c r="N3289" s="182">
        <f>IFERROR(_xll.qlIndexFixing(ONIndex1M,I3289,TRUE,_xll.ohTrigger(RecalcTrigger,Trigger1M)),NA())</f>
        <v>1.375670288451758E-2</v>
      </c>
      <c r="O3289" s="44" t="e">
        <f>IFERROR(_xll.qlIndexFixing(ONIndex3M,I3289,TRUE,_xll.ohTrigger(RecalcTrigger,Trigger3M)),NA())</f>
        <v>#N/A</v>
      </c>
      <c r="P3289" s="44">
        <f>IFERROR(_xll.qlIndexFixing(ONIndex6M,I3289,TRUE,_xll.ohTrigger(RecalcTrigger,Trigger6M)),NA())</f>
        <v>1.4166863339637459E-2</v>
      </c>
      <c r="Q3289" s="183">
        <f>IFERROR(_xll.qlIndexFixing(ONIndex1Y,I3289,TRUE,_xll.ohTrigger(RecalcTrigger,Trigger1Y)),NA())</f>
        <v>1.4267974864070609E-2</v>
      </c>
    </row>
    <row r="3290" spans="2:17" x14ac:dyDescent="0.2">
      <c r="B3290" s="39" t="s">
        <v>42</v>
      </c>
      <c r="D3290" s="42">
        <f>_xll.qlCalendarAdvance(Calendar,$D3289,B3290,"f",FALSE)</f>
        <v>62541</v>
      </c>
      <c r="E3290" s="177">
        <f>_xll.qlInterestRateIndexValueDate(IndexON,D3290)</f>
        <v>62541</v>
      </c>
      <c r="F3290" s="193">
        <f>IFERROR(_xll.qlIndexFixing(IndexON,D3290,TRUE,_xll.ohTrigger(RecalcTrigger,TriggerON)),NA())</f>
        <v>1.3872125798624069E-2</v>
      </c>
      <c r="H3290" s="42">
        <f>_xll.qlCalendarAdvance(Calendar,$H3289,B3290,"f",FALSE)</f>
        <v>62541</v>
      </c>
      <c r="I3290" s="177">
        <f>_xll.qlInterestRateIndexValueDate(Index1M,$H3290)</f>
        <v>62543</v>
      </c>
      <c r="J3290" s="182">
        <f>IFERROR(_xll.qlIndexFixing(Index1M,$H3290,TRUE,_xll.ohTrigger(RecalcTrigger,Trigger1M)),NA())</f>
        <v>1.3774575113771614E-2</v>
      </c>
      <c r="K3290" s="44" t="e">
        <f>IFERROR(_xll.qlIndexFixing(Index3M,H3290,TRUE,_xll.ohTrigger(RecalcTrigger,Trigger3M)),NA())</f>
        <v>#N/A</v>
      </c>
      <c r="L3290" s="44">
        <f>IFERROR(_xll.qlIndexFixing(Index6M,$H3290,TRUE,_xll.ohTrigger(RecalcTrigger,Trigger6M)),NA())</f>
        <v>1.4295652867024252E-2</v>
      </c>
      <c r="M3290" s="183">
        <f>IFERROR(_xll.qlIndexFixing(Index1Y,$H3290,TRUE,_xll.ohTrigger(RecalcTrigger,Trigger1Y)),NA())</f>
        <v>1.4479325301431489E-2</v>
      </c>
      <c r="N3290" s="182">
        <f>IFERROR(_xll.qlIndexFixing(ONIndex1M,I3290,TRUE,_xll.ohTrigger(RecalcTrigger,Trigger1M)),NA())</f>
        <v>1.3760390749251172E-2</v>
      </c>
      <c r="O3290" s="44" t="e">
        <f>IFERROR(_xll.qlIndexFixing(ONIndex3M,I3290,TRUE,_xll.ohTrigger(RecalcTrigger,Trigger3M)),NA())</f>
        <v>#N/A</v>
      </c>
      <c r="P3290" s="44">
        <f>IFERROR(_xll.qlIndexFixing(ONIndex6M,I3290,TRUE,_xll.ohTrigger(RecalcTrigger,Trigger6M)),NA())</f>
        <v>1.4172636512377323E-2</v>
      </c>
      <c r="Q3290" s="183">
        <f>IFERROR(_xll.qlIndexFixing(ONIndex1Y,I3290,TRUE,_xll.ohTrigger(RecalcTrigger,Trigger1Y)),NA())</f>
        <v>1.4272200729967821E-2</v>
      </c>
    </row>
    <row r="3291" spans="2:17" x14ac:dyDescent="0.2">
      <c r="B3291" s="39" t="s">
        <v>42</v>
      </c>
      <c r="D3291" s="42">
        <f>_xll.qlCalendarAdvance(Calendar,$D3290,B3291,"f",FALSE)</f>
        <v>62548</v>
      </c>
      <c r="E3291" s="177">
        <f>_xll.qlInterestRateIndexValueDate(IndexON,D3291)</f>
        <v>62548</v>
      </c>
      <c r="F3291" s="193">
        <f>IFERROR(_xll.qlIndexFixing(IndexON,D3291,TRUE,_xll.ohTrigger(RecalcTrigger,TriggerON)),NA())</f>
        <v>1.3875086098789069E-2</v>
      </c>
      <c r="H3291" s="42">
        <f>_xll.qlCalendarAdvance(Calendar,$H3290,B3291,"f",FALSE)</f>
        <v>62548</v>
      </c>
      <c r="I3291" s="177">
        <f>_xll.qlInterestRateIndexValueDate(Index1M,$H3291)</f>
        <v>62550</v>
      </c>
      <c r="J3291" s="182">
        <f>IFERROR(_xll.qlIndexFixing(Index1M,$H3291,TRUE,_xll.ohTrigger(RecalcTrigger,Trigger1M)),NA())</f>
        <v>1.3778235102481218E-2</v>
      </c>
      <c r="K3291" s="44" t="e">
        <f>IFERROR(_xll.qlIndexFixing(Index3M,H3291,TRUE,_xll.ohTrigger(RecalcTrigger,Trigger3M)),NA())</f>
        <v>#N/A</v>
      </c>
      <c r="L3291" s="44">
        <f>IFERROR(_xll.qlIndexFixing(Index6M,$H3291,TRUE,_xll.ohTrigger(RecalcTrigger,Trigger6M)),NA())</f>
        <v>1.4299183655539106E-2</v>
      </c>
      <c r="M3291" s="183">
        <f>IFERROR(_xll.qlIndexFixing(Index1Y,$H3291,TRUE,_xll.ohTrigger(RecalcTrigger,Trigger1Y)),NA())</f>
        <v>1.4483192151324601E-2</v>
      </c>
      <c r="N3291" s="182">
        <f>IFERROR(_xll.qlIndexFixing(ONIndex1M,I3291,TRUE,_xll.ohTrigger(RecalcTrigger,Trigger1M)),NA())</f>
        <v>1.3764066451633639E-2</v>
      </c>
      <c r="O3291" s="44" t="e">
        <f>IFERROR(_xll.qlIndexFixing(ONIndex3M,I3291,TRUE,_xll.ohTrigger(RecalcTrigger,Trigger3M)),NA())</f>
        <v>#N/A</v>
      </c>
      <c r="P3291" s="44">
        <f>IFERROR(_xll.qlIndexFixing(ONIndex6M,I3291,TRUE,_xll.ohTrigger(RecalcTrigger,Trigger6M)),NA())</f>
        <v>1.4178390645467331E-2</v>
      </c>
      <c r="Q3291" s="183">
        <f>IFERROR(_xll.qlIndexFixing(ONIndex1Y,I3291,TRUE,_xll.ohTrigger(RecalcTrigger,Trigger1Y)),NA())</f>
        <v>1.4276411491946916E-2</v>
      </c>
    </row>
    <row r="3292" spans="2:17" x14ac:dyDescent="0.2">
      <c r="B3292" s="39" t="s">
        <v>42</v>
      </c>
      <c r="D3292" s="42">
        <f>_xll.qlCalendarAdvance(Calendar,$D3291,B3292,"f",FALSE)</f>
        <v>62555</v>
      </c>
      <c r="E3292" s="177">
        <f>_xll.qlInterestRateIndexValueDate(IndexON,D3292)</f>
        <v>62555</v>
      </c>
      <c r="F3292" s="193">
        <f>IFERROR(_xll.qlIndexFixing(IndexON,D3292,TRUE,_xll.ohTrigger(RecalcTrigger,TriggerON)),NA())</f>
        <v>1.3878036628609536E-2</v>
      </c>
      <c r="H3292" s="42">
        <f>_xll.qlCalendarAdvance(Calendar,$H3291,B3292,"f",FALSE)</f>
        <v>62555</v>
      </c>
      <c r="I3292" s="177">
        <f>_xll.qlInterestRateIndexValueDate(Index1M,$H3292)</f>
        <v>62557</v>
      </c>
      <c r="J3292" s="182">
        <f>IFERROR(_xll.qlIndexFixing(Index1M,$H3292,TRUE,_xll.ohTrigger(RecalcTrigger,Trigger1M)),NA())</f>
        <v>1.378188285541343E-2</v>
      </c>
      <c r="K3292" s="44" t="e">
        <f>IFERROR(_xll.qlIndexFixing(Index3M,H3292,TRUE,_xll.ohTrigger(RecalcTrigger,Trigger3M)),NA())</f>
        <v>#N/A</v>
      </c>
      <c r="L3292" s="44">
        <f>IFERROR(_xll.qlIndexFixing(Index6M,$H3292,TRUE,_xll.ohTrigger(RecalcTrigger,Trigger6M)),NA())</f>
        <v>1.430471738569343E-2</v>
      </c>
      <c r="M3292" s="183">
        <f>IFERROR(_xll.qlIndexFixing(Index1Y,$H3292,TRUE,_xll.ohTrigger(RecalcTrigger,Trigger1Y)),NA())</f>
        <v>1.4487597344456114E-2</v>
      </c>
      <c r="N3292" s="182">
        <f>IFERROR(_xll.qlIndexFixing(ONIndex1M,I3292,TRUE,_xll.ohTrigger(RecalcTrigger,Trigger1M)),NA())</f>
        <v>1.376772996872333E-2</v>
      </c>
      <c r="O3292" s="44" t="e">
        <f>IFERROR(_xll.qlIndexFixing(ONIndex3M,I3292,TRUE,_xll.ohTrigger(RecalcTrigger,Trigger3M)),NA())</f>
        <v>#N/A</v>
      </c>
      <c r="P3292" s="44">
        <f>IFERROR(_xll.qlIndexFixing(ONIndex6M,I3292,TRUE,_xll.ohTrigger(RecalcTrigger,Trigger6M)),NA())</f>
        <v>1.4184125703256001E-2</v>
      </c>
      <c r="Q3292" s="183">
        <f>IFERROR(_xll.qlIndexFixing(ONIndex1Y,I3292,TRUE,_xll.ohTrigger(RecalcTrigger,Trigger1Y)),NA())</f>
        <v>1.4280607121950339E-2</v>
      </c>
    </row>
    <row r="3293" spans="2:17" x14ac:dyDescent="0.2">
      <c r="B3293" s="39" t="s">
        <v>42</v>
      </c>
      <c r="D3293" s="42">
        <f>_xll.qlCalendarAdvance(Calendar,$D3292,B3293,"f",FALSE)</f>
        <v>62562</v>
      </c>
      <c r="E3293" s="177">
        <f>_xll.qlInterestRateIndexValueDate(IndexON,D3293)</f>
        <v>62562</v>
      </c>
      <c r="F3293" s="193">
        <f>IFERROR(_xll.qlIndexFixing(IndexON,D3293,TRUE,_xll.ohTrigger(RecalcTrigger,TriggerON)),NA())</f>
        <v>1.3880977369780112E-2</v>
      </c>
      <c r="H3293" s="42">
        <f>_xll.qlCalendarAdvance(Calendar,$H3292,B3293,"f",FALSE)</f>
        <v>62562</v>
      </c>
      <c r="I3293" s="177">
        <f>_xll.qlInterestRateIndexValueDate(Index1M,$H3293)</f>
        <v>62564</v>
      </c>
      <c r="J3293" s="182">
        <f>IFERROR(_xll.qlIndexFixing(Index1M,$H3293,TRUE,_xll.ohTrigger(RecalcTrigger,Trigger1M)),NA())</f>
        <v>1.3785518349856418E-2</v>
      </c>
      <c r="K3293" s="44" t="e">
        <f>IFERROR(_xll.qlIndexFixing(Index3M,H3293,TRUE,_xll.ohTrigger(RecalcTrigger,Trigger3M)),NA())</f>
        <v>#N/A</v>
      </c>
      <c r="L3293" s="44">
        <f>IFERROR(_xll.qlIndexFixing(Index6M,$H3293,TRUE,_xll.ohTrigger(RecalcTrigger,Trigger6M)),NA())</f>
        <v>1.4310231437887509E-2</v>
      </c>
      <c r="M3293" s="183">
        <f>IFERROR(_xll.qlIndexFixing(Index1Y,$H3293,TRUE,_xll.ohTrigger(RecalcTrigger,Trigger1Y)),NA())</f>
        <v>1.4490877603013786E-2</v>
      </c>
      <c r="N3293" s="182">
        <f>IFERROR(_xll.qlIndexFixing(ONIndex1M,I3293,TRUE,_xll.ohTrigger(RecalcTrigger,Trigger1M)),NA())</f>
        <v>1.3772422263755857E-2</v>
      </c>
      <c r="O3293" s="44" t="e">
        <f>IFERROR(_xll.qlIndexFixing(ONIndex3M,I3293,TRUE,_xll.ohTrigger(RecalcTrigger,Trigger3M)),NA())</f>
        <v>#N/A</v>
      </c>
      <c r="P3293" s="44">
        <f>IFERROR(_xll.qlIndexFixing(ONIndex6M,I3293,TRUE,_xll.ohTrigger(RecalcTrigger,Trigger6M)),NA())</f>
        <v>1.4191471262856581E-2</v>
      </c>
      <c r="Q3293" s="183">
        <f>IFERROR(_xll.qlIndexFixing(ONIndex1Y,I3293,TRUE,_xll.ohTrigger(RecalcTrigger,Trigger1Y)),NA())</f>
        <v>1.4285979223114254E-2</v>
      </c>
    </row>
    <row r="3294" spans="2:17" x14ac:dyDescent="0.2">
      <c r="B3294" s="39" t="s">
        <v>42</v>
      </c>
      <c r="D3294" s="42">
        <f>_xll.qlCalendarAdvance(Calendar,$D3293,B3294,"f",FALSE)</f>
        <v>62569</v>
      </c>
      <c r="E3294" s="177">
        <f>_xll.qlInterestRateIndexValueDate(IndexON,D3294)</f>
        <v>62569</v>
      </c>
      <c r="F3294" s="193">
        <f>IFERROR(_xll.qlIndexFixing(IndexON,D3294,TRUE,_xll.ohTrigger(RecalcTrigger,TriggerON)),NA())</f>
        <v>1.3883908303915504E-2</v>
      </c>
      <c r="H3294" s="42">
        <f>_xll.qlCalendarAdvance(Calendar,$H3293,B3294,"f",FALSE)</f>
        <v>62569</v>
      </c>
      <c r="I3294" s="177">
        <f>_xll.qlInterestRateIndexValueDate(Index1M,$H3294)</f>
        <v>62571</v>
      </c>
      <c r="J3294" s="182">
        <f>IFERROR(_xll.qlIndexFixing(Index1M,$H3294,TRUE,_xll.ohTrigger(RecalcTrigger,Trigger1M)),NA())</f>
        <v>1.378914156309835E-2</v>
      </c>
      <c r="K3294" s="44" t="e">
        <f>IFERROR(_xll.qlIndexFixing(Index3M,H3294,TRUE,_xll.ohTrigger(RecalcTrigger,Trigger3M)),NA())</f>
        <v>#N/A</v>
      </c>
      <c r="L3294" s="44">
        <f>IFERROR(_xll.qlIndexFixing(Index6M,$H3294,TRUE,_xll.ohTrigger(RecalcTrigger,Trigger6M)),NA())</f>
        <v>1.4315725776208649E-2</v>
      </c>
      <c r="M3294" s="183">
        <f>IFERROR(_xll.qlIndexFixing(Index1Y,$H3294,TRUE,_xll.ohTrigger(RecalcTrigger,Trigger1Y)),NA())</f>
        <v>1.4494696147294128E-2</v>
      </c>
      <c r="N3294" s="182">
        <f>IFERROR(_xll.qlIndexFixing(ONIndex1M,I3294,TRUE,_xll.ohTrigger(RecalcTrigger,Trigger1M)),NA())</f>
        <v>1.3775020356776579E-2</v>
      </c>
      <c r="O3294" s="44" t="e">
        <f>IFERROR(_xll.qlIndexFixing(ONIndex3M,I3294,TRUE,_xll.ohTrigger(RecalcTrigger,Trigger3M)),NA())</f>
        <v>#N/A</v>
      </c>
      <c r="P3294" s="44">
        <f>IFERROR(_xll.qlIndexFixing(ONIndex6M,I3294,TRUE,_xll.ohTrigger(RecalcTrigger,Trigger6M)),NA())</f>
        <v>1.4195538450962886E-2</v>
      </c>
      <c r="Q3294" s="183">
        <f>IFERROR(_xll.qlIndexFixing(ONIndex1Y,I3294,TRUE,_xll.ohTrigger(RecalcTrigger,Trigger1Y)),NA())</f>
        <v>1.4288952873080518E-2</v>
      </c>
    </row>
    <row r="3295" spans="2:17" x14ac:dyDescent="0.2">
      <c r="B3295" s="39" t="s">
        <v>42</v>
      </c>
      <c r="D3295" s="42">
        <f>_xll.qlCalendarAdvance(Calendar,$D3294,B3295,"f",FALSE)</f>
        <v>62576</v>
      </c>
      <c r="E3295" s="177">
        <f>_xll.qlInterestRateIndexValueDate(IndexON,D3295)</f>
        <v>62576</v>
      </c>
      <c r="F3295" s="193">
        <f>IFERROR(_xll.qlIndexFixing(IndexON,D3295,TRUE,_xll.ohTrigger(RecalcTrigger,TriggerON)),NA())</f>
        <v>1.3886829413110036E-2</v>
      </c>
      <c r="H3295" s="42">
        <f>_xll.qlCalendarAdvance(Calendar,$H3294,B3295,"f",FALSE)</f>
        <v>62576</v>
      </c>
      <c r="I3295" s="177">
        <f>_xll.qlInterestRateIndexValueDate(Index1M,$H3295)</f>
        <v>62578</v>
      </c>
      <c r="J3295" s="182">
        <f>IFERROR(_xll.qlIndexFixing(Index1M,$H3295,TRUE,_xll.ohTrigger(RecalcTrigger,Trigger1M)),NA())</f>
        <v>1.3791189436537192E-2</v>
      </c>
      <c r="K3295" s="44" t="e">
        <f>IFERROR(_xll.qlIndexFixing(Index3M,H3295,TRUE,_xll.ohTrigger(RecalcTrigger,Trigger3M)),NA())</f>
        <v>#N/A</v>
      </c>
      <c r="L3295" s="44">
        <f>IFERROR(_xll.qlIndexFixing(Index6M,$H3295,TRUE,_xll.ohTrigger(RecalcTrigger,Trigger6M)),NA())</f>
        <v>1.4321200364745032E-2</v>
      </c>
      <c r="M3295" s="183">
        <f>IFERROR(_xll.qlIndexFixing(Index1Y,$H3295,TRUE,_xll.ohTrigger(RecalcTrigger,Trigger1Y)),NA())</f>
        <v>1.4496843946764754E-2</v>
      </c>
      <c r="N3295" s="182">
        <f>IFERROR(_xll.qlIndexFixing(ONIndex1M,I3295,TRUE,_xll.ohTrigger(RecalcTrigger,Trigger1M)),NA())</f>
        <v>1.3779164298526325E-2</v>
      </c>
      <c r="O3295" s="44" t="e">
        <f>IFERROR(_xll.qlIndexFixing(ONIndex3M,I3295,TRUE,_xll.ohTrigger(RecalcTrigger,Trigger3M)),NA())</f>
        <v>#N/A</v>
      </c>
      <c r="P3295" s="44">
        <f>IFERROR(_xll.qlIndexFixing(ONIndex6M,I3295,TRUE,_xll.ohTrigger(RecalcTrigger,Trigger6M)),NA())</f>
        <v>1.4202025590348555E-2</v>
      </c>
      <c r="Q3295" s="183">
        <f>IFERROR(_xll.qlIndexFixing(ONIndex1Y,I3295,TRUE,_xll.ohTrigger(RecalcTrigger,Trigger1Y)),NA())</f>
        <v>1.4293694560603143E-2</v>
      </c>
    </row>
    <row r="3296" spans="2:17" x14ac:dyDescent="0.2">
      <c r="B3296" s="39" t="s">
        <v>42</v>
      </c>
      <c r="D3296" s="42">
        <f>_xll.qlCalendarAdvance(Calendar,$D3295,B3296,"f",FALSE)</f>
        <v>62583</v>
      </c>
      <c r="E3296" s="177">
        <f>_xll.qlInterestRateIndexValueDate(IndexON,D3296)</f>
        <v>62583</v>
      </c>
      <c r="F3296" s="193">
        <f>IFERROR(_xll.qlIndexFixing(IndexON,D3296,TRUE,_xll.ohTrigger(RecalcTrigger,TriggerON)),NA())</f>
        <v>1.3889740679058349E-2</v>
      </c>
      <c r="H3296" s="42">
        <f>_xll.qlCalendarAdvance(Calendar,$H3295,B3296,"f",FALSE)</f>
        <v>62583</v>
      </c>
      <c r="I3296" s="177">
        <f>_xll.qlInterestRateIndexValueDate(Index1M,$H3296)</f>
        <v>62585</v>
      </c>
      <c r="J3296" s="182">
        <f>IFERROR(_xll.qlIndexFixing(Index1M,$H3296,TRUE,_xll.ohTrigger(RecalcTrigger,Trigger1M)),NA())</f>
        <v>1.3796351055149203E-2</v>
      </c>
      <c r="K3296" s="44" t="e">
        <f>IFERROR(_xll.qlIndexFixing(Index3M,H3296,TRUE,_xll.ohTrigger(RecalcTrigger,Trigger3M)),NA())</f>
        <v>#N/A</v>
      </c>
      <c r="L3296" s="44">
        <f>IFERROR(_xll.qlIndexFixing(Index6M,$H3296,TRUE,_xll.ohTrigger(RecalcTrigger,Trigger6M)),NA())</f>
        <v>1.4328656119218177E-2</v>
      </c>
      <c r="M3296" s="183">
        <f>IFERROR(_xll.qlIndexFixing(Index1Y,$H3296,TRUE,_xll.ohTrigger(RecalcTrigger,Trigger1Y)),NA())</f>
        <v>1.450228472894328E-2</v>
      </c>
      <c r="N3296" s="182">
        <f>IFERROR(_xll.qlIndexFixing(ONIndex1M,I3296,TRUE,_xll.ohTrigger(RecalcTrigger,Trigger1M)),NA())</f>
        <v>1.3782261731956069E-2</v>
      </c>
      <c r="O3296" s="44" t="e">
        <f>IFERROR(_xll.qlIndexFixing(ONIndex3M,I3296,TRUE,_xll.ohTrigger(RecalcTrigger,Trigger3M)),NA())</f>
        <v>#N/A</v>
      </c>
      <c r="P3296" s="44">
        <f>IFERROR(_xll.qlIndexFixing(ONIndex6M,I3296,TRUE,_xll.ohTrigger(RecalcTrigger,Trigger6M)),NA())</f>
        <v>1.4206874471645037E-2</v>
      </c>
      <c r="Q3296" s="183">
        <f>IFERROR(_xll.qlIndexFixing(ONIndex1Y,I3296,TRUE,_xll.ohTrigger(RecalcTrigger,Trigger1Y)),NA())</f>
        <v>1.4297237758338355E-2</v>
      </c>
    </row>
    <row r="3297" spans="2:17" x14ac:dyDescent="0.2">
      <c r="B3297" s="39" t="s">
        <v>42</v>
      </c>
      <c r="D3297" s="42">
        <f>_xll.qlCalendarAdvance(Calendar,$D3296,B3297,"f",FALSE)</f>
        <v>62590</v>
      </c>
      <c r="E3297" s="177">
        <f>_xll.qlInterestRateIndexValueDate(IndexON,D3297)</f>
        <v>62590</v>
      </c>
      <c r="F3297" s="193">
        <f>IFERROR(_xll.qlIndexFixing(IndexON,D3297,TRUE,_xll.ohTrigger(RecalcTrigger,TriggerON)),NA())</f>
        <v>1.3892642083375151E-2</v>
      </c>
      <c r="H3297" s="42">
        <f>_xll.qlCalendarAdvance(Calendar,$H3296,B3297,"f",FALSE)</f>
        <v>62590</v>
      </c>
      <c r="I3297" s="177">
        <f>_xll.qlInterestRateIndexValueDate(Index1M,$H3297)</f>
        <v>62592</v>
      </c>
      <c r="J3297" s="182">
        <f>IFERROR(_xll.qlIndexFixing(Index1M,$H3297,TRUE,_xll.ohTrigger(RecalcTrigger,Trigger1M)),NA())</f>
        <v>1.379993728853196E-2</v>
      </c>
      <c r="K3297" s="44" t="e">
        <f>IFERROR(_xll.qlIndexFixing(Index3M,H3297,TRUE,_xll.ohTrigger(RecalcTrigger,Trigger3M)),NA())</f>
        <v>#N/A</v>
      </c>
      <c r="L3297" s="44">
        <f>IFERROR(_xll.qlIndexFixing(Index6M,$H3297,TRUE,_xll.ohTrigger(RecalcTrigger,Trigger6M)),NA())</f>
        <v>1.4334087460811858E-2</v>
      </c>
      <c r="M3297" s="183">
        <f>IFERROR(_xll.qlIndexFixing(Index1Y,$H3297,TRUE,_xll.ohTrigger(RecalcTrigger,Trigger1Y)),NA())</f>
        <v>1.4506054708798531E-2</v>
      </c>
      <c r="N3297" s="182">
        <f>IFERROR(_xll.qlIndexFixing(ONIndex1M,I3297,TRUE,_xll.ohTrigger(RecalcTrigger,Trigger1M)),NA())</f>
        <v>1.3785863983013513E-2</v>
      </c>
      <c r="O3297" s="44" t="e">
        <f>IFERROR(_xll.qlIndexFixing(ONIndex3M,I3297,TRUE,_xll.ohTrigger(RecalcTrigger,Trigger3M)),NA())</f>
        <v>#N/A</v>
      </c>
      <c r="P3297" s="44">
        <f>IFERROR(_xll.qlIndexFixing(ONIndex6M,I3297,TRUE,_xll.ohTrigger(RecalcTrigger,Trigger6M)),NA())</f>
        <v>1.4212513620552869E-2</v>
      </c>
      <c r="Q3297" s="183">
        <f>IFERROR(_xll.qlIndexFixing(ONIndex1Y,I3297,TRUE,_xll.ohTrigger(RecalcTrigger,Trigger1Y)),NA())</f>
        <v>1.4301357305921414E-2</v>
      </c>
    </row>
    <row r="3298" spans="2:17" x14ac:dyDescent="0.2">
      <c r="B3298" s="39" t="s">
        <v>42</v>
      </c>
      <c r="D3298" s="42">
        <f>_xll.qlCalendarAdvance(Calendar,$D3297,B3298,"f",FALSE)</f>
        <v>62597</v>
      </c>
      <c r="E3298" s="177">
        <f>_xll.qlInterestRateIndexValueDate(IndexON,D3298)</f>
        <v>62597</v>
      </c>
      <c r="F3298" s="193">
        <f>IFERROR(_xll.qlIndexFixing(IndexON,D3298,TRUE,_xll.ohTrigger(RecalcTrigger,TriggerON)),NA())</f>
        <v>1.3895533607994892E-2</v>
      </c>
      <c r="H3298" s="42">
        <f>_xll.qlCalendarAdvance(Calendar,$H3297,B3298,"f",FALSE)</f>
        <v>62597</v>
      </c>
      <c r="I3298" s="177">
        <f>_xll.qlInterestRateIndexValueDate(Index1M,$H3298)</f>
        <v>62599</v>
      </c>
      <c r="J3298" s="182">
        <f>IFERROR(_xll.qlIndexFixing(Index1M,$H3298,TRUE,_xll.ohTrigger(RecalcTrigger,Trigger1M)),NA())</f>
        <v>1.3803511149871328E-2</v>
      </c>
      <c r="K3298" s="44" t="e">
        <f>IFERROR(_xll.qlIndexFixing(Index3M,H3298,TRUE,_xll.ohTrigger(RecalcTrigger,Trigger3M)),NA())</f>
        <v>#N/A</v>
      </c>
      <c r="L3298" s="44">
        <f>IFERROR(_xll.qlIndexFixing(Index6M,$H3298,TRUE,_xll.ohTrigger(RecalcTrigger,Trigger6M)),NA())</f>
        <v>1.4339498935066796E-2</v>
      </c>
      <c r="M3298" s="183">
        <f>IFERROR(_xll.qlIndexFixing(Index1Y,$H3298,TRUE,_xll.ohTrigger(RecalcTrigger,Trigger1Y)),NA())</f>
        <v>1.4509808443000264E-2</v>
      </c>
      <c r="N3298" s="182">
        <f>IFERROR(_xll.qlIndexFixing(ONIndex1M,I3298,TRUE,_xll.ohTrigger(RecalcTrigger,Trigger1M)),NA())</f>
        <v>1.378945391296682E-2</v>
      </c>
      <c r="O3298" s="44" t="e">
        <f>IFERROR(_xll.qlIndexFixing(ONIndex3M,I3298,TRUE,_xll.ohTrigger(RecalcTrigger,Trigger3M)),NA())</f>
        <v>#N/A</v>
      </c>
      <c r="P3298" s="44">
        <f>IFERROR(_xll.qlIndexFixing(ONIndex6M,I3298,TRUE,_xll.ohTrigger(RecalcTrigger,Trigger6M)),NA())</f>
        <v>1.4218133481289641E-2</v>
      </c>
      <c r="Q3298" s="183">
        <f>IFERROR(_xll.qlIndexFixing(ONIndex1Y,I3298,TRUE,_xll.ohTrigger(RecalcTrigger,Trigger1Y)),NA())</f>
        <v>1.4305461552384102E-2</v>
      </c>
    </row>
    <row r="3299" spans="2:17" x14ac:dyDescent="0.2">
      <c r="B3299" s="39" t="s">
        <v>42</v>
      </c>
      <c r="D3299" s="42">
        <f>_xll.qlCalendarAdvance(Calendar,$D3298,B3299,"f",FALSE)</f>
        <v>62604</v>
      </c>
      <c r="E3299" s="177">
        <f>_xll.qlInterestRateIndexValueDate(IndexON,D3299)</f>
        <v>62604</v>
      </c>
      <c r="F3299" s="193">
        <f>IFERROR(_xll.qlIndexFixing(IndexON,D3299,TRUE,_xll.ohTrigger(RecalcTrigger,TriggerON)),NA())</f>
        <v>1.3898415234852024E-2</v>
      </c>
      <c r="H3299" s="42">
        <f>_xll.qlCalendarAdvance(Calendar,$H3298,B3299,"f",FALSE)</f>
        <v>62604</v>
      </c>
      <c r="I3299" s="177">
        <f>_xll.qlInterestRateIndexValueDate(Index1M,$H3299)</f>
        <v>62606</v>
      </c>
      <c r="J3299" s="182">
        <f>IFERROR(_xll.qlIndexFixing(Index1M,$H3299,TRUE,_xll.ohTrigger(RecalcTrigger,Trigger1M)),NA())</f>
        <v>1.380707261646047E-2</v>
      </c>
      <c r="K3299" s="44" t="e">
        <f>IFERROR(_xll.qlIndexFixing(Index3M,H3299,TRUE,_xll.ohTrigger(RecalcTrigger,Trigger3M)),NA())</f>
        <v>#N/A</v>
      </c>
      <c r="L3299" s="44">
        <f>IFERROR(_xll.qlIndexFixing(Index6M,$H3299,TRUE,_xll.ohTrigger(RecalcTrigger,Trigger6M)),NA())</f>
        <v>1.4344890506066346E-2</v>
      </c>
      <c r="M3299" s="183">
        <f>IFERROR(_xll.qlIndexFixing(Index1Y,$H3299,TRUE,_xll.ohTrigger(RecalcTrigger,Trigger1Y)),NA())</f>
        <v>1.4513545902792351E-2</v>
      </c>
      <c r="N3299" s="182">
        <f>IFERROR(_xll.qlIndexFixing(ONIndex1M,I3299,TRUE,_xll.ohTrigger(RecalcTrigger,Trigger1M)),NA())</f>
        <v>1.3793031499034214E-2</v>
      </c>
      <c r="O3299" s="44" t="e">
        <f>IFERROR(_xll.qlIndexFixing(ONIndex3M,I3299,TRUE,_xll.ohTrigger(RecalcTrigger,Trigger3M)),NA())</f>
        <v>#N/A</v>
      </c>
      <c r="P3299" s="44">
        <f>IFERROR(_xll.qlIndexFixing(ONIndex6M,I3299,TRUE,_xll.ohTrigger(RecalcTrigger,Trigger6M)),NA())</f>
        <v>1.4223734018443679E-2</v>
      </c>
      <c r="Q3299" s="183">
        <f>IFERROR(_xll.qlIndexFixing(ONIndex1Y,I3299,TRUE,_xll.ohTrigger(RecalcTrigger,Trigger1Y)),NA())</f>
        <v>1.4309550469988608E-2</v>
      </c>
    </row>
    <row r="3300" spans="2:17" x14ac:dyDescent="0.2">
      <c r="B3300" s="39" t="s">
        <v>42</v>
      </c>
      <c r="D3300" s="42">
        <f>_xll.qlCalendarAdvance(Calendar,$D3299,B3300,"f",FALSE)</f>
        <v>62611</v>
      </c>
      <c r="E3300" s="177">
        <f>_xll.qlInterestRateIndexValueDate(IndexON,D3300)</f>
        <v>62611</v>
      </c>
      <c r="F3300" s="193">
        <f>IFERROR(_xll.qlIndexFixing(IndexON,D3300,TRUE,_xll.ohTrigger(RecalcTrigger,TriggerON)),NA())</f>
        <v>1.3901286945561253E-2</v>
      </c>
      <c r="H3300" s="42">
        <f>_xll.qlCalendarAdvance(Calendar,$H3299,B3300,"f",FALSE)</f>
        <v>62611</v>
      </c>
      <c r="I3300" s="177">
        <f>_xll.qlInterestRateIndexValueDate(Index1M,$H3300)</f>
        <v>62613</v>
      </c>
      <c r="J3300" s="182">
        <f>IFERROR(_xll.qlIndexFixing(Index1M,$H3300,TRUE,_xll.ohTrigger(RecalcTrigger,Trigger1M)),NA())</f>
        <v>1.381062166559005E-2</v>
      </c>
      <c r="K3300" s="44" t="e">
        <f>IFERROR(_xll.qlIndexFixing(Index3M,H3300,TRUE,_xll.ohTrigger(RecalcTrigger,Trigger3M)),NA())</f>
        <v>#N/A</v>
      </c>
      <c r="L3300" s="44">
        <f>IFERROR(_xll.qlIndexFixing(Index6M,$H3300,TRUE,_xll.ohTrigger(RecalcTrigger,Trigger6M)),NA())</f>
        <v>1.4348275803725271E-2</v>
      </c>
      <c r="M3300" s="183">
        <f>IFERROR(_xll.qlIndexFixing(Index1Y,$H3300,TRUE,_xll.ohTrigger(RecalcTrigger,Trigger1Y)),NA())</f>
        <v>1.4517267059419968E-2</v>
      </c>
      <c r="N3300" s="182">
        <f>IFERROR(_xll.qlIndexFixing(ONIndex1M,I3300,TRUE,_xll.ohTrigger(RecalcTrigger,Trigger1M)),NA())</f>
        <v>1.3796596718513854E-2</v>
      </c>
      <c r="O3300" s="44" t="e">
        <f>IFERROR(_xll.qlIndexFixing(ONIndex3M,I3300,TRUE,_xll.ohTrigger(RecalcTrigger,Trigger3M)),NA())</f>
        <v>#N/A</v>
      </c>
      <c r="P3300" s="44">
        <f>IFERROR(_xll.qlIndexFixing(ONIndex6M,I3300,TRUE,_xll.ohTrigger(RecalcTrigger,Trigger6M)),NA())</f>
        <v>1.4229315196283565E-2</v>
      </c>
      <c r="Q3300" s="183">
        <f>IFERROR(_xll.qlIndexFixing(ONIndex1Y,I3300,TRUE,_xll.ohTrigger(RecalcTrigger,Trigger1Y)),NA())</f>
        <v>1.4313624030117822E-2</v>
      </c>
    </row>
    <row r="3301" spans="2:17" x14ac:dyDescent="0.2">
      <c r="B3301" s="39" t="s">
        <v>42</v>
      </c>
      <c r="D3301" s="42">
        <f>_xll.qlCalendarAdvance(Calendar,$D3300,B3301,"f",FALSE)</f>
        <v>62618</v>
      </c>
      <c r="E3301" s="177">
        <f>_xll.qlInterestRateIndexValueDate(IndexON,D3301)</f>
        <v>62618</v>
      </c>
      <c r="F3301" s="193">
        <f>IFERROR(_xll.qlIndexFixing(IndexON,D3301,TRUE,_xll.ohTrigger(RecalcTrigger,TriggerON)),NA())</f>
        <v>1.3904148721897158E-2</v>
      </c>
      <c r="H3301" s="42">
        <f>_xll.qlCalendarAdvance(Calendar,$H3300,B3301,"f",FALSE)</f>
        <v>62618</v>
      </c>
      <c r="I3301" s="177">
        <f>_xll.qlInterestRateIndexValueDate(Index1M,$H3301)</f>
        <v>62620</v>
      </c>
      <c r="J3301" s="182">
        <f>IFERROR(_xll.qlIndexFixing(Index1M,$H3301,TRUE,_xll.ohTrigger(RecalcTrigger,Trigger1M)),NA())</f>
        <v>1.3814158274548238E-2</v>
      </c>
      <c r="K3301" s="44" t="e">
        <f>IFERROR(_xll.qlIndexFixing(Index3M,H3301,TRUE,_xll.ohTrigger(RecalcTrigger,Trigger3M)),NA())</f>
        <v>#N/A</v>
      </c>
      <c r="L3301" s="44">
        <f>IFERROR(_xll.qlIndexFixing(Index6M,$H3301,TRUE,_xll.ohTrigger(RecalcTrigger,Trigger6M)),NA())</f>
        <v>1.4353631139400079E-2</v>
      </c>
      <c r="M3301" s="183">
        <f>IFERROR(_xll.qlIndexFixing(Index1Y,$H3301,TRUE,_xll.ohTrigger(RecalcTrigger,Trigger1Y)),NA())</f>
        <v>1.4520971884128072E-2</v>
      </c>
      <c r="N3301" s="182">
        <f>IFERROR(_xll.qlIndexFixing(ONIndex1M,I3301,TRUE,_xll.ohTrigger(RecalcTrigger,Trigger1M)),NA())</f>
        <v>1.3800149548783835E-2</v>
      </c>
      <c r="O3301" s="44" t="e">
        <f>IFERROR(_xll.qlIndexFixing(ONIndex3M,I3301,TRUE,_xll.ohTrigger(RecalcTrigger,Trigger3M)),NA())</f>
        <v>#N/A</v>
      </c>
      <c r="P3301" s="44">
        <f>IFERROR(_xll.qlIndexFixing(ONIndex6M,I3301,TRUE,_xll.ohTrigger(RecalcTrigger,Trigger6M)),NA())</f>
        <v>1.4234876979397626E-2</v>
      </c>
      <c r="Q3301" s="183">
        <f>IFERROR(_xll.qlIndexFixing(ONIndex1Y,I3301,TRUE,_xll.ohTrigger(RecalcTrigger,Trigger1Y)),NA())</f>
        <v>1.4317682204953996E-2</v>
      </c>
    </row>
    <row r="3302" spans="2:17" x14ac:dyDescent="0.2">
      <c r="B3302" s="39" t="s">
        <v>42</v>
      </c>
      <c r="D3302" s="42">
        <f>_xll.qlCalendarAdvance(Calendar,$D3301,B3302,"f",FALSE)</f>
        <v>62625</v>
      </c>
      <c r="E3302" s="177">
        <f>_xll.qlInterestRateIndexValueDate(IndexON,D3302)</f>
        <v>62625</v>
      </c>
      <c r="F3302" s="193">
        <f>IFERROR(_xll.qlIndexFixing(IndexON,D3302,TRUE,_xll.ohTrigger(RecalcTrigger,TriggerON)),NA())</f>
        <v>1.3907000545714254E-2</v>
      </c>
      <c r="H3302" s="42">
        <f>_xll.qlCalendarAdvance(Calendar,$H3301,B3302,"f",FALSE)</f>
        <v>62625</v>
      </c>
      <c r="I3302" s="177">
        <f>_xll.qlInterestRateIndexValueDate(Index1M,$H3302)</f>
        <v>62627</v>
      </c>
      <c r="J3302" s="182">
        <f>IFERROR(_xll.qlIndexFixing(Index1M,$H3302,TRUE,_xll.ohTrigger(RecalcTrigger,Trigger1M)),NA())</f>
        <v>1.3817682420618205E-2</v>
      </c>
      <c r="K3302" s="44" t="e">
        <f>IFERROR(_xll.qlIndexFixing(Index3M,H3302,TRUE,_xll.ohTrigger(RecalcTrigger,Trigger3M)),NA())</f>
        <v>#N/A</v>
      </c>
      <c r="L3302" s="44">
        <f>IFERROR(_xll.qlIndexFixing(Index6M,$H3302,TRUE,_xll.ohTrigger(RecalcTrigger,Trigger6M)),NA())</f>
        <v>1.4358966473907825E-2</v>
      </c>
      <c r="M3302" s="183">
        <f>IFERROR(_xll.qlIndexFixing(Index1Y,$H3302,TRUE,_xll.ohTrigger(RecalcTrigger,Trigger1Y)),NA())</f>
        <v>1.4524660348162492E-2</v>
      </c>
      <c r="N3302" s="182">
        <f>IFERROR(_xll.qlIndexFixing(ONIndex1M,I3302,TRUE,_xll.ohTrigger(RecalcTrigger,Trigger1M)),NA())</f>
        <v>1.3803689967222255E-2</v>
      </c>
      <c r="O3302" s="44" t="e">
        <f>IFERROR(_xll.qlIndexFixing(ONIndex3M,I3302,TRUE,_xll.ohTrigger(RecalcTrigger,Trigger3M)),NA())</f>
        <v>#N/A</v>
      </c>
      <c r="P3302" s="44">
        <f>IFERROR(_xll.qlIndexFixing(ONIndex6M,I3302,TRUE,_xll.ohTrigger(RecalcTrigger,Trigger6M)),NA())</f>
        <v>1.4240419332454124E-2</v>
      </c>
      <c r="Q3302" s="183">
        <f>IFERROR(_xll.qlIndexFixing(ONIndex1Y,I3302,TRUE,_xll.ohTrigger(RecalcTrigger,Trigger1Y)),NA())</f>
        <v>1.4321724966199767E-2</v>
      </c>
    </row>
    <row r="3303" spans="2:17" x14ac:dyDescent="0.2">
      <c r="B3303" s="39" t="s">
        <v>42</v>
      </c>
      <c r="D3303" s="42">
        <f>_xll.qlCalendarAdvance(Calendar,$D3302,B3303,"f",FALSE)</f>
        <v>62632</v>
      </c>
      <c r="E3303" s="177">
        <f>_xll.qlInterestRateIndexValueDate(IndexON,D3303)</f>
        <v>62632</v>
      </c>
      <c r="F3303" s="193">
        <f>IFERROR(_xll.qlIndexFixing(IndexON,D3303,TRUE,_xll.ohTrigger(RecalcTrigger,TriggerON)),NA())</f>
        <v>1.3909842398946992E-2</v>
      </c>
      <c r="H3303" s="42">
        <f>_xll.qlCalendarAdvance(Calendar,$H3302,B3303,"f",FALSE)</f>
        <v>62632</v>
      </c>
      <c r="I3303" s="177">
        <f>_xll.qlInterestRateIndexValueDate(Index1M,$H3303)</f>
        <v>62634</v>
      </c>
      <c r="J3303" s="182">
        <f>IFERROR(_xll.qlIndexFixing(Index1M,$H3303,TRUE,_xll.ohTrigger(RecalcTrigger,Trigger1M)),NA())</f>
        <v>1.3821194081100607E-2</v>
      </c>
      <c r="K3303" s="44" t="e">
        <f>IFERROR(_xll.qlIndexFixing(Index3M,H3303,TRUE,_xll.ohTrigger(RecalcTrigger,Trigger3M)),NA())</f>
        <v>#N/A</v>
      </c>
      <c r="L3303" s="44">
        <f>IFERROR(_xll.qlIndexFixing(Index6M,$H3303,TRUE,_xll.ohTrigger(RecalcTrigger,Trigger6M)),NA())</f>
        <v>1.4366257039134342E-2</v>
      </c>
      <c r="M3303" s="183">
        <f>IFERROR(_xll.qlIndexFixing(Index1Y,$H3303,TRUE,_xll.ohTrigger(RecalcTrigger,Trigger1Y)),NA())</f>
        <v>1.4528332422769052E-2</v>
      </c>
      <c r="N3303" s="182">
        <f>IFERROR(_xll.qlIndexFixing(ONIndex1M,I3303,TRUE,_xll.ohTrigger(RecalcTrigger,Trigger1M)),NA())</f>
        <v>1.3807217950967399E-2</v>
      </c>
      <c r="O3303" s="44" t="e">
        <f>IFERROR(_xll.qlIndexFixing(ONIndex3M,I3303,TRUE,_xll.ohTrigger(RecalcTrigger,Trigger3M)),NA())</f>
        <v>#N/A</v>
      </c>
      <c r="P3303" s="44">
        <f>IFERROR(_xll.qlIndexFixing(ONIndex6M,I3303,TRUE,_xll.ohTrigger(RecalcTrigger,Trigger6M)),NA())</f>
        <v>1.4245942219721641E-2</v>
      </c>
      <c r="Q3303" s="183">
        <f>IFERROR(_xll.qlIndexFixing(ONIndex1Y,I3303,TRUE,_xll.ohTrigger(RecalcTrigger,Trigger1Y)),NA())</f>
        <v>1.4325752285717641E-2</v>
      </c>
    </row>
    <row r="3304" spans="2:17" x14ac:dyDescent="0.2">
      <c r="B3304" s="39" t="s">
        <v>42</v>
      </c>
      <c r="D3304" s="42">
        <f>_xll.qlCalendarAdvance(Calendar,$D3303,B3304,"f",FALSE)</f>
        <v>62639</v>
      </c>
      <c r="E3304" s="177">
        <f>_xll.qlInterestRateIndexValueDate(IndexON,D3304)</f>
        <v>62639</v>
      </c>
      <c r="F3304" s="193">
        <f>IFERROR(_xll.qlIndexFixing(IndexON,D3304,TRUE,_xll.ohTrigger(RecalcTrigger,TriggerON)),NA())</f>
        <v>1.3912674263130143E-2</v>
      </c>
      <c r="H3304" s="42">
        <f>_xll.qlCalendarAdvance(Calendar,$H3303,B3304,"f",FALSE)</f>
        <v>62639</v>
      </c>
      <c r="I3304" s="177">
        <f>_xll.qlInterestRateIndexValueDate(Index1M,$H3304)</f>
        <v>62641</v>
      </c>
      <c r="J3304" s="182">
        <f>IFERROR(_xll.qlIndexFixing(Index1M,$H3304,TRUE,_xll.ohTrigger(RecalcTrigger,Trigger1M)),NA())</f>
        <v>1.382469323327612E-2</v>
      </c>
      <c r="K3304" s="44" t="e">
        <f>IFERROR(_xll.qlIndexFixing(Index3M,H3304,TRUE,_xll.ohTrigger(RecalcTrigger,Trigger3M)),NA())</f>
        <v>#N/A</v>
      </c>
      <c r="L3304" s="44">
        <f>IFERROR(_xll.qlIndexFixing(Index6M,$H3304,TRUE,_xll.ohTrigger(RecalcTrigger,Trigger6M)),NA())</f>
        <v>1.4371548555080188E-2</v>
      </c>
      <c r="M3304" s="183">
        <f>IFERROR(_xll.qlIndexFixing(Index1Y,$H3304,TRUE,_xll.ohTrigger(RecalcTrigger,Trigger1Y)),NA())</f>
        <v>1.4531988079194232E-2</v>
      </c>
      <c r="N3304" s="182">
        <f>IFERROR(_xll.qlIndexFixing(ONIndex1M,I3304,TRUE,_xll.ohTrigger(RecalcTrigger,Trigger1M)),NA())</f>
        <v>1.3810733477477299E-2</v>
      </c>
      <c r="O3304" s="44" t="e">
        <f>IFERROR(_xll.qlIndexFixing(ONIndex3M,I3304,TRUE,_xll.ohTrigger(RecalcTrigger,Trigger3M)),NA())</f>
        <v>#N/A</v>
      </c>
      <c r="P3304" s="44">
        <f>IFERROR(_xll.qlIndexFixing(ONIndex6M,I3304,TRUE,_xll.ohTrigger(RecalcTrigger,Trigger6M)),NA())</f>
        <v>1.4251445605708568E-2</v>
      </c>
      <c r="Q3304" s="183">
        <f>IFERROR(_xll.qlIndexFixing(ONIndex1Y,I3304,TRUE,_xll.ohTrigger(RecalcTrigger,Trigger1Y)),NA())</f>
        <v>1.4329764135290191E-2</v>
      </c>
    </row>
    <row r="3305" spans="2:17" x14ac:dyDescent="0.2">
      <c r="B3305" s="39" t="s">
        <v>42</v>
      </c>
      <c r="D3305" s="42">
        <f>_xll.qlCalendarAdvance(Calendar,$D3304,B3305,"f",FALSE)</f>
        <v>62646</v>
      </c>
      <c r="E3305" s="177">
        <f>_xll.qlInterestRateIndexValueDate(IndexON,D3305)</f>
        <v>62646</v>
      </c>
      <c r="F3305" s="193">
        <f>IFERROR(_xll.qlIndexFixing(IndexON,D3305,TRUE,_xll.ohTrigger(RecalcTrigger,TriggerON)),NA())</f>
        <v>1.3915496120198156E-2</v>
      </c>
      <c r="H3305" s="42">
        <f>_xll.qlCalendarAdvance(Calendar,$H3304,B3305,"f",FALSE)</f>
        <v>62646</v>
      </c>
      <c r="I3305" s="177">
        <f>_xll.qlInterestRateIndexValueDate(Index1M,$H3305)</f>
        <v>62648</v>
      </c>
      <c r="J3305" s="182">
        <f>IFERROR(_xll.qlIndexFixing(Index1M,$H3305,TRUE,_xll.ohTrigger(RecalcTrigger,Trigger1M)),NA())</f>
        <v>1.3828179854437905E-2</v>
      </c>
      <c r="K3305" s="44" t="e">
        <f>IFERROR(_xll.qlIndexFixing(Index3M,H3305,TRUE,_xll.ohTrigger(RecalcTrigger,Trigger3M)),NA())</f>
        <v>#N/A</v>
      </c>
      <c r="L3305" s="44">
        <f>IFERROR(_xll.qlIndexFixing(Index6M,$H3305,TRUE,_xll.ohTrigger(RecalcTrigger,Trigger6M)),NA())</f>
        <v>1.4376819952263033E-2</v>
      </c>
      <c r="M3305" s="183">
        <f>IFERROR(_xll.qlIndexFixing(Index1Y,$H3305,TRUE,_xll.ohTrigger(RecalcTrigger,Trigger1Y)),NA())</f>
        <v>1.453562728868473E-2</v>
      </c>
      <c r="N3305" s="182">
        <f>IFERROR(_xll.qlIndexFixing(ONIndex1M,I3305,TRUE,_xll.ohTrigger(RecalcTrigger,Trigger1M)),NA())</f>
        <v>1.3814236524130052E-2</v>
      </c>
      <c r="O3305" s="44" t="e">
        <f>IFERROR(_xll.qlIndexFixing(ONIndex3M,I3305,TRUE,_xll.ohTrigger(RecalcTrigger,Trigger3M)),NA())</f>
        <v>#N/A</v>
      </c>
      <c r="P3305" s="44">
        <f>IFERROR(_xll.qlIndexFixing(ONIndex6M,I3305,TRUE,_xll.ohTrigger(RecalcTrigger,Trigger6M)),NA())</f>
        <v>1.4256929455163103E-2</v>
      </c>
      <c r="Q3305" s="183">
        <f>IFERROR(_xll.qlIndexFixing(ONIndex1Y,I3305,TRUE,_xll.ohTrigger(RecalcTrigger,Trigger1Y)),NA())</f>
        <v>1.4333760486939795E-2</v>
      </c>
    </row>
    <row r="3306" spans="2:17" x14ac:dyDescent="0.2">
      <c r="B3306" s="39" t="s">
        <v>42</v>
      </c>
      <c r="D3306" s="42">
        <f>_xll.qlCalendarAdvance(Calendar,$D3305,B3306,"f",FALSE)</f>
        <v>62653</v>
      </c>
      <c r="E3306" s="177">
        <f>_xll.qlInterestRateIndexValueDate(IndexON,D3306)</f>
        <v>62653</v>
      </c>
      <c r="F3306" s="193">
        <f>IFERROR(_xll.qlIndexFixing(IndexON,D3306,TRUE,_xll.ohTrigger(RecalcTrigger,TriggerON)),NA())</f>
        <v>1.3918307951925613E-2</v>
      </c>
      <c r="H3306" s="42">
        <f>_xll.qlCalendarAdvance(Calendar,$H3305,B3306,"f",FALSE)</f>
        <v>62653</v>
      </c>
      <c r="I3306" s="177">
        <f>_xll.qlInterestRateIndexValueDate(Index1M,$H3306)</f>
        <v>62655</v>
      </c>
      <c r="J3306" s="182">
        <f>IFERROR(_xll.qlIndexFixing(Index1M,$H3306,TRUE,_xll.ohTrigger(RecalcTrigger,Trigger1M)),NA())</f>
        <v>1.383165392187663E-2</v>
      </c>
      <c r="K3306" s="44" t="e">
        <f>IFERROR(_xll.qlIndexFixing(Index3M,H3306,TRUE,_xll.ohTrigger(RecalcTrigger,Trigger3M)),NA())</f>
        <v>#N/A</v>
      </c>
      <c r="L3306" s="44">
        <f>IFERROR(_xll.qlIndexFixing(Index6M,$H3306,TRUE,_xll.ohTrigger(RecalcTrigger,Trigger6M)),NA())</f>
        <v>1.4382071194765804E-2</v>
      </c>
      <c r="M3306" s="183">
        <f>IFERROR(_xll.qlIndexFixing(Index1Y,$H3306,TRUE,_xll.ohTrigger(RecalcTrigger,Trigger1Y)),NA())</f>
        <v>1.453925002248789E-2</v>
      </c>
      <c r="N3306" s="182">
        <f>IFERROR(_xll.qlIndexFixing(ONIndex1M,I3306,TRUE,_xll.ohTrigger(RecalcTrigger,Trigger1M)),NA())</f>
        <v>1.3817727068223817E-2</v>
      </c>
      <c r="O3306" s="44" t="e">
        <f>IFERROR(_xll.qlIndexFixing(ONIndex3M,I3306,TRUE,_xll.ohTrigger(RecalcTrigger,Trigger3M)),NA())</f>
        <v>#N/A</v>
      </c>
      <c r="P3306" s="44">
        <f>IFERROR(_xll.qlIndexFixing(ONIndex6M,I3306,TRUE,_xll.ohTrigger(RecalcTrigger,Trigger6M)),NA())</f>
        <v>1.4262393732433765E-2</v>
      </c>
      <c r="Q3306" s="183">
        <f>IFERROR(_xll.qlIndexFixing(ONIndex1Y,I3306,TRUE,_xll.ohTrigger(RecalcTrigger,Trigger1Y)),NA())</f>
        <v>1.4337741312289154E-2</v>
      </c>
    </row>
    <row r="3307" spans="2:17" x14ac:dyDescent="0.2">
      <c r="B3307" s="39" t="s">
        <v>42</v>
      </c>
      <c r="D3307" s="42">
        <f>_xll.qlCalendarAdvance(Calendar,$D3306,B3307,"f",FALSE)</f>
        <v>62660</v>
      </c>
      <c r="E3307" s="177">
        <f>_xll.qlInterestRateIndexValueDate(IndexON,D3307)</f>
        <v>62660</v>
      </c>
      <c r="F3307" s="193">
        <f>IFERROR(_xll.qlIndexFixing(IndexON,D3307,TRUE,_xll.ohTrigger(RecalcTrigger,TriggerON)),NA())</f>
        <v>1.392110974008709E-2</v>
      </c>
      <c r="H3307" s="42">
        <f>_xll.qlCalendarAdvance(Calendar,$H3306,B3307,"f",FALSE)</f>
        <v>62660</v>
      </c>
      <c r="I3307" s="177">
        <f>_xll.qlInterestRateIndexValueDate(Index1M,$H3307)</f>
        <v>62662</v>
      </c>
      <c r="J3307" s="182">
        <f>IFERROR(_xll.qlIndexFixing(Index1M,$H3307,TRUE,_xll.ohTrigger(RecalcTrigger,Trigger1M)),NA())</f>
        <v>1.3835115412882959E-2</v>
      </c>
      <c r="K3307" s="44" t="e">
        <f>IFERROR(_xll.qlIndexFixing(Index3M,H3307,TRUE,_xll.ohTrigger(RecalcTrigger,Trigger3M)),NA())</f>
        <v>#N/A</v>
      </c>
      <c r="L3307" s="44">
        <f>IFERROR(_xll.qlIndexFixing(Index6M,$H3307,TRUE,_xll.ohTrigger(RecalcTrigger,Trigger6M)),NA())</f>
        <v>1.4387302246671852E-2</v>
      </c>
      <c r="M3307" s="183">
        <f>IFERROR(_xll.qlIndexFixing(Index1Y,$H3307,TRUE,_xll.ohTrigger(RecalcTrigger,Trigger1Y)),NA())</f>
        <v>1.4542856251851281E-2</v>
      </c>
      <c r="N3307" s="182">
        <f>IFERROR(_xll.qlIndexFixing(ONIndex1M,I3307,TRUE,_xll.ohTrigger(RecalcTrigger,Trigger1M)),NA())</f>
        <v>1.3821205086896882E-2</v>
      </c>
      <c r="O3307" s="44" t="e">
        <f>IFERROR(_xll.qlIndexFixing(ONIndex3M,I3307,TRUE,_xll.ohTrigger(RecalcTrigger,Trigger3M)),NA())</f>
        <v>#N/A</v>
      </c>
      <c r="P3307" s="44">
        <f>IFERROR(_xll.qlIndexFixing(ONIndex6M,I3307,TRUE,_xll.ohTrigger(RecalcTrigger,Trigger6M)),NA())</f>
        <v>1.4267838401949007E-2</v>
      </c>
      <c r="Q3307" s="183">
        <f>IFERROR(_xll.qlIndexFixing(ONIndex1Y,I3307,TRUE,_xll.ohTrigger(RecalcTrigger,Trigger1Y)),NA())</f>
        <v>1.4341706583360647E-2</v>
      </c>
    </row>
    <row r="3308" spans="2:17" x14ac:dyDescent="0.2">
      <c r="B3308" s="39" t="s">
        <v>42</v>
      </c>
      <c r="D3308" s="42">
        <f>_xll.qlCalendarAdvance(Calendar,$D3307,B3308,"f",FALSE)</f>
        <v>62667</v>
      </c>
      <c r="E3308" s="177">
        <f>_xll.qlInterestRateIndexValueDate(IndexON,D3308)</f>
        <v>62667</v>
      </c>
      <c r="F3308" s="193">
        <f>IFERROR(_xll.qlIndexFixing(IndexON,D3308,TRUE,_xll.ohTrigger(RecalcTrigger,TriggerON)),NA())</f>
        <v>1.3923901466537103E-2</v>
      </c>
      <c r="H3308" s="42">
        <f>_xll.qlCalendarAdvance(Calendar,$H3307,B3308,"f",FALSE)</f>
        <v>62667</v>
      </c>
      <c r="I3308" s="177">
        <f>_xll.qlInterestRateIndexValueDate(Index1M,$H3308)</f>
        <v>62669</v>
      </c>
      <c r="J3308" s="182">
        <f>IFERROR(_xll.qlIndexFixing(Index1M,$H3308,TRUE,_xll.ohTrigger(RecalcTrigger,Trigger1M)),NA())</f>
        <v>1.3838564304742562E-2</v>
      </c>
      <c r="K3308" s="44" t="e">
        <f>IFERROR(_xll.qlIndexFixing(Index3M,H3308,TRUE,_xll.ohTrigger(RecalcTrigger,Trigger3M)),NA())</f>
        <v>#N/A</v>
      </c>
      <c r="L3308" s="44">
        <f>IFERROR(_xll.qlIndexFixing(Index6M,$H3308,TRUE,_xll.ohTrigger(RecalcTrigger,Trigger6M)),NA())</f>
        <v>1.4390556445464905E-2</v>
      </c>
      <c r="M3308" s="183">
        <f>IFERROR(_xll.qlIndexFixing(Index1Y,$H3308,TRUE,_xll.ohTrigger(RecalcTrigger,Trigger1Y)),NA())</f>
        <v>1.4544831901340947E-2</v>
      </c>
      <c r="N3308" s="182">
        <f>IFERROR(_xll.qlIndexFixing(ONIndex1M,I3308,TRUE,_xll.ohTrigger(RecalcTrigger,Trigger1M)),NA())</f>
        <v>1.3824670557767149E-2</v>
      </c>
      <c r="O3308" s="44" t="e">
        <f>IFERROR(_xll.qlIndexFixing(ONIndex3M,I3308,TRUE,_xll.ohTrigger(RecalcTrigger,Trigger3M)),NA())</f>
        <v>#N/A</v>
      </c>
      <c r="P3308" s="44">
        <f>IFERROR(_xll.qlIndexFixing(ONIndex6M,I3308,TRUE,_xll.ohTrigger(RecalcTrigger,Trigger6M)),NA())</f>
        <v>1.4273263428377092E-2</v>
      </c>
      <c r="Q3308" s="183">
        <f>IFERROR(_xll.qlIndexFixing(ONIndex1Y,I3308,TRUE,_xll.ohTrigger(RecalcTrigger,Trigger1Y)),NA())</f>
        <v>1.434565627185691E-2</v>
      </c>
    </row>
    <row r="3309" spans="2:17" x14ac:dyDescent="0.2">
      <c r="B3309" s="39" t="s">
        <v>42</v>
      </c>
      <c r="D3309" s="42">
        <f>_xll.qlCalendarAdvance(Calendar,$D3308,B3309,"f",FALSE)</f>
        <v>62674</v>
      </c>
      <c r="E3309" s="177">
        <f>_xll.qlInterestRateIndexValueDate(IndexON,D3309)</f>
        <v>62674</v>
      </c>
      <c r="F3309" s="193">
        <f>IFERROR(_xll.qlIndexFixing(IndexON,D3309,TRUE,_xll.ohTrigger(RecalcTrigger,TriggerON)),NA())</f>
        <v>1.3926683113050231E-2</v>
      </c>
      <c r="H3309" s="42">
        <f>_xll.qlCalendarAdvance(Calendar,$H3308,B3309,"f",FALSE)</f>
        <v>62674</v>
      </c>
      <c r="I3309" s="177">
        <f>_xll.qlInterestRateIndexValueDate(Index1M,$H3309)</f>
        <v>62676</v>
      </c>
      <c r="J3309" s="182">
        <f>IFERROR(_xll.qlIndexFixing(Index1M,$H3309,TRUE,_xll.ohTrigger(RecalcTrigger,Trigger1M)),NA())</f>
        <v>1.3842000574746105E-2</v>
      </c>
      <c r="K3309" s="44" t="e">
        <f>IFERROR(_xll.qlIndexFixing(Index3M,H3309,TRUE,_xll.ohTrigger(RecalcTrigger,Trigger3M)),NA())</f>
        <v>#N/A</v>
      </c>
      <c r="L3309" s="44">
        <f>IFERROR(_xll.qlIndexFixing(Index6M,$H3309,TRUE,_xll.ohTrigger(RecalcTrigger,Trigger6M)),NA())</f>
        <v>1.4397703635026774E-2</v>
      </c>
      <c r="M3309" s="183">
        <f>IFERROR(_xll.qlIndexFixing(Index1Y,$H3309,TRUE,_xll.ohTrigger(RecalcTrigger,Trigger1Y)),NA())</f>
        <v>1.4550019082250742E-2</v>
      </c>
      <c r="N3309" s="182">
        <f>IFERROR(_xll.qlIndexFixing(ONIndex1M,I3309,TRUE,_xll.ohTrigger(RecalcTrigger,Trigger1M)),NA())</f>
        <v>1.3828123458052843E-2</v>
      </c>
      <c r="O3309" s="44" t="e">
        <f>IFERROR(_xll.qlIndexFixing(ONIndex3M,I3309,TRUE,_xll.ohTrigger(RecalcTrigger,Trigger3M)),NA())</f>
        <v>#N/A</v>
      </c>
      <c r="P3309" s="44">
        <f>IFERROR(_xll.qlIndexFixing(ONIndex6M,I3309,TRUE,_xll.ohTrigger(RecalcTrigger,Trigger6M)),NA())</f>
        <v>1.4278668776306347E-2</v>
      </c>
      <c r="Q3309" s="183">
        <f>IFERROR(_xll.qlIndexFixing(ONIndex1Y,I3309,TRUE,_xll.ohTrigger(RecalcTrigger,Trigger1Y)),NA())</f>
        <v>1.4349590349880259E-2</v>
      </c>
    </row>
    <row r="3310" spans="2:17" x14ac:dyDescent="0.2">
      <c r="B3310" s="39" t="s">
        <v>42</v>
      </c>
      <c r="D3310" s="42">
        <f>_xll.qlCalendarAdvance(Calendar,$D3309,B3310,"f",FALSE)</f>
        <v>62681</v>
      </c>
      <c r="E3310" s="177">
        <f>_xll.qlInterestRateIndexValueDate(IndexON,D3310)</f>
        <v>62681</v>
      </c>
      <c r="F3310" s="193">
        <f>IFERROR(_xll.qlIndexFixing(IndexON,D3310,TRUE,_xll.ohTrigger(RecalcTrigger,TriggerON)),NA())</f>
        <v>1.3929454661321117E-2</v>
      </c>
      <c r="H3310" s="42">
        <f>_xll.qlCalendarAdvance(Calendar,$H3309,B3310,"f",FALSE)</f>
        <v>62681</v>
      </c>
      <c r="I3310" s="177">
        <f>_xll.qlInterestRateIndexValueDate(Index1M,$H3310)</f>
        <v>62683</v>
      </c>
      <c r="J3310" s="182">
        <f>IFERROR(_xll.qlIndexFixing(Index1M,$H3310,TRUE,_xll.ohTrigger(RecalcTrigger,Trigger1M)),NA())</f>
        <v>1.3845424200186751E-2</v>
      </c>
      <c r="K3310" s="44" t="e">
        <f>IFERROR(_xll.qlIndexFixing(Index3M,H3310,TRUE,_xll.ohTrigger(RecalcTrigger,Trigger3M)),NA())</f>
        <v>#N/A</v>
      </c>
      <c r="L3310" s="44">
        <f>IFERROR(_xll.qlIndexFixing(Index6M,$H3310,TRUE,_xll.ohTrigger(RecalcTrigger,Trigger6M)),NA())</f>
        <v>1.4402873899644501E-2</v>
      </c>
      <c r="M3310" s="183">
        <f>IFERROR(_xll.qlIndexFixing(Index1Y,$H3310,TRUE,_xll.ohTrigger(RecalcTrigger,Trigger1Y)),NA())</f>
        <v>1.45535756257839E-2</v>
      </c>
      <c r="N3310" s="182">
        <f>IFERROR(_xll.qlIndexFixing(ONIndex1M,I3310,TRUE,_xll.ohTrigger(RecalcTrigger,Trigger1M)),NA())</f>
        <v>1.383156376513206E-2</v>
      </c>
      <c r="O3310" s="44" t="e">
        <f>IFERROR(_xll.qlIndexFixing(ONIndex3M,I3310,TRUE,_xll.ohTrigger(RecalcTrigger,Trigger3M)),NA())</f>
        <v>#N/A</v>
      </c>
      <c r="P3310" s="44">
        <f>IFERROR(_xll.qlIndexFixing(ONIndex6M,I3310,TRUE,_xll.ohTrigger(RecalcTrigger,Trigger6M)),NA())</f>
        <v>1.4284054409925417E-2</v>
      </c>
      <c r="Q3310" s="183">
        <f>IFERROR(_xll.qlIndexFixing(ONIndex1Y,I3310,TRUE,_xll.ohTrigger(RecalcTrigger,Trigger1Y)),NA())</f>
        <v>1.4353508788893521E-2</v>
      </c>
    </row>
    <row r="3311" spans="2:17" x14ac:dyDescent="0.2">
      <c r="B3311" s="39" t="s">
        <v>42</v>
      </c>
      <c r="D3311" s="42">
        <f>_xll.qlCalendarAdvance(Calendar,$D3310,B3311,"f",FALSE)</f>
        <v>62688</v>
      </c>
      <c r="E3311" s="177">
        <f>_xll.qlInterestRateIndexValueDate(IndexON,D3311)</f>
        <v>62688</v>
      </c>
      <c r="F3311" s="193">
        <f>IFERROR(_xll.qlIndexFixing(IndexON,D3311,TRUE,_xll.ohTrigger(RecalcTrigger,TriggerON)),NA())</f>
        <v>1.3932216093284211E-2</v>
      </c>
      <c r="H3311" s="42">
        <f>_xll.qlCalendarAdvance(Calendar,$H3310,B3311,"f",FALSE)</f>
        <v>62688</v>
      </c>
      <c r="I3311" s="177">
        <f>_xll.qlInterestRateIndexValueDate(Index1M,$H3311)</f>
        <v>62690</v>
      </c>
      <c r="J3311" s="182">
        <f>IFERROR(_xll.qlIndexFixing(Index1M,$H3311,TRUE,_xll.ohTrigger(RecalcTrigger,Trigger1M)),NA())</f>
        <v>1.384883515835017E-2</v>
      </c>
      <c r="K3311" s="44" t="e">
        <f>IFERROR(_xll.qlIndexFixing(Index3M,H3311,TRUE,_xll.ohTrigger(RecalcTrigger,Trigger3M)),NA())</f>
        <v>#N/A</v>
      </c>
      <c r="L3311" s="44">
        <f>IFERROR(_xll.qlIndexFixing(Index6M,$H3311,TRUE,_xll.ohTrigger(RecalcTrigger,Trigger6M)),NA())</f>
        <v>1.4408023830000644E-2</v>
      </c>
      <c r="M3311" s="183">
        <f>IFERROR(_xll.qlIndexFixing(Index1Y,$H3311,TRUE,_xll.ohTrigger(RecalcTrigger,Trigger1Y)),NA())</f>
        <v>1.4557115549871671E-2</v>
      </c>
      <c r="N3311" s="182">
        <f>IFERROR(_xll.qlIndexFixing(ONIndex1M,I3311,TRUE,_xll.ohTrigger(RecalcTrigger,Trigger1M)),NA())</f>
        <v>1.383499145606315E-2</v>
      </c>
      <c r="O3311" s="44" t="e">
        <f>IFERROR(_xll.qlIndexFixing(ONIndex3M,I3311,TRUE,_xll.ohTrigger(RecalcTrigger,Trigger3M)),NA())</f>
        <v>#N/A</v>
      </c>
      <c r="P3311" s="44">
        <f>IFERROR(_xll.qlIndexFixing(ONIndex6M,I3311,TRUE,_xll.ohTrigger(RecalcTrigger,Trigger6M)),NA())</f>
        <v>1.4289420293982502E-2</v>
      </c>
      <c r="Q3311" s="183">
        <f>IFERROR(_xll.qlIndexFixing(ONIndex1Y,I3311,TRUE,_xll.ohTrigger(RecalcTrigger,Trigger1Y)),NA())</f>
        <v>1.4357411560999012E-2</v>
      </c>
    </row>
    <row r="3312" spans="2:17" x14ac:dyDescent="0.2">
      <c r="B3312" s="39" t="s">
        <v>42</v>
      </c>
      <c r="D3312" s="42">
        <f>_xll.qlCalendarAdvance(Calendar,$D3311,B3312,"f",FALSE)</f>
        <v>62695</v>
      </c>
      <c r="E3312" s="177">
        <f>_xll.qlInterestRateIndexValueDate(IndexON,D3312)</f>
        <v>62695</v>
      </c>
      <c r="F3312" s="193">
        <f>IFERROR(_xll.qlIndexFixing(IndexON,D3312,TRUE,_xll.ohTrigger(RecalcTrigger,TriggerON)),NA())</f>
        <v>1.3934967390634156E-2</v>
      </c>
      <c r="H3312" s="42">
        <f>_xll.qlCalendarAdvance(Calendar,$H3311,B3312,"f",FALSE)</f>
        <v>62695</v>
      </c>
      <c r="I3312" s="177">
        <f>_xll.qlInterestRateIndexValueDate(Index1M,$H3312)</f>
        <v>62697</v>
      </c>
      <c r="J3312" s="182">
        <f>IFERROR(_xll.qlIndexFixing(Index1M,$H3312,TRUE,_xll.ohTrigger(RecalcTrigger,Trigger1M)),NA())</f>
        <v>1.3852233426527027E-2</v>
      </c>
      <c r="K3312" s="44" t="e">
        <f>IFERROR(_xll.qlIndexFixing(Index3M,H3312,TRUE,_xll.ohTrigger(RecalcTrigger,Trigger3M)),NA())</f>
        <v>#N/A</v>
      </c>
      <c r="L3312" s="44">
        <f>IFERROR(_xll.qlIndexFixing(Index6M,$H3312,TRUE,_xll.ohTrigger(RecalcTrigger,Trigger6M)),NA())</f>
        <v>1.4413153390179411E-2</v>
      </c>
      <c r="M3312" s="183">
        <f>IFERROR(_xll.qlIndexFixing(Index1Y,$H3312,TRUE,_xll.ohTrigger(RecalcTrigger,Trigger1Y)),NA())</f>
        <v>1.4560638825763576E-2</v>
      </c>
      <c r="N3312" s="182">
        <f>IFERROR(_xll.qlIndexFixing(ONIndex1M,I3312,TRUE,_xll.ohTrigger(RecalcTrigger,Trigger1M)),NA())</f>
        <v>1.3838406508464018E-2</v>
      </c>
      <c r="O3312" s="44" t="e">
        <f>IFERROR(_xll.qlIndexFixing(ONIndex3M,I3312,TRUE,_xll.ohTrigger(RecalcTrigger,Trigger3M)),NA())</f>
        <v>#N/A</v>
      </c>
      <c r="P3312" s="44">
        <f>IFERROR(_xll.qlIndexFixing(ONIndex6M,I3312,TRUE,_xll.ohTrigger(RecalcTrigger,Trigger6M)),NA())</f>
        <v>1.4294766392985991E-2</v>
      </c>
      <c r="Q3312" s="183">
        <f>IFERROR(_xll.qlIndexFixing(ONIndex1Y,I3312,TRUE,_xll.ohTrigger(RecalcTrigger,Trigger1Y)),NA())</f>
        <v>1.4361298637979303E-2</v>
      </c>
    </row>
    <row r="3313" spans="2:17" x14ac:dyDescent="0.2">
      <c r="B3313" s="39" t="s">
        <v>42</v>
      </c>
      <c r="D3313" s="42">
        <f>_xll.qlCalendarAdvance(Calendar,$D3312,B3313,"f",FALSE)</f>
        <v>62702</v>
      </c>
      <c r="E3313" s="177">
        <f>_xll.qlInterestRateIndexValueDate(IndexON,D3313)</f>
        <v>62702</v>
      </c>
      <c r="F3313" s="193">
        <f>IFERROR(_xll.qlIndexFixing(IndexON,D3313,TRUE,_xll.ohTrigger(RecalcTrigger,TriggerON)),NA())</f>
        <v>1.3937708535145532E-2</v>
      </c>
      <c r="H3313" s="42">
        <f>_xll.qlCalendarAdvance(Calendar,$H3312,B3313,"f",FALSE)</f>
        <v>62702</v>
      </c>
      <c r="I3313" s="177">
        <f>_xll.qlInterestRateIndexValueDate(Index1M,$H3313)</f>
        <v>62704</v>
      </c>
      <c r="J3313" s="182">
        <f>IFERROR(_xll.qlIndexFixing(Index1M,$H3313,TRUE,_xll.ohTrigger(RecalcTrigger,Trigger1M)),NA())</f>
        <v>1.3855618982010487E-2</v>
      </c>
      <c r="K3313" s="44" t="e">
        <f>IFERROR(_xll.qlIndexFixing(Index3M,H3313,TRUE,_xll.ohTrigger(RecalcTrigger,Trigger3M)),NA())</f>
        <v>#N/A</v>
      </c>
      <c r="L3313" s="44">
        <f>IFERROR(_xll.qlIndexFixing(Index6M,$H3313,TRUE,_xll.ohTrigger(RecalcTrigger,Trigger6M)),NA())</f>
        <v>1.4415678684684524E-2</v>
      </c>
      <c r="M3313" s="183">
        <f>IFERROR(_xll.qlIndexFixing(Index1Y,$H3313,TRUE,_xll.ohTrigger(RecalcTrigger,Trigger1Y)),NA())</f>
        <v>1.4564145424709789E-2</v>
      </c>
      <c r="N3313" s="182">
        <f>IFERROR(_xll.qlIndexFixing(ONIndex1M,I3313,TRUE,_xll.ohTrigger(RecalcTrigger,Trigger1M)),NA())</f>
        <v>1.3841808899632824E-2</v>
      </c>
      <c r="O3313" s="44" t="e">
        <f>IFERROR(_xll.qlIndexFixing(ONIndex3M,I3313,TRUE,_xll.ohTrigger(RecalcTrigger,Trigger3M)),NA())</f>
        <v>#N/A</v>
      </c>
      <c r="P3313" s="44">
        <f>IFERROR(_xll.qlIndexFixing(ONIndex6M,I3313,TRUE,_xll.ohTrigger(RecalcTrigger,Trigger6M)),NA())</f>
        <v>1.4300092671284403E-2</v>
      </c>
      <c r="Q3313" s="183">
        <f>IFERROR(_xll.qlIndexFixing(ONIndex1Y,I3313,TRUE,_xll.ohTrigger(RecalcTrigger,Trigger1Y)),NA())</f>
        <v>1.4365169991696902E-2</v>
      </c>
    </row>
    <row r="3314" spans="2:17" x14ac:dyDescent="0.2">
      <c r="B3314" s="39" t="s">
        <v>42</v>
      </c>
      <c r="D3314" s="42">
        <f>_xll.qlCalendarAdvance(Calendar,$D3313,B3314,"f",FALSE)</f>
        <v>62709</v>
      </c>
      <c r="E3314" s="177">
        <f>_xll.qlInterestRateIndexValueDate(IndexON,D3314)</f>
        <v>62709</v>
      </c>
      <c r="F3314" s="193">
        <f>IFERROR(_xll.qlIndexFixing(IndexON,D3314,TRUE,_xll.ohTrigger(RecalcTrigger,TriggerON)),NA())</f>
        <v>1.3940439508912661E-2</v>
      </c>
      <c r="H3314" s="42">
        <f>_xll.qlCalendarAdvance(Calendar,$H3313,B3314,"f",FALSE)</f>
        <v>62709</v>
      </c>
      <c r="I3314" s="177">
        <f>_xll.qlInterestRateIndexValueDate(Index1M,$H3314)</f>
        <v>62711</v>
      </c>
      <c r="J3314" s="182">
        <f>IFERROR(_xll.qlIndexFixing(Index1M,$H3314,TRUE,_xll.ohTrigger(RecalcTrigger,Trigger1M)),NA())</f>
        <v>1.3858991802088716E-2</v>
      </c>
      <c r="K3314" s="44" t="e">
        <f>IFERROR(_xll.qlIndexFixing(Index3M,H3314,TRUE,_xll.ohTrigger(RecalcTrigger,Trigger3M)),NA())</f>
        <v>#N/A</v>
      </c>
      <c r="L3314" s="44">
        <f>IFERROR(_xll.qlIndexFixing(Index6M,$H3314,TRUE,_xll.ohTrigger(RecalcTrigger,Trigger6M)),NA())</f>
        <v>1.44207724726812E-2</v>
      </c>
      <c r="M3314" s="183">
        <f>IFERROR(_xll.qlIndexFixing(Index1Y,$H3314,TRUE,_xll.ohTrigger(RecalcTrigger,Trigger1Y)),NA())</f>
        <v>1.456763531796113E-2</v>
      </c>
      <c r="N3314" s="182">
        <f>IFERROR(_xll.qlIndexFixing(ONIndex1M,I3314,TRUE,_xll.ohTrigger(RecalcTrigger,Trigger1M)),NA())</f>
        <v>1.3845198606707854E-2</v>
      </c>
      <c r="O3314" s="44" t="e">
        <f>IFERROR(_xll.qlIndexFixing(ONIndex3M,I3314,TRUE,_xll.ohTrigger(RecalcTrigger,Trigger3M)),NA())</f>
        <v>#N/A</v>
      </c>
      <c r="P3314" s="44">
        <f>IFERROR(_xll.qlIndexFixing(ONIndex6M,I3314,TRUE,_xll.ohTrigger(RecalcTrigger,Trigger6M)),NA())</f>
        <v>1.4305399093466065E-2</v>
      </c>
      <c r="Q3314" s="183">
        <f>IFERROR(_xll.qlIndexFixing(ONIndex1Y,I3314,TRUE,_xll.ohTrigger(RecalcTrigger,Trigger1Y)),NA())</f>
        <v>1.4369025594014317E-2</v>
      </c>
    </row>
    <row r="3315" spans="2:17" x14ac:dyDescent="0.2">
      <c r="B3315" s="39" t="s">
        <v>42</v>
      </c>
      <c r="D3315" s="42">
        <f>_xll.qlCalendarAdvance(Calendar,$D3314,B3315,"f",FALSE)</f>
        <v>62716</v>
      </c>
      <c r="E3315" s="177">
        <f>_xll.qlInterestRateIndexValueDate(IndexON,D3315)</f>
        <v>62716</v>
      </c>
      <c r="F3315" s="193">
        <f>IFERROR(_xll.qlIndexFixing(IndexON,D3315,TRUE,_xll.ohTrigger(RecalcTrigger,TriggerON)),NA())</f>
        <v>1.3943160293310441E-2</v>
      </c>
      <c r="H3315" s="42">
        <f>_xll.qlCalendarAdvance(Calendar,$H3314,B3315,"f",FALSE)</f>
        <v>62716</v>
      </c>
      <c r="I3315" s="177">
        <f>_xll.qlInterestRateIndexValueDate(Index1M,$H3315)</f>
        <v>62718</v>
      </c>
      <c r="J3315" s="182">
        <f>IFERROR(_xll.qlIndexFixing(Index1M,$H3315,TRUE,_xll.ohTrigger(RecalcTrigger,Trigger1M)),NA())</f>
        <v>1.3862351864047384E-2</v>
      </c>
      <c r="K3315" s="44" t="e">
        <f>IFERROR(_xll.qlIndexFixing(Index3M,H3315,TRUE,_xll.ohTrigger(RecalcTrigger,Trigger3M)),NA())</f>
        <v>#N/A</v>
      </c>
      <c r="L3315" s="44">
        <f>IFERROR(_xll.qlIndexFixing(Index6M,$H3315,TRUE,_xll.ohTrigger(RecalcTrigger,Trigger6M)),NA())</f>
        <v>1.4425845795999573E-2</v>
      </c>
      <c r="M3315" s="183">
        <f>IFERROR(_xll.qlIndexFixing(Index1Y,$H3315,TRUE,_xll.ohTrigger(RecalcTrigger,Trigger1Y)),NA())</f>
        <v>1.4571108476767774E-2</v>
      </c>
      <c r="N3315" s="182">
        <f>IFERROR(_xll.qlIndexFixing(ONIndex1M,I3315,TRUE,_xll.ohTrigger(RecalcTrigger,Trigger1M)),NA())</f>
        <v>1.3848575607307012E-2</v>
      </c>
      <c r="O3315" s="44" t="e">
        <f>IFERROR(_xll.qlIndexFixing(ONIndex3M,I3315,TRUE,_xll.ohTrigger(RecalcTrigger,Trigger3M)),NA())</f>
        <v>#N/A</v>
      </c>
      <c r="P3315" s="44">
        <f>IFERROR(_xll.qlIndexFixing(ONIndex6M,I3315,TRUE,_xll.ohTrigger(RecalcTrigger,Trigger6M)),NA())</f>
        <v>1.4310685624119301E-2</v>
      </c>
      <c r="Q3315" s="183">
        <f>IFERROR(_xll.qlIndexFixing(ONIndex1Y,I3315,TRUE,_xll.ohTrigger(RecalcTrigger,Trigger1Y)),NA())</f>
        <v>1.437286541671412E-2</v>
      </c>
    </row>
    <row r="3316" spans="2:17" x14ac:dyDescent="0.2">
      <c r="B3316" s="39" t="s">
        <v>42</v>
      </c>
      <c r="D3316" s="42">
        <f>_xll.qlCalendarAdvance(Calendar,$D3315,B3316,"f",FALSE)</f>
        <v>62723</v>
      </c>
      <c r="E3316" s="177">
        <f>_xll.qlInterestRateIndexValueDate(IndexON,D3316)</f>
        <v>62723</v>
      </c>
      <c r="F3316" s="193">
        <f>IFERROR(_xll.qlIndexFixing(IndexON,D3316,TRUE,_xll.ohTrigger(RecalcTrigger,TriggerON)),NA())</f>
        <v>1.3945870870273325E-2</v>
      </c>
      <c r="H3316" s="42">
        <f>_xll.qlCalendarAdvance(Calendar,$H3315,B3316,"f",FALSE)</f>
        <v>62723</v>
      </c>
      <c r="I3316" s="177">
        <f>_xll.qlInterestRateIndexValueDate(Index1M,$H3316)</f>
        <v>62725</v>
      </c>
      <c r="J3316" s="182">
        <f>IFERROR(_xll.qlIndexFixing(Index1M,$H3316,TRUE,_xll.ohTrigger(RecalcTrigger,Trigger1M)),NA())</f>
        <v>1.3865699145179655E-2</v>
      </c>
      <c r="K3316" s="44" t="e">
        <f>IFERROR(_xll.qlIndexFixing(Index3M,H3316,TRUE,_xll.ohTrigger(RecalcTrigger,Trigger3M)),NA())</f>
        <v>#N/A</v>
      </c>
      <c r="L3316" s="44">
        <f>IFERROR(_xll.qlIndexFixing(Index6M,$H3316,TRUE,_xll.ohTrigger(RecalcTrigger,Trigger6M)),NA())</f>
        <v>1.4430898618733859E-2</v>
      </c>
      <c r="M3316" s="183">
        <f>IFERROR(_xll.qlIndexFixing(Index1Y,$H3316,TRUE,_xll.ohTrigger(RecalcTrigger,Trigger1Y)),NA())</f>
        <v>1.4574564872381842E-2</v>
      </c>
      <c r="N3316" s="182">
        <f>IFERROR(_xll.qlIndexFixing(ONIndex1M,I3316,TRUE,_xll.ohTrigger(RecalcTrigger,Trigger1M)),NA())</f>
        <v>1.385193987848865E-2</v>
      </c>
      <c r="O3316" s="44" t="e">
        <f>IFERROR(_xll.qlIndexFixing(ONIndex3M,I3316,TRUE,_xll.ohTrigger(RecalcTrigger,Trigger3M)),NA())</f>
        <v>#N/A</v>
      </c>
      <c r="P3316" s="44">
        <f>IFERROR(_xll.qlIndexFixing(ONIndex6M,I3316,TRUE,_xll.ohTrigger(RecalcTrigger,Trigger6M)),NA())</f>
        <v>1.4315952227752504E-2</v>
      </c>
      <c r="Q3316" s="183">
        <f>IFERROR(_xll.qlIndexFixing(ONIndex1Y,I3316,TRUE,_xll.ohTrigger(RecalcTrigger,Trigger1Y)),NA())</f>
        <v>1.4376689431738754E-2</v>
      </c>
    </row>
    <row r="3317" spans="2:17" x14ac:dyDescent="0.2">
      <c r="B3317" s="39" t="s">
        <v>42</v>
      </c>
      <c r="D3317" s="42">
        <f>_xll.qlCalendarAdvance(Calendar,$D3316,B3317,"f",FALSE)</f>
        <v>62730</v>
      </c>
      <c r="E3317" s="177">
        <f>_xll.qlInterestRateIndexValueDate(IndexON,D3317)</f>
        <v>62730</v>
      </c>
      <c r="F3317" s="193">
        <f>IFERROR(_xll.qlIndexFixing(IndexON,D3317,TRUE,_xll.ohTrigger(RecalcTrigger,TriggerON)),NA())</f>
        <v>1.3948571221735762E-2</v>
      </c>
      <c r="H3317" s="42">
        <f>_xll.qlCalendarAdvance(Calendar,$H3316,B3317,"f",FALSE)</f>
        <v>62730</v>
      </c>
      <c r="I3317" s="177">
        <f>_xll.qlInterestRateIndexValueDate(Index1M,$H3317)</f>
        <v>62732</v>
      </c>
      <c r="J3317" s="182">
        <f>IFERROR(_xll.qlIndexFixing(Index1M,$H3317,TRUE,_xll.ohTrigger(RecalcTrigger,Trigger1M)),NA())</f>
        <v>1.3869033622778693E-2</v>
      </c>
      <c r="K3317" s="44" t="e">
        <f>IFERROR(_xll.qlIndexFixing(Index3M,H3317,TRUE,_xll.ohTrigger(RecalcTrigger,Trigger3M)),NA())</f>
        <v>#N/A</v>
      </c>
      <c r="L3317" s="44">
        <f>IFERROR(_xll.qlIndexFixing(Index6M,$H3317,TRUE,_xll.ohTrigger(RecalcTrigger,Trigger6M)),NA())</f>
        <v>1.4436571932739022E-2</v>
      </c>
      <c r="M3317" s="183">
        <f>IFERROR(_xll.qlIndexFixing(Index1Y,$H3317,TRUE,_xll.ohTrigger(RecalcTrigger,Trigger1Y)),NA())</f>
        <v>1.4578004476055246E-2</v>
      </c>
      <c r="N3317" s="182">
        <f>IFERROR(_xll.qlIndexFixing(ONIndex1M,I3317,TRUE,_xll.ohTrigger(RecalcTrigger,Trigger1M)),NA())</f>
        <v>1.3855291397710801E-2</v>
      </c>
      <c r="O3317" s="44" t="e">
        <f>IFERROR(_xll.qlIndexFixing(ONIndex3M,I3317,TRUE,_xll.ohTrigger(RecalcTrigger,Trigger3M)),NA())</f>
        <v>#N/A</v>
      </c>
      <c r="P3317" s="44">
        <f>IFERROR(_xll.qlIndexFixing(ONIndex6M,I3317,TRUE,_xll.ohTrigger(RecalcTrigger,Trigger6M)),NA())</f>
        <v>1.4321198868554319E-2</v>
      </c>
      <c r="Q3317" s="183">
        <f>IFERROR(_xll.qlIndexFixing(ONIndex1Y,I3317,TRUE,_xll.ohTrigger(RecalcTrigger,Trigger1Y)),NA())</f>
        <v>1.4380497610790854E-2</v>
      </c>
    </row>
    <row r="3318" spans="2:17" x14ac:dyDescent="0.2">
      <c r="B3318" s="39" t="s">
        <v>42</v>
      </c>
      <c r="D3318" s="42">
        <f>_xll.qlCalendarAdvance(Calendar,$D3317,B3318,"f",FALSE)</f>
        <v>62737</v>
      </c>
      <c r="E3318" s="177">
        <f>_xll.qlInterestRateIndexValueDate(IndexON,D3318)</f>
        <v>62737</v>
      </c>
      <c r="F3318" s="193">
        <f>IFERROR(_xll.qlIndexFixing(IndexON,D3318,TRUE,_xll.ohTrigger(RecalcTrigger,TriggerON)),NA())</f>
        <v>1.3951261329392395E-2</v>
      </c>
      <c r="H3318" s="42">
        <f>_xll.qlCalendarAdvance(Calendar,$H3317,B3318,"f",FALSE)</f>
        <v>62737</v>
      </c>
      <c r="I3318" s="177">
        <f>_xll.qlInterestRateIndexValueDate(Index1M,$H3318)</f>
        <v>62739</v>
      </c>
      <c r="J3318" s="182">
        <f>IFERROR(_xll.qlIndexFixing(Index1M,$H3318,TRUE,_xll.ohTrigger(RecalcTrigger,Trigger1M)),NA())</f>
        <v>1.3872355274127668E-2</v>
      </c>
      <c r="K3318" s="44" t="e">
        <f>IFERROR(_xll.qlIndexFixing(Index3M,H3318,TRUE,_xll.ohTrigger(RecalcTrigger,Trigger3M)),NA())</f>
        <v>#N/A</v>
      </c>
      <c r="L3318" s="44">
        <f>IFERROR(_xll.qlIndexFixing(Index6M,$H3318,TRUE,_xll.ohTrigger(RecalcTrigger,Trigger6M)),NA())</f>
        <v>1.4444140287757172E-2</v>
      </c>
      <c r="M3318" s="183">
        <f>IFERROR(_xll.qlIndexFixing(Index1Y,$H3318,TRUE,_xll.ohTrigger(RecalcTrigger,Trigger1Y)),NA())</f>
        <v>1.4581427259039463E-2</v>
      </c>
      <c r="N3318" s="182">
        <f>IFERROR(_xll.qlIndexFixing(ONIndex1M,I3318,TRUE,_xll.ohTrigger(RecalcTrigger,Trigger1M)),NA())</f>
        <v>1.3858630142271622E-2</v>
      </c>
      <c r="O3318" s="44" t="e">
        <f>IFERROR(_xll.qlIndexFixing(ONIndex3M,I3318,TRUE,_xll.ohTrigger(RecalcTrigger,Trigger3M)),NA())</f>
        <v>#N/A</v>
      </c>
      <c r="P3318" s="44">
        <f>IFERROR(_xll.qlIndexFixing(ONIndex6M,I3318,TRUE,_xll.ohTrigger(RecalcTrigger,Trigger6M)),NA())</f>
        <v>1.4326425511512753E-2</v>
      </c>
      <c r="Q3318" s="183">
        <f>IFERROR(_xll.qlIndexFixing(ONIndex1Y,I3318,TRUE,_xll.ohTrigger(RecalcTrigger,Trigger1Y)),NA())</f>
        <v>1.4384289925812865E-2</v>
      </c>
    </row>
    <row r="3319" spans="2:17" x14ac:dyDescent="0.2">
      <c r="B3319" s="39" t="s">
        <v>42</v>
      </c>
      <c r="D3319" s="42">
        <f>_xll.qlCalendarAdvance(Calendar,$D3318,B3319,"f",FALSE)</f>
        <v>62744</v>
      </c>
      <c r="E3319" s="177">
        <f>_xll.qlInterestRateIndexValueDate(IndexON,D3319)</f>
        <v>62744</v>
      </c>
      <c r="F3319" s="193">
        <f>IFERROR(_xll.qlIndexFixing(IndexON,D3319,TRUE,_xll.ohTrigger(RecalcTrigger,TriggerON)),NA())</f>
        <v>1.3953941174937867E-2</v>
      </c>
      <c r="H3319" s="42">
        <f>_xll.qlCalendarAdvance(Calendar,$H3318,B3319,"f",FALSE)</f>
        <v>62744</v>
      </c>
      <c r="I3319" s="177">
        <f>_xll.qlInterestRateIndexValueDate(Index1M,$H3319)</f>
        <v>62746</v>
      </c>
      <c r="J3319" s="182">
        <f>IFERROR(_xll.qlIndexFixing(Index1M,$H3319,TRUE,_xll.ohTrigger(RecalcTrigger,Trigger1M)),NA())</f>
        <v>1.3875664076522243E-2</v>
      </c>
      <c r="K3319" s="44" t="e">
        <f>IFERROR(_xll.qlIndexFixing(Index3M,H3319,TRUE,_xll.ohTrigger(RecalcTrigger,Trigger3M)),NA())</f>
        <v>#N/A</v>
      </c>
      <c r="L3319" s="44">
        <f>IFERROR(_xll.qlIndexFixing(Index6M,$H3319,TRUE,_xll.ohTrigger(RecalcTrigger,Trigger6M)),NA())</f>
        <v>1.4446572185390343E-2</v>
      </c>
      <c r="M3319" s="183">
        <f>IFERROR(_xll.qlIndexFixing(Index1Y,$H3319,TRUE,_xll.ohTrigger(RecalcTrigger,Trigger1Y)),NA())</f>
        <v>1.4584833192588352E-2</v>
      </c>
      <c r="N3319" s="182">
        <f>IFERROR(_xll.qlIndexFixing(ONIndex1M,I3319,TRUE,_xll.ohTrigger(RecalcTrigger,Trigger1M)),NA())</f>
        <v>1.386195608954921E-2</v>
      </c>
      <c r="O3319" s="44" t="e">
        <f>IFERROR(_xll.qlIndexFixing(ONIndex3M,I3319,TRUE,_xll.ohTrigger(RecalcTrigger,Trigger3M)),NA())</f>
        <v>#N/A</v>
      </c>
      <c r="P3319" s="44">
        <f>IFERROR(_xll.qlIndexFixing(ONIndex6M,I3319,TRUE,_xll.ohTrigger(RecalcTrigger,Trigger6M)),NA())</f>
        <v>1.4331632120816451E-2</v>
      </c>
      <c r="Q3319" s="183">
        <f>IFERROR(_xll.qlIndexFixing(ONIndex1Y,I3319,TRUE,_xll.ohTrigger(RecalcTrigger,Trigger1Y)),NA())</f>
        <v>1.4388066348587358E-2</v>
      </c>
    </row>
    <row r="3320" spans="2:17" x14ac:dyDescent="0.2">
      <c r="B3320" s="39" t="s">
        <v>42</v>
      </c>
      <c r="D3320" s="42">
        <f>_xll.qlCalendarAdvance(Calendar,$D3319,B3320,"f",FALSE)</f>
        <v>62751</v>
      </c>
      <c r="E3320" s="177">
        <f>_xll.qlInterestRateIndexValueDate(IndexON,D3320)</f>
        <v>62751</v>
      </c>
      <c r="F3320" s="193">
        <f>IFERROR(_xll.qlIndexFixing(IndexON,D3320,TRUE,_xll.ohTrigger(RecalcTrigger,TriggerON)),NA())</f>
        <v>1.395661074030663E-2</v>
      </c>
      <c r="H3320" s="42">
        <f>_xll.qlCalendarAdvance(Calendar,$H3319,B3320,"f",FALSE)</f>
        <v>62751</v>
      </c>
      <c r="I3320" s="177">
        <f>_xll.qlInterestRateIndexValueDate(Index1M,$H3320)</f>
        <v>62753</v>
      </c>
      <c r="J3320" s="182">
        <f>IFERROR(_xll.qlIndexFixing(Index1M,$H3320,TRUE,_xll.ohTrigger(RecalcTrigger,Trigger1M)),NA())</f>
        <v>1.3878960007248087E-2</v>
      </c>
      <c r="K3320" s="44" t="e">
        <f>IFERROR(_xll.qlIndexFixing(Index3M,H3320,TRUE,_xll.ohTrigger(RecalcTrigger,Trigger3M)),NA())</f>
        <v>#N/A</v>
      </c>
      <c r="L3320" s="44">
        <f>IFERROR(_xll.qlIndexFixing(Index6M,$H3320,TRUE,_xll.ohTrigger(RecalcTrigger,Trigger6M)),NA())</f>
        <v>1.4451541358383429E-2</v>
      </c>
      <c r="M3320" s="183">
        <f>IFERROR(_xll.qlIndexFixing(Index1Y,$H3320,TRUE,_xll.ohTrigger(RecalcTrigger,Trigger1Y)),NA())</f>
        <v>1.4588222247954478E-2</v>
      </c>
      <c r="N3320" s="182">
        <f>IFERROR(_xll.qlIndexFixing(ONIndex1M,I3320,TRUE,_xll.ohTrigger(RecalcTrigger,Trigger1M)),NA())</f>
        <v>1.3865269216761789E-2</v>
      </c>
      <c r="O3320" s="44" t="e">
        <f>IFERROR(_xll.qlIndexFixing(ONIndex3M,I3320,TRUE,_xll.ohTrigger(RecalcTrigger,Trigger3M)),NA())</f>
        <v>#N/A</v>
      </c>
      <c r="P3320" s="44">
        <f>IFERROR(_xll.qlIndexFixing(ONIndex6M,I3320,TRUE,_xll.ohTrigger(RecalcTrigger,Trigger6M)),NA())</f>
        <v>1.4336818661133677E-2</v>
      </c>
      <c r="Q3320" s="183">
        <f>IFERROR(_xll.qlIndexFixing(ONIndex1Y,I3320,TRUE,_xll.ohTrigger(RecalcTrigger,Trigger1Y)),NA())</f>
        <v>1.4391826851136713E-2</v>
      </c>
    </row>
    <row r="3321" spans="2:17" x14ac:dyDescent="0.2">
      <c r="B3321" s="39" t="s">
        <v>42</v>
      </c>
      <c r="D3321" s="42">
        <f>_xll.qlCalendarAdvance(Calendar,$D3320,B3321,"f",FALSE)</f>
        <v>62758</v>
      </c>
      <c r="E3321" s="177">
        <f>_xll.qlInterestRateIndexValueDate(IndexON,D3321)</f>
        <v>62758</v>
      </c>
      <c r="F3321" s="193">
        <f>IFERROR(_xll.qlIndexFixing(IndexON,D3321,TRUE,_xll.ohTrigger(RecalcTrigger,TriggerON)),NA())</f>
        <v>1.3959270007193325E-2</v>
      </c>
      <c r="H3321" s="42">
        <f>_xll.qlCalendarAdvance(Calendar,$H3320,B3321,"f",FALSE)</f>
        <v>62758</v>
      </c>
      <c r="I3321" s="177">
        <f>_xll.qlInterestRateIndexValueDate(Index1M,$H3321)</f>
        <v>62760</v>
      </c>
      <c r="J3321" s="182">
        <f>IFERROR(_xll.qlIndexFixing(Index1M,$H3321,TRUE,_xll.ohTrigger(RecalcTrigger,Trigger1M)),NA())</f>
        <v>1.3882243043598363E-2</v>
      </c>
      <c r="K3321" s="44" t="e">
        <f>IFERROR(_xll.qlIndexFixing(Index3M,H3321,TRUE,_xll.ohTrigger(RecalcTrigger,Trigger3M)),NA())</f>
        <v>#N/A</v>
      </c>
      <c r="L3321" s="44">
        <f>IFERROR(_xll.qlIndexFixing(Index6M,$H3321,TRUE,_xll.ohTrigger(RecalcTrigger,Trigger6M)),NA())</f>
        <v>1.4456489847946901E-2</v>
      </c>
      <c r="M3321" s="183">
        <f>IFERROR(_xll.qlIndexFixing(Index1Y,$H3321,TRUE,_xll.ohTrigger(RecalcTrigger,Trigger1Y)),NA())</f>
        <v>1.4591594396391487E-2</v>
      </c>
      <c r="N3321" s="182">
        <f>IFERROR(_xll.qlIndexFixing(ONIndex1M,I3321,TRUE,_xll.ohTrigger(RecalcTrigger,Trigger1M)),NA())</f>
        <v>1.3868569501447325E-2</v>
      </c>
      <c r="O3321" s="44" t="e">
        <f>IFERROR(_xll.qlIndexFixing(ONIndex3M,I3321,TRUE,_xll.ohTrigger(RecalcTrigger,Trigger3M)),NA())</f>
        <v>#N/A</v>
      </c>
      <c r="P3321" s="44">
        <f>IFERROR(_xll.qlIndexFixing(ONIndex6M,I3321,TRUE,_xll.ohTrigger(RecalcTrigger,Trigger6M)),NA())</f>
        <v>1.4341985096892884E-2</v>
      </c>
      <c r="Q3321" s="183">
        <f>IFERROR(_xll.qlIndexFixing(ONIndex1Y,I3321,TRUE,_xll.ohTrigger(RecalcTrigger,Trigger1Y)),NA())</f>
        <v>1.4395571405003693E-2</v>
      </c>
    </row>
    <row r="3322" spans="2:17" x14ac:dyDescent="0.2">
      <c r="B3322" s="39" t="s">
        <v>42</v>
      </c>
      <c r="D3322" s="42">
        <f>_xll.qlCalendarAdvance(Calendar,$D3321,B3322,"f",FALSE)</f>
        <v>62765</v>
      </c>
      <c r="E3322" s="177">
        <f>_xll.qlInterestRateIndexValueDate(IndexON,D3322)</f>
        <v>62765</v>
      </c>
      <c r="F3322" s="193">
        <f>IFERROR(_xll.qlIndexFixing(IndexON,D3322,TRUE,_xll.ohTrigger(RecalcTrigger,TriggerON)),NA())</f>
        <v>1.3961918957532404E-2</v>
      </c>
      <c r="H3322" s="42">
        <f>_xll.qlCalendarAdvance(Calendar,$H3321,B3322,"f",FALSE)</f>
        <v>62765</v>
      </c>
      <c r="I3322" s="177">
        <f>_xll.qlInterestRateIndexValueDate(Index1M,$H3322)</f>
        <v>62767</v>
      </c>
      <c r="J3322" s="182">
        <f>IFERROR(_xll.qlIndexFixing(Index1M,$H3322,TRUE,_xll.ohTrigger(RecalcTrigger,Trigger1M)),NA())</f>
        <v>1.388551316286124E-2</v>
      </c>
      <c r="K3322" s="44" t="e">
        <f>IFERROR(_xll.qlIndexFixing(Index3M,H3322,TRUE,_xll.ohTrigger(RecalcTrigger,Trigger3M)),NA())</f>
        <v>#N/A</v>
      </c>
      <c r="L3322" s="44">
        <f>IFERROR(_xll.qlIndexFixing(Index6M,$H3322,TRUE,_xll.ohTrigger(RecalcTrigger,Trigger6M)),NA())</f>
        <v>1.4460783032228457E-2</v>
      </c>
      <c r="M3322" s="183">
        <f>IFERROR(_xll.qlIndexFixing(Index1Y,$H3322,TRUE,_xll.ohTrigger(RecalcTrigger,Trigger1Y)),NA())</f>
        <v>1.4594949609153675E-2</v>
      </c>
      <c r="N3322" s="182">
        <f>IFERROR(_xll.qlIndexFixing(ONIndex1M,I3322,TRUE,_xll.ohTrigger(RecalcTrigger,Trigger1M)),NA())</f>
        <v>1.3871856920664172E-2</v>
      </c>
      <c r="O3322" s="44" t="e">
        <f>IFERROR(_xll.qlIndexFixing(ONIndex3M,I3322,TRUE,_xll.ohTrigger(RecalcTrigger,Trigger3M)),NA())</f>
        <v>#N/A</v>
      </c>
      <c r="P3322" s="44">
        <f>IFERROR(_xll.qlIndexFixing(ONIndex6M,I3322,TRUE,_xll.ohTrigger(RecalcTrigger,Trigger6M)),NA())</f>
        <v>1.4347131392522527E-2</v>
      </c>
      <c r="Q3322" s="183">
        <f>IFERROR(_xll.qlIndexFixing(ONIndex1Y,I3322,TRUE,_xll.ohTrigger(RecalcTrigger,Trigger1Y)),NA())</f>
        <v>1.4399299982290614E-2</v>
      </c>
    </row>
    <row r="3323" spans="2:17" x14ac:dyDescent="0.2">
      <c r="B3323" s="39" t="s">
        <v>42</v>
      </c>
      <c r="D3323" s="42">
        <f>_xll.qlCalendarAdvance(Calendar,$D3322,B3323,"f",FALSE)</f>
        <v>62772</v>
      </c>
      <c r="E3323" s="177">
        <f>_xll.qlInterestRateIndexValueDate(IndexON,D3323)</f>
        <v>62772</v>
      </c>
      <c r="F3323" s="193">
        <f>IFERROR(_xll.qlIndexFixing(IndexON,D3323,TRUE,_xll.ohTrigger(RecalcTrigger,TriggerON)),NA())</f>
        <v>1.396455757301851E-2</v>
      </c>
      <c r="H3323" s="42">
        <f>_xll.qlCalendarAdvance(Calendar,$H3322,B3323,"f",FALSE)</f>
        <v>62772</v>
      </c>
      <c r="I3323" s="177">
        <f>_xll.qlInterestRateIndexValueDate(Index1M,$H3323)</f>
        <v>62774</v>
      </c>
      <c r="J3323" s="182">
        <f>IFERROR(_xll.qlIndexFixing(Index1M,$H3323,TRUE,_xll.ohTrigger(RecalcTrigger,Trigger1M)),NA())</f>
        <v>1.3888770342324885E-2</v>
      </c>
      <c r="K3323" s="44" t="e">
        <f>IFERROR(_xll.qlIndexFixing(Index3M,H3323,TRUE,_xll.ohTrigger(RecalcTrigger,Trigger3M)),NA())</f>
        <v>#N/A</v>
      </c>
      <c r="L3323" s="44">
        <f>IFERROR(_xll.qlIndexFixing(Index6M,$H3323,TRUE,_xll.ohTrigger(RecalcTrigger,Trigger6M)),NA())</f>
        <v>1.4465691345553469E-2</v>
      </c>
      <c r="M3323" s="183">
        <f>IFERROR(_xll.qlIndexFixing(Index1Y,$H3323,TRUE,_xll.ohTrigger(RecalcTrigger,Trigger1Y)),NA())</f>
        <v>1.4598287857495777E-2</v>
      </c>
      <c r="N3323" s="182">
        <f>IFERROR(_xll.qlIndexFixing(ONIndex1M,I3323,TRUE,_xll.ohTrigger(RecalcTrigger,Trigger1M)),NA())</f>
        <v>1.3875131451870359E-2</v>
      </c>
      <c r="O3323" s="44" t="e">
        <f>IFERROR(_xll.qlIndexFixing(ONIndex3M,I3323,TRUE,_xll.ohTrigger(RecalcTrigger,Trigger3M)),NA())</f>
        <v>#N/A</v>
      </c>
      <c r="P3323" s="44">
        <f>IFERROR(_xll.qlIndexFixing(ONIndex6M,I3323,TRUE,_xll.ohTrigger(RecalcTrigger,Trigger6M)),NA())</f>
        <v>1.4352257512690869E-2</v>
      </c>
      <c r="Q3323" s="183">
        <f>IFERROR(_xll.qlIndexFixing(ONIndex1Y,I3323,TRUE,_xll.ohTrigger(RecalcTrigger,Trigger1Y)),NA())</f>
        <v>1.4403012554700112E-2</v>
      </c>
    </row>
    <row r="3324" spans="2:17" x14ac:dyDescent="0.2">
      <c r="B3324" s="39" t="s">
        <v>42</v>
      </c>
      <c r="D3324" s="42">
        <f>_xll.qlCalendarAdvance(Calendar,$D3323,B3324,"f",FALSE)</f>
        <v>62779</v>
      </c>
      <c r="E3324" s="177">
        <f>_xll.qlInterestRateIndexValueDate(IndexON,D3324)</f>
        <v>62779</v>
      </c>
      <c r="F3324" s="193">
        <f>IFERROR(_xll.qlIndexFixing(IndexON,D3324,TRUE,_xll.ohTrigger(RecalcTrigger,TriggerON)),NA())</f>
        <v>1.3967185835426221E-2</v>
      </c>
      <c r="H3324" s="42">
        <f>_xll.qlCalendarAdvance(Calendar,$H3323,B3324,"f",FALSE)</f>
        <v>62779</v>
      </c>
      <c r="I3324" s="177">
        <f>_xll.qlInterestRateIndexValueDate(Index1M,$H3324)</f>
        <v>62781</v>
      </c>
      <c r="J3324" s="182">
        <f>IFERROR(_xll.qlIndexFixing(Index1M,$H3324,TRUE,_xll.ohTrigger(RecalcTrigger,Trigger1M)),NA())</f>
        <v>1.389201455928496E-2</v>
      </c>
      <c r="K3324" s="44" t="e">
        <f>IFERROR(_xll.qlIndexFixing(Index3M,H3324,TRUE,_xll.ohTrigger(RecalcTrigger,Trigger3M)),NA())</f>
        <v>#N/A</v>
      </c>
      <c r="L3324" s="44">
        <f>IFERROR(_xll.qlIndexFixing(Index6M,$H3324,TRUE,_xll.ohTrigger(RecalcTrigger,Trigger6M)),NA())</f>
        <v>1.4470578871062616E-2</v>
      </c>
      <c r="M3324" s="183">
        <f>IFERROR(_xll.qlIndexFixing(Index1Y,$H3324,TRUE,_xll.ohTrigger(RecalcTrigger,Trigger1Y)),NA())</f>
        <v>1.4601609112673613E-2</v>
      </c>
      <c r="N3324" s="182">
        <f>IFERROR(_xll.qlIndexFixing(ONIndex1M,I3324,TRUE,_xll.ohTrigger(RecalcTrigger,Trigger1M)),NA())</f>
        <v>1.3878393072443984E-2</v>
      </c>
      <c r="O3324" s="44" t="e">
        <f>IFERROR(_xll.qlIndexFixing(ONIndex3M,I3324,TRUE,_xll.ohTrigger(RecalcTrigger,Trigger3M)),NA())</f>
        <v>#N/A</v>
      </c>
      <c r="P3324" s="44">
        <f>IFERROR(_xll.qlIndexFixing(ONIndex6M,I3324,TRUE,_xll.ohTrigger(RecalcTrigger,Trigger6M)),NA())</f>
        <v>1.43573634219063E-2</v>
      </c>
      <c r="Q3324" s="183">
        <f>IFERROR(_xll.qlIndexFixing(ONIndex1Y,I3324,TRUE,_xll.ohTrigger(RecalcTrigger,Trigger1Y)),NA())</f>
        <v>1.440670909417463E-2</v>
      </c>
    </row>
    <row r="3325" spans="2:17" x14ac:dyDescent="0.2">
      <c r="B3325" s="39" t="s">
        <v>42</v>
      </c>
      <c r="D3325" s="42">
        <f>_xll.qlCalendarAdvance(Calendar,$D3324,B3325,"f",FALSE)</f>
        <v>62786</v>
      </c>
      <c r="E3325" s="177">
        <f>_xll.qlInterestRateIndexValueDate(IndexON,D3325)</f>
        <v>62786</v>
      </c>
      <c r="F3325" s="193">
        <f>IFERROR(_xll.qlIndexFixing(IndexON,D3325,TRUE,_xll.ohTrigger(RecalcTrigger,TriggerON)),NA())</f>
        <v>1.3969803726610053E-2</v>
      </c>
      <c r="H3325" s="42">
        <f>_xll.qlCalendarAdvance(Calendar,$H3324,B3325,"f",FALSE)</f>
        <v>62786</v>
      </c>
      <c r="I3325" s="177">
        <f>_xll.qlInterestRateIndexValueDate(Index1M,$H3325)</f>
        <v>62788</v>
      </c>
      <c r="J3325" s="182">
        <f>IFERROR(_xll.qlIndexFixing(Index1M,$H3325,TRUE,_xll.ohTrigger(RecalcTrigger,Trigger1M)),NA())</f>
        <v>1.3895245791024635E-2</v>
      </c>
      <c r="K3325" s="44" t="e">
        <f>IFERROR(_xll.qlIndexFixing(Index3M,H3325,TRUE,_xll.ohTrigger(RecalcTrigger,Trigger3M)),NA())</f>
        <v>#N/A</v>
      </c>
      <c r="L3325" s="44">
        <f>IFERROR(_xll.qlIndexFixing(Index6M,$H3325,TRUE,_xll.ohTrigger(RecalcTrigger,Trigger6M)),NA())</f>
        <v>1.4475445572853188E-2</v>
      </c>
      <c r="M3325" s="183">
        <f>IFERROR(_xll.qlIndexFixing(Index1Y,$H3325,TRUE,_xll.ohTrigger(RecalcTrigger,Trigger1Y)),NA())</f>
        <v>1.4604913345941481E-2</v>
      </c>
      <c r="N3325" s="182">
        <f>IFERROR(_xll.qlIndexFixing(ONIndex1M,I3325,TRUE,_xll.ohTrigger(RecalcTrigger,Trigger1M)),NA())</f>
        <v>1.3881641759603269E-2</v>
      </c>
      <c r="O3325" s="44" t="e">
        <f>IFERROR(_xll.qlIndexFixing(ONIndex3M,I3325,TRUE,_xll.ohTrigger(RecalcTrigger,Trigger3M)),NA())</f>
        <v>#N/A</v>
      </c>
      <c r="P3325" s="44">
        <f>IFERROR(_xll.qlIndexFixing(ONIndex6M,I3325,TRUE,_xll.ohTrigger(RecalcTrigger,Trigger6M)),NA())</f>
        <v>1.4362449084357465E-2</v>
      </c>
      <c r="Q3325" s="183">
        <f>IFERROR(_xll.qlIndexFixing(ONIndex1Y,I3325,TRUE,_xll.ohTrigger(RecalcTrigger,Trigger1Y)),NA())</f>
        <v>1.441038957249674E-2</v>
      </c>
    </row>
    <row r="3326" spans="2:17" x14ac:dyDescent="0.2">
      <c r="B3326" s="39" t="s">
        <v>42</v>
      </c>
      <c r="D3326" s="42">
        <f>_xll.qlCalendarAdvance(Calendar,$D3325,B3326,"f",FALSE)</f>
        <v>62793</v>
      </c>
      <c r="E3326" s="177">
        <f>_xll.qlInterestRateIndexValueDate(IndexON,D3326)</f>
        <v>62793</v>
      </c>
      <c r="F3326" s="193">
        <f>IFERROR(_xll.qlIndexFixing(IndexON,D3326,TRUE,_xll.ohTrigger(RecalcTrigger,TriggerON)),NA())</f>
        <v>1.3972411228344583E-2</v>
      </c>
      <c r="H3326" s="42">
        <f>_xll.qlCalendarAdvance(Calendar,$H3325,B3326,"f",FALSE)</f>
        <v>62793</v>
      </c>
      <c r="I3326" s="177">
        <f>_xll.qlInterestRateIndexValueDate(Index1M,$H3326)</f>
        <v>62795</v>
      </c>
      <c r="J3326" s="182">
        <f>IFERROR(_xll.qlIndexFixing(Index1M,$H3326,TRUE,_xll.ohTrigger(RecalcTrigger,Trigger1M)),NA())</f>
        <v>1.3898464014839573E-2</v>
      </c>
      <c r="K3326" s="44" t="e">
        <f>IFERROR(_xll.qlIndexFixing(Index3M,H3326,TRUE,_xll.ohTrigger(RecalcTrigger,Trigger3M)),NA())</f>
        <v>#N/A</v>
      </c>
      <c r="L3326" s="44">
        <f>IFERROR(_xll.qlIndexFixing(Index6M,$H3326,TRUE,_xll.ohTrigger(RecalcTrigger,Trigger6M)),NA())</f>
        <v>1.4480920787619516E-2</v>
      </c>
      <c r="M3326" s="183">
        <f>IFERROR(_xll.qlIndexFixing(Index1Y,$H3326,TRUE,_xll.ohTrigger(RecalcTrigger,Trigger1Y)),NA())</f>
        <v>1.4608200528556502E-2</v>
      </c>
      <c r="N3326" s="182">
        <f>IFERROR(_xll.qlIndexFixing(ONIndex1M,I3326,TRUE,_xll.ohTrigger(RecalcTrigger,Trigger1M)),NA())</f>
        <v>1.3884877490806247E-2</v>
      </c>
      <c r="O3326" s="44" t="e">
        <f>IFERROR(_xll.qlIndexFixing(ONIndex3M,I3326,TRUE,_xll.ohTrigger(RecalcTrigger,Trigger3M)),NA())</f>
        <v>#N/A</v>
      </c>
      <c r="P3326" s="44">
        <f>IFERROR(_xll.qlIndexFixing(ONIndex6M,I3326,TRUE,_xll.ohTrigger(RecalcTrigger,Trigger6M)),NA())</f>
        <v>1.4367514465032372E-2</v>
      </c>
      <c r="Q3326" s="183">
        <f>IFERROR(_xll.qlIndexFixing(ONIndex1Y,I3326,TRUE,_xll.ohTrigger(RecalcTrigger,Trigger1Y)),NA())</f>
        <v>1.441405396152895E-2</v>
      </c>
    </row>
    <row r="3327" spans="2:17" x14ac:dyDescent="0.2">
      <c r="B3327" s="39" t="s">
        <v>42</v>
      </c>
      <c r="D3327" s="42">
        <f>_xll.qlCalendarAdvance(Calendar,$D3326,B3327,"f",FALSE)</f>
        <v>62800</v>
      </c>
      <c r="E3327" s="177">
        <f>_xll.qlInterestRateIndexValueDate(IndexON,D3327)</f>
        <v>62800</v>
      </c>
      <c r="F3327" s="193">
        <f>IFERROR(_xll.qlIndexFixing(IndexON,D3327,TRUE,_xll.ohTrigger(RecalcTrigger,TriggerON)),NA())</f>
        <v>1.3975008322404392E-2</v>
      </c>
      <c r="H3327" s="42">
        <f>_xll.qlCalendarAdvance(Calendar,$H3326,B3327,"f",FALSE)</f>
        <v>62800</v>
      </c>
      <c r="I3327" s="177">
        <f>_xll.qlInterestRateIndexValueDate(Index1M,$H3327)</f>
        <v>62802</v>
      </c>
      <c r="J3327" s="182">
        <f>IFERROR(_xll.qlIndexFixing(Index1M,$H3327,TRUE,_xll.ohTrigger(RecalcTrigger,Trigger1M)),NA())</f>
        <v>1.3901669208012946E-2</v>
      </c>
      <c r="K3327" s="44" t="e">
        <f>IFERROR(_xll.qlIndexFixing(Index3M,H3327,TRUE,_xll.ohTrigger(RecalcTrigger,Trigger3M)),NA())</f>
        <v>#N/A</v>
      </c>
      <c r="L3327" s="44">
        <f>IFERROR(_xll.qlIndexFixing(Index6M,$H3327,TRUE,_xll.ohTrigger(RecalcTrigger,Trigger6M)),NA())</f>
        <v>1.4485744422589439E-2</v>
      </c>
      <c r="M3327" s="183">
        <f>IFERROR(_xll.qlIndexFixing(Index1Y,$H3327,TRUE,_xll.ohTrigger(RecalcTrigger,Trigger1Y)),NA())</f>
        <v>1.4611470631774714E-2</v>
      </c>
      <c r="N3327" s="182">
        <f>IFERROR(_xll.qlIndexFixing(ONIndex1M,I3327,TRUE,_xll.ohTrigger(RecalcTrigger,Trigger1M)),NA())</f>
        <v>1.388810024327114E-2</v>
      </c>
      <c r="O3327" s="44" t="e">
        <f>IFERROR(_xll.qlIndexFixing(ONIndex3M,I3327,TRUE,_xll.ohTrigger(RecalcTrigger,Trigger3M)),NA())</f>
        <v>#N/A</v>
      </c>
      <c r="P3327" s="44">
        <f>IFERROR(_xll.qlIndexFixing(ONIndex6M,I3327,TRUE,_xll.ohTrigger(RecalcTrigger,Trigger6M)),NA())</f>
        <v>1.4372559528199602E-2</v>
      </c>
      <c r="Q3327" s="183">
        <f>IFERROR(_xll.qlIndexFixing(ONIndex1Y,I3327,TRUE,_xll.ohTrigger(RecalcTrigger,Trigger1Y)),NA())</f>
        <v>1.4417702233133767E-2</v>
      </c>
    </row>
    <row r="3328" spans="2:17" x14ac:dyDescent="0.2">
      <c r="B3328" s="39" t="s">
        <v>42</v>
      </c>
      <c r="D3328" s="42">
        <f>_xll.qlCalendarAdvance(Calendar,$D3327,B3328,"f",FALSE)</f>
        <v>62807</v>
      </c>
      <c r="E3328" s="177">
        <f>_xll.qlInterestRateIndexValueDate(IndexON,D3328)</f>
        <v>62807</v>
      </c>
      <c r="F3328" s="193">
        <f>IFERROR(_xll.qlIndexFixing(IndexON,D3328,TRUE,_xll.ohTrigger(RecalcTrigger,TriggerON)),NA())</f>
        <v>1.3977594990643993E-2</v>
      </c>
      <c r="H3328" s="42">
        <f>_xll.qlCalendarAdvance(Calendar,$H3327,B3328,"f",FALSE)</f>
        <v>62807</v>
      </c>
      <c r="I3328" s="177">
        <f>_xll.qlInterestRateIndexValueDate(Index1M,$H3328)</f>
        <v>62809</v>
      </c>
      <c r="J3328" s="182">
        <f>IFERROR(_xll.qlIndexFixing(Index1M,$H3328,TRUE,_xll.ohTrigger(RecalcTrigger,Trigger1M)),NA())</f>
        <v>1.3904861347842912E-2</v>
      </c>
      <c r="K3328" s="44" t="e">
        <f>IFERROR(_xll.qlIndexFixing(Index3M,H3328,TRUE,_xll.ohTrigger(RecalcTrigger,Trigger3M)),NA())</f>
        <v>#N/A</v>
      </c>
      <c r="L3328" s="44">
        <f>IFERROR(_xll.qlIndexFixing(Index6M,$H3328,TRUE,_xll.ohTrigger(RecalcTrigger,Trigger6M)),NA())</f>
        <v>1.4490547122795494E-2</v>
      </c>
      <c r="M3328" s="183">
        <f>IFERROR(_xll.qlIndexFixing(Index1Y,$H3328,TRUE,_xll.ohTrigger(RecalcTrigger,Trigger1Y)),NA())</f>
        <v>1.461472362685389E-2</v>
      </c>
      <c r="N3328" s="182">
        <f>IFERROR(_xll.qlIndexFixing(ONIndex1M,I3328,TRUE,_xll.ohTrigger(RecalcTrigger,Trigger1M)),NA())</f>
        <v>1.3891309994376044E-2</v>
      </c>
      <c r="O3328" s="44" t="e">
        <f>IFERROR(_xll.qlIndexFixing(ONIndex3M,I3328,TRUE,_xll.ohTrigger(RecalcTrigger,Trigger3M)),NA())</f>
        <v>#N/A</v>
      </c>
      <c r="P3328" s="44">
        <f>IFERROR(_xll.qlIndexFixing(ONIndex6M,I3328,TRUE,_xll.ohTrigger(RecalcTrigger,Trigger6M)),NA())</f>
        <v>1.4377584238287611E-2</v>
      </c>
      <c r="Q3328" s="183">
        <f>IFERROR(_xll.qlIndexFixing(ONIndex1Y,I3328,TRUE,_xll.ohTrigger(RecalcTrigger,Trigger1Y)),NA())</f>
        <v>1.4421334359093763E-2</v>
      </c>
    </row>
    <row r="3329" spans="2:17" x14ac:dyDescent="0.2">
      <c r="B3329" s="39" t="s">
        <v>42</v>
      </c>
      <c r="D3329" s="42">
        <f>_xll.qlCalendarAdvance(Calendar,$D3328,B3329,"f",FALSE)</f>
        <v>62814</v>
      </c>
      <c r="E3329" s="177">
        <f>_xll.qlInterestRateIndexValueDate(IndexON,D3329)</f>
        <v>62814</v>
      </c>
      <c r="F3329" s="193">
        <f>IFERROR(_xll.qlIndexFixing(IndexON,D3329,TRUE,_xll.ohTrigger(RecalcTrigger,TriggerON)),NA())</f>
        <v>1.3980171214837966E-2</v>
      </c>
      <c r="H3329" s="42">
        <f>_xll.qlCalendarAdvance(Calendar,$H3328,B3329,"f",FALSE)</f>
        <v>62814</v>
      </c>
      <c r="I3329" s="177">
        <f>_xll.qlInterestRateIndexValueDate(Index1M,$H3329)</f>
        <v>62816</v>
      </c>
      <c r="J3329" s="182">
        <f>IFERROR(_xll.qlIndexFixing(Index1M,$H3329,TRUE,_xll.ohTrigger(RecalcTrigger,Trigger1M)),NA())</f>
        <v>1.3908040411617639E-2</v>
      </c>
      <c r="K3329" s="44" t="e">
        <f>IFERROR(_xll.qlIndexFixing(Index3M,H3329,TRUE,_xll.ohTrigger(RecalcTrigger,Trigger3M)),NA())</f>
        <v>#N/A</v>
      </c>
      <c r="L3329" s="44">
        <f>IFERROR(_xll.qlIndexFixing(Index6M,$H3329,TRUE,_xll.ohTrigger(RecalcTrigger,Trigger6M)),NA())</f>
        <v>1.4495328852331976E-2</v>
      </c>
      <c r="M3329" s="183">
        <f>IFERROR(_xll.qlIndexFixing(Index1Y,$H3329,TRUE,_xll.ohTrigger(RecalcTrigger,Trigger1Y)),NA())</f>
        <v>1.4618474525580358E-2</v>
      </c>
      <c r="N3329" s="182">
        <f>IFERROR(_xll.qlIndexFixing(ONIndex1M,I3329,TRUE,_xll.ohTrigger(RecalcTrigger,Trigger1M)),NA())</f>
        <v>1.3894962332248184E-2</v>
      </c>
      <c r="O3329" s="44" t="e">
        <f>IFERROR(_xll.qlIndexFixing(ONIndex3M,I3329,TRUE,_xll.ohTrigger(RecalcTrigger,Trigger3M)),NA())</f>
        <v>#N/A</v>
      </c>
      <c r="P3329" s="44">
        <f>IFERROR(_xll.qlIndexFixing(ONIndex6M,I3329,TRUE,_xll.ohTrigger(RecalcTrigger,Trigger6M)),NA())</f>
        <v>1.4383301796554449E-2</v>
      </c>
      <c r="Q3329" s="183">
        <f>IFERROR(_xll.qlIndexFixing(ONIndex1Y,I3329,TRUE,_xll.ohTrigger(RecalcTrigger,Trigger1Y)),NA())</f>
        <v>1.4425465554079864E-2</v>
      </c>
    </row>
    <row r="3330" spans="2:17" x14ac:dyDescent="0.2">
      <c r="B3330" s="39" t="s">
        <v>42</v>
      </c>
      <c r="D3330" s="42">
        <f>_xll.qlCalendarAdvance(Calendar,$D3329,B3330,"f",FALSE)</f>
        <v>62821</v>
      </c>
      <c r="E3330" s="177">
        <f>_xll.qlInterestRateIndexValueDate(IndexON,D3330)</f>
        <v>62821</v>
      </c>
      <c r="F3330" s="193">
        <f>IFERROR(_xll.qlIndexFixing(IndexON,D3330,TRUE,_xll.ohTrigger(RecalcTrigger,TriggerON)),NA())</f>
        <v>1.3982736976680954E-2</v>
      </c>
      <c r="H3330" s="42">
        <f>_xll.qlCalendarAdvance(Calendar,$H3329,B3330,"f",FALSE)</f>
        <v>62821</v>
      </c>
      <c r="I3330" s="177">
        <f>_xll.qlInterestRateIndexValueDate(Index1M,$H3330)</f>
        <v>62823</v>
      </c>
      <c r="J3330" s="182">
        <f>IFERROR(_xll.qlIndexFixing(Index1M,$H3330,TRUE,_xll.ohTrigger(RecalcTrigger,Trigger1M)),NA())</f>
        <v>1.3909725201881147E-2</v>
      </c>
      <c r="K3330" s="44" t="e">
        <f>IFERROR(_xll.qlIndexFixing(Index3M,H3330,TRUE,_xll.ohTrigger(RecalcTrigger,Trigger3M)),NA())</f>
        <v>#N/A</v>
      </c>
      <c r="L3330" s="44">
        <f>IFERROR(_xll.qlIndexFixing(Index6M,$H3330,TRUE,_xll.ohTrigger(RecalcTrigger,Trigger6M)),NA())</f>
        <v>1.4499465469449751E-2</v>
      </c>
      <c r="M3330" s="183">
        <f>IFERROR(_xll.qlIndexFixing(Index1Y,$H3330,TRUE,_xll.ohTrigger(RecalcTrigger,Trigger1Y)),NA())</f>
        <v>1.4619635838694143E-2</v>
      </c>
      <c r="N3330" s="182">
        <f>IFERROR(_xll.qlIndexFixing(ONIndex1M,I3330,TRUE,_xll.ohTrigger(RecalcTrigger,Trigger1M)),NA())</f>
        <v>1.3898144146820002E-2</v>
      </c>
      <c r="O3330" s="44" t="e">
        <f>IFERROR(_xll.qlIndexFixing(ONIndex3M,I3330,TRUE,_xll.ohTrigger(RecalcTrigger,Trigger3M)),NA())</f>
        <v>#N/A</v>
      </c>
      <c r="P3330" s="44">
        <f>IFERROR(_xll.qlIndexFixing(ONIndex6M,I3330,TRUE,_xll.ohTrigger(RecalcTrigger,Trigger6M)),NA())</f>
        <v>1.4388282773545313E-2</v>
      </c>
      <c r="Q3330" s="183">
        <f>IFERROR(_xll.qlIndexFixing(ONIndex1Y,I3330,TRUE,_xll.ohTrigger(RecalcTrigger,Trigger1Y)),NA())</f>
        <v>1.4429062987391106E-2</v>
      </c>
    </row>
    <row r="3331" spans="2:17" x14ac:dyDescent="0.2">
      <c r="B3331" s="39" t="s">
        <v>42</v>
      </c>
      <c r="D3331" s="42">
        <f>_xll.qlCalendarAdvance(Calendar,$D3330,B3331,"f",FALSE)</f>
        <v>62828</v>
      </c>
      <c r="E3331" s="177">
        <f>_xll.qlInterestRateIndexValueDate(IndexON,D3331)</f>
        <v>62828</v>
      </c>
      <c r="F3331" s="193">
        <f>IFERROR(_xll.qlIndexFixing(IndexON,D3331,TRUE,_xll.ohTrigger(RecalcTrigger,TriggerON)),NA())</f>
        <v>1.3985292257947535E-2</v>
      </c>
      <c r="H3331" s="42">
        <f>_xll.qlCalendarAdvance(Calendar,$H3330,B3331,"f",FALSE)</f>
        <v>62828</v>
      </c>
      <c r="I3331" s="177">
        <f>_xll.qlInterestRateIndexValueDate(Index1M,$H3331)</f>
        <v>62830</v>
      </c>
      <c r="J3331" s="182">
        <f>IFERROR(_xll.qlIndexFixing(Index1M,$H3331,TRUE,_xll.ohTrigger(RecalcTrigger,Trigger1M)),NA())</f>
        <v>1.3914359220146555E-2</v>
      </c>
      <c r="K3331" s="44" t="e">
        <f>IFERROR(_xll.qlIndexFixing(Index3M,H3331,TRUE,_xll.ohTrigger(RecalcTrigger,Trigger3M)),NA())</f>
        <v>#N/A</v>
      </c>
      <c r="L3331" s="44">
        <f>IFERROR(_xll.qlIndexFixing(Index6M,$H3331,TRUE,_xll.ohTrigger(RecalcTrigger,Trigger6M)),NA())</f>
        <v>1.4504206474986481E-2</v>
      </c>
      <c r="M3331" s="183">
        <f>IFERROR(_xll.qlIndexFixing(Index1Y,$H3331,TRUE,_xll.ohTrigger(RecalcTrigger,Trigger1Y)),NA())</f>
        <v>1.4624379675833637E-2</v>
      </c>
      <c r="N3331" s="182">
        <f>IFERROR(_xll.qlIndexFixing(ONIndex1M,I3331,TRUE,_xll.ohTrigger(RecalcTrigger,Trigger1M)),NA())</f>
        <v>1.390086101275223E-2</v>
      </c>
      <c r="O3331" s="44" t="e">
        <f>IFERROR(_xll.qlIndexFixing(ONIndex3M,I3331,TRUE,_xll.ohTrigger(RecalcTrigger,Trigger3M)),NA())</f>
        <v>#N/A</v>
      </c>
      <c r="P3331" s="44">
        <f>IFERROR(_xll.qlIndexFixing(ONIndex6M,I3331,TRUE,_xll.ohTrigger(RecalcTrigger,Trigger6M)),NA())</f>
        <v>1.4392535895639824E-2</v>
      </c>
      <c r="Q3331" s="183">
        <f>IFERROR(_xll.qlIndexFixing(ONIndex1Y,I3331,TRUE,_xll.ohTrigger(RecalcTrigger,Trigger1Y)),NA())</f>
        <v>1.4432133581969708E-2</v>
      </c>
    </row>
    <row r="3332" spans="2:17" x14ac:dyDescent="0.2">
      <c r="B3332" s="39" t="s">
        <v>42</v>
      </c>
      <c r="D3332" s="42">
        <f>_xll.qlCalendarAdvance(Calendar,$D3331,B3332,"f",FALSE)</f>
        <v>62835</v>
      </c>
      <c r="E3332" s="177">
        <f>_xll.qlInterestRateIndexValueDate(IndexON,D3332)</f>
        <v>62835</v>
      </c>
      <c r="F3332" s="193">
        <f>IFERROR(_xll.qlIndexFixing(IndexON,D3332,TRUE,_xll.ohTrigger(RecalcTrigger,TriggerON)),NA())</f>
        <v>1.3987837040652096E-2</v>
      </c>
      <c r="H3332" s="42">
        <f>_xll.qlCalendarAdvance(Calendar,$H3331,B3332,"f",FALSE)</f>
        <v>62835</v>
      </c>
      <c r="I3332" s="177">
        <f>_xll.qlInterestRateIndexValueDate(Index1M,$H3332)</f>
        <v>62837</v>
      </c>
      <c r="J3332" s="182">
        <f>IFERROR(_xll.qlIndexFixing(Index1M,$H3332,TRUE,_xll.ohTrigger(RecalcTrigger,Trigger1M)),NA())</f>
        <v>1.3917498919492066E-2</v>
      </c>
      <c r="K3332" s="44" t="e">
        <f>IFERROR(_xll.qlIndexFixing(Index3M,H3332,TRUE,_xll.ohTrigger(RecalcTrigger,Trigger3M)),NA())</f>
        <v>#N/A</v>
      </c>
      <c r="L3332" s="44">
        <f>IFERROR(_xll.qlIndexFixing(Index6M,$H3332,TRUE,_xll.ohTrigger(RecalcTrigger,Trigger6M)),NA())</f>
        <v>1.4508926405494454E-2</v>
      </c>
      <c r="M3332" s="183">
        <f>IFERROR(_xll.qlIndexFixing(Index1Y,$H3332,TRUE,_xll.ohTrigger(RecalcTrigger,Trigger1Y)),NA())</f>
        <v>1.4627563950937016E-2</v>
      </c>
      <c r="N3332" s="182">
        <f>IFERROR(_xll.qlIndexFixing(ONIndex1M,I3332,TRUE,_xll.ohTrigger(RecalcTrigger,Trigger1M)),NA())</f>
        <v>1.3904018531638584E-2</v>
      </c>
      <c r="O3332" s="44" t="e">
        <f>IFERROR(_xll.qlIndexFixing(ONIndex3M,I3332,TRUE,_xll.ohTrigger(RecalcTrigger,Trigger3M)),NA())</f>
        <v>#N/A</v>
      </c>
      <c r="P3332" s="44">
        <f>IFERROR(_xll.qlIndexFixing(ONIndex6M,I3332,TRUE,_xll.ohTrigger(RecalcTrigger,Trigger6M)),NA())</f>
        <v>1.4397478838974465E-2</v>
      </c>
      <c r="Q3332" s="183">
        <f>IFERROR(_xll.qlIndexFixing(ONIndex1Y,I3332,TRUE,_xll.ohTrigger(RecalcTrigger,Trigger1Y)),NA())</f>
        <v>1.443570084389556E-2</v>
      </c>
    </row>
    <row r="3333" spans="2:17" x14ac:dyDescent="0.2">
      <c r="B3333" s="39" t="s">
        <v>42</v>
      </c>
      <c r="D3333" s="42">
        <f>_xll.qlCalendarAdvance(Calendar,$D3332,B3333,"f",FALSE)</f>
        <v>62842</v>
      </c>
      <c r="E3333" s="177">
        <f>_xll.qlInterestRateIndexValueDate(IndexON,D3333)</f>
        <v>62842</v>
      </c>
      <c r="F3333" s="193">
        <f>IFERROR(_xll.qlIndexFixing(IndexON,D3333,TRUE,_xll.ohTrigger(RecalcTrigger,TriggerON)),NA())</f>
        <v>1.3990371306569216E-2</v>
      </c>
      <c r="H3333" s="42">
        <f>_xll.qlCalendarAdvance(Calendar,$H3332,B3333,"f",FALSE)</f>
        <v>62842</v>
      </c>
      <c r="I3333" s="177">
        <f>_xll.qlInterestRateIndexValueDate(Index1M,$H3333)</f>
        <v>62844</v>
      </c>
      <c r="J3333" s="182">
        <f>IFERROR(_xll.qlIndexFixing(Index1M,$H3333,TRUE,_xll.ohTrigger(RecalcTrigger,Trigger1M)),NA())</f>
        <v>1.3920625451935009E-2</v>
      </c>
      <c r="K3333" s="44" t="e">
        <f>IFERROR(_xll.qlIndexFixing(Index3M,H3333,TRUE,_xll.ohTrigger(RecalcTrigger,Trigger3M)),NA())</f>
        <v>#N/A</v>
      </c>
      <c r="L3333" s="44">
        <f>IFERROR(_xll.qlIndexFixing(Index6M,$H3333,TRUE,_xll.ohTrigger(RecalcTrigger,Trigger6M)),NA())</f>
        <v>1.4513625225073597E-2</v>
      </c>
      <c r="M3333" s="183">
        <f>IFERROR(_xll.qlIndexFixing(Index1Y,$H3333,TRUE,_xll.ohTrigger(RecalcTrigger,Trigger1Y)),NA())</f>
        <v>1.4630730974193921E-2</v>
      </c>
      <c r="N3333" s="182">
        <f>IFERROR(_xll.qlIndexFixing(ONIndex1M,I3333,TRUE,_xll.ohTrigger(RecalcTrigger,Trigger1M)),NA())</f>
        <v>1.3907162935735684E-2</v>
      </c>
      <c r="O3333" s="44" t="e">
        <f>IFERROR(_xll.qlIndexFixing(ONIndex3M,I3333,TRUE,_xll.ohTrigger(RecalcTrigger,Trigger3M)),NA())</f>
        <v>#N/A</v>
      </c>
      <c r="P3333" s="44">
        <f>IFERROR(_xll.qlIndexFixing(ONIndex6M,I3333,TRUE,_xll.ohTrigger(RecalcTrigger,Trigger6M)),NA())</f>
        <v>1.4402401251611963E-2</v>
      </c>
      <c r="Q3333" s="183">
        <f>IFERROR(_xll.qlIndexFixing(ONIndex1Y,I3333,TRUE,_xll.ohTrigger(RecalcTrigger,Trigger1Y)),NA())</f>
        <v>1.4439251819569066E-2</v>
      </c>
    </row>
    <row r="3334" spans="2:17" x14ac:dyDescent="0.2">
      <c r="B3334" s="39" t="s">
        <v>42</v>
      </c>
      <c r="D3334" s="42">
        <f>_xll.qlCalendarAdvance(Calendar,$D3333,B3334,"f",FALSE)</f>
        <v>62849</v>
      </c>
      <c r="E3334" s="177">
        <f>_xll.qlInterestRateIndexValueDate(IndexON,D3334)</f>
        <v>62849</v>
      </c>
      <c r="F3334" s="193">
        <f>IFERROR(_xll.qlIndexFixing(IndexON,D3334,TRUE,_xll.ohTrigger(RecalcTrigger,TriggerON)),NA())</f>
        <v>1.399289503715373E-2</v>
      </c>
      <c r="H3334" s="42">
        <f>_xll.qlCalendarAdvance(Calendar,$H3333,B3334,"f",FALSE)</f>
        <v>62849</v>
      </c>
      <c r="I3334" s="177">
        <f>_xll.qlInterestRateIndexValueDate(Index1M,$H3334)</f>
        <v>62851</v>
      </c>
      <c r="J3334" s="182">
        <f>IFERROR(_xll.qlIndexFixing(Index1M,$H3334,TRUE,_xll.ohTrigger(RecalcTrigger,Trigger1M)),NA())</f>
        <v>1.3923738794771046E-2</v>
      </c>
      <c r="K3334" s="44" t="e">
        <f>IFERROR(_xll.qlIndexFixing(Index3M,H3334,TRUE,_xll.ohTrigger(RecalcTrigger,Trigger3M)),NA())</f>
        <v>#N/A</v>
      </c>
      <c r="L3334" s="44">
        <f>IFERROR(_xll.qlIndexFixing(Index6M,$H3334,TRUE,_xll.ohTrigger(RecalcTrigger,Trigger6M)),NA())</f>
        <v>1.4518302897821642E-2</v>
      </c>
      <c r="M3334" s="183">
        <f>IFERROR(_xll.qlIndexFixing(Index1Y,$H3334,TRUE,_xll.ohTrigger(RecalcTrigger,Trigger1Y)),NA())</f>
        <v>1.463388071686517E-2</v>
      </c>
      <c r="N3334" s="182">
        <f>IFERROR(_xll.qlIndexFixing(ONIndex1M,I3334,TRUE,_xll.ohTrigger(RecalcTrigger,Trigger1M)),NA())</f>
        <v>1.3910294202581497E-2</v>
      </c>
      <c r="O3334" s="44" t="e">
        <f>IFERROR(_xll.qlIndexFixing(ONIndex3M,I3334,TRUE,_xll.ohTrigger(RecalcTrigger,Trigger3M)),NA())</f>
        <v>#N/A</v>
      </c>
      <c r="P3334" s="44">
        <f>IFERROR(_xll.qlIndexFixing(ONIndex6M,I3334,TRUE,_xll.ohTrigger(RecalcTrigger,Trigger6M)),NA())</f>
        <v>1.4407303098460389E-2</v>
      </c>
      <c r="Q3334" s="183">
        <f>IFERROR(_xll.qlIndexFixing(ONIndex1Y,I3334,TRUE,_xll.ohTrigger(RecalcTrigger,Trigger1Y)),NA())</f>
        <v>1.4442786480772796E-2</v>
      </c>
    </row>
    <row r="3335" spans="2:17" x14ac:dyDescent="0.2">
      <c r="B3335" s="39" t="s">
        <v>42</v>
      </c>
      <c r="D3335" s="42">
        <f>_xll.qlCalendarAdvance(Calendar,$D3334,B3335,"f",FALSE)</f>
        <v>62856</v>
      </c>
      <c r="E3335" s="177">
        <f>_xll.qlInterestRateIndexValueDate(IndexON,D3335)</f>
        <v>62856</v>
      </c>
      <c r="F3335" s="193">
        <f>IFERROR(_xll.qlIndexFixing(IndexON,D3335,TRUE,_xll.ohTrigger(RecalcTrigger,TriggerON)),NA())</f>
        <v>1.399540821449996E-2</v>
      </c>
      <c r="H3335" s="42">
        <f>_xll.qlCalendarAdvance(Calendar,$H3334,B3335,"f",FALSE)</f>
        <v>62856</v>
      </c>
      <c r="I3335" s="177">
        <f>_xll.qlInterestRateIndexValueDate(Index1M,$H3335)</f>
        <v>62858</v>
      </c>
      <c r="J3335" s="182">
        <f>IFERROR(_xll.qlIndexFixing(Index1M,$H3335,TRUE,_xll.ohTrigger(RecalcTrigger,Trigger1M)),NA())</f>
        <v>1.3925370071595356E-2</v>
      </c>
      <c r="K3335" s="44" t="e">
        <f>IFERROR(_xll.qlIndexFixing(Index3M,H3335,TRUE,_xll.ohTrigger(RecalcTrigger,Trigger3M)),NA())</f>
        <v>#N/A</v>
      </c>
      <c r="L3335" s="44">
        <f>IFERROR(_xll.qlIndexFixing(Index6M,$H3335,TRUE,_xll.ohTrigger(RecalcTrigger,Trigger6M)),NA())</f>
        <v>1.4522959387841148E-2</v>
      </c>
      <c r="M3335" s="183">
        <f>IFERROR(_xll.qlIndexFixing(Index1Y,$H3335,TRUE,_xll.ohTrigger(RecalcTrigger,Trigger1Y)),NA())</f>
        <v>1.4637013150211792E-2</v>
      </c>
      <c r="N3335" s="182">
        <f>IFERROR(_xll.qlIndexFixing(ONIndex1M,I3335,TRUE,_xll.ohTrigger(RecalcTrigger,Trigger1M)),NA())</f>
        <v>1.3913412309234374E-2</v>
      </c>
      <c r="O3335" s="44" t="e">
        <f>IFERROR(_xll.qlIndexFixing(ONIndex3M,I3335,TRUE,_xll.ohTrigger(RecalcTrigger,Trigger3M)),NA())</f>
        <v>#N/A</v>
      </c>
      <c r="P3335" s="44">
        <f>IFERROR(_xll.qlIndexFixing(ONIndex6M,I3335,TRUE,_xll.ohTrigger(RecalcTrigger,Trigger6M)),NA())</f>
        <v>1.4412184343868262E-2</v>
      </c>
      <c r="Q3335" s="183">
        <f>IFERROR(_xll.qlIndexFixing(ONIndex1Y,I3335,TRUE,_xll.ohTrigger(RecalcTrigger,Trigger1Y)),NA())</f>
        <v>1.4446304799209386E-2</v>
      </c>
    </row>
    <row r="3336" spans="2:17" x14ac:dyDescent="0.2">
      <c r="B3336" s="39" t="s">
        <v>42</v>
      </c>
      <c r="D3336" s="42">
        <f>_xll.qlCalendarAdvance(Calendar,$D3335,B3336,"f",FALSE)</f>
        <v>62863</v>
      </c>
      <c r="E3336" s="177">
        <f>_xll.qlInterestRateIndexValueDate(IndexON,D3336)</f>
        <v>62863</v>
      </c>
      <c r="F3336" s="193">
        <f>IFERROR(_xll.qlIndexFixing(IndexON,D3336,TRUE,_xll.ohTrigger(RecalcTrigger,TriggerON)),NA())</f>
        <v>1.3997910820462423E-2</v>
      </c>
      <c r="H3336" s="42">
        <f>_xll.qlCalendarAdvance(Calendar,$H3335,B3336,"f",FALSE)</f>
        <v>62863</v>
      </c>
      <c r="I3336" s="177">
        <f>_xll.qlInterestRateIndexValueDate(Index1M,$H3336)</f>
        <v>62865</v>
      </c>
      <c r="J3336" s="182">
        <f>IFERROR(_xll.qlIndexFixing(Index1M,$H3336,TRUE,_xll.ohTrigger(RecalcTrigger,Trigger1M)),NA())</f>
        <v>1.3928459450248943E-2</v>
      </c>
      <c r="K3336" s="44" t="e">
        <f>IFERROR(_xll.qlIndexFixing(Index3M,H3336,TRUE,_xll.ohTrigger(RecalcTrigger,Trigger3M)),NA())</f>
        <v>#N/A</v>
      </c>
      <c r="L3336" s="44">
        <f>IFERROR(_xll.qlIndexFixing(Index6M,$H3336,TRUE,_xll.ohTrigger(RecalcTrigger,Trigger6M)),NA())</f>
        <v>1.4527594659232921E-2</v>
      </c>
      <c r="M3336" s="183">
        <f>IFERROR(_xll.qlIndexFixing(Index1Y,$H3336,TRUE,_xll.ohTrigger(RecalcTrigger,Trigger1Y)),NA())</f>
        <v>1.4640128245494819E-2</v>
      </c>
      <c r="N3336" s="182">
        <f>IFERROR(_xll.qlIndexFixing(ONIndex1M,I3336,TRUE,_xll.ohTrigger(RecalcTrigger,Trigger1M)),NA())</f>
        <v>1.3916517233152348E-2</v>
      </c>
      <c r="O3336" s="44" t="e">
        <f>IFERROR(_xll.qlIndexFixing(ONIndex3M,I3336,TRUE,_xll.ohTrigger(RecalcTrigger,Trigger3M)),NA())</f>
        <v>#N/A</v>
      </c>
      <c r="P3336" s="44">
        <f>IFERROR(_xll.qlIndexFixing(ONIndex6M,I3336,TRUE,_xll.ohTrigger(RecalcTrigger,Trigger6M)),NA())</f>
        <v>1.4417044952264035E-2</v>
      </c>
      <c r="Q3336" s="183">
        <f>IFERROR(_xll.qlIndexFixing(ONIndex1Y,I3336,TRUE,_xll.ohTrigger(RecalcTrigger,Trigger1Y)),NA())</f>
        <v>1.4449806746741345E-2</v>
      </c>
    </row>
    <row r="3337" spans="2:17" x14ac:dyDescent="0.2">
      <c r="B3337" s="39" t="s">
        <v>42</v>
      </c>
      <c r="D3337" s="42">
        <f>_xll.qlCalendarAdvance(Calendar,$D3336,B3337,"f",FALSE)</f>
        <v>62870</v>
      </c>
      <c r="E3337" s="177">
        <f>_xll.qlInterestRateIndexValueDate(IndexON,D3337)</f>
        <v>62870</v>
      </c>
      <c r="F3337" s="193">
        <f>IFERROR(_xll.qlIndexFixing(IndexON,D3337,TRUE,_xll.ohTrigger(RecalcTrigger,TriggerON)),NA())</f>
        <v>1.4000402836575887E-2</v>
      </c>
      <c r="H3337" s="42">
        <f>_xll.qlCalendarAdvance(Calendar,$H3336,B3337,"f",FALSE)</f>
        <v>62870</v>
      </c>
      <c r="I3337" s="177">
        <f>_xll.qlInterestRateIndexValueDate(Index1M,$H3337)</f>
        <v>62872</v>
      </c>
      <c r="J3337" s="182">
        <f>IFERROR(_xll.qlIndexFixing(Index1M,$H3337,TRUE,_xll.ohTrigger(RecalcTrigger,Trigger1M)),NA())</f>
        <v>1.393153557748877E-2</v>
      </c>
      <c r="K3337" s="44" t="e">
        <f>IFERROR(_xll.qlIndexFixing(Index3M,H3337,TRUE,_xll.ohTrigger(RecalcTrigger,Trigger3M)),NA())</f>
        <v>#N/A</v>
      </c>
      <c r="L3337" s="44">
        <f>IFERROR(_xll.qlIndexFixing(Index6M,$H3337,TRUE,_xll.ohTrigger(RecalcTrigger,Trigger6M)),NA())</f>
        <v>1.4532208676097325E-2</v>
      </c>
      <c r="M3337" s="183">
        <f>IFERROR(_xll.qlIndexFixing(Index1Y,$H3337,TRUE,_xll.ohTrigger(RecalcTrigger,Trigger1Y)),NA())</f>
        <v>1.4643225973976156E-2</v>
      </c>
      <c r="N3337" s="182">
        <f>IFERROR(_xll.qlIndexFixing(ONIndex1M,I3337,TRUE,_xll.ohTrigger(RecalcTrigger,Trigger1M)),NA())</f>
        <v>1.3919608951553641E-2</v>
      </c>
      <c r="O3337" s="44" t="e">
        <f>IFERROR(_xll.qlIndexFixing(ONIndex3M,I3337,TRUE,_xll.ohTrigger(RecalcTrigger,Trigger3M)),NA())</f>
        <v>#N/A</v>
      </c>
      <c r="P3337" s="44">
        <f>IFERROR(_xll.qlIndexFixing(ONIndex6M,I3337,TRUE,_xll.ohTrigger(RecalcTrigger,Trigger6M)),NA())</f>
        <v>1.4421884888315972E-2</v>
      </c>
      <c r="Q3337" s="183">
        <f>IFERROR(_xll.qlIndexFixing(ONIndex1Y,I3337,TRUE,_xll.ohTrigger(RecalcTrigger,Trigger1Y)),NA())</f>
        <v>1.4453292295311115E-2</v>
      </c>
    </row>
    <row r="3338" spans="2:17" x14ac:dyDescent="0.2">
      <c r="B3338" s="39" t="s">
        <v>42</v>
      </c>
      <c r="D3338" s="42">
        <f>_xll.qlCalendarAdvance(Calendar,$D3337,B3338,"f",FALSE)</f>
        <v>62877</v>
      </c>
      <c r="E3338" s="177">
        <f>_xll.qlInterestRateIndexValueDate(IndexON,D3338)</f>
        <v>62877</v>
      </c>
      <c r="F3338" s="193">
        <f>IFERROR(_xll.qlIndexFixing(IndexON,D3338,TRUE,_xll.ohTrigger(RecalcTrigger,TriggerON)),NA())</f>
        <v>1.4002884244854741E-2</v>
      </c>
      <c r="H3338" s="42">
        <f>_xll.qlCalendarAdvance(Calendar,$H3337,B3338,"f",FALSE)</f>
        <v>62877</v>
      </c>
      <c r="I3338" s="177">
        <f>_xll.qlInterestRateIndexValueDate(Index1M,$H3338)</f>
        <v>62879</v>
      </c>
      <c r="J3338" s="182">
        <f>IFERROR(_xll.qlIndexFixing(Index1M,$H3338,TRUE,_xll.ohTrigger(RecalcTrigger,Trigger1M)),NA())</f>
        <v>1.3934598430610243E-2</v>
      </c>
      <c r="K3338" s="44" t="e">
        <f>IFERROR(_xll.qlIndexFixing(Index3M,H3338,TRUE,_xll.ohTrigger(RecalcTrigger,Trigger3M)),NA())</f>
        <v>#N/A</v>
      </c>
      <c r="L3338" s="44">
        <f>IFERROR(_xll.qlIndexFixing(Index6M,$H3338,TRUE,_xll.ohTrigger(RecalcTrigger,Trigger6M)),NA())</f>
        <v>1.4536801402536041E-2</v>
      </c>
      <c r="M3338" s="183">
        <f>IFERROR(_xll.qlIndexFixing(Index1Y,$H3338,TRUE,_xll.ohTrigger(RecalcTrigger,Trigger1Y)),NA())</f>
        <v>1.4646306306917918E-2</v>
      </c>
      <c r="N3338" s="182">
        <f>IFERROR(_xll.qlIndexFixing(ONIndex1M,I3338,TRUE,_xll.ohTrigger(RecalcTrigger,Trigger1M)),NA())</f>
        <v>1.3922687442136095E-2</v>
      </c>
      <c r="O3338" s="44" t="e">
        <f>IFERROR(_xll.qlIndexFixing(ONIndex3M,I3338,TRUE,_xll.ohTrigger(RecalcTrigger,Trigger3M)),NA())</f>
        <v>#N/A</v>
      </c>
      <c r="P3338" s="44">
        <f>IFERROR(_xll.qlIndexFixing(ONIndex6M,I3338,TRUE,_xll.ohTrigger(RecalcTrigger,Trigger6M)),NA())</f>
        <v>1.4426704116452527E-2</v>
      </c>
      <c r="Q3338" s="183">
        <f>IFERROR(_xll.qlIndexFixing(ONIndex1Y,I3338,TRUE,_xll.ohTrigger(RecalcTrigger,Trigger1Y)),NA())</f>
        <v>1.4456761416701269E-2</v>
      </c>
    </row>
    <row r="3339" spans="2:17" x14ac:dyDescent="0.2">
      <c r="B3339" s="39" t="s">
        <v>42</v>
      </c>
      <c r="D3339" s="42">
        <f>_xll.qlCalendarAdvance(Calendar,$D3338,B3339,"f",FALSE)</f>
        <v>62884</v>
      </c>
      <c r="E3339" s="177">
        <f>_xll.qlInterestRateIndexValueDate(IndexON,D3339)</f>
        <v>62884</v>
      </c>
      <c r="F3339" s="193">
        <f>IFERROR(_xll.qlIndexFixing(IndexON,D3339,TRUE,_xll.ohTrigger(RecalcTrigger,TriggerON)),NA())</f>
        <v>1.4005355026913691E-2</v>
      </c>
      <c r="H3339" s="42">
        <f>_xll.qlCalendarAdvance(Calendar,$H3338,B3339,"f",FALSE)</f>
        <v>62884</v>
      </c>
      <c r="I3339" s="177">
        <f>_xll.qlInterestRateIndexValueDate(Index1M,$H3339)</f>
        <v>62886</v>
      </c>
      <c r="J3339" s="182">
        <f>IFERROR(_xll.qlIndexFixing(Index1M,$H3339,TRUE,_xll.ohTrigger(RecalcTrigger,Trigger1M)),NA())</f>
        <v>1.3939106870025919E-2</v>
      </c>
      <c r="K3339" s="44" t="e">
        <f>IFERROR(_xll.qlIndexFixing(Index3M,H3339,TRUE,_xll.ohTrigger(RecalcTrigger,Trigger3M)),NA())</f>
        <v>#N/A</v>
      </c>
      <c r="L3339" s="44">
        <f>IFERROR(_xll.qlIndexFixing(Index6M,$H3339,TRUE,_xll.ohTrigger(RecalcTrigger,Trigger6M)),NA())</f>
        <v>1.4543820360706942E-2</v>
      </c>
      <c r="M3339" s="183">
        <f>IFERROR(_xll.qlIndexFixing(Index1Y,$H3339,TRUE,_xll.ohTrigger(RecalcTrigger,Trigger1Y)),NA())</f>
        <v>1.4647857346019838E-2</v>
      </c>
      <c r="N3339" s="182">
        <f>IFERROR(_xll.qlIndexFixing(ONIndex1M,I3339,TRUE,_xll.ohTrigger(RecalcTrigger,Trigger1M)),NA())</f>
        <v>1.3925752681718251E-2</v>
      </c>
      <c r="O3339" s="44" t="e">
        <f>IFERROR(_xll.qlIndexFixing(ONIndex3M,I3339,TRUE,_xll.ohTrigger(RecalcTrigger,Trigger3M)),NA())</f>
        <v>#N/A</v>
      </c>
      <c r="P3339" s="44">
        <f>IFERROR(_xll.qlIndexFixing(ONIndex6M,I3339,TRUE,_xll.ohTrigger(RecalcTrigger,Trigger6M)),NA())</f>
        <v>1.4431502601102153E-2</v>
      </c>
      <c r="Q3339" s="183">
        <f>IFERROR(_xll.qlIndexFixing(ONIndex1Y,I3339,TRUE,_xll.ohTrigger(RecalcTrigger,Trigger1Y)),NA())</f>
        <v>1.4460214082934186E-2</v>
      </c>
    </row>
    <row r="3340" spans="2:17" x14ac:dyDescent="0.2">
      <c r="B3340" s="39" t="s">
        <v>42</v>
      </c>
      <c r="D3340" s="42">
        <f>_xll.qlCalendarAdvance(Calendar,$D3339,B3340,"f",FALSE)</f>
        <v>62891</v>
      </c>
      <c r="E3340" s="177">
        <f>_xll.qlInterestRateIndexValueDate(IndexON,D3340)</f>
        <v>62891</v>
      </c>
      <c r="F3340" s="193">
        <f>IFERROR(_xll.qlIndexFixing(IndexON,D3340,TRUE,_xll.ohTrigger(RecalcTrigger,TriggerON)),NA())</f>
        <v>1.4007815164687187E-2</v>
      </c>
      <c r="H3340" s="42">
        <f>_xll.qlCalendarAdvance(Calendar,$H3339,B3340,"f",FALSE)</f>
        <v>62891</v>
      </c>
      <c r="I3340" s="177">
        <f>_xll.qlInterestRateIndexValueDate(Index1M,$H3340)</f>
        <v>62893</v>
      </c>
      <c r="J3340" s="182">
        <f>IFERROR(_xll.qlIndexFixing(Index1M,$H3340,TRUE,_xll.ohTrigger(RecalcTrigger,Trigger1M)),NA())</f>
        <v>1.3942625921888179E-2</v>
      </c>
      <c r="K3340" s="44" t="e">
        <f>IFERROR(_xll.qlIndexFixing(Index3M,H3340,TRUE,_xll.ohTrigger(RecalcTrigger,Trigger3M)),NA())</f>
        <v>#N/A</v>
      </c>
      <c r="L3340" s="44">
        <f>IFERROR(_xll.qlIndexFixing(Index6M,$H3340,TRUE,_xll.ohTrigger(RecalcTrigger,Trigger6M)),NA())</f>
        <v>1.4548364975413437E-2</v>
      </c>
      <c r="M3340" s="183">
        <f>IFERROR(_xll.qlIndexFixing(Index1Y,$H3340,TRUE,_xll.ohTrigger(RecalcTrigger,Trigger1Y)),NA())</f>
        <v>1.4650906228068803E-2</v>
      </c>
      <c r="N3340" s="182">
        <f>IFERROR(_xll.qlIndexFixing(ONIndex1M,I3340,TRUE,_xll.ohTrigger(RecalcTrigger,Trigger1M)),NA())</f>
        <v>1.3928804647918014E-2</v>
      </c>
      <c r="O3340" s="44" t="e">
        <f>IFERROR(_xll.qlIndexFixing(ONIndex3M,I3340,TRUE,_xll.ohTrigger(RecalcTrigger,Trigger3M)),NA())</f>
        <v>#N/A</v>
      </c>
      <c r="P3340" s="44">
        <f>IFERROR(_xll.qlIndexFixing(ONIndex6M,I3340,TRUE,_xll.ohTrigger(RecalcTrigger,Trigger6M)),NA())</f>
        <v>1.4436280306853178E-2</v>
      </c>
      <c r="Q3340" s="183">
        <f>IFERROR(_xll.qlIndexFixing(ONIndex1Y,I3340,TRUE,_xll.ohTrigger(RecalcTrigger,Trigger1Y)),NA())</f>
        <v>1.4463650265632566E-2</v>
      </c>
    </row>
    <row r="3341" spans="2:17" x14ac:dyDescent="0.2">
      <c r="B3341" s="39" t="s">
        <v>42</v>
      </c>
      <c r="D3341" s="42">
        <f>_xll.qlCalendarAdvance(Calendar,$D3340,B3341,"f",FALSE)</f>
        <v>62898</v>
      </c>
      <c r="E3341" s="177">
        <f>_xll.qlInterestRateIndexValueDate(IndexON,D3341)</f>
        <v>62898</v>
      </c>
      <c r="F3341" s="193">
        <f>IFERROR(_xll.qlIndexFixing(IndexON,D3341,TRUE,_xll.ohTrigger(RecalcTrigger,TriggerON)),NA())</f>
        <v>1.4010264640029746E-2</v>
      </c>
      <c r="H3341" s="42">
        <f>_xll.qlCalendarAdvance(Calendar,$H3340,B3341,"f",FALSE)</f>
        <v>62898</v>
      </c>
      <c r="I3341" s="177">
        <f>_xll.qlInterestRateIndexValueDate(Index1M,$H3341)</f>
        <v>62900</v>
      </c>
      <c r="J3341" s="182">
        <f>IFERROR(_xll.qlIndexFixing(Index1M,$H3341,TRUE,_xll.ohTrigger(RecalcTrigger,Trigger1M)),NA())</f>
        <v>1.3945160978040827E-2</v>
      </c>
      <c r="K3341" s="44" t="e">
        <f>IFERROR(_xll.qlIndexFixing(Index3M,H3341,TRUE,_xll.ohTrigger(RecalcTrigger,Trigger3M)),NA())</f>
        <v>#N/A</v>
      </c>
      <c r="L3341" s="44">
        <f>IFERROR(_xll.qlIndexFixing(Index6M,$H3341,TRUE,_xll.ohTrigger(RecalcTrigger,Trigger6M)),NA())</f>
        <v>1.4552888178523564E-2</v>
      </c>
      <c r="M3341" s="183">
        <f>IFERROR(_xll.qlIndexFixing(Index1Y,$H3341,TRUE,_xll.ohTrigger(RecalcTrigger,Trigger1Y)),NA())</f>
        <v>1.4653937636568587E-2</v>
      </c>
      <c r="N3341" s="182">
        <f>IFERROR(_xll.qlIndexFixing(ONIndex1M,I3341,TRUE,_xll.ohTrigger(RecalcTrigger,Trigger1M)),NA())</f>
        <v>1.3931843318033543E-2</v>
      </c>
      <c r="O3341" s="44" t="e">
        <f>IFERROR(_xll.qlIndexFixing(ONIndex3M,I3341,TRUE,_xll.ohTrigger(RecalcTrigger,Trigger3M)),NA())</f>
        <v>#N/A</v>
      </c>
      <c r="P3341" s="44">
        <f>IFERROR(_xll.qlIndexFixing(ONIndex6M,I3341,TRUE,_xll.ohTrigger(RecalcTrigger,Trigger6M)),NA())</f>
        <v>1.4441037198293927E-2</v>
      </c>
      <c r="Q3341" s="183">
        <f>IFERROR(_xll.qlIndexFixing(ONIndex1Y,I3341,TRUE,_xll.ohTrigger(RecalcTrigger,Trigger1Y)),NA())</f>
        <v>1.4467069936658916E-2</v>
      </c>
    </row>
    <row r="3342" spans="2:17" x14ac:dyDescent="0.2">
      <c r="B3342" s="39" t="s">
        <v>42</v>
      </c>
      <c r="D3342" s="42">
        <f>_xll.qlCalendarAdvance(Calendar,$D3341,B3342,"f",FALSE)</f>
        <v>62905</v>
      </c>
      <c r="E3342" s="177">
        <f>_xll.qlInterestRateIndexValueDate(IndexON,D3342)</f>
        <v>62905</v>
      </c>
      <c r="F3342" s="193">
        <f>IFERROR(_xll.qlIndexFixing(IndexON,D3342,TRUE,_xll.ohTrigger(RecalcTrigger,TriggerON)),NA())</f>
        <v>1.4012703434476137E-2</v>
      </c>
      <c r="H3342" s="42">
        <f>_xll.qlCalendarAdvance(Calendar,$H3341,B3342,"f",FALSE)</f>
        <v>62905</v>
      </c>
      <c r="I3342" s="177">
        <f>_xll.qlInterestRateIndexValueDate(Index1M,$H3342)</f>
        <v>62907</v>
      </c>
      <c r="J3342" s="182">
        <f>IFERROR(_xll.qlIndexFixing(Index1M,$H3342,TRUE,_xll.ohTrigger(RecalcTrigger,Trigger1M)),NA())</f>
        <v>1.3948167986475579E-2</v>
      </c>
      <c r="K3342" s="44" t="e">
        <f>IFERROR(_xll.qlIndexFixing(Index3M,H3342,TRUE,_xll.ohTrigger(RecalcTrigger,Trigger3M)),NA())</f>
        <v>#N/A</v>
      </c>
      <c r="L3342" s="44">
        <f>IFERROR(_xll.qlIndexFixing(Index6M,$H3342,TRUE,_xll.ohTrigger(RecalcTrigger,Trigger6M)),NA())</f>
        <v>1.4557389934131422E-2</v>
      </c>
      <c r="M3342" s="183">
        <f>IFERROR(_xll.qlIndexFixing(Index1Y,$H3342,TRUE,_xll.ohTrigger(RecalcTrigger,Trigger1Y)),NA())</f>
        <v>1.4658953435661556E-2</v>
      </c>
      <c r="N3342" s="182">
        <f>IFERROR(_xll.qlIndexFixing(ONIndex1M,I3342,TRUE,_xll.ohTrigger(RecalcTrigger,Trigger1M)),NA())</f>
        <v>1.3934868669362999E-2</v>
      </c>
      <c r="O3342" s="44" t="e">
        <f>IFERROR(_xll.qlIndexFixing(ONIndex3M,I3342,TRUE,_xll.ohTrigger(RecalcTrigger,Trigger3M)),NA())</f>
        <v>#N/A</v>
      </c>
      <c r="P3342" s="44">
        <f>IFERROR(_xll.qlIndexFixing(ONIndex6M,I3342,TRUE,_xll.ohTrigger(RecalcTrigger,Trigger6M)),NA())</f>
        <v>1.4445773239852855E-2</v>
      </c>
      <c r="Q3342" s="183">
        <f>IFERROR(_xll.qlIndexFixing(ONIndex1Y,I3342,TRUE,_xll.ohTrigger(RecalcTrigger,Trigger1Y)),NA())</f>
        <v>1.447047306795568E-2</v>
      </c>
    </row>
    <row r="3343" spans="2:17" x14ac:dyDescent="0.2">
      <c r="B3343" s="39" t="s">
        <v>42</v>
      </c>
      <c r="D3343" s="42">
        <f>_xll.qlCalendarAdvance(Calendar,$D3342,B3343,"f",FALSE)</f>
        <v>62912</v>
      </c>
      <c r="E3343" s="177">
        <f>_xll.qlInterestRateIndexValueDate(IndexON,D3343)</f>
        <v>62912</v>
      </c>
      <c r="F3343" s="193">
        <f>IFERROR(_xll.qlIndexFixing(IndexON,D3343,TRUE,_xll.ohTrigger(RecalcTrigger,TriggerON)),NA())</f>
        <v>1.4015131530040748E-2</v>
      </c>
      <c r="H3343" s="42">
        <f>_xll.qlCalendarAdvance(Calendar,$H3342,B3343,"f",FALSE)</f>
        <v>62912</v>
      </c>
      <c r="I3343" s="177">
        <f>_xll.qlInterestRateIndexValueDate(Index1M,$H3343)</f>
        <v>62914</v>
      </c>
      <c r="J3343" s="182">
        <f>IFERROR(_xll.qlIndexFixing(Index1M,$H3343,TRUE,_xll.ohTrigger(RecalcTrigger,Trigger1M)),NA())</f>
        <v>1.394971278975932E-2</v>
      </c>
      <c r="K3343" s="44" t="e">
        <f>IFERROR(_xll.qlIndexFixing(Index3M,H3343,TRUE,_xll.ohTrigger(RecalcTrigger,Trigger3M)),NA())</f>
        <v>#N/A</v>
      </c>
      <c r="L3343" s="44">
        <f>IFERROR(_xll.qlIndexFixing(Index6M,$H3343,TRUE,_xll.ohTrigger(RecalcTrigger,Trigger6M)),NA())</f>
        <v>1.4560051040296436E-2</v>
      </c>
      <c r="M3343" s="183">
        <f>IFERROR(_xll.qlIndexFixing(Index1Y,$H3343,TRUE,_xll.ohTrigger(RecalcTrigger,Trigger1Y)),NA())</f>
        <v>1.4659947917998174E-2</v>
      </c>
      <c r="N3343" s="182">
        <f>IFERROR(_xll.qlIndexFixing(ONIndex1M,I3343,TRUE,_xll.ohTrigger(RecalcTrigger,Trigger1M)),NA())</f>
        <v>1.393788067920454E-2</v>
      </c>
      <c r="O3343" s="44" t="e">
        <f>IFERROR(_xll.qlIndexFixing(ONIndex3M,I3343,TRUE,_xll.ohTrigger(RecalcTrigger,Trigger3M)),NA())</f>
        <v>#N/A</v>
      </c>
      <c r="P3343" s="44">
        <f>IFERROR(_xll.qlIndexFixing(ONIndex6M,I3343,TRUE,_xll.ohTrigger(RecalcTrigger,Trigger6M)),NA())</f>
        <v>1.445048839587848E-2</v>
      </c>
      <c r="Q3343" s="183">
        <f>IFERROR(_xll.qlIndexFixing(ONIndex1Y,I3343,TRUE,_xll.ohTrigger(RecalcTrigger,Trigger1Y)),NA())</f>
        <v>1.447385963130543E-2</v>
      </c>
    </row>
    <row r="3344" spans="2:17" x14ac:dyDescent="0.2">
      <c r="B3344" s="39" t="s">
        <v>42</v>
      </c>
      <c r="D3344" s="42">
        <f>_xll.qlCalendarAdvance(Calendar,$D3343,B3344,"f",FALSE)</f>
        <v>62919</v>
      </c>
      <c r="E3344" s="177">
        <f>_xll.qlInterestRateIndexValueDate(IndexON,D3344)</f>
        <v>62919</v>
      </c>
      <c r="F3344" s="193">
        <f>IFERROR(_xll.qlIndexFixing(IndexON,D3344,TRUE,_xll.ohTrigger(RecalcTrigger,TriggerON)),NA())</f>
        <v>1.4017548908338284E-2</v>
      </c>
      <c r="H3344" s="42">
        <f>_xll.qlCalendarAdvance(Calendar,$H3343,B3344,"f",FALSE)</f>
        <v>62919</v>
      </c>
      <c r="I3344" s="177">
        <f>_xll.qlInterestRateIndexValueDate(Index1M,$H3344)</f>
        <v>62921</v>
      </c>
      <c r="J3344" s="182">
        <f>IFERROR(_xll.qlIndexFixing(Index1M,$H3344,TRUE,_xll.ohTrigger(RecalcTrigger,Trigger1M)),NA())</f>
        <v>1.3954141798658004E-2</v>
      </c>
      <c r="K3344" s="44" t="e">
        <f>IFERROR(_xll.qlIndexFixing(Index3M,H3344,TRUE,_xll.ohTrigger(RecalcTrigger,Trigger3M)),NA())</f>
        <v>#N/A</v>
      </c>
      <c r="L3344" s="44">
        <f>IFERROR(_xll.qlIndexFixing(Index6M,$H3344,TRUE,_xll.ohTrigger(RecalcTrigger,Trigger6M)),NA())</f>
        <v>1.4564513901575218E-2</v>
      </c>
      <c r="M3344" s="183">
        <f>IFERROR(_xll.qlIndexFixing(Index1Y,$H3344,TRUE,_xll.ohTrigger(RecalcTrigger,Trigger1Y)),NA())</f>
        <v>1.4662926733468846E-2</v>
      </c>
      <c r="N3344" s="182">
        <f>IFERROR(_xll.qlIndexFixing(ONIndex1M,I3344,TRUE,_xll.ohTrigger(RecalcTrigger,Trigger1M)),NA())</f>
        <v>1.3941733623088481E-2</v>
      </c>
      <c r="O3344" s="44" t="e">
        <f>IFERROR(_xll.qlIndexFixing(ONIndex3M,I3344,TRUE,_xll.ohTrigger(RecalcTrigger,Trigger3M)),NA())</f>
        <v>#N/A</v>
      </c>
      <c r="P3344" s="44">
        <f>IFERROR(_xll.qlIndexFixing(ONIndex6M,I3344,TRUE,_xll.ohTrigger(RecalcTrigger,Trigger6M)),NA())</f>
        <v>1.4456519993659711E-2</v>
      </c>
      <c r="Q3344" s="183">
        <f>IFERROR(_xll.qlIndexFixing(ONIndex1Y,I3344,TRUE,_xll.ohTrigger(RecalcTrigger,Trigger1Y)),NA())</f>
        <v>1.4478189394253604E-2</v>
      </c>
    </row>
    <row r="3345" spans="2:17" x14ac:dyDescent="0.2">
      <c r="B3345" s="39" t="s">
        <v>42</v>
      </c>
      <c r="D3345" s="42">
        <f>_xll.qlCalendarAdvance(Calendar,$D3344,B3345,"f",FALSE)</f>
        <v>62926</v>
      </c>
      <c r="E3345" s="177">
        <f>_xll.qlInterestRateIndexValueDate(IndexON,D3345)</f>
        <v>62926</v>
      </c>
      <c r="F3345" s="193">
        <f>IFERROR(_xll.qlIndexFixing(IndexON,D3345,TRUE,_xll.ohTrigger(RecalcTrigger,TriggerON)),NA())</f>
        <v>1.4019955551383134E-2</v>
      </c>
      <c r="H3345" s="42">
        <f>_xll.qlCalendarAdvance(Calendar,$H3344,B3345,"f",FALSE)</f>
        <v>62926</v>
      </c>
      <c r="I3345" s="177">
        <f>_xll.qlInterestRateIndexValueDate(Index1M,$H3345)</f>
        <v>62928</v>
      </c>
      <c r="J3345" s="182">
        <f>IFERROR(_xll.qlIndexFixing(Index1M,$H3345,TRUE,_xll.ohTrigger(RecalcTrigger,Trigger1M)),NA())</f>
        <v>1.3957108556982012E-2</v>
      </c>
      <c r="K3345" s="44" t="e">
        <f>IFERROR(_xll.qlIndexFixing(Index3M,H3345,TRUE,_xll.ohTrigger(RecalcTrigger,Trigger3M)),NA())</f>
        <v>#N/A</v>
      </c>
      <c r="L3345" s="44">
        <f>IFERROR(_xll.qlIndexFixing(Index6M,$H3345,TRUE,_xll.ohTrigger(RecalcTrigger,Trigger6M)),NA())</f>
        <v>1.4568955217770905E-2</v>
      </c>
      <c r="M3345" s="183">
        <f>IFERROR(_xll.qlIndexFixing(Index1Y,$H3345,TRUE,_xll.ohTrigger(RecalcTrigger,Trigger1Y)),NA())</f>
        <v>1.4665887960470974E-2</v>
      </c>
      <c r="N3345" s="182">
        <f>IFERROR(_xll.qlIndexFixing(ONIndex1M,I3345,TRUE,_xll.ohTrigger(RecalcTrigger,Trigger1M)),NA())</f>
        <v>1.3943864583936261E-2</v>
      </c>
      <c r="O3345" s="44" t="e">
        <f>IFERROR(_xll.qlIndexFixing(ONIndex3M,I3345,TRUE,_xll.ohTrigger(RecalcTrigger,Trigger3M)),NA())</f>
        <v>#N/A</v>
      </c>
      <c r="P3345" s="44">
        <f>IFERROR(_xll.qlIndexFixing(ONIndex6M,I3345,TRUE,_xll.ohTrigger(RecalcTrigger,Trigger6M)),NA())</f>
        <v>1.4459855910082808E-2</v>
      </c>
      <c r="Q3345" s="183">
        <f>IFERROR(_xll.qlIndexFixing(ONIndex1Y,I3345,TRUE,_xll.ohTrigger(RecalcTrigger,Trigger1Y)),NA())</f>
        <v>1.4480582941613918E-2</v>
      </c>
    </row>
    <row r="3346" spans="2:17" x14ac:dyDescent="0.2">
      <c r="B3346" s="39" t="s">
        <v>42</v>
      </c>
      <c r="D3346" s="42">
        <f>_xll.qlCalendarAdvance(Calendar,$D3345,B3346,"f",FALSE)</f>
        <v>62933</v>
      </c>
      <c r="E3346" s="177">
        <f>_xll.qlInterestRateIndexValueDate(IndexON,D3346)</f>
        <v>62933</v>
      </c>
      <c r="F3346" s="193">
        <f>IFERROR(_xll.qlIndexFixing(IndexON,D3346,TRUE,_xll.ohTrigger(RecalcTrigger,TriggerON)),NA())</f>
        <v>1.402235144086994E-2</v>
      </c>
      <c r="H3346" s="42">
        <f>_xll.qlCalendarAdvance(Calendar,$H3345,B3346,"f",FALSE)</f>
        <v>62933</v>
      </c>
      <c r="I3346" s="177">
        <f>_xll.qlInterestRateIndexValueDate(Index1M,$H3346)</f>
        <v>62935</v>
      </c>
      <c r="J3346" s="182">
        <f>IFERROR(_xll.qlIndexFixing(Index1M,$H3346,TRUE,_xll.ohTrigger(RecalcTrigger,Trigger1M)),NA())</f>
        <v>1.3960061853182104E-2</v>
      </c>
      <c r="K3346" s="44" t="e">
        <f>IFERROR(_xll.qlIndexFixing(Index3M,H3346,TRUE,_xll.ohTrigger(RecalcTrigger,Trigger3M)),NA())</f>
        <v>#N/A</v>
      </c>
      <c r="L3346" s="44">
        <f>IFERROR(_xll.qlIndexFixing(Index6M,$H3346,TRUE,_xll.ohTrigger(RecalcTrigger,Trigger6M)),NA())</f>
        <v>1.457337495298522E-2</v>
      </c>
      <c r="M3346" s="183">
        <f>IFERROR(_xll.qlIndexFixing(Index1Y,$H3346,TRUE,_xll.ohTrigger(RecalcTrigger,Trigger1Y)),NA())</f>
        <v>1.4668831570276633E-2</v>
      </c>
      <c r="N3346" s="182">
        <f>IFERROR(_xll.qlIndexFixing(ONIndex1M,I3346,TRUE,_xll.ohTrigger(RecalcTrigger,Trigger1M)),NA())</f>
        <v>1.394683643342276E-2</v>
      </c>
      <c r="O3346" s="44" t="e">
        <f>IFERROR(_xll.qlIndexFixing(ONIndex3M,I3346,TRUE,_xll.ohTrigger(RecalcTrigger,Trigger3M)),NA())</f>
        <v>#N/A</v>
      </c>
      <c r="P3346" s="44">
        <f>IFERROR(_xll.qlIndexFixing(ONIndex6M,I3346,TRUE,_xll.ohTrigger(RecalcTrigger,Trigger6M)),NA())</f>
        <v>1.446450819711842E-2</v>
      </c>
      <c r="Q3346" s="183">
        <f>IFERROR(_xll.qlIndexFixing(ONIndex1Y,I3346,TRUE,_xll.ohTrigger(RecalcTrigger,Trigger1Y)),NA())</f>
        <v>1.448391963229767E-2</v>
      </c>
    </row>
    <row r="3347" spans="2:17" x14ac:dyDescent="0.2">
      <c r="B3347" s="39" t="s">
        <v>42</v>
      </c>
      <c r="D3347" s="42">
        <f>_xll.qlCalendarAdvance(Calendar,$D3346,B3347,"f",FALSE)</f>
        <v>62940</v>
      </c>
      <c r="E3347" s="177">
        <f>_xll.qlInterestRateIndexValueDate(IndexON,D3347)</f>
        <v>62940</v>
      </c>
      <c r="F3347" s="193">
        <f>IFERROR(_xll.qlIndexFixing(IndexON,D3347,TRUE,_xll.ohTrigger(RecalcTrigger,TriggerON)),NA())</f>
        <v>1.4024736558493345E-2</v>
      </c>
      <c r="H3347" s="42">
        <f>_xll.qlCalendarAdvance(Calendar,$H3346,B3347,"f",FALSE)</f>
        <v>62940</v>
      </c>
      <c r="I3347" s="177">
        <f>_xll.qlInterestRateIndexValueDate(Index1M,$H3347)</f>
        <v>62942</v>
      </c>
      <c r="J3347" s="182">
        <f>IFERROR(_xll.qlIndexFixing(Index1M,$H3347,TRUE,_xll.ohTrigger(RecalcTrigger,Trigger1M)),NA())</f>
        <v>1.396300166455644E-2</v>
      </c>
      <c r="K3347" s="44" t="e">
        <f>IFERROR(_xll.qlIndexFixing(Index3M,H3347,TRUE,_xll.ohTrigger(RecalcTrigger,Trigger3M)),NA())</f>
        <v>#N/A</v>
      </c>
      <c r="L3347" s="44">
        <f>IFERROR(_xll.qlIndexFixing(Index6M,$H3347,TRUE,_xll.ohTrigger(RecalcTrigger,Trigger6M)),NA())</f>
        <v>1.4577773071321192E-2</v>
      </c>
      <c r="M3347" s="183">
        <f>IFERROR(_xll.qlIndexFixing(Index1Y,$H3347,TRUE,_xll.ohTrigger(RecalcTrigger,Trigger1Y)),NA())</f>
        <v>1.4671757534158119E-2</v>
      </c>
      <c r="N3347" s="182">
        <f>IFERROR(_xll.qlIndexFixing(ONIndex1M,I3347,TRUE,_xll.ohTrigger(RecalcTrigger,Trigger1M)),NA())</f>
        <v>1.394979485069392E-2</v>
      </c>
      <c r="O3347" s="44" t="e">
        <f>IFERROR(_xll.qlIndexFixing(ONIndex3M,I3347,TRUE,_xll.ohTrigger(RecalcTrigger,Trigger3M)),NA())</f>
        <v>#N/A</v>
      </c>
      <c r="P3347" s="44">
        <f>IFERROR(_xll.qlIndexFixing(ONIndex6M,I3347,TRUE,_xll.ohTrigger(RecalcTrigger,Trigger6M)),NA())</f>
        <v>1.4469139456814162E-2</v>
      </c>
      <c r="Q3347" s="183">
        <f>IFERROR(_xll.qlIndexFixing(ONIndex1Y,I3347,TRUE,_xll.ohTrigger(RecalcTrigger,Trigger1Y)),NA())</f>
        <v>1.4487239642404504E-2</v>
      </c>
    </row>
    <row r="3348" spans="2:17" x14ac:dyDescent="0.2">
      <c r="B3348" s="39" t="s">
        <v>42</v>
      </c>
      <c r="D3348" s="42">
        <f>_xll.qlCalendarAdvance(Calendar,$D3347,B3348,"f",FALSE)</f>
        <v>62947</v>
      </c>
      <c r="E3348" s="177">
        <f>_xll.qlInterestRateIndexValueDate(IndexON,D3348)</f>
        <v>62947</v>
      </c>
      <c r="F3348" s="193">
        <f>IFERROR(_xll.qlIndexFixing(IndexON,D3348,TRUE,_xll.ohTrigger(RecalcTrigger,TriggerON)),NA())</f>
        <v>1.4027110886267735E-2</v>
      </c>
      <c r="H3348" s="42">
        <f>_xll.qlCalendarAdvance(Calendar,$H3347,B3348,"f",FALSE)</f>
        <v>62947</v>
      </c>
      <c r="I3348" s="177">
        <f>_xll.qlInterestRateIndexValueDate(Index1M,$H3348)</f>
        <v>62949</v>
      </c>
      <c r="J3348" s="182">
        <f>IFERROR(_xll.qlIndexFixing(Index1M,$H3348,TRUE,_xll.ohTrigger(RecalcTrigger,Trigger1M)),NA())</f>
        <v>1.3965927968383196E-2</v>
      </c>
      <c r="K3348" s="44" t="e">
        <f>IFERROR(_xll.qlIndexFixing(Index3M,H3348,TRUE,_xll.ohTrigger(RecalcTrigger,Trigger3M)),NA())</f>
        <v>#N/A</v>
      </c>
      <c r="L3348" s="44">
        <f>IFERROR(_xll.qlIndexFixing(Index6M,$H3348,TRUE,_xll.ohTrigger(RecalcTrigger,Trigger6M)),NA())</f>
        <v>1.4583948059533513E-2</v>
      </c>
      <c r="M3348" s="183">
        <f>IFERROR(_xll.qlIndexFixing(Index1Y,$H3348,TRUE,_xll.ohTrigger(RecalcTrigger,Trigger1Y)),NA())</f>
        <v>1.4674665823387945E-2</v>
      </c>
      <c r="N3348" s="182">
        <f>IFERROR(_xll.qlIndexFixing(ONIndex1M,I3348,TRUE,_xll.ohTrigger(RecalcTrigger,Trigger1M)),NA())</f>
        <v>1.3952739813287707E-2</v>
      </c>
      <c r="O3348" s="44" t="e">
        <f>IFERROR(_xll.qlIndexFixing(ONIndex3M,I3348,TRUE,_xll.ohTrigger(RecalcTrigger,Trigger3M)),NA())</f>
        <v>#N/A</v>
      </c>
      <c r="P3348" s="44">
        <f>IFERROR(_xll.qlIndexFixing(ONIndex6M,I3348,TRUE,_xll.ohTrigger(RecalcTrigger,Trigger6M)),NA())</f>
        <v>1.4473749653678425E-2</v>
      </c>
      <c r="Q3348" s="183">
        <f>IFERROR(_xll.qlIndexFixing(ONIndex1Y,I3348,TRUE,_xll.ohTrigger(RecalcTrigger,Trigger1Y)),NA())</f>
        <v>1.4490542943796925E-2</v>
      </c>
    </row>
    <row r="3349" spans="2:17" x14ac:dyDescent="0.2">
      <c r="B3349" s="39" t="s">
        <v>42</v>
      </c>
      <c r="D3349" s="42">
        <f>_xll.qlCalendarAdvance(Calendar,$D3348,B3349,"f",FALSE)</f>
        <v>62954</v>
      </c>
      <c r="E3349" s="177">
        <f>_xll.qlInterestRateIndexValueDate(IndexON,D3349)</f>
        <v>62954</v>
      </c>
      <c r="F3349" s="193">
        <f>IFERROR(_xll.qlIndexFixing(IndexON,D3349,TRUE,_xll.ohTrigger(RecalcTrigger,TriggerON)),NA())</f>
        <v>1.4029474405727882E-2</v>
      </c>
      <c r="H3349" s="42">
        <f>_xll.qlCalendarAdvance(Calendar,$H3348,B3349,"f",FALSE)</f>
        <v>62954</v>
      </c>
      <c r="I3349" s="177">
        <f>_xll.qlInterestRateIndexValueDate(Index1M,$H3349)</f>
        <v>62956</v>
      </c>
      <c r="J3349" s="182">
        <f>IFERROR(_xll.qlIndexFixing(Index1M,$H3349,TRUE,_xll.ohTrigger(RecalcTrigger,Trigger1M)),NA())</f>
        <v>1.3968840741960531E-2</v>
      </c>
      <c r="K3349" s="44" t="e">
        <f>IFERROR(_xll.qlIndexFixing(Index3M,H3349,TRUE,_xll.ohTrigger(RecalcTrigger,Trigger3M)),NA())</f>
        <v>#N/A</v>
      </c>
      <c r="L3349" s="44">
        <f>IFERROR(_xll.qlIndexFixing(Index6M,$H3349,TRUE,_xll.ohTrigger(RecalcTrigger,Trigger6M)),NA())</f>
        <v>1.4588298677286882E-2</v>
      </c>
      <c r="M3349" s="183">
        <f>IFERROR(_xll.qlIndexFixing(Index1Y,$H3349,TRUE,_xll.ohTrigger(RecalcTrigger,Trigger1Y)),NA())</f>
        <v>1.4677556409240155E-2</v>
      </c>
      <c r="N3349" s="182">
        <f>IFERROR(_xll.qlIndexFixing(ONIndex1M,I3349,TRUE,_xll.ohTrigger(RecalcTrigger,Trigger1M)),NA())</f>
        <v>1.3955671298342409E-2</v>
      </c>
      <c r="O3349" s="44" t="e">
        <f>IFERROR(_xll.qlIndexFixing(ONIndex3M,I3349,TRUE,_xll.ohTrigger(RecalcTrigger,Trigger3M)),NA())</f>
        <v>#N/A</v>
      </c>
      <c r="P3349" s="44">
        <f>IFERROR(_xll.qlIndexFixing(ONIndex6M,I3349,TRUE,_xll.ohTrigger(RecalcTrigger,Trigger6M)),NA())</f>
        <v>1.4478338752219599E-2</v>
      </c>
      <c r="Q3349" s="183">
        <f>IFERROR(_xll.qlIndexFixing(ONIndex1Y,I3349,TRUE,_xll.ohTrigger(RecalcTrigger,Trigger1Y)),NA())</f>
        <v>1.4493829508337441E-2</v>
      </c>
    </row>
    <row r="3350" spans="2:17" x14ac:dyDescent="0.2">
      <c r="B3350" s="39" t="s">
        <v>42</v>
      </c>
      <c r="D3350" s="42">
        <f>_xll.qlCalendarAdvance(Calendar,$D3349,B3350,"f",FALSE)</f>
        <v>62961</v>
      </c>
      <c r="E3350" s="177">
        <f>_xll.qlInterestRateIndexValueDate(IndexON,D3350)</f>
        <v>62961</v>
      </c>
      <c r="F3350" s="193">
        <f>IFERROR(_xll.qlIndexFixing(IndexON,D3350,TRUE,_xll.ohTrigger(RecalcTrigger,TriggerON)),NA())</f>
        <v>1.4031827098888172E-2</v>
      </c>
      <c r="H3350" s="42">
        <f>_xll.qlCalendarAdvance(Calendar,$H3349,B3350,"f",FALSE)</f>
        <v>62961</v>
      </c>
      <c r="I3350" s="177">
        <f>_xll.qlInterestRateIndexValueDate(Index1M,$H3350)</f>
        <v>62963</v>
      </c>
      <c r="J3350" s="182">
        <f>IFERROR(_xll.qlIndexFixing(Index1M,$H3350,TRUE,_xll.ohTrigger(RecalcTrigger,Trigger1M)),NA())</f>
        <v>1.3971739962576613E-2</v>
      </c>
      <c r="K3350" s="44" t="e">
        <f>IFERROR(_xll.qlIndexFixing(Index3M,H3350,TRUE,_xll.ohTrigger(RecalcTrigger,Trigger3M)),NA())</f>
        <v>#N/A</v>
      </c>
      <c r="L3350" s="44">
        <f>IFERROR(_xll.qlIndexFixing(Index6M,$H3350,TRUE,_xll.ohTrigger(RecalcTrigger,Trigger6M)),NA())</f>
        <v>1.459262756030366E-2</v>
      </c>
      <c r="M3350" s="183">
        <f>IFERROR(_xll.qlIndexFixing(Index1Y,$H3350,TRUE,_xll.ohTrigger(RecalcTrigger,Trigger1Y)),NA())</f>
        <v>1.4680429262988143E-2</v>
      </c>
      <c r="N3350" s="182">
        <f>IFERROR(_xll.qlIndexFixing(ONIndex1M,I3350,TRUE,_xll.ohTrigger(RecalcTrigger,Trigger1M)),NA())</f>
        <v>1.3958589283236122E-2</v>
      </c>
      <c r="O3350" s="44" t="e">
        <f>IFERROR(_xll.qlIndexFixing(ONIndex3M,I3350,TRUE,_xll.ohTrigger(RecalcTrigger,Trigger3M)),NA())</f>
        <v>#N/A</v>
      </c>
      <c r="P3350" s="44">
        <f>IFERROR(_xll.qlIndexFixing(ONIndex6M,I3350,TRUE,_xll.ohTrigger(RecalcTrigger,Trigger6M)),NA())</f>
        <v>1.4482906717026012E-2</v>
      </c>
      <c r="Q3350" s="183">
        <f>IFERROR(_xll.qlIndexFixing(ONIndex1Y,I3350,TRUE,_xll.ohTrigger(RecalcTrigger,Trigger1Y)),NA())</f>
        <v>1.4497099307888561E-2</v>
      </c>
    </row>
    <row r="3351" spans="2:17" x14ac:dyDescent="0.2">
      <c r="B3351" s="39" t="s">
        <v>42</v>
      </c>
      <c r="D3351" s="42">
        <f>_xll.qlCalendarAdvance(Calendar,$D3350,B3351,"f",FALSE)</f>
        <v>62968</v>
      </c>
      <c r="E3351" s="177">
        <f>_xll.qlInterestRateIndexValueDate(IndexON,D3351)</f>
        <v>62968</v>
      </c>
      <c r="F3351" s="193">
        <f>IFERROR(_xll.qlIndexFixing(IndexON,D3351,TRUE,_xll.ohTrigger(RecalcTrigger,TriggerON)),NA())</f>
        <v>1.4034168947363312E-2</v>
      </c>
      <c r="H3351" s="42">
        <f>_xll.qlCalendarAdvance(Calendar,$H3350,B3351,"f",FALSE)</f>
        <v>62968</v>
      </c>
      <c r="I3351" s="177">
        <f>_xll.qlInterestRateIndexValueDate(Index1M,$H3351)</f>
        <v>62970</v>
      </c>
      <c r="J3351" s="182">
        <f>IFERROR(_xll.qlIndexFixing(Index1M,$H3351,TRUE,_xll.ohTrigger(RecalcTrigger,Trigger1M)),NA())</f>
        <v>1.3974625607522106E-2</v>
      </c>
      <c r="K3351" s="44" t="e">
        <f>IFERROR(_xll.qlIndexFixing(Index3M,H3351,TRUE,_xll.ohTrigger(RecalcTrigger,Trigger3M)),NA())</f>
        <v>#N/A</v>
      </c>
      <c r="L3351" s="44">
        <f>IFERROR(_xll.qlIndexFixing(Index6M,$H3351,TRUE,_xll.ohTrigger(RecalcTrigger,Trigger6M)),NA())</f>
        <v>1.4596934672681383E-2</v>
      </c>
      <c r="M3351" s="183">
        <f>IFERROR(_xll.qlIndexFixing(Index1Y,$H3351,TRUE,_xll.ohTrigger(RecalcTrigger,Trigger1Y)),NA())</f>
        <v>1.4683284355907052E-2</v>
      </c>
      <c r="N3351" s="182">
        <f>IFERROR(_xll.qlIndexFixing(ONIndex1M,I3351,TRUE,_xll.ohTrigger(RecalcTrigger,Trigger1M)),NA())</f>
        <v>1.3961493745267006E-2</v>
      </c>
      <c r="O3351" s="44" t="e">
        <f>IFERROR(_xll.qlIndexFixing(ONIndex3M,I3351,TRUE,_xll.ohTrigger(RecalcTrigger,Trigger3M)),NA())</f>
        <v>#N/A</v>
      </c>
      <c r="P3351" s="44">
        <f>IFERROR(_xll.qlIndexFixing(ONIndex6M,I3351,TRUE,_xll.ohTrigger(RecalcTrigger,Trigger6M)),NA())</f>
        <v>1.4487453512206372E-2</v>
      </c>
      <c r="Q3351" s="183">
        <f>IFERROR(_xll.qlIndexFixing(ONIndex1Y,I3351,TRUE,_xll.ohTrigger(RecalcTrigger,Trigger1Y)),NA())</f>
        <v>1.450035231415292E-2</v>
      </c>
    </row>
    <row r="3352" spans="2:17" x14ac:dyDescent="0.2">
      <c r="B3352" s="39" t="s">
        <v>42</v>
      </c>
      <c r="D3352" s="42">
        <f>_xll.qlCalendarAdvance(Calendar,$D3351,B3352,"f",FALSE)</f>
        <v>62975</v>
      </c>
      <c r="E3352" s="177">
        <f>_xll.qlInterestRateIndexValueDate(IndexON,D3352)</f>
        <v>62975</v>
      </c>
      <c r="F3352" s="193">
        <f>IFERROR(_xll.qlIndexFixing(IndexON,D3352,TRUE,_xll.ohTrigger(RecalcTrigger,TriggerON)),NA())</f>
        <v>1.4036499933087754E-2</v>
      </c>
      <c r="H3352" s="42">
        <f>_xll.qlCalendarAdvance(Calendar,$H3351,B3352,"f",FALSE)</f>
        <v>62975</v>
      </c>
      <c r="I3352" s="177">
        <f>_xll.qlInterestRateIndexValueDate(Index1M,$H3352)</f>
        <v>62977</v>
      </c>
      <c r="J3352" s="182">
        <f>IFERROR(_xll.qlIndexFixing(Index1M,$H3352,TRUE,_xll.ohTrigger(RecalcTrigger,Trigger1M)),NA())</f>
        <v>1.3977497654090176E-2</v>
      </c>
      <c r="K3352" s="44" t="e">
        <f>IFERROR(_xll.qlIndexFixing(Index3M,H3352,TRUE,_xll.ohTrigger(RecalcTrigger,Trigger3M)),NA())</f>
        <v>#N/A</v>
      </c>
      <c r="L3352" s="44">
        <f>IFERROR(_xll.qlIndexFixing(Index6M,$H3352,TRUE,_xll.ohTrigger(RecalcTrigger,Trigger6M)),NA())</f>
        <v>1.4599438153445133E-2</v>
      </c>
      <c r="M3352" s="183">
        <f>IFERROR(_xll.qlIndexFixing(Index1Y,$H3352,TRUE,_xll.ohTrigger(RecalcTrigger,Trigger1Y)),NA())</f>
        <v>1.4686121659272458E-2</v>
      </c>
      <c r="N3352" s="182">
        <f>IFERROR(_xll.qlIndexFixing(ONIndex1M,I3352,TRUE,_xll.ohTrigger(RecalcTrigger,Trigger1M)),NA())</f>
        <v>1.3964384661893092E-2</v>
      </c>
      <c r="O3352" s="44" t="e">
        <f>IFERROR(_xll.qlIndexFixing(ONIndex3M,I3352,TRUE,_xll.ohTrigger(RecalcTrigger,Trigger3M)),NA())</f>
        <v>#N/A</v>
      </c>
      <c r="P3352" s="44">
        <f>IFERROR(_xll.qlIndexFixing(ONIndex6M,I3352,TRUE,_xll.ohTrigger(RecalcTrigger,Trigger6M)),NA())</f>
        <v>1.4491979102908559E-2</v>
      </c>
      <c r="Q3352" s="183">
        <f>IFERROR(_xll.qlIndexFixing(ONIndex1Y,I3352,TRUE,_xll.ohTrigger(RecalcTrigger,Trigger1Y)),NA())</f>
        <v>1.4503588499232833E-2</v>
      </c>
    </row>
    <row r="3353" spans="2:17" x14ac:dyDescent="0.2">
      <c r="B3353" s="39" t="s">
        <v>42</v>
      </c>
      <c r="D3353" s="42">
        <f>_xll.qlCalendarAdvance(Calendar,$D3352,B3353,"f",FALSE)</f>
        <v>62982</v>
      </c>
      <c r="E3353" s="177">
        <f>_xll.qlInterestRateIndexValueDate(IndexON,D3353)</f>
        <v>62982</v>
      </c>
      <c r="F3353" s="193">
        <f>IFERROR(_xll.qlIndexFixing(IndexON,D3353,TRUE,_xll.ohTrigger(RecalcTrigger,TriggerON)),NA())</f>
        <v>1.4038820037836075E-2</v>
      </c>
      <c r="H3353" s="42">
        <f>_xll.qlCalendarAdvance(Calendar,$H3352,B3353,"f",FALSE)</f>
        <v>62982</v>
      </c>
      <c r="I3353" s="177">
        <f>_xll.qlInterestRateIndexValueDate(Index1M,$H3353)</f>
        <v>62984</v>
      </c>
      <c r="J3353" s="182">
        <f>IFERROR(_xll.qlIndexFixing(Index1M,$H3353,TRUE,_xll.ohTrigger(RecalcTrigger,Trigger1M)),NA())</f>
        <v>1.3980356079566492E-2</v>
      </c>
      <c r="K3353" s="44" t="e">
        <f>IFERROR(_xll.qlIndexFixing(Index3M,H3353,TRUE,_xll.ohTrigger(RecalcTrigger,Trigger3M)),NA())</f>
        <v>#N/A</v>
      </c>
      <c r="L3353" s="44">
        <f>IFERROR(_xll.qlIndexFixing(Index6M,$H3353,TRUE,_xll.ohTrigger(RecalcTrigger,Trigger6M)),NA())</f>
        <v>1.4603705816687382E-2</v>
      </c>
      <c r="M3353" s="183">
        <f>IFERROR(_xll.qlIndexFixing(Index1Y,$H3353,TRUE,_xll.ohTrigger(RecalcTrigger,Trigger1Y)),NA())</f>
        <v>1.4688941144359723E-2</v>
      </c>
      <c r="N3353" s="182">
        <f>IFERROR(_xll.qlIndexFixing(ONIndex1M,I3353,TRUE,_xll.ohTrigger(RecalcTrigger,Trigger1M)),NA())</f>
        <v>1.3967262010172732E-2</v>
      </c>
      <c r="O3353" s="44" t="e">
        <f>IFERROR(_xll.qlIndexFixing(ONIndex3M,I3353,TRUE,_xll.ohTrigger(RecalcTrigger,Trigger3M)),NA())</f>
        <v>#N/A</v>
      </c>
      <c r="P3353" s="44">
        <f>IFERROR(_xll.qlIndexFixing(ONIndex6M,I3353,TRUE,_xll.ohTrigger(RecalcTrigger,Trigger6M)),NA())</f>
        <v>1.4496483453161346E-2</v>
      </c>
      <c r="Q3353" s="183">
        <f>IFERROR(_xll.qlIndexFixing(ONIndex1Y,I3353,TRUE,_xll.ohTrigger(RecalcTrigger,Trigger1Y)),NA())</f>
        <v>1.4506807834830937E-2</v>
      </c>
    </row>
    <row r="3354" spans="2:17" x14ac:dyDescent="0.2">
      <c r="B3354" s="39" t="s">
        <v>42</v>
      </c>
      <c r="D3354" s="42">
        <f>_xll.qlCalendarAdvance(Calendar,$D3353,B3354,"f",FALSE)</f>
        <v>62989</v>
      </c>
      <c r="E3354" s="177">
        <f>_xll.qlInterestRateIndexValueDate(IndexON,D3354)</f>
        <v>62989</v>
      </c>
      <c r="F3354" s="193">
        <f>IFERROR(_xll.qlIndexFixing(IndexON,D3354,TRUE,_xll.ohTrigger(RecalcTrigger,TriggerON)),NA())</f>
        <v>1.4041129243302919E-2</v>
      </c>
      <c r="H3354" s="42">
        <f>_xll.qlCalendarAdvance(Calendar,$H3353,B3354,"f",FALSE)</f>
        <v>62989</v>
      </c>
      <c r="I3354" s="177">
        <f>_xll.qlInterestRateIndexValueDate(Index1M,$H3354)</f>
        <v>62991</v>
      </c>
      <c r="J3354" s="182">
        <f>IFERROR(_xll.qlIndexFixing(Index1M,$H3354,TRUE,_xll.ohTrigger(RecalcTrigger,Trigger1M)),NA())</f>
        <v>1.3983200861246714E-2</v>
      </c>
      <c r="K3354" s="44" t="e">
        <f>IFERROR(_xll.qlIndexFixing(Index3M,H3354,TRUE,_xll.ohTrigger(RecalcTrigger,Trigger3M)),NA())</f>
        <v>#N/A</v>
      </c>
      <c r="L3354" s="44">
        <f>IFERROR(_xll.qlIndexFixing(Index6M,$H3354,TRUE,_xll.ohTrigger(RecalcTrigger,Trigger6M)),NA())</f>
        <v>1.4607951611780374E-2</v>
      </c>
      <c r="M3354" s="183">
        <f>IFERROR(_xll.qlIndexFixing(Index1Y,$H3354,TRUE,_xll.ohTrigger(RecalcTrigger,Trigger1Y)),NA())</f>
        <v>1.4691742782445959E-2</v>
      </c>
      <c r="N3354" s="182">
        <f>IFERROR(_xll.qlIndexFixing(ONIndex1M,I3354,TRUE,_xll.ohTrigger(RecalcTrigger,Trigger1M)),NA())</f>
        <v>1.3970125767723829E-2</v>
      </c>
      <c r="O3354" s="44" t="e">
        <f>IFERROR(_xll.qlIndexFixing(ONIndex3M,I3354,TRUE,_xll.ohTrigger(RecalcTrigger,Trigger3M)),NA())</f>
        <v>#N/A</v>
      </c>
      <c r="P3354" s="44">
        <f>IFERROR(_xll.qlIndexFixing(ONIndex6M,I3354,TRUE,_xll.ohTrigger(RecalcTrigger,Trigger6M)),NA())</f>
        <v>1.4500966527632997E-2</v>
      </c>
      <c r="Q3354" s="183">
        <f>IFERROR(_xll.qlIndexFixing(ONIndex1Y,I3354,TRUE,_xll.ohTrigger(RecalcTrigger,Trigger1Y)),NA())</f>
        <v>1.4510010292729802E-2</v>
      </c>
    </row>
    <row r="3355" spans="2:17" x14ac:dyDescent="0.2">
      <c r="B3355" s="39" t="s">
        <v>42</v>
      </c>
      <c r="D3355" s="42">
        <f>_xll.qlCalendarAdvance(Calendar,$D3354,B3355,"f",FALSE)</f>
        <v>62996</v>
      </c>
      <c r="E3355" s="177">
        <f>_xll.qlInterestRateIndexValueDate(IndexON,D3355)</f>
        <v>62996</v>
      </c>
      <c r="F3355" s="193">
        <f>IFERROR(_xll.qlIndexFixing(IndexON,D3355,TRUE,_xll.ohTrigger(RecalcTrigger,TriggerON)),NA())</f>
        <v>1.4043427531502672E-2</v>
      </c>
      <c r="H3355" s="42">
        <f>_xll.qlCalendarAdvance(Calendar,$H3354,B3355,"f",FALSE)</f>
        <v>62996</v>
      </c>
      <c r="I3355" s="177">
        <f>_xll.qlInterestRateIndexValueDate(Index1M,$H3355)</f>
        <v>62998</v>
      </c>
      <c r="J3355" s="182">
        <f>IFERROR(_xll.qlIndexFixing(Index1M,$H3355,TRUE,_xll.ohTrigger(RecalcTrigger,Trigger1M)),NA())</f>
        <v>1.3986031976419011E-2</v>
      </c>
      <c r="K3355" s="44" t="e">
        <f>IFERROR(_xll.qlIndexFixing(Index3M,H3355,TRUE,_xll.ohTrigger(RecalcTrigger,Trigger3M)),NA())</f>
        <v>#N/A</v>
      </c>
      <c r="L3355" s="44">
        <f>IFERROR(_xll.qlIndexFixing(Index6M,$H3355,TRUE,_xll.ohTrigger(RecalcTrigger,Trigger6M)),NA())</f>
        <v>1.461217550282976E-2</v>
      </c>
      <c r="M3355" s="183">
        <f>IFERROR(_xll.qlIndexFixing(Index1Y,$H3355,TRUE,_xll.ohTrigger(RecalcTrigger,Trigger1Y)),NA())</f>
        <v>1.4694526544808063E-2</v>
      </c>
      <c r="N3355" s="182">
        <f>IFERROR(_xll.qlIndexFixing(ONIndex1M,I3355,TRUE,_xll.ohTrigger(RecalcTrigger,Trigger1M)),NA())</f>
        <v>1.3972975911764607E-2</v>
      </c>
      <c r="O3355" s="44" t="e">
        <f>IFERROR(_xll.qlIndexFixing(ONIndex3M,I3355,TRUE,_xll.ohTrigger(RecalcTrigger,Trigger3M)),NA())</f>
        <v>#N/A</v>
      </c>
      <c r="P3355" s="44">
        <f>IFERROR(_xll.qlIndexFixing(ONIndex6M,I3355,TRUE,_xll.ohTrigger(RecalcTrigger,Trigger6M)),NA())</f>
        <v>1.4505428290831901E-2</v>
      </c>
      <c r="Q3355" s="183">
        <f>IFERROR(_xll.qlIndexFixing(ONIndex1Y,I3355,TRUE,_xll.ohTrigger(RecalcTrigger,Trigger1Y)),NA())</f>
        <v>1.4513195844791937E-2</v>
      </c>
    </row>
    <row r="3356" spans="2:17" x14ac:dyDescent="0.2">
      <c r="B3356" s="39" t="s">
        <v>42</v>
      </c>
      <c r="D3356" s="42">
        <f>_xll.qlCalendarAdvance(Calendar,$D3355,B3356,"f",FALSE)</f>
        <v>63003</v>
      </c>
      <c r="E3356" s="177">
        <f>_xll.qlInterestRateIndexValueDate(IndexON,D3356)</f>
        <v>63003</v>
      </c>
      <c r="F3356" s="193">
        <f>IFERROR(_xll.qlIndexFixing(IndexON,D3356,TRUE,_xll.ohTrigger(RecalcTrigger,TriggerON)),NA())</f>
        <v>1.4045714883810234E-2</v>
      </c>
      <c r="H3356" s="42">
        <f>_xll.qlCalendarAdvance(Calendar,$H3355,B3356,"f",FALSE)</f>
        <v>63003</v>
      </c>
      <c r="I3356" s="177">
        <f>_xll.qlInterestRateIndexValueDate(Index1M,$H3356)</f>
        <v>63005</v>
      </c>
      <c r="J3356" s="182">
        <f>IFERROR(_xll.qlIndexFixing(Index1M,$H3356,TRUE,_xll.ohTrigger(RecalcTrigger,Trigger1M)),NA())</f>
        <v>1.3987434027947507E-2</v>
      </c>
      <c r="K3356" s="44" t="e">
        <f>IFERROR(_xll.qlIndexFixing(Index3M,H3356,TRUE,_xll.ohTrigger(RecalcTrigger,Trigger3M)),NA())</f>
        <v>#N/A</v>
      </c>
      <c r="L3356" s="44">
        <f>IFERROR(_xll.qlIndexFixing(Index6M,$H3356,TRUE,_xll.ohTrigger(RecalcTrigger,Trigger6M)),NA())</f>
        <v>1.4616377453941629E-2</v>
      </c>
      <c r="M3356" s="183">
        <f>IFERROR(_xll.qlIndexFixing(Index1Y,$H3356,TRUE,_xll.ohTrigger(RecalcTrigger,Trigger1Y)),NA())</f>
        <v>1.4697292402724021E-2</v>
      </c>
      <c r="N3356" s="182">
        <f>IFERROR(_xll.qlIndexFixing(ONIndex1M,I3356,TRUE,_xll.ohTrigger(RecalcTrigger,Trigger1M)),NA())</f>
        <v>1.3975812419673161E-2</v>
      </c>
      <c r="O3356" s="44" t="e">
        <f>IFERROR(_xll.qlIndexFixing(ONIndex3M,I3356,TRUE,_xll.ohTrigger(RecalcTrigger,Trigger3M)),NA())</f>
        <v>#N/A</v>
      </c>
      <c r="P3356" s="44">
        <f>IFERROR(_xll.qlIndexFixing(ONIndex6M,I3356,TRUE,_xll.ohTrigger(RecalcTrigger,Trigger6M)),NA())</f>
        <v>1.4509868707346385E-2</v>
      </c>
      <c r="Q3356" s="183">
        <f>IFERROR(_xll.qlIndexFixing(ONIndex1Y,I3356,TRUE,_xll.ohTrigger(RecalcTrigger,Trigger1Y)),NA())</f>
        <v>1.4516364463039721E-2</v>
      </c>
    </row>
    <row r="3357" spans="2:17" x14ac:dyDescent="0.2">
      <c r="B3357" s="39" t="s">
        <v>42</v>
      </c>
      <c r="D3357" s="42">
        <f>_xll.qlCalendarAdvance(Calendar,$D3356,B3357,"f",FALSE)</f>
        <v>63010</v>
      </c>
      <c r="E3357" s="177">
        <f>_xll.qlInterestRateIndexValueDate(IndexON,D3357)</f>
        <v>63010</v>
      </c>
      <c r="F3357" s="193">
        <f>IFERROR(_xll.qlIndexFixing(IndexON,D3357,TRUE,_xll.ohTrigger(RecalcTrigger,TriggerON)),NA())</f>
        <v>1.4047991282559735E-2</v>
      </c>
      <c r="H3357" s="42">
        <f>_xll.qlCalendarAdvance(Calendar,$H3356,B3357,"f",FALSE)</f>
        <v>63010</v>
      </c>
      <c r="I3357" s="177">
        <f>_xll.qlInterestRateIndexValueDate(Index1M,$H3357)</f>
        <v>63012</v>
      </c>
      <c r="J3357" s="182">
        <f>IFERROR(_xll.qlIndexFixing(Index1M,$H3357,TRUE,_xll.ohTrigger(RecalcTrigger,Trigger1M)),NA())</f>
        <v>1.3991653116402492E-2</v>
      </c>
      <c r="K3357" s="44" t="e">
        <f>IFERROR(_xll.qlIndexFixing(Index3M,H3357,TRUE,_xll.ohTrigger(RecalcTrigger,Trigger3M)),NA())</f>
        <v>#N/A</v>
      </c>
      <c r="L3357" s="44">
        <f>IFERROR(_xll.qlIndexFixing(Index6M,$H3357,TRUE,_xll.ohTrigger(RecalcTrigger,Trigger6M)),NA())</f>
        <v>1.4622318153039875E-2</v>
      </c>
      <c r="M3357" s="183">
        <f>IFERROR(_xll.qlIndexFixing(Index1Y,$H3357,TRUE,_xll.ohTrigger(RecalcTrigger,Trigger1Y)),NA())</f>
        <v>1.4700040327472262E-2</v>
      </c>
      <c r="N3357" s="182">
        <f>IFERROR(_xll.qlIndexFixing(ONIndex1M,I3357,TRUE,_xll.ohTrigger(RecalcTrigger,Trigger1M)),NA())</f>
        <v>1.3978635268667716E-2</v>
      </c>
      <c r="O3357" s="44" t="e">
        <f>IFERROR(_xll.qlIndexFixing(ONIndex3M,I3357,TRUE,_xll.ohTrigger(RecalcTrigger,Trigger3M)),NA())</f>
        <v>#N/A</v>
      </c>
      <c r="P3357" s="44">
        <f>IFERROR(_xll.qlIndexFixing(ONIndex6M,I3357,TRUE,_xll.ohTrigger(RecalcTrigger,Trigger6M)),NA())</f>
        <v>1.4514287741365095E-2</v>
      </c>
      <c r="Q3357" s="183">
        <f>IFERROR(_xll.qlIndexFixing(ONIndex1Y,I3357,TRUE,_xll.ohTrigger(RecalcTrigger,Trigger1Y)),NA())</f>
        <v>1.4519516119255726E-2</v>
      </c>
    </row>
    <row r="3358" spans="2:17" x14ac:dyDescent="0.2">
      <c r="B3358" s="39" t="s">
        <v>42</v>
      </c>
      <c r="D3358" s="42">
        <f>_xll.qlCalendarAdvance(Calendar,$D3357,B3358,"f",FALSE)</f>
        <v>63017</v>
      </c>
      <c r="E3358" s="177">
        <f>_xll.qlInterestRateIndexValueDate(IndexON,D3358)</f>
        <v>63017</v>
      </c>
      <c r="F3358" s="193">
        <f>IFERROR(_xll.qlIndexFixing(IndexON,D3358,TRUE,_xll.ohTrigger(RecalcTrigger,TriggerON)),NA())</f>
        <v>1.4050256709046138E-2</v>
      </c>
      <c r="H3358" s="42">
        <f>_xll.qlCalendarAdvance(Calendar,$H3357,B3358,"f",FALSE)</f>
        <v>63017</v>
      </c>
      <c r="I3358" s="177">
        <f>_xll.qlInterestRateIndexValueDate(Index1M,$H3358)</f>
        <v>63019</v>
      </c>
      <c r="J3358" s="182">
        <f>IFERROR(_xll.qlIndexFixing(Index1M,$H3358,TRUE,_xll.ohTrigger(RecalcTrigger,Trigger1M)),NA())</f>
        <v>1.3994443095795006E-2</v>
      </c>
      <c r="K3358" s="44" t="e">
        <f>IFERROR(_xll.qlIndexFixing(Index3M,H3358,TRUE,_xll.ohTrigger(RecalcTrigger,Trigger3M)),NA())</f>
        <v>#N/A</v>
      </c>
      <c r="L3358" s="44">
        <f>IFERROR(_xll.qlIndexFixing(Index6M,$H3358,TRUE,_xll.ohTrigger(RecalcTrigger,Trigger6M)),NA())</f>
        <v>1.4626471865709608E-2</v>
      </c>
      <c r="M3358" s="183">
        <f>IFERROR(_xll.qlIndexFixing(Index1Y,$H3358,TRUE,_xll.ohTrigger(RecalcTrigger,Trigger1Y)),NA())</f>
        <v>1.470277029033187E-2</v>
      </c>
      <c r="N3358" s="182">
        <f>IFERROR(_xll.qlIndexFixing(ONIndex1M,I3358,TRUE,_xll.ohTrigger(RecalcTrigger,Trigger1M)),NA())</f>
        <v>1.3981444436046431E-2</v>
      </c>
      <c r="O3358" s="44" t="e">
        <f>IFERROR(_xll.qlIndexFixing(ONIndex3M,I3358,TRUE,_xll.ohTrigger(RecalcTrigger,Trigger3M)),NA())</f>
        <v>#N/A</v>
      </c>
      <c r="P3358" s="44">
        <f>IFERROR(_xll.qlIndexFixing(ONIndex6M,I3358,TRUE,_xll.ohTrigger(RecalcTrigger,Trigger6M)),NA())</f>
        <v>1.4518685357796102E-2</v>
      </c>
      <c r="Q3358" s="183">
        <f>IFERROR(_xll.qlIndexFixing(ONIndex1Y,I3358,TRUE,_xll.ohTrigger(RecalcTrigger,Trigger1Y)),NA())</f>
        <v>1.4522650784982716E-2</v>
      </c>
    </row>
    <row r="3359" spans="2:17" x14ac:dyDescent="0.2">
      <c r="B3359" s="39" t="s">
        <v>42</v>
      </c>
      <c r="D3359" s="42">
        <f>_xll.qlCalendarAdvance(Calendar,$D3358,B3359,"f",FALSE)</f>
        <v>63024</v>
      </c>
      <c r="E3359" s="177">
        <f>_xll.qlInterestRateIndexValueDate(IndexON,D3359)</f>
        <v>63024</v>
      </c>
      <c r="F3359" s="193">
        <f>IFERROR(_xll.qlIndexFixing(IndexON,D3359,TRUE,_xll.ohTrigger(RecalcTrigger,TriggerON)),NA())</f>
        <v>1.4052511145443702E-2</v>
      </c>
      <c r="H3359" s="42">
        <f>_xll.qlCalendarAdvance(Calendar,$H3358,B3359,"f",FALSE)</f>
        <v>63024</v>
      </c>
      <c r="I3359" s="177">
        <f>_xll.qlInterestRateIndexValueDate(Index1M,$H3359)</f>
        <v>63026</v>
      </c>
      <c r="J3359" s="182">
        <f>IFERROR(_xll.qlIndexFixing(Index1M,$H3359,TRUE,_xll.ohTrigger(RecalcTrigger,Trigger1M)),NA())</f>
        <v>1.3997219317844756E-2</v>
      </c>
      <c r="K3359" s="44" t="e">
        <f>IFERROR(_xll.qlIndexFixing(Index3M,H3359,TRUE,_xll.ohTrigger(RecalcTrigger,Trigger3M)),NA())</f>
        <v>#N/A</v>
      </c>
      <c r="L3359" s="44">
        <f>IFERROR(_xll.qlIndexFixing(Index6M,$H3359,TRUE,_xll.ohTrigger(RecalcTrigger,Trigger6M)),NA())</f>
        <v>1.4630603520535617E-2</v>
      </c>
      <c r="M3359" s="183">
        <f>IFERROR(_xll.qlIndexFixing(Index1Y,$H3359,TRUE,_xll.ohTrigger(RecalcTrigger,Trigger1Y)),NA())</f>
        <v>1.4705482262582802E-2</v>
      </c>
      <c r="N3359" s="182">
        <f>IFERROR(_xll.qlIndexFixing(ONIndex1M,I3359,TRUE,_xll.ohTrigger(RecalcTrigger,Trigger1M)),NA())</f>
        <v>1.3984239899347273E-2</v>
      </c>
      <c r="O3359" s="44" t="e">
        <f>IFERROR(_xll.qlIndexFixing(ONIndex3M,I3359,TRUE,_xll.ohTrigger(RecalcTrigger,Trigger3M)),NA())</f>
        <v>#N/A</v>
      </c>
      <c r="P3359" s="44">
        <f>IFERROR(_xll.qlIndexFixing(ONIndex6M,I3359,TRUE,_xll.ohTrigger(RecalcTrigger,Trigger6M)),NA())</f>
        <v>1.4523061520907987E-2</v>
      </c>
      <c r="Q3359" s="183">
        <f>IFERROR(_xll.qlIndexFixing(ONIndex1Y,I3359,TRUE,_xll.ohTrigger(RecalcTrigger,Trigger1Y)),NA())</f>
        <v>1.4525768432482877E-2</v>
      </c>
    </row>
    <row r="3360" spans="2:17" x14ac:dyDescent="0.2">
      <c r="B3360" s="39" t="s">
        <v>42</v>
      </c>
      <c r="D3360" s="42">
        <f>_xll.qlCalendarAdvance(Calendar,$D3359,B3360,"f",FALSE)</f>
        <v>63031</v>
      </c>
      <c r="E3360" s="177">
        <f>_xll.qlInterestRateIndexValueDate(IndexON,D3360)</f>
        <v>63031</v>
      </c>
      <c r="F3360" s="193">
        <f>IFERROR(_xll.qlIndexFixing(IndexON,D3360,TRUE,_xll.ohTrigger(RecalcTrigger,TriggerON)),NA())</f>
        <v>1.4054754573367134E-2</v>
      </c>
      <c r="H3360" s="42">
        <f>_xll.qlCalendarAdvance(Calendar,$H3359,B3360,"f",FALSE)</f>
        <v>63031</v>
      </c>
      <c r="I3360" s="177">
        <f>_xll.qlInterestRateIndexValueDate(Index1M,$H3360)</f>
        <v>63033</v>
      </c>
      <c r="J3360" s="182">
        <f>IFERROR(_xll.qlIndexFixing(Index1M,$H3360,TRUE,_xll.ohTrigger(RecalcTrigger,Trigger1M)),NA())</f>
        <v>1.399998175983741E-2</v>
      </c>
      <c r="K3360" s="44" t="e">
        <f>IFERROR(_xll.qlIndexFixing(Index3M,H3360,TRUE,_xll.ohTrigger(RecalcTrigger,Trigger3M)),NA())</f>
        <v>#N/A</v>
      </c>
      <c r="L3360" s="44">
        <f>IFERROR(_xll.qlIndexFixing(Index6M,$H3360,TRUE,_xll.ohTrigger(RecalcTrigger,Trigger6M)),NA())</f>
        <v>1.4634713081620596E-2</v>
      </c>
      <c r="M3360" s="183">
        <f>IFERROR(_xll.qlIndexFixing(Index1Y,$H3360,TRUE,_xll.ohTrigger(RecalcTrigger,Trigger1Y)),NA())</f>
        <v>1.4708176215505677E-2</v>
      </c>
      <c r="N3360" s="182">
        <f>IFERROR(_xll.qlIndexFixing(ONIndex1M,I3360,TRUE,_xll.ohTrigger(RecalcTrigger,Trigger1M)),NA())</f>
        <v>1.3987021635628594E-2</v>
      </c>
      <c r="O3360" s="44" t="e">
        <f>IFERROR(_xll.qlIndexFixing(ONIndex3M,I3360,TRUE,_xll.ohTrigger(RecalcTrigger,Trigger3M)),NA())</f>
        <v>#N/A</v>
      </c>
      <c r="P3360" s="44">
        <f>IFERROR(_xll.qlIndexFixing(ONIndex6M,I3360,TRUE,_xll.ohTrigger(RecalcTrigger,Trigger6M)),NA())</f>
        <v>1.452741619544895E-2</v>
      </c>
      <c r="Q3360" s="183">
        <f>IFERROR(_xll.qlIndexFixing(ONIndex1Y,I3360,TRUE,_xll.ohTrigger(RecalcTrigger,Trigger1Y)),NA())</f>
        <v>1.4528869033378911E-2</v>
      </c>
    </row>
    <row r="3361" spans="2:17" x14ac:dyDescent="0.2">
      <c r="B3361" s="39" t="s">
        <v>42</v>
      </c>
      <c r="D3361" s="42">
        <f>_xll.qlCalendarAdvance(Calendar,$D3360,B3361,"f",FALSE)</f>
        <v>63038</v>
      </c>
      <c r="E3361" s="177">
        <f>_xll.qlInterestRateIndexValueDate(IndexON,D3361)</f>
        <v>63038</v>
      </c>
      <c r="F3361" s="193">
        <f>IFERROR(_xll.qlIndexFixing(IndexON,D3361,TRUE,_xll.ohTrigger(RecalcTrigger,TriggerON)),NA())</f>
        <v>1.4056986974591013E-2</v>
      </c>
      <c r="H3361" s="42">
        <f>_xll.qlCalendarAdvance(Calendar,$H3360,B3361,"f",FALSE)</f>
        <v>63038</v>
      </c>
      <c r="I3361" s="177">
        <f>_xll.qlInterestRateIndexValueDate(Index1M,$H3361)</f>
        <v>63040</v>
      </c>
      <c r="J3361" s="182">
        <f>IFERROR(_xll.qlIndexFixing(Index1M,$H3361,TRUE,_xll.ohTrigger(RecalcTrigger,Trigger1M)),NA())</f>
        <v>1.4002730399071128E-2</v>
      </c>
      <c r="K3361" s="44" t="e">
        <f>IFERROR(_xll.qlIndexFixing(Index3M,H3361,TRUE,_xll.ohTrigger(RecalcTrigger,Trigger3M)),NA())</f>
        <v>#N/A</v>
      </c>
      <c r="L3361" s="44">
        <f>IFERROR(_xll.qlIndexFixing(Index6M,$H3361,TRUE,_xll.ohTrigger(RecalcTrigger,Trigger6M)),NA())</f>
        <v>1.4638800513064659E-2</v>
      </c>
      <c r="M3361" s="183">
        <f>IFERROR(_xll.qlIndexFixing(Index1Y,$H3361,TRUE,_xll.ohTrigger(RecalcTrigger,Trigger1Y)),NA())</f>
        <v>1.4710852120381113E-2</v>
      </c>
      <c r="N3361" s="182">
        <f>IFERROR(_xll.qlIndexFixing(ONIndex1M,I3361,TRUE,_xll.ohTrigger(RecalcTrigger,Trigger1M)),NA())</f>
        <v>1.3989789622508297E-2</v>
      </c>
      <c r="O3361" s="44" t="e">
        <f>IFERROR(_xll.qlIndexFixing(ONIndex3M,I3361,TRUE,_xll.ohTrigger(RecalcTrigger,Trigger3M)),NA())</f>
        <v>#N/A</v>
      </c>
      <c r="P3361" s="44">
        <f>IFERROR(_xll.qlIndexFixing(ONIndex6M,I3361,TRUE,_xll.ohTrigger(RecalcTrigger,Trigger6M)),NA())</f>
        <v>1.45317493455277E-2</v>
      </c>
      <c r="Q3361" s="183">
        <f>IFERROR(_xll.qlIndexFixing(ONIndex1Y,I3361,TRUE,_xll.ohTrigger(RecalcTrigger,Trigger1Y)),NA())</f>
        <v>1.4531952559453387E-2</v>
      </c>
    </row>
    <row r="3362" spans="2:17" x14ac:dyDescent="0.2">
      <c r="B3362" s="39" t="s">
        <v>42</v>
      </c>
      <c r="D3362" s="42">
        <f>_xll.qlCalendarAdvance(Calendar,$D3361,B3362,"f",FALSE)</f>
        <v>63045</v>
      </c>
      <c r="E3362" s="177">
        <f>_xll.qlInterestRateIndexValueDate(IndexON,D3362)</f>
        <v>63045</v>
      </c>
      <c r="F3362" s="193">
        <f>IFERROR(_xll.qlIndexFixing(IndexON,D3362,TRUE,_xll.ohTrigger(RecalcTrigger,TriggerON)),NA())</f>
        <v>1.4059208331049788E-2</v>
      </c>
      <c r="H3362" s="42">
        <f>_xll.qlCalendarAdvance(Calendar,$H3361,B3362,"f",FALSE)</f>
        <v>63045</v>
      </c>
      <c r="I3362" s="177">
        <f>_xll.qlInterestRateIndexValueDate(Index1M,$H3362)</f>
        <v>63047</v>
      </c>
      <c r="J3362" s="182">
        <f>IFERROR(_xll.qlIndexFixing(Index1M,$H3362,TRUE,_xll.ohTrigger(RecalcTrigger,Trigger1M)),NA())</f>
        <v>1.400546521283158E-2</v>
      </c>
      <c r="K3362" s="44" t="e">
        <f>IFERROR(_xll.qlIndexFixing(Index3M,H3362,TRUE,_xll.ohTrigger(RecalcTrigger,Trigger3M)),NA())</f>
        <v>#N/A</v>
      </c>
      <c r="L3362" s="44">
        <f>IFERROR(_xll.qlIndexFixing(Index6M,$H3362,TRUE,_xll.ohTrigger(RecalcTrigger,Trigger6M)),NA())</f>
        <v>1.4642865778970501E-2</v>
      </c>
      <c r="M3362" s="183">
        <f>IFERROR(_xll.qlIndexFixing(Index1Y,$H3362,TRUE,_xll.ohTrigger(RecalcTrigger,Trigger1Y)),NA())</f>
        <v>1.4713509948491259E-2</v>
      </c>
      <c r="N3362" s="182">
        <f>IFERROR(_xll.qlIndexFixing(ONIndex1M,I3362,TRUE,_xll.ohTrigger(RecalcTrigger,Trigger1M)),NA())</f>
        <v>1.3992543837124671E-2</v>
      </c>
      <c r="O3362" s="44" t="e">
        <f>IFERROR(_xll.qlIndexFixing(ONIndex3M,I3362,TRUE,_xll.ohTrigger(RecalcTrigger,Trigger3M)),NA())</f>
        <v>#N/A</v>
      </c>
      <c r="P3362" s="44">
        <f>IFERROR(_xll.qlIndexFixing(ONIndex6M,I3362,TRUE,_xll.ohTrigger(RecalcTrigger,Trigger6M)),NA())</f>
        <v>1.4536060935972372E-2</v>
      </c>
      <c r="Q3362" s="183">
        <f>IFERROR(_xll.qlIndexFixing(ONIndex1Y,I3362,TRUE,_xll.ohTrigger(RecalcTrigger,Trigger1Y)),NA())</f>
        <v>1.4535018982728687E-2</v>
      </c>
    </row>
    <row r="3363" spans="2:17" x14ac:dyDescent="0.2">
      <c r="B3363" s="39" t="s">
        <v>42</v>
      </c>
      <c r="D3363" s="42">
        <f>_xll.qlCalendarAdvance(Calendar,$D3362,B3363,"f",FALSE)</f>
        <v>63052</v>
      </c>
      <c r="E3363" s="177">
        <f>_xll.qlInterestRateIndexValueDate(IndexON,D3363)</f>
        <v>63052</v>
      </c>
      <c r="F3363" s="193">
        <f>IFERROR(_xll.qlIndexFixing(IndexON,D3363,TRUE,_xll.ohTrigger(RecalcTrigger,TriggerON)),NA())</f>
        <v>1.4061418624438105E-2</v>
      </c>
      <c r="H3363" s="42">
        <f>_xll.qlCalendarAdvance(Calendar,$H3362,B3363,"f",FALSE)</f>
        <v>63052</v>
      </c>
      <c r="I3363" s="177">
        <f>_xll.qlInterestRateIndexValueDate(Index1M,$H3363)</f>
        <v>63054</v>
      </c>
      <c r="J3363" s="182">
        <f>IFERROR(_xll.qlIndexFixing(Index1M,$H3363,TRUE,_xll.ohTrigger(RecalcTrigger,Trigger1M)),NA())</f>
        <v>1.4008186178409432E-2</v>
      </c>
      <c r="K3363" s="44" t="e">
        <f>IFERROR(_xll.qlIndexFixing(Index3M,H3363,TRUE,_xll.ohTrigger(RecalcTrigger,Trigger3M)),NA())</f>
        <v>#N/A</v>
      </c>
      <c r="L3363" s="44">
        <f>IFERROR(_xll.qlIndexFixing(Index6M,$H3363,TRUE,_xll.ohTrigger(RecalcTrigger,Trigger6M)),NA())</f>
        <v>1.4646908843441244E-2</v>
      </c>
      <c r="M3363" s="183">
        <f>IFERROR(_xll.qlIndexFixing(Index1Y,$H3363,TRUE,_xll.ohTrigger(RecalcTrigger,Trigger1Y)),NA())</f>
        <v>1.4716149671118483E-2</v>
      </c>
      <c r="N3363" s="182">
        <f>IFERROR(_xll.qlIndexFixing(ONIndex1M,I3363,TRUE,_xll.ohTrigger(RecalcTrigger,Trigger1M)),NA())</f>
        <v>1.3995284256775875E-2</v>
      </c>
      <c r="O3363" s="44" t="e">
        <f>IFERROR(_xll.qlIndexFixing(ONIndex3M,I3363,TRUE,_xll.ohTrigger(RecalcTrigger,Trigger3M)),NA())</f>
        <v>#N/A</v>
      </c>
      <c r="P3363" s="44">
        <f>IFERROR(_xll.qlIndexFixing(ONIndex6M,I3363,TRUE,_xll.ohTrigger(RecalcTrigger,Trigger6M)),NA())</f>
        <v>1.4540350931131485E-2</v>
      </c>
      <c r="Q3363" s="183">
        <f>IFERROR(_xll.qlIndexFixing(ONIndex1Y,I3363,TRUE,_xll.ohTrigger(RecalcTrigger,Trigger1Y)),NA())</f>
        <v>1.4538068275067317E-2</v>
      </c>
    </row>
    <row r="3364" spans="2:17" x14ac:dyDescent="0.2">
      <c r="B3364" s="39" t="s">
        <v>42</v>
      </c>
      <c r="D3364" s="42">
        <f>_xll.qlCalendarAdvance(Calendar,$D3363,B3364,"f",FALSE)</f>
        <v>63059</v>
      </c>
      <c r="E3364" s="177">
        <f>_xll.qlInterestRateIndexValueDate(IndexON,D3364)</f>
        <v>63059</v>
      </c>
      <c r="F3364" s="193">
        <f>IFERROR(_xll.qlIndexFixing(IndexON,D3364,TRUE,_xll.ohTrigger(RecalcTrigger,TriggerON)),NA())</f>
        <v>1.4063617836370668E-2</v>
      </c>
      <c r="H3364" s="42">
        <f>_xll.qlCalendarAdvance(Calendar,$H3363,B3364,"f",FALSE)</f>
        <v>63059</v>
      </c>
      <c r="I3364" s="177">
        <f>_xll.qlInterestRateIndexValueDate(Index1M,$H3364)</f>
        <v>63061</v>
      </c>
      <c r="J3364" s="182">
        <f>IFERROR(_xll.qlIndexFixing(Index1M,$H3364,TRUE,_xll.ohTrigger(RecalcTrigger,Trigger1M)),NA())</f>
        <v>1.4010893273097846E-2</v>
      </c>
      <c r="K3364" s="44" t="e">
        <f>IFERROR(_xll.qlIndexFixing(Index3M,H3364,TRUE,_xll.ohTrigger(RecalcTrigger,Trigger3M)),NA())</f>
        <v>#N/A</v>
      </c>
      <c r="L3364" s="44">
        <f>IFERROR(_xll.qlIndexFixing(Index6M,$H3364,TRUE,_xll.ohTrigger(RecalcTrigger,Trigger6M)),NA())</f>
        <v>1.465092967058044E-2</v>
      </c>
      <c r="M3364" s="183">
        <f>IFERROR(_xll.qlIndexFixing(Index1Y,$H3364,TRUE,_xll.ohTrigger(RecalcTrigger,Trigger1Y)),NA())</f>
        <v>1.4718771259546249E-2</v>
      </c>
      <c r="N3364" s="182">
        <f>IFERROR(_xll.qlIndexFixing(ONIndex1M,I3364,TRUE,_xll.ohTrigger(RecalcTrigger,Trigger1M)),NA())</f>
        <v>1.399801085891994E-2</v>
      </c>
      <c r="O3364" s="44" t="e">
        <f>IFERROR(_xll.qlIndexFixing(ONIndex3M,I3364,TRUE,_xll.ohTrigger(RecalcTrigger,Trigger3M)),NA())</f>
        <v>#N/A</v>
      </c>
      <c r="P3364" s="44">
        <f>IFERROR(_xll.qlIndexFixing(ONIndex6M,I3364,TRUE,_xll.ohTrigger(RecalcTrigger,Trigger6M)),NA())</f>
        <v>1.45446192956733E-2</v>
      </c>
      <c r="Q3364" s="183">
        <f>IFERROR(_xll.qlIndexFixing(ONIndex1Y,I3364,TRUE,_xll.ohTrigger(RecalcTrigger,Trigger1Y)),NA())</f>
        <v>1.4541100408171914E-2</v>
      </c>
    </row>
    <row r="3365" spans="2:17" x14ac:dyDescent="0.2">
      <c r="B3365" s="39" t="s">
        <v>42</v>
      </c>
      <c r="D3365" s="42">
        <f>_xll.qlCalendarAdvance(Calendar,$D3364,B3365,"f",FALSE)</f>
        <v>63066</v>
      </c>
      <c r="E3365" s="177">
        <f>_xll.qlInterestRateIndexValueDate(IndexON,D3365)</f>
        <v>63066</v>
      </c>
      <c r="F3365" s="193">
        <f>IFERROR(_xll.qlIndexFixing(IndexON,D3365,TRUE,_xll.ohTrigger(RecalcTrigger,TriggerON)),NA())</f>
        <v>1.4065805948941801E-2</v>
      </c>
      <c r="H3365" s="42">
        <f>_xll.qlCalendarAdvance(Calendar,$H3364,B3365,"f",FALSE)</f>
        <v>63066</v>
      </c>
      <c r="I3365" s="177">
        <f>_xll.qlInterestRateIndexValueDate(Index1M,$H3365)</f>
        <v>63068</v>
      </c>
      <c r="J3365" s="182">
        <f>IFERROR(_xll.qlIndexFixing(Index1M,$H3365,TRUE,_xll.ohTrigger(RecalcTrigger,Trigger1M)),NA())</f>
        <v>1.4013586474184991E-2</v>
      </c>
      <c r="K3365" s="44" t="e">
        <f>IFERROR(_xll.qlIndexFixing(Index3M,H3365,TRUE,_xll.ohTrigger(RecalcTrigger,Trigger3M)),NA())</f>
        <v>#N/A</v>
      </c>
      <c r="L3365" s="44">
        <f>IFERROR(_xll.qlIndexFixing(Index6M,$H3365,TRUE,_xll.ohTrigger(RecalcTrigger,Trigger6M)),NA())</f>
        <v>1.4652050227676501E-2</v>
      </c>
      <c r="M3365" s="183">
        <f>IFERROR(_xll.qlIndexFixing(Index1Y,$H3365,TRUE,_xll.ohTrigger(RecalcTrigger,Trigger1Y)),NA())</f>
        <v>1.4721374685057804E-2</v>
      </c>
      <c r="N3365" s="182">
        <f>IFERROR(_xll.qlIndexFixing(ONIndex1M,I3365,TRUE,_xll.ohTrigger(RecalcTrigger,Trigger1M)),NA())</f>
        <v>1.4000723620775091E-2</v>
      </c>
      <c r="O3365" s="44" t="e">
        <f>IFERROR(_xll.qlIndexFixing(ONIndex3M,I3365,TRUE,_xll.ohTrigger(RecalcTrigger,Trigger3M)),NA())</f>
        <v>#N/A</v>
      </c>
      <c r="P3365" s="44">
        <f>IFERROR(_xll.qlIndexFixing(ONIndex6M,I3365,TRUE,_xll.ohTrigger(RecalcTrigger,Trigger6M)),NA())</f>
        <v>1.45488659938664E-2</v>
      </c>
      <c r="Q3365" s="183">
        <f>IFERROR(_xll.qlIndexFixing(ONIndex1Y,I3365,TRUE,_xll.ohTrigger(RecalcTrigger,Trigger1Y)),NA())</f>
        <v>1.4544115353825049E-2</v>
      </c>
    </row>
    <row r="3366" spans="2:17" x14ac:dyDescent="0.2">
      <c r="B3366" s="39" t="s">
        <v>42</v>
      </c>
      <c r="D3366" s="42">
        <f>_xll.qlCalendarAdvance(Calendar,$D3365,B3366,"f",FALSE)</f>
        <v>63073</v>
      </c>
      <c r="E3366" s="177">
        <f>_xll.qlInterestRateIndexValueDate(IndexON,D3366)</f>
        <v>63073</v>
      </c>
      <c r="F3366" s="193">
        <f>IFERROR(_xll.qlIndexFixing(IndexON,D3366,TRUE,_xll.ohTrigger(RecalcTrigger,TriggerON)),NA())</f>
        <v>1.4067982943926083E-2</v>
      </c>
      <c r="H3366" s="42">
        <f>_xll.qlCalendarAdvance(Calendar,$H3365,B3366,"f",FALSE)</f>
        <v>63073</v>
      </c>
      <c r="I3366" s="177">
        <f>_xll.qlInterestRateIndexValueDate(Index1M,$H3366)</f>
        <v>63075</v>
      </c>
      <c r="J3366" s="182">
        <f>IFERROR(_xll.qlIndexFixing(Index1M,$H3366,TRUE,_xll.ohTrigger(RecalcTrigger,Trigger1M)),NA())</f>
        <v>1.4016265758966528E-2</v>
      </c>
      <c r="K3366" s="44" t="e">
        <f>IFERROR(_xll.qlIndexFixing(Index3M,H3366,TRUE,_xll.ohTrigger(RecalcTrigger,Trigger3M)),NA())</f>
        <v>#N/A</v>
      </c>
      <c r="L3366" s="44">
        <f>IFERROR(_xll.qlIndexFixing(Index6M,$H3366,TRUE,_xll.ohTrigger(RecalcTrigger,Trigger6M)),NA())</f>
        <v>1.4656033692138656E-2</v>
      </c>
      <c r="M3366" s="183">
        <f>IFERROR(_xll.qlIndexFixing(Index1Y,$H3366,TRUE,_xll.ohTrigger(RecalcTrigger,Trigger1Y)),NA())</f>
        <v>1.4723959918938144E-2</v>
      </c>
      <c r="N3366" s="182">
        <f>IFERROR(_xll.qlIndexFixing(ONIndex1M,I3366,TRUE,_xll.ohTrigger(RecalcTrigger,Trigger1M)),NA())</f>
        <v>1.4003422519799358E-2</v>
      </c>
      <c r="O3366" s="44" t="e">
        <f>IFERROR(_xll.qlIndexFixing(ONIndex3M,I3366,TRUE,_xll.ohTrigger(RecalcTrigger,Trigger3M)),NA())</f>
        <v>#N/A</v>
      </c>
      <c r="P3366" s="44">
        <f>IFERROR(_xll.qlIndexFixing(ONIndex6M,I3366,TRUE,_xll.ohTrigger(RecalcTrigger,Trigger6M)),NA())</f>
        <v>1.4553090990538919E-2</v>
      </c>
      <c r="Q3366" s="183">
        <f>IFERROR(_xll.qlIndexFixing(ONIndex1Y,I3366,TRUE,_xll.ohTrigger(RecalcTrigger,Trigger1Y)),NA())</f>
        <v>1.4547113084129037E-2</v>
      </c>
    </row>
    <row r="3367" spans="2:17" x14ac:dyDescent="0.2">
      <c r="B3367" s="39" t="s">
        <v>42</v>
      </c>
      <c r="D3367" s="42">
        <f>_xll.qlCalendarAdvance(Calendar,$D3366,B3367,"f",FALSE)</f>
        <v>63080</v>
      </c>
      <c r="E3367" s="177">
        <f>_xll.qlInterestRateIndexValueDate(IndexON,D3367)</f>
        <v>63080</v>
      </c>
      <c r="F3367" s="193">
        <f>IFERROR(_xll.qlIndexFixing(IndexON,D3367,TRUE,_xll.ohTrigger(RecalcTrigger,TriggerON)),NA())</f>
        <v>1.4070148802858284E-2</v>
      </c>
      <c r="H3367" s="42">
        <f>_xll.qlCalendarAdvance(Calendar,$H3366,B3367,"f",FALSE)</f>
        <v>63080</v>
      </c>
      <c r="I3367" s="177">
        <f>_xll.qlInterestRateIndexValueDate(Index1M,$H3367)</f>
        <v>63082</v>
      </c>
      <c r="J3367" s="182">
        <f>IFERROR(_xll.qlIndexFixing(Index1M,$H3367,TRUE,_xll.ohTrigger(RecalcTrigger,Trigger1M)),NA())</f>
        <v>1.4018931104728127E-2</v>
      </c>
      <c r="K3367" s="44" t="e">
        <f>IFERROR(_xll.qlIndexFixing(Index3M,H3367,TRUE,_xll.ohTrigger(RecalcTrigger,Trigger3M)),NA())</f>
        <v>#N/A</v>
      </c>
      <c r="L3367" s="44">
        <f>IFERROR(_xll.qlIndexFixing(Index6M,$H3367,TRUE,_xll.ohTrigger(RecalcTrigger,Trigger6M)),NA())</f>
        <v>1.4659994828710556E-2</v>
      </c>
      <c r="M3367" s="183">
        <f>IFERROR(_xll.qlIndexFixing(Index1Y,$H3367,TRUE,_xll.ohTrigger(RecalcTrigger,Trigger1Y)),NA())</f>
        <v>1.4726526932472266E-2</v>
      </c>
      <c r="N3367" s="182">
        <f>IFERROR(_xll.qlIndexFixing(ONIndex1M,I3367,TRUE,_xll.ohTrigger(RecalcTrigger,Trigger1M)),NA())</f>
        <v>1.4006107533210965E-2</v>
      </c>
      <c r="O3367" s="44" t="e">
        <f>IFERROR(_xll.qlIndexFixing(ONIndex3M,I3367,TRUE,_xll.ohTrigger(RecalcTrigger,Trigger3M)),NA())</f>
        <v>#N/A</v>
      </c>
      <c r="P3367" s="44">
        <f>IFERROR(_xll.qlIndexFixing(ONIndex6M,I3367,TRUE,_xll.ohTrigger(RecalcTrigger,Trigger6M)),NA())</f>
        <v>1.455729424995944E-2</v>
      </c>
      <c r="Q3367" s="183">
        <f>IFERROR(_xll.qlIndexFixing(ONIndex1Y,I3367,TRUE,_xll.ohTrigger(RecalcTrigger,Trigger1Y)),NA())</f>
        <v>1.4550093570706579E-2</v>
      </c>
    </row>
    <row r="3368" spans="2:17" x14ac:dyDescent="0.2">
      <c r="B3368" s="39" t="s">
        <v>42</v>
      </c>
      <c r="D3368" s="42">
        <f>_xll.qlCalendarAdvance(Calendar,$D3367,B3368,"f",FALSE)</f>
        <v>63087</v>
      </c>
      <c r="E3368" s="177">
        <f>_xll.qlInterestRateIndexValueDate(IndexON,D3368)</f>
        <v>63087</v>
      </c>
      <c r="F3368" s="193">
        <f>IFERROR(_xll.qlIndexFixing(IndexON,D3368,TRUE,_xll.ohTrigger(RecalcTrigger,TriggerON)),NA())</f>
        <v>1.4072303507832729E-2</v>
      </c>
      <c r="H3368" s="42">
        <f>_xll.qlCalendarAdvance(Calendar,$H3367,B3368,"f",FALSE)</f>
        <v>63087</v>
      </c>
      <c r="I3368" s="177">
        <f>_xll.qlInterestRateIndexValueDate(Index1M,$H3368)</f>
        <v>63089</v>
      </c>
      <c r="J3368" s="182">
        <f>IFERROR(_xll.qlIndexFixing(Index1M,$H3368,TRUE,_xll.ohTrigger(RecalcTrigger,Trigger1M)),NA())</f>
        <v>1.4021582488765449E-2</v>
      </c>
      <c r="K3368" s="44" t="e">
        <f>IFERROR(_xll.qlIndexFixing(Index3M,H3368,TRUE,_xll.ohTrigger(RecalcTrigger,Trigger3M)),NA())</f>
        <v>#N/A</v>
      </c>
      <c r="L3368" s="44">
        <f>IFERROR(_xll.qlIndexFixing(Index6M,$H3368,TRUE,_xll.ohTrigger(RecalcTrigger,Trigger6M)),NA())</f>
        <v>1.466393360151151E-2</v>
      </c>
      <c r="M3368" s="183">
        <f>IFERROR(_xll.qlIndexFixing(Index1Y,$H3368,TRUE,_xll.ohTrigger(RecalcTrigger,Trigger1Y)),NA())</f>
        <v>1.4729075696946044E-2</v>
      </c>
      <c r="N3368" s="182">
        <f>IFERROR(_xll.qlIndexFixing(ONIndex1M,I3368,TRUE,_xll.ohTrigger(RecalcTrigger,Trigger1M)),NA())</f>
        <v>1.4008778638388009E-2</v>
      </c>
      <c r="O3368" s="44" t="e">
        <f>IFERROR(_xll.qlIndexFixing(ONIndex3M,I3368,TRUE,_xll.ohTrigger(RecalcTrigger,Trigger3M)),NA())</f>
        <v>#N/A</v>
      </c>
      <c r="P3368" s="44">
        <f>IFERROR(_xll.qlIndexFixing(ONIndex6M,I3368,TRUE,_xll.ohTrigger(RecalcTrigger,Trigger6M)),NA())</f>
        <v>1.4561475736636353E-2</v>
      </c>
      <c r="Q3368" s="183">
        <f>IFERROR(_xll.qlIndexFixing(ONIndex1Y,I3368,TRUE,_xll.ohTrigger(RecalcTrigger,Trigger1Y)),NA())</f>
        <v>1.4553056785500118E-2</v>
      </c>
    </row>
    <row r="3369" spans="2:17" x14ac:dyDescent="0.2">
      <c r="B3369" s="39" t="s">
        <v>42</v>
      </c>
      <c r="D3369" s="42">
        <f>_xll.qlCalendarAdvance(Calendar,$D3368,B3369,"f",FALSE)</f>
        <v>63094</v>
      </c>
      <c r="E3369" s="177">
        <f>_xll.qlInterestRateIndexValueDate(IndexON,D3369)</f>
        <v>63094</v>
      </c>
      <c r="F3369" s="193">
        <f>IFERROR(_xll.qlIndexFixing(IndexON,D3369,TRUE,_xll.ohTrigger(RecalcTrigger,TriggerON)),NA())</f>
        <v>1.4074447040464122E-2</v>
      </c>
      <c r="H3369" s="42">
        <f>_xll.qlCalendarAdvance(Calendar,$H3368,B3369,"f",FALSE)</f>
        <v>63094</v>
      </c>
      <c r="I3369" s="177">
        <f>_xll.qlInterestRateIndexValueDate(Index1M,$H3369)</f>
        <v>63096</v>
      </c>
      <c r="J3369" s="182">
        <f>IFERROR(_xll.qlIndexFixing(Index1M,$H3369,TRUE,_xll.ohTrigger(RecalcTrigger,Trigger1M)),NA())</f>
        <v>1.4024219888366662E-2</v>
      </c>
      <c r="K3369" s="44" t="e">
        <f>IFERROR(_xll.qlIndexFixing(Index3M,H3369,TRUE,_xll.ohTrigger(RecalcTrigger,Trigger3M)),NA())</f>
        <v>#N/A</v>
      </c>
      <c r="L3369" s="44">
        <f>IFERROR(_xll.qlIndexFixing(Index6M,$H3369,TRUE,_xll.ohTrigger(RecalcTrigger,Trigger6M)),NA())</f>
        <v>1.4667849974655086E-2</v>
      </c>
      <c r="M3369" s="183">
        <f>IFERROR(_xll.qlIndexFixing(Index1Y,$H3369,TRUE,_xll.ohTrigger(RecalcTrigger,Trigger1Y)),NA())</f>
        <v>1.4731606183646224E-2</v>
      </c>
      <c r="N3369" s="182">
        <f>IFERROR(_xll.qlIndexFixing(ONIndex1M,I3369,TRUE,_xll.ohTrigger(RecalcTrigger,Trigger1M)),NA())</f>
        <v>1.4011435812548712E-2</v>
      </c>
      <c r="O3369" s="44" t="e">
        <f>IFERROR(_xll.qlIndexFixing(ONIndex3M,I3369,TRUE,_xll.ohTrigger(RecalcTrigger,Trigger3M)),NA())</f>
        <v>#N/A</v>
      </c>
      <c r="P3369" s="44">
        <f>IFERROR(_xll.qlIndexFixing(ONIndex6M,I3369,TRUE,_xll.ohTrigger(RecalcTrigger,Trigger6M)),NA())</f>
        <v>1.4565635415078049E-2</v>
      </c>
      <c r="Q3369" s="183">
        <f>IFERROR(_xll.qlIndexFixing(ONIndex1Y,I3369,TRUE,_xll.ohTrigger(RecalcTrigger,Trigger1Y)),NA())</f>
        <v>1.4556002700372161E-2</v>
      </c>
    </row>
    <row r="3370" spans="2:17" x14ac:dyDescent="0.2">
      <c r="B3370" s="39" t="s">
        <v>42</v>
      </c>
      <c r="D3370" s="42">
        <f>_xll.qlCalendarAdvance(Calendar,$D3369,B3370,"f",FALSE)</f>
        <v>63101</v>
      </c>
      <c r="E3370" s="177">
        <f>_xll.qlInterestRateIndexValueDate(IndexON,D3370)</f>
        <v>63101</v>
      </c>
      <c r="F3370" s="193">
        <f>IFERROR(_xll.qlIndexFixing(IndexON,D3370,TRUE,_xll.ohTrigger(RecalcTrigger,TriggerON)),NA())</f>
        <v>1.4076579382527044E-2</v>
      </c>
      <c r="H3370" s="42">
        <f>_xll.qlCalendarAdvance(Calendar,$H3369,B3370,"f",FALSE)</f>
        <v>63101</v>
      </c>
      <c r="I3370" s="177">
        <f>_xll.qlInterestRateIndexValueDate(Index1M,$H3370)</f>
        <v>63103</v>
      </c>
      <c r="J3370" s="182">
        <f>IFERROR(_xll.qlIndexFixing(Index1M,$H3370,TRUE,_xll.ohTrigger(RecalcTrigger,Trigger1M)),NA())</f>
        <v>1.4026843280822432E-2</v>
      </c>
      <c r="K3370" s="44" t="e">
        <f>IFERROR(_xll.qlIndexFixing(Index3M,H3370,TRUE,_xll.ohTrigger(RecalcTrigger,Trigger3M)),NA())</f>
        <v>#N/A</v>
      </c>
      <c r="L3370" s="44">
        <f>IFERROR(_xll.qlIndexFixing(Index6M,$H3370,TRUE,_xll.ohTrigger(RecalcTrigger,Trigger6M)),NA())</f>
        <v>1.467231250666296E-2</v>
      </c>
      <c r="M3370" s="183">
        <f>IFERROR(_xll.qlIndexFixing(Index1Y,$H3370,TRUE,_xll.ohTrigger(RecalcTrigger,Trigger1Y)),NA())</f>
        <v>1.4734118363860215E-2</v>
      </c>
      <c r="N3370" s="182">
        <f>IFERROR(_xll.qlIndexFixing(ONIndex1M,I3370,TRUE,_xll.ohTrigger(RecalcTrigger,Trigger1M)),NA())</f>
        <v>1.4014079033310978E-2</v>
      </c>
      <c r="O3370" s="44" t="e">
        <f>IFERROR(_xll.qlIndexFixing(ONIndex3M,I3370,TRUE,_xll.ohTrigger(RecalcTrigger,Trigger3M)),NA())</f>
        <v>#N/A</v>
      </c>
      <c r="P3370" s="44">
        <f>IFERROR(_xll.qlIndexFixing(ONIndex6M,I3370,TRUE,_xll.ohTrigger(RecalcTrigger,Trigger6M)),NA())</f>
        <v>1.4569773250032725E-2</v>
      </c>
      <c r="Q3370" s="183">
        <f>IFERROR(_xll.qlIndexFixing(ONIndex1Y,I3370,TRUE,_xll.ohTrigger(RecalcTrigger,Trigger1Y)),NA())</f>
        <v>1.4558931287105281E-2</v>
      </c>
    </row>
    <row r="3371" spans="2:17" x14ac:dyDescent="0.2">
      <c r="B3371" s="39" t="s">
        <v>42</v>
      </c>
      <c r="D3371" s="42">
        <f>_xll.qlCalendarAdvance(Calendar,$D3370,B3371,"f",FALSE)</f>
        <v>63108</v>
      </c>
      <c r="E3371" s="177">
        <f>_xll.qlInterestRateIndexValueDate(IndexON,D3371)</f>
        <v>63108</v>
      </c>
      <c r="F3371" s="193">
        <f>IFERROR(_xll.qlIndexFixing(IndexON,D3371,TRUE,_xll.ohTrigger(RecalcTrigger,TriggerON)),NA())</f>
        <v>1.4078700515876008E-2</v>
      </c>
      <c r="H3371" s="42">
        <f>_xll.qlCalendarAdvance(Calendar,$H3370,B3371,"f",FALSE)</f>
        <v>63108</v>
      </c>
      <c r="I3371" s="177">
        <f>_xll.qlInterestRateIndexValueDate(Index1M,$H3371)</f>
        <v>63110</v>
      </c>
      <c r="J3371" s="182">
        <f>IFERROR(_xll.qlIndexFixing(Index1M,$H3371,TRUE,_xll.ohTrigger(RecalcTrigger,Trigger1M)),NA())</f>
        <v>1.4029452643425921E-2</v>
      </c>
      <c r="K3371" s="44" t="e">
        <f>IFERROR(_xll.qlIndexFixing(Index3M,H3371,TRUE,_xll.ohTrigger(RecalcTrigger,Trigger3M)),NA())</f>
        <v>#N/A</v>
      </c>
      <c r="L3371" s="44">
        <f>IFERROR(_xll.qlIndexFixing(Index6M,$H3371,TRUE,_xll.ohTrigger(RecalcTrigger,Trigger6M)),NA())</f>
        <v>1.467618251248338E-2</v>
      </c>
      <c r="M3371" s="183">
        <f>IFERROR(_xll.qlIndexFixing(Index1Y,$H3371,TRUE,_xll.ohTrigger(RecalcTrigger,Trigger1Y)),NA())</f>
        <v>1.4736612208876298E-2</v>
      </c>
      <c r="N3371" s="182">
        <f>IFERROR(_xll.qlIndexFixing(ONIndex1M,I3371,TRUE,_xll.ohTrigger(RecalcTrigger,Trigger1M)),NA())</f>
        <v>1.4016708277653223E-2</v>
      </c>
      <c r="O3371" s="44" t="e">
        <f>IFERROR(_xll.qlIndexFixing(ONIndex3M,I3371,TRUE,_xll.ohTrigger(RecalcTrigger,Trigger3M)),NA())</f>
        <v>#N/A</v>
      </c>
      <c r="P3371" s="44">
        <f>IFERROR(_xll.qlIndexFixing(ONIndex6M,I3371,TRUE,_xll.ohTrigger(RecalcTrigger,Trigger6M)),NA())</f>
        <v>1.4573889205768964E-2</v>
      </c>
      <c r="Q3371" s="183">
        <f>IFERROR(_xll.qlIndexFixing(ONIndex1Y,I3371,TRUE,_xll.ohTrigger(RecalcTrigger,Trigger1Y)),NA())</f>
        <v>1.4561842517482049E-2</v>
      </c>
    </row>
    <row r="3372" spans="2:17" x14ac:dyDescent="0.2">
      <c r="B3372" s="39" t="s">
        <v>42</v>
      </c>
      <c r="D3372" s="42">
        <f>_xll.qlCalendarAdvance(Calendar,$D3371,B3372,"f",FALSE)</f>
        <v>63115</v>
      </c>
      <c r="E3372" s="177">
        <f>_xll.qlInterestRateIndexValueDate(IndexON,D3372)</f>
        <v>63115</v>
      </c>
      <c r="F3372" s="193">
        <f>IFERROR(_xll.qlIndexFixing(IndexON,D3372,TRUE,_xll.ohTrigger(RecalcTrigger,TriggerON)),NA())</f>
        <v>1.4080810422445467E-2</v>
      </c>
      <c r="H3372" s="42">
        <f>_xll.qlCalendarAdvance(Calendar,$H3371,B3372,"f",FALSE)</f>
        <v>63115</v>
      </c>
      <c r="I3372" s="177">
        <f>_xll.qlInterestRateIndexValueDate(Index1M,$H3372)</f>
        <v>63117</v>
      </c>
      <c r="J3372" s="182">
        <f>IFERROR(_xll.qlIndexFixing(Index1M,$H3372,TRUE,_xll.ohTrigger(RecalcTrigger,Trigger1M)),NA())</f>
        <v>1.4032047953470295E-2</v>
      </c>
      <c r="K3372" s="44" t="e">
        <f>IFERROR(_xll.qlIndexFixing(Index3M,H3372,TRUE,_xll.ohTrigger(RecalcTrigger,Trigger3M)),NA())</f>
        <v>#N/A</v>
      </c>
      <c r="L3372" s="44">
        <f>IFERROR(_xll.qlIndexFixing(Index6M,$H3372,TRUE,_xll.ohTrigger(RecalcTrigger,Trigger6M)),NA())</f>
        <v>1.4680030007563277E-2</v>
      </c>
      <c r="M3372" s="183">
        <f>IFERROR(_xll.qlIndexFixing(Index1Y,$H3372,TRUE,_xll.ohTrigger(RecalcTrigger,Trigger1Y)),NA())</f>
        <v>1.4739087689982536E-2</v>
      </c>
      <c r="N3372" s="182">
        <f>IFERROR(_xll.qlIndexFixing(ONIndex1M,I3372,TRUE,_xll.ohTrigger(RecalcTrigger,Trigger1M)),NA())</f>
        <v>1.4019323523033478E-2</v>
      </c>
      <c r="O3372" s="44" t="e">
        <f>IFERROR(_xll.qlIndexFixing(ONIndex3M,I3372,TRUE,_xll.ohTrigger(RecalcTrigger,Trigger3M)),NA())</f>
        <v>#N/A</v>
      </c>
      <c r="P3372" s="44">
        <f>IFERROR(_xll.qlIndexFixing(ONIndex6M,I3372,TRUE,_xll.ohTrigger(RecalcTrigger,Trigger6M)),NA())</f>
        <v>1.457798324671522E-2</v>
      </c>
      <c r="Q3372" s="183">
        <f>IFERROR(_xll.qlIndexFixing(ONIndex1Y,I3372,TRUE,_xll.ohTrigger(RecalcTrigger,Trigger1Y)),NA())</f>
        <v>1.4564736363524844E-2</v>
      </c>
    </row>
    <row r="3373" spans="2:17" x14ac:dyDescent="0.2">
      <c r="B3373" s="39" t="s">
        <v>42</v>
      </c>
      <c r="D3373" s="42">
        <f>_xll.qlCalendarAdvance(Calendar,$D3372,B3373,"f",FALSE)</f>
        <v>63122</v>
      </c>
      <c r="E3373" s="177">
        <f>_xll.qlInterestRateIndexValueDate(IndexON,D3373)</f>
        <v>63122</v>
      </c>
      <c r="F3373" s="193">
        <f>IFERROR(_xll.qlIndexFixing(IndexON,D3373,TRUE,_xll.ohTrigger(RecalcTrigger,TriggerON)),NA())</f>
        <v>1.4082909083850126E-2</v>
      </c>
      <c r="H3373" s="42">
        <f>_xll.qlCalendarAdvance(Calendar,$H3372,B3373,"f",FALSE)</f>
        <v>63122</v>
      </c>
      <c r="I3373" s="177">
        <f>_xll.qlInterestRateIndexValueDate(Index1M,$H3373)</f>
        <v>63124</v>
      </c>
      <c r="J3373" s="182">
        <f>IFERROR(_xll.qlIndexFixing(Index1M,$H3373,TRUE,_xll.ohTrigger(RecalcTrigger,Trigger1M)),NA())</f>
        <v>1.4034629188241221E-2</v>
      </c>
      <c r="K3373" s="44" t="e">
        <f>IFERROR(_xll.qlIndexFixing(Index3M,H3373,TRUE,_xll.ohTrigger(RecalcTrigger,Trigger3M)),NA())</f>
        <v>#N/A</v>
      </c>
      <c r="L3373" s="44">
        <f>IFERROR(_xll.qlIndexFixing(Index6M,$H3373,TRUE,_xll.ohTrigger(RecalcTrigger,Trigger6M)),NA())</f>
        <v>1.4683854956018826E-2</v>
      </c>
      <c r="M3373" s="183">
        <f>IFERROR(_xll.qlIndexFixing(Index1Y,$H3373,TRUE,_xll.ohTrigger(RecalcTrigger,Trigger1Y)),NA())</f>
        <v>1.4741544778468963E-2</v>
      </c>
      <c r="N3373" s="182">
        <f>IFERROR(_xll.qlIndexFixing(ONIndex1M,I3373,TRUE,_xll.ohTrigger(RecalcTrigger,Trigger1M)),NA())</f>
        <v>1.4021924746829839E-2</v>
      </c>
      <c r="O3373" s="44" t="e">
        <f>IFERROR(_xll.qlIndexFixing(ONIndex3M,I3373,TRUE,_xll.ohTrigger(RecalcTrigger,Trigger3M)),NA())</f>
        <v>#N/A</v>
      </c>
      <c r="P3373" s="44">
        <f>IFERROR(_xll.qlIndexFixing(ONIndex6M,I3373,TRUE,_xll.ohTrigger(RecalcTrigger,Trigger6M)),NA())</f>
        <v>1.4582055337619693E-2</v>
      </c>
      <c r="Q3373" s="183">
        <f>IFERROR(_xll.qlIndexFixing(ONIndex1Y,I3373,TRUE,_xll.ohTrigger(RecalcTrigger,Trigger1Y)),NA())</f>
        <v>1.4567612796936302E-2</v>
      </c>
    </row>
    <row r="3374" spans="2:17" x14ac:dyDescent="0.2">
      <c r="B3374" s="39" t="s">
        <v>42</v>
      </c>
      <c r="D3374" s="42">
        <f>_xll.qlCalendarAdvance(Calendar,$D3373,B3374,"f",FALSE)</f>
        <v>63129</v>
      </c>
      <c r="E3374" s="177">
        <f>_xll.qlInterestRateIndexValueDate(IndexON,D3374)</f>
        <v>63129</v>
      </c>
      <c r="F3374" s="193">
        <f>IFERROR(_xll.qlIndexFixing(IndexON,D3374,TRUE,_xll.ohTrigger(RecalcTrigger,TriggerON)),NA())</f>
        <v>1.4084996481864565E-2</v>
      </c>
      <c r="H3374" s="42">
        <f>_xll.qlCalendarAdvance(Calendar,$H3373,B3374,"f",FALSE)</f>
        <v>63129</v>
      </c>
      <c r="I3374" s="177">
        <f>_xll.qlInterestRateIndexValueDate(Index1M,$H3374)</f>
        <v>63131</v>
      </c>
      <c r="J3374" s="182">
        <f>IFERROR(_xll.qlIndexFixing(Index1M,$H3374,TRUE,_xll.ohTrigger(RecalcTrigger,Trigger1M)),NA())</f>
        <v>1.4037196325034362E-2</v>
      </c>
      <c r="K3374" s="44" t="e">
        <f>IFERROR(_xll.qlIndexFixing(Index3M,H3374,TRUE,_xll.ohTrigger(RecalcTrigger,Trigger3M)),NA())</f>
        <v>#N/A</v>
      </c>
      <c r="L3374" s="44">
        <f>IFERROR(_xll.qlIndexFixing(Index6M,$H3374,TRUE,_xll.ohTrigger(RecalcTrigger,Trigger6M)),NA())</f>
        <v>1.468709458962851E-2</v>
      </c>
      <c r="M3374" s="183">
        <f>IFERROR(_xll.qlIndexFixing(Index1Y,$H3374,TRUE,_xll.ohTrigger(RecalcTrigger,Trigger1Y)),NA())</f>
        <v>1.4743983445625613E-2</v>
      </c>
      <c r="N3374" s="182">
        <f>IFERROR(_xll.qlIndexFixing(ONIndex1M,I3374,TRUE,_xll.ohTrigger(RecalcTrigger,Trigger1M)),NA())</f>
        <v>1.4024511926340466E-2</v>
      </c>
      <c r="O3374" s="44" t="e">
        <f>IFERROR(_xll.qlIndexFixing(ONIndex3M,I3374,TRUE,_xll.ohTrigger(RecalcTrigger,Trigger3M)),NA())</f>
        <v>#N/A</v>
      </c>
      <c r="P3374" s="44">
        <f>IFERROR(_xll.qlIndexFixing(ONIndex6M,I3374,TRUE,_xll.ohTrigger(RecalcTrigger,Trigger6M)),NA())</f>
        <v>1.4586105443070707E-2</v>
      </c>
      <c r="Q3374" s="183">
        <f>IFERROR(_xll.qlIndexFixing(ONIndex1Y,I3374,TRUE,_xll.ohTrigger(RecalcTrigger,Trigger1Y)),NA())</f>
        <v>1.457047178981874E-2</v>
      </c>
    </row>
    <row r="3375" spans="2:17" x14ac:dyDescent="0.2">
      <c r="B3375" s="39" t="s">
        <v>42</v>
      </c>
      <c r="D3375" s="42">
        <f>_xll.qlCalendarAdvance(Calendar,$D3374,B3375,"f",FALSE)</f>
        <v>63136</v>
      </c>
      <c r="E3375" s="177">
        <f>_xll.qlInterestRateIndexValueDate(IndexON,D3375)</f>
        <v>63136</v>
      </c>
      <c r="F3375" s="193">
        <f>IFERROR(_xll.qlIndexFixing(IndexON,D3375,TRUE,_xll.ohTrigger(RecalcTrigger,TriggerON)),NA())</f>
        <v>1.4087072598423234E-2</v>
      </c>
      <c r="H3375" s="42">
        <f>_xll.qlCalendarAdvance(Calendar,$H3374,B3375,"f",FALSE)</f>
        <v>63136</v>
      </c>
      <c r="I3375" s="177">
        <f>_xll.qlInterestRateIndexValueDate(Index1M,$H3375)</f>
        <v>63138</v>
      </c>
      <c r="J3375" s="182">
        <f>IFERROR(_xll.qlIndexFixing(Index1M,$H3375,TRUE,_xll.ohTrigger(RecalcTrigger,Trigger1M)),NA())</f>
        <v>1.4039749341135388E-2</v>
      </c>
      <c r="K3375" s="44" t="e">
        <f>IFERROR(_xll.qlIndexFixing(Index3M,H3375,TRUE,_xll.ohTrigger(RecalcTrigger,Trigger3M)),NA())</f>
        <v>#N/A</v>
      </c>
      <c r="L3375" s="44">
        <f>IFERROR(_xll.qlIndexFixing(Index6M,$H3375,TRUE,_xll.ohTrigger(RecalcTrigger,Trigger6M)),NA())</f>
        <v>1.4690875811302845E-2</v>
      </c>
      <c r="M3375" s="183">
        <f>IFERROR(_xll.qlIndexFixing(Index1Y,$H3375,TRUE,_xll.ohTrigger(RecalcTrigger,Trigger1Y)),NA())</f>
        <v>1.4746403662743617E-2</v>
      </c>
      <c r="N3375" s="182">
        <f>IFERROR(_xll.qlIndexFixing(ONIndex1M,I3375,TRUE,_xll.ohTrigger(RecalcTrigger,Trigger1M)),NA())</f>
        <v>1.4027085038943454E-2</v>
      </c>
      <c r="O3375" s="44" t="e">
        <f>IFERROR(_xll.qlIndexFixing(ONIndex3M,I3375,TRUE,_xll.ohTrigger(RecalcTrigger,Trigger3M)),NA())</f>
        <v>#N/A</v>
      </c>
      <c r="P3375" s="44">
        <f>IFERROR(_xll.qlIndexFixing(ONIndex6M,I3375,TRUE,_xll.ohTrigger(RecalcTrigger,Trigger6M)),NA())</f>
        <v>1.4590133527097038E-2</v>
      </c>
      <c r="Q3375" s="183">
        <f>IFERROR(_xll.qlIndexFixing(ONIndex1Y,I3375,TRUE,_xll.ohTrigger(RecalcTrigger,Trigger1Y)),NA())</f>
        <v>1.4573313313555047E-2</v>
      </c>
    </row>
    <row r="3376" spans="2:17" x14ac:dyDescent="0.2">
      <c r="B3376" s="39" t="s">
        <v>42</v>
      </c>
      <c r="D3376" s="42">
        <f>_xll.qlCalendarAdvance(Calendar,$D3375,B3376,"f",FALSE)</f>
        <v>63143</v>
      </c>
      <c r="E3376" s="177">
        <f>_xll.qlInterestRateIndexValueDate(IndexON,D3376)</f>
        <v>63143</v>
      </c>
      <c r="F3376" s="193">
        <f>IFERROR(_xll.qlIndexFixing(IndexON,D3376,TRUE,_xll.ohTrigger(RecalcTrigger,TriggerON)),NA())</f>
        <v>1.4089137415060904E-2</v>
      </c>
      <c r="H3376" s="42">
        <f>_xll.qlCalendarAdvance(Calendar,$H3375,B3376,"f",FALSE)</f>
        <v>63143</v>
      </c>
      <c r="I3376" s="177">
        <f>_xll.qlInterestRateIndexValueDate(Index1M,$H3376)</f>
        <v>63145</v>
      </c>
      <c r="J3376" s="182">
        <f>IFERROR(_xll.qlIndexFixing(Index1M,$H3376,TRUE,_xll.ohTrigger(RecalcTrigger,Trigger1M)),NA())</f>
        <v>1.404228821383996E-2</v>
      </c>
      <c r="K3376" s="44" t="e">
        <f>IFERROR(_xll.qlIndexFixing(Index3M,H3376,TRUE,_xll.ohTrigger(RecalcTrigger,Trigger3M)),NA())</f>
        <v>#N/A</v>
      </c>
      <c r="L3376" s="44">
        <f>IFERROR(_xll.qlIndexFixing(Index6M,$H3376,TRUE,_xll.ohTrigger(RecalcTrigger,Trigger6M)),NA())</f>
        <v>1.4694634382148342E-2</v>
      </c>
      <c r="M3376" s="183">
        <f>IFERROR(_xll.qlIndexFixing(Index1Y,$H3376,TRUE,_xll.ohTrigger(RecalcTrigger,Trigger1Y)),NA())</f>
        <v>1.4748805401114978E-2</v>
      </c>
      <c r="N3376" s="182">
        <f>IFERROR(_xll.qlIndexFixing(ONIndex1M,I3376,TRUE,_xll.ohTrigger(RecalcTrigger,Trigger1M)),NA())</f>
        <v>1.4029644061857027E-2</v>
      </c>
      <c r="O3376" s="44" t="e">
        <f>IFERROR(_xll.qlIndexFixing(ONIndex3M,I3376,TRUE,_xll.ohTrigger(RecalcTrigger,Trigger3M)),NA())</f>
        <v>#N/A</v>
      </c>
      <c r="P3376" s="44">
        <f>IFERROR(_xll.qlIndexFixing(ONIndex6M,I3376,TRUE,_xll.ohTrigger(RecalcTrigger,Trigger6M)),NA())</f>
        <v>1.4594139554606755E-2</v>
      </c>
      <c r="Q3376" s="183">
        <f>IFERROR(_xll.qlIndexFixing(ONIndex1Y,I3376,TRUE,_xll.ohTrigger(RecalcTrigger,Trigger1Y)),NA())</f>
        <v>1.4576137340327477E-2</v>
      </c>
    </row>
    <row r="3377" spans="2:17" x14ac:dyDescent="0.2">
      <c r="B3377" s="39" t="s">
        <v>42</v>
      </c>
      <c r="D3377" s="42">
        <f>_xll.qlCalendarAdvance(Calendar,$D3376,B3377,"f",FALSE)</f>
        <v>63150</v>
      </c>
      <c r="E3377" s="177">
        <f>_xll.qlInterestRateIndexValueDate(IndexON,D3377)</f>
        <v>63150</v>
      </c>
      <c r="F3377" s="193">
        <f>IFERROR(_xll.qlIndexFixing(IndexON,D3377,TRUE,_xll.ohTrigger(RecalcTrigger,TriggerON)),NA())</f>
        <v>1.4091190913951834E-2</v>
      </c>
      <c r="H3377" s="42">
        <f>_xll.qlCalendarAdvance(Calendar,$H3376,B3377,"f",FALSE)</f>
        <v>63150</v>
      </c>
      <c r="I3377" s="177">
        <f>_xll.qlInterestRateIndexValueDate(Index1M,$H3377)</f>
        <v>63152</v>
      </c>
      <c r="J3377" s="182">
        <f>IFERROR(_xll.qlIndexFixing(Index1M,$H3377,TRUE,_xll.ohTrigger(RecalcTrigger,Trigger1M)),NA())</f>
        <v>1.40452657939298E-2</v>
      </c>
      <c r="K3377" s="44" t="e">
        <f>IFERROR(_xll.qlIndexFixing(Index3M,H3377,TRUE,_xll.ohTrigger(RecalcTrigger,Trigger3M)),NA())</f>
        <v>#N/A</v>
      </c>
      <c r="L3377" s="44">
        <f>IFERROR(_xll.qlIndexFixing(Index6M,$H3377,TRUE,_xll.ohTrigger(RecalcTrigger,Trigger6M)),NA())</f>
        <v>1.4698370266284753E-2</v>
      </c>
      <c r="M3377" s="183">
        <f>IFERROR(_xll.qlIndexFixing(Index1Y,$H3377,TRUE,_xll.ohTrigger(RecalcTrigger,Trigger1Y)),NA())</f>
        <v>1.4751188632031263E-2</v>
      </c>
      <c r="N3377" s="182">
        <f>IFERROR(_xll.qlIndexFixing(ONIndex1M,I3377,TRUE,_xll.ohTrigger(RecalcTrigger,Trigger1M)),NA())</f>
        <v>1.4032188972539217E-2</v>
      </c>
      <c r="O3377" s="44" t="e">
        <f>IFERROR(_xll.qlIndexFixing(ONIndex3M,I3377,TRUE,_xll.ohTrigger(RecalcTrigger,Trigger3M)),NA())</f>
        <v>#N/A</v>
      </c>
      <c r="P3377" s="44">
        <f>IFERROR(_xll.qlIndexFixing(ONIndex6M,I3377,TRUE,_xll.ohTrigger(RecalcTrigger,Trigger6M)),NA())</f>
        <v>1.4598123490028314E-2</v>
      </c>
      <c r="Q3377" s="183">
        <f>IFERROR(_xll.qlIndexFixing(ONIndex1Y,I3377,TRUE,_xll.ohTrigger(RecalcTrigger,Trigger1Y)),NA())</f>
        <v>1.4578943841918601E-2</v>
      </c>
    </row>
    <row r="3378" spans="2:17" x14ac:dyDescent="0.2">
      <c r="B3378" s="39" t="s">
        <v>42</v>
      </c>
      <c r="D3378" s="42">
        <f>_xll.qlCalendarAdvance(Calendar,$D3377,B3378,"f",FALSE)</f>
        <v>63157</v>
      </c>
      <c r="E3378" s="177">
        <f>_xll.qlInterestRateIndexValueDate(IndexON,D3378)</f>
        <v>63157</v>
      </c>
      <c r="F3378" s="193">
        <f>IFERROR(_xll.qlIndexFixing(IndexON,D3378,TRUE,_xll.ohTrigger(RecalcTrigger,TriggerON)),NA())</f>
        <v>1.4093233076630796E-2</v>
      </c>
      <c r="H3378" s="42">
        <f>_xll.qlCalendarAdvance(Calendar,$H3377,B3378,"f",FALSE)</f>
        <v>63157</v>
      </c>
      <c r="I3378" s="177">
        <f>_xll.qlInterestRateIndexValueDate(Index1M,$H3378)</f>
        <v>63159</v>
      </c>
      <c r="J3378" s="182">
        <f>IFERROR(_xll.qlIndexFixing(Index1M,$H3378,TRUE,_xll.ohTrigger(RecalcTrigger,Trigger1M)),NA())</f>
        <v>1.4047323438229897E-2</v>
      </c>
      <c r="K3378" s="44" t="e">
        <f>IFERROR(_xll.qlIndexFixing(Index3M,H3378,TRUE,_xll.ohTrigger(RecalcTrigger,Trigger3M)),NA())</f>
        <v>#N/A</v>
      </c>
      <c r="L3378" s="44">
        <f>IFERROR(_xll.qlIndexFixing(Index6M,$H3378,TRUE,_xll.ohTrigger(RecalcTrigger,Trigger6M)),NA())</f>
        <v>1.4702640243018617E-2</v>
      </c>
      <c r="M3378" s="183">
        <f>IFERROR(_xll.qlIndexFixing(Index1Y,$H3378,TRUE,_xll.ohTrigger(RecalcTrigger,Trigger1Y)),NA())</f>
        <v>1.4753553326786449E-2</v>
      </c>
      <c r="N3378" s="182">
        <f>IFERROR(_xll.qlIndexFixing(ONIndex1M,I3378,TRUE,_xll.ohTrigger(RecalcTrigger,Trigger1M)),NA())</f>
        <v>1.403471974812831E-2</v>
      </c>
      <c r="O3378" s="44" t="e">
        <f>IFERROR(_xll.qlIndexFixing(ONIndex3M,I3378,TRUE,_xll.ohTrigger(RecalcTrigger,Trigger3M)),NA())</f>
        <v>#N/A</v>
      </c>
      <c r="P3378" s="44">
        <f>IFERROR(_xll.qlIndexFixing(ONIndex6M,I3378,TRUE,_xll.ohTrigger(RecalcTrigger,Trigger6M)),NA())</f>
        <v>1.4602085297790168E-2</v>
      </c>
      <c r="Q3378" s="183">
        <f>IFERROR(_xll.qlIndexFixing(ONIndex1Y,I3378,TRUE,_xll.ohTrigger(RecalcTrigger,Trigger1Y)),NA())</f>
        <v>1.4581732790270863E-2</v>
      </c>
    </row>
    <row r="3379" spans="2:17" x14ac:dyDescent="0.2">
      <c r="B3379" s="39" t="s">
        <v>42</v>
      </c>
      <c r="D3379" s="42">
        <f>_xll.qlCalendarAdvance(Calendar,$D3378,B3379,"f",FALSE)</f>
        <v>63164</v>
      </c>
      <c r="E3379" s="177">
        <f>_xll.qlInterestRateIndexValueDate(IndexON,D3379)</f>
        <v>63164</v>
      </c>
      <c r="F3379" s="193">
        <f>IFERROR(_xll.qlIndexFixing(IndexON,D3379,TRUE,_xll.ohTrigger(RecalcTrigger,TriggerON)),NA())</f>
        <v>1.4095263884952303E-2</v>
      </c>
      <c r="H3379" s="42">
        <f>_xll.qlCalendarAdvance(Calendar,$H3378,B3379,"f",FALSE)</f>
        <v>63164</v>
      </c>
      <c r="I3379" s="177">
        <f>_xll.qlInterestRateIndexValueDate(Index1M,$H3379)</f>
        <v>63166</v>
      </c>
      <c r="J3379" s="182">
        <f>IFERROR(_xll.qlIndexFixing(Index1M,$H3379,TRUE,_xll.ohTrigger(RecalcTrigger,Trigger1M)),NA())</f>
        <v>1.4049819744494096E-2</v>
      </c>
      <c r="K3379" s="44" t="e">
        <f>IFERROR(_xll.qlIndexFixing(Index3M,H3379,TRUE,_xll.ohTrigger(RecalcTrigger,Trigger3M)),NA())</f>
        <v>#N/A</v>
      </c>
      <c r="L3379" s="44">
        <f>IFERROR(_xll.qlIndexFixing(Index6M,$H3379,TRUE,_xll.ohTrigger(RecalcTrigger,Trigger6M)),NA())</f>
        <v>1.4706329158191067E-2</v>
      </c>
      <c r="M3379" s="183">
        <f>IFERROR(_xll.qlIndexFixing(Index1Y,$H3379,TRUE,_xll.ohTrigger(RecalcTrigger,Trigger1Y)),NA())</f>
        <v>1.4755899456674075E-2</v>
      </c>
      <c r="N3379" s="182">
        <f>IFERROR(_xll.qlIndexFixing(ONIndex1M,I3379,TRUE,_xll.ohTrigger(RecalcTrigger,Trigger1M)),NA())</f>
        <v>1.4037236366242212E-2</v>
      </c>
      <c r="O3379" s="44" t="e">
        <f>IFERROR(_xll.qlIndexFixing(ONIndex3M,I3379,TRUE,_xll.ohTrigger(RecalcTrigger,Trigger3M)),NA())</f>
        <v>#N/A</v>
      </c>
      <c r="P3379" s="44">
        <f>IFERROR(_xll.qlIndexFixing(ONIndex6M,I3379,TRUE,_xll.ohTrigger(RecalcTrigger,Trigger6M)),NA())</f>
        <v>1.460602494256058E-2</v>
      </c>
      <c r="Q3379" s="183">
        <f>IFERROR(_xll.qlIndexFixing(ONIndex1Y,I3379,TRUE,_xll.ohTrigger(RecalcTrigger,Trigger1Y)),NA())</f>
        <v>1.4584504156927025E-2</v>
      </c>
    </row>
    <row r="3380" spans="2:17" x14ac:dyDescent="0.2">
      <c r="B3380" s="39" t="s">
        <v>42</v>
      </c>
      <c r="D3380" s="42">
        <f>_xll.qlCalendarAdvance(Calendar,$D3379,B3380,"f",FALSE)</f>
        <v>63171</v>
      </c>
      <c r="E3380" s="177">
        <f>_xll.qlInterestRateIndexValueDate(IndexON,D3380)</f>
        <v>63171</v>
      </c>
      <c r="F3380" s="193">
        <f>IFERROR(_xll.qlIndexFixing(IndexON,D3380,TRUE,_xll.ohTrigger(RecalcTrigger,TriggerON)),NA())</f>
        <v>1.409728332077087E-2</v>
      </c>
      <c r="H3380" s="42">
        <f>_xll.qlCalendarAdvance(Calendar,$H3379,B3380,"f",FALSE)</f>
        <v>63171</v>
      </c>
      <c r="I3380" s="177">
        <f>_xll.qlInterestRateIndexValueDate(Index1M,$H3380)</f>
        <v>63173</v>
      </c>
      <c r="J3380" s="182">
        <f>IFERROR(_xll.qlIndexFixing(Index1M,$H3380,TRUE,_xll.ohTrigger(RecalcTrigger,Trigger1M)),NA())</f>
        <v>1.4052301816527002E-2</v>
      </c>
      <c r="K3380" s="44" t="e">
        <f>IFERROR(_xll.qlIndexFixing(Index3M,H3380,TRUE,_xll.ohTrigger(RecalcTrigger,Trigger3M)),NA())</f>
        <v>#N/A</v>
      </c>
      <c r="L3380" s="44">
        <f>IFERROR(_xll.qlIndexFixing(Index6M,$H3380,TRUE,_xll.ohTrigger(RecalcTrigger,Trigger6M)),NA())</f>
        <v>1.470999527556514E-2</v>
      </c>
      <c r="M3380" s="183">
        <f>IFERROR(_xll.qlIndexFixing(Index1Y,$H3380,TRUE,_xll.ohTrigger(RecalcTrigger,Trigger1Y)),NA())</f>
        <v>1.4758226992989209E-2</v>
      </c>
      <c r="N3380" s="182">
        <f>IFERROR(_xll.qlIndexFixing(ONIndex1M,I3380,TRUE,_xll.ohTrigger(RecalcTrigger,Trigger1M)),NA())</f>
        <v>1.4039738803939272E-2</v>
      </c>
      <c r="O3380" s="44" t="e">
        <f>IFERROR(_xll.qlIndexFixing(ONIndex3M,I3380,TRUE,_xll.ohTrigger(RecalcTrigger,Trigger3M)),NA())</f>
        <v>#N/A</v>
      </c>
      <c r="P3380" s="44">
        <f>IFERROR(_xll.qlIndexFixing(ONIndex6M,I3380,TRUE,_xll.ohTrigger(RecalcTrigger,Trigger6M)),NA())</f>
        <v>1.4609942388608133E-2</v>
      </c>
      <c r="Q3380" s="183">
        <f>IFERROR(_xll.qlIndexFixing(ONIndex1Y,I3380,TRUE,_xll.ohTrigger(RecalcTrigger,Trigger1Y)),NA())</f>
        <v>1.4587257913989404E-2</v>
      </c>
    </row>
    <row r="3381" spans="2:17" x14ac:dyDescent="0.2">
      <c r="B3381" s="39" t="s">
        <v>42</v>
      </c>
      <c r="D3381" s="42">
        <f>_xll.qlCalendarAdvance(Calendar,$D3380,B3381,"f",FALSE)</f>
        <v>63178</v>
      </c>
      <c r="E3381" s="177">
        <f>_xll.qlInterestRateIndexValueDate(IndexON,D3381)</f>
        <v>63178</v>
      </c>
      <c r="F3381" s="193">
        <f>IFERROR(_xll.qlIndexFixing(IndexON,D3381,TRUE,_xll.ohTrigger(RecalcTrigger,TriggerON)),NA())</f>
        <v>1.4099291365701205E-2</v>
      </c>
      <c r="H3381" s="42">
        <f>_xll.qlCalendarAdvance(Calendar,$H3380,B3381,"f",FALSE)</f>
        <v>63178</v>
      </c>
      <c r="I3381" s="177">
        <f>_xll.qlInterestRateIndexValueDate(Index1M,$H3381)</f>
        <v>63180</v>
      </c>
      <c r="J3381" s="182">
        <f>IFERROR(_xll.qlIndexFixing(Index1M,$H3381,TRUE,_xll.ohTrigger(RecalcTrigger,Trigger1M)),NA())</f>
        <v>1.4054769631616781E-2</v>
      </c>
      <c r="K3381" s="44" t="e">
        <f>IFERROR(_xll.qlIndexFixing(Index3M,H3381,TRUE,_xll.ohTrigger(RecalcTrigger,Trigger3M)),NA())</f>
        <v>#N/A</v>
      </c>
      <c r="L3381" s="44">
        <f>IFERROR(_xll.qlIndexFixing(Index6M,$H3381,TRUE,_xll.ohTrigger(RecalcTrigger,Trigger6M)),NA())</f>
        <v>1.4713638559261411E-2</v>
      </c>
      <c r="M3381" s="183">
        <f>IFERROR(_xll.qlIndexFixing(Index1Y,$H3381,TRUE,_xll.ohTrigger(RecalcTrigger,Trigger1Y)),NA())</f>
        <v>1.4760535907027365E-2</v>
      </c>
      <c r="N3381" s="182">
        <f>IFERROR(_xll.qlIndexFixing(ONIndex1M,I3381,TRUE,_xll.ohTrigger(RecalcTrigger,Trigger1M)),NA())</f>
        <v>1.404258133990588E-2</v>
      </c>
      <c r="O3381" s="44" t="e">
        <f>IFERROR(_xll.qlIndexFixing(ONIndex3M,I3381,TRUE,_xll.ohTrigger(RecalcTrigger,Trigger3M)),NA())</f>
        <v>#N/A</v>
      </c>
      <c r="P3381" s="44">
        <f>IFERROR(_xll.qlIndexFixing(ONIndex6M,I3381,TRUE,_xll.ohTrigger(RecalcTrigger,Trigger6M)),NA())</f>
        <v>1.4614392242453533E-2</v>
      </c>
      <c r="Q3381" s="183">
        <f>IFERROR(_xll.qlIndexFixing(ONIndex1Y,I3381,TRUE,_xll.ohTrigger(RecalcTrigger,Trigger1Y)),NA())</f>
        <v>1.4590383465966639E-2</v>
      </c>
    </row>
    <row r="3382" spans="2:17" x14ac:dyDescent="0.2">
      <c r="B3382" s="39" t="s">
        <v>42</v>
      </c>
      <c r="D3382" s="42">
        <f>_xll.qlCalendarAdvance(Calendar,$D3381,B3382,"f",FALSE)</f>
        <v>63185</v>
      </c>
      <c r="E3382" s="177">
        <f>_xll.qlInterestRateIndexValueDate(IndexON,D3382)</f>
        <v>63185</v>
      </c>
      <c r="F3382" s="193">
        <f>IFERROR(_xll.qlIndexFixing(IndexON,D3382,TRUE,_xll.ohTrigger(RecalcTrigger,TriggerON)),NA())</f>
        <v>1.4101288001757695E-2</v>
      </c>
      <c r="H3382" s="42">
        <f>_xll.qlCalendarAdvance(Calendar,$H3381,B3382,"f",FALSE)</f>
        <v>63185</v>
      </c>
      <c r="I3382" s="177">
        <f>_xll.qlInterestRateIndexValueDate(Index1M,$H3382)</f>
        <v>63187</v>
      </c>
      <c r="J3382" s="182">
        <f>IFERROR(_xll.qlIndexFixing(Index1M,$H3382,TRUE,_xll.ohTrigger(RecalcTrigger,Trigger1M)),NA())</f>
        <v>1.4057223167061594E-2</v>
      </c>
      <c r="K3382" s="44" t="e">
        <f>IFERROR(_xll.qlIndexFixing(Index3M,H3382,TRUE,_xll.ohTrigger(RecalcTrigger,Trigger3M)),NA())</f>
        <v>#N/A</v>
      </c>
      <c r="L3382" s="44">
        <f>IFERROR(_xll.qlIndexFixing(Index6M,$H3382,TRUE,_xll.ohTrigger(RecalcTrigger,Trigger6M)),NA())</f>
        <v>1.4717258973400442E-2</v>
      </c>
      <c r="M3382" s="183">
        <f>IFERROR(_xll.qlIndexFixing(Index1Y,$H3382,TRUE,_xll.ohTrigger(RecalcTrigger,Trigger1Y)),NA())</f>
        <v>1.4762826170084705E-2</v>
      </c>
      <c r="N3382" s="182">
        <f>IFERROR(_xll.qlIndexFixing(ONIndex1M,I3382,TRUE,_xll.ohTrigger(RecalcTrigger,Trigger1M)),NA())</f>
        <v>1.4044701047755126E-2</v>
      </c>
      <c r="O3382" s="44" t="e">
        <f>IFERROR(_xll.qlIndexFixing(ONIndex3M,I3382,TRUE,_xll.ohTrigger(RecalcTrigger,Trigger3M)),NA())</f>
        <v>#N/A</v>
      </c>
      <c r="P3382" s="44">
        <f>IFERROR(_xll.qlIndexFixing(ONIndex6M,I3382,TRUE,_xll.ohTrigger(RecalcTrigger,Trigger6M)),NA())</f>
        <v>1.4617710543207707E-2</v>
      </c>
      <c r="Q3382" s="183">
        <f>IFERROR(_xll.qlIndexFixing(ONIndex1Y,I3382,TRUE,_xll.ohTrigger(RecalcTrigger,Trigger1Y)),NA())</f>
        <v>1.4592712486622972E-2</v>
      </c>
    </row>
    <row r="3383" spans="2:17" x14ac:dyDescent="0.2">
      <c r="B3383" s="39" t="s">
        <v>42</v>
      </c>
      <c r="D3383" s="42">
        <f>_xll.qlCalendarAdvance(Calendar,$D3382,B3383,"f",FALSE)</f>
        <v>63192</v>
      </c>
      <c r="E3383" s="177">
        <f>_xll.qlInterestRateIndexValueDate(IndexON,D3383)</f>
        <v>63192</v>
      </c>
      <c r="F3383" s="193">
        <f>IFERROR(_xll.qlIndexFixing(IndexON,D3383,TRUE,_xll.ohTrigger(RecalcTrigger,TriggerON)),NA())</f>
        <v>1.4103273210555045E-2</v>
      </c>
      <c r="H3383" s="42">
        <f>_xll.qlCalendarAdvance(Calendar,$H3382,B3383,"f",FALSE)</f>
        <v>63192</v>
      </c>
      <c r="I3383" s="177">
        <f>_xll.qlInterestRateIndexValueDate(Index1M,$H3383)</f>
        <v>63194</v>
      </c>
      <c r="J3383" s="182">
        <f>IFERROR(_xll.qlIndexFixing(Index1M,$H3383,TRUE,_xll.ohTrigger(RecalcTrigger,Trigger1M)),NA())</f>
        <v>1.4059662400149608E-2</v>
      </c>
      <c r="K3383" s="44" t="e">
        <f>IFERROR(_xll.qlIndexFixing(Index3M,H3383,TRUE,_xll.ohTrigger(RecalcTrigger,Trigger3M)),NA())</f>
        <v>#N/A</v>
      </c>
      <c r="L3383" s="44">
        <f>IFERROR(_xll.qlIndexFixing(Index6M,$H3383,TRUE,_xll.ohTrigger(RecalcTrigger,Trigger6M)),NA())</f>
        <v>1.4720307141021812E-2</v>
      </c>
      <c r="M3383" s="183">
        <f>IFERROR(_xll.qlIndexFixing(Index1Y,$H3383,TRUE,_xll.ohTrigger(RecalcTrigger,Trigger1Y)),NA())</f>
        <v>1.4765097753458271E-2</v>
      </c>
      <c r="N3383" s="182">
        <f>IFERROR(_xll.qlIndexFixing(ONIndex1M,I3383,TRUE,_xll.ohTrigger(RecalcTrigger,Trigger1M)),NA())</f>
        <v>1.4047160808390302E-2</v>
      </c>
      <c r="O3383" s="44" t="e">
        <f>IFERROR(_xll.qlIndexFixing(ONIndex3M,I3383,TRUE,_xll.ohTrigger(RecalcTrigger,Trigger3M)),NA())</f>
        <v>#N/A</v>
      </c>
      <c r="P3383" s="44">
        <f>IFERROR(_xll.qlIndexFixing(ONIndex6M,I3383,TRUE,_xll.ohTrigger(RecalcTrigger,Trigger6M)),NA())</f>
        <v>1.4621561180456766E-2</v>
      </c>
      <c r="Q3383" s="183">
        <f>IFERROR(_xll.qlIndexFixing(ONIndex1Y,I3383,TRUE,_xll.ohTrigger(RecalcTrigger,Trigger1Y)),NA())</f>
        <v>1.4595413245759303E-2</v>
      </c>
    </row>
    <row r="3384" spans="2:17" x14ac:dyDescent="0.2">
      <c r="B3384" s="39" t="s">
        <v>42</v>
      </c>
      <c r="D3384" s="42">
        <f>_xll.qlCalendarAdvance(Calendar,$D3383,B3384,"f",FALSE)</f>
        <v>63199</v>
      </c>
      <c r="E3384" s="177">
        <f>_xll.qlInterestRateIndexValueDate(IndexON,D3384)</f>
        <v>63199</v>
      </c>
      <c r="F3384" s="193">
        <f>IFERROR(_xll.qlIndexFixing(IndexON,D3384,TRUE,_xll.ohTrigger(RecalcTrigger,TriggerON)),NA())</f>
        <v>1.4105246974027708E-2</v>
      </c>
      <c r="H3384" s="42">
        <f>_xll.qlCalendarAdvance(Calendar,$H3383,B3384,"f",FALSE)</f>
        <v>63199</v>
      </c>
      <c r="I3384" s="177">
        <f>_xll.qlInterestRateIndexValueDate(Index1M,$H3384)</f>
        <v>63201</v>
      </c>
      <c r="J3384" s="182">
        <f>IFERROR(_xll.qlIndexFixing(Index1M,$H3384,TRUE,_xll.ohTrigger(RecalcTrigger,Trigger1M)),NA())</f>
        <v>1.4062087308171489E-2</v>
      </c>
      <c r="K3384" s="44" t="e">
        <f>IFERROR(_xll.qlIndexFixing(Index3M,H3384,TRUE,_xll.ohTrigger(RecalcTrigger,Trigger3M)),NA())</f>
        <v>#N/A</v>
      </c>
      <c r="L3384" s="44">
        <f>IFERROR(_xll.qlIndexFixing(Index6M,$H3384,TRUE,_xll.ohTrigger(RecalcTrigger,Trigger6M)),NA())</f>
        <v>1.4723883213607711E-2</v>
      </c>
      <c r="M3384" s="183">
        <f>IFERROR(_xll.qlIndexFixing(Index1Y,$H3384,TRUE,_xll.ohTrigger(RecalcTrigger,Trigger1Y)),NA())</f>
        <v>1.4767350628445766E-2</v>
      </c>
      <c r="N3384" s="182">
        <f>IFERROR(_xll.qlIndexFixing(ONIndex1M,I3384,TRUE,_xll.ohTrigger(RecalcTrigger,Trigger1M)),NA())</f>
        <v>1.404960629812102E-2</v>
      </c>
      <c r="O3384" s="44" t="e">
        <f>IFERROR(_xll.qlIndexFixing(ONIndex3M,I3384,TRUE,_xll.ohTrigger(RecalcTrigger,Trigger3M)),NA())</f>
        <v>#N/A</v>
      </c>
      <c r="P3384" s="44">
        <f>IFERROR(_xll.qlIndexFixing(ONIndex6M,I3384,TRUE,_xll.ohTrigger(RecalcTrigger,Trigger6M)),NA())</f>
        <v>1.462538947733627E-2</v>
      </c>
      <c r="Q3384" s="183">
        <f>IFERROR(_xll.qlIndexFixing(ONIndex1Y,I3384,TRUE,_xll.ohTrigger(RecalcTrigger,Trigger1Y)),NA())</f>
        <v>1.4598096282512074E-2</v>
      </c>
    </row>
    <row r="3385" spans="2:17" x14ac:dyDescent="0.2">
      <c r="B3385" s="39" t="s">
        <v>42</v>
      </c>
      <c r="D3385" s="42">
        <f>_xll.qlCalendarAdvance(Calendar,$D3384,B3385,"f",FALSE)</f>
        <v>63206</v>
      </c>
      <c r="E3385" s="177">
        <f>_xll.qlInterestRateIndexValueDate(IndexON,D3385)</f>
        <v>63206</v>
      </c>
      <c r="F3385" s="193">
        <f>IFERROR(_xll.qlIndexFixing(IndexON,D3385,TRUE,_xll.ohTrigger(RecalcTrigger,TriggerON)),NA())</f>
        <v>1.4107209273790389E-2</v>
      </c>
      <c r="H3385" s="42">
        <f>_xll.qlCalendarAdvance(Calendar,$H3384,B3385,"f",FALSE)</f>
        <v>63206</v>
      </c>
      <c r="I3385" s="177">
        <f>_xll.qlInterestRateIndexValueDate(Index1M,$H3385)</f>
        <v>63208</v>
      </c>
      <c r="J3385" s="182">
        <f>IFERROR(_xll.qlIndexFixing(Index1M,$H3385,TRUE,_xll.ohTrigger(RecalcTrigger,Trigger1M)),NA())</f>
        <v>1.4064497868417902E-2</v>
      </c>
      <c r="K3385" s="44" t="e">
        <f>IFERROR(_xll.qlIndexFixing(Index3M,H3385,TRUE,_xll.ohTrigger(RecalcTrigger,Trigger3M)),NA())</f>
        <v>#N/A</v>
      </c>
      <c r="L3385" s="44">
        <f>IFERROR(_xll.qlIndexFixing(Index6M,$H3385,TRUE,_xll.ohTrigger(RecalcTrigger,Trigger6M)),NA())</f>
        <v>1.4727436312465496E-2</v>
      </c>
      <c r="M3385" s="183">
        <f>IFERROR(_xll.qlIndexFixing(Index1Y,$H3385,TRUE,_xll.ohTrigger(RecalcTrigger,Trigger1Y)),NA())</f>
        <v>1.4769584766346419E-2</v>
      </c>
      <c r="N3385" s="182">
        <f>IFERROR(_xll.qlIndexFixing(ONIndex1M,I3385,TRUE,_xll.ohTrigger(RecalcTrigger,Trigger1M)),NA())</f>
        <v>1.405203749424544E-2</v>
      </c>
      <c r="O3385" s="44" t="e">
        <f>IFERROR(_xll.qlIndexFixing(ONIndex3M,I3385,TRUE,_xll.ohTrigger(RecalcTrigger,Trigger3M)),NA())</f>
        <v>#N/A</v>
      </c>
      <c r="P3385" s="44">
        <f>IFERROR(_xll.qlIndexFixing(ONIndex6M,I3385,TRUE,_xll.ohTrigger(RecalcTrigger,Trigger6M)),NA())</f>
        <v>1.4629195398194739E-2</v>
      </c>
      <c r="Q3385" s="183">
        <f>IFERROR(_xll.qlIndexFixing(ONIndex1Y,I3385,TRUE,_xll.ohTrigger(RecalcTrigger,Trigger1Y)),NA())</f>
        <v>1.4600761569063536E-2</v>
      </c>
    </row>
    <row r="3386" spans="2:17" x14ac:dyDescent="0.2">
      <c r="B3386" s="39" t="s">
        <v>42</v>
      </c>
      <c r="D3386" s="42">
        <f>_xll.qlCalendarAdvance(Calendar,$D3385,B3386,"f",FALSE)</f>
        <v>63213</v>
      </c>
      <c r="E3386" s="177">
        <f>_xll.qlInterestRateIndexValueDate(IndexON,D3386)</f>
        <v>63213</v>
      </c>
      <c r="F3386" s="193">
        <f>IFERROR(_xll.qlIndexFixing(IndexON,D3386,TRUE,_xll.ohTrigger(RecalcTrigger,TriggerON)),NA())</f>
        <v>1.4109160091937412E-2</v>
      </c>
      <c r="H3386" s="42">
        <f>_xll.qlCalendarAdvance(Calendar,$H3385,B3386,"f",FALSE)</f>
        <v>63213</v>
      </c>
      <c r="I3386" s="177">
        <f>_xll.qlInterestRateIndexValueDate(Index1M,$H3386)</f>
        <v>63215</v>
      </c>
      <c r="J3386" s="182">
        <f>IFERROR(_xll.qlIndexFixing(Index1M,$H3386,TRUE,_xll.ohTrigger(RecalcTrigger,Trigger1M)),NA())</f>
        <v>1.4066894058184509E-2</v>
      </c>
      <c r="K3386" s="44" t="e">
        <f>IFERROR(_xll.qlIndexFixing(Index3M,H3386,TRUE,_xll.ohTrigger(RecalcTrigger,Trigger3M)),NA())</f>
        <v>#N/A</v>
      </c>
      <c r="L3386" s="44">
        <f>IFERROR(_xll.qlIndexFixing(Index6M,$H3386,TRUE,_xll.ohTrigger(RecalcTrigger,Trigger6M)),NA())</f>
        <v>1.4730966401720219E-2</v>
      </c>
      <c r="M3386" s="183">
        <f>IFERROR(_xll.qlIndexFixing(Index1Y,$H3386,TRUE,_xll.ohTrigger(RecalcTrigger,Trigger1Y)),NA())</f>
        <v>1.4771800138459025E-2</v>
      </c>
      <c r="N3386" s="182">
        <f>IFERROR(_xll.qlIndexFixing(ONIndex1M,I3386,TRUE,_xll.ohTrigger(RecalcTrigger,Trigger1M)),NA())</f>
        <v>1.4054454373901848E-2</v>
      </c>
      <c r="O3386" s="44" t="e">
        <f>IFERROR(_xll.qlIndexFixing(ONIndex3M,I3386,TRUE,_xll.ohTrigger(RecalcTrigger,Trigger3M)),NA())</f>
        <v>#N/A</v>
      </c>
      <c r="P3386" s="44">
        <f>IFERROR(_xll.qlIndexFixing(ONIndex6M,I3386,TRUE,_xll.ohTrigger(RecalcTrigger,Trigger6M)),NA())</f>
        <v>1.4632978907380689E-2</v>
      </c>
      <c r="Q3386" s="183">
        <f>IFERROR(_xll.qlIndexFixing(ONIndex1Y,I3386,TRUE,_xll.ohTrigger(RecalcTrigger,Trigger1Y)),NA())</f>
        <v>1.4603409076956453E-2</v>
      </c>
    </row>
    <row r="3387" spans="2:17" x14ac:dyDescent="0.2">
      <c r="B3387" s="39" t="s">
        <v>42</v>
      </c>
      <c r="D3387" s="42">
        <f>_xll.qlCalendarAdvance(Calendar,$D3386,B3387,"f",FALSE)</f>
        <v>63220</v>
      </c>
      <c r="E3387" s="177">
        <f>_xll.qlInterestRateIndexValueDate(IndexON,D3387)</f>
        <v>63220</v>
      </c>
      <c r="F3387" s="193">
        <f>IFERROR(_xll.qlIndexFixing(IndexON,D3387,TRUE,_xll.ohTrigger(RecalcTrigger,TriggerON)),NA())</f>
        <v>1.4111099410083483E-2</v>
      </c>
      <c r="H3387" s="42">
        <f>_xll.qlCalendarAdvance(Calendar,$H3386,B3387,"f",FALSE)</f>
        <v>63220</v>
      </c>
      <c r="I3387" s="177">
        <f>_xll.qlInterestRateIndexValueDate(Index1M,$H3387)</f>
        <v>63222</v>
      </c>
      <c r="J3387" s="182">
        <f>IFERROR(_xll.qlIndexFixing(Index1M,$H3387,TRUE,_xll.ohTrigger(RecalcTrigger,Trigger1M)),NA())</f>
        <v>1.4067500681473253E-2</v>
      </c>
      <c r="K3387" s="44" t="e">
        <f>IFERROR(_xll.qlIndexFixing(Index3M,H3387,TRUE,_xll.ohTrigger(RecalcTrigger,Trigger3M)),NA())</f>
        <v>#N/A</v>
      </c>
      <c r="L3387" s="44">
        <f>IFERROR(_xll.qlIndexFixing(Index6M,$H3387,TRUE,_xll.ohTrigger(RecalcTrigger,Trigger6M)),NA())</f>
        <v>1.4734473445496048E-2</v>
      </c>
      <c r="M3387" s="183">
        <f>IFERROR(_xll.qlIndexFixing(Index1Y,$H3387,TRUE,_xll.ohTrigger(RecalcTrigger,Trigger1Y)),NA())</f>
        <v>1.4773996716083914E-2</v>
      </c>
      <c r="N3387" s="182">
        <f>IFERROR(_xll.qlIndexFixing(ONIndex1M,I3387,TRUE,_xll.ohTrigger(RecalcTrigger,Trigger1M)),NA())</f>
        <v>1.4056856914548277E-2</v>
      </c>
      <c r="O3387" s="44" t="e">
        <f>IFERROR(_xll.qlIndexFixing(ONIndex3M,I3387,TRUE,_xll.ohTrigger(RecalcTrigger,Trigger3M)),NA())</f>
        <v>#N/A</v>
      </c>
      <c r="P3387" s="44">
        <f>IFERROR(_xll.qlIndexFixing(ONIndex6M,I3387,TRUE,_xll.ohTrigger(RecalcTrigger,Trigger6M)),NA())</f>
        <v>1.4636739969562385E-2</v>
      </c>
      <c r="Q3387" s="183">
        <f>IFERROR(_xll.qlIndexFixing(ONIndex1Y,I3387,TRUE,_xll.ohTrigger(RecalcTrigger,Trigger1Y)),NA())</f>
        <v>1.4606038777973396E-2</v>
      </c>
    </row>
    <row r="3388" spans="2:17" x14ac:dyDescent="0.2">
      <c r="B3388" s="39" t="s">
        <v>42</v>
      </c>
      <c r="D3388" s="42">
        <f>_xll.qlCalendarAdvance(Calendar,$D3387,B3388,"f",FALSE)</f>
        <v>63227</v>
      </c>
      <c r="E3388" s="177">
        <f>_xll.qlInterestRateIndexValueDate(IndexON,D3388)</f>
        <v>63227</v>
      </c>
      <c r="F3388" s="193">
        <f>IFERROR(_xll.qlIndexFixing(IndexON,D3388,TRUE,_xll.ohTrigger(RecalcTrigger,TriggerON)),NA())</f>
        <v>1.411302720984331E-2</v>
      </c>
      <c r="H3388" s="42">
        <f>_xll.qlCalendarAdvance(Calendar,$H3387,B3388,"f",FALSE)</f>
        <v>63227</v>
      </c>
      <c r="I3388" s="177">
        <f>_xll.qlInterestRateIndexValueDate(Index1M,$H3388)</f>
        <v>63229</v>
      </c>
      <c r="J3388" s="182">
        <f>IFERROR(_xll.qlIndexFixing(Index1M,$H3388,TRUE,_xll.ohTrigger(RecalcTrigger,Trigger1M)),NA())</f>
        <v>1.4069871817452244E-2</v>
      </c>
      <c r="K3388" s="44" t="e">
        <f>IFERROR(_xll.qlIndexFixing(Index3M,H3388,TRUE,_xll.ohTrigger(RecalcTrigger,Trigger3M)),NA())</f>
        <v>#N/A</v>
      </c>
      <c r="L3388" s="44">
        <f>IFERROR(_xll.qlIndexFixing(Index6M,$H3388,TRUE,_xll.ohTrigger(RecalcTrigger,Trigger6M)),NA())</f>
        <v>1.4737957407920239E-2</v>
      </c>
      <c r="M3388" s="183">
        <f>IFERROR(_xll.qlIndexFixing(Index1Y,$H3388,TRUE,_xll.ohTrigger(RecalcTrigger,Trigger1Y)),NA())</f>
        <v>1.4776174470522502E-2</v>
      </c>
      <c r="N3388" s="182">
        <f>IFERROR(_xll.qlIndexFixing(ONIndex1M,I3388,TRUE,_xll.ohTrigger(RecalcTrigger,Trigger1M)),NA())</f>
        <v>1.4059245093562822E-2</v>
      </c>
      <c r="O3388" s="44" t="e">
        <f>IFERROR(_xll.qlIndexFixing(ONIndex3M,I3388,TRUE,_xll.ohTrigger(RecalcTrigger,Trigger3M)),NA())</f>
        <v>#N/A</v>
      </c>
      <c r="P3388" s="44">
        <f>IFERROR(_xll.qlIndexFixing(ONIndex6M,I3388,TRUE,_xll.ohTrigger(RecalcTrigger,Trigger6M)),NA())</f>
        <v>1.4640478549328151E-2</v>
      </c>
      <c r="Q3388" s="183">
        <f>IFERROR(_xll.qlIndexFixing(ONIndex1Y,I3388,TRUE,_xll.ohTrigger(RecalcTrigger,Trigger1Y)),NA())</f>
        <v>1.4608650644216681E-2</v>
      </c>
    </row>
    <row r="3389" spans="2:17" x14ac:dyDescent="0.2">
      <c r="B3389" s="39" t="s">
        <v>42</v>
      </c>
      <c r="D3389" s="42">
        <f>_xll.qlCalendarAdvance(Calendar,$D3388,B3389,"f",FALSE)</f>
        <v>63234</v>
      </c>
      <c r="E3389" s="177">
        <f>_xll.qlInterestRateIndexValueDate(IndexON,D3389)</f>
        <v>63234</v>
      </c>
      <c r="F3389" s="193">
        <f>IFERROR(_xll.qlIndexFixing(IndexON,D3389,TRUE,_xll.ohTrigger(RecalcTrigger,TriggerON)),NA())</f>
        <v>1.4114943473311214E-2</v>
      </c>
      <c r="H3389" s="42">
        <f>_xll.qlCalendarAdvance(Calendar,$H3388,B3389,"f",FALSE)</f>
        <v>63234</v>
      </c>
      <c r="I3389" s="177">
        <f>_xll.qlInterestRateIndexValueDate(Index1M,$H3389)</f>
        <v>63236</v>
      </c>
      <c r="J3389" s="182">
        <f>IFERROR(_xll.qlIndexFixing(Index1M,$H3389,TRUE,_xll.ohTrigger(RecalcTrigger,Trigger1M)),NA())</f>
        <v>1.4072228523496846E-2</v>
      </c>
      <c r="K3389" s="44" t="e">
        <f>IFERROR(_xll.qlIndexFixing(Index3M,H3389,TRUE,_xll.ohTrigger(RecalcTrigger,Trigger3M)),NA())</f>
        <v>#N/A</v>
      </c>
      <c r="L3389" s="44">
        <f>IFERROR(_xll.qlIndexFixing(Index6M,$H3389,TRUE,_xll.ohTrigger(RecalcTrigger,Trigger6M)),NA())</f>
        <v>1.474141825311961E-2</v>
      </c>
      <c r="M3389" s="183">
        <f>IFERROR(_xll.qlIndexFixing(Index1Y,$H3389,TRUE,_xll.ohTrigger(RecalcTrigger,Trigger1Y)),NA())</f>
        <v>1.4778333373076217E-2</v>
      </c>
      <c r="N3389" s="182">
        <f>IFERROR(_xll.qlIndexFixing(ONIndex1M,I3389,TRUE,_xll.ohTrigger(RecalcTrigger,Trigger1M)),NA())</f>
        <v>1.4061618888163707E-2</v>
      </c>
      <c r="O3389" s="44" t="e">
        <f>IFERROR(_xll.qlIndexFixing(ONIndex3M,I3389,TRUE,_xll.ohTrigger(RecalcTrigger,Trigger3M)),NA())</f>
        <v>#N/A</v>
      </c>
      <c r="P3389" s="44">
        <f>IFERROR(_xll.qlIndexFixing(ONIndex6M,I3389,TRUE,_xll.ohTrigger(RecalcTrigger,Trigger6M)),NA())</f>
        <v>1.4644194611026506E-2</v>
      </c>
      <c r="Q3389" s="183">
        <f>IFERROR(_xll.qlIndexFixing(ONIndex1Y,I3389,TRUE,_xll.ohTrigger(RecalcTrigger,Trigger1Y)),NA())</f>
        <v>1.4611244647229071E-2</v>
      </c>
    </row>
    <row r="3390" spans="2:17" x14ac:dyDescent="0.2">
      <c r="B3390" s="39" t="s">
        <v>42</v>
      </c>
      <c r="D3390" s="42">
        <f>_xll.qlCalendarAdvance(Calendar,$D3389,B3390,"f",FALSE)</f>
        <v>63241</v>
      </c>
      <c r="E3390" s="177">
        <f>_xll.qlInterestRateIndexValueDate(IndexON,D3390)</f>
        <v>63241</v>
      </c>
      <c r="F3390" s="193">
        <f>IFERROR(_xll.qlIndexFixing(IndexON,D3390,TRUE,_xll.ohTrigger(RecalcTrigger,TriggerON)),NA())</f>
        <v>1.4116848182261776E-2</v>
      </c>
      <c r="H3390" s="42">
        <f>_xll.qlCalendarAdvance(Calendar,$H3389,B3390,"f",FALSE)</f>
        <v>63241</v>
      </c>
      <c r="I3390" s="177">
        <f>_xll.qlInterestRateIndexValueDate(Index1M,$H3390)</f>
        <v>63243</v>
      </c>
      <c r="J3390" s="182">
        <f>IFERROR(_xll.qlIndexFixing(Index1M,$H3390,TRUE,_xll.ohTrigger(RecalcTrigger,Trigger1M)),NA())</f>
        <v>1.4074570776919489E-2</v>
      </c>
      <c r="K3390" s="44" t="e">
        <f>IFERROR(_xll.qlIndexFixing(Index3M,H3390,TRUE,_xll.ohTrigger(RecalcTrigger,Trigger3M)),NA())</f>
        <v>#N/A</v>
      </c>
      <c r="L3390" s="44">
        <f>IFERROR(_xll.qlIndexFixing(Index6M,$H3390,TRUE,_xll.ohTrigger(RecalcTrigger,Trigger6M)),NA())</f>
        <v>1.4744855945220537E-2</v>
      </c>
      <c r="M3390" s="183">
        <f>IFERROR(_xll.qlIndexFixing(Index1Y,$H3390,TRUE,_xll.ohTrigger(RecalcTrigger,Trigger1Y)),NA())</f>
        <v>1.4780473395048012E-2</v>
      </c>
      <c r="N3390" s="182">
        <f>IFERROR(_xll.qlIndexFixing(ONIndex1M,I3390,TRUE,_xll.ohTrigger(RecalcTrigger,Trigger1M)),NA())</f>
        <v>1.4063978275729028E-2</v>
      </c>
      <c r="O3390" s="44" t="e">
        <f>IFERROR(_xll.qlIndexFixing(ONIndex3M,I3390,TRUE,_xll.ohTrigger(RecalcTrigger,Trigger3M)),NA())</f>
        <v>#N/A</v>
      </c>
      <c r="P3390" s="44">
        <f>IFERROR(_xll.qlIndexFixing(ONIndex6M,I3390,TRUE,_xll.ohTrigger(RecalcTrigger,Trigger6M)),NA())</f>
        <v>1.4647888119165842E-2</v>
      </c>
      <c r="Q3390" s="183">
        <f>IFERROR(_xll.qlIndexFixing(ONIndex1Y,I3390,TRUE,_xll.ohTrigger(RecalcTrigger,Trigger1Y)),NA())</f>
        <v>1.4613820759192819E-2</v>
      </c>
    </row>
    <row r="3391" spans="2:17" x14ac:dyDescent="0.2">
      <c r="B3391" s="39" t="s">
        <v>42</v>
      </c>
      <c r="D3391" s="42">
        <f>_xll.qlCalendarAdvance(Calendar,$D3390,B3391,"f",FALSE)</f>
        <v>63248</v>
      </c>
      <c r="E3391" s="177">
        <f>_xll.qlInterestRateIndexValueDate(IndexON,D3391)</f>
        <v>63248</v>
      </c>
      <c r="F3391" s="193">
        <f>IFERROR(_xll.qlIndexFixing(IndexON,D3391,TRUE,_xll.ohTrigger(RecalcTrigger,TriggerON)),NA())</f>
        <v>1.411874131814983E-2</v>
      </c>
      <c r="H3391" s="42">
        <f>_xll.qlCalendarAdvance(Calendar,$H3390,B3391,"f",FALSE)</f>
        <v>63248</v>
      </c>
      <c r="I3391" s="177">
        <f>_xll.qlInterestRateIndexValueDate(Index1M,$H3391)</f>
        <v>63250</v>
      </c>
      <c r="J3391" s="182">
        <f>IFERROR(_xll.qlIndexFixing(Index1M,$H3391,TRUE,_xll.ohTrigger(RecalcTrigger,Trigger1M)),NA())</f>
        <v>1.407865865499125E-2</v>
      </c>
      <c r="K3391" s="44" t="e">
        <f>IFERROR(_xll.qlIndexFixing(Index3M,H3391,TRUE,_xll.ohTrigger(RecalcTrigger,Trigger3M)),NA())</f>
        <v>#N/A</v>
      </c>
      <c r="L3391" s="44">
        <f>IFERROR(_xll.qlIndexFixing(Index6M,$H3391,TRUE,_xll.ohTrigger(RecalcTrigger,Trigger6M)),NA())</f>
        <v>1.4750955138347056E-2</v>
      </c>
      <c r="M3391" s="183">
        <f>IFERROR(_xll.qlIndexFixing(Index1Y,$H3391,TRUE,_xll.ohTrigger(RecalcTrigger,Trigger1Y)),NA())</f>
        <v>1.4782594507741061E-2</v>
      </c>
      <c r="N3391" s="182">
        <f>IFERROR(_xll.qlIndexFixing(ONIndex1M,I3391,TRUE,_xll.ohTrigger(RecalcTrigger,Trigger1M)),NA())</f>
        <v>1.4066323233636879E-2</v>
      </c>
      <c r="O3391" s="44" t="e">
        <f>IFERROR(_xll.qlIndexFixing(ONIndex3M,I3391,TRUE,_xll.ohTrigger(RecalcTrigger,Trigger3M)),NA())</f>
        <v>#N/A</v>
      </c>
      <c r="P3391" s="44">
        <f>IFERROR(_xll.qlIndexFixing(ONIndex6M,I3391,TRUE,_xll.ohTrigger(RecalcTrigger,Trigger6M)),NA())</f>
        <v>1.4651559038254547E-2</v>
      </c>
      <c r="Q3391" s="183">
        <f>IFERROR(_xll.qlIndexFixing(ONIndex1Y,I3391,TRUE,_xll.ohTrigger(RecalcTrigger,Trigger1Y)),NA())</f>
        <v>1.461637895181056E-2</v>
      </c>
    </row>
    <row r="3392" spans="2:17" x14ac:dyDescent="0.2">
      <c r="B3392" s="39" t="s">
        <v>42</v>
      </c>
      <c r="D3392" s="42">
        <f>_xll.qlCalendarAdvance(Calendar,$D3391,B3392,"f",FALSE)</f>
        <v>63255</v>
      </c>
      <c r="E3392" s="177">
        <f>_xll.qlInterestRateIndexValueDate(IndexON,D3392)</f>
        <v>63255</v>
      </c>
      <c r="F3392" s="193">
        <f>IFERROR(_xll.qlIndexFixing(IndexON,D3392,TRUE,_xll.ohTrigger(RecalcTrigger,TriggerON)),NA())</f>
        <v>1.4120622863149634E-2</v>
      </c>
      <c r="H3392" s="42">
        <f>_xll.qlCalendarAdvance(Calendar,$H3391,B3392,"f",FALSE)</f>
        <v>63255</v>
      </c>
      <c r="I3392" s="177">
        <f>_xll.qlInterestRateIndexValueDate(Index1M,$H3392)</f>
        <v>63257</v>
      </c>
      <c r="J3392" s="182">
        <f>IFERROR(_xll.qlIndexFixing(Index1M,$H3392,TRUE,_xll.ohTrigger(RecalcTrigger,Trigger1M)),NA())</f>
        <v>1.4080968144985495E-2</v>
      </c>
      <c r="K3392" s="44" t="e">
        <f>IFERROR(_xll.qlIndexFixing(Index3M,H3392,TRUE,_xll.ohTrigger(RecalcTrigger,Trigger3M)),NA())</f>
        <v>#N/A</v>
      </c>
      <c r="L3392" s="44">
        <f>IFERROR(_xll.qlIndexFixing(Index6M,$H3392,TRUE,_xll.ohTrigger(RecalcTrigger,Trigger6M)),NA())</f>
        <v>1.4754338748099869E-2</v>
      </c>
      <c r="M3392" s="183">
        <f>IFERROR(_xll.qlIndexFixing(Index1Y,$H3392,TRUE,_xll.ohTrigger(RecalcTrigger,Trigger1Y)),NA())</f>
        <v>1.4784696682460291E-2</v>
      </c>
      <c r="N3392" s="182">
        <f>IFERROR(_xll.qlIndexFixing(ONIndex1M,I3392,TRUE,_xll.ohTrigger(RecalcTrigger,Trigger1M)),NA())</f>
        <v>1.4068653739185422E-2</v>
      </c>
      <c r="O3392" s="44" t="e">
        <f>IFERROR(_xll.qlIndexFixing(ONIndex3M,I3392,TRUE,_xll.ohTrigger(RecalcTrigger,Trigger3M)),NA())</f>
        <v>#N/A</v>
      </c>
      <c r="P3392" s="44">
        <f>IFERROR(_xll.qlIndexFixing(ONIndex6M,I3392,TRUE,_xll.ohTrigger(RecalcTrigger,Trigger6M)),NA())</f>
        <v>1.4655207332960885E-2</v>
      </c>
      <c r="Q3392" s="183">
        <f>IFERROR(_xll.qlIndexFixing(ONIndex1Y,I3392,TRUE,_xll.ohTrigger(RecalcTrigger,Trigger1Y)),NA())</f>
        <v>1.4618919196864866E-2</v>
      </c>
    </row>
    <row r="3393" spans="2:17" x14ac:dyDescent="0.2">
      <c r="B3393" s="39" t="s">
        <v>42</v>
      </c>
      <c r="D3393" s="42">
        <f>_xll.qlCalendarAdvance(Calendar,$D3392,B3393,"f",FALSE)</f>
        <v>63262</v>
      </c>
      <c r="E3393" s="177">
        <f>_xll.qlInterestRateIndexValueDate(IndexON,D3393)</f>
        <v>63262</v>
      </c>
      <c r="F3393" s="193">
        <f>IFERROR(_xll.qlIndexFixing(IndexON,D3393,TRUE,_xll.ohTrigger(RecalcTrigger,TriggerON)),NA())</f>
        <v>1.4122492798955832E-2</v>
      </c>
      <c r="H3393" s="42">
        <f>_xll.qlCalendarAdvance(Calendar,$H3392,B3393,"f",FALSE)</f>
        <v>63262</v>
      </c>
      <c r="I3393" s="177">
        <f>_xll.qlInterestRateIndexValueDate(Index1M,$H3393)</f>
        <v>63264</v>
      </c>
      <c r="J3393" s="182">
        <f>IFERROR(_xll.qlIndexFixing(Index1M,$H3393,TRUE,_xll.ohTrigger(RecalcTrigger,Trigger1M)),NA())</f>
        <v>1.4083263105544586E-2</v>
      </c>
      <c r="K3393" s="44" t="e">
        <f>IFERROR(_xll.qlIndexFixing(Index3M,H3393,TRUE,_xll.ohTrigger(RecalcTrigger,Trigger3M)),NA())</f>
        <v>#N/A</v>
      </c>
      <c r="L3393" s="44">
        <f>IFERROR(_xll.qlIndexFixing(Index6M,$H3393,TRUE,_xll.ohTrigger(RecalcTrigger,Trigger6M)),NA())</f>
        <v>1.4757699079733464E-2</v>
      </c>
      <c r="M3393" s="183">
        <f>IFERROR(_xll.qlIndexFixing(Index1Y,$H3393,TRUE,_xll.ohTrigger(RecalcTrigger,Trigger1Y)),NA())</f>
        <v>1.478677989051019E-2</v>
      </c>
      <c r="N3393" s="182">
        <f>IFERROR(_xll.qlIndexFixing(ONIndex1M,I3393,TRUE,_xll.ohTrigger(RecalcTrigger,Trigger1M)),NA())</f>
        <v>1.4070969769592878E-2</v>
      </c>
      <c r="O3393" s="44" t="e">
        <f>IFERROR(_xll.qlIndexFixing(ONIndex3M,I3393,TRUE,_xll.ohTrigger(RecalcTrigger,Trigger3M)),NA())</f>
        <v>#N/A</v>
      </c>
      <c r="P3393" s="44">
        <f>IFERROR(_xll.qlIndexFixing(ONIndex6M,I3393,TRUE,_xll.ohTrigger(RecalcTrigger,Trigger6M)),NA())</f>
        <v>1.4658832967553437E-2</v>
      </c>
      <c r="Q3393" s="183">
        <f>IFERROR(_xll.qlIndexFixing(ONIndex1Y,I3393,TRUE,_xll.ohTrigger(RecalcTrigger,Trigger1Y)),NA())</f>
        <v>1.4621441466218243E-2</v>
      </c>
    </row>
    <row r="3394" spans="2:17" x14ac:dyDescent="0.2">
      <c r="B3394" s="39" t="s">
        <v>42</v>
      </c>
      <c r="D3394" s="42">
        <f>_xll.qlCalendarAdvance(Calendar,$D3393,B3394,"f",FALSE)</f>
        <v>63269</v>
      </c>
      <c r="E3394" s="177">
        <f>_xll.qlInterestRateIndexValueDate(IndexON,D3394)</f>
        <v>63269</v>
      </c>
      <c r="F3394" s="193">
        <f>IFERROR(_xll.qlIndexFixing(IndexON,D3394,TRUE,_xll.ohTrigger(RecalcTrigger,TriggerON)),NA())</f>
        <v>1.4124351107183131E-2</v>
      </c>
      <c r="H3394" s="42">
        <f>_xll.qlCalendarAdvance(Calendar,$H3393,B3394,"f",FALSE)</f>
        <v>63269</v>
      </c>
      <c r="I3394" s="177">
        <f>_xll.qlInterestRateIndexValueDate(Index1M,$H3394)</f>
        <v>63271</v>
      </c>
      <c r="J3394" s="182">
        <f>IFERROR(_xll.qlIndexFixing(Index1M,$H3394,TRUE,_xll.ohTrigger(RecalcTrigger,Trigger1M)),NA())</f>
        <v>1.4085543513959187E-2</v>
      </c>
      <c r="K3394" s="44" t="e">
        <f>IFERROR(_xll.qlIndexFixing(Index3M,H3394,TRUE,_xll.ohTrigger(RecalcTrigger,Trigger3M)),NA())</f>
        <v>#N/A</v>
      </c>
      <c r="L3394" s="44">
        <f>IFERROR(_xll.qlIndexFixing(Index6M,$H3394,TRUE,_xll.ohTrigger(RecalcTrigger,Trigger6M)),NA())</f>
        <v>1.4761036097366438E-2</v>
      </c>
      <c r="M3394" s="183">
        <f>IFERROR(_xll.qlIndexFixing(Index1Y,$H3394,TRUE,_xll.ohTrigger(RecalcTrigger,Trigger1Y)),NA())</f>
        <v>1.4788844103197436E-2</v>
      </c>
      <c r="N3394" s="182">
        <f>IFERROR(_xll.qlIndexFixing(ONIndex1M,I3394,TRUE,_xll.ohTrigger(RecalcTrigger,Trigger1M)),NA())</f>
        <v>1.407392621691983E-2</v>
      </c>
      <c r="O3394" s="44" t="e">
        <f>IFERROR(_xll.qlIndexFixing(ONIndex3M,I3394,TRUE,_xll.ohTrigger(RecalcTrigger,Trigger3M)),NA())</f>
        <v>#N/A</v>
      </c>
      <c r="P3394" s="44">
        <f>IFERROR(_xll.qlIndexFixing(ONIndex6M,I3394,TRUE,_xll.ohTrigger(RecalcTrigger,Trigger6M)),NA())</f>
        <v>1.4663461144435175E-2</v>
      </c>
      <c r="Q3394" s="183">
        <f>IFERROR(_xll.qlIndexFixing(ONIndex1Y,I3394,TRUE,_xll.ohTrigger(RecalcTrigger,Trigger1Y)),NA())</f>
        <v>1.4624657925397244E-2</v>
      </c>
    </row>
    <row r="3395" spans="2:17" x14ac:dyDescent="0.2">
      <c r="B3395" s="39" t="s">
        <v>42</v>
      </c>
      <c r="D3395" s="42">
        <f>_xll.qlCalendarAdvance(Calendar,$D3394,B3395,"f",FALSE)</f>
        <v>63276</v>
      </c>
      <c r="E3395" s="177">
        <f>_xll.qlInterestRateIndexValueDate(IndexON,D3395)</f>
        <v>63276</v>
      </c>
      <c r="F3395" s="193">
        <f>IFERROR(_xll.qlIndexFixing(IndexON,D3395,TRUE,_xll.ohTrigger(RecalcTrigger,TriggerON)),NA())</f>
        <v>1.4126197769925852E-2</v>
      </c>
      <c r="H3395" s="42">
        <f>_xll.qlCalendarAdvance(Calendar,$H3394,B3395,"f",FALSE)</f>
        <v>63276</v>
      </c>
      <c r="I3395" s="177">
        <f>_xll.qlInterestRateIndexValueDate(Index1M,$H3395)</f>
        <v>63278</v>
      </c>
      <c r="J3395" s="182">
        <f>IFERROR(_xll.qlIndexFixing(Index1M,$H3395,TRUE,_xll.ohTrigger(RecalcTrigger,Trigger1M)),NA())</f>
        <v>1.4086500801355607E-2</v>
      </c>
      <c r="K3395" s="44" t="e">
        <f>IFERROR(_xll.qlIndexFixing(Index3M,H3395,TRUE,_xll.ohTrigger(RecalcTrigger,Trigger3M)),NA())</f>
        <v>#N/A</v>
      </c>
      <c r="L3395" s="44">
        <f>IFERROR(_xll.qlIndexFixing(Index6M,$H3395,TRUE,_xll.ohTrigger(RecalcTrigger,Trigger6M)),NA())</f>
        <v>1.4762757819383644E-2</v>
      </c>
      <c r="M3395" s="183">
        <f>IFERROR(_xll.qlIndexFixing(Index1Y,$H3395,TRUE,_xll.ohTrigger(RecalcTrigger,Trigger1Y)),NA())</f>
        <v>1.4790889291828051E-2</v>
      </c>
      <c r="N3395" s="182">
        <f>IFERROR(_xll.qlIndexFixing(ONIndex1M,I3395,TRUE,_xll.ohTrigger(RecalcTrigger,Trigger1M)),NA())</f>
        <v>1.4075558314576853E-2</v>
      </c>
      <c r="O3395" s="44" t="e">
        <f>IFERROR(_xll.qlIndexFixing(ONIndex3M,I3395,TRUE,_xll.ohTrigger(RecalcTrigger,Trigger3M)),NA())</f>
        <v>#N/A</v>
      </c>
      <c r="P3395" s="44">
        <f>IFERROR(_xll.qlIndexFixing(ONIndex6M,I3395,TRUE,_xll.ohTrigger(RecalcTrigger,Trigger6M)),NA())</f>
        <v>1.4666016115070235E-2</v>
      </c>
      <c r="Q3395" s="183">
        <f>IFERROR(_xll.qlIndexFixing(ONIndex1Y,I3395,TRUE,_xll.ohTrigger(RecalcTrigger,Trigger1Y)),NA())</f>
        <v>1.462643196519231E-2</v>
      </c>
    </row>
    <row r="3396" spans="2:17" x14ac:dyDescent="0.2">
      <c r="B3396" s="39" t="s">
        <v>42</v>
      </c>
      <c r="D3396" s="42">
        <f>_xll.qlCalendarAdvance(Calendar,$D3395,B3396,"f",FALSE)</f>
        <v>63283</v>
      </c>
      <c r="E3396" s="177">
        <f>_xll.qlInterestRateIndexValueDate(IndexON,D3396)</f>
        <v>63283</v>
      </c>
      <c r="F3396" s="193">
        <f>IFERROR(_xll.qlIndexFixing(IndexON,D3396,TRUE,_xll.ohTrigger(RecalcTrigger,TriggerON)),NA())</f>
        <v>1.4128032768718768E-2</v>
      </c>
      <c r="H3396" s="42">
        <f>_xll.qlCalendarAdvance(Calendar,$H3395,B3396,"f",FALSE)</f>
        <v>63283</v>
      </c>
      <c r="I3396" s="177">
        <f>_xll.qlInterestRateIndexValueDate(Index1M,$H3396)</f>
        <v>63285</v>
      </c>
      <c r="J3396" s="182">
        <f>IFERROR(_xll.qlIndexFixing(Index1M,$H3396,TRUE,_xll.ohTrigger(RecalcTrigger,Trigger1M)),NA())</f>
        <v>1.4090060583505093E-2</v>
      </c>
      <c r="K3396" s="44" t="e">
        <f>IFERROR(_xll.qlIndexFixing(Index3M,H3396,TRUE,_xll.ohTrigger(RecalcTrigger,Trigger3M)),NA())</f>
        <v>#N/A</v>
      </c>
      <c r="L3396" s="44">
        <f>IFERROR(_xll.qlIndexFixing(Index6M,$H3396,TRUE,_xll.ohTrigger(RecalcTrigger,Trigger6M)),NA())</f>
        <v>1.4766052745422321E-2</v>
      </c>
      <c r="M3396" s="183">
        <f>IFERROR(_xll.qlIndexFixing(Index1Y,$H3396,TRUE,_xll.ohTrigger(RecalcTrigger,Trigger1Y)),NA())</f>
        <v>1.4792915427710464E-2</v>
      </c>
      <c r="N3396" s="182">
        <f>IFERROR(_xll.qlIndexFixing(ONIndex1M,I3396,TRUE,_xll.ohTrigger(RecalcTrigger,Trigger1M)),NA())</f>
        <v>1.4077830783829626E-2</v>
      </c>
      <c r="O3396" s="44" t="e">
        <f>IFERROR(_xll.qlIndexFixing(ONIndex3M,I3396,TRUE,_xll.ohTrigger(RecalcTrigger,Trigger3M)),NA())</f>
        <v>#N/A</v>
      </c>
      <c r="P3396" s="44">
        <f>IFERROR(_xll.qlIndexFixing(ONIndex6M,I3396,TRUE,_xll.ohTrigger(RecalcTrigger,Trigger6M)),NA())</f>
        <v>1.4669573556771454E-2</v>
      </c>
      <c r="Q3396" s="183">
        <f>IFERROR(_xll.qlIndexFixing(ONIndex1Y,I3396,TRUE,_xll.ohTrigger(RecalcTrigger,Trigger1Y)),NA())</f>
        <v>1.4628900138617951E-2</v>
      </c>
    </row>
    <row r="3397" spans="2:17" x14ac:dyDescent="0.2">
      <c r="B3397" s="39" t="s">
        <v>42</v>
      </c>
      <c r="D3397" s="42">
        <f>_xll.qlCalendarAdvance(Calendar,$D3396,B3397,"f",FALSE)</f>
        <v>63290</v>
      </c>
      <c r="E3397" s="177">
        <f>_xll.qlInterestRateIndexValueDate(IndexON,D3397)</f>
        <v>63290</v>
      </c>
      <c r="F3397" s="193">
        <f>IFERROR(_xll.qlIndexFixing(IndexON,D3397,TRUE,_xll.ohTrigger(RecalcTrigger,TriggerON)),NA())</f>
        <v>1.4129856085416392E-2</v>
      </c>
      <c r="H3397" s="42">
        <f>_xll.qlCalendarAdvance(Calendar,$H3396,B3397,"f",FALSE)</f>
        <v>63290</v>
      </c>
      <c r="I3397" s="177">
        <f>_xll.qlInterestRateIndexValueDate(Index1M,$H3397)</f>
        <v>63292</v>
      </c>
      <c r="J3397" s="182">
        <f>IFERROR(_xll.qlIndexFixing(Index1M,$H3397,TRUE,_xll.ohTrigger(RecalcTrigger,Trigger1M)),NA())</f>
        <v>1.4092297199227721E-2</v>
      </c>
      <c r="K3397" s="44" t="e">
        <f>IFERROR(_xll.qlIndexFixing(Index3M,H3397,TRUE,_xll.ohTrigger(RecalcTrigger,Trigger3M)),NA())</f>
        <v>#N/A</v>
      </c>
      <c r="L3397" s="44">
        <f>IFERROR(_xll.qlIndexFixing(Index6M,$H3397,TRUE,_xll.ohTrigger(RecalcTrigger,Trigger6M)),NA())</f>
        <v>1.4769324260289854E-2</v>
      </c>
      <c r="M3397" s="183">
        <f>IFERROR(_xll.qlIndexFixing(Index1Y,$H3397,TRUE,_xll.ohTrigger(RecalcTrigger,Trigger1Y)),NA())</f>
        <v>1.4796654846758239E-2</v>
      </c>
      <c r="N3397" s="182">
        <f>IFERROR(_xll.qlIndexFixing(ONIndex1M,I3397,TRUE,_xll.ohTrigger(RecalcTrigger,Trigger1M)),NA())</f>
        <v>1.4080088687293824E-2</v>
      </c>
      <c r="O3397" s="44" t="e">
        <f>IFERROR(_xll.qlIndexFixing(ONIndex3M,I3397,TRUE,_xll.ohTrigger(RecalcTrigger,Trigger3M)),NA())</f>
        <v>#N/A</v>
      </c>
      <c r="P3397" s="44">
        <f>IFERROR(_xll.qlIndexFixing(ONIndex6M,I3397,TRUE,_xll.ohTrigger(RecalcTrigger,Trigger6M)),NA())</f>
        <v>1.467310819655232E-2</v>
      </c>
      <c r="Q3397" s="183">
        <f>IFERROR(_xll.qlIndexFixing(ONIndex1Y,I3397,TRUE,_xll.ohTrigger(RecalcTrigger,Trigger1Y)),NA())</f>
        <v>1.4631350223712758E-2</v>
      </c>
    </row>
    <row r="3398" spans="2:17" x14ac:dyDescent="0.2">
      <c r="B3398" s="39" t="s">
        <v>42</v>
      </c>
      <c r="D3398" s="42">
        <f>_xll.qlCalendarAdvance(Calendar,$D3397,B3398,"f",FALSE)</f>
        <v>63297</v>
      </c>
      <c r="E3398" s="177">
        <f>_xll.qlInterestRateIndexValueDate(IndexON,D3398)</f>
        <v>63297</v>
      </c>
      <c r="F3398" s="193">
        <f>IFERROR(_xll.qlIndexFixing(IndexON,D3398,TRUE,_xll.ohTrigger(RecalcTrigger,TriggerON)),NA())</f>
        <v>1.4131667701953177E-2</v>
      </c>
      <c r="H3398" s="42">
        <f>_xll.qlCalendarAdvance(Calendar,$H3397,B3398,"f",FALSE)</f>
        <v>63297</v>
      </c>
      <c r="I3398" s="177">
        <f>_xll.qlInterestRateIndexValueDate(Index1M,$H3398)</f>
        <v>63299</v>
      </c>
      <c r="J3398" s="182">
        <f>IFERROR(_xll.qlIndexFixing(Index1M,$H3398,TRUE,_xll.ohTrigger(RecalcTrigger,Trigger1M)),NA())</f>
        <v>1.4094519171968523E-2</v>
      </c>
      <c r="K3398" s="44" t="e">
        <f>IFERROR(_xll.qlIndexFixing(Index3M,H3398,TRUE,_xll.ohTrigger(RecalcTrigger,Trigger3M)),NA())</f>
        <v>#N/A</v>
      </c>
      <c r="L3398" s="44">
        <f>IFERROR(_xll.qlIndexFixing(Index6M,$H3398,TRUE,_xll.ohTrigger(RecalcTrigger,Trigger6M)),NA())</f>
        <v>1.4772572328113737E-2</v>
      </c>
      <c r="M3398" s="183">
        <f>IFERROR(_xll.qlIndexFixing(Index1Y,$H3398,TRUE,_xll.ohTrigger(RecalcTrigger,Trigger1Y)),NA())</f>
        <v>1.4796910426464631E-2</v>
      </c>
      <c r="N3398" s="182">
        <f>IFERROR(_xll.qlIndexFixing(ONIndex1M,I3398,TRUE,_xll.ohTrigger(RecalcTrigger,Trigger1M)),NA())</f>
        <v>1.4082332002427478E-2</v>
      </c>
      <c r="O3398" s="44" t="e">
        <f>IFERROR(_xll.qlIndexFixing(ONIndex3M,I3398,TRUE,_xll.ohTrigger(RecalcTrigger,Trigger3M)),NA())</f>
        <v>#N/A</v>
      </c>
      <c r="P3398" s="44">
        <f>IFERROR(_xll.qlIndexFixing(ONIndex6M,I3398,TRUE,_xll.ohTrigger(RecalcTrigger,Trigger6M)),NA())</f>
        <v>1.4676619998841289E-2</v>
      </c>
      <c r="Q3398" s="183">
        <f>IFERROR(_xll.qlIndexFixing(ONIndex1Y,I3398,TRUE,_xll.ohTrigger(RecalcTrigger,Trigger1Y)),NA())</f>
        <v>1.463378219233924E-2</v>
      </c>
    </row>
    <row r="3399" spans="2:17" x14ac:dyDescent="0.2">
      <c r="B3399" s="39" t="s">
        <v>42</v>
      </c>
      <c r="D3399" s="42">
        <f>_xll.qlCalendarAdvance(Calendar,$D3398,B3399,"f",FALSE)</f>
        <v>63304</v>
      </c>
      <c r="E3399" s="177">
        <f>_xll.qlInterestRateIndexValueDate(IndexON,D3399)</f>
        <v>63304</v>
      </c>
      <c r="F3399" s="193">
        <f>IFERROR(_xll.qlIndexFixing(IndexON,D3399,TRUE,_xll.ohTrigger(RecalcTrigger,TriggerON)),NA())</f>
        <v>1.4133467599863891E-2</v>
      </c>
      <c r="H3399" s="42">
        <f>_xll.qlCalendarAdvance(Calendar,$H3398,B3399,"f",FALSE)</f>
        <v>63304</v>
      </c>
      <c r="I3399" s="177">
        <f>_xll.qlInterestRateIndexValueDate(Index1M,$H3399)</f>
        <v>63306</v>
      </c>
      <c r="J3399" s="182">
        <f>IFERROR(_xll.qlIndexFixing(Index1M,$H3399,TRUE,_xll.ohTrigger(RecalcTrigger,Trigger1M)),NA())</f>
        <v>1.4096726479018162E-2</v>
      </c>
      <c r="K3399" s="44" t="e">
        <f>IFERROR(_xll.qlIndexFixing(Index3M,H3399,TRUE,_xll.ohTrigger(RecalcTrigger,Trigger3M)),NA())</f>
        <v>#N/A</v>
      </c>
      <c r="L3399" s="44">
        <f>IFERROR(_xll.qlIndexFixing(Index6M,$H3399,TRUE,_xll.ohTrigger(RecalcTrigger,Trigger6M)),NA())</f>
        <v>1.4775796913022771E-2</v>
      </c>
      <c r="M3399" s="183">
        <f>IFERROR(_xll.qlIndexFixing(Index1Y,$H3399,TRUE,_xll.ohTrigger(RecalcTrigger,Trigger1Y)),NA())</f>
        <v>1.4798879231956089E-2</v>
      </c>
      <c r="N3399" s="182">
        <f>IFERROR(_xll.qlIndexFixing(ONIndex1M,I3399,TRUE,_xll.ohTrigger(RecalcTrigger,Trigger1M)),NA())</f>
        <v>1.4084877898641324E-2</v>
      </c>
      <c r="O3399" s="44" t="e">
        <f>IFERROR(_xll.qlIndexFixing(ONIndex3M,I3399,TRUE,_xll.ohTrigger(RecalcTrigger,Trigger3M)),NA())</f>
        <v>#N/A</v>
      </c>
      <c r="P3399" s="44">
        <f>IFERROR(_xll.qlIndexFixing(ONIndex6M,I3399,TRUE,_xll.ohTrigger(RecalcTrigger,Trigger6M)),NA())</f>
        <v>1.4680605477428443E-2</v>
      </c>
      <c r="Q3399" s="183">
        <f>IFERROR(_xll.qlIndexFixing(ONIndex1Y,I3399,TRUE,_xll.ohTrigger(RecalcTrigger,Trigger1Y)),NA())</f>
        <v>1.4636539365548984E-2</v>
      </c>
    </row>
    <row r="3400" spans="2:17" x14ac:dyDescent="0.2">
      <c r="B3400" s="39" t="s">
        <v>42</v>
      </c>
      <c r="D3400" s="42">
        <f>_xll.qlCalendarAdvance(Calendar,$D3399,B3400,"f",FALSE)</f>
        <v>63311</v>
      </c>
      <c r="E3400" s="177">
        <f>_xll.qlInterestRateIndexValueDate(IndexON,D3400)</f>
        <v>63311</v>
      </c>
      <c r="F3400" s="193">
        <f>IFERROR(_xll.qlIndexFixing(IndexON,D3400,TRUE,_xll.ohTrigger(RecalcTrigger,TriggerON)),NA())</f>
        <v>1.413525576124286E-2</v>
      </c>
      <c r="H3400" s="42">
        <f>_xll.qlCalendarAdvance(Calendar,$H3399,B3400,"f",FALSE)</f>
        <v>63311</v>
      </c>
      <c r="I3400" s="177">
        <f>_xll.qlInterestRateIndexValueDate(Index1M,$H3400)</f>
        <v>63313</v>
      </c>
      <c r="J3400" s="182">
        <f>IFERROR(_xll.qlIndexFixing(Index1M,$H3400,TRUE,_xll.ohTrigger(RecalcTrigger,Trigger1M)),NA())</f>
        <v>1.40989190976748E-2</v>
      </c>
      <c r="K3400" s="44" t="e">
        <f>IFERROR(_xll.qlIndexFixing(Index3M,H3400,TRUE,_xll.ohTrigger(RecalcTrigger,Trigger3M)),NA())</f>
        <v>#N/A</v>
      </c>
      <c r="L3400" s="44">
        <f>IFERROR(_xll.qlIndexFixing(Index6M,$H3400,TRUE,_xll.ohTrigger(RecalcTrigger,Trigger6M)),NA())</f>
        <v>1.4780566599893498E-2</v>
      </c>
      <c r="M3400" s="183">
        <f>IFERROR(_xll.qlIndexFixing(Index1Y,$H3400,TRUE,_xll.ohTrigger(RecalcTrigger,Trigger1Y)),NA())</f>
        <v>1.4800828869938543E-2</v>
      </c>
      <c r="N3400" s="182">
        <f>IFERROR(_xll.qlIndexFixing(ONIndex1M,I3400,TRUE,_xll.ohTrigger(RecalcTrigger,Trigger1M)),NA())</f>
        <v>1.4086774776655986E-2</v>
      </c>
      <c r="O3400" s="44" t="e">
        <f>IFERROR(_xll.qlIndexFixing(ONIndex3M,I3400,TRUE,_xll.ohTrigger(RecalcTrigger,Trigger3M)),NA())</f>
        <v>#N/A</v>
      </c>
      <c r="P3400" s="44">
        <f>IFERROR(_xll.qlIndexFixing(ONIndex6M,I3400,TRUE,_xll.ohTrigger(RecalcTrigger,Trigger6M)),NA())</f>
        <v>1.468357494929684E-2</v>
      </c>
      <c r="Q3400" s="183">
        <f>IFERROR(_xll.qlIndexFixing(ONIndex1Y,I3400,TRUE,_xll.ohTrigger(RecalcTrigger,Trigger1Y)),NA())</f>
        <v>1.4638591667637257E-2</v>
      </c>
    </row>
    <row r="3401" spans="2:17" x14ac:dyDescent="0.2">
      <c r="B3401" s="39" t="s">
        <v>42</v>
      </c>
      <c r="D3401" s="42">
        <f>_xll.qlCalendarAdvance(Calendar,$D3400,B3401,"f",FALSE)</f>
        <v>63318</v>
      </c>
      <c r="E3401" s="177">
        <f>_xll.qlInterestRateIndexValueDate(IndexON,D3401)</f>
        <v>63318</v>
      </c>
      <c r="F3401" s="193">
        <f>IFERROR(_xll.qlIndexFixing(IndexON,D3401,TRUE,_xll.ohTrigger(RecalcTrigger,TriggerON)),NA())</f>
        <v>1.4137032167784724E-2</v>
      </c>
      <c r="H3401" s="42">
        <f>_xll.qlCalendarAdvance(Calendar,$H3400,B3401,"f",FALSE)</f>
        <v>63318</v>
      </c>
      <c r="I3401" s="177">
        <f>_xll.qlInterestRateIndexValueDate(Index1M,$H3401)</f>
        <v>63320</v>
      </c>
      <c r="J3401" s="182">
        <f>IFERROR(_xll.qlIndexFixing(Index1M,$H3401,TRUE,_xll.ohTrigger(RecalcTrigger,Trigger1M)),NA())</f>
        <v>1.4101097005229102E-2</v>
      </c>
      <c r="K3401" s="44" t="e">
        <f>IFERROR(_xll.qlIndexFixing(Index3M,H3401,TRUE,_xll.ohTrigger(RecalcTrigger,Trigger3M)),NA())</f>
        <v>#N/A</v>
      </c>
      <c r="L3401" s="44">
        <f>IFERROR(_xll.qlIndexFixing(Index6M,$H3401,TRUE,_xll.ohTrigger(RecalcTrigger,Trigger6M)),NA())</f>
        <v>1.4783739414905508E-2</v>
      </c>
      <c r="M3401" s="183">
        <f>IFERROR(_xll.qlIndexFixing(Index1Y,$H3401,TRUE,_xll.ohTrigger(RecalcTrigger,Trigger1Y)),NA())</f>
        <v>1.4802759311723927E-2</v>
      </c>
      <c r="N3401" s="182">
        <f>IFERROR(_xll.qlIndexFixing(ONIndex1M,I3401,TRUE,_xll.ohTrigger(RecalcTrigger,Trigger1M)),NA())</f>
        <v>1.4088974190507031E-2</v>
      </c>
      <c r="O3401" s="44" t="e">
        <f>IFERROR(_xll.qlIndexFixing(ONIndex3M,I3401,TRUE,_xll.ohTrigger(RecalcTrigger,Trigger3M)),NA())</f>
        <v>#N/A</v>
      </c>
      <c r="P3401" s="44">
        <f>IFERROR(_xll.qlIndexFixing(ONIndex6M,I3401,TRUE,_xll.ohTrigger(RecalcTrigger,Trigger6M)),NA())</f>
        <v>1.4687018026240395E-2</v>
      </c>
      <c r="Q3401" s="183">
        <f>IFERROR(_xll.qlIndexFixing(ONIndex1Y,I3401,TRUE,_xll.ohTrigger(RecalcTrigger,Trigger1Y)),NA())</f>
        <v>1.4640969118033809E-2</v>
      </c>
    </row>
    <row r="3402" spans="2:17" x14ac:dyDescent="0.2">
      <c r="B3402" s="39" t="s">
        <v>42</v>
      </c>
      <c r="D3402" s="42">
        <f>_xll.qlCalendarAdvance(Calendar,$D3401,B3402,"f",FALSE)</f>
        <v>63325</v>
      </c>
      <c r="E3402" s="177">
        <f>_xll.qlInterestRateIndexValueDate(IndexON,D3402)</f>
        <v>63325</v>
      </c>
      <c r="F3402" s="193">
        <f>IFERROR(_xll.qlIndexFixing(IndexON,D3402,TRUE,_xll.ohTrigger(RecalcTrigger,TriggerON)),NA())</f>
        <v>1.4138796801184128E-2</v>
      </c>
      <c r="H3402" s="42">
        <f>_xll.qlCalendarAdvance(Calendar,$H3401,B3402,"f",FALSE)</f>
        <v>63325</v>
      </c>
      <c r="I3402" s="177">
        <f>_xll.qlInterestRateIndexValueDate(Index1M,$H3402)</f>
        <v>63327</v>
      </c>
      <c r="J3402" s="182">
        <f>IFERROR(_xll.qlIndexFixing(Index1M,$H3402,TRUE,_xll.ohTrigger(RecalcTrigger,Trigger1M)),NA())</f>
        <v>1.4103260178971733E-2</v>
      </c>
      <c r="K3402" s="44" t="e">
        <f>IFERROR(_xll.qlIndexFixing(Index3M,H3402,TRUE,_xll.ohTrigger(RecalcTrigger,Trigger3M)),NA())</f>
        <v>#N/A</v>
      </c>
      <c r="L3402" s="44">
        <f>IFERROR(_xll.qlIndexFixing(Index6M,$H3402,TRUE,_xll.ohTrigger(RecalcTrigger,Trigger6M)),NA())</f>
        <v>1.478688862888972E-2</v>
      </c>
      <c r="M3402" s="183">
        <f>IFERROR(_xll.qlIndexFixing(Index1Y,$H3402,TRUE,_xll.ohTrigger(RecalcTrigger,Trigger1Y)),NA())</f>
        <v>1.4804670528624614E-2</v>
      </c>
      <c r="N3402" s="182">
        <f>IFERROR(_xll.qlIndexFixing(ONIndex1M,I3402,TRUE,_xll.ohTrigger(RecalcTrigger,Trigger1M)),NA())</f>
        <v>1.4091158925220171E-2</v>
      </c>
      <c r="O3402" s="44" t="e">
        <f>IFERROR(_xll.qlIndexFixing(ONIndex3M,I3402,TRUE,_xll.ohTrigger(RecalcTrigger,Trigger3M)),NA())</f>
        <v>#N/A</v>
      </c>
      <c r="P3402" s="44">
        <f>IFERROR(_xll.qlIndexFixing(ONIndex6M,I3402,TRUE,_xll.ohTrigger(RecalcTrigger,Trigger6M)),NA())</f>
        <v>1.4690438123885485E-2</v>
      </c>
      <c r="Q3402" s="183">
        <f>IFERROR(_xll.qlIndexFixing(ONIndex1Y,I3402,TRUE,_xll.ohTrigger(RecalcTrigger,Trigger1Y)),NA())</f>
        <v>1.4643328339252193E-2</v>
      </c>
    </row>
    <row r="3403" spans="2:17" x14ac:dyDescent="0.2">
      <c r="B3403" s="39" t="s">
        <v>42</v>
      </c>
      <c r="D3403" s="42">
        <f>_xll.qlCalendarAdvance(Calendar,$D3402,B3403,"f",FALSE)</f>
        <v>63332</v>
      </c>
      <c r="E3403" s="177">
        <f>_xll.qlInterestRateIndexValueDate(IndexON,D3403)</f>
        <v>63332</v>
      </c>
      <c r="F3403" s="193">
        <f>IFERROR(_xll.qlIndexFixing(IndexON,D3403,TRUE,_xll.ohTrigger(RecalcTrigger,TriggerON)),NA())</f>
        <v>1.414054964321565E-2</v>
      </c>
      <c r="H3403" s="42">
        <f>_xll.qlCalendarAdvance(Calendar,$H3402,B3403,"f",FALSE)</f>
        <v>63332</v>
      </c>
      <c r="I3403" s="177">
        <f>_xll.qlInterestRateIndexValueDate(Index1M,$H3403)</f>
        <v>63334</v>
      </c>
      <c r="J3403" s="182">
        <f>IFERROR(_xll.qlIndexFixing(Index1M,$H3403,TRUE,_xll.ohTrigger(RecalcTrigger,Trigger1M)),NA())</f>
        <v>1.4105408596193358E-2</v>
      </c>
      <c r="K3403" s="44" t="e">
        <f>IFERROR(_xll.qlIndexFixing(Index3M,H3403,TRUE,_xll.ohTrigger(RecalcTrigger,Trigger3M)),NA())</f>
        <v>#N/A</v>
      </c>
      <c r="L3403" s="44">
        <f>IFERROR(_xll.qlIndexFixing(Index6M,$H3403,TRUE,_xll.ohTrigger(RecalcTrigger,Trigger6M)),NA())</f>
        <v>1.4790014205971603E-2</v>
      </c>
      <c r="M3403" s="183">
        <f>IFERROR(_xll.qlIndexFixing(Index1Y,$H3403,TRUE,_xll.ohTrigger(RecalcTrigger,Trigger1Y)),NA())</f>
        <v>1.4806562491955602E-2</v>
      </c>
      <c r="N3403" s="182">
        <f>IFERROR(_xll.qlIndexFixing(ONIndex1M,I3403,TRUE,_xll.ohTrigger(RecalcTrigger,Trigger1M)),NA())</f>
        <v>1.4093328958253437E-2</v>
      </c>
      <c r="O3403" s="44" t="e">
        <f>IFERROR(_xll.qlIndexFixing(ONIndex3M,I3403,TRUE,_xll.ohTrigger(RecalcTrigger,Trigger3M)),NA())</f>
        <v>#N/A</v>
      </c>
      <c r="P3403" s="44">
        <f>IFERROR(_xll.qlIndexFixing(ONIndex6M,I3403,TRUE,_xll.ohTrigger(RecalcTrigger,Trigger6M)),NA())</f>
        <v>1.469383520658063E-2</v>
      </c>
      <c r="Q3403" s="183">
        <f>IFERROR(_xll.qlIndexFixing(ONIndex1Y,I3403,TRUE,_xll.ohTrigger(RecalcTrigger,Trigger1Y)),NA())</f>
        <v>1.4645669303394726E-2</v>
      </c>
    </row>
    <row r="3404" spans="2:17" x14ac:dyDescent="0.2">
      <c r="B3404" s="39" t="s">
        <v>42</v>
      </c>
      <c r="D3404" s="42">
        <f>_xll.qlCalendarAdvance(Calendar,$D3403,B3404,"f",FALSE)</f>
        <v>63339</v>
      </c>
      <c r="E3404" s="177">
        <f>_xll.qlInterestRateIndexValueDate(IndexON,D3404)</f>
        <v>63339</v>
      </c>
      <c r="F3404" s="193">
        <f>IFERROR(_xll.qlIndexFixing(IndexON,D3404,TRUE,_xll.ohTrigger(RecalcTrigger,TriggerON)),NA())</f>
        <v>1.4142290675893676E-2</v>
      </c>
      <c r="H3404" s="42">
        <f>_xll.qlCalendarAdvance(Calendar,$H3403,B3404,"f",FALSE)</f>
        <v>63339</v>
      </c>
      <c r="I3404" s="177">
        <f>_xll.qlInterestRateIndexValueDate(Index1M,$H3404)</f>
        <v>63341</v>
      </c>
      <c r="J3404" s="182">
        <f>IFERROR(_xll.qlIndexFixing(Index1M,$H3404,TRUE,_xll.ohTrigger(RecalcTrigger,Trigger1M)),NA())</f>
        <v>1.4107542234194637E-2</v>
      </c>
      <c r="K3404" s="44" t="e">
        <f>IFERROR(_xll.qlIndexFixing(Index3M,H3404,TRUE,_xll.ohTrigger(RecalcTrigger,Trigger3M)),NA())</f>
        <v>#N/A</v>
      </c>
      <c r="L3404" s="44">
        <f>IFERROR(_xll.qlIndexFixing(Index6M,$H3404,TRUE,_xll.ohTrigger(RecalcTrigger,Trigger6M)),NA())</f>
        <v>1.4791566338370381E-2</v>
      </c>
      <c r="M3404" s="183">
        <f>IFERROR(_xll.qlIndexFixing(Index1Y,$H3404,TRUE,_xll.ohTrigger(RecalcTrigger,Trigger1Y)),NA())</f>
        <v>1.4808435173030798E-2</v>
      </c>
      <c r="N3404" s="182">
        <f>IFERROR(_xll.qlIndexFixing(ONIndex1M,I3404,TRUE,_xll.ohTrigger(RecalcTrigger,Trigger1M)),NA())</f>
        <v>1.4095484266665181E-2</v>
      </c>
      <c r="O3404" s="44" t="e">
        <f>IFERROR(_xll.qlIndexFixing(ONIndex3M,I3404,TRUE,_xll.ohTrigger(RecalcTrigger,Trigger3M)),NA())</f>
        <v>#N/A</v>
      </c>
      <c r="P3404" s="44">
        <f>IFERROR(_xll.qlIndexFixing(ONIndex6M,I3404,TRUE,_xll.ohTrigger(RecalcTrigger,Trigger6M)),NA())</f>
        <v>1.4697209238994091E-2</v>
      </c>
      <c r="Q3404" s="183">
        <f>IFERROR(_xll.qlIndexFixing(ONIndex1Y,I3404,TRUE,_xll.ohTrigger(RecalcTrigger,Trigger1Y)),NA())</f>
        <v>1.4647991982084108E-2</v>
      </c>
    </row>
    <row r="3405" spans="2:17" x14ac:dyDescent="0.2">
      <c r="B3405" s="39" t="s">
        <v>42</v>
      </c>
      <c r="D3405" s="42">
        <f>_xll.qlCalendarAdvance(Calendar,$D3404,B3405,"f",FALSE)</f>
        <v>63346</v>
      </c>
      <c r="E3405" s="177">
        <f>_xll.qlInterestRateIndexValueDate(IndexON,D3405)</f>
        <v>63346</v>
      </c>
      <c r="F3405" s="193">
        <f>IFERROR(_xll.qlIndexFixing(IndexON,D3405,TRUE,_xll.ohTrigger(RecalcTrigger,TriggerON)),NA())</f>
        <v>1.4144019880752978E-2</v>
      </c>
      <c r="H3405" s="42">
        <f>_xll.qlCalendarAdvance(Calendar,$H3404,B3405,"f",FALSE)</f>
        <v>63346</v>
      </c>
      <c r="I3405" s="177">
        <f>_xll.qlInterestRateIndexValueDate(Index1M,$H3405)</f>
        <v>63348</v>
      </c>
      <c r="J3405" s="182">
        <f>IFERROR(_xll.qlIndexFixing(Index1M,$H3405,TRUE,_xll.ohTrigger(RecalcTrigger,Trigger1M)),NA())</f>
        <v>1.4109661070256241E-2</v>
      </c>
      <c r="K3405" s="44" t="e">
        <f>IFERROR(_xll.qlIndexFixing(Index3M,H3405,TRUE,_xll.ohTrigger(RecalcTrigger,Trigger3M)),NA())</f>
        <v>#N/A</v>
      </c>
      <c r="L3405" s="44">
        <f>IFERROR(_xll.qlIndexFixing(Index6M,$H3405,TRUE,_xll.ohTrigger(RecalcTrigger,Trigger6M)),NA())</f>
        <v>1.4794649272513982E-2</v>
      </c>
      <c r="M3405" s="183">
        <f>IFERROR(_xll.qlIndexFixing(Index1Y,$H3405,TRUE,_xll.ohTrigger(RecalcTrigger,Trigger1Y)),NA())</f>
        <v>1.4810288543165641E-2</v>
      </c>
      <c r="N3405" s="182">
        <f>IFERROR(_xll.qlIndexFixing(ONIndex1M,I3405,TRUE,_xll.ohTrigger(RecalcTrigger,Trigger1M)),NA())</f>
        <v>1.4097624828073307E-2</v>
      </c>
      <c r="O3405" s="44" t="e">
        <f>IFERROR(_xll.qlIndexFixing(ONIndex3M,I3405,TRUE,_xll.ohTrigger(RecalcTrigger,Trigger3M)),NA())</f>
        <v>#N/A</v>
      </c>
      <c r="P3405" s="44">
        <f>IFERROR(_xll.qlIndexFixing(ONIndex6M,I3405,TRUE,_xll.ohTrigger(RecalcTrigger,Trigger6M)),NA())</f>
        <v>1.4700560185394451E-2</v>
      </c>
      <c r="Q3405" s="183">
        <f>IFERROR(_xll.qlIndexFixing(ONIndex1Y,I3405,TRUE,_xll.ohTrigger(RecalcTrigger,Trigger1Y)),NA())</f>
        <v>1.4650296347182845E-2</v>
      </c>
    </row>
    <row r="3406" spans="2:17" x14ac:dyDescent="0.2">
      <c r="B3406" s="39" t="s">
        <v>42</v>
      </c>
      <c r="D3406" s="42">
        <f>_xll.qlCalendarAdvance(Calendar,$D3405,B3406,"f",FALSE)</f>
        <v>63353</v>
      </c>
      <c r="E3406" s="177">
        <f>_xll.qlInterestRateIndexValueDate(IndexON,D3406)</f>
        <v>63353</v>
      </c>
      <c r="F3406" s="193">
        <f>IFERROR(_xll.qlIndexFixing(IndexON,D3406,TRUE,_xll.ohTrigger(RecalcTrigger,TriggerON)),NA())</f>
        <v>1.4145737239648071E-2</v>
      </c>
      <c r="H3406" s="42">
        <f>_xll.qlCalendarAdvance(Calendar,$H3405,B3406,"f",FALSE)</f>
        <v>63353</v>
      </c>
      <c r="I3406" s="177">
        <f>_xll.qlInterestRateIndexValueDate(Index1M,$H3406)</f>
        <v>63355</v>
      </c>
      <c r="J3406" s="182">
        <f>IFERROR(_xll.qlIndexFixing(Index1M,$H3406,TRUE,_xll.ohTrigger(RecalcTrigger,Trigger1M)),NA())</f>
        <v>1.4111765081678829E-2</v>
      </c>
      <c r="K3406" s="44" t="e">
        <f>IFERROR(_xll.qlIndexFixing(Index3M,H3406,TRUE,_xll.ohTrigger(RecalcTrigger,Trigger3M)),NA())</f>
        <v>#N/A</v>
      </c>
      <c r="L3406" s="44">
        <f>IFERROR(_xll.qlIndexFixing(Index6M,$H3406,TRUE,_xll.ohTrigger(RecalcTrigger,Trigger6M)),NA())</f>
        <v>1.4797708472656589E-2</v>
      </c>
      <c r="M3406" s="183">
        <f>IFERROR(_xll.qlIndexFixing(Index1Y,$H3406,TRUE,_xll.ohTrigger(RecalcTrigger,Trigger1Y)),NA())</f>
        <v>1.4812122573676883E-2</v>
      </c>
      <c r="N3406" s="182">
        <f>IFERROR(_xll.qlIndexFixing(ONIndex1M,I3406,TRUE,_xll.ohTrigger(RecalcTrigger,Trigger1M)),NA())</f>
        <v>1.4099750619775975E-2</v>
      </c>
      <c r="O3406" s="44" t="e">
        <f>IFERROR(_xll.qlIndexFixing(ONIndex3M,I3406,TRUE,_xll.ohTrigger(RecalcTrigger,Trigger3M)),NA())</f>
        <v>#N/A</v>
      </c>
      <c r="P3406" s="44">
        <f>IFERROR(_xll.qlIndexFixing(ONIndex6M,I3406,TRUE,_xll.ohTrigger(RecalcTrigger,Trigger6M)),NA())</f>
        <v>1.4703888010449973E-2</v>
      </c>
      <c r="Q3406" s="183">
        <f>IFERROR(_xll.qlIndexFixing(ONIndex1Y,I3406,TRUE,_xll.ohTrigger(RecalcTrigger,Trigger1Y)),NA())</f>
        <v>1.4652582370713318E-2</v>
      </c>
    </row>
    <row r="3407" spans="2:17" x14ac:dyDescent="0.2">
      <c r="B3407" s="39" t="s">
        <v>42</v>
      </c>
      <c r="D3407" s="42">
        <f>_xll.qlCalendarAdvance(Calendar,$D3406,B3407,"f",FALSE)</f>
        <v>63360</v>
      </c>
      <c r="E3407" s="177">
        <f>_xll.qlInterestRateIndexValueDate(IndexON,D3407)</f>
        <v>63360</v>
      </c>
      <c r="F3407" s="193">
        <f>IFERROR(_xll.qlIndexFixing(IndexON,D3407,TRUE,_xll.ohTrigger(RecalcTrigger,TriggerON)),NA())</f>
        <v>1.4147442734593341E-2</v>
      </c>
      <c r="H3407" s="42">
        <f>_xll.qlCalendarAdvance(Calendar,$H3406,B3407,"f",FALSE)</f>
        <v>63360</v>
      </c>
      <c r="I3407" s="177">
        <f>_xll.qlInterestRateIndexValueDate(Index1M,$H3407)</f>
        <v>63362</v>
      </c>
      <c r="J3407" s="182">
        <f>IFERROR(_xll.qlIndexFixing(Index1M,$H3407,TRUE,_xll.ohTrigger(RecalcTrigger,Trigger1M)),NA())</f>
        <v>1.4113854245750568E-2</v>
      </c>
      <c r="K3407" s="44" t="e">
        <f>IFERROR(_xll.qlIndexFixing(Index3M,H3407,TRUE,_xll.ohTrigger(RecalcTrigger,Trigger3M)),NA())</f>
        <v>#N/A</v>
      </c>
      <c r="L3407" s="44">
        <f>IFERROR(_xll.qlIndexFixing(Index6M,$H3407,TRUE,_xll.ohTrigger(RecalcTrigger,Trigger6M)),NA())</f>
        <v>1.4800743902930937E-2</v>
      </c>
      <c r="M3407" s="183">
        <f>IFERROR(_xll.qlIndexFixing(Index1Y,$H3407,TRUE,_xll.ohTrigger(RecalcTrigger,Trigger1Y)),NA())</f>
        <v>1.4813937235881931E-2</v>
      </c>
      <c r="N3407" s="182">
        <f>IFERROR(_xll.qlIndexFixing(ONIndex1M,I3407,TRUE,_xll.ohTrigger(RecalcTrigger,Trigger1M)),NA())</f>
        <v>1.4101861618911471E-2</v>
      </c>
      <c r="O3407" s="44" t="e">
        <f>IFERROR(_xll.qlIndexFixing(ONIndex3M,I3407,TRUE,_xll.ohTrigger(RecalcTrigger,Trigger3M)),NA())</f>
        <v>#N/A</v>
      </c>
      <c r="P3407" s="44">
        <f>IFERROR(_xll.qlIndexFixing(ONIndex6M,I3407,TRUE,_xll.ohTrigger(RecalcTrigger,Trigger6M)),NA())</f>
        <v>1.4707192678589109E-2</v>
      </c>
      <c r="Q3407" s="183">
        <f>IFERROR(_xll.qlIndexFixing(ONIndex1Y,I3407,TRUE,_xll.ohTrigger(RecalcTrigger,Trigger1Y)),NA())</f>
        <v>1.4654850024218291E-2</v>
      </c>
    </row>
    <row r="3408" spans="2:17" x14ac:dyDescent="0.2">
      <c r="B3408" s="39" t="s">
        <v>42</v>
      </c>
      <c r="D3408" s="42">
        <f>_xll.qlCalendarAdvance(Calendar,$D3407,B3408,"f",FALSE)</f>
        <v>63367</v>
      </c>
      <c r="E3408" s="177">
        <f>_xll.qlInterestRateIndexValueDate(IndexON,D3408)</f>
        <v>63367</v>
      </c>
      <c r="F3408" s="193">
        <f>IFERROR(_xll.qlIndexFixing(IndexON,D3408,TRUE,_xll.ohTrigger(RecalcTrigger,TriggerON)),NA())</f>
        <v>1.4149136347123559E-2</v>
      </c>
      <c r="H3408" s="42">
        <f>_xll.qlCalendarAdvance(Calendar,$H3407,B3408,"f",FALSE)</f>
        <v>63367</v>
      </c>
      <c r="I3408" s="177">
        <f>_xll.qlInterestRateIndexValueDate(Index1M,$H3408)</f>
        <v>63369</v>
      </c>
      <c r="J3408" s="182">
        <f>IFERROR(_xll.qlIndexFixing(Index1M,$H3408,TRUE,_xll.ohTrigger(RecalcTrigger,Trigger1M)),NA())</f>
        <v>1.4115928539769618E-2</v>
      </c>
      <c r="K3408" s="44" t="e">
        <f>IFERROR(_xll.qlIndexFixing(Index3M,H3408,TRUE,_xll.ohTrigger(RecalcTrigger,Trigger3M)),NA())</f>
        <v>#N/A</v>
      </c>
      <c r="L3408" s="44">
        <f>IFERROR(_xll.qlIndexFixing(Index6M,$H3408,TRUE,_xll.ohTrigger(RecalcTrigger,Trigger6M)),NA())</f>
        <v>1.4803755527471069E-2</v>
      </c>
      <c r="M3408" s="183">
        <f>IFERROR(_xll.qlIndexFixing(Index1Y,$H3408,TRUE,_xll.ohTrigger(RecalcTrigger,Trigger1Y)),NA())</f>
        <v>1.4815732501099075E-2</v>
      </c>
      <c r="N3408" s="182">
        <f>IFERROR(_xll.qlIndexFixing(ONIndex1M,I3408,TRUE,_xll.ohTrigger(RecalcTrigger,Trigger1M)),NA())</f>
        <v>1.4103957802857892E-2</v>
      </c>
      <c r="O3408" s="44" t="e">
        <f>IFERROR(_xll.qlIndexFixing(ONIndex3M,I3408,TRUE,_xll.ohTrigger(RecalcTrigger,Trigger3M)),NA())</f>
        <v>#N/A</v>
      </c>
      <c r="P3408" s="44">
        <f>IFERROR(_xll.qlIndexFixing(ONIndex6M,I3408,TRUE,_xll.ohTrigger(RecalcTrigger,Trigger6M)),NA())</f>
        <v>1.4710474154320252E-2</v>
      </c>
      <c r="Q3408" s="183">
        <f>IFERROR(_xll.qlIndexFixing(ONIndex1Y,I3408,TRUE,_xll.ohTrigger(RecalcTrigger,Trigger1Y)),NA())</f>
        <v>1.4657099279880015E-2</v>
      </c>
    </row>
    <row r="3409" spans="2:17" x14ac:dyDescent="0.2">
      <c r="B3409" s="39" t="s">
        <v>42</v>
      </c>
      <c r="D3409" s="42">
        <f>_xll.qlCalendarAdvance(Calendar,$D3408,B3409,"f",FALSE)</f>
        <v>63374</v>
      </c>
      <c r="E3409" s="177">
        <f>_xll.qlInterestRateIndexValueDate(IndexON,D3409)</f>
        <v>63374</v>
      </c>
      <c r="F3409" s="193">
        <f>IFERROR(_xll.qlIndexFixing(IndexON,D3409,TRUE,_xll.ohTrigger(RecalcTrigger,TriggerON)),NA())</f>
        <v>1.4150818059173176E-2</v>
      </c>
      <c r="H3409" s="42">
        <f>_xll.qlCalendarAdvance(Calendar,$H3408,B3409,"f",FALSE)</f>
        <v>63374</v>
      </c>
      <c r="I3409" s="177">
        <f>_xll.qlInterestRateIndexValueDate(Index1M,$H3409)</f>
        <v>63376</v>
      </c>
      <c r="J3409" s="182">
        <f>IFERROR(_xll.qlIndexFixing(Index1M,$H3409,TRUE,_xll.ohTrigger(RecalcTrigger,Trigger1M)),NA())</f>
        <v>1.411798794101915E-2</v>
      </c>
      <c r="K3409" s="44" t="e">
        <f>IFERROR(_xll.qlIndexFixing(Index3M,H3409,TRUE,_xll.ohTrigger(RecalcTrigger,Trigger3M)),NA())</f>
        <v>#N/A</v>
      </c>
      <c r="L3409" s="44">
        <f>IFERROR(_xll.qlIndexFixing(Index6M,$H3409,TRUE,_xll.ohTrigger(RecalcTrigger,Trigger6M)),NA())</f>
        <v>1.480826928455844E-2</v>
      </c>
      <c r="M3409" s="183">
        <f>IFERROR(_xll.qlIndexFixing(Index1Y,$H3409,TRUE,_xll.ohTrigger(RecalcTrigger,Trigger1Y)),NA())</f>
        <v>1.4817508340647692E-2</v>
      </c>
      <c r="N3409" s="182">
        <f>IFERROR(_xll.qlIndexFixing(ONIndex1M,I3409,TRUE,_xll.ohTrigger(RecalcTrigger,Trigger1M)),NA())</f>
        <v>1.4106039149073268E-2</v>
      </c>
      <c r="O3409" s="44" t="e">
        <f>IFERROR(_xll.qlIndexFixing(ONIndex3M,I3409,TRUE,_xll.ohTrigger(RecalcTrigger,Trigger3M)),NA())</f>
        <v>#N/A</v>
      </c>
      <c r="P3409" s="44">
        <f>IFERROR(_xll.qlIndexFixing(ONIndex6M,I3409,TRUE,_xll.ohTrigger(RecalcTrigger,Trigger6M)),NA())</f>
        <v>1.4713732402311663E-2</v>
      </c>
      <c r="Q3409" s="183">
        <f>IFERROR(_xll.qlIndexFixing(ONIndex1Y,I3409,TRUE,_xll.ohTrigger(RecalcTrigger,Trigger1Y)),NA())</f>
        <v>1.4659330109241253E-2</v>
      </c>
    </row>
    <row r="3410" spans="2:17" x14ac:dyDescent="0.2">
      <c r="B3410" s="39" t="s">
        <v>42</v>
      </c>
      <c r="D3410" s="42">
        <f>_xll.qlCalendarAdvance(Calendar,$D3409,B3410,"f",FALSE)</f>
        <v>63381</v>
      </c>
      <c r="E3410" s="177">
        <f>_xll.qlInterestRateIndexValueDate(IndexON,D3410)</f>
        <v>63381</v>
      </c>
      <c r="F3410" s="193">
        <f>IFERROR(_xll.qlIndexFixing(IndexON,D3410,TRUE,_xll.ohTrigger(RecalcTrigger,TriggerON)),NA())</f>
        <v>1.4152487852356899E-2</v>
      </c>
      <c r="H3410" s="42">
        <f>_xll.qlCalendarAdvance(Calendar,$H3409,B3410,"f",FALSE)</f>
        <v>63381</v>
      </c>
      <c r="I3410" s="177">
        <f>_xll.qlInterestRateIndexValueDate(Index1M,$H3410)</f>
        <v>63383</v>
      </c>
      <c r="J3410" s="182">
        <f>IFERROR(_xll.qlIndexFixing(Index1M,$H3410,TRUE,_xll.ohTrigger(RecalcTrigger,Trigger1M)),NA())</f>
        <v>1.4120032426799822E-2</v>
      </c>
      <c r="K3410" s="44" t="e">
        <f>IFERROR(_xll.qlIndexFixing(Index3M,H3410,TRUE,_xll.ohTrigger(RecalcTrigger,Trigger3M)),NA())</f>
        <v>#N/A</v>
      </c>
      <c r="L3410" s="44">
        <f>IFERROR(_xll.qlIndexFixing(Index6M,$H3410,TRUE,_xll.ohTrigger(RecalcTrigger,Trigger6M)),NA())</f>
        <v>1.4811228398860848E-2</v>
      </c>
      <c r="M3410" s="183">
        <f>IFERROR(_xll.qlIndexFixing(Index1Y,$H3410,TRUE,_xll.ohTrigger(RecalcTrigger,Trigger1Y)),NA())</f>
        <v>1.4819264725847384E-2</v>
      </c>
      <c r="N3410" s="182">
        <f>IFERROR(_xll.qlIndexFixing(ONIndex1M,I3410,TRUE,_xll.ohTrigger(RecalcTrigger,Trigger1M)),NA())</f>
        <v>1.4108105634855761E-2</v>
      </c>
      <c r="O3410" s="44" t="e">
        <f>IFERROR(_xll.qlIndexFixing(ONIndex3M,I3410,TRUE,_xll.ohTrigger(RecalcTrigger,Trigger3M)),NA())</f>
        <v>#N/A</v>
      </c>
      <c r="P3410" s="44">
        <f>IFERROR(_xll.qlIndexFixing(ONIndex6M,I3410,TRUE,_xll.ohTrigger(RecalcTrigger,Trigger6M)),NA())</f>
        <v>1.4716967386911861E-2</v>
      </c>
      <c r="Q3410" s="183">
        <f>IFERROR(_xll.qlIndexFixing(ONIndex1Y,I3410,TRUE,_xll.ohTrigger(RecalcTrigger,Trigger1Y)),NA())</f>
        <v>1.4661542484404322E-2</v>
      </c>
    </row>
    <row r="3411" spans="2:17" x14ac:dyDescent="0.2">
      <c r="B3411" s="39" t="s">
        <v>42</v>
      </c>
      <c r="D3411" s="42">
        <f>_xll.qlCalendarAdvance(Calendar,$D3410,B3411,"f",FALSE)</f>
        <v>63388</v>
      </c>
      <c r="E3411" s="177">
        <f>_xll.qlInterestRateIndexValueDate(IndexON,D3411)</f>
        <v>63388</v>
      </c>
      <c r="F3411" s="193">
        <f>IFERROR(_xll.qlIndexFixing(IndexON,D3411,TRUE,_xll.ohTrigger(RecalcTrigger,TriggerON)),NA())</f>
        <v>1.4154145708848986E-2</v>
      </c>
      <c r="H3411" s="42">
        <f>_xll.qlCalendarAdvance(Calendar,$H3410,B3411,"f",FALSE)</f>
        <v>63388</v>
      </c>
      <c r="I3411" s="177">
        <f>_xll.qlInterestRateIndexValueDate(Index1M,$H3411)</f>
        <v>63390</v>
      </c>
      <c r="J3411" s="182">
        <f>IFERROR(_xll.qlIndexFixing(Index1M,$H3411,TRUE,_xll.ohTrigger(RecalcTrigger,Trigger1M)),NA())</f>
        <v>1.4122061974399802E-2</v>
      </c>
      <c r="K3411" s="44" t="e">
        <f>IFERROR(_xll.qlIndexFixing(Index3M,H3411,TRUE,_xll.ohTrigger(RecalcTrigger,Trigger3M)),NA())</f>
        <v>#N/A</v>
      </c>
      <c r="L3411" s="44">
        <f>IFERROR(_xll.qlIndexFixing(Index6M,$H3411,TRUE,_xll.ohTrigger(RecalcTrigger,Trigger6M)),NA())</f>
        <v>1.4814163589279309E-2</v>
      </c>
      <c r="M3411" s="183">
        <f>IFERROR(_xll.qlIndexFixing(Index1Y,$H3411,TRUE,_xll.ohTrigger(RecalcTrigger,Trigger1Y)),NA())</f>
        <v>1.4821001628020159E-2</v>
      </c>
      <c r="N3411" s="182">
        <f>IFERROR(_xll.qlIndexFixing(ONIndex1M,I3411,TRUE,_xll.ohTrigger(RecalcTrigger,Trigger1M)),NA())</f>
        <v>1.4110157237423593E-2</v>
      </c>
      <c r="O3411" s="44" t="e">
        <f>IFERROR(_xll.qlIndexFixing(ONIndex3M,I3411,TRUE,_xll.ohTrigger(RecalcTrigger,Trigger3M)),NA())</f>
        <v>#N/A</v>
      </c>
      <c r="P3411" s="44">
        <f>IFERROR(_xll.qlIndexFixing(ONIndex6M,I3411,TRUE,_xll.ohTrigger(RecalcTrigger,Trigger6M)),NA())</f>
        <v>1.4720179072629236E-2</v>
      </c>
      <c r="Q3411" s="183">
        <f>IFERROR(_xll.qlIndexFixing(ONIndex1Y,I3411,TRUE,_xll.ohTrigger(RecalcTrigger,Trigger1Y)),NA())</f>
        <v>1.4663736377151793E-2</v>
      </c>
    </row>
    <row r="3412" spans="2:17" x14ac:dyDescent="0.2">
      <c r="B3412" s="39" t="s">
        <v>42</v>
      </c>
      <c r="D3412" s="42">
        <f>_xll.qlCalendarAdvance(Calendar,$D3411,B3412,"f",FALSE)</f>
        <v>63395</v>
      </c>
      <c r="E3412" s="177">
        <f>_xll.qlInterestRateIndexValueDate(IndexON,D3412)</f>
        <v>63395</v>
      </c>
      <c r="F3412" s="193">
        <f>IFERROR(_xll.qlIndexFixing(IndexON,D3412,TRUE,_xll.ohTrigger(RecalcTrigger,TriggerON)),NA())</f>
        <v>1.4155791610024338E-2</v>
      </c>
      <c r="H3412" s="42">
        <f>_xll.qlCalendarAdvance(Calendar,$H3411,B3412,"f",FALSE)</f>
        <v>63395</v>
      </c>
      <c r="I3412" s="177">
        <f>_xll.qlInterestRateIndexValueDate(Index1M,$H3412)</f>
        <v>63397</v>
      </c>
      <c r="J3412" s="182">
        <f>IFERROR(_xll.qlIndexFixing(Index1M,$H3412,TRUE,_xll.ohTrigger(RecalcTrigger,Trigger1M)),NA())</f>
        <v>1.4124076561114751E-2</v>
      </c>
      <c r="K3412" s="44" t="e">
        <f>IFERROR(_xll.qlIndexFixing(Index3M,H3412,TRUE,_xll.ohTrigger(RecalcTrigger,Trigger3M)),NA())</f>
        <v>#N/A</v>
      </c>
      <c r="L3412" s="44">
        <f>IFERROR(_xll.qlIndexFixing(Index6M,$H3412,TRUE,_xll.ohTrigger(RecalcTrigger,Trigger6M)),NA())</f>
        <v>1.4817074819943588E-2</v>
      </c>
      <c r="M3412" s="183">
        <f>IFERROR(_xll.qlIndexFixing(Index1Y,$H3412,TRUE,_xll.ohTrigger(RecalcTrigger,Trigger1Y)),NA())</f>
        <v>1.4822719018487146E-2</v>
      </c>
      <c r="N3412" s="182">
        <f>IFERROR(_xll.qlIndexFixing(ONIndex1M,I3412,TRUE,_xll.ohTrigger(RecalcTrigger,Trigger1M)),NA())</f>
        <v>1.4112193934074924E-2</v>
      </c>
      <c r="O3412" s="44" t="e">
        <f>IFERROR(_xll.qlIndexFixing(ONIndex3M,I3412,TRUE,_xll.ohTrigger(RecalcTrigger,Trigger3M)),NA())</f>
        <v>#N/A</v>
      </c>
      <c r="P3412" s="44">
        <f>IFERROR(_xll.qlIndexFixing(ONIndex6M,I3412,TRUE,_xll.ohTrigger(RecalcTrigger,Trigger6M)),NA())</f>
        <v>1.4723367424052114E-2</v>
      </c>
      <c r="Q3412" s="183">
        <f>IFERROR(_xll.qlIndexFixing(ONIndex1Y,I3412,TRUE,_xll.ohTrigger(RecalcTrigger,Trigger1Y)),NA())</f>
        <v>1.4665911759186301E-2</v>
      </c>
    </row>
    <row r="3413" spans="2:17" x14ac:dyDescent="0.2">
      <c r="B3413" s="39" t="s">
        <v>42</v>
      </c>
      <c r="D3413" s="42">
        <f>_xll.qlCalendarAdvance(Calendar,$D3412,B3413,"f",FALSE)</f>
        <v>63402</v>
      </c>
      <c r="E3413" s="177">
        <f>_xll.qlInterestRateIndexValueDate(IndexON,D3413)</f>
        <v>63402</v>
      </c>
      <c r="F3413" s="193">
        <f>IFERROR(_xll.qlIndexFixing(IndexON,D3413,TRUE,_xll.ohTrigger(RecalcTrigger,TriggerON)),NA())</f>
        <v>1.4157425537897339E-2</v>
      </c>
      <c r="H3413" s="42">
        <f>_xll.qlCalendarAdvance(Calendar,$H3412,B3413,"f",FALSE)</f>
        <v>63402</v>
      </c>
      <c r="I3413" s="177">
        <f>_xll.qlInterestRateIndexValueDate(Index1M,$H3413)</f>
        <v>63404</v>
      </c>
      <c r="J3413" s="182">
        <f>IFERROR(_xll.qlIndexFixing(Index1M,$H3413,TRUE,_xll.ohTrigger(RecalcTrigger,Trigger1M)),NA())</f>
        <v>1.4126076164237833E-2</v>
      </c>
      <c r="K3413" s="44" t="e">
        <f>IFERROR(_xll.qlIndexFixing(Index3M,H3413,TRUE,_xll.ohTrigger(RecalcTrigger,Trigger3M)),NA())</f>
        <v>#N/A</v>
      </c>
      <c r="L3413" s="44">
        <f>IFERROR(_xll.qlIndexFixing(Index6M,$H3413,TRUE,_xll.ohTrigger(RecalcTrigger,Trigger6M)),NA())</f>
        <v>1.4819962054985604E-2</v>
      </c>
      <c r="M3413" s="183">
        <f>IFERROR(_xll.qlIndexFixing(Index1Y,$H3413,TRUE,_xll.ohTrigger(RecalcTrigger,Trigger1Y)),NA())</f>
        <v>1.4824416868571891E-2</v>
      </c>
      <c r="N3413" s="182">
        <f>IFERROR(_xll.qlIndexFixing(ONIndex1M,I3413,TRUE,_xll.ohTrigger(RecalcTrigger,Trigger1M)),NA())</f>
        <v>1.4114215702427657E-2</v>
      </c>
      <c r="O3413" s="44" t="e">
        <f>IFERROR(_xll.qlIndexFixing(ONIndex3M,I3413,TRUE,_xll.ohTrigger(RecalcTrigger,Trigger3M)),NA())</f>
        <v>#N/A</v>
      </c>
      <c r="P3413" s="44">
        <f>IFERROR(_xll.qlIndexFixing(ONIndex6M,I3413,TRUE,_xll.ohTrigger(RecalcTrigger,Trigger6M)),NA())</f>
        <v>1.472653240560895E-2</v>
      </c>
      <c r="Q3413" s="183">
        <f>IFERROR(_xll.qlIndexFixing(ONIndex1Y,I3413,TRUE,_xll.ohTrigger(RecalcTrigger,Trigger1Y)),NA())</f>
        <v>1.466806860245029E-2</v>
      </c>
    </row>
    <row r="3414" spans="2:17" x14ac:dyDescent="0.2">
      <c r="B3414" s="39" t="s">
        <v>42</v>
      </c>
      <c r="D3414" s="42">
        <f>_xll.qlCalendarAdvance(Calendar,$D3413,B3414,"f",FALSE)</f>
        <v>63409</v>
      </c>
      <c r="E3414" s="177">
        <f>_xll.qlInterestRateIndexValueDate(IndexON,D3414)</f>
        <v>63409</v>
      </c>
      <c r="F3414" s="193">
        <f>IFERROR(_xll.qlIndexFixing(IndexON,D3414,TRUE,_xll.ohTrigger(RecalcTrigger,TriggerON)),NA())</f>
        <v>1.4159047474082698E-2</v>
      </c>
      <c r="H3414" s="42">
        <f>_xll.qlCalendarAdvance(Calendar,$H3413,B3414,"f",FALSE)</f>
        <v>63409</v>
      </c>
      <c r="I3414" s="177">
        <f>_xll.qlInterestRateIndexValueDate(Index1M,$H3414)</f>
        <v>63411</v>
      </c>
      <c r="J3414" s="182">
        <f>IFERROR(_xll.qlIndexFixing(Index1M,$H3414,TRUE,_xll.ohTrigger(RecalcTrigger,Trigger1M)),NA())</f>
        <v>1.4128060761054717E-2</v>
      </c>
      <c r="K3414" s="44" t="e">
        <f>IFERROR(_xll.qlIndexFixing(Index3M,H3414,TRUE,_xll.ohTrigger(RecalcTrigger,Trigger3M)),NA())</f>
        <v>#N/A</v>
      </c>
      <c r="L3414" s="44">
        <f>IFERROR(_xll.qlIndexFixing(Index6M,$H3414,TRUE,_xll.ohTrigger(RecalcTrigger,Trigger6M)),NA())</f>
        <v>1.4822825258535986E-2</v>
      </c>
      <c r="M3414" s="183">
        <f>IFERROR(_xll.qlIndexFixing(Index1Y,$H3414,TRUE,_xll.ohTrigger(RecalcTrigger,Trigger1Y)),NA())</f>
        <v>1.4826095149598371E-2</v>
      </c>
      <c r="N3414" s="182">
        <f>IFERROR(_xll.qlIndexFixing(ONIndex1M,I3414,TRUE,_xll.ohTrigger(RecalcTrigger,Trigger1M)),NA())</f>
        <v>1.4116222519540145E-2</v>
      </c>
      <c r="O3414" s="44" t="e">
        <f>IFERROR(_xll.qlIndexFixing(ONIndex3M,I3414,TRUE,_xll.ohTrigger(RecalcTrigger,Trigger3M)),NA())</f>
        <v>#N/A</v>
      </c>
      <c r="P3414" s="44">
        <f>IFERROR(_xll.qlIndexFixing(ONIndex6M,I3414,TRUE,_xll.ohTrigger(RecalcTrigger,Trigger6M)),NA())</f>
        <v>1.472967398188807E-2</v>
      </c>
      <c r="Q3414" s="183">
        <f>IFERROR(_xll.qlIndexFixing(ONIndex1Y,I3414,TRUE,_xll.ohTrigger(RecalcTrigger,Trigger1Y)),NA())</f>
        <v>1.4670206878806269E-2</v>
      </c>
    </row>
    <row r="3415" spans="2:17" x14ac:dyDescent="0.2">
      <c r="B3415" s="39" t="s">
        <v>42</v>
      </c>
      <c r="D3415" s="42">
        <f>_xll.qlCalendarAdvance(Calendar,$D3414,B3415,"f",FALSE)</f>
        <v>63416</v>
      </c>
      <c r="E3415" s="177">
        <f>_xll.qlInterestRateIndexValueDate(IndexON,D3415)</f>
        <v>63416</v>
      </c>
      <c r="F3415" s="193">
        <f>IFERROR(_xll.qlIndexFixing(IndexON,D3415,TRUE,_xll.ohTrigger(RecalcTrigger,TriggerON)),NA())</f>
        <v>1.4160657400754673E-2</v>
      </c>
      <c r="H3415" s="42">
        <f>_xll.qlCalendarAdvance(Calendar,$H3414,B3415,"f",FALSE)</f>
        <v>63416</v>
      </c>
      <c r="I3415" s="177">
        <f>_xll.qlInterestRateIndexValueDate(Index1M,$H3415)</f>
        <v>63418</v>
      </c>
      <c r="J3415" s="182">
        <f>IFERROR(_xll.qlIndexFixing(Index1M,$H3415,TRUE,_xll.ohTrigger(RecalcTrigger,Trigger1M)),NA())</f>
        <v>1.4130030328868559E-2</v>
      </c>
      <c r="K3415" s="44" t="e">
        <f>IFERROR(_xll.qlIndexFixing(Index3M,H3415,TRUE,_xll.ohTrigger(RecalcTrigger,Trigger3M)),NA())</f>
        <v>#N/A</v>
      </c>
      <c r="L3415" s="44">
        <f>IFERROR(_xll.qlIndexFixing(Index6M,$H3415,TRUE,_xll.ohTrigger(RecalcTrigger,Trigger6M)),NA())</f>
        <v>1.4825664394727937E-2</v>
      </c>
      <c r="M3415" s="183">
        <f>IFERROR(_xll.qlIndexFixing(Index1Y,$H3415,TRUE,_xll.ohTrigger(RecalcTrigger,Trigger1Y)),NA())</f>
        <v>1.4827753832891224E-2</v>
      </c>
      <c r="N3415" s="182">
        <f>IFERROR(_xll.qlIndexFixing(ONIndex1M,I3415,TRUE,_xll.ohTrigger(RecalcTrigger,Trigger1M)),NA())</f>
        <v>1.4118214362790482E-2</v>
      </c>
      <c r="O3415" s="44" t="e">
        <f>IFERROR(_xll.qlIndexFixing(ONIndex3M,I3415,TRUE,_xll.ohTrigger(RecalcTrigger,Trigger3M)),NA())</f>
        <v>#N/A</v>
      </c>
      <c r="P3415" s="44">
        <f>IFERROR(_xll.qlIndexFixing(ONIndex6M,I3415,TRUE,_xll.ohTrigger(RecalcTrigger,Trigger6M)),NA())</f>
        <v>1.4732792117317928E-2</v>
      </c>
      <c r="Q3415" s="183">
        <f>IFERROR(_xll.qlIndexFixing(ONIndex1Y,I3415,TRUE,_xll.ohTrigger(RecalcTrigger,Trigger1Y)),NA())</f>
        <v>1.4672326560036808E-2</v>
      </c>
    </row>
    <row r="3416" spans="2:17" x14ac:dyDescent="0.2">
      <c r="B3416" s="39" t="s">
        <v>42</v>
      </c>
      <c r="D3416" s="42">
        <f>_xll.qlCalendarAdvance(Calendar,$D3415,B3416,"f",FALSE)</f>
        <v>63423</v>
      </c>
      <c r="E3416" s="177">
        <f>_xll.qlInterestRateIndexValueDate(IndexON,D3416)</f>
        <v>63423</v>
      </c>
      <c r="F3416" s="193">
        <f>IFERROR(_xll.qlIndexFixing(IndexON,D3416,TRUE,_xll.ohTrigger(RecalcTrigger,TriggerON)),NA())</f>
        <v>1.4162255299288162E-2</v>
      </c>
      <c r="H3416" s="42">
        <f>_xll.qlCalendarAdvance(Calendar,$H3415,B3416,"f",FALSE)</f>
        <v>63423</v>
      </c>
      <c r="I3416" s="177">
        <f>_xll.qlInterestRateIndexValueDate(Index1M,$H3416)</f>
        <v>63425</v>
      </c>
      <c r="J3416" s="182">
        <f>IFERROR(_xll.qlIndexFixing(Index1M,$H3416,TRUE,_xll.ohTrigger(RecalcTrigger,Trigger1M)),NA())</f>
        <v>1.4131984844965029E-2</v>
      </c>
      <c r="K3416" s="44" t="e">
        <f>IFERROR(_xll.qlIndexFixing(Index3M,H3416,TRUE,_xll.ohTrigger(RecalcTrigger,Trigger3M)),NA())</f>
        <v>#N/A</v>
      </c>
      <c r="L3416" s="44">
        <f>IFERROR(_xll.qlIndexFixing(Index6M,$H3416,TRUE,_xll.ohTrigger(RecalcTrigger,Trigger6M)),NA())</f>
        <v>1.4828479427694236E-2</v>
      </c>
      <c r="M3416" s="183">
        <f>IFERROR(_xll.qlIndexFixing(Index1Y,$H3416,TRUE,_xll.ohTrigger(RecalcTrigger,Trigger1Y)),NA())</f>
        <v>1.482939288977618E-2</v>
      </c>
      <c r="N3416" s="182">
        <f>IFERROR(_xll.qlIndexFixing(ONIndex1M,I3416,TRUE,_xll.ohTrigger(RecalcTrigger,Trigger1M)),NA())</f>
        <v>1.4120191209556765E-2</v>
      </c>
      <c r="O3416" s="44" t="e">
        <f>IFERROR(_xll.qlIndexFixing(ONIndex3M,I3416,TRUE,_xll.ohTrigger(RecalcTrigger,Trigger3M)),NA())</f>
        <v>#N/A</v>
      </c>
      <c r="P3416" s="44">
        <f>IFERROR(_xll.qlIndexFixing(ONIndex6M,I3416,TRUE,_xll.ohTrigger(RecalcTrigger,Trigger6M)),NA())</f>
        <v>1.4735886776406915E-2</v>
      </c>
      <c r="Q3416" s="183">
        <f>IFERROR(_xll.qlIndexFixing(ONIndex1Y,I3416,TRUE,_xll.ohTrigger(RecalcTrigger,Trigger1Y)),NA())</f>
        <v>1.4674427618004415E-2</v>
      </c>
    </row>
    <row r="3417" spans="2:17" x14ac:dyDescent="0.2">
      <c r="B3417" s="39" t="s">
        <v>42</v>
      </c>
      <c r="D3417" s="42">
        <f>_xll.qlCalendarAdvance(Calendar,$D3416,B3417,"f",FALSE)</f>
        <v>63430</v>
      </c>
      <c r="E3417" s="177">
        <f>_xll.qlInterestRateIndexValueDate(IndexON,D3417)</f>
        <v>63430</v>
      </c>
      <c r="F3417" s="193">
        <f>IFERROR(_xll.qlIndexFixing(IndexON,D3417,TRUE,_xll.ohTrigger(RecalcTrigger,TriggerON)),NA())</f>
        <v>1.4163841151697554E-2</v>
      </c>
      <c r="H3417" s="42">
        <f>_xll.qlCalendarAdvance(Calendar,$H3416,B3417,"f",FALSE)</f>
        <v>63430</v>
      </c>
      <c r="I3417" s="177">
        <f>_xll.qlInterestRateIndexValueDate(Index1M,$H3417)</f>
        <v>63432</v>
      </c>
      <c r="J3417" s="182">
        <f>IFERROR(_xll.qlIndexFixing(Index1M,$H3417,TRUE,_xll.ohTrigger(RecalcTrigger,Trigger1M)),NA())</f>
        <v>1.4132680374343258E-2</v>
      </c>
      <c r="K3417" s="44" t="e">
        <f>IFERROR(_xll.qlIndexFixing(Index3M,H3417,TRUE,_xll.ohTrigger(RecalcTrigger,Trigger3M)),NA())</f>
        <v>#N/A</v>
      </c>
      <c r="L3417" s="44">
        <f>IFERROR(_xll.qlIndexFixing(Index6M,$H3417,TRUE,_xll.ohTrigger(RecalcTrigger,Trigger6M)),NA())</f>
        <v>1.4828790696974122E-2</v>
      </c>
      <c r="M3417" s="183">
        <f>IFERROR(_xll.qlIndexFixing(Index1Y,$H3417,TRUE,_xll.ohTrigger(RecalcTrigger,Trigger1Y)),NA())</f>
        <v>1.4831012291580506E-2</v>
      </c>
      <c r="N3417" s="182">
        <f>IFERROR(_xll.qlIndexFixing(ONIndex1M,I3417,TRUE,_xll.ohTrigger(RecalcTrigger,Trigger1M)),NA())</f>
        <v>1.4122153037137153E-2</v>
      </c>
      <c r="O3417" s="44" t="e">
        <f>IFERROR(_xll.qlIndexFixing(ONIndex3M,I3417,TRUE,_xll.ohTrigger(RecalcTrigger,Trigger3M)),NA())</f>
        <v>#N/A</v>
      </c>
      <c r="P3417" s="44">
        <f>IFERROR(_xll.qlIndexFixing(ONIndex6M,I3417,TRUE,_xll.ohTrigger(RecalcTrigger,Trigger6M)),NA())</f>
        <v>1.4738957923663421E-2</v>
      </c>
      <c r="Q3417" s="183">
        <f>IFERROR(_xll.qlIndexFixing(ONIndex1Y,I3417,TRUE,_xll.ohTrigger(RecalcTrigger,Trigger1Y)),NA())</f>
        <v>1.4676510024731471E-2</v>
      </c>
    </row>
    <row r="3418" spans="2:17" x14ac:dyDescent="0.2">
      <c r="B3418" s="39" t="s">
        <v>42</v>
      </c>
      <c r="D3418" s="42">
        <f>_xll.qlCalendarAdvance(Calendar,$D3417,B3418,"f",FALSE)</f>
        <v>63437</v>
      </c>
      <c r="E3418" s="177">
        <f>_xll.qlInterestRateIndexValueDate(IndexON,D3418)</f>
        <v>63437</v>
      </c>
      <c r="F3418" s="193">
        <f>IFERROR(_xll.qlIndexFixing(IndexON,D3418,TRUE,_xll.ohTrigger(RecalcTrigger,TriggerON)),NA())</f>
        <v>1.416541493967749E-2</v>
      </c>
      <c r="H3418" s="42">
        <f>_xll.qlCalendarAdvance(Calendar,$H3417,B3418,"f",FALSE)</f>
        <v>63437</v>
      </c>
      <c r="I3418" s="177">
        <f>_xll.qlInterestRateIndexValueDate(Index1M,$H3418)</f>
        <v>63439</v>
      </c>
      <c r="J3418" s="182">
        <f>IFERROR(_xll.qlIndexFixing(Index1M,$H3418,TRUE,_xll.ohTrigger(RecalcTrigger,Trigger1M)),NA())</f>
        <v>1.4135848631183501E-2</v>
      </c>
      <c r="K3418" s="44" t="e">
        <f>IFERROR(_xll.qlIndexFixing(Index3M,H3418,TRUE,_xll.ohTrigger(RecalcTrigger,Trigger3M)),NA())</f>
        <v>#N/A</v>
      </c>
      <c r="L3418" s="44">
        <f>IFERROR(_xll.qlIndexFixing(Index6M,$H3418,TRUE,_xll.ohTrigger(RecalcTrigger,Trigger6M)),NA())</f>
        <v>1.4831565540291013E-2</v>
      </c>
      <c r="M3418" s="183">
        <f>IFERROR(_xll.qlIndexFixing(Index1Y,$H3418,TRUE,_xll.ohTrigger(RecalcTrigger,Trigger1Y)),NA())</f>
        <v>1.4832612009631463E-2</v>
      </c>
      <c r="N3418" s="182">
        <f>IFERROR(_xll.qlIndexFixing(ONIndex1M,I3418,TRUE,_xll.ohTrigger(RecalcTrigger,Trigger1M)),NA())</f>
        <v>1.4124099822909741E-2</v>
      </c>
      <c r="O3418" s="44" t="e">
        <f>IFERROR(_xll.qlIndexFixing(ONIndex3M,I3418,TRUE,_xll.ohTrigger(RecalcTrigger,Trigger3M)),NA())</f>
        <v>#N/A</v>
      </c>
      <c r="P3418" s="44">
        <f>IFERROR(_xll.qlIndexFixing(ONIndex6M,I3418,TRUE,_xll.ohTrigger(RecalcTrigger,Trigger6M)),NA())</f>
        <v>1.4742005523755708E-2</v>
      </c>
      <c r="Q3418" s="183">
        <f>IFERROR(_xll.qlIndexFixing(ONIndex1Y,I3418,TRUE,_xll.ohTrigger(RecalcTrigger,Trigger1Y)),NA())</f>
        <v>1.4678573751760737E-2</v>
      </c>
    </row>
    <row r="3419" spans="2:17" x14ac:dyDescent="0.2">
      <c r="B3419" s="39" t="s">
        <v>42</v>
      </c>
      <c r="D3419" s="42">
        <f>_xll.qlCalendarAdvance(Calendar,$D3418,B3419,"f",FALSE)</f>
        <v>63444</v>
      </c>
      <c r="E3419" s="177">
        <f>_xll.qlInterestRateIndexValueDate(IndexON,D3419)</f>
        <v>63444</v>
      </c>
      <c r="F3419" s="193">
        <f>IFERROR(_xll.qlIndexFixing(IndexON,D3419,TRUE,_xll.ohTrigger(RecalcTrigger,TriggerON)),NA())</f>
        <v>1.4166976645162421E-2</v>
      </c>
      <c r="H3419" s="42">
        <f>_xll.qlCalendarAdvance(Calendar,$H3418,B3419,"f",FALSE)</f>
        <v>63444</v>
      </c>
      <c r="I3419" s="177">
        <f>_xll.qlInterestRateIndexValueDate(Index1M,$H3419)</f>
        <v>63446</v>
      </c>
      <c r="J3419" s="182">
        <f>IFERROR(_xll.qlIndexFixing(Index1M,$H3419,TRUE,_xll.ohTrigger(RecalcTrigger,Trigger1M)),NA())</f>
        <v>1.413775785589183E-2</v>
      </c>
      <c r="K3419" s="44" t="e">
        <f>IFERROR(_xll.qlIndexFixing(Index3M,H3419,TRUE,_xll.ohTrigger(RecalcTrigger,Trigger3M)),NA())</f>
        <v>#N/A</v>
      </c>
      <c r="L3419" s="44">
        <f>IFERROR(_xll.qlIndexFixing(Index6M,$H3419,TRUE,_xll.ohTrigger(RecalcTrigger,Trigger6M)),NA())</f>
        <v>1.4834316190453903E-2</v>
      </c>
      <c r="M3419" s="183">
        <f>IFERROR(_xll.qlIndexFixing(Index1Y,$H3419,TRUE,_xll.ohTrigger(RecalcTrigger,Trigger1Y)),NA())</f>
        <v>1.4834192015258289E-2</v>
      </c>
      <c r="N3419" s="182">
        <f>IFERROR(_xll.qlIndexFixing(ONIndex1M,I3419,TRUE,_xll.ohTrigger(RecalcTrigger,Trigger1M)),NA())</f>
        <v>1.4126031544092754E-2</v>
      </c>
      <c r="O3419" s="44" t="e">
        <f>IFERROR(_xll.qlIndexFixing(ONIndex3M,I3419,TRUE,_xll.ohTrigger(RecalcTrigger,Trigger3M)),NA())</f>
        <v>#N/A</v>
      </c>
      <c r="P3419" s="44">
        <f>IFERROR(_xll.qlIndexFixing(ONIndex6M,I3419,TRUE,_xll.ohTrigger(RecalcTrigger,Trigger6M)),NA())</f>
        <v>1.4745029540952359E-2</v>
      </c>
      <c r="Q3419" s="183">
        <f>IFERROR(_xll.qlIndexFixing(ONIndex1Y,I3419,TRUE,_xll.ohTrigger(RecalcTrigger,Trigger1Y)),NA())</f>
        <v>1.4680618771114595E-2</v>
      </c>
    </row>
    <row r="3420" spans="2:17" x14ac:dyDescent="0.2">
      <c r="B3420" s="39" t="s">
        <v>42</v>
      </c>
      <c r="D3420" s="42">
        <f>_xll.qlCalendarAdvance(Calendar,$D3419,B3420,"f",FALSE)</f>
        <v>63451</v>
      </c>
      <c r="E3420" s="177">
        <f>_xll.qlInterestRateIndexValueDate(IndexON,D3420)</f>
        <v>63451</v>
      </c>
      <c r="F3420" s="193">
        <f>IFERROR(_xll.qlIndexFixing(IndexON,D3420,TRUE,_xll.ohTrigger(RecalcTrigger,TriggerON)),NA())</f>
        <v>1.4168526249846991E-2</v>
      </c>
      <c r="H3420" s="42">
        <f>_xll.qlCalendarAdvance(Calendar,$H3419,B3420,"f",FALSE)</f>
        <v>63451</v>
      </c>
      <c r="I3420" s="177">
        <f>_xll.qlInterestRateIndexValueDate(Index1M,$H3420)</f>
        <v>63453</v>
      </c>
      <c r="J3420" s="182">
        <f>IFERROR(_xll.qlIndexFixing(Index1M,$H3420,TRUE,_xll.ohTrigger(RecalcTrigger,Trigger1M)),NA())</f>
        <v>1.4139651938055442E-2</v>
      </c>
      <c r="K3420" s="44" t="e">
        <f>IFERROR(_xll.qlIndexFixing(Index3M,H3420,TRUE,_xll.ohTrigger(RecalcTrigger,Trigger3M)),NA())</f>
        <v>#N/A</v>
      </c>
      <c r="L3420" s="44">
        <f>IFERROR(_xll.qlIndexFixing(Index6M,$H3420,TRUE,_xll.ohTrigger(RecalcTrigger,Trigger6M)),NA())</f>
        <v>1.4837042611608601E-2</v>
      </c>
      <c r="M3420" s="183">
        <f>IFERROR(_xll.qlIndexFixing(Index1Y,$H3420,TRUE,_xll.ohTrigger(RecalcTrigger,Trigger1Y)),NA())</f>
        <v>1.4835752279790001E-2</v>
      </c>
      <c r="N3420" s="182">
        <f>IFERROR(_xll.qlIndexFixing(ONIndex1M,I3420,TRUE,_xll.ohTrigger(RecalcTrigger,Trigger1M)),NA())</f>
        <v>1.4127948178144223E-2</v>
      </c>
      <c r="O3420" s="44" t="e">
        <f>IFERROR(_xll.qlIndexFixing(ONIndex3M,I3420,TRUE,_xll.ohTrigger(RecalcTrigger,Trigger3M)),NA())</f>
        <v>#N/A</v>
      </c>
      <c r="P3420" s="44">
        <f>IFERROR(_xll.qlIndexFixing(ONIndex6M,I3420,TRUE,_xll.ohTrigger(RecalcTrigger,Trigger6M)),NA())</f>
        <v>1.4748029939921636E-2</v>
      </c>
      <c r="Q3420" s="183">
        <f>IFERROR(_xll.qlIndexFixing(ONIndex1Y,I3420,TRUE,_xll.ohTrigger(RecalcTrigger,Trigger1Y)),NA())</f>
        <v>1.4682645054575616E-2</v>
      </c>
    </row>
    <row r="3421" spans="2:17" x14ac:dyDescent="0.2">
      <c r="B3421" s="39" t="s">
        <v>42</v>
      </c>
      <c r="D3421" s="42">
        <f>_xll.qlCalendarAdvance(Calendar,$D3420,B3421,"f",FALSE)</f>
        <v>63458</v>
      </c>
      <c r="E3421" s="177">
        <f>_xll.qlInterestRateIndexValueDate(IndexON,D3421)</f>
        <v>63458</v>
      </c>
      <c r="F3421" s="193">
        <f>IFERROR(_xll.qlIndexFixing(IndexON,D3421,TRUE,_xll.ohTrigger(RecalcTrigger,TriggerON)),NA())</f>
        <v>1.4170063735505778E-2</v>
      </c>
      <c r="H3421" s="42">
        <f>_xll.qlCalendarAdvance(Calendar,$H3420,B3421,"f",FALSE)</f>
        <v>63458</v>
      </c>
      <c r="I3421" s="177">
        <f>_xll.qlInterestRateIndexValueDate(Index1M,$H3421)</f>
        <v>63460</v>
      </c>
      <c r="J3421" s="182">
        <f>IFERROR(_xll.qlIndexFixing(Index1M,$H3421,TRUE,_xll.ohTrigger(RecalcTrigger,Trigger1M)),NA())</f>
        <v>1.4141530854969997E-2</v>
      </c>
      <c r="K3421" s="44" t="e">
        <f>IFERROR(_xll.qlIndexFixing(Index3M,H3421,TRUE,_xll.ohTrigger(RecalcTrigger,Trigger3M)),NA())</f>
        <v>#N/A</v>
      </c>
      <c r="L3421" s="44">
        <f>IFERROR(_xll.qlIndexFixing(Index6M,$H3421,TRUE,_xll.ohTrigger(RecalcTrigger,Trigger6M)),NA())</f>
        <v>1.4839744767901356E-2</v>
      </c>
      <c r="M3421" s="183">
        <f>IFERROR(_xll.qlIndexFixing(Index1Y,$H3421,TRUE,_xll.ohTrigger(RecalcTrigger,Trigger1Y)),NA())</f>
        <v>1.4837292774558463E-2</v>
      </c>
      <c r="N3421" s="182">
        <f>IFERROR(_xll.qlIndexFixing(ONIndex1M,I3421,TRUE,_xll.ohTrigger(RecalcTrigger,Trigger1M)),NA())</f>
        <v>1.4129849702282371E-2</v>
      </c>
      <c r="O3421" s="44" t="e">
        <f>IFERROR(_xll.qlIndexFixing(ONIndex3M,I3421,TRUE,_xll.ohTrigger(RecalcTrigger,Trigger3M)),NA())</f>
        <v>#N/A</v>
      </c>
      <c r="P3421" s="44">
        <f>IFERROR(_xll.qlIndexFixing(ONIndex6M,I3421,TRUE,_xll.ohTrigger(RecalcTrigger,Trigger6M)),NA())</f>
        <v>1.4751006685091994E-2</v>
      </c>
      <c r="Q3421" s="183">
        <f>IFERROR(_xll.qlIndexFixing(ONIndex1Y,I3421,TRUE,_xll.ohTrigger(RecalcTrigger,Trigger1Y)),NA())</f>
        <v>1.4684652574166179E-2</v>
      </c>
    </row>
    <row r="3422" spans="2:17" x14ac:dyDescent="0.2">
      <c r="B3422" s="39" t="s">
        <v>42</v>
      </c>
      <c r="D3422" s="42">
        <f>_xll.qlCalendarAdvance(Calendar,$D3421,B3422,"f",FALSE)</f>
        <v>63465</v>
      </c>
      <c r="E3422" s="177">
        <f>_xll.qlInterestRateIndexValueDate(IndexON,D3422)</f>
        <v>63465</v>
      </c>
      <c r="F3422" s="193">
        <f>IFERROR(_xll.qlIndexFixing(IndexON,D3422,TRUE,_xll.ohTrigger(RecalcTrigger,TriggerON)),NA())</f>
        <v>1.4171589083993297E-2</v>
      </c>
      <c r="H3422" s="42">
        <f>_xll.qlCalendarAdvance(Calendar,$H3421,B3422,"f",FALSE)</f>
        <v>63465</v>
      </c>
      <c r="I3422" s="177">
        <f>_xll.qlInterestRateIndexValueDate(Index1M,$H3422)</f>
        <v>63467</v>
      </c>
      <c r="J3422" s="182">
        <f>IFERROR(_xll.qlIndexFixing(Index1M,$H3422,TRUE,_xll.ohTrigger(RecalcTrigger,Trigger1M)),NA())</f>
        <v>1.4143394583926161E-2</v>
      </c>
      <c r="K3422" s="44" t="e">
        <f>IFERROR(_xll.qlIndexFixing(Index3M,H3422,TRUE,_xll.ohTrigger(RecalcTrigger,Trigger3M)),NA())</f>
        <v>#N/A</v>
      </c>
      <c r="L3422" s="44">
        <f>IFERROR(_xll.qlIndexFixing(Index6M,$H3422,TRUE,_xll.ohTrigger(RecalcTrigger,Trigger6M)),NA())</f>
        <v>1.4842910676310592E-2</v>
      </c>
      <c r="M3422" s="183">
        <f>IFERROR(_xll.qlIndexFixing(Index1Y,$H3422,TRUE,_xll.ohTrigger(RecalcTrigger,Trigger1Y)),NA())</f>
        <v>1.483881347089422E-2</v>
      </c>
      <c r="N3422" s="182">
        <f>IFERROR(_xll.qlIndexFixing(ONIndex1M,I3422,TRUE,_xll.ohTrigger(RecalcTrigger,Trigger1M)),NA())</f>
        <v>1.4131736093885294E-2</v>
      </c>
      <c r="O3422" s="44" t="e">
        <f>IFERROR(_xll.qlIndexFixing(ONIndex3M,I3422,TRUE,_xll.ohTrigger(RecalcTrigger,Trigger3M)),NA())</f>
        <v>#N/A</v>
      </c>
      <c r="P3422" s="44">
        <f>IFERROR(_xll.qlIndexFixing(ONIndex6M,I3422,TRUE,_xll.ohTrigger(RecalcTrigger,Trigger6M)),NA())</f>
        <v>1.4753959741131695E-2</v>
      </c>
      <c r="Q3422" s="183">
        <f>IFERROR(_xll.qlIndexFixing(ONIndex1Y,I3422,TRUE,_xll.ohTrigger(RecalcTrigger,Trigger1Y)),NA())</f>
        <v>1.4686641301429049E-2</v>
      </c>
    </row>
    <row r="3423" spans="2:17" x14ac:dyDescent="0.2">
      <c r="B3423" s="39" t="s">
        <v>42</v>
      </c>
      <c r="D3423" s="42">
        <f>_xll.qlCalendarAdvance(Calendar,$D3422,B3423,"f",FALSE)</f>
        <v>63472</v>
      </c>
      <c r="E3423" s="177">
        <f>_xll.qlInterestRateIndexValueDate(IndexON,D3423)</f>
        <v>63472</v>
      </c>
      <c r="F3423" s="193">
        <f>IFERROR(_xll.qlIndexFixing(IndexON,D3423,TRUE,_xll.ohTrigger(RecalcTrigger,TriggerON)),NA())</f>
        <v>1.4173102277084126E-2</v>
      </c>
      <c r="H3423" s="42">
        <f>_xll.qlCalendarAdvance(Calendar,$H3422,B3423,"f",FALSE)</f>
        <v>63472</v>
      </c>
      <c r="I3423" s="177">
        <f>_xll.qlInterestRateIndexValueDate(Index1M,$H3423)</f>
        <v>63474</v>
      </c>
      <c r="J3423" s="182">
        <f>IFERROR(_xll.qlIndexFixing(Index1M,$H3423,TRUE,_xll.ohTrigger(RecalcTrigger,Trigger1M)),NA())</f>
        <v>1.4145243102217098E-2</v>
      </c>
      <c r="K3423" s="44" t="e">
        <f>IFERROR(_xll.qlIndexFixing(Index3M,H3423,TRUE,_xll.ohTrigger(RecalcTrigger,Trigger3M)),NA())</f>
        <v>#N/A</v>
      </c>
      <c r="L3423" s="44">
        <f>IFERROR(_xll.qlIndexFixing(Index6M,$H3423,TRUE,_xll.ohTrigger(RecalcTrigger,Trigger6M)),NA())</f>
        <v>1.484556255351238E-2</v>
      </c>
      <c r="M3423" s="183">
        <f>IFERROR(_xll.qlIndexFixing(Index1Y,$H3423,TRUE,_xll.ohTrigger(RecalcTrigger,Trigger1Y)),NA())</f>
        <v>1.4840314340130894E-2</v>
      </c>
      <c r="N3423" s="182">
        <f>IFERROR(_xll.qlIndexFixing(ONIndex1M,I3423,TRUE,_xll.ohTrigger(RecalcTrigger,Trigger1M)),NA())</f>
        <v>1.4133607330251152E-2</v>
      </c>
      <c r="O3423" s="44" t="e">
        <f>IFERROR(_xll.qlIndexFixing(ONIndex3M,I3423,TRUE,_xll.ohTrigger(RecalcTrigger,Trigger3M)),NA())</f>
        <v>#N/A</v>
      </c>
      <c r="P3423" s="44">
        <f>IFERROR(_xll.qlIndexFixing(ONIndex6M,I3423,TRUE,_xll.ohTrigger(RecalcTrigger,Trigger6M)),NA())</f>
        <v>1.4756889072389257E-2</v>
      </c>
      <c r="Q3423" s="183">
        <f>IFERROR(_xll.qlIndexFixing(ONIndex1Y,I3423,TRUE,_xll.ohTrigger(RecalcTrigger,Trigger1Y)),NA())</f>
        <v>1.4688611208386604E-2</v>
      </c>
    </row>
    <row r="3424" spans="2:17" x14ac:dyDescent="0.2">
      <c r="B3424" s="39" t="s">
        <v>42</v>
      </c>
      <c r="D3424" s="42">
        <f>_xll.qlCalendarAdvance(Calendar,$D3423,B3424,"f",FALSE)</f>
        <v>63479</v>
      </c>
      <c r="E3424" s="177">
        <f>_xll.qlInterestRateIndexValueDate(IndexON,D3424)</f>
        <v>63479</v>
      </c>
      <c r="F3424" s="193">
        <f>IFERROR(_xll.qlIndexFixing(IndexON,D3424,TRUE,_xll.ohTrigger(RecalcTrigger,TriggerON)),NA())</f>
        <v>1.417460329647291E-2</v>
      </c>
      <c r="H3424" s="42">
        <f>_xll.qlCalendarAdvance(Calendar,$H3423,B3424,"f",FALSE)</f>
        <v>63479</v>
      </c>
      <c r="I3424" s="177">
        <f>_xll.qlInterestRateIndexValueDate(Index1M,$H3424)</f>
        <v>63481</v>
      </c>
      <c r="J3424" s="182">
        <f>IFERROR(_xll.qlIndexFixing(Index1M,$H3424,TRUE,_xll.ohTrigger(RecalcTrigger,Trigger1M)),NA())</f>
        <v>1.4147076387138469E-2</v>
      </c>
      <c r="K3424" s="44" t="e">
        <f>IFERROR(_xll.qlIndexFixing(Index3M,H3424,TRUE,_xll.ohTrigger(RecalcTrigger,Trigger3M)),NA())</f>
        <v>#N/A</v>
      </c>
      <c r="L3424" s="44">
        <f>IFERROR(_xll.qlIndexFixing(Index6M,$H3424,TRUE,_xll.ohTrigger(RecalcTrigger,Trigger6M)),NA())</f>
        <v>1.4848190054753576E-2</v>
      </c>
      <c r="M3424" s="183">
        <f>IFERROR(_xll.qlIndexFixing(Index1Y,$H3424,TRUE,_xll.ohTrigger(RecalcTrigger,Trigger1Y)),NA())</f>
        <v>1.484179535360166E-2</v>
      </c>
      <c r="N3424" s="182">
        <f>IFERROR(_xll.qlIndexFixing(ONIndex1M,I3424,TRUE,_xll.ohTrigger(RecalcTrigger,Trigger1M)),NA())</f>
        <v>1.4135463388917913E-2</v>
      </c>
      <c r="O3424" s="44" t="e">
        <f>IFERROR(_xll.qlIndexFixing(ONIndex3M,I3424,TRUE,_xll.ohTrigger(RecalcTrigger,Trigger3M)),NA())</f>
        <v>#N/A</v>
      </c>
      <c r="P3424" s="44">
        <f>IFERROR(_xll.qlIndexFixing(ONIndex6M,I3424,TRUE,_xll.ohTrigger(RecalcTrigger,Trigger6M)),NA())</f>
        <v>1.4759794643293134E-2</v>
      </c>
      <c r="Q3424" s="183">
        <f>IFERROR(_xll.qlIndexFixing(ONIndex1Y,I3424,TRUE,_xll.ohTrigger(RecalcTrigger,Trigger1Y)),NA())</f>
        <v>1.4690562266981289E-2</v>
      </c>
    </row>
    <row r="3425" spans="2:17" x14ac:dyDescent="0.2">
      <c r="B3425" s="39" t="s">
        <v>42</v>
      </c>
      <c r="D3425" s="42">
        <f>_xll.qlCalendarAdvance(Calendar,$D3424,B3425,"f",FALSE)</f>
        <v>63486</v>
      </c>
      <c r="E3425" s="177">
        <f>_xll.qlInterestRateIndexValueDate(IndexON,D3425)</f>
        <v>63486</v>
      </c>
      <c r="F3425" s="193">
        <f>IFERROR(_xll.qlIndexFixing(IndexON,D3425,TRUE,_xll.ohTrigger(RecalcTrigger,TriggerON)),NA())</f>
        <v>1.4176092124253969E-2</v>
      </c>
      <c r="H3425" s="42">
        <f>_xll.qlCalendarAdvance(Calendar,$H3424,B3425,"f",FALSE)</f>
        <v>63486</v>
      </c>
      <c r="I3425" s="177">
        <f>_xll.qlInterestRateIndexValueDate(Index1M,$H3425)</f>
        <v>63488</v>
      </c>
      <c r="J3425" s="182">
        <f>IFERROR(_xll.qlIndexFixing(Index1M,$H3425,TRUE,_xll.ohTrigger(RecalcTrigger,Trigger1M)),NA())</f>
        <v>1.4148894415983437E-2</v>
      </c>
      <c r="K3425" s="44" t="e">
        <f>IFERROR(_xll.qlIndexFixing(Index3M,H3425,TRUE,_xll.ohTrigger(RecalcTrigger,Trigger3M)),NA())</f>
        <v>#N/A</v>
      </c>
      <c r="L3425" s="44">
        <f>IFERROR(_xll.qlIndexFixing(Index6M,$H3425,TRUE,_xll.ohTrigger(RecalcTrigger,Trigger6M)),NA())</f>
        <v>1.4850793144179347E-2</v>
      </c>
      <c r="M3425" s="183">
        <f>IFERROR(_xll.qlIndexFixing(Index1Y,$H3425,TRUE,_xll.ohTrigger(RecalcTrigger,Trigger1Y)),NA())</f>
        <v>1.4843256482641447E-2</v>
      </c>
      <c r="N3425" s="182">
        <f>IFERROR(_xll.qlIndexFixing(ONIndex1M,I3425,TRUE,_xll.ohTrigger(RecalcTrigger,Trigger1M)),NA())</f>
        <v>1.4137304246784055E-2</v>
      </c>
      <c r="O3425" s="44" t="e">
        <f>IFERROR(_xll.qlIndexFixing(ONIndex3M,I3425,TRUE,_xll.ohTrigger(RecalcTrigger,Trigger3M)),NA())</f>
        <v>#N/A</v>
      </c>
      <c r="P3425" s="44">
        <f>IFERROR(_xll.qlIndexFixing(ONIndex6M,I3425,TRUE,_xll.ohTrigger(RecalcTrigger,Trigger6M)),NA())</f>
        <v>1.4762676418511589E-2</v>
      </c>
      <c r="Q3425" s="183">
        <f>IFERROR(_xll.qlIndexFixing(ONIndex1Y,I3425,TRUE,_xll.ohTrigger(RecalcTrigger,Trigger1Y)),NA())</f>
        <v>1.4692494448755866E-2</v>
      </c>
    </row>
    <row r="3426" spans="2:17" x14ac:dyDescent="0.2">
      <c r="B3426" s="39" t="s">
        <v>42</v>
      </c>
      <c r="D3426" s="42">
        <f>_xll.qlCalendarAdvance(Calendar,$D3425,B3426,"f",FALSE)</f>
        <v>63493</v>
      </c>
      <c r="E3426" s="177">
        <f>_xll.qlInterestRateIndexValueDate(IndexON,D3426)</f>
        <v>63493</v>
      </c>
      <c r="F3426" s="193">
        <f>IFERROR(_xll.qlIndexFixing(IndexON,D3426,TRUE,_xll.ohTrigger(RecalcTrigger,TriggerON)),NA())</f>
        <v>1.4177568741802204E-2</v>
      </c>
      <c r="H3426" s="42">
        <f>_xll.qlCalendarAdvance(Calendar,$H3425,B3426,"f",FALSE)</f>
        <v>63493</v>
      </c>
      <c r="I3426" s="177">
        <f>_xll.qlInterestRateIndexValueDate(Index1M,$H3426)</f>
        <v>63495</v>
      </c>
      <c r="J3426" s="182">
        <f>IFERROR(_xll.qlIndexFixing(Index1M,$H3426,TRUE,_xll.ohTrigger(RecalcTrigger,Trigger1M)),NA())</f>
        <v>1.4150697166042669E-2</v>
      </c>
      <c r="K3426" s="44" t="e">
        <f>IFERROR(_xll.qlIndexFixing(Index3M,H3426,TRUE,_xll.ohTrigger(RecalcTrigger,Trigger3M)),NA())</f>
        <v>#N/A</v>
      </c>
      <c r="L3426" s="44">
        <f>IFERROR(_xll.qlIndexFixing(Index6M,$H3426,TRUE,_xll.ohTrigger(RecalcTrigger,Trigger6M)),NA())</f>
        <v>1.4852890321603727E-2</v>
      </c>
      <c r="M3426" s="183">
        <f>IFERROR(_xll.qlIndexFixing(Index1Y,$H3426,TRUE,_xll.ohTrigger(RecalcTrigger,Trigger1Y)),NA())</f>
        <v>1.484469769858628E-2</v>
      </c>
      <c r="N3426" s="182">
        <f>IFERROR(_xll.qlIndexFixing(ONIndex1M,I3426,TRUE,_xll.ohTrigger(RecalcTrigger,Trigger1M)),NA())</f>
        <v>1.4139129881467483E-2</v>
      </c>
      <c r="O3426" s="44" t="e">
        <f>IFERROR(_xll.qlIndexFixing(ONIndex3M,I3426,TRUE,_xll.ohTrigger(RecalcTrigger,Trigger3M)),NA())</f>
        <v>#N/A</v>
      </c>
      <c r="P3426" s="44">
        <f>IFERROR(_xll.qlIndexFixing(ONIndex6M,I3426,TRUE,_xll.ohTrigger(RecalcTrigger,Trigger6M)),NA())</f>
        <v>1.4765534362473076E-2</v>
      </c>
      <c r="Q3426" s="183">
        <f>IFERROR(_xll.qlIndexFixing(ONIndex1Y,I3426,TRUE,_xll.ohTrigger(RecalcTrigger,Trigger1Y)),NA())</f>
        <v>1.4694407725812653E-2</v>
      </c>
    </row>
    <row r="3427" spans="2:17" x14ac:dyDescent="0.2">
      <c r="B3427" s="39" t="s">
        <v>42</v>
      </c>
      <c r="D3427" s="42">
        <f>_xll.qlCalendarAdvance(Calendar,$D3426,B3427,"f",FALSE)</f>
        <v>63500</v>
      </c>
      <c r="E3427" s="177">
        <f>_xll.qlInterestRateIndexValueDate(IndexON,D3427)</f>
        <v>63500</v>
      </c>
      <c r="F3427" s="193">
        <f>IFERROR(_xll.qlIndexFixing(IndexON,D3427,TRUE,_xll.ohTrigger(RecalcTrigger,TriggerON)),NA())</f>
        <v>1.4179033131211938E-2</v>
      </c>
      <c r="H3427" s="42">
        <f>_xll.qlCalendarAdvance(Calendar,$H3426,B3427,"f",FALSE)</f>
        <v>63500</v>
      </c>
      <c r="I3427" s="177">
        <f>_xll.qlInterestRateIndexValueDate(Index1M,$H3427)</f>
        <v>63502</v>
      </c>
      <c r="J3427" s="182">
        <f>IFERROR(_xll.qlIndexFixing(Index1M,$H3427,TRUE,_xll.ohTrigger(RecalcTrigger,Trigger1M)),NA())</f>
        <v>1.4152484614611827E-2</v>
      </c>
      <c r="K3427" s="44" t="e">
        <f>IFERROR(_xll.qlIndexFixing(Index3M,H3427,TRUE,_xll.ohTrigger(RecalcTrigger,Trigger3M)),NA())</f>
        <v>#N/A</v>
      </c>
      <c r="L3427" s="44">
        <f>IFERROR(_xll.qlIndexFixing(Index6M,$H3427,TRUE,_xll.ohTrigger(RecalcTrigger,Trigger6M)),NA())</f>
        <v>1.4855446135835362E-2</v>
      </c>
      <c r="M3427" s="183">
        <f>IFERROR(_xll.qlIndexFixing(Index1Y,$H3427,TRUE,_xll.ohTrigger(RecalcTrigger,Trigger1Y)),NA())</f>
        <v>1.4846118972772182E-2</v>
      </c>
      <c r="N3427" s="182">
        <f>IFERROR(_xll.qlIndexFixing(ONIndex1M,I3427,TRUE,_xll.ohTrigger(RecalcTrigger,Trigger1M)),NA())</f>
        <v>1.4140940270346292E-2</v>
      </c>
      <c r="O3427" s="44" t="e">
        <f>IFERROR(_xll.qlIndexFixing(ONIndex3M,I3427,TRUE,_xll.ohTrigger(RecalcTrigger,Trigger3M)),NA())</f>
        <v>#N/A</v>
      </c>
      <c r="P3427" s="44">
        <f>IFERROR(_xll.qlIndexFixing(ONIndex6M,I3427,TRUE,_xll.ohTrigger(RecalcTrigger,Trigger6M)),NA())</f>
        <v>1.4768368439765922E-2</v>
      </c>
      <c r="Q3427" s="183">
        <f>IFERROR(_xll.qlIndexFixing(ONIndex1Y,I3427,TRUE,_xll.ohTrigger(RecalcTrigger,Trigger1Y)),NA())</f>
        <v>1.4696302070014156E-2</v>
      </c>
    </row>
    <row r="3428" spans="2:17" x14ac:dyDescent="0.2">
      <c r="B3428" s="39" t="s">
        <v>42</v>
      </c>
      <c r="D3428" s="42">
        <f>_xll.qlCalendarAdvance(Calendar,$D3427,B3428,"f",FALSE)</f>
        <v>63507</v>
      </c>
      <c r="E3428" s="177">
        <f>_xll.qlInterestRateIndexValueDate(IndexON,D3428)</f>
        <v>63507</v>
      </c>
      <c r="F3428" s="193">
        <f>IFERROR(_xll.qlIndexFixing(IndexON,D3428,TRUE,_xll.ohTrigger(RecalcTrigger,TriggerON)),NA())</f>
        <v>1.4180485274177812E-2</v>
      </c>
      <c r="H3428" s="42">
        <f>_xll.qlCalendarAdvance(Calendar,$H3427,B3428,"f",FALSE)</f>
        <v>63507</v>
      </c>
      <c r="I3428" s="177">
        <f>_xll.qlInterestRateIndexValueDate(Index1M,$H3428)</f>
        <v>63509</v>
      </c>
      <c r="J3428" s="182">
        <f>IFERROR(_xll.qlIndexFixing(Index1M,$H3428,TRUE,_xll.ohTrigger(RecalcTrigger,Trigger1M)),NA())</f>
        <v>1.4154256738976578E-2</v>
      </c>
      <c r="K3428" s="44" t="e">
        <f>IFERROR(_xll.qlIndexFixing(Index3M,H3428,TRUE,_xll.ohTrigger(RecalcTrigger,Trigger3M)),NA())</f>
        <v>#N/A</v>
      </c>
      <c r="L3428" s="44">
        <f>IFERROR(_xll.qlIndexFixing(Index6M,$H3428,TRUE,_xll.ohTrigger(RecalcTrigger,Trigger6M)),NA())</f>
        <v>1.4857977434248229E-2</v>
      </c>
      <c r="M3428" s="183">
        <f>IFERROR(_xll.qlIndexFixing(Index1Y,$H3428,TRUE,_xll.ohTrigger(RecalcTrigger,Trigger1Y)),NA())</f>
        <v>1.4847520276538467E-2</v>
      </c>
      <c r="N3428" s="182">
        <f>IFERROR(_xll.qlIndexFixing(ONIndex1M,I3428,TRUE,_xll.ohTrigger(RecalcTrigger,Trigger1M)),NA())</f>
        <v>1.4142735390638705E-2</v>
      </c>
      <c r="O3428" s="44" t="e">
        <f>IFERROR(_xll.qlIndexFixing(ONIndex3M,I3428,TRUE,_xll.ohTrigger(RecalcTrigger,Trigger3M)),NA())</f>
        <v>#N/A</v>
      </c>
      <c r="P3428" s="44">
        <f>IFERROR(_xll.qlIndexFixing(ONIndex6M,I3428,TRUE,_xll.ohTrigger(RecalcTrigger,Trigger6M)),NA())</f>
        <v>1.4771178614898517E-2</v>
      </c>
      <c r="Q3428" s="183">
        <f>IFERROR(_xll.qlIndexFixing(ONIndex1Y,I3428,TRUE,_xll.ohTrigger(RecalcTrigger,Trigger1Y)),NA())</f>
        <v>1.469817745306301E-2</v>
      </c>
    </row>
    <row r="3429" spans="2:17" x14ac:dyDescent="0.2">
      <c r="B3429" s="39" t="s">
        <v>42</v>
      </c>
      <c r="D3429" s="42">
        <f>_xll.qlCalendarAdvance(Calendar,$D3428,B3429,"f",FALSE)</f>
        <v>63514</v>
      </c>
      <c r="E3429" s="177">
        <f>_xll.qlInterestRateIndexValueDate(IndexON,D3429)</f>
        <v>63514</v>
      </c>
      <c r="F3429" s="193">
        <f>IFERROR(_xll.qlIndexFixing(IndexON,D3429,TRUE,_xll.ohTrigger(RecalcTrigger,TriggerON)),NA())</f>
        <v>1.418192515239447E-2</v>
      </c>
      <c r="H3429" s="42">
        <f>_xll.qlCalendarAdvance(Calendar,$H3428,B3429,"f",FALSE)</f>
        <v>63514</v>
      </c>
      <c r="I3429" s="177">
        <f>_xll.qlInterestRateIndexValueDate(Index1M,$H3429)</f>
        <v>63516</v>
      </c>
      <c r="J3429" s="182">
        <f>IFERROR(_xll.qlIndexFixing(Index1M,$H3429,TRUE,_xll.ohTrigger(RecalcTrigger,Trigger1M)),NA())</f>
        <v>1.4156817952146216E-2</v>
      </c>
      <c r="K3429" s="44" t="e">
        <f>IFERROR(_xll.qlIndexFixing(Index3M,H3429,TRUE,_xll.ohTrigger(RecalcTrigger,Trigger3M)),NA())</f>
        <v>#N/A</v>
      </c>
      <c r="L3429" s="44">
        <f>IFERROR(_xll.qlIndexFixing(Index6M,$H3429,TRUE,_xll.ohTrigger(RecalcTrigger,Trigger6M)),NA())</f>
        <v>1.4860484180994759E-2</v>
      </c>
      <c r="M3429" s="183">
        <f>IFERROR(_xll.qlIndexFixing(Index1Y,$H3429,TRUE,_xll.ohTrigger(RecalcTrigger,Trigger1Y)),NA())</f>
        <v>1.4848901581222033E-2</v>
      </c>
      <c r="N3429" s="182">
        <f>IFERROR(_xll.qlIndexFixing(ONIndex1M,I3429,TRUE,_xll.ohTrigger(RecalcTrigger,Trigger1M)),NA())</f>
        <v>1.4144515219642884E-2</v>
      </c>
      <c r="O3429" s="44" t="e">
        <f>IFERROR(_xll.qlIndexFixing(ONIndex3M,I3429,TRUE,_xll.ohTrigger(RecalcTrigger,Trigger3M)),NA())</f>
        <v>#N/A</v>
      </c>
      <c r="P3429" s="44">
        <f>IFERROR(_xll.qlIndexFixing(ONIndex6M,I3429,TRUE,_xll.ohTrigger(RecalcTrigger,Trigger6M)),NA())</f>
        <v>1.4773964852219379E-2</v>
      </c>
      <c r="Q3429" s="183">
        <f>IFERROR(_xll.qlIndexFixing(ONIndex1Y,I3429,TRUE,_xll.ohTrigger(RecalcTrigger,Trigger1Y)),NA())</f>
        <v>1.4700033846821725E-2</v>
      </c>
    </row>
    <row r="3430" spans="2:17" x14ac:dyDescent="0.2">
      <c r="B3430" s="39" t="s">
        <v>42</v>
      </c>
      <c r="D3430" s="42">
        <f>_xll.qlCalendarAdvance(Calendar,$D3429,B3430,"f",FALSE)</f>
        <v>63521</v>
      </c>
      <c r="E3430" s="177">
        <f>_xll.qlInterestRateIndexValueDate(IndexON,D3430)</f>
        <v>63521</v>
      </c>
      <c r="F3430" s="193">
        <f>IFERROR(_xll.qlIndexFixing(IndexON,D3430,TRUE,_xll.ohTrigger(RecalcTrigger,TriggerON)),NA())</f>
        <v>1.4183352748036171E-2</v>
      </c>
      <c r="H3430" s="42">
        <f>_xll.qlCalendarAdvance(Calendar,$H3429,B3430,"f",FALSE)</f>
        <v>63521</v>
      </c>
      <c r="I3430" s="177">
        <f>_xll.qlInterestRateIndexValueDate(Index1M,$H3430)</f>
        <v>63523</v>
      </c>
      <c r="J3430" s="182">
        <f>IFERROR(_xll.qlIndexFixing(Index1M,$H3430,TRUE,_xll.ohTrigger(RecalcTrigger,Trigger1M)),NA())</f>
        <v>1.4156550706396305E-2</v>
      </c>
      <c r="K3430" s="44" t="e">
        <f>IFERROR(_xll.qlIndexFixing(Index3M,H3430,TRUE,_xll.ohTrigger(RecalcTrigger,Trigger3M)),NA())</f>
        <v>#N/A</v>
      </c>
      <c r="L3430" s="44">
        <f>IFERROR(_xll.qlIndexFixing(Index6M,$H3430,TRUE,_xll.ohTrigger(RecalcTrigger,Trigger6M)),NA())</f>
        <v>1.4863441159285808E-2</v>
      </c>
      <c r="M3430" s="183">
        <f>IFERROR(_xll.qlIndexFixing(Index1Y,$H3430,TRUE,_xll.ohTrigger(RecalcTrigger,Trigger1Y)),NA())</f>
        <v>1.4850262858163942E-2</v>
      </c>
      <c r="N3430" s="182">
        <f>IFERROR(_xll.qlIndexFixing(ONIndex1M,I3430,TRUE,_xll.ohTrigger(RecalcTrigger,Trigger1M)),NA())</f>
        <v>1.4146279734736922E-2</v>
      </c>
      <c r="O3430" s="44" t="e">
        <f>IFERROR(_xll.qlIndexFixing(ONIndex3M,I3430,TRUE,_xll.ohTrigger(RecalcTrigger,Trigger3M)),NA())</f>
        <v>#N/A</v>
      </c>
      <c r="P3430" s="44">
        <f>IFERROR(_xll.qlIndexFixing(ONIndex6M,I3430,TRUE,_xll.ohTrigger(RecalcTrigger,Trigger6M)),NA())</f>
        <v>1.4776727116236898E-2</v>
      </c>
      <c r="Q3430" s="183">
        <f>IFERROR(_xll.qlIndexFixing(ONIndex1Y,I3430,TRUE,_xll.ohTrigger(RecalcTrigger,Trigger1Y)),NA())</f>
        <v>1.4701871223152807E-2</v>
      </c>
    </row>
    <row r="3431" spans="2:17" x14ac:dyDescent="0.2">
      <c r="B3431" s="39" t="s">
        <v>42</v>
      </c>
      <c r="D3431" s="42">
        <f>_xll.qlCalendarAdvance(Calendar,$D3430,B3431,"f",FALSE)</f>
        <v>63528</v>
      </c>
      <c r="E3431" s="177">
        <f>_xll.qlInterestRateIndexValueDate(IndexON,D3431)</f>
        <v>63528</v>
      </c>
      <c r="F3431" s="193">
        <f>IFERROR(_xll.qlIndexFixing(IndexON,D3431,TRUE,_xll.ohTrigger(RecalcTrigger,TriggerON)),NA())</f>
        <v>1.4184768042397877E-2</v>
      </c>
      <c r="H3431" s="42">
        <f>_xll.qlCalendarAdvance(Calendar,$H3430,B3431,"f",FALSE)</f>
        <v>63528</v>
      </c>
      <c r="I3431" s="177">
        <f>_xll.qlInterestRateIndexValueDate(Index1M,$H3431)</f>
        <v>63530</v>
      </c>
      <c r="J3431" s="182">
        <f>IFERROR(_xll.qlIndexFixing(Index1M,$H3431,TRUE,_xll.ohTrigger(RecalcTrigger,Trigger1M)),NA())</f>
        <v>1.4159480939835989E-2</v>
      </c>
      <c r="K3431" s="44" t="e">
        <f>IFERROR(_xll.qlIndexFixing(Index3M,H3431,TRUE,_xll.ohTrigger(RecalcTrigger,Trigger3M)),NA())</f>
        <v>#N/A</v>
      </c>
      <c r="L3431" s="44">
        <f>IFERROR(_xll.qlIndexFixing(Index6M,$H3431,TRUE,_xll.ohTrigger(RecalcTrigger,Trigger6M)),NA())</f>
        <v>1.4865897024952241E-2</v>
      </c>
      <c r="M3431" s="183">
        <f>IFERROR(_xll.qlIndexFixing(Index1Y,$H3431,TRUE,_xll.ohTrigger(RecalcTrigger,Trigger1Y)),NA())</f>
        <v>1.4851604078705036E-2</v>
      </c>
      <c r="N3431" s="182">
        <f>IFERROR(_xll.qlIndexFixing(ONIndex1M,I3431,TRUE,_xll.ohTrigger(RecalcTrigger,Trigger1M)),NA())</f>
        <v>1.414802891321898E-2</v>
      </c>
      <c r="O3431" s="44" t="e">
        <f>IFERROR(_xll.qlIndexFixing(ONIndex3M,I3431,TRUE,_xll.ohTrigger(RecalcTrigger,Trigger3M)),NA())</f>
        <v>#N/A</v>
      </c>
      <c r="P3431" s="44">
        <f>IFERROR(_xll.qlIndexFixing(ONIndex6M,I3431,TRUE,_xll.ohTrigger(RecalcTrigger,Trigger6M)),NA())</f>
        <v>1.477946537177921E-2</v>
      </c>
      <c r="Q3431" s="183">
        <f>IFERROR(_xll.qlIndexFixing(ONIndex1Y,I3431,TRUE,_xll.ohTrigger(RecalcTrigger,Trigger1Y)),NA())</f>
        <v>1.47036895539987E-2</v>
      </c>
    </row>
    <row r="3432" spans="2:17" x14ac:dyDescent="0.2">
      <c r="B3432" s="39" t="s">
        <v>42</v>
      </c>
      <c r="D3432" s="42">
        <f>_xll.qlCalendarAdvance(Calendar,$D3431,B3432,"f",FALSE)</f>
        <v>63535</v>
      </c>
      <c r="E3432" s="177">
        <f>_xll.qlInterestRateIndexValueDate(IndexON,D3432)</f>
        <v>63535</v>
      </c>
      <c r="F3432" s="193">
        <f>IFERROR(_xll.qlIndexFixing(IndexON,D3432,TRUE,_xll.ohTrigger(RecalcTrigger,TriggerON)),NA())</f>
        <v>1.4186171017573912E-2</v>
      </c>
      <c r="H3432" s="42">
        <f>_xll.qlCalendarAdvance(Calendar,$H3431,B3432,"f",FALSE)</f>
        <v>63535</v>
      </c>
      <c r="I3432" s="177">
        <f>_xll.qlInterestRateIndexValueDate(Index1M,$H3432)</f>
        <v>63537</v>
      </c>
      <c r="J3432" s="182">
        <f>IFERROR(_xll.qlIndexFixing(Index1M,$H3432,TRUE,_xll.ohTrigger(RecalcTrigger,Trigger1M)),NA())</f>
        <v>1.4161191540347229E-2</v>
      </c>
      <c r="K3432" s="44" t="e">
        <f>IFERROR(_xll.qlIndexFixing(Index3M,H3432,TRUE,_xll.ohTrigger(RecalcTrigger,Trigger3M)),NA())</f>
        <v>#N/A</v>
      </c>
      <c r="L3432" s="44">
        <f>IFERROR(_xll.qlIndexFixing(Index6M,$H3432,TRUE,_xll.ohTrigger(RecalcTrigger,Trigger6M)),NA())</f>
        <v>1.4868328227853219E-2</v>
      </c>
      <c r="M3432" s="183">
        <f>IFERROR(_xll.qlIndexFixing(Index1Y,$H3432,TRUE,_xll.ohTrigger(RecalcTrigger,Trigger1Y)),NA())</f>
        <v>1.4852925214187036E-2</v>
      </c>
      <c r="N3432" s="182">
        <f>IFERROR(_xll.qlIndexFixing(ONIndex1M,I3432,TRUE,_xll.ohTrigger(RecalcTrigger,Trigger1M)),NA())</f>
        <v>1.4149762732627025E-2</v>
      </c>
      <c r="O3432" s="44" t="e">
        <f>IFERROR(_xll.qlIndexFixing(ONIndex3M,I3432,TRUE,_xll.ohTrigger(RecalcTrigger,Trigger3M)),NA())</f>
        <v>#N/A</v>
      </c>
      <c r="P3432" s="44">
        <f>IFERROR(_xll.qlIndexFixing(ONIndex6M,I3432,TRUE,_xll.ohTrigger(RecalcTrigger,Trigger6M)),NA())</f>
        <v>1.4782179583194832E-2</v>
      </c>
      <c r="Q3432" s="183">
        <f>IFERROR(_xll.qlIndexFixing(ONIndex1Y,I3432,TRUE,_xll.ohTrigger(RecalcTrigger,Trigger1Y)),NA())</f>
        <v>1.4705488811141976E-2</v>
      </c>
    </row>
    <row r="3433" spans="2:17" x14ac:dyDescent="0.2">
      <c r="B3433" s="39" t="s">
        <v>42</v>
      </c>
      <c r="D3433" s="42">
        <f>_xll.qlCalendarAdvance(Calendar,$D3432,B3433,"f",FALSE)</f>
        <v>63542</v>
      </c>
      <c r="E3433" s="177">
        <f>_xll.qlInterestRateIndexValueDate(IndexON,D3433)</f>
        <v>63542</v>
      </c>
      <c r="F3433" s="193">
        <f>IFERROR(_xll.qlIndexFixing(IndexON,D3433,TRUE,_xll.ohTrigger(RecalcTrigger,TriggerON)),NA())</f>
        <v>1.4187561655338854E-2</v>
      </c>
      <c r="H3433" s="42">
        <f>_xll.qlCalendarAdvance(Calendar,$H3432,B3433,"f",FALSE)</f>
        <v>63542</v>
      </c>
      <c r="I3433" s="177">
        <f>_xll.qlInterestRateIndexValueDate(Index1M,$H3433)</f>
        <v>63544</v>
      </c>
      <c r="J3433" s="182">
        <f>IFERROR(_xll.qlIndexFixing(Index1M,$H3433,TRUE,_xll.ohTrigger(RecalcTrigger,Trigger1M)),NA())</f>
        <v>1.4162886703132371E-2</v>
      </c>
      <c r="K3433" s="44" t="e">
        <f>IFERROR(_xll.qlIndexFixing(Index3M,H3433,TRUE,_xll.ohTrigger(RecalcTrigger,Trigger3M)),NA())</f>
        <v>#N/A</v>
      </c>
      <c r="L3433" s="44">
        <f>IFERROR(_xll.qlIndexFixing(Index6M,$H3433,TRUE,_xll.ohTrigger(RecalcTrigger,Trigger6M)),NA())</f>
        <v>1.4870734732142687E-2</v>
      </c>
      <c r="M3433" s="183">
        <f>IFERROR(_xll.qlIndexFixing(Index1Y,$H3433,TRUE,_xll.ohTrigger(RecalcTrigger,Trigger1Y)),NA())</f>
        <v>1.4854226235952972E-2</v>
      </c>
      <c r="N3433" s="182">
        <f>IFERROR(_xll.qlIndexFixing(ONIndex1M,I3433,TRUE,_xll.ohTrigger(RecalcTrigger,Trigger1M)),NA())</f>
        <v>1.4151969323457081E-2</v>
      </c>
      <c r="O3433" s="44" t="e">
        <f>IFERROR(_xll.qlIndexFixing(ONIndex3M,I3433,TRUE,_xll.ohTrigger(RecalcTrigger,Trigger3M)),NA())</f>
        <v>#N/A</v>
      </c>
      <c r="P3433" s="44">
        <f>IFERROR(_xll.qlIndexFixing(ONIndex6M,I3433,TRUE,_xll.ohTrigger(RecalcTrigger,Trigger6M)),NA())</f>
        <v>1.4785633896030603E-2</v>
      </c>
      <c r="Q3433" s="183">
        <f>IFERROR(_xll.qlIndexFixing(ONIndex1Y,I3433,TRUE,_xll.ohTrigger(RecalcTrigger,Trigger1Y)),NA())</f>
        <v>1.470777406960444E-2</v>
      </c>
    </row>
    <row r="3434" spans="2:17" x14ac:dyDescent="0.2">
      <c r="B3434" s="39" t="s">
        <v>42</v>
      </c>
      <c r="D3434" s="42">
        <f>_xll.qlCalendarAdvance(Calendar,$D3433,B3434,"f",FALSE)</f>
        <v>63550</v>
      </c>
      <c r="E3434" s="177">
        <f>_xll.qlInterestRateIndexValueDate(IndexON,D3434)</f>
        <v>63550</v>
      </c>
      <c r="F3434" s="193">
        <f>IFERROR(_xll.qlIndexFixing(IndexON,D3434,TRUE,_xll.ohTrigger(RecalcTrigger,TriggerON)),NA())</f>
        <v>1.4189135825093402E-2</v>
      </c>
      <c r="H3434" s="42">
        <f>_xll.qlCalendarAdvance(Calendar,$H3433,B3434,"f",FALSE)</f>
        <v>63550</v>
      </c>
      <c r="I3434" s="177">
        <f>_xll.qlInterestRateIndexValueDate(Index1M,$H3434)</f>
        <v>63552</v>
      </c>
      <c r="J3434" s="182">
        <f>IFERROR(_xll.qlIndexFixing(Index1M,$H3434,TRUE,_xll.ohTrigger(RecalcTrigger,Trigger1M)),NA())</f>
        <v>1.4165202032468053E-2</v>
      </c>
      <c r="K3434" s="44" t="e">
        <f>IFERROR(_xll.qlIndexFixing(Index3M,H3434,TRUE,_xll.ohTrigger(RecalcTrigger,Trigger3M)),NA())</f>
        <v>#N/A</v>
      </c>
      <c r="L3434" s="44">
        <f>IFERROR(_xll.qlIndexFixing(Index6M,$H3434,TRUE,_xll.ohTrigger(RecalcTrigger,Trigger6M)),NA())</f>
        <v>1.4873454733577323E-2</v>
      </c>
      <c r="M3434" s="183">
        <f>IFERROR(_xll.qlIndexFixing(Index1Y,$H3434,TRUE,_xll.ohTrigger(RecalcTrigger,Trigger1Y)),NA())</f>
        <v>1.4856454260674451E-2</v>
      </c>
      <c r="N3434" s="182">
        <f>IFERROR(_xll.qlIndexFixing(ONIndex1M,I3434,TRUE,_xll.ohTrigger(RecalcTrigger,Trigger1M)),NA())</f>
        <v>1.4153667950775883E-2</v>
      </c>
      <c r="O3434" s="44" t="e">
        <f>IFERROR(_xll.qlIndexFixing(ONIndex3M,I3434,TRUE,_xll.ohTrigger(RecalcTrigger,Trigger3M)),NA())</f>
        <v>#N/A</v>
      </c>
      <c r="P3434" s="44">
        <f>IFERROR(_xll.qlIndexFixing(ONIndex6M,I3434,TRUE,_xll.ohTrigger(RecalcTrigger,Trigger6M)),NA())</f>
        <v>1.4788293015914888E-2</v>
      </c>
      <c r="Q3434" s="183">
        <f>IFERROR(_xll.qlIndexFixing(ONIndex1Y,I3434,TRUE,_xll.ohTrigger(RecalcTrigger,Trigger1Y)),NA())</f>
        <v>1.4709529624026274E-2</v>
      </c>
    </row>
    <row r="3435" spans="2:17" x14ac:dyDescent="0.2">
      <c r="B3435" s="39" t="s">
        <v>42</v>
      </c>
      <c r="D3435" s="42">
        <f>_xll.qlCalendarAdvance(Calendar,$D3434,B3435,"f",FALSE)</f>
        <v>63557</v>
      </c>
      <c r="E3435" s="177">
        <f>_xll.qlInterestRateIndexValueDate(IndexON,D3435)</f>
        <v>63557</v>
      </c>
      <c r="F3435" s="193">
        <f>IFERROR(_xll.qlIndexFixing(IndexON,D3435,TRUE,_xll.ohTrigger(RecalcTrigger,TriggerON)),NA())</f>
        <v>1.4190499964135128E-2</v>
      </c>
      <c r="H3435" s="42">
        <f>_xll.qlCalendarAdvance(Calendar,$H3434,B3435,"f",FALSE)</f>
        <v>63557</v>
      </c>
      <c r="I3435" s="177">
        <f>_xll.qlInterestRateIndexValueDate(Index1M,$H3435)</f>
        <v>63559</v>
      </c>
      <c r="J3435" s="182">
        <f>IFERROR(_xll.qlIndexFixing(Index1M,$H3435,TRUE,_xll.ohTrigger(RecalcTrigger,Trigger1M)),NA())</f>
        <v>1.416607112594926E-2</v>
      </c>
      <c r="K3435" s="44" t="e">
        <f>IFERROR(_xll.qlIndexFixing(Index3M,H3435,TRUE,_xll.ohTrigger(RecalcTrigger,Trigger3M)),NA())</f>
        <v>#N/A</v>
      </c>
      <c r="L3435" s="44">
        <f>IFERROR(_xll.qlIndexFixing(Index6M,$H3435,TRUE,_xll.ohTrigger(RecalcTrigger,Trigger6M)),NA())</f>
        <v>1.4875342000065739E-2</v>
      </c>
      <c r="M3435" s="183">
        <f>IFERROR(_xll.qlIndexFixing(Index1Y,$H3435,TRUE,_xll.ohTrigger(RecalcTrigger,Trigger1Y)),NA())</f>
        <v>1.4857709267827474E-2</v>
      </c>
      <c r="N3435" s="182">
        <f>IFERROR(_xll.qlIndexFixing(ONIndex1M,I3435,TRUE,_xll.ohTrigger(RecalcTrigger,Trigger1M)),NA())</f>
        <v>1.4155111633789019E-2</v>
      </c>
      <c r="O3435" s="44" t="e">
        <f>IFERROR(_xll.qlIndexFixing(ONIndex3M,I3435,TRUE,_xll.ohTrigger(RecalcTrigger,Trigger3M)),NA())</f>
        <v>#N/A</v>
      </c>
      <c r="P3435" s="44">
        <f>IFERROR(_xll.qlIndexFixing(ONIndex6M,I3435,TRUE,_xll.ohTrigger(RecalcTrigger,Trigger6M)),NA())</f>
        <v>1.479055303296839E-2</v>
      </c>
      <c r="Q3435" s="183">
        <f>IFERROR(_xll.qlIndexFixing(ONIndex1Y,I3435,TRUE,_xll.ohTrigger(RecalcTrigger,Trigger1Y)),NA())</f>
        <v>1.4711019131103953E-2</v>
      </c>
    </row>
    <row r="3436" spans="2:17" x14ac:dyDescent="0.2">
      <c r="B3436" s="39" t="s">
        <v>42</v>
      </c>
      <c r="D3436" s="42">
        <f>_xll.qlCalendarAdvance(Calendar,$D3435,B3436,"f",FALSE)</f>
        <v>63564</v>
      </c>
      <c r="E3436" s="177">
        <f>_xll.qlInterestRateIndexValueDate(IndexON,D3436)</f>
        <v>63564</v>
      </c>
      <c r="F3436" s="193">
        <f>IFERROR(_xll.qlIndexFixing(IndexON,D3436,TRUE,_xll.ohTrigger(RecalcTrigger,TriggerON)),NA())</f>
        <v>1.4191851708531544E-2</v>
      </c>
      <c r="H3436" s="42">
        <f>_xll.qlCalendarAdvance(Calendar,$H3435,B3436,"f",FALSE)</f>
        <v>63564</v>
      </c>
      <c r="I3436" s="177">
        <f>_xll.qlInterestRateIndexValueDate(Index1M,$H3436)</f>
        <v>63566</v>
      </c>
      <c r="J3436" s="182">
        <f>IFERROR(_xll.qlIndexFixing(Index1M,$H3436,TRUE,_xll.ohTrigger(RecalcTrigger,Trigger1M)),NA())</f>
        <v>1.4167718667291324E-2</v>
      </c>
      <c r="K3436" s="44" t="e">
        <f>IFERROR(_xll.qlIndexFixing(Index3M,H3436,TRUE,_xll.ohTrigger(RecalcTrigger,Trigger3M)),NA())</f>
        <v>#N/A</v>
      </c>
      <c r="L3436" s="44">
        <f>IFERROR(_xll.qlIndexFixing(Index6M,$H3436,TRUE,_xll.ohTrigger(RecalcTrigger,Trigger6M)),NA())</f>
        <v>1.4877672335309407E-2</v>
      </c>
      <c r="M3436" s="183">
        <f>IFERROR(_xll.qlIndexFixing(Index1Y,$H3436,TRUE,_xll.ohTrigger(RecalcTrigger,Trigger1Y)),NA())</f>
        <v>1.4858944065467089E-2</v>
      </c>
      <c r="N3436" s="182">
        <f>IFERROR(_xll.qlIndexFixing(ONIndex1M,I3436,TRUE,_xll.ohTrigger(RecalcTrigger,Trigger1M)),NA())</f>
        <v>1.4156781580370037E-2</v>
      </c>
      <c r="O3436" s="44" t="e">
        <f>IFERROR(_xll.qlIndexFixing(ONIndex3M,I3436,TRUE,_xll.ohTrigger(RecalcTrigger,Trigger3M)),NA())</f>
        <v>#N/A</v>
      </c>
      <c r="P3436" s="44">
        <f>IFERROR(_xll.qlIndexFixing(ONIndex6M,I3436,TRUE,_xll.ohTrigger(RecalcTrigger,Trigger6M)),NA())</f>
        <v>1.4793167254527617E-2</v>
      </c>
      <c r="Q3436" s="183">
        <f>IFERROR(_xll.qlIndexFixing(ONIndex1Y,I3436,TRUE,_xll.ohTrigger(RecalcTrigger,Trigger1Y)),NA())</f>
        <v>1.4712739068496461E-2</v>
      </c>
    </row>
    <row r="3437" spans="2:17" x14ac:dyDescent="0.2">
      <c r="B3437" s="39" t="s">
        <v>42</v>
      </c>
      <c r="D3437" s="42">
        <f>_xll.qlCalendarAdvance(Calendar,$D3436,B3437,"f",FALSE)</f>
        <v>63571</v>
      </c>
      <c r="E3437" s="177">
        <f>_xll.qlInterestRateIndexValueDate(IndexON,D3437)</f>
        <v>63571</v>
      </c>
      <c r="F3437" s="193">
        <f>IFERROR(_xll.qlIndexFixing(IndexON,D3437,TRUE,_xll.ohTrigger(RecalcTrigger,TriggerON)),NA())</f>
        <v>1.4193191039897357E-2</v>
      </c>
      <c r="H3437" s="42">
        <f>_xll.qlCalendarAdvance(Calendar,$H3436,B3437,"f",FALSE)</f>
        <v>63571</v>
      </c>
      <c r="I3437" s="177">
        <f>_xll.qlInterestRateIndexValueDate(Index1M,$H3437)</f>
        <v>63573</v>
      </c>
      <c r="J3437" s="182">
        <f>IFERROR(_xll.qlIndexFixing(Index1M,$H3437,TRUE,_xll.ohTrigger(RecalcTrigger,Trigger1M)),NA())</f>
        <v>1.4169350679063499E-2</v>
      </c>
      <c r="K3437" s="44" t="e">
        <f>IFERROR(_xll.qlIndexFixing(Index3M,H3437,TRUE,_xll.ohTrigger(RecalcTrigger,Trigger3M)),NA())</f>
        <v>#N/A</v>
      </c>
      <c r="L3437" s="44">
        <f>IFERROR(_xll.qlIndexFixing(Index6M,$H3437,TRUE,_xll.ohTrigger(RecalcTrigger,Trigger6M)),NA())</f>
        <v>1.4879977827007953E-2</v>
      </c>
      <c r="M3437" s="183">
        <f>IFERROR(_xll.qlIndexFixing(Index1Y,$H3437,TRUE,_xll.ohTrigger(RecalcTrigger,Trigger1Y)),NA())</f>
        <v>1.4860158624937635E-2</v>
      </c>
      <c r="N3437" s="182">
        <f>IFERROR(_xll.qlIndexFixing(ONIndex1M,I3437,TRUE,_xll.ohTrigger(RecalcTrigger,Trigger1M)),NA())</f>
        <v>1.4158436051010526E-2</v>
      </c>
      <c r="O3437" s="44" t="e">
        <f>IFERROR(_xll.qlIndexFixing(ONIndex3M,I3437,TRUE,_xll.ohTrigger(RecalcTrigger,Trigger3M)),NA())</f>
        <v>#N/A</v>
      </c>
      <c r="P3437" s="44">
        <f>IFERROR(_xll.qlIndexFixing(ONIndex6M,I3437,TRUE,_xll.ohTrigger(RecalcTrigger,Trigger6M)),NA())</f>
        <v>1.4795757249466135E-2</v>
      </c>
      <c r="Q3437" s="183">
        <f>IFERROR(_xll.qlIndexFixing(ONIndex1Y,I3437,TRUE,_xll.ohTrigger(RecalcTrigger,Trigger1Y)),NA())</f>
        <v>1.4714439787502087E-2</v>
      </c>
    </row>
    <row r="3438" spans="2:17" x14ac:dyDescent="0.2">
      <c r="B3438" s="39" t="s">
        <v>42</v>
      </c>
      <c r="D3438" s="42">
        <f>_xll.qlCalendarAdvance(Calendar,$D3437,B3438,"f",FALSE)</f>
        <v>63578</v>
      </c>
      <c r="E3438" s="177">
        <f>_xll.qlInterestRateIndexValueDate(IndexON,D3438)</f>
        <v>63578</v>
      </c>
      <c r="F3438" s="193">
        <f>IFERROR(_xll.qlIndexFixing(IndexON,D3438,TRUE,_xll.ohTrigger(RecalcTrigger,TriggerON)),NA())</f>
        <v>1.4194517940246953E-2</v>
      </c>
      <c r="H3438" s="42">
        <f>_xll.qlCalendarAdvance(Calendar,$H3437,B3438,"f",FALSE)</f>
        <v>63578</v>
      </c>
      <c r="I3438" s="177">
        <f>_xll.qlInterestRateIndexValueDate(Index1M,$H3438)</f>
        <v>63580</v>
      </c>
      <c r="J3438" s="182">
        <f>IFERROR(_xll.qlIndexFixing(Index1M,$H3438,TRUE,_xll.ohTrigger(RecalcTrigger,Trigger1M)),NA())</f>
        <v>1.4170967138556209E-2</v>
      </c>
      <c r="K3438" s="44" t="e">
        <f>IFERROR(_xll.qlIndexFixing(Index3M,H3438,TRUE,_xll.ohTrigger(RecalcTrigger,Trigger3M)),NA())</f>
        <v>#N/A</v>
      </c>
      <c r="L3438" s="44">
        <f>IFERROR(_xll.qlIndexFixing(Index6M,$H3438,TRUE,_xll.ohTrigger(RecalcTrigger,Trigger6M)),NA())</f>
        <v>1.4882258439319991E-2</v>
      </c>
      <c r="M3438" s="183">
        <f>IFERROR(_xll.qlIndexFixing(Index1Y,$H3438,TRUE,_xll.ohTrigger(RecalcTrigger,Trigger1Y)),NA())</f>
        <v>1.486135291758519E-2</v>
      </c>
      <c r="N3438" s="182">
        <f>IFERROR(_xll.qlIndexFixing(ONIndex1M,I3438,TRUE,_xll.ohTrigger(RecalcTrigger,Trigger1M)),NA())</f>
        <v>1.4160075023168517E-2</v>
      </c>
      <c r="O3438" s="44" t="e">
        <f>IFERROR(_xll.qlIndexFixing(ONIndex3M,I3438,TRUE,_xll.ohTrigger(RecalcTrigger,Trigger3M)),NA())</f>
        <v>#N/A</v>
      </c>
      <c r="P3438" s="44">
        <f>IFERROR(_xll.qlIndexFixing(ONIndex6M,I3438,TRUE,_xll.ohTrigger(RecalcTrigger,Trigger6M)),NA())</f>
        <v>1.4798322982132461E-2</v>
      </c>
      <c r="Q3438" s="183">
        <f>IFERROR(_xll.qlIndexFixing(ONIndex1Y,I3438,TRUE,_xll.ohTrigger(RecalcTrigger,Trigger1Y)),NA())</f>
        <v>1.4716121259743531E-2</v>
      </c>
    </row>
    <row r="3439" spans="2:17" x14ac:dyDescent="0.2">
      <c r="B3439" s="39" t="s">
        <v>42</v>
      </c>
      <c r="D3439" s="42">
        <f>_xll.qlCalendarAdvance(Calendar,$D3438,B3439,"f",FALSE)</f>
        <v>63585</v>
      </c>
      <c r="E3439" s="177">
        <f>_xll.qlInterestRateIndexValueDate(IndexON,D3439)</f>
        <v>63585</v>
      </c>
      <c r="F3439" s="193">
        <f>IFERROR(_xll.qlIndexFixing(IndexON,D3439,TRUE,_xll.ohTrigger(RecalcTrigger,TriggerON)),NA())</f>
        <v>1.4195832391354912E-2</v>
      </c>
      <c r="H3439" s="42">
        <f>_xll.qlCalendarAdvance(Calendar,$H3438,B3439,"f",FALSE)</f>
        <v>63585</v>
      </c>
      <c r="I3439" s="177">
        <f>_xll.qlInterestRateIndexValueDate(Index1M,$H3439)</f>
        <v>63587</v>
      </c>
      <c r="J3439" s="182">
        <f>IFERROR(_xll.qlIndexFixing(Index1M,$H3439,TRUE,_xll.ohTrigger(RecalcTrigger,Trigger1M)),NA())</f>
        <v>1.4171392125138356E-2</v>
      </c>
      <c r="K3439" s="44" t="e">
        <f>IFERROR(_xll.qlIndexFixing(Index3M,H3439,TRUE,_xll.ohTrigger(RecalcTrigger,Trigger3M)),NA())</f>
        <v>#N/A</v>
      </c>
      <c r="L3439" s="44">
        <f>IFERROR(_xll.qlIndexFixing(Index6M,$H3439,TRUE,_xll.ohTrigger(RecalcTrigger,Trigger6M)),NA())</f>
        <v>1.4884514136405021E-2</v>
      </c>
      <c r="M3439" s="183">
        <f>IFERROR(_xll.qlIndexFixing(Index1Y,$H3439,TRUE,_xll.ohTrigger(RecalcTrigger,Trigger1Y)),NA())</f>
        <v>1.4862526914757148E-2</v>
      </c>
      <c r="N3439" s="182">
        <f>IFERROR(_xll.qlIndexFixing(ONIndex1M,I3439,TRUE,_xll.ohTrigger(RecalcTrigger,Trigger1M)),NA())</f>
        <v>1.416169847414217E-2</v>
      </c>
      <c r="O3439" s="44" t="e">
        <f>IFERROR(_xll.qlIndexFixing(ONIndex3M,I3439,TRUE,_xll.ohTrigger(RecalcTrigger,Trigger3M)),NA())</f>
        <v>#N/A</v>
      </c>
      <c r="P3439" s="44">
        <f>IFERROR(_xll.qlIndexFixing(ONIndex6M,I3439,TRUE,_xll.ohTrigger(RecalcTrigger,Trigger6M)),NA())</f>
        <v>1.4800864417034987E-2</v>
      </c>
      <c r="Q3439" s="183">
        <f>IFERROR(_xll.qlIndexFixing(ONIndex1Y,I3439,TRUE,_xll.ohTrigger(RecalcTrigger,Trigger1Y)),NA())</f>
        <v>1.4717783457243172E-2</v>
      </c>
    </row>
    <row r="3440" spans="2:17" x14ac:dyDescent="0.2">
      <c r="B3440" s="39" t="s">
        <v>42</v>
      </c>
      <c r="D3440" s="42">
        <f>_xll.qlCalendarAdvance(Calendar,$D3439,B3440,"f",FALSE)</f>
        <v>63592</v>
      </c>
      <c r="E3440" s="177">
        <f>_xll.qlInterestRateIndexValueDate(IndexON,D3440)</f>
        <v>63592</v>
      </c>
      <c r="F3440" s="193">
        <f>IFERROR(_xll.qlIndexFixing(IndexON,D3440,TRUE,_xll.ohTrigger(RecalcTrigger,TriggerON)),NA())</f>
        <v>1.419713437483594E-2</v>
      </c>
      <c r="H3440" s="42">
        <f>_xll.qlCalendarAdvance(Calendar,$H3439,B3440,"f",FALSE)</f>
        <v>63592</v>
      </c>
      <c r="I3440" s="177">
        <f>_xll.qlInterestRateIndexValueDate(Index1M,$H3440)</f>
        <v>63594</v>
      </c>
      <c r="J3440" s="182">
        <f>IFERROR(_xll.qlIndexFixing(Index1M,$H3440,TRUE,_xll.ohTrigger(RecalcTrigger,Trigger1M)),NA())</f>
        <v>1.4172980572143714E-2</v>
      </c>
      <c r="K3440" s="44" t="e">
        <f>IFERROR(_xll.qlIndexFixing(Index3M,H3440,TRUE,_xll.ohTrigger(RecalcTrigger,Trigger3M)),NA())</f>
        <v>#N/A</v>
      </c>
      <c r="L3440" s="44">
        <f>IFERROR(_xll.qlIndexFixing(Index6M,$H3440,TRUE,_xll.ohTrigger(RecalcTrigger,Trigger6M)),NA())</f>
        <v>1.4886744882422982E-2</v>
      </c>
      <c r="M3440" s="183">
        <f>IFERROR(_xll.qlIndexFixing(Index1Y,$H3440,TRUE,_xll.ohTrigger(RecalcTrigger,Trigger1Y)),NA())</f>
        <v>1.4863680587801763E-2</v>
      </c>
      <c r="N3440" s="182">
        <f>IFERROR(_xll.qlIndexFixing(ONIndex1M,I3440,TRUE,_xll.ohTrigger(RecalcTrigger,Trigger1M)),NA())</f>
        <v>1.416330638114971E-2</v>
      </c>
      <c r="O3440" s="44" t="e">
        <f>IFERROR(_xll.qlIndexFixing(ONIndex3M,I3440,TRUE,_xll.ohTrigger(RecalcTrigger,Trigger3M)),NA())</f>
        <v>#N/A</v>
      </c>
      <c r="P3440" s="44">
        <f>IFERROR(_xll.qlIndexFixing(ONIndex6M,I3440,TRUE,_xll.ohTrigger(RecalcTrigger,Trigger6M)),NA())</f>
        <v>1.4803381519001846E-2</v>
      </c>
      <c r="Q3440" s="183">
        <f>IFERROR(_xll.qlIndexFixing(ONIndex1Y,I3440,TRUE,_xll.ohTrigger(RecalcTrigger,Trigger1Y)),NA())</f>
        <v>1.4719426351703646E-2</v>
      </c>
    </row>
    <row r="3441" spans="2:17" x14ac:dyDescent="0.2">
      <c r="B3441" s="39" t="s">
        <v>42</v>
      </c>
      <c r="D3441" s="42">
        <f>_xll.qlCalendarAdvance(Calendar,$D3440,B3441,"f",FALSE)</f>
        <v>63599</v>
      </c>
      <c r="E3441" s="177">
        <f>_xll.qlInterestRateIndexValueDate(IndexON,D3441)</f>
        <v>63599</v>
      </c>
      <c r="F3441" s="193">
        <f>IFERROR(_xll.qlIndexFixing(IndexON,D3441,TRUE,_xll.ohTrigger(RecalcTrigger,TriggerON)),NA())</f>
        <v>1.4198423872624488E-2</v>
      </c>
      <c r="H3441" s="42">
        <f>_xll.qlCalendarAdvance(Calendar,$H3440,B3441,"f",FALSE)</f>
        <v>63599</v>
      </c>
      <c r="I3441" s="177">
        <f>_xll.qlInterestRateIndexValueDate(Index1M,$H3441)</f>
        <v>63601</v>
      </c>
      <c r="J3441" s="182">
        <f>IFERROR(_xll.qlIndexFixing(Index1M,$H3441,TRUE,_xll.ohTrigger(RecalcTrigger,Trigger1M)),NA())</f>
        <v>1.4174553405441603E-2</v>
      </c>
      <c r="K3441" s="44" t="e">
        <f>IFERROR(_xll.qlIndexFixing(Index3M,H3441,TRUE,_xll.ohTrigger(RecalcTrigger,Trigger3M)),NA())</f>
        <v>#N/A</v>
      </c>
      <c r="L3441" s="44">
        <f>IFERROR(_xll.qlIndexFixing(Index6M,$H3441,TRUE,_xll.ohTrigger(RecalcTrigger,Trigger6M)),NA())</f>
        <v>1.4888950641535581E-2</v>
      </c>
      <c r="M3441" s="183">
        <f>IFERROR(_xll.qlIndexFixing(Index1Y,$H3441,TRUE,_xll.ohTrigger(RecalcTrigger,Trigger1Y)),NA())</f>
        <v>1.4864813908067735E-2</v>
      </c>
      <c r="N3441" s="182">
        <f>IFERROR(_xll.qlIndexFixing(ONIndex1M,I3441,TRUE,_xll.ohTrigger(RecalcTrigger,Trigger1M)),NA())</f>
        <v>1.4164898721649166E-2</v>
      </c>
      <c r="O3441" s="44" t="e">
        <f>IFERROR(_xll.qlIndexFixing(ONIndex3M,I3441,TRUE,_xll.ohTrigger(RecalcTrigger,Trigger3M)),NA())</f>
        <v>#N/A</v>
      </c>
      <c r="P3441" s="44">
        <f>IFERROR(_xll.qlIndexFixing(ONIndex6M,I3441,TRUE,_xll.ohTrigger(RecalcTrigger,Trigger6M)),NA())</f>
        <v>1.4805874252141749E-2</v>
      </c>
      <c r="Q3441" s="183">
        <f>IFERROR(_xll.qlIndexFixing(ONIndex1Y,I3441,TRUE,_xll.ohTrigger(RecalcTrigger,Trigger1Y)),NA())</f>
        <v>1.4721049915147333E-2</v>
      </c>
    </row>
    <row r="3442" spans="2:17" x14ac:dyDescent="0.2">
      <c r="B3442" s="39" t="s">
        <v>42</v>
      </c>
      <c r="D3442" s="42">
        <f>_xll.qlCalendarAdvance(Calendar,$D3441,B3442,"f",FALSE)</f>
        <v>63606</v>
      </c>
      <c r="E3442" s="177">
        <f>_xll.qlInterestRateIndexValueDate(IndexON,D3442)</f>
        <v>63606</v>
      </c>
      <c r="F3442" s="193">
        <f>IFERROR(_xll.qlIndexFixing(IndexON,D3442,TRUE,_xll.ohTrigger(RecalcTrigger,TriggerON)),NA())</f>
        <v>1.4199700866655007E-2</v>
      </c>
      <c r="H3442" s="42">
        <f>_xll.qlCalendarAdvance(Calendar,$H3441,B3442,"f",FALSE)</f>
        <v>63606</v>
      </c>
      <c r="I3442" s="177">
        <f>_xll.qlInterestRateIndexValueDate(Index1M,$H3442)</f>
        <v>63608</v>
      </c>
      <c r="J3442" s="182">
        <f>IFERROR(_xll.qlIndexFixing(Index1M,$H3442,TRUE,_xll.ohTrigger(RecalcTrigger,Trigger1M)),NA())</f>
        <v>1.4176110602333036E-2</v>
      </c>
      <c r="K3442" s="44" t="e">
        <f>IFERROR(_xll.qlIndexFixing(Index3M,H3442,TRUE,_xll.ohTrigger(RecalcTrigger,Trigger3M)),NA())</f>
        <v>#N/A</v>
      </c>
      <c r="L3442" s="44">
        <f>IFERROR(_xll.qlIndexFixing(Index6M,$H3442,TRUE,_xll.ohTrigger(RecalcTrigger,Trigger6M)),NA())</f>
        <v>1.4891131377904964E-2</v>
      </c>
      <c r="M3442" s="183">
        <f>IFERROR(_xll.qlIndexFixing(Index1Y,$H3442,TRUE,_xll.ohTrigger(RecalcTrigger,Trigger1Y)),NA())</f>
        <v>1.4865926846905934E-2</v>
      </c>
      <c r="N3442" s="182">
        <f>IFERROR(_xll.qlIndexFixing(ONIndex1M,I3442,TRUE,_xll.ohTrigger(RecalcTrigger,Trigger1M)),NA())</f>
        <v>1.41664754729387E-2</v>
      </c>
      <c r="O3442" s="44" t="e">
        <f>IFERROR(_xll.qlIndexFixing(ONIndex3M,I3442,TRUE,_xll.ohTrigger(RecalcTrigger,Trigger3M)),NA())</f>
        <v>#N/A</v>
      </c>
      <c r="P3442" s="44">
        <f>IFERROR(_xll.qlIndexFixing(ONIndex6M,I3442,TRUE,_xll.ohTrigger(RecalcTrigger,Trigger6M)),NA())</f>
        <v>1.4808342581043021E-2</v>
      </c>
      <c r="Q3442" s="183">
        <f>IFERROR(_xll.qlIndexFixing(ONIndex1Y,I3442,TRUE,_xll.ohTrigger(RecalcTrigger,Trigger1Y)),NA())</f>
        <v>1.4722654119116996E-2</v>
      </c>
    </row>
    <row r="3443" spans="2:17" x14ac:dyDescent="0.2">
      <c r="B3443" s="39" t="s">
        <v>42</v>
      </c>
      <c r="D3443" s="42">
        <f>_xll.qlCalendarAdvance(Calendar,$D3442,B3443,"f",FALSE)</f>
        <v>63613</v>
      </c>
      <c r="E3443" s="177">
        <f>_xll.qlInterestRateIndexValueDate(IndexON,D3443)</f>
        <v>63613</v>
      </c>
      <c r="F3443" s="193">
        <f>IFERROR(_xll.qlIndexFixing(IndexON,D3443,TRUE,_xll.ohTrigger(RecalcTrigger,TriggerON)),NA())</f>
        <v>1.4200965338462268E-2</v>
      </c>
      <c r="H3443" s="42">
        <f>_xll.qlCalendarAdvance(Calendar,$H3442,B3443,"f",FALSE)</f>
        <v>63613</v>
      </c>
      <c r="I3443" s="177">
        <f>_xll.qlInterestRateIndexValueDate(Index1M,$H3443)</f>
        <v>63615</v>
      </c>
      <c r="J3443" s="182">
        <f>IFERROR(_xll.qlIndexFixing(Index1M,$H3443,TRUE,_xll.ohTrigger(RecalcTrigger,Trigger1M)),NA())</f>
        <v>1.4178815357167978E-2</v>
      </c>
      <c r="K3443" s="44" t="e">
        <f>IFERROR(_xll.qlIndexFixing(Index3M,H3443,TRUE,_xll.ohTrigger(RecalcTrigger,Trigger3M)),NA())</f>
        <v>#N/A</v>
      </c>
      <c r="L3443" s="44">
        <f>IFERROR(_xll.qlIndexFixing(Index6M,$H3443,TRUE,_xll.ohTrigger(RecalcTrigger,Trigger6M)),NA())</f>
        <v>1.4895096477149712E-2</v>
      </c>
      <c r="M3443" s="183">
        <f>IFERROR(_xll.qlIndexFixing(Index1Y,$H3443,TRUE,_xll.ohTrigger(RecalcTrigger,Trigger1Y)),NA())</f>
        <v>1.486701937566789E-2</v>
      </c>
      <c r="N3443" s="182">
        <f>IFERROR(_xll.qlIndexFixing(ONIndex1M,I3443,TRUE,_xll.ohTrigger(RecalcTrigger,Trigger1M)),NA())</f>
        <v>1.4168036612396406E-2</v>
      </c>
      <c r="O3443" s="44" t="e">
        <f>IFERROR(_xll.qlIndexFixing(ONIndex3M,I3443,TRUE,_xll.ohTrigger(RecalcTrigger,Trigger3M)),NA())</f>
        <v>#N/A</v>
      </c>
      <c r="P3443" s="44">
        <f>IFERROR(_xll.qlIndexFixing(ONIndex6M,I3443,TRUE,_xll.ohTrigger(RecalcTrigger,Trigger6M)),NA())</f>
        <v>1.4810786470373927E-2</v>
      </c>
      <c r="Q3443" s="183">
        <f>IFERROR(_xll.qlIndexFixing(ONIndex1Y,I3443,TRUE,_xll.ohTrigger(RecalcTrigger,Trigger1Y)),NA())</f>
        <v>1.4724238935635015E-2</v>
      </c>
    </row>
    <row r="3444" spans="2:17" x14ac:dyDescent="0.2">
      <c r="B3444" s="39" t="s">
        <v>42</v>
      </c>
      <c r="D3444" s="42">
        <f>_xll.qlCalendarAdvance(Calendar,$D3443,B3444,"f",FALSE)</f>
        <v>63620</v>
      </c>
      <c r="E3444" s="177">
        <f>_xll.qlInterestRateIndexValueDate(IndexON,D3444)</f>
        <v>63620</v>
      </c>
      <c r="F3444" s="193">
        <f>IFERROR(_xll.qlIndexFixing(IndexON,D3444,TRUE,_xll.ohTrigger(RecalcTrigger,TriggerON)),NA())</f>
        <v>1.4202217269900785E-2</v>
      </c>
      <c r="H3444" s="42">
        <f>_xll.qlCalendarAdvance(Calendar,$H3443,B3444,"f",FALSE)</f>
        <v>63620</v>
      </c>
      <c r="I3444" s="177">
        <f>_xll.qlInterestRateIndexValueDate(Index1M,$H3444)</f>
        <v>63622</v>
      </c>
      <c r="J3444" s="182">
        <f>IFERROR(_xll.qlIndexFixing(Index1M,$H3444,TRUE,_xll.ohTrigger(RecalcTrigger,Trigger1M)),NA())</f>
        <v>1.4180338026183369E-2</v>
      </c>
      <c r="K3444" s="44" t="e">
        <f>IFERROR(_xll.qlIndexFixing(Index3M,H3444,TRUE,_xll.ohTrigger(RecalcTrigger,Trigger3M)),NA())</f>
        <v>#N/A</v>
      </c>
      <c r="L3444" s="44">
        <f>IFERROR(_xll.qlIndexFixing(Index6M,$H3444,TRUE,_xll.ohTrigger(RecalcTrigger,Trigger6M)),NA())</f>
        <v>1.4897220189691321E-2</v>
      </c>
      <c r="M3444" s="183">
        <f>IFERROR(_xll.qlIndexFixing(Index1Y,$H3444,TRUE,_xll.ohTrigger(RecalcTrigger,Trigger1Y)),NA())</f>
        <v>1.4868091465705779E-2</v>
      </c>
      <c r="N3444" s="182">
        <f>IFERROR(_xll.qlIndexFixing(ONIndex1M,I3444,TRUE,_xll.ohTrigger(RecalcTrigger,Trigger1M)),NA())</f>
        <v>1.4169582117320445E-2</v>
      </c>
      <c r="O3444" s="44" t="e">
        <f>IFERROR(_xll.qlIndexFixing(ONIndex3M,I3444,TRUE,_xll.ohTrigger(RecalcTrigger,Trigger3M)),NA())</f>
        <v>#N/A</v>
      </c>
      <c r="P3444" s="44">
        <f>IFERROR(_xll.qlIndexFixing(ONIndex6M,I3444,TRUE,_xll.ohTrigger(RecalcTrigger,Trigger6M)),NA())</f>
        <v>1.4813205884482983E-2</v>
      </c>
      <c r="Q3444" s="183">
        <f>IFERROR(_xll.qlIndexFixing(ONIndex1Y,I3444,TRUE,_xll.ohTrigger(RecalcTrigger,Trigger1Y)),NA())</f>
        <v>1.4725804336723769E-2</v>
      </c>
    </row>
    <row r="3445" spans="2:17" x14ac:dyDescent="0.2">
      <c r="B3445" s="39" t="s">
        <v>42</v>
      </c>
      <c r="D3445" s="42">
        <f>_xll.qlCalendarAdvance(Calendar,$D3444,B3445,"f",FALSE)</f>
        <v>63627</v>
      </c>
      <c r="E3445" s="177">
        <f>_xll.qlInterestRateIndexValueDate(IndexON,D3445)</f>
        <v>63627</v>
      </c>
      <c r="F3445" s="193">
        <f>IFERROR(_xll.qlIndexFixing(IndexON,D3445,TRUE,_xll.ohTrigger(RecalcTrigger,TriggerON)),NA())</f>
        <v>1.420345664290501E-2</v>
      </c>
      <c r="H3445" s="42">
        <f>_xll.qlCalendarAdvance(Calendar,$H3444,B3445,"f",FALSE)</f>
        <v>63627</v>
      </c>
      <c r="I3445" s="177">
        <f>_xll.qlInterestRateIndexValueDate(Index1M,$H3445)</f>
        <v>63629</v>
      </c>
      <c r="J3445" s="182">
        <f>IFERROR(_xll.qlIndexFixing(Index1M,$H3445,TRUE,_xll.ohTrigger(RecalcTrigger,Trigger1M)),NA())</f>
        <v>1.4182230413156138E-2</v>
      </c>
      <c r="K3445" s="44" t="e">
        <f>IFERROR(_xll.qlIndexFixing(Index3M,H3445,TRUE,_xll.ohTrigger(RecalcTrigger,Trigger3M)),NA())</f>
        <v>#N/A</v>
      </c>
      <c r="L3445" s="44">
        <f>IFERROR(_xll.qlIndexFixing(Index6M,$H3445,TRUE,_xll.ohTrigger(RecalcTrigger,Trigger6M)),NA())</f>
        <v>1.4899318757644248E-2</v>
      </c>
      <c r="M3445" s="183">
        <f>IFERROR(_xll.qlIndexFixing(Index1Y,$H3445,TRUE,_xll.ohTrigger(RecalcTrigger,Trigger1Y)),NA())</f>
        <v>1.4869143088373745E-2</v>
      </c>
      <c r="N3445" s="182">
        <f>IFERROR(_xll.qlIndexFixing(ONIndex1M,I3445,TRUE,_xll.ohTrigger(RecalcTrigger,Trigger1M)),NA())</f>
        <v>1.4171111964849104E-2</v>
      </c>
      <c r="O3445" s="44" t="e">
        <f>IFERROR(_xll.qlIndexFixing(ONIndex3M,I3445,TRUE,_xll.ohTrigger(RecalcTrigger,Trigger3M)),NA())</f>
        <v>#N/A</v>
      </c>
      <c r="P3445" s="44">
        <f>IFERROR(_xll.qlIndexFixing(ONIndex6M,I3445,TRUE,_xll.ohTrigger(RecalcTrigger,Trigger6M)),NA())</f>
        <v>1.4815600788038452E-2</v>
      </c>
      <c r="Q3445" s="183">
        <f>IFERROR(_xll.qlIndexFixing(ONIndex1Y,I3445,TRUE,_xll.ohTrigger(RecalcTrigger,Trigger1Y)),NA())</f>
        <v>1.4727350293926023E-2</v>
      </c>
    </row>
    <row r="3446" spans="2:17" x14ac:dyDescent="0.2">
      <c r="B3446" s="39" t="s">
        <v>42</v>
      </c>
      <c r="D3446" s="42">
        <f>_xll.qlCalendarAdvance(Calendar,$D3445,B3446,"f",FALSE)</f>
        <v>63634</v>
      </c>
      <c r="E3446" s="177">
        <f>_xll.qlInterestRateIndexValueDate(IndexON,D3446)</f>
        <v>63634</v>
      </c>
      <c r="F3446" s="193">
        <f>IFERROR(_xll.qlIndexFixing(IndexON,D3446,TRUE,_xll.ohTrigger(RecalcTrigger,TriggerON)),NA())</f>
        <v>1.4204683439169585E-2</v>
      </c>
      <c r="H3446" s="42">
        <f>_xll.qlCalendarAdvance(Calendar,$H3445,B3446,"f",FALSE)</f>
        <v>63634</v>
      </c>
      <c r="I3446" s="177">
        <f>_xll.qlInterestRateIndexValueDate(Index1M,$H3446)</f>
        <v>63636</v>
      </c>
      <c r="J3446" s="182">
        <f>IFERROR(_xll.qlIndexFixing(Index1M,$H3446,TRUE,_xll.ohTrigger(RecalcTrigger,Trigger1M)),NA())</f>
        <v>1.418333620788112E-2</v>
      </c>
      <c r="K3446" s="44" t="e">
        <f>IFERROR(_xll.qlIndexFixing(Index3M,H3446,TRUE,_xll.ohTrigger(RecalcTrigger,Trigger3M)),NA())</f>
        <v>#N/A</v>
      </c>
      <c r="L3446" s="44">
        <f>IFERROR(_xll.qlIndexFixing(Index6M,$H3446,TRUE,_xll.ohTrigger(RecalcTrigger,Trigger6M)),NA())</f>
        <v>1.4901392145165596E-2</v>
      </c>
      <c r="M3446" s="183">
        <f>IFERROR(_xll.qlIndexFixing(Index1Y,$H3446,TRUE,_xll.ohTrigger(RecalcTrigger,Trigger1Y)),NA())</f>
        <v>1.48701742150268E-2</v>
      </c>
      <c r="N3446" s="182">
        <f>IFERROR(_xll.qlIndexFixing(ONIndex1M,I3446,TRUE,_xll.ohTrigger(RecalcTrigger,Trigger1M)),NA())</f>
        <v>1.4172626132600286E-2</v>
      </c>
      <c r="O3446" s="44" t="e">
        <f>IFERROR(_xll.qlIndexFixing(ONIndex3M,I3446,TRUE,_xll.ohTrigger(RecalcTrigger,Trigger3M)),NA())</f>
        <v>#N/A</v>
      </c>
      <c r="P3446" s="44">
        <f>IFERROR(_xll.qlIndexFixing(ONIndex6M,I3446,TRUE,_xll.ohTrigger(RecalcTrigger,Trigger6M)),NA())</f>
        <v>1.4817971145388853E-2</v>
      </c>
      <c r="Q3446" s="183">
        <f>IFERROR(_xll.qlIndexFixing(ONIndex1Y,I3446,TRUE,_xll.ohTrigger(RecalcTrigger,Trigger1Y)),NA())</f>
        <v>1.4728876779184219E-2</v>
      </c>
    </row>
    <row r="3447" spans="2:17" x14ac:dyDescent="0.2">
      <c r="B3447" s="39" t="s">
        <v>42</v>
      </c>
      <c r="D3447" s="42">
        <f>_xll.qlCalendarAdvance(Calendar,$D3446,B3447,"f",FALSE)</f>
        <v>63641</v>
      </c>
      <c r="E3447" s="177">
        <f>_xll.qlInterestRateIndexValueDate(IndexON,D3447)</f>
        <v>63641</v>
      </c>
      <c r="F3447" s="193">
        <f>IFERROR(_xll.qlIndexFixing(IndexON,D3447,TRUE,_xll.ohTrigger(RecalcTrigger,TriggerON)),NA())</f>
        <v>1.4205897640389153E-2</v>
      </c>
      <c r="H3447" s="42">
        <f>_xll.qlCalendarAdvance(Calendar,$H3446,B3447,"f",FALSE)</f>
        <v>63641</v>
      </c>
      <c r="I3447" s="177">
        <f>_xll.qlInterestRateIndexValueDate(Index1M,$H3447)</f>
        <v>63643</v>
      </c>
      <c r="J3447" s="182">
        <f>IFERROR(_xll.qlIndexFixing(Index1M,$H3447,TRUE,_xll.ohTrigger(RecalcTrigger,Trigger1M)),NA())</f>
        <v>1.4184811675144326E-2</v>
      </c>
      <c r="K3447" s="44" t="e">
        <f>IFERROR(_xll.qlIndexFixing(Index3M,H3447,TRUE,_xll.ohTrigger(RecalcTrigger,Trigger3M)),NA())</f>
        <v>#N/A</v>
      </c>
      <c r="L3447" s="44">
        <f>IFERROR(_xll.qlIndexFixing(Index6M,$H3447,TRUE,_xll.ohTrigger(RecalcTrigger,Trigger6M)),NA())</f>
        <v>1.4902104157556873E-2</v>
      </c>
      <c r="M3447" s="183">
        <f>IFERROR(_xll.qlIndexFixing(Index1Y,$H3447,TRUE,_xll.ohTrigger(RecalcTrigger,Trigger1Y)),NA())</f>
        <v>1.4870091520597123E-2</v>
      </c>
      <c r="N3447" s="182">
        <f>IFERROR(_xll.qlIndexFixing(ONIndex1M,I3447,TRUE,_xll.ohTrigger(RecalcTrigger,Trigger1M)),NA())</f>
        <v>1.4174124597712279E-2</v>
      </c>
      <c r="O3447" s="44" t="e">
        <f>IFERROR(_xll.qlIndexFixing(ONIndex3M,I3447,TRUE,_xll.ohTrigger(RecalcTrigger,Trigger3M)),NA())</f>
        <v>#N/A</v>
      </c>
      <c r="P3447" s="44">
        <f>IFERROR(_xll.qlIndexFixing(ONIndex6M,I3447,TRUE,_xll.ohTrigger(RecalcTrigger,Trigger6M)),NA())</f>
        <v>1.4820316921202448E-2</v>
      </c>
      <c r="Q3447" s="183">
        <f>IFERROR(_xll.qlIndexFixing(ONIndex1Y,I3447,TRUE,_xll.ohTrigger(RecalcTrigger,Trigger1Y)),NA())</f>
        <v>1.4730383764600674E-2</v>
      </c>
    </row>
    <row r="3448" spans="2:17" x14ac:dyDescent="0.2">
      <c r="B3448" s="39" t="s">
        <v>42</v>
      </c>
      <c r="D3448" s="42">
        <f>_xll.qlCalendarAdvance(Calendar,$D3447,B3448,"f",FALSE)</f>
        <v>63648</v>
      </c>
      <c r="E3448" s="177">
        <f>_xll.qlInterestRateIndexValueDate(IndexON,D3448)</f>
        <v>63648</v>
      </c>
      <c r="F3448" s="193">
        <f>IFERROR(_xll.qlIndexFixing(IndexON,D3448,TRUE,_xll.ohTrigger(RecalcTrigger,TriggerON)),NA())</f>
        <v>1.4207099228578102E-2</v>
      </c>
      <c r="H3448" s="42">
        <f>_xll.qlCalendarAdvance(Calendar,$H3447,B3448,"f",FALSE)</f>
        <v>63648</v>
      </c>
      <c r="I3448" s="177">
        <f>_xll.qlInterestRateIndexValueDate(Index1M,$H3448)</f>
        <v>63650</v>
      </c>
      <c r="J3448" s="182">
        <f>IFERROR(_xll.qlIndexFixing(Index1M,$H3448,TRUE,_xll.ohTrigger(RecalcTrigger,Trigger1M)),NA())</f>
        <v>1.4186271363083877E-2</v>
      </c>
      <c r="K3448" s="44" t="e">
        <f>IFERROR(_xll.qlIndexFixing(Index3M,H3448,TRUE,_xll.ohTrigger(RecalcTrigger,Trigger3M)),NA())</f>
        <v>#N/A</v>
      </c>
      <c r="L3448" s="44">
        <f>IFERROR(_xll.qlIndexFixing(Index6M,$H3448,TRUE,_xll.ohTrigger(RecalcTrigger,Trigger6M)),NA())</f>
        <v>1.4905463235546729E-2</v>
      </c>
      <c r="M3448" s="183">
        <f>IFERROR(_xll.qlIndexFixing(Index1Y,$H3448,TRUE,_xll.ohTrigger(RecalcTrigger,Trigger1Y)),NA())</f>
        <v>1.4872537592974027E-2</v>
      </c>
      <c r="N3448" s="182">
        <f>IFERROR(_xll.qlIndexFixing(ONIndex1M,I3448,TRUE,_xll.ohTrigger(RecalcTrigger,Trigger1M)),NA())</f>
        <v>1.4175607337563179E-2</v>
      </c>
      <c r="O3448" s="44" t="e">
        <f>IFERROR(_xll.qlIndexFixing(ONIndex3M,I3448,TRUE,_xll.ohTrigger(RecalcTrigger,Trigger3M)),NA())</f>
        <v>#N/A</v>
      </c>
      <c r="P3448" s="44">
        <f>IFERROR(_xll.qlIndexFixing(ONIndex6M,I3448,TRUE,_xll.ohTrigger(RecalcTrigger,Trigger6M)),NA())</f>
        <v>1.4822638079827755E-2</v>
      </c>
      <c r="Q3448" s="183">
        <f>IFERROR(_xll.qlIndexFixing(ONIndex1Y,I3448,TRUE,_xll.ohTrigger(RecalcTrigger,Trigger1Y)),NA())</f>
        <v>1.4731871221638215E-2</v>
      </c>
    </row>
    <row r="3449" spans="2:17" x14ac:dyDescent="0.2">
      <c r="B3449" s="39" t="s">
        <v>42</v>
      </c>
      <c r="D3449" s="42">
        <f>_xll.qlCalendarAdvance(Calendar,$D3448,B3449,"f",FALSE)</f>
        <v>63655</v>
      </c>
      <c r="E3449" s="177">
        <f>_xll.qlInterestRateIndexValueDate(IndexON,D3449)</f>
        <v>63655</v>
      </c>
      <c r="F3449" s="193">
        <f>IFERROR(_xll.qlIndexFixing(IndexON,D3449,TRUE,_xll.ohTrigger(RecalcTrigger,TriggerON)),NA())</f>
        <v>1.4208288185351137E-2</v>
      </c>
      <c r="H3449" s="42">
        <f>_xll.qlCalendarAdvance(Calendar,$H3448,B3449,"f",FALSE)</f>
        <v>63655</v>
      </c>
      <c r="I3449" s="177">
        <f>_xll.qlInterestRateIndexValueDate(Index1M,$H3449)</f>
        <v>63661</v>
      </c>
      <c r="J3449" s="182">
        <f>IFERROR(_xll.qlIndexFixing(Index1M,$H3449,TRUE,_xll.ohTrigger(RecalcTrigger,Trigger1M)),NA())</f>
        <v>1.4188152598553216E-2</v>
      </c>
      <c r="K3449" s="44" t="e">
        <f>IFERROR(_xll.qlIndexFixing(Index3M,H3449,TRUE,_xll.ohTrigger(RecalcTrigger,Trigger3M)),NA())</f>
        <v>#N/A</v>
      </c>
      <c r="L3449" s="44">
        <f>IFERROR(_xll.qlIndexFixing(Index6M,$H3449,TRUE,_xll.ohTrigger(RecalcTrigger,Trigger6M)),NA())</f>
        <v>1.490770930784608E-2</v>
      </c>
      <c r="M3449" s="183">
        <f>IFERROR(_xll.qlIndexFixing(Index1Y,$H3449,TRUE,_xll.ohTrigger(RecalcTrigger,Trigger1Y)),NA())</f>
        <v>1.4872967774967383E-2</v>
      </c>
      <c r="N3449" s="182">
        <f>IFERROR(_xll.qlIndexFixing(ONIndex1M,I3449,TRUE,_xll.ohTrigger(RecalcTrigger,Trigger1M)),NA())</f>
        <v>1.4177490574489582E-2</v>
      </c>
      <c r="O3449" s="44" t="e">
        <f>IFERROR(_xll.qlIndexFixing(ONIndex3M,I3449,TRUE,_xll.ohTrigger(RecalcTrigger,Trigger3M)),NA())</f>
        <v>#N/A</v>
      </c>
      <c r="P3449" s="44">
        <f>IFERROR(_xll.qlIndexFixing(ONIndex6M,I3449,TRUE,_xll.ohTrigger(RecalcTrigger,Trigger6M)),NA())</f>
        <v>1.4825586197417806E-2</v>
      </c>
      <c r="Q3449" s="183">
        <f>IFERROR(_xll.qlIndexFixing(ONIndex1Y,I3449,TRUE,_xll.ohTrigger(RecalcTrigger,Trigger1Y)),NA())</f>
        <v>1.4733754926590237E-2</v>
      </c>
    </row>
    <row r="3450" spans="2:17" x14ac:dyDescent="0.2">
      <c r="B3450" s="39" t="s">
        <v>42</v>
      </c>
      <c r="D3450" s="42">
        <f>_xll.qlCalendarAdvance(Calendar,$D3449,B3450,"f",FALSE)</f>
        <v>63662</v>
      </c>
      <c r="E3450" s="177">
        <f>_xll.qlInterestRateIndexValueDate(IndexON,D3450)</f>
        <v>63662</v>
      </c>
      <c r="F3450" s="193">
        <f>IFERROR(_xll.qlIndexFixing(IndexON,D3450,TRUE,_xll.ohTrigger(RecalcTrigger,TriggerON)),NA())</f>
        <v>1.4209464492642709E-2</v>
      </c>
      <c r="H3450" s="42">
        <f>_xll.qlCalendarAdvance(Calendar,$H3449,B3450,"f",FALSE)</f>
        <v>63662</v>
      </c>
      <c r="I3450" s="177">
        <f>_xll.qlInterestRateIndexValueDate(Index1M,$H3450)</f>
        <v>63664</v>
      </c>
      <c r="J3450" s="182">
        <f>IFERROR(_xll.qlIndexFixing(Index1M,$H3450,TRUE,_xll.ohTrigger(RecalcTrigger,Trigger1M)),NA())</f>
        <v>1.4189143310171766E-2</v>
      </c>
      <c r="K3450" s="44" t="e">
        <f>IFERROR(_xll.qlIndexFixing(Index3M,H3450,TRUE,_xll.ohTrigger(RecalcTrigger,Trigger3M)),NA())</f>
        <v>#N/A</v>
      </c>
      <c r="L3450" s="44">
        <f>IFERROR(_xll.qlIndexFixing(Index6M,$H3450,TRUE,_xll.ohTrigger(RecalcTrigger,Trigger6M)),NA())</f>
        <v>1.4909433174111857E-2</v>
      </c>
      <c r="M3450" s="183">
        <f>IFERROR(_xll.qlIndexFixing(Index1Y,$H3450,TRUE,_xll.ohTrigger(RecalcTrigger,Trigger1Y)),NA())</f>
        <v>1.4874093188627585E-2</v>
      </c>
      <c r="N3450" s="182">
        <f>IFERROR(_xll.qlIndexFixing(ONIndex1M,I3450,TRUE,_xll.ohTrigger(RecalcTrigger,Trigger1M)),NA())</f>
        <v>1.4178525550914145E-2</v>
      </c>
      <c r="O3450" s="44" t="e">
        <f>IFERROR(_xll.qlIndexFixing(ONIndex3M,I3450,TRUE,_xll.ohTrigger(RecalcTrigger,Trigger3M)),NA())</f>
        <v>#N/A</v>
      </c>
      <c r="P3450" s="44">
        <f>IFERROR(_xll.qlIndexFixing(ONIndex6M,I3450,TRUE,_xll.ohTrigger(RecalcTrigger,Trigger6M)),NA())</f>
        <v>1.4827206403786874E-2</v>
      </c>
      <c r="Q3450" s="183">
        <f>IFERROR(_xll.qlIndexFixing(ONIndex1Y,I3450,TRUE,_xll.ohTrigger(RecalcTrigger,Trigger1Y)),NA())</f>
        <v>1.4734787438426267E-2</v>
      </c>
    </row>
    <row r="3451" spans="2:17" x14ac:dyDescent="0.2">
      <c r="B3451" s="39" t="s">
        <v>42</v>
      </c>
      <c r="D3451" s="42">
        <f>_xll.qlCalendarAdvance(Calendar,$D3450,B3451,"f",FALSE)</f>
        <v>63669</v>
      </c>
      <c r="E3451" s="177">
        <f>_xll.qlInterestRateIndexValueDate(IndexON,D3451)</f>
        <v>63669</v>
      </c>
      <c r="F3451" s="193">
        <f>IFERROR(_xll.qlIndexFixing(IndexON,D3451,TRUE,_xll.ohTrigger(RecalcTrigger,TriggerON)),NA())</f>
        <v>1.421062813198759E-2</v>
      </c>
      <c r="H3451" s="42">
        <f>_xll.qlCalendarAdvance(Calendar,$H3450,B3451,"f",FALSE)</f>
        <v>63669</v>
      </c>
      <c r="I3451" s="177">
        <f>_xll.qlInterestRateIndexValueDate(Index1M,$H3451)</f>
        <v>63671</v>
      </c>
      <c r="J3451" s="182">
        <f>IFERROR(_xll.qlIndexFixing(Index1M,$H3451,TRUE,_xll.ohTrigger(RecalcTrigger,Trigger1M)),NA())</f>
        <v>1.4190555523908684E-2</v>
      </c>
      <c r="K3451" s="44" t="e">
        <f>IFERROR(_xll.qlIndexFixing(Index3M,H3451,TRUE,_xll.ohTrigger(RecalcTrigger,Trigger3M)),NA())</f>
        <v>#N/A</v>
      </c>
      <c r="L3451" s="44">
        <f>IFERROR(_xll.qlIndexFixing(Index6M,$H3451,TRUE,_xll.ohTrigger(RecalcTrigger,Trigger6M)),NA())</f>
        <v>1.4911380121865575E-2</v>
      </c>
      <c r="M3451" s="183">
        <f>IFERROR(_xll.qlIndexFixing(Index1Y,$H3451,TRUE,_xll.ohTrigger(RecalcTrigger,Trigger1Y)),NA())</f>
        <v>1.4875021405569804E-2</v>
      </c>
      <c r="N3451" s="182">
        <f>IFERROR(_xll.qlIndexFixing(ONIndex1M,I3451,TRUE,_xll.ohTrigger(RecalcTrigger,Trigger1M)),NA())</f>
        <v>1.418016474969086E-2</v>
      </c>
      <c r="O3451" s="44" t="e">
        <f>IFERROR(_xll.qlIndexFixing(ONIndex3M,I3451,TRUE,_xll.ohTrigger(RecalcTrigger,Trigger3M)),NA())</f>
        <v>#N/A</v>
      </c>
      <c r="P3451" s="44">
        <f>IFERROR(_xll.qlIndexFixing(ONIndex6M,I3451,TRUE,_xll.ohTrigger(RecalcTrigger,Trigger6M)),NA())</f>
        <v>1.4829772491209425E-2</v>
      </c>
      <c r="Q3451" s="183">
        <f>IFERROR(_xll.qlIndexFixing(ONIndex1Y,I3451,TRUE,_xll.ohTrigger(RecalcTrigger,Trigger1Y)),NA())</f>
        <v>1.4736418639760274E-2</v>
      </c>
    </row>
    <row r="3452" spans="2:17" x14ac:dyDescent="0.2">
      <c r="B3452" s="39" t="s">
        <v>42</v>
      </c>
      <c r="D3452" s="42">
        <f>_xll.qlCalendarAdvance(Calendar,$D3451,B3452,"f",FALSE)</f>
        <v>63676</v>
      </c>
      <c r="E3452" s="177">
        <f>_xll.qlInterestRateIndexValueDate(IndexON,D3452)</f>
        <v>63676</v>
      </c>
      <c r="F3452" s="193">
        <f>IFERROR(_xll.qlIndexFixing(IndexON,D3452,TRUE,_xll.ohTrigger(RecalcTrigger,TriggerON)),NA())</f>
        <v>1.4211779085639975E-2</v>
      </c>
      <c r="H3452" s="42">
        <f>_xll.qlCalendarAdvance(Calendar,$H3451,B3452,"f",FALSE)</f>
        <v>63676</v>
      </c>
      <c r="I3452" s="177">
        <f>_xll.qlInterestRateIndexValueDate(Index1M,$H3452)</f>
        <v>63678</v>
      </c>
      <c r="J3452" s="182">
        <f>IFERROR(_xll.qlIndexFixing(Index1M,$H3452,TRUE,_xll.ohTrigger(RecalcTrigger,Trigger1M)),NA())</f>
        <v>1.4191951867499115E-2</v>
      </c>
      <c r="K3452" s="44" t="e">
        <f>IFERROR(_xll.qlIndexFixing(Index3M,H3452,TRUE,_xll.ohTrigger(RecalcTrigger,Trigger3M)),NA())</f>
        <v>#N/A</v>
      </c>
      <c r="L3452" s="44">
        <f>IFERROR(_xll.qlIndexFixing(Index6M,$H3452,TRUE,_xll.ohTrigger(RecalcTrigger,Trigger6M)),NA())</f>
        <v>1.4913301674150217E-2</v>
      </c>
      <c r="M3452" s="183">
        <f>IFERROR(_xll.qlIndexFixing(Index1Y,$H3452,TRUE,_xll.ohTrigger(RecalcTrigger,Trigger1Y)),NA())</f>
        <v>1.4875928954650704E-2</v>
      </c>
      <c r="N3452" s="182">
        <f>IFERROR(_xll.qlIndexFixing(ONIndex1M,I3452,TRUE,_xll.ohTrigger(RecalcTrigger,Trigger1M)),NA())</f>
        <v>1.4181380591358206E-2</v>
      </c>
      <c r="O3452" s="44" t="e">
        <f>IFERROR(_xll.qlIndexFixing(ONIndex3M,I3452,TRUE,_xll.ohTrigger(RecalcTrigger,Trigger3M)),NA())</f>
        <v>#N/A</v>
      </c>
      <c r="P3452" s="44">
        <f>IFERROR(_xll.qlIndexFixing(ONIndex6M,I3452,TRUE,_xll.ohTrigger(RecalcTrigger,Trigger6M)),NA())</f>
        <v>1.4831675833333335E-2</v>
      </c>
      <c r="Q3452" s="183">
        <f>IFERROR(_xll.qlIndexFixing(ONIndex1Y,I3452,TRUE,_xll.ohTrigger(RecalcTrigger,Trigger1Y)),NA())</f>
        <v>1.4737625204608307E-2</v>
      </c>
    </row>
    <row r="3453" spans="2:17" x14ac:dyDescent="0.2">
      <c r="B3453" s="39" t="s">
        <v>42</v>
      </c>
      <c r="D3453" s="42">
        <f>_xll.qlCalendarAdvance(Calendar,$D3452,B3453,"f",FALSE)</f>
        <v>63683</v>
      </c>
      <c r="E3453" s="177">
        <f>_xll.qlInterestRateIndexValueDate(IndexON,D3453)</f>
        <v>63683</v>
      </c>
      <c r="F3453" s="193">
        <f>IFERROR(_xll.qlIndexFixing(IndexON,D3453,TRUE,_xll.ohTrigger(RecalcTrigger,TriggerON)),NA())</f>
        <v>1.4212917334894826E-2</v>
      </c>
      <c r="H3453" s="42">
        <f>_xll.qlCalendarAdvance(Calendar,$H3452,B3453,"f",FALSE)</f>
        <v>63683</v>
      </c>
      <c r="I3453" s="177">
        <f>_xll.qlInterestRateIndexValueDate(Index1M,$H3453)</f>
        <v>63685</v>
      </c>
      <c r="J3453" s="182">
        <f>IFERROR(_xll.qlIndexFixing(Index1M,$H3453,TRUE,_xll.ohTrigger(RecalcTrigger,Trigger1M)),NA())</f>
        <v>1.4193332318246377E-2</v>
      </c>
      <c r="K3453" s="44" t="e">
        <f>IFERROR(_xll.qlIndexFixing(Index3M,H3453,TRUE,_xll.ohTrigger(RecalcTrigger,Trigger3M)),NA())</f>
        <v>#N/A</v>
      </c>
      <c r="L3453" s="44">
        <f>IFERROR(_xll.qlIndexFixing(Index6M,$H3453,TRUE,_xll.ohTrigger(RecalcTrigger,Trigger6M)),NA())</f>
        <v>1.4915197795128499E-2</v>
      </c>
      <c r="M3453" s="183">
        <f>IFERROR(_xll.qlIndexFixing(Index1Y,$H3453,TRUE,_xll.ohTrigger(RecalcTrigger,Trigger1Y)),NA())</f>
        <v>1.4876815807233573E-2</v>
      </c>
      <c r="N3453" s="182">
        <f>IFERROR(_xll.qlIndexFixing(ONIndex1M,I3453,TRUE,_xll.ohTrigger(RecalcTrigger,Trigger1M)),NA())</f>
        <v>1.418278436485565E-2</v>
      </c>
      <c r="O3453" s="44" t="e">
        <f>IFERROR(_xll.qlIndexFixing(ONIndex3M,I3453,TRUE,_xll.ohTrigger(RecalcTrigger,Trigger3M)),NA())</f>
        <v>#N/A</v>
      </c>
      <c r="P3453" s="44">
        <f>IFERROR(_xll.qlIndexFixing(ONIndex6M,I3453,TRUE,_xll.ohTrigger(RecalcTrigger,Trigger6M)),NA())</f>
        <v>1.4833873373882867E-2</v>
      </c>
      <c r="Q3453" s="183">
        <f>IFERROR(_xll.qlIndexFixing(ONIndex1Y,I3453,TRUE,_xll.ohTrigger(RecalcTrigger,Trigger1Y)),NA())</f>
        <v>1.4739014598168509E-2</v>
      </c>
    </row>
    <row r="3454" spans="2:17" x14ac:dyDescent="0.2">
      <c r="B3454" s="39" t="s">
        <v>42</v>
      </c>
      <c r="D3454" s="42">
        <f>_xll.qlCalendarAdvance(Calendar,$D3453,B3454,"f",FALSE)</f>
        <v>63690</v>
      </c>
      <c r="E3454" s="177">
        <f>_xll.qlInterestRateIndexValueDate(IndexON,D3454)</f>
        <v>63690</v>
      </c>
      <c r="F3454" s="193">
        <f>IFERROR(_xll.qlIndexFixing(IndexON,D3454,TRUE,_xll.ohTrigger(RecalcTrigger,TriggerON)),NA())</f>
        <v>1.4214042861846465E-2</v>
      </c>
      <c r="H3454" s="42">
        <f>_xll.qlCalendarAdvance(Calendar,$H3453,B3454,"f",FALSE)</f>
        <v>63690</v>
      </c>
      <c r="I3454" s="177">
        <f>_xll.qlInterestRateIndexValueDate(Index1M,$H3454)</f>
        <v>63692</v>
      </c>
      <c r="J3454" s="182">
        <f>IFERROR(_xll.qlIndexFixing(Index1M,$H3454,TRUE,_xll.ohTrigger(RecalcTrigger,Trigger1M)),NA())</f>
        <v>1.4194696853438313E-2</v>
      </c>
      <c r="K3454" s="44" t="e">
        <f>IFERROR(_xll.qlIndexFixing(Index3M,H3454,TRUE,_xll.ohTrigger(RecalcTrigger,Trigger3M)),NA())</f>
        <v>#N/A</v>
      </c>
      <c r="L3454" s="44">
        <f>IFERROR(_xll.qlIndexFixing(Index6M,$H3454,TRUE,_xll.ohTrigger(RecalcTrigger,Trigger6M)),NA())</f>
        <v>1.4917068448964873E-2</v>
      </c>
      <c r="M3454" s="183">
        <f>IFERROR(_xll.qlIndexFixing(Index1Y,$H3454,TRUE,_xll.ohTrigger(RecalcTrigger,Trigger1Y)),NA())</f>
        <v>1.4877681934683008E-2</v>
      </c>
      <c r="N3454" s="182">
        <f>IFERROR(_xll.qlIndexFixing(ONIndex1M,I3454,TRUE,_xll.ohTrigger(RecalcTrigger,Trigger1M)),NA())</f>
        <v>1.4184172277120766E-2</v>
      </c>
      <c r="O3454" s="44" t="e">
        <f>IFERROR(_xll.qlIndexFixing(ONIndex3M,I3454,TRUE,_xll.ohTrigger(RecalcTrigger,Trigger3M)),NA())</f>
        <v>#N/A</v>
      </c>
      <c r="P3454" s="44">
        <f>IFERROR(_xll.qlIndexFixing(ONIndex6M,I3454,TRUE,_xll.ohTrigger(RecalcTrigger,Trigger6M)),NA())</f>
        <v>1.483604608453426E-2</v>
      </c>
      <c r="Q3454" s="183">
        <f>IFERROR(_xll.qlIndexFixing(ONIndex1Y,I3454,TRUE,_xll.ohTrigger(RecalcTrigger,Trigger1Y)),NA())</f>
        <v>1.4740384294684716E-2</v>
      </c>
    </row>
    <row r="3455" spans="2:17" x14ac:dyDescent="0.2">
      <c r="B3455" s="39" t="s">
        <v>42</v>
      </c>
      <c r="D3455" s="42">
        <f>_xll.qlCalendarAdvance(Calendar,$D3454,B3455,"f",FALSE)</f>
        <v>63697</v>
      </c>
      <c r="E3455" s="177">
        <f>_xll.qlInterestRateIndexValueDate(IndexON,D3455)</f>
        <v>63697</v>
      </c>
      <c r="F3455" s="193">
        <f>IFERROR(_xll.qlIndexFixing(IndexON,D3455,TRUE,_xll.ohTrigger(RecalcTrigger,TriggerON)),NA())</f>
        <v>1.4215155648189537E-2</v>
      </c>
      <c r="H3455" s="42">
        <f>_xll.qlCalendarAdvance(Calendar,$H3454,B3455,"f",FALSE)</f>
        <v>63697</v>
      </c>
      <c r="I3455" s="177">
        <f>_xll.qlInterestRateIndexValueDate(Index1M,$H3455)</f>
        <v>63699</v>
      </c>
      <c r="J3455" s="182">
        <f>IFERROR(_xll.qlIndexFixing(Index1M,$H3455,TRUE,_xll.ohTrigger(RecalcTrigger,Trigger1M)),NA())</f>
        <v>1.4196045450375661E-2</v>
      </c>
      <c r="K3455" s="44" t="e">
        <f>IFERROR(_xll.qlIndexFixing(Index3M,H3455,TRUE,_xll.ohTrigger(RecalcTrigger,Trigger3M)),NA())</f>
        <v>#N/A</v>
      </c>
      <c r="L3455" s="44">
        <f>IFERROR(_xll.qlIndexFixing(Index6M,$H3455,TRUE,_xll.ohTrigger(RecalcTrigger,Trigger6M)),NA())</f>
        <v>1.4918913599824219E-2</v>
      </c>
      <c r="M3455" s="183">
        <f>IFERROR(_xll.qlIndexFixing(Index1Y,$H3455,TRUE,_xll.ohTrigger(RecalcTrigger,Trigger1Y)),NA())</f>
        <v>1.4878527308363384E-2</v>
      </c>
      <c r="N3455" s="182">
        <f>IFERROR(_xll.qlIndexFixing(ONIndex1M,I3455,TRUE,_xll.ohTrigger(RecalcTrigger,Trigger1M)),NA())</f>
        <v>1.4185544305451714E-2</v>
      </c>
      <c r="O3455" s="44" t="e">
        <f>IFERROR(_xll.qlIndexFixing(ONIndex3M,I3455,TRUE,_xll.ohTrigger(RecalcTrigger,Trigger3M)),NA())</f>
        <v>#N/A</v>
      </c>
      <c r="P3455" s="44">
        <f>IFERROR(_xll.qlIndexFixing(ONIndex6M,I3455,TRUE,_xll.ohTrigger(RecalcTrigger,Trigger6M)),NA())</f>
        <v>1.4838193929476162E-2</v>
      </c>
      <c r="Q3455" s="183">
        <f>IFERROR(_xll.qlIndexFixing(ONIndex1Y,I3455,TRUE,_xll.ohTrigger(RecalcTrigger,Trigger1Y)),NA())</f>
        <v>1.4741734265939499E-2</v>
      </c>
    </row>
    <row r="3456" spans="2:17" x14ac:dyDescent="0.2">
      <c r="B3456" s="39" t="s">
        <v>42</v>
      </c>
      <c r="D3456" s="42">
        <f>_xll.qlCalendarAdvance(Calendar,$D3455,B3456,"f",FALSE)</f>
        <v>63704</v>
      </c>
      <c r="E3456" s="177">
        <f>_xll.qlInterestRateIndexValueDate(IndexON,D3456)</f>
        <v>63704</v>
      </c>
      <c r="F3456" s="193">
        <f>IFERROR(_xll.qlIndexFixing(IndexON,D3456,TRUE,_xll.ohTrigger(RecalcTrigger,TriggerON)),NA())</f>
        <v>1.4216255675858491E-2</v>
      </c>
      <c r="H3456" s="42">
        <f>_xll.qlCalendarAdvance(Calendar,$H3455,B3456,"f",FALSE)</f>
        <v>63704</v>
      </c>
      <c r="I3456" s="177">
        <f>_xll.qlInterestRateIndexValueDate(Index1M,$H3456)</f>
        <v>63706</v>
      </c>
      <c r="J3456" s="182">
        <f>IFERROR(_xll.qlIndexFixing(Index1M,$H3456,TRUE,_xll.ohTrigger(RecalcTrigger,Trigger1M)),NA())</f>
        <v>1.4197378086351424E-2</v>
      </c>
      <c r="K3456" s="44" t="e">
        <f>IFERROR(_xll.qlIndexFixing(Index3M,H3456,TRUE,_xll.ohTrigger(RecalcTrigger,Trigger3M)),NA())</f>
        <v>#N/A</v>
      </c>
      <c r="L3456" s="44">
        <f>IFERROR(_xll.qlIndexFixing(Index6M,$H3456,TRUE,_xll.ohTrigger(RecalcTrigger,Trigger6M)),NA())</f>
        <v>1.4920733211872716E-2</v>
      </c>
      <c r="M3456" s="183">
        <f>IFERROR(_xll.qlIndexFixing(Index1Y,$H3456,TRUE,_xll.ohTrigger(RecalcTrigger,Trigger1Y)),NA())</f>
        <v>1.4879351899642131E-2</v>
      </c>
      <c r="N3456" s="182">
        <f>IFERROR(_xll.qlIndexFixing(ONIndex1M,I3456,TRUE,_xll.ohTrigger(RecalcTrigger,Trigger1M)),NA())</f>
        <v>1.4186900427146654E-2</v>
      </c>
      <c r="O3456" s="44" t="e">
        <f>IFERROR(_xll.qlIndexFixing(ONIndex3M,I3456,TRUE,_xll.ohTrigger(RecalcTrigger,Trigger3M)),NA())</f>
        <v>#N/A</v>
      </c>
      <c r="P3456" s="44">
        <f>IFERROR(_xll.qlIndexFixing(ONIndex6M,I3456,TRUE,_xll.ohTrigger(RecalcTrigger,Trigger6M)),NA())</f>
        <v>1.4840316873536707E-2</v>
      </c>
      <c r="Q3456" s="183">
        <f>IFERROR(_xll.qlIndexFixing(ONIndex1Y,I3456,TRUE,_xll.ohTrigger(RecalcTrigger,Trigger1Y)),NA())</f>
        <v>1.4743064483555557E-2</v>
      </c>
    </row>
    <row r="3457" spans="2:17" x14ac:dyDescent="0.2">
      <c r="B3457" s="39" t="s">
        <v>42</v>
      </c>
      <c r="D3457" s="42">
        <f>_xll.qlCalendarAdvance(Calendar,$D3456,B3457,"f",FALSE)</f>
        <v>63711</v>
      </c>
      <c r="E3457" s="177">
        <f>_xll.qlInterestRateIndexValueDate(IndexON,D3457)</f>
        <v>63711</v>
      </c>
      <c r="F3457" s="193">
        <f>IFERROR(_xll.qlIndexFixing(IndexON,D3457,TRUE,_xll.ohTrigger(RecalcTrigger,TriggerON)),NA())</f>
        <v>1.4217342926308163E-2</v>
      </c>
      <c r="H3457" s="42">
        <f>_xll.qlCalendarAdvance(Calendar,$H3456,B3457,"f",FALSE)</f>
        <v>63711</v>
      </c>
      <c r="I3457" s="177">
        <f>_xll.qlInterestRateIndexValueDate(Index1M,$H3457)</f>
        <v>63713</v>
      </c>
      <c r="J3457" s="182">
        <f>IFERROR(_xll.qlIndexFixing(Index1M,$H3457,TRUE,_xll.ohTrigger(RecalcTrigger,Trigger1M)),NA())</f>
        <v>1.4198694738663763E-2</v>
      </c>
      <c r="K3457" s="44" t="e">
        <f>IFERROR(_xll.qlIndexFixing(Index3M,H3457,TRUE,_xll.ohTrigger(RecalcTrigger,Trigger3M)),NA())</f>
        <v>#N/A</v>
      </c>
      <c r="L3457" s="44">
        <f>IFERROR(_xll.qlIndexFixing(Index6M,$H3457,TRUE,_xll.ohTrigger(RecalcTrigger,Trigger6M)),NA())</f>
        <v>1.492252724927654E-2</v>
      </c>
      <c r="M3457" s="183">
        <f>IFERROR(_xll.qlIndexFixing(Index1Y,$H3457,TRUE,_xll.ohTrigger(RecalcTrigger,Trigger1Y)),NA())</f>
        <v>1.4880155679887109E-2</v>
      </c>
      <c r="N3457" s="182">
        <f>IFERROR(_xll.qlIndexFixing(ONIndex1M,I3457,TRUE,_xll.ohTrigger(RecalcTrigger,Trigger1M)),NA())</f>
        <v>1.4188240619583681E-2</v>
      </c>
      <c r="O3457" s="44" t="e">
        <f>IFERROR(_xll.qlIndexFixing(ONIndex3M,I3457,TRUE,_xll.ohTrigger(RecalcTrigger,Trigger3M)),NA())</f>
        <v>#N/A</v>
      </c>
      <c r="P3457" s="44">
        <f>IFERROR(_xll.qlIndexFixing(ONIndex6M,I3457,TRUE,_xll.ohTrigger(RecalcTrigger,Trigger6M)),NA())</f>
        <v>1.4842414880904542E-2</v>
      </c>
      <c r="Q3457" s="183">
        <f>IFERROR(_xll.qlIndexFixing(ONIndex1Y,I3457,TRUE,_xll.ohTrigger(RecalcTrigger,Trigger1Y)),NA())</f>
        <v>1.4744374919795078E-2</v>
      </c>
    </row>
    <row r="3458" spans="2:17" x14ac:dyDescent="0.2">
      <c r="B3458" s="39" t="s">
        <v>42</v>
      </c>
      <c r="D3458" s="42">
        <f>_xll.qlCalendarAdvance(Calendar,$D3457,B3458,"f",FALSE)</f>
        <v>63718</v>
      </c>
      <c r="E3458" s="177">
        <f>_xll.qlInterestRateIndexValueDate(IndexON,D3458)</f>
        <v>63718</v>
      </c>
      <c r="F3458" s="193">
        <f>IFERROR(_xll.qlIndexFixing(IndexON,D3458,TRUE,_xll.ohTrigger(RecalcTrigger,TriggerON)),NA())</f>
        <v>1.4218417381792747E-2</v>
      </c>
      <c r="H3458" s="42">
        <f>_xll.qlCalendarAdvance(Calendar,$H3457,B3458,"f",FALSE)</f>
        <v>63718</v>
      </c>
      <c r="I3458" s="177">
        <f>_xll.qlInterestRateIndexValueDate(Index1M,$H3458)</f>
        <v>63720</v>
      </c>
      <c r="J3458" s="182">
        <f>IFERROR(_xll.qlIndexFixing(Index1M,$H3458,TRUE,_xll.ohTrigger(RecalcTrigger,Trigger1M)),NA())</f>
        <v>1.4199995384605681E-2</v>
      </c>
      <c r="K3458" s="44" t="e">
        <f>IFERROR(_xll.qlIndexFixing(Index3M,H3458,TRUE,_xll.ohTrigger(RecalcTrigger,Trigger3M)),NA())</f>
        <v>#N/A</v>
      </c>
      <c r="L3458" s="44">
        <f>IFERROR(_xll.qlIndexFixing(Index6M,$H3458,TRUE,_xll.ohTrigger(RecalcTrigger,Trigger6M)),NA())</f>
        <v>1.4924295676204463E-2</v>
      </c>
      <c r="M3458" s="183">
        <f>IFERROR(_xll.qlIndexFixing(Index1Y,$H3458,TRUE,_xll.ohTrigger(RecalcTrigger,Trigger1Y)),NA())</f>
        <v>1.4880938620467488E-2</v>
      </c>
      <c r="N3458" s="182">
        <f>IFERROR(_xll.qlIndexFixing(ONIndex1M,I3458,TRUE,_xll.ohTrigger(RecalcTrigger,Trigger1M)),NA())</f>
        <v>1.4189564860060955E-2</v>
      </c>
      <c r="O3458" s="44" t="e">
        <f>IFERROR(_xll.qlIndexFixing(ONIndex3M,I3458,TRUE,_xll.ohTrigger(RecalcTrigger,Trigger3M)),NA())</f>
        <v>#N/A</v>
      </c>
      <c r="P3458" s="44">
        <f>IFERROR(_xll.qlIndexFixing(ONIndex6M,I3458,TRUE,_xll.ohTrigger(RecalcTrigger,Trigger6M)),NA())</f>
        <v>1.4844487916247928E-2</v>
      </c>
      <c r="Q3458" s="183">
        <f>IFERROR(_xll.qlIndexFixing(ONIndex1Y,I3458,TRUE,_xll.ohTrigger(RecalcTrigger,Trigger1Y)),NA())</f>
        <v>1.4745665546040954E-2</v>
      </c>
    </row>
    <row r="3459" spans="2:17" x14ac:dyDescent="0.2">
      <c r="B3459" s="39" t="s">
        <v>42</v>
      </c>
      <c r="D3459" s="42">
        <f>_xll.qlCalendarAdvance(Calendar,$D3458,B3459,"f",FALSE)</f>
        <v>63725</v>
      </c>
      <c r="E3459" s="177">
        <f>_xll.qlInterestRateIndexValueDate(IndexON,D3459)</f>
        <v>63725</v>
      </c>
      <c r="F3459" s="193">
        <f>IFERROR(_xll.qlIndexFixing(IndexON,D3459,TRUE,_xll.ohTrigger(RecalcTrigger,TriggerON)),NA())</f>
        <v>1.4219479023687143E-2</v>
      </c>
      <c r="H3459" s="42">
        <f>_xll.qlCalendarAdvance(Calendar,$H3458,B3459,"f",FALSE)</f>
        <v>63725</v>
      </c>
      <c r="I3459" s="177">
        <f>_xll.qlInterestRateIndexValueDate(Index1M,$H3459)</f>
        <v>63727</v>
      </c>
      <c r="J3459" s="182">
        <f>IFERROR(_xll.qlIndexFixing(Index1M,$H3459,TRUE,_xll.ohTrigger(RecalcTrigger,Trigger1M)),NA())</f>
        <v>1.4201280001480491E-2</v>
      </c>
      <c r="K3459" s="44" t="e">
        <f>IFERROR(_xll.qlIndexFixing(Index3M,H3459,TRUE,_xll.ohTrigger(RecalcTrigger,Trigger3M)),NA())</f>
        <v>#N/A</v>
      </c>
      <c r="L3459" s="44">
        <f>IFERROR(_xll.qlIndexFixing(Index6M,$H3459,TRUE,_xll.ohTrigger(RecalcTrigger,Trigger6M)),NA())</f>
        <v>1.4926038456823524E-2</v>
      </c>
      <c r="M3459" s="183">
        <f>IFERROR(_xll.qlIndexFixing(Index1Y,$H3459,TRUE,_xll.ohTrigger(RecalcTrigger,Trigger1Y)),NA())</f>
        <v>1.4881700692752874E-2</v>
      </c>
      <c r="N3459" s="182">
        <f>IFERROR(_xll.qlIndexFixing(ONIndex1M,I3459,TRUE,_xll.ohTrigger(RecalcTrigger,Trigger1M)),NA())</f>
        <v>1.4190873125876635E-2</v>
      </c>
      <c r="O3459" s="44" t="e">
        <f>IFERROR(_xll.qlIndexFixing(ONIndex3M,I3459,TRUE,_xll.ohTrigger(RecalcTrigger,Trigger3M)),NA())</f>
        <v>#N/A</v>
      </c>
      <c r="P3459" s="44">
        <f>IFERROR(_xll.qlIndexFixing(ONIndex6M,I3459,TRUE,_xll.ohTrigger(RecalcTrigger,Trigger6M)),NA())</f>
        <v>1.4846535944075256E-2</v>
      </c>
      <c r="Q3459" s="183">
        <f>IFERROR(_xll.qlIndexFixing(ONIndex1Y,I3459,TRUE,_xll.ohTrigger(RecalcTrigger,Trigger1Y)),NA())</f>
        <v>1.4746936334475436E-2</v>
      </c>
    </row>
    <row r="3460" spans="2:17" x14ac:dyDescent="0.2">
      <c r="B3460" s="39" t="s">
        <v>42</v>
      </c>
      <c r="D3460" s="42">
        <f>_xll.qlCalendarAdvance(Calendar,$D3459,B3460,"f",FALSE)</f>
        <v>63732</v>
      </c>
      <c r="E3460" s="177">
        <f>_xll.qlInterestRateIndexValueDate(IndexON,D3460)</f>
        <v>63732</v>
      </c>
      <c r="F3460" s="193">
        <f>IFERROR(_xll.qlIndexFixing(IndexON,D3460,TRUE,_xll.ohTrigger(RecalcTrigger,TriggerON)),NA())</f>
        <v>1.4220527834085672E-2</v>
      </c>
      <c r="H3460" s="42">
        <f>_xll.qlCalendarAdvance(Calendar,$H3459,B3460,"f",FALSE)</f>
        <v>63732</v>
      </c>
      <c r="I3460" s="177">
        <f>_xll.qlInterestRateIndexValueDate(Index1M,$H3460)</f>
        <v>63734</v>
      </c>
      <c r="J3460" s="182">
        <f>IFERROR(_xll.qlIndexFixing(Index1M,$H3460,TRUE,_xll.ohTrigger(RecalcTrigger,Trigger1M)),NA())</f>
        <v>1.4202917751466038E-2</v>
      </c>
      <c r="K3460" s="44" t="e">
        <f>IFERROR(_xll.qlIndexFixing(Index3M,H3460,TRUE,_xll.ohTrigger(RecalcTrigger,Trigger3M)),NA())</f>
        <v>#N/A</v>
      </c>
      <c r="L3460" s="44">
        <f>IFERROR(_xll.qlIndexFixing(Index6M,$H3460,TRUE,_xll.ohTrigger(RecalcTrigger,Trigger6M)),NA())</f>
        <v>1.4927755555303792E-2</v>
      </c>
      <c r="M3460" s="183">
        <f>IFERROR(_xll.qlIndexFixing(Index1Y,$H3460,TRUE,_xll.ohTrigger(RecalcTrigger,Trigger1Y)),NA())</f>
        <v>1.4881405638411404E-2</v>
      </c>
      <c r="N3460" s="182">
        <f>IFERROR(_xll.qlIndexFixing(ONIndex1M,I3460,TRUE,_xll.ohTrigger(RecalcTrigger,Trigger1M)),NA())</f>
        <v>1.4192165394408818E-2</v>
      </c>
      <c r="O3460" s="44" t="e">
        <f>IFERROR(_xll.qlIndexFixing(ONIndex3M,I3460,TRUE,_xll.ohTrigger(RecalcTrigger,Trigger3M)),NA())</f>
        <v>#N/A</v>
      </c>
      <c r="P3460" s="44">
        <f>IFERROR(_xll.qlIndexFixing(ONIndex6M,I3460,TRUE,_xll.ohTrigger(RecalcTrigger,Trigger6M)),NA())</f>
        <v>1.4848558928974853E-2</v>
      </c>
      <c r="Q3460" s="183">
        <f>IFERROR(_xll.qlIndexFixing(ONIndex1Y,I3460,TRUE,_xll.ohTrigger(RecalcTrigger,Trigger1Y)),NA())</f>
        <v>1.474818725680116E-2</v>
      </c>
    </row>
    <row r="3461" spans="2:17" x14ac:dyDescent="0.2">
      <c r="B3461" s="39" t="s">
        <v>42</v>
      </c>
      <c r="D3461" s="42">
        <f>_xll.qlCalendarAdvance(Calendar,$D3460,B3461,"f",FALSE)</f>
        <v>63739</v>
      </c>
      <c r="E3461" s="177">
        <f>_xll.qlInterestRateIndexValueDate(IndexON,D3461)</f>
        <v>63739</v>
      </c>
      <c r="F3461" s="193">
        <f>IFERROR(_xll.qlIndexFixing(IndexON,D3461,TRUE,_xll.ohTrigger(RecalcTrigger,TriggerON)),NA())</f>
        <v>1.4221563794603043E-2</v>
      </c>
      <c r="H3461" s="42">
        <f>_xll.qlCalendarAdvance(Calendar,$H3460,B3461,"f",FALSE)</f>
        <v>63739</v>
      </c>
      <c r="I3461" s="177">
        <f>_xll.qlInterestRateIndexValueDate(Index1M,$H3461)</f>
        <v>63741</v>
      </c>
      <c r="J3461" s="182">
        <f>IFERROR(_xll.qlIndexFixing(Index1M,$H3461,TRUE,_xll.ohTrigger(RecalcTrigger,Trigger1M)),NA())</f>
        <v>1.4203801057195646E-2</v>
      </c>
      <c r="K3461" s="44" t="e">
        <f>IFERROR(_xll.qlIndexFixing(Index3M,H3461,TRUE,_xll.ohTrigger(RecalcTrigger,Trigger3M)),NA())</f>
        <v>#N/A</v>
      </c>
      <c r="L3461" s="44">
        <f>IFERROR(_xll.qlIndexFixing(Index6M,$H3461,TRUE,_xll.ohTrigger(RecalcTrigger,Trigger6M)),NA())</f>
        <v>1.4929446935815332E-2</v>
      </c>
      <c r="M3461" s="183">
        <f>IFERROR(_xll.qlIndexFixing(Index1Y,$H3461,TRUE,_xll.ohTrigger(RecalcTrigger,Trigger1Y)),NA())</f>
        <v>1.4883162117927973E-2</v>
      </c>
      <c r="N3461" s="182">
        <f>IFERROR(_xll.qlIndexFixing(ONIndex1M,I3461,TRUE,_xll.ohTrigger(RecalcTrigger,Trigger1M)),NA())</f>
        <v>1.4193441642875726E-2</v>
      </c>
      <c r="O3461" s="44" t="e">
        <f>IFERROR(_xll.qlIndexFixing(ONIndex3M,I3461,TRUE,_xll.ohTrigger(RecalcTrigger,Trigger3M)),NA())</f>
        <v>#N/A</v>
      </c>
      <c r="P3461" s="44">
        <f>IFERROR(_xll.qlIndexFixing(ONIndex6M,I3461,TRUE,_xll.ohTrigger(RecalcTrigger,Trigger6M)),NA())</f>
        <v>1.4850556835055428E-2</v>
      </c>
      <c r="Q3461" s="183">
        <f>IFERROR(_xll.qlIndexFixing(ONIndex1Y,I3461,TRUE,_xll.ohTrigger(RecalcTrigger,Trigger1Y)),NA())</f>
        <v>1.4749418284880633E-2</v>
      </c>
    </row>
    <row r="3462" spans="2:17" x14ac:dyDescent="0.2">
      <c r="B3462" s="39" t="s">
        <v>42</v>
      </c>
      <c r="D3462" s="42">
        <f>_xll.qlCalendarAdvance(Calendar,$D3461,B3462,"f",FALSE)</f>
        <v>63746</v>
      </c>
      <c r="E3462" s="177">
        <f>_xll.qlInterestRateIndexValueDate(IndexON,D3462)</f>
        <v>63746</v>
      </c>
      <c r="F3462" s="193">
        <f>IFERROR(_xll.qlIndexFixing(IndexON,D3462,TRUE,_xll.ohTrigger(RecalcTrigger,TriggerON)),NA())</f>
        <v>1.4222586887173705E-2</v>
      </c>
      <c r="H3462" s="42">
        <f>_xll.qlCalendarAdvance(Calendar,$H3461,B3462,"f",FALSE)</f>
        <v>63746</v>
      </c>
      <c r="I3462" s="177">
        <f>_xll.qlInterestRateIndexValueDate(Index1M,$H3462)</f>
        <v>63748</v>
      </c>
      <c r="J3462" s="182">
        <f>IFERROR(_xll.qlIndexFixing(Index1M,$H3462,TRUE,_xll.ohTrigger(RecalcTrigger,Trigger1M)),NA())</f>
        <v>1.4205037450627154E-2</v>
      </c>
      <c r="K3462" s="44" t="e">
        <f>IFERROR(_xll.qlIndexFixing(Index3M,H3462,TRUE,_xll.ohTrigger(RecalcTrigger,Trigger3M)),NA())</f>
        <v>#N/A</v>
      </c>
      <c r="L3462" s="44">
        <f>IFERROR(_xll.qlIndexFixing(Index6M,$H3462,TRUE,_xll.ohTrigger(RecalcTrigger,Trigger6M)),NA())</f>
        <v>1.4931112562529075E-2</v>
      </c>
      <c r="M3462" s="183">
        <f>IFERROR(_xll.qlIndexFixing(Index1Y,$H3462,TRUE,_xll.ohTrigger(RecalcTrigger,Trigger1Y)),NA())</f>
        <v>1.4883861413564084E-2</v>
      </c>
      <c r="N3462" s="182">
        <f>IFERROR(_xll.qlIndexFixing(ONIndex1M,I3462,TRUE,_xll.ohTrigger(RecalcTrigger,Trigger1M)),NA())</f>
        <v>1.4194701848815328E-2</v>
      </c>
      <c r="O3462" s="44" t="e">
        <f>IFERROR(_xll.qlIndexFixing(ONIndex3M,I3462,TRUE,_xll.ohTrigger(RecalcTrigger,Trigger3M)),NA())</f>
        <v>#N/A</v>
      </c>
      <c r="P3462" s="44">
        <f>IFERROR(_xll.qlIndexFixing(ONIndex6M,I3462,TRUE,_xll.ohTrigger(RecalcTrigger,Trigger6M)),NA())</f>
        <v>1.4852529627544797E-2</v>
      </c>
      <c r="Q3462" s="183">
        <f>IFERROR(_xll.qlIndexFixing(ONIndex1Y,I3462,TRUE,_xll.ohTrigger(RecalcTrigger,Trigger1Y)),NA())</f>
        <v>1.4750629390736236E-2</v>
      </c>
    </row>
    <row r="3463" spans="2:17" x14ac:dyDescent="0.2">
      <c r="B3463" s="39" t="s">
        <v>42</v>
      </c>
      <c r="D3463" s="42">
        <f>_xll.qlCalendarAdvance(Calendar,$D3462,B3463,"f",FALSE)</f>
        <v>63753</v>
      </c>
      <c r="E3463" s="177">
        <f>_xll.qlInterestRateIndexValueDate(IndexON,D3463)</f>
        <v>63753</v>
      </c>
      <c r="F3463" s="193">
        <f>IFERROR(_xll.qlIndexFixing(IndexON,D3463,TRUE,_xll.ohTrigger(RecalcTrigger,TriggerON)),NA())</f>
        <v>1.4223597093412366E-2</v>
      </c>
      <c r="H3463" s="42">
        <f>_xll.qlCalendarAdvance(Calendar,$H3462,B3463,"f",FALSE)</f>
        <v>63753</v>
      </c>
      <c r="I3463" s="177">
        <f>_xll.qlInterestRateIndexValueDate(Index1M,$H3463)</f>
        <v>63755</v>
      </c>
      <c r="J3463" s="182">
        <f>IFERROR(_xll.qlIndexFixing(Index1M,$H3463,TRUE,_xll.ohTrigger(RecalcTrigger,Trigger1M)),NA())</f>
        <v>1.4206257724176457E-2</v>
      </c>
      <c r="K3463" s="44" t="e">
        <f>IFERROR(_xll.qlIndexFixing(Index3M,H3463,TRUE,_xll.ohTrigger(RecalcTrigger,Trigger3M)),NA())</f>
        <v>#N/A</v>
      </c>
      <c r="L3463" s="44">
        <f>IFERROR(_xll.qlIndexFixing(Index6M,$H3463,TRUE,_xll.ohTrigger(RecalcTrigger,Trigger6M)),NA())</f>
        <v>1.4932752399618112E-2</v>
      </c>
      <c r="M3463" s="183">
        <f>IFERROR(_xll.qlIndexFixing(Index1Y,$H3463,TRUE,_xll.ohTrigger(RecalcTrigger,Trigger1Y)),NA())</f>
        <v>1.4884539726399085E-2</v>
      </c>
      <c r="N3463" s="182">
        <f>IFERROR(_xll.qlIndexFixing(ONIndex1M,I3463,TRUE,_xll.ohTrigger(RecalcTrigger,Trigger1M)),NA())</f>
        <v>1.4195945989285974E-2</v>
      </c>
      <c r="O3463" s="44" t="e">
        <f>IFERROR(_xll.qlIndexFixing(ONIndex3M,I3463,TRUE,_xll.ohTrigger(RecalcTrigger,Trigger3M)),NA())</f>
        <v>#N/A</v>
      </c>
      <c r="P3463" s="44">
        <f>IFERROR(_xll.qlIndexFixing(ONIndex6M,I3463,TRUE,_xll.ohTrigger(RecalcTrigger,Trigger6M)),NA())</f>
        <v>1.4854477270231925E-2</v>
      </c>
      <c r="Q3463" s="183">
        <f>IFERROR(_xll.qlIndexFixing(ONIndex1Y,I3463,TRUE,_xll.ohTrigger(RecalcTrigger,Trigger1Y)),NA())</f>
        <v>1.4751820545910732E-2</v>
      </c>
    </row>
    <row r="3464" spans="2:17" x14ac:dyDescent="0.2">
      <c r="B3464" s="39" t="s">
        <v>42</v>
      </c>
      <c r="D3464" s="42">
        <f>_xll.qlCalendarAdvance(Calendar,$D3463,B3464,"f",FALSE)</f>
        <v>63760</v>
      </c>
      <c r="E3464" s="177">
        <f>_xll.qlInterestRateIndexValueDate(IndexON,D3464)</f>
        <v>63760</v>
      </c>
      <c r="F3464" s="193">
        <f>IFERROR(_xll.qlIndexFixing(IndexON,D3464,TRUE,_xll.ohTrigger(RecalcTrigger,TriggerON)),NA())</f>
        <v>1.4224594395253476E-2</v>
      </c>
      <c r="H3464" s="42">
        <f>_xll.qlCalendarAdvance(Calendar,$H3463,B3464,"f",FALSE)</f>
        <v>63760</v>
      </c>
      <c r="I3464" s="177">
        <f>_xll.qlInterestRateIndexValueDate(Index1M,$H3464)</f>
        <v>63762</v>
      </c>
      <c r="J3464" s="182">
        <f>IFERROR(_xll.qlIndexFixing(Index1M,$H3464,TRUE,_xll.ohTrigger(RecalcTrigger,Trigger1M)),NA())</f>
        <v>1.4207461855128825E-2</v>
      </c>
      <c r="K3464" s="44" t="e">
        <f>IFERROR(_xll.qlIndexFixing(Index3M,H3464,TRUE,_xll.ohTrigger(RecalcTrigger,Trigger3M)),NA())</f>
        <v>#N/A</v>
      </c>
      <c r="L3464" s="44">
        <f>IFERROR(_xll.qlIndexFixing(Index6M,$H3464,TRUE,_xll.ohTrigger(RecalcTrigger,Trigger6M)),NA())</f>
        <v>1.4934366411254237E-2</v>
      </c>
      <c r="M3464" s="183">
        <f>IFERROR(_xll.qlIndexFixing(Index1Y,$H3464,TRUE,_xll.ohTrigger(RecalcTrigger,Trigger1Y)),NA())</f>
        <v>1.4885197027809334E-2</v>
      </c>
      <c r="N3464" s="182">
        <f>IFERROR(_xll.qlIndexFixing(ONIndex1M,I3464,TRUE,_xll.ohTrigger(RecalcTrigger,Trigger1M)),NA())</f>
        <v>1.4197174041825633E-2</v>
      </c>
      <c r="O3464" s="44" t="e">
        <f>IFERROR(_xll.qlIndexFixing(ONIndex3M,I3464,TRUE,_xll.ohTrigger(RecalcTrigger,Trigger3M)),NA())</f>
        <v>#N/A</v>
      </c>
      <c r="P3464" s="44">
        <f>IFERROR(_xll.qlIndexFixing(ONIndex6M,I3464,TRUE,_xll.ohTrigger(RecalcTrigger,Trigger6M)),NA())</f>
        <v>1.4856399727944947E-2</v>
      </c>
      <c r="Q3464" s="183">
        <f>IFERROR(_xll.qlIndexFixing(ONIndex1Y,I3464,TRUE,_xll.ohTrigger(RecalcTrigger,Trigger1Y)),NA())</f>
        <v>1.4752991722426501E-2</v>
      </c>
    </row>
    <row r="3465" spans="2:17" x14ac:dyDescent="0.2">
      <c r="B3465" s="39" t="s">
        <v>42</v>
      </c>
      <c r="D3465" s="42">
        <f>_xll.qlCalendarAdvance(Calendar,$D3464,B3465,"f",FALSE)</f>
        <v>63767</v>
      </c>
      <c r="E3465" s="177">
        <f>_xll.qlInterestRateIndexValueDate(IndexON,D3465)</f>
        <v>63767</v>
      </c>
      <c r="F3465" s="193">
        <f>IFERROR(_xll.qlIndexFixing(IndexON,D3465,TRUE,_xll.ohTrigger(RecalcTrigger,TriggerON)),NA())</f>
        <v>1.4225578774471614E-2</v>
      </c>
      <c r="H3465" s="42">
        <f>_xll.qlCalendarAdvance(Calendar,$H3464,B3465,"f",FALSE)</f>
        <v>63767</v>
      </c>
      <c r="I3465" s="177">
        <f>_xll.qlInterestRateIndexValueDate(Index1M,$H3465)</f>
        <v>63769</v>
      </c>
      <c r="J3465" s="182">
        <f>IFERROR(_xll.qlIndexFixing(Index1M,$H3465,TRUE,_xll.ohTrigger(RecalcTrigger,Trigger1M)),NA())</f>
        <v>1.4208649820792729E-2</v>
      </c>
      <c r="K3465" s="44" t="e">
        <f>IFERROR(_xll.qlIndexFixing(Index3M,H3465,TRUE,_xll.ohTrigger(RecalcTrigger,Trigger3M)),NA())</f>
        <v>#N/A</v>
      </c>
      <c r="L3465" s="44">
        <f>IFERROR(_xll.qlIndexFixing(Index6M,$H3465,TRUE,_xll.ohTrigger(RecalcTrigger,Trigger6M)),NA())</f>
        <v>1.4935954561611838E-2</v>
      </c>
      <c r="M3465" s="183">
        <f>IFERROR(_xll.qlIndexFixing(Index1Y,$H3465,TRUE,_xll.ohTrigger(RecalcTrigger,Trigger1Y)),NA())</f>
        <v>1.488583328917293E-2</v>
      </c>
      <c r="N3465" s="182">
        <f>IFERROR(_xll.qlIndexFixing(ONIndex1M,I3465,TRUE,_xll.ohTrigger(RecalcTrigger,Trigger1M)),NA())</f>
        <v>1.41983859838124E-2</v>
      </c>
      <c r="O3465" s="44" t="e">
        <f>IFERROR(_xll.qlIndexFixing(ONIndex3M,I3465,TRUE,_xll.ohTrigger(RecalcTrigger,Trigger3M)),NA())</f>
        <v>#N/A</v>
      </c>
      <c r="P3465" s="44">
        <f>IFERROR(_xll.qlIndexFixing(ONIndex6M,I3465,TRUE,_xll.ohTrigger(RecalcTrigger,Trigger6M)),NA())</f>
        <v>1.4858296965352125E-2</v>
      </c>
      <c r="Q3465" s="183">
        <f>IFERROR(_xll.qlIndexFixing(ONIndex1Y,I3465,TRUE,_xll.ohTrigger(RecalcTrigger,Trigger1Y)),NA())</f>
        <v>1.4754142891986177E-2</v>
      </c>
    </row>
    <row r="3466" spans="2:17" x14ac:dyDescent="0.2">
      <c r="B3466" s="39" t="s">
        <v>42</v>
      </c>
      <c r="D3466" s="42">
        <f>_xll.qlCalendarAdvance(Calendar,$D3465,B3466,"f",FALSE)</f>
        <v>63774</v>
      </c>
      <c r="E3466" s="177">
        <f>_xll.qlInterestRateIndexValueDate(IndexON,D3466)</f>
        <v>63774</v>
      </c>
      <c r="F3466" s="193">
        <f>IFERROR(_xll.qlIndexFixing(IndexON,D3466,TRUE,_xll.ohTrigger(RecalcTrigger,TriggerON)),NA())</f>
        <v>1.422655021284136E-2</v>
      </c>
      <c r="H3466" s="42">
        <f>_xll.qlCalendarAdvance(Calendar,$H3465,B3466,"f",FALSE)</f>
        <v>63774</v>
      </c>
      <c r="I3466" s="177">
        <f>_xll.qlInterestRateIndexValueDate(Index1M,$H3466)</f>
        <v>63776</v>
      </c>
      <c r="J3466" s="182">
        <f>IFERROR(_xll.qlIndexFixing(Index1M,$H3466,TRUE,_xll.ohTrigger(RecalcTrigger,Trigger1M)),NA())</f>
        <v>1.4209821598453439E-2</v>
      </c>
      <c r="K3466" s="44" t="e">
        <f>IFERROR(_xll.qlIndexFixing(Index3M,H3466,TRUE,_xll.ohTrigger(RecalcTrigger,Trigger3M)),NA())</f>
        <v>#N/A</v>
      </c>
      <c r="L3466" s="44">
        <f>IFERROR(_xll.qlIndexFixing(Index6M,$H3466,TRUE,_xll.ohTrigger(RecalcTrigger,Trigger6M)),NA())</f>
        <v>1.4937516814864871E-2</v>
      </c>
      <c r="M3466" s="183">
        <f>IFERROR(_xll.qlIndexFixing(Index1Y,$H3466,TRUE,_xll.ohTrigger(RecalcTrigger,Trigger1Y)),NA())</f>
        <v>1.4886448481868408E-2</v>
      </c>
      <c r="N3466" s="182">
        <f>IFERROR(_xll.qlIndexFixing(ONIndex1M,I3466,TRUE,_xll.ohTrigger(RecalcTrigger,Trigger1M)),NA())</f>
        <v>1.4199581792304627E-2</v>
      </c>
      <c r="O3466" s="44" t="e">
        <f>IFERROR(_xll.qlIndexFixing(ONIndex3M,I3466,TRUE,_xll.ohTrigger(RecalcTrigger,Trigger3M)),NA())</f>
        <v>#N/A</v>
      </c>
      <c r="P3466" s="44">
        <f>IFERROR(_xll.qlIndexFixing(ONIndex6M,I3466,TRUE,_xll.ohTrigger(RecalcTrigger,Trigger6M)),NA())</f>
        <v>1.4860168946642105E-2</v>
      </c>
      <c r="Q3466" s="183">
        <f>IFERROR(_xll.qlIndexFixing(ONIndex1Y,I3466,TRUE,_xll.ohTrigger(RecalcTrigger,Trigger1Y)),NA())</f>
        <v>1.4755274026692078E-2</v>
      </c>
    </row>
    <row r="3467" spans="2:17" x14ac:dyDescent="0.2">
      <c r="B3467" s="39" t="s">
        <v>42</v>
      </c>
      <c r="D3467" s="42">
        <f>_xll.qlCalendarAdvance(Calendar,$D3466,B3467,"f",FALSE)</f>
        <v>63781</v>
      </c>
      <c r="E3467" s="177">
        <f>_xll.qlInterestRateIndexValueDate(IndexON,D3467)</f>
        <v>63781</v>
      </c>
      <c r="F3467" s="193">
        <f>IFERROR(_xll.qlIndexFixing(IndexON,D3467,TRUE,_xll.ohTrigger(RecalcTrigger,TriggerON)),NA())</f>
        <v>1.4227508692217228E-2</v>
      </c>
      <c r="H3467" s="42">
        <f>_xll.qlCalendarAdvance(Calendar,$H3466,B3467,"f",FALSE)</f>
        <v>63781</v>
      </c>
      <c r="I3467" s="177">
        <f>_xll.qlInterestRateIndexValueDate(Index1M,$H3467)</f>
        <v>63783</v>
      </c>
      <c r="J3467" s="182">
        <f>IFERROR(_xll.qlIndexFixing(Index1M,$H3467,TRUE,_xll.ohTrigger(RecalcTrigger,Trigger1M)),NA())</f>
        <v>1.4210977165416847E-2</v>
      </c>
      <c r="K3467" s="44" t="e">
        <f>IFERROR(_xll.qlIndexFixing(Index3M,H3467,TRUE,_xll.ohTrigger(RecalcTrigger,Trigger3M)),NA())</f>
        <v>#N/A</v>
      </c>
      <c r="L3467" s="44">
        <f>IFERROR(_xll.qlIndexFixing(Index6M,$H3467,TRUE,_xll.ohTrigger(RecalcTrigger,Trigger6M)),NA())</f>
        <v>1.4939053135189883E-2</v>
      </c>
      <c r="M3467" s="183">
        <f>IFERROR(_xll.qlIndexFixing(Index1Y,$H3467,TRUE,_xll.ohTrigger(RecalcTrigger,Trigger1Y)),NA())</f>
        <v>1.4887042577276263E-2</v>
      </c>
      <c r="N3467" s="182">
        <f>IFERROR(_xll.qlIndexFixing(ONIndex1M,I3467,TRUE,_xll.ohTrigger(RecalcTrigger,Trigger1M)),NA())</f>
        <v>1.4200761444840282E-2</v>
      </c>
      <c r="O3467" s="44" t="e">
        <f>IFERROR(_xll.qlIndexFixing(ONIndex3M,I3467,TRUE,_xll.ohTrigger(RecalcTrigger,Trigger3M)),NA())</f>
        <v>#N/A</v>
      </c>
      <c r="P3467" s="44">
        <f>IFERROR(_xll.qlIndexFixing(ONIndex6M,I3467,TRUE,_xll.ohTrigger(RecalcTrigger,Trigger6M)),NA())</f>
        <v>1.4862015636643022E-2</v>
      </c>
      <c r="Q3467" s="183">
        <f>IFERROR(_xll.qlIndexFixing(ONIndex1Y,I3467,TRUE,_xll.ohTrigger(RecalcTrigger,Trigger1Y)),NA())</f>
        <v>1.4756385098166902E-2</v>
      </c>
    </row>
    <row r="3468" spans="2:17" x14ac:dyDescent="0.2">
      <c r="B3468" s="39" t="s">
        <v>42</v>
      </c>
      <c r="D3468" s="42">
        <f>_xll.qlCalendarAdvance(Calendar,$D3467,B3468,"f",FALSE)</f>
        <v>63788</v>
      </c>
      <c r="E3468" s="177">
        <f>_xll.qlInterestRateIndexValueDate(IndexON,D3468)</f>
        <v>63788</v>
      </c>
      <c r="F3468" s="193">
        <f>IFERROR(_xll.qlIndexFixing(IndexON,D3468,TRUE,_xll.ohTrigger(RecalcTrigger,TriggerON)),NA())</f>
        <v>1.4228454194133988E-2</v>
      </c>
      <c r="H3468" s="42">
        <f>_xll.qlCalendarAdvance(Calendar,$H3467,B3468,"f",FALSE)</f>
        <v>63788</v>
      </c>
      <c r="I3468" s="177">
        <f>_xll.qlInterestRateIndexValueDate(Index1M,$H3468)</f>
        <v>63790</v>
      </c>
      <c r="J3468" s="182">
        <f>IFERROR(_xll.qlIndexFixing(Index1M,$H3468,TRUE,_xll.ohTrigger(RecalcTrigger,Trigger1M)),NA())</f>
        <v>1.4212116498975956E-2</v>
      </c>
      <c r="K3468" s="44" t="e">
        <f>IFERROR(_xll.qlIndexFixing(Index3M,H3468,TRUE,_xll.ohTrigger(RecalcTrigger,Trigger3M)),NA())</f>
        <v>#N/A</v>
      </c>
      <c r="L3468" s="44">
        <f>IFERROR(_xll.qlIndexFixing(Index6M,$H3468,TRUE,_xll.ohTrigger(RecalcTrigger,Trigger6M)),NA())</f>
        <v>1.4940563486762988E-2</v>
      </c>
      <c r="M3468" s="183">
        <f>IFERROR(_xll.qlIndexFixing(Index1Y,$H3468,TRUE,_xll.ohTrigger(RecalcTrigger,Trigger1Y)),NA())</f>
        <v>1.4887615546778079E-2</v>
      </c>
      <c r="N3468" s="182">
        <f>IFERROR(_xll.qlIndexFixing(ONIndex1M,I3468,TRUE,_xll.ohTrigger(RecalcTrigger,Trigger1M)),NA())</f>
        <v>1.4201924918637587E-2</v>
      </c>
      <c r="O3468" s="44" t="e">
        <f>IFERROR(_xll.qlIndexFixing(ONIndex3M,I3468,TRUE,_xll.ohTrigger(RecalcTrigger,Trigger3M)),NA())</f>
        <v>#N/A</v>
      </c>
      <c r="P3468" s="44">
        <f>IFERROR(_xll.qlIndexFixing(ONIndex6M,I3468,TRUE,_xll.ohTrigger(RecalcTrigger,Trigger6M)),NA())</f>
        <v>1.4863836999463587E-2</v>
      </c>
      <c r="Q3468" s="183">
        <f>IFERROR(_xll.qlIndexFixing(ONIndex1Y,I3468,TRUE,_xll.ohTrigger(RecalcTrigger,Trigger1Y)),NA())</f>
        <v>1.4757476078353093E-2</v>
      </c>
    </row>
    <row r="3469" spans="2:17" x14ac:dyDescent="0.2">
      <c r="B3469" s="39" t="s">
        <v>42</v>
      </c>
      <c r="D3469" s="42">
        <f>_xll.qlCalendarAdvance(Calendar,$D3468,B3469,"f",FALSE)</f>
        <v>63795</v>
      </c>
      <c r="E3469" s="177">
        <f>_xll.qlInterestRateIndexValueDate(IndexON,D3469)</f>
        <v>63795</v>
      </c>
      <c r="F3469" s="193">
        <f>IFERROR(_xll.qlIndexFixing(IndexON,D3469,TRUE,_xll.ohTrigger(RecalcTrigger,TriggerON)),NA())</f>
        <v>1.42293867007659E-2</v>
      </c>
      <c r="H3469" s="42">
        <f>_xll.qlCalendarAdvance(Calendar,$H3468,B3469,"f",FALSE)</f>
        <v>63795</v>
      </c>
      <c r="I3469" s="177">
        <f>_xll.qlInterestRateIndexValueDate(Index1M,$H3469)</f>
        <v>63797</v>
      </c>
      <c r="J3469" s="182">
        <f>IFERROR(_xll.qlIndexFixing(Index1M,$H3469,TRUE,_xll.ohTrigger(RecalcTrigger,Trigger1M)),NA())</f>
        <v>1.4212161406366481E-2</v>
      </c>
      <c r="K3469" s="44" t="e">
        <f>IFERROR(_xll.qlIndexFixing(Index3M,H3469,TRUE,_xll.ohTrigger(RecalcTrigger,Trigger3M)),NA())</f>
        <v>#N/A</v>
      </c>
      <c r="L3469" s="44">
        <f>IFERROR(_xll.qlIndexFixing(Index6M,$H3469,TRUE,_xll.ohTrigger(RecalcTrigger,Trigger6M)),NA())</f>
        <v>1.4940421731728222E-2</v>
      </c>
      <c r="M3469" s="183">
        <f>IFERROR(_xll.qlIndexFixing(Index1Y,$H3469,TRUE,_xll.ohTrigger(RecalcTrigger,Trigger1Y)),NA())</f>
        <v>1.4887171500974627E-2</v>
      </c>
      <c r="N3469" s="182">
        <f>IFERROR(_xll.qlIndexFixing(ONIndex1M,I3469,TRUE,_xll.ohTrigger(RecalcTrigger,Trigger1M)),NA())</f>
        <v>1.4203072191154575E-2</v>
      </c>
      <c r="O3469" s="44" t="e">
        <f>IFERROR(_xll.qlIndexFixing(ONIndex3M,I3469,TRUE,_xll.ohTrigger(RecalcTrigger,Trigger3M)),NA())</f>
        <v>#N/A</v>
      </c>
      <c r="P3469" s="44">
        <f>IFERROR(_xll.qlIndexFixing(ONIndex6M,I3469,TRUE,_xll.ohTrigger(RecalcTrigger,Trigger6M)),NA())</f>
        <v>1.4865632999931933E-2</v>
      </c>
      <c r="Q3469" s="183">
        <f>IFERROR(_xll.qlIndexFixing(ONIndex1Y,I3469,TRUE,_xll.ohTrigger(RecalcTrigger,Trigger1Y)),NA())</f>
        <v>1.4758546939033224E-2</v>
      </c>
    </row>
    <row r="3470" spans="2:17" x14ac:dyDescent="0.2">
      <c r="B3470" s="39" t="s">
        <v>42</v>
      </c>
      <c r="D3470" s="42">
        <f>_xll.qlCalendarAdvance(Calendar,$D3469,B3470,"f",FALSE)</f>
        <v>63802</v>
      </c>
      <c r="E3470" s="177">
        <f>_xll.qlInterestRateIndexValueDate(IndexON,D3470)</f>
        <v>63802</v>
      </c>
      <c r="F3470" s="193">
        <f>IFERROR(_xll.qlIndexFixing(IndexON,D3470,TRUE,_xll.ohTrigger(RecalcTrigger,TriggerON)),NA())</f>
        <v>1.4230306193647735E-2</v>
      </c>
      <c r="H3470" s="42">
        <f>_xll.qlCalendarAdvance(Calendar,$H3469,B3470,"f",FALSE)</f>
        <v>63802</v>
      </c>
      <c r="I3470" s="177">
        <f>_xll.qlInterestRateIndexValueDate(Index1M,$H3470)</f>
        <v>63804</v>
      </c>
      <c r="J3470" s="182">
        <f>IFERROR(_xll.qlIndexFixing(Index1M,$H3470,TRUE,_xll.ohTrigger(RecalcTrigger,Trigger1M)),NA())</f>
        <v>1.4214346375063606E-2</v>
      </c>
      <c r="K3470" s="44" t="e">
        <f>IFERROR(_xll.qlIndexFixing(Index3M,H3470,TRUE,_xll.ohTrigger(RecalcTrigger,Trigger3M)),NA())</f>
        <v>#N/A</v>
      </c>
      <c r="L3470" s="44">
        <f>IFERROR(_xll.qlIndexFixing(Index6M,$H3470,TRUE,_xll.ohTrigger(RecalcTrigger,Trigger6M)),NA())</f>
        <v>1.4941887284233211E-2</v>
      </c>
      <c r="M3470" s="183">
        <f>IFERROR(_xll.qlIndexFixing(Index1Y,$H3470,TRUE,_xll.ohTrigger(RecalcTrigger,Trigger1Y)),NA())</f>
        <v>1.4888697993595382E-2</v>
      </c>
      <c r="N3470" s="182">
        <f>IFERROR(_xll.qlIndexFixing(ONIndex1M,I3470,TRUE,_xll.ohTrigger(RecalcTrigger,Trigger1M)),NA())</f>
        <v>1.420420323960947E-2</v>
      </c>
      <c r="O3470" s="44" t="e">
        <f>IFERROR(_xll.qlIndexFixing(ONIndex3M,I3470,TRUE,_xll.ohTrigger(RecalcTrigger,Trigger3M)),NA())</f>
        <v>#N/A</v>
      </c>
      <c r="P3470" s="44">
        <f>IFERROR(_xll.qlIndexFixing(ONIndex6M,I3470,TRUE,_xll.ohTrigger(RecalcTrigger,Trigger6M)),NA())</f>
        <v>1.4867403602476514E-2</v>
      </c>
      <c r="Q3470" s="183">
        <f>IFERROR(_xll.qlIndexFixing(ONIndex1Y,I3470,TRUE,_xll.ohTrigger(RecalcTrigger,Trigger1Y)),NA())</f>
        <v>1.4759597652149736E-2</v>
      </c>
    </row>
    <row r="3471" spans="2:17" x14ac:dyDescent="0.2">
      <c r="B3471" s="39" t="s">
        <v>42</v>
      </c>
      <c r="D3471" s="42">
        <f>_xll.qlCalendarAdvance(Calendar,$D3470,B3471,"f",FALSE)</f>
        <v>63809</v>
      </c>
      <c r="E3471" s="177">
        <f>_xll.qlInterestRateIndexValueDate(IndexON,D3471)</f>
        <v>63809</v>
      </c>
      <c r="F3471" s="193">
        <f>IFERROR(_xll.qlIndexFixing(IndexON,D3471,TRUE,_xll.ohTrigger(RecalcTrigger,TriggerON)),NA())</f>
        <v>1.4231212654793879E-2</v>
      </c>
      <c r="H3471" s="42">
        <f>_xll.qlCalendarAdvance(Calendar,$H3470,B3471,"f",FALSE)</f>
        <v>63809</v>
      </c>
      <c r="I3471" s="177">
        <f>_xll.qlInterestRateIndexValueDate(Index1M,$H3471)</f>
        <v>63811</v>
      </c>
      <c r="J3471" s="182">
        <f>IFERROR(_xll.qlIndexFixing(Index1M,$H3471,TRUE,_xll.ohTrigger(RecalcTrigger,Trigger1M)),NA())</f>
        <v>1.4215436872188464E-2</v>
      </c>
      <c r="K3471" s="44" t="e">
        <f>IFERROR(_xll.qlIndexFixing(Index3M,H3471,TRUE,_xll.ohTrigger(RecalcTrigger,Trigger3M)),NA())</f>
        <v>#N/A</v>
      </c>
      <c r="L3471" s="44">
        <f>IFERROR(_xll.qlIndexFixing(Index6M,$H3471,TRUE,_xll.ohTrigger(RecalcTrigger,Trigger6M)),NA())</f>
        <v>1.4943326775043519E-2</v>
      </c>
      <c r="M3471" s="183">
        <f>IFERROR(_xll.qlIndexFixing(Index1Y,$H3471,TRUE,_xll.ohTrigger(RecalcTrigger,Trigger1Y)),NA())</f>
        <v>1.4889207413680354E-2</v>
      </c>
      <c r="N3471" s="182">
        <f>IFERROR(_xll.qlIndexFixing(ONIndex1M,I3471,TRUE,_xll.ohTrigger(RecalcTrigger,Trigger1M)),NA())</f>
        <v>1.420531804130043E-2</v>
      </c>
      <c r="O3471" s="44" t="e">
        <f>IFERROR(_xll.qlIndexFixing(ONIndex3M,I3471,TRUE,_xll.ohTrigger(RecalcTrigger,Trigger3M)),NA())</f>
        <v>#N/A</v>
      </c>
      <c r="P3471" s="44">
        <f>IFERROR(_xll.qlIndexFixing(ONIndex6M,I3471,TRUE,_xll.ohTrigger(RecalcTrigger,Trigger6M)),NA())</f>
        <v>1.4869148771525786E-2</v>
      </c>
      <c r="Q3471" s="183">
        <f>IFERROR(_xll.qlIndexFixing(ONIndex1Y,I3471,TRUE,_xll.ohTrigger(RecalcTrigger,Trigger1Y)),NA())</f>
        <v>1.4760628189325331E-2</v>
      </c>
    </row>
    <row r="3472" spans="2:17" x14ac:dyDescent="0.2">
      <c r="B3472" s="39" t="s">
        <v>42</v>
      </c>
      <c r="D3472" s="42">
        <f>_xll.qlCalendarAdvance(Calendar,$D3471,B3472,"f",FALSE)</f>
        <v>63816</v>
      </c>
      <c r="E3472" s="177">
        <f>_xll.qlInterestRateIndexValueDate(IndexON,D3472)</f>
        <v>63816</v>
      </c>
      <c r="F3472" s="193">
        <f>IFERROR(_xll.qlIndexFixing(IndexON,D3472,TRUE,_xll.ohTrigger(RecalcTrigger,TriggerON)),NA())</f>
        <v>1.4232106065739103E-2</v>
      </c>
      <c r="H3472" s="42">
        <f>_xll.qlCalendarAdvance(Calendar,$H3471,B3472,"f",FALSE)</f>
        <v>63816</v>
      </c>
      <c r="I3472" s="177">
        <f>_xll.qlInterestRateIndexValueDate(Index1M,$H3472)</f>
        <v>63818</v>
      </c>
      <c r="J3472" s="182">
        <f>IFERROR(_xll.qlIndexFixing(Index1M,$H3472,TRUE,_xll.ohTrigger(RecalcTrigger,Trigger1M)),NA())</f>
        <v>1.4216511045093926E-2</v>
      </c>
      <c r="K3472" s="44" t="e">
        <f>IFERROR(_xll.qlIndexFixing(Index3M,H3472,TRUE,_xll.ohTrigger(RecalcTrigger,Trigger3M)),NA())</f>
        <v>#N/A</v>
      </c>
      <c r="L3472" s="44">
        <f>IFERROR(_xll.qlIndexFixing(Index6M,$H3472,TRUE,_xll.ohTrigger(RecalcTrigger,Trigger6M)),NA())</f>
        <v>1.4944740168345584E-2</v>
      </c>
      <c r="M3472" s="183">
        <f>IFERROR(_xll.qlIndexFixing(Index1Y,$H3472,TRUE,_xll.ohTrigger(RecalcTrigger,Trigger1Y)),NA())</f>
        <v>1.4889695593398039E-2</v>
      </c>
      <c r="N3472" s="182">
        <f>IFERROR(_xll.qlIndexFixing(ONIndex1M,I3472,TRUE,_xll.ohTrigger(RecalcTrigger,Trigger1M)),NA())</f>
        <v>1.4206416573685487E-2</v>
      </c>
      <c r="O3472" s="44" t="e">
        <f>IFERROR(_xll.qlIndexFixing(ONIndex3M,I3472,TRUE,_xll.ohTrigger(RecalcTrigger,Trigger3M)),NA())</f>
        <v>#N/A</v>
      </c>
      <c r="P3472" s="44">
        <f>IFERROR(_xll.qlIndexFixing(ONIndex6M,I3472,TRUE,_xll.ohTrigger(RecalcTrigger,Trigger6M)),NA())</f>
        <v>1.4870868471668075E-2</v>
      </c>
      <c r="Q3472" s="183">
        <f>IFERROR(_xll.qlIndexFixing(ONIndex1Y,I3472,TRUE,_xll.ohTrigger(RecalcTrigger,Trigger1Y)),NA())</f>
        <v>1.476163852274226E-2</v>
      </c>
    </row>
    <row r="3473" spans="2:17" x14ac:dyDescent="0.2">
      <c r="B3473" s="39" t="s">
        <v>42</v>
      </c>
      <c r="D3473" s="42">
        <f>_xll.qlCalendarAdvance(Calendar,$D3472,B3473,"f",FALSE)</f>
        <v>63823</v>
      </c>
      <c r="E3473" s="177">
        <f>_xll.qlInterestRateIndexValueDate(IndexON,D3473)</f>
        <v>63823</v>
      </c>
      <c r="F3473" s="193">
        <f>IFERROR(_xll.qlIndexFixing(IndexON,D3473,TRUE,_xll.ohTrigger(RecalcTrigger,TriggerON)),NA())</f>
        <v>1.4232986408417858E-2</v>
      </c>
      <c r="H3473" s="42">
        <f>_xll.qlCalendarAdvance(Calendar,$H3472,B3473,"f",FALSE)</f>
        <v>63823</v>
      </c>
      <c r="I3473" s="177">
        <f>_xll.qlInterestRateIndexValueDate(Index1M,$H3473)</f>
        <v>63825</v>
      </c>
      <c r="J3473" s="182">
        <f>IFERROR(_xll.qlIndexFixing(Index1M,$H3473,TRUE,_xll.ohTrigger(RecalcTrigger,Trigger1M)),NA())</f>
        <v>1.4218278166624869E-2</v>
      </c>
      <c r="K3473" s="44" t="e">
        <f>IFERROR(_xll.qlIndexFixing(Index3M,H3473,TRUE,_xll.ohTrigger(RecalcTrigger,Trigger3M)),NA())</f>
        <v>#N/A</v>
      </c>
      <c r="L3473" s="44">
        <f>IFERROR(_xll.qlIndexFixing(Index6M,$H3473,TRUE,_xll.ohTrigger(RecalcTrigger,Trigger6M)),NA())</f>
        <v>1.4946526931668388E-2</v>
      </c>
      <c r="M3473" s="183">
        <f>IFERROR(_xll.qlIndexFixing(Index1Y,$H3473,TRUE,_xll.ohTrigger(RecalcTrigger,Trigger1Y)),NA())</f>
        <v>1.4890162504136559E-2</v>
      </c>
      <c r="N3473" s="182">
        <f>IFERROR(_xll.qlIndexFixing(ONIndex1M,I3473,TRUE,_xll.ohTrigger(RecalcTrigger,Trigger1M)),NA())</f>
        <v>1.4207498813982866E-2</v>
      </c>
      <c r="O3473" s="44" t="e">
        <f>IFERROR(_xll.qlIndexFixing(ONIndex3M,I3473,TRUE,_xll.ohTrigger(RecalcTrigger,Trigger3M)),NA())</f>
        <v>#N/A</v>
      </c>
      <c r="P3473" s="44">
        <f>IFERROR(_xll.qlIndexFixing(ONIndex6M,I3473,TRUE,_xll.ohTrigger(RecalcTrigger,Trigger6M)),NA())</f>
        <v>1.4872562667411771E-2</v>
      </c>
      <c r="Q3473" s="183">
        <f>IFERROR(_xll.qlIndexFixing(ONIndex1Y,I3473,TRUE,_xll.ohTrigger(RecalcTrigger,Trigger1Y)),NA())</f>
        <v>1.4762628624023222E-2</v>
      </c>
    </row>
    <row r="3474" spans="2:17" x14ac:dyDescent="0.2">
      <c r="B3474" s="39" t="s">
        <v>42</v>
      </c>
      <c r="D3474" s="42">
        <f>_xll.qlCalendarAdvance(Calendar,$D3473,B3474,"f",FALSE)</f>
        <v>63830</v>
      </c>
      <c r="E3474" s="177">
        <f>_xll.qlInterestRateIndexValueDate(IndexON,D3474)</f>
        <v>63830</v>
      </c>
      <c r="F3474" s="193">
        <f>IFERROR(_xll.qlIndexFixing(IndexON,D3474,TRUE,_xll.ohTrigger(RecalcTrigger,TriggerON)),NA())</f>
        <v>1.4233853664604723E-2</v>
      </c>
      <c r="H3474" s="42">
        <f>_xll.qlCalendarAdvance(Calendar,$H3473,B3474,"f",FALSE)</f>
        <v>63830</v>
      </c>
      <c r="I3474" s="177">
        <f>_xll.qlInterestRateIndexValueDate(Index1M,$H3474)</f>
        <v>63832</v>
      </c>
      <c r="J3474" s="182">
        <f>IFERROR(_xll.qlIndexFixing(Index1M,$H3474,TRUE,_xll.ohTrigger(RecalcTrigger,Trigger1M)),NA())</f>
        <v>1.4218610327441882E-2</v>
      </c>
      <c r="K3474" s="44" t="e">
        <f>IFERROR(_xll.qlIndexFixing(Index3M,H3474,TRUE,_xll.ohTrigger(RecalcTrigger,Trigger3M)),NA())</f>
        <v>#N/A</v>
      </c>
      <c r="L3474" s="44">
        <f>IFERROR(_xll.qlIndexFixing(Index6M,$H3474,TRUE,_xll.ohTrigger(RecalcTrigger,Trigger6M)),NA())</f>
        <v>1.4949475267869732E-2</v>
      </c>
      <c r="M3474" s="183">
        <f>IFERROR(_xll.qlIndexFixing(Index1Y,$H3474,TRUE,_xll.ohTrigger(RecalcTrigger,Trigger1Y)),NA())</f>
        <v>1.4890608117285119E-2</v>
      </c>
      <c r="N3474" s="182">
        <f>IFERROR(_xll.qlIndexFixing(ONIndex1M,I3474,TRUE,_xll.ohTrigger(RecalcTrigger,Trigger1M)),NA())</f>
        <v>1.4208564739650598E-2</v>
      </c>
      <c r="O3474" s="44" t="e">
        <f>IFERROR(_xll.qlIndexFixing(ONIndex3M,I3474,TRUE,_xll.ohTrigger(RecalcTrigger,Trigger3M)),NA())</f>
        <v>#N/A</v>
      </c>
      <c r="P3474" s="44">
        <f>IFERROR(_xll.qlIndexFixing(ONIndex6M,I3474,TRUE,_xll.ohTrigger(RecalcTrigger,Trigger6M)),NA())</f>
        <v>1.4874231323345199E-2</v>
      </c>
      <c r="Q3474" s="183">
        <f>IFERROR(_xll.qlIndexFixing(ONIndex1Y,I3474,TRUE,_xll.ohTrigger(RecalcTrigger,Trigger1Y)),NA())</f>
        <v>1.4763598465030725E-2</v>
      </c>
    </row>
    <row r="3475" spans="2:17" x14ac:dyDescent="0.2">
      <c r="B3475" s="39" t="s">
        <v>42</v>
      </c>
      <c r="D3475" s="42">
        <f>_xll.qlCalendarAdvance(Calendar,$D3474,B3475,"f",FALSE)</f>
        <v>63837</v>
      </c>
      <c r="E3475" s="177">
        <f>_xll.qlInterestRateIndexValueDate(IndexON,D3475)</f>
        <v>63837</v>
      </c>
      <c r="F3475" s="193">
        <f>IFERROR(_xll.qlIndexFixing(IndexON,D3475,TRUE,_xll.ohTrigger(RecalcTrigger,TriggerON)),NA())</f>
        <v>1.4234707816154213E-2</v>
      </c>
      <c r="H3475" s="42">
        <f>_xll.qlCalendarAdvance(Calendar,$H3474,B3475,"f",FALSE)</f>
        <v>63837</v>
      </c>
      <c r="I3475" s="177">
        <f>_xll.qlInterestRateIndexValueDate(Index1M,$H3475)</f>
        <v>63839</v>
      </c>
      <c r="J3475" s="182">
        <f>IFERROR(_xll.qlIndexFixing(Index1M,$H3475,TRUE,_xll.ohTrigger(RecalcTrigger,Trigger1M)),NA())</f>
        <v>1.4219635391478117E-2</v>
      </c>
      <c r="K3475" s="44" t="e">
        <f>IFERROR(_xll.qlIndexFixing(Index3M,H3475,TRUE,_xll.ohTrigger(RecalcTrigger,Trigger3M)),NA())</f>
        <v>#N/A</v>
      </c>
      <c r="L3475" s="44">
        <f>IFERROR(_xll.qlIndexFixing(Index6M,$H3475,TRUE,_xll.ohTrigger(RecalcTrigger,Trigger6M)),NA())</f>
        <v>1.4949219253967996E-2</v>
      </c>
      <c r="M3475" s="183">
        <f>IFERROR(_xll.qlIndexFixing(Index1Y,$H3475,TRUE,_xll.ohTrigger(RecalcTrigger,Trigger1Y)),NA())</f>
        <v>1.4891032404234018E-2</v>
      </c>
      <c r="N3475" s="182">
        <f>IFERROR(_xll.qlIndexFixing(ONIndex1M,I3475,TRUE,_xll.ohTrigger(RecalcTrigger,Trigger1M)),NA())</f>
        <v>1.4209614327826969E-2</v>
      </c>
      <c r="O3475" s="44" t="e">
        <f>IFERROR(_xll.qlIndexFixing(ONIndex3M,I3475,TRUE,_xll.ohTrigger(RecalcTrigger,Trigger3M)),NA())</f>
        <v>#N/A</v>
      </c>
      <c r="P3475" s="44">
        <f>IFERROR(_xll.qlIndexFixing(ONIndex6M,I3475,TRUE,_xll.ohTrigger(RecalcTrigger,Trigger6M)),NA())</f>
        <v>1.4875874403657008E-2</v>
      </c>
      <c r="Q3475" s="183">
        <f>IFERROR(_xll.qlIndexFixing(ONIndex1Y,I3475,TRUE,_xll.ohTrigger(RecalcTrigger,Trigger1Y)),NA())</f>
        <v>1.4764548017627277E-2</v>
      </c>
    </row>
    <row r="3476" spans="2:17" x14ac:dyDescent="0.2">
      <c r="B3476" s="39" t="s">
        <v>42</v>
      </c>
      <c r="D3476" s="42">
        <f>_xll.qlCalendarAdvance(Calendar,$D3475,B3476,"f",FALSE)</f>
        <v>63844</v>
      </c>
      <c r="E3476" s="177">
        <f>_xll.qlInterestRateIndexValueDate(IndexON,D3476)</f>
        <v>63844</v>
      </c>
      <c r="F3476" s="193">
        <f>IFERROR(_xll.qlIndexFixing(IndexON,D3476,TRUE,_xll.ohTrigger(RecalcTrigger,TriggerON)),NA())</f>
        <v>1.4235548844601098E-2</v>
      </c>
      <c r="H3476" s="42">
        <f>_xll.qlCalendarAdvance(Calendar,$H3475,B3476,"f",FALSE)</f>
        <v>63844</v>
      </c>
      <c r="I3476" s="177">
        <f>_xll.qlInterestRateIndexValueDate(Index1M,$H3476)</f>
        <v>63846</v>
      </c>
      <c r="J3476" s="182">
        <f>IFERROR(_xll.qlIndexFixing(Index1M,$H3476,TRUE,_xll.ohTrigger(RecalcTrigger,Trigger1M)),NA())</f>
        <v>1.4220644040482436E-2</v>
      </c>
      <c r="K3476" s="44" t="e">
        <f>IFERROR(_xll.qlIndexFixing(Index3M,H3476,TRUE,_xll.ohTrigger(RecalcTrigger,Trigger3M)),NA())</f>
        <v>#N/A</v>
      </c>
      <c r="L3476" s="44">
        <f>IFERROR(_xll.qlIndexFixing(Index6M,$H3476,TRUE,_xll.ohTrigger(RecalcTrigger,Trigger6M)),NA())</f>
        <v>1.4950526066440737E-2</v>
      </c>
      <c r="M3476" s="183">
        <f>IFERROR(_xll.qlIndexFixing(Index1Y,$H3476,TRUE,_xll.ohTrigger(RecalcTrigger,Trigger1Y)),NA())</f>
        <v>1.4891435336375512E-2</v>
      </c>
      <c r="N3476" s="182">
        <f>IFERROR(_xll.qlIndexFixing(ONIndex1M,I3476,TRUE,_xll.ohTrigger(RecalcTrigger,Trigger1M)),NA())</f>
        <v>1.4210647556049949E-2</v>
      </c>
      <c r="O3476" s="44" t="e">
        <f>IFERROR(_xll.qlIndexFixing(ONIndex3M,I3476,TRUE,_xll.ohTrigger(RecalcTrigger,Trigger3M)),NA())</f>
        <v>#N/A</v>
      </c>
      <c r="P3476" s="44">
        <f>IFERROR(_xll.qlIndexFixing(ONIndex6M,I3476,TRUE,_xll.ohTrigger(RecalcTrigger,Trigger6M)),NA())</f>
        <v>1.4877491873255266E-2</v>
      </c>
      <c r="Q3476" s="183">
        <f>IFERROR(_xll.qlIndexFixing(ONIndex1Y,I3476,TRUE,_xll.ohTrigger(RecalcTrigger,Trigger1Y)),NA())</f>
        <v>1.4765477253755321E-2</v>
      </c>
    </row>
    <row r="3477" spans="2:17" x14ac:dyDescent="0.2">
      <c r="B3477" s="39" t="s">
        <v>42</v>
      </c>
      <c r="D3477" s="42">
        <f>_xll.qlCalendarAdvance(Calendar,$D3476,B3477,"f",FALSE)</f>
        <v>63851</v>
      </c>
      <c r="E3477" s="177">
        <f>_xll.qlInterestRateIndexValueDate(IndexON,D3477)</f>
        <v>63851</v>
      </c>
      <c r="F3477" s="193">
        <f>IFERROR(_xll.qlIndexFixing(IndexON,D3477,TRUE,_xll.ohTrigger(RecalcTrigger,TriggerON)),NA())</f>
        <v>1.4236376732119638E-2</v>
      </c>
      <c r="H3477" s="42">
        <f>_xll.qlCalendarAdvance(Calendar,$H3476,B3477,"f",FALSE)</f>
        <v>63851</v>
      </c>
      <c r="I3477" s="177">
        <f>_xll.qlInterestRateIndexValueDate(Index1M,$H3477)</f>
        <v>63853</v>
      </c>
      <c r="J3477" s="182">
        <f>IFERROR(_xll.qlIndexFixing(Index1M,$H3477,TRUE,_xll.ohTrigger(RecalcTrigger,Trigger1M)),NA())</f>
        <v>1.4221636251758157E-2</v>
      </c>
      <c r="K3477" s="44" t="e">
        <f>IFERROR(_xll.qlIndexFixing(Index3M,H3477,TRUE,_xll.ohTrigger(RecalcTrigger,Trigger3M)),NA())</f>
        <v>#N/A</v>
      </c>
      <c r="L3477" s="44">
        <f>IFERROR(_xll.qlIndexFixing(Index6M,$H3477,TRUE,_xll.ohTrigger(RecalcTrigger,Trigger6M)),NA())</f>
        <v>1.4951806598714361E-2</v>
      </c>
      <c r="M3477" s="183">
        <f>IFERROR(_xll.qlIndexFixing(Index1Y,$H3477,TRUE,_xll.ohTrigger(RecalcTrigger,Trigger1Y)),NA())</f>
        <v>1.4891816885102513E-2</v>
      </c>
      <c r="N3477" s="182">
        <f>IFERROR(_xll.qlIndexFixing(ONIndex1M,I3477,TRUE,_xll.ohTrigger(RecalcTrigger,Trigger1M)),NA())</f>
        <v>1.4211664401457824E-2</v>
      </c>
      <c r="O3477" s="44" t="e">
        <f>IFERROR(_xll.qlIndexFixing(ONIndex3M,I3477,TRUE,_xll.ohTrigger(RecalcTrigger,Trigger3M)),NA())</f>
        <v>#N/A</v>
      </c>
      <c r="P3477" s="44">
        <f>IFERROR(_xll.qlIndexFixing(ONIndex6M,I3477,TRUE,_xll.ohTrigger(RecalcTrigger,Trigger6M)),NA())</f>
        <v>1.4879083696328621E-2</v>
      </c>
      <c r="Q3477" s="183">
        <f>IFERROR(_xll.qlIndexFixing(ONIndex1Y,I3477,TRUE,_xll.ohTrigger(RecalcTrigger,Trigger1Y)),NA())</f>
        <v>1.4766386145117494E-2</v>
      </c>
    </row>
    <row r="3478" spans="2:17" x14ac:dyDescent="0.2">
      <c r="B3478" s="39" t="s">
        <v>42</v>
      </c>
      <c r="D3478" s="42">
        <f>_xll.qlCalendarAdvance(Calendar,$D3477,B3478,"f",FALSE)</f>
        <v>63858</v>
      </c>
      <c r="E3478" s="177">
        <f>_xll.qlInterestRateIndexValueDate(IndexON,D3478)</f>
        <v>63858</v>
      </c>
      <c r="F3478" s="193">
        <f>IFERROR(_xll.qlIndexFixing(IndexON,D3478,TRUE,_xll.ohTrigger(RecalcTrigger,TriggerON)),NA())</f>
        <v>1.4237191460324539E-2</v>
      </c>
      <c r="H3478" s="42">
        <f>_xll.qlCalendarAdvance(Calendar,$H3477,B3478,"f",FALSE)</f>
        <v>63858</v>
      </c>
      <c r="I3478" s="177">
        <f>_xll.qlInterestRateIndexValueDate(Index1M,$H3478)</f>
        <v>63860</v>
      </c>
      <c r="J3478" s="182">
        <f>IFERROR(_xll.qlIndexFixing(Index1M,$H3478,TRUE,_xll.ohTrigger(RecalcTrigger,Trigger1M)),NA())</f>
        <v>1.4222612002598283E-2</v>
      </c>
      <c r="K3478" s="44" t="e">
        <f>IFERROR(_xll.qlIndexFixing(Index3M,H3478,TRUE,_xll.ohTrigger(RecalcTrigger,Trigger3M)),NA())</f>
        <v>#N/A</v>
      </c>
      <c r="L3478" s="44">
        <f>IFERROR(_xll.qlIndexFixing(Index6M,$H3478,TRUE,_xll.ohTrigger(RecalcTrigger,Trigger6M)),NA())</f>
        <v>1.4952670475092338E-2</v>
      </c>
      <c r="M3478" s="183">
        <f>IFERROR(_xll.qlIndexFixing(Index1Y,$H3478,TRUE,_xll.ohTrigger(RecalcTrigger,Trigger1Y)),NA())</f>
        <v>1.4892177021809888E-2</v>
      </c>
      <c r="N3478" s="182">
        <f>IFERROR(_xll.qlIndexFixing(ONIndex1M,I3478,TRUE,_xll.ohTrigger(RecalcTrigger,Trigger1M)),NA())</f>
        <v>1.4212664841508627E-2</v>
      </c>
      <c r="O3478" s="44" t="e">
        <f>IFERROR(_xll.qlIndexFixing(ONIndex3M,I3478,TRUE,_xll.ohTrigger(RecalcTrigger,Trigger3M)),NA())</f>
        <v>#N/A</v>
      </c>
      <c r="P3478" s="44">
        <f>IFERROR(_xll.qlIndexFixing(ONIndex6M,I3478,TRUE,_xll.ohTrigger(RecalcTrigger,Trigger6M)),NA())</f>
        <v>1.488064983762527E-2</v>
      </c>
      <c r="Q3478" s="183">
        <f>IFERROR(_xll.qlIndexFixing(ONIndex1Y,I3478,TRUE,_xll.ohTrigger(RecalcTrigger,Trigger1Y)),NA())</f>
        <v>1.4767274663576302E-2</v>
      </c>
    </row>
    <row r="3479" spans="2:17" x14ac:dyDescent="0.2">
      <c r="B3479" s="39" t="s">
        <v>42</v>
      </c>
      <c r="D3479" s="42">
        <f>_xll.qlCalendarAdvance(Calendar,$D3478,B3479,"f",FALSE)</f>
        <v>63865</v>
      </c>
      <c r="E3479" s="177">
        <f>_xll.qlInterestRateIndexValueDate(IndexON,D3479)</f>
        <v>63865</v>
      </c>
      <c r="F3479" s="193">
        <f>IFERROR(_xll.qlIndexFixing(IndexON,D3479,TRUE,_xll.ohTrigger(RecalcTrigger,TriggerON)),NA())</f>
        <v>1.423799301099038E-2</v>
      </c>
      <c r="H3479" s="42">
        <f>_xll.qlCalendarAdvance(Calendar,$H3478,B3479,"f",FALSE)</f>
        <v>63865</v>
      </c>
      <c r="I3479" s="177">
        <f>_xll.qlInterestRateIndexValueDate(Index1M,$H3479)</f>
        <v>63867</v>
      </c>
      <c r="J3479" s="182">
        <f>IFERROR(_xll.qlIndexFixing(Index1M,$H3479,TRUE,_xll.ohTrigger(RecalcTrigger,Trigger1M)),NA())</f>
        <v>1.4223571270298396E-2</v>
      </c>
      <c r="K3479" s="44" t="e">
        <f>IFERROR(_xll.qlIndexFixing(Index3M,H3479,TRUE,_xll.ohTrigger(RecalcTrigger,Trigger3M)),NA())</f>
        <v>#N/A</v>
      </c>
      <c r="L3479" s="44">
        <f>IFERROR(_xll.qlIndexFixing(Index6M,$H3479,TRUE,_xll.ohTrigger(RecalcTrigger,Trigger6M)),NA())</f>
        <v>1.4953900183158101E-2</v>
      </c>
      <c r="M3479" s="183">
        <f>IFERROR(_xll.qlIndexFixing(Index1Y,$H3479,TRUE,_xll.ohTrigger(RecalcTrigger,Trigger1Y)),NA())</f>
        <v>1.4892515717893602E-2</v>
      </c>
      <c r="N3479" s="182">
        <f>IFERROR(_xll.qlIndexFixing(ONIndex1M,I3479,TRUE,_xll.ohTrigger(RecalcTrigger,Trigger1M)),NA())</f>
        <v>1.421364885342058E-2</v>
      </c>
      <c r="O3479" s="44" t="e">
        <f>IFERROR(_xll.qlIndexFixing(ONIndex3M,I3479,TRUE,_xll.ohTrigger(RecalcTrigger,Trigger3M)),NA())</f>
        <v>#N/A</v>
      </c>
      <c r="P3479" s="44">
        <f>IFERROR(_xll.qlIndexFixing(ONIndex6M,I3479,TRUE,_xll.ohTrigger(RecalcTrigger,Trigger6M)),NA())</f>
        <v>1.4882190261493733E-2</v>
      </c>
      <c r="Q3479" s="183">
        <f>IFERROR(_xll.qlIndexFixing(ONIndex1Y,I3479,TRUE,_xll.ohTrigger(RecalcTrigger,Trigger1Y)),NA())</f>
        <v>1.4768142781074189E-2</v>
      </c>
    </row>
    <row r="3480" spans="2:17" x14ac:dyDescent="0.2">
      <c r="B3480" s="39" t="s">
        <v>42</v>
      </c>
      <c r="D3480" s="42">
        <f>_xll.qlCalendarAdvance(Calendar,$D3479,B3480,"f",FALSE)</f>
        <v>63872</v>
      </c>
      <c r="E3480" s="177">
        <f>_xll.qlInterestRateIndexValueDate(IndexON,D3480)</f>
        <v>63872</v>
      </c>
      <c r="F3480" s="193">
        <f>IFERROR(_xll.qlIndexFixing(IndexON,D3480,TRUE,_xll.ohTrigger(RecalcTrigger,TriggerON)),NA())</f>
        <v>1.4238781365891739E-2</v>
      </c>
      <c r="H3480" s="42">
        <f>_xll.qlCalendarAdvance(Calendar,$H3479,B3480,"f",FALSE)</f>
        <v>63872</v>
      </c>
      <c r="I3480" s="177">
        <f>_xll.qlInterestRateIndexValueDate(Index1M,$H3480)</f>
        <v>63874</v>
      </c>
      <c r="J3480" s="182">
        <f>IFERROR(_xll.qlIndexFixing(Index1M,$H3480,TRUE,_xll.ohTrigger(RecalcTrigger,Trigger1M)),NA())</f>
        <v>1.4224514032156653E-2</v>
      </c>
      <c r="K3480" s="44" t="e">
        <f>IFERROR(_xll.qlIndexFixing(Index3M,H3480,TRUE,_xll.ohTrigger(RecalcTrigger,Trigger3M)),NA())</f>
        <v>#N/A</v>
      </c>
      <c r="L3480" s="44">
        <f>IFERROR(_xll.qlIndexFixing(Index6M,$H3480,TRUE,_xll.ohTrigger(RecalcTrigger,Trigger6M)),NA())</f>
        <v>1.495510350724687E-2</v>
      </c>
      <c r="M3480" s="183">
        <f>IFERROR(_xll.qlIndexFixing(Index1Y,$H3480,TRUE,_xll.ohTrigger(RecalcTrigger,Trigger1Y)),NA())</f>
        <v>1.4892832944750047E-2</v>
      </c>
      <c r="N3480" s="182">
        <f>IFERROR(_xll.qlIndexFixing(ONIndex1M,I3480,TRUE,_xll.ohTrigger(RecalcTrigger,Trigger1M)),NA())</f>
        <v>1.4214616414651715E-2</v>
      </c>
      <c r="O3480" s="44" t="e">
        <f>IFERROR(_xll.qlIndexFixing(ONIndex3M,I3480,TRUE,_xll.ohTrigger(RecalcTrigger,Trigger3M)),NA())</f>
        <v>#N/A</v>
      </c>
      <c r="P3480" s="44">
        <f>IFERROR(_xll.qlIndexFixing(ONIndex6M,I3480,TRUE,_xll.ohTrigger(RecalcTrigger,Trigger6M)),NA())</f>
        <v>1.4883704932602271E-2</v>
      </c>
      <c r="Q3480" s="183">
        <f>IFERROR(_xll.qlIndexFixing(ONIndex1Y,I3480,TRUE,_xll.ohTrigger(RecalcTrigger,Trigger1Y)),NA())</f>
        <v>1.4768990469393728E-2</v>
      </c>
    </row>
    <row r="3481" spans="2:17" x14ac:dyDescent="0.2">
      <c r="B3481" s="39" t="s">
        <v>42</v>
      </c>
      <c r="D3481" s="42">
        <f>_xll.qlCalendarAdvance(Calendar,$D3480,B3481,"f",FALSE)</f>
        <v>63879</v>
      </c>
      <c r="E3481" s="177">
        <f>_xll.qlInterestRateIndexValueDate(IndexON,D3481)</f>
        <v>63879</v>
      </c>
      <c r="F3481" s="193">
        <f>IFERROR(_xll.qlIndexFixing(IndexON,D3481,TRUE,_xll.ohTrigger(RecalcTrigger,TriggerON)),NA())</f>
        <v>1.4239556506883133E-2</v>
      </c>
      <c r="H3481" s="42">
        <f>_xll.qlCalendarAdvance(Calendar,$H3480,B3481,"f",FALSE)</f>
        <v>63879</v>
      </c>
      <c r="I3481" s="177">
        <f>_xll.qlInterestRateIndexValueDate(Index1M,$H3481)</f>
        <v>63881</v>
      </c>
      <c r="J3481" s="182">
        <f>IFERROR(_xll.qlIndexFixing(Index1M,$H3481,TRUE,_xll.ohTrigger(RecalcTrigger,Trigger1M)),NA())</f>
        <v>1.4225440265473795E-2</v>
      </c>
      <c r="K3481" s="44" t="e">
        <f>IFERROR(_xll.qlIndexFixing(Index3M,H3481,TRUE,_xll.ohTrigger(RecalcTrigger,Trigger3M)),NA())</f>
        <v>#N/A</v>
      </c>
      <c r="L3481" s="44">
        <f>IFERROR(_xll.qlIndexFixing(Index6M,$H3481,TRUE,_xll.ohTrigger(RecalcTrigger,Trigger6M)),NA())</f>
        <v>1.4956280411554359E-2</v>
      </c>
      <c r="M3481" s="183">
        <f>IFERROR(_xll.qlIndexFixing(Index1Y,$H3481,TRUE,_xll.ohTrigger(RecalcTrigger,Trigger1Y)),NA())</f>
        <v>1.4893128673779324E-2</v>
      </c>
      <c r="N3481" s="182">
        <f>IFERROR(_xll.qlIndexFixing(ONIndex1M,I3481,TRUE,_xll.ohTrigger(RecalcTrigger,Trigger1M)),NA())</f>
        <v>1.4215567502420257E-2</v>
      </c>
      <c r="O3481" s="44" t="e">
        <f>IFERROR(_xll.qlIndexFixing(ONIndex3M,I3481,TRUE,_xll.ohTrigger(RecalcTrigger,Trigger3M)),NA())</f>
        <v>#N/A</v>
      </c>
      <c r="P3481" s="44">
        <f>IFERROR(_xll.qlIndexFixing(ONIndex6M,I3481,TRUE,_xll.ohTrigger(RecalcTrigger,Trigger6M)),NA())</f>
        <v>1.4885193815219466E-2</v>
      </c>
      <c r="Q3481" s="183">
        <f>IFERROR(_xll.qlIndexFixing(ONIndex1Y,I3481,TRUE,_xll.ohTrigger(RecalcTrigger,Trigger1Y)),NA())</f>
        <v>1.4769817700397425E-2</v>
      </c>
    </row>
    <row r="3482" spans="2:17" x14ac:dyDescent="0.2">
      <c r="B3482" s="39" t="s">
        <v>42</v>
      </c>
      <c r="D3482" s="42">
        <f>_xll.qlCalendarAdvance(Calendar,$D3481,B3482,"f",FALSE)</f>
        <v>63886</v>
      </c>
      <c r="E3482" s="177">
        <f>_xll.qlInterestRateIndexValueDate(IndexON,D3482)</f>
        <v>63886</v>
      </c>
      <c r="F3482" s="193">
        <f>IFERROR(_xll.qlIndexFixing(IndexON,D3482,TRUE,_xll.ohTrigger(RecalcTrigger,TriggerON)),NA())</f>
        <v>1.4240318415739139E-2</v>
      </c>
      <c r="H3482" s="42">
        <f>_xll.qlCalendarAdvance(Calendar,$H3481,B3482,"f",FALSE)</f>
        <v>63886</v>
      </c>
      <c r="I3482" s="177">
        <f>_xll.qlInterestRateIndexValueDate(Index1M,$H3482)</f>
        <v>63888</v>
      </c>
      <c r="J3482" s="182">
        <f>IFERROR(_xll.qlIndexFixing(Index1M,$H3482,TRUE,_xll.ohTrigger(RecalcTrigger,Trigger1M)),NA())</f>
        <v>1.4226349947547979E-2</v>
      </c>
      <c r="K3482" s="44" t="e">
        <f>IFERROR(_xll.qlIndexFixing(Index3M,H3482,TRUE,_xll.ohTrigger(RecalcTrigger,Trigger3M)),NA())</f>
        <v>#N/A</v>
      </c>
      <c r="L3482" s="44">
        <f>IFERROR(_xll.qlIndexFixing(Index6M,$H3482,TRUE,_xll.ohTrigger(RecalcTrigger,Trigger6M)),NA())</f>
        <v>1.4957813803829682E-2</v>
      </c>
      <c r="M3482" s="183">
        <f>IFERROR(_xll.qlIndexFixing(Index1Y,$H3482,TRUE,_xll.ohTrigger(RecalcTrigger,Trigger1Y)),NA())</f>
        <v>1.4892466576184576E-2</v>
      </c>
      <c r="N3482" s="182">
        <f>IFERROR(_xll.qlIndexFixing(ONIndex1M,I3482,TRUE,_xll.ohTrigger(RecalcTrigger,Trigger1M)),NA())</f>
        <v>1.42165020941043E-2</v>
      </c>
      <c r="O3482" s="44" t="e">
        <f>IFERROR(_xll.qlIndexFixing(ONIndex3M,I3482,TRUE,_xll.ohTrigger(RecalcTrigger,Trigger3M)),NA())</f>
        <v>#N/A</v>
      </c>
      <c r="P3482" s="44">
        <f>IFERROR(_xll.qlIndexFixing(ONIndex6M,I3482,TRUE,_xll.ohTrigger(RecalcTrigger,Trigger6M)),NA())</f>
        <v>1.4886656874093518E-2</v>
      </c>
      <c r="Q3482" s="183">
        <f>IFERROR(_xll.qlIndexFixing(ONIndex1Y,I3482,TRUE,_xll.ohTrigger(RecalcTrigger,Trigger1Y)),NA())</f>
        <v>1.4770624445867853E-2</v>
      </c>
    </row>
    <row r="3483" spans="2:17" x14ac:dyDescent="0.2">
      <c r="B3483" s="39" t="s">
        <v>42</v>
      </c>
      <c r="D3483" s="42">
        <f>_xll.qlCalendarAdvance(Calendar,$D3482,B3483,"f",FALSE)</f>
        <v>63893</v>
      </c>
      <c r="E3483" s="177">
        <f>_xll.qlInterestRateIndexValueDate(IndexON,D3483)</f>
        <v>63893</v>
      </c>
      <c r="F3483" s="193">
        <f>IFERROR(_xll.qlIndexFixing(IndexON,D3483,TRUE,_xll.ohTrigger(RecalcTrigger,TriggerON)),NA())</f>
        <v>1.4241067074234337E-2</v>
      </c>
      <c r="H3483" s="42">
        <f>_xll.qlCalendarAdvance(Calendar,$H3482,B3483,"f",FALSE)</f>
        <v>63893</v>
      </c>
      <c r="I3483" s="177">
        <f>_xll.qlInterestRateIndexValueDate(Index1M,$H3483)</f>
        <v>63895</v>
      </c>
      <c r="J3483" s="182">
        <f>IFERROR(_xll.qlIndexFixing(Index1M,$H3483,TRUE,_xll.ohTrigger(RecalcTrigger,Trigger1M)),NA())</f>
        <v>1.4227243055672209E-2</v>
      </c>
      <c r="K3483" s="44" t="e">
        <f>IFERROR(_xll.qlIndexFixing(Index3M,H3483,TRUE,_xll.ohTrigger(RecalcTrigger,Trigger3M)),NA())</f>
        <v>#N/A</v>
      </c>
      <c r="L3483" s="44">
        <f>IFERROR(_xll.qlIndexFixing(Index6M,$H3483,TRUE,_xll.ohTrigger(RecalcTrigger,Trigger6M)),NA())</f>
        <v>1.4958935902959339E-2</v>
      </c>
      <c r="M3483" s="183">
        <f>IFERROR(_xll.qlIndexFixing(Index1Y,$H3483,TRUE,_xll.ohTrigger(RecalcTrigger,Trigger1Y)),NA())</f>
        <v>1.4893655523953928E-2</v>
      </c>
      <c r="N3483" s="182">
        <f>IFERROR(_xll.qlIndexFixing(ONIndex1M,I3483,TRUE,_xll.ohTrigger(RecalcTrigger,Trigger1M)),NA())</f>
        <v>1.4217420167002004E-2</v>
      </c>
      <c r="O3483" s="44" t="e">
        <f>IFERROR(_xll.qlIndexFixing(ONIndex3M,I3483,TRUE,_xll.ohTrigger(RecalcTrigger,Trigger3M)),NA())</f>
        <v>#N/A</v>
      </c>
      <c r="P3483" s="44">
        <f>IFERROR(_xll.qlIndexFixing(ONIndex6M,I3483,TRUE,_xll.ohTrigger(RecalcTrigger,Trigger6M)),NA())</f>
        <v>1.4888094073572944E-2</v>
      </c>
      <c r="Q3483" s="183">
        <f>IFERROR(_xll.qlIndexFixing(ONIndex1Y,I3483,TRUE,_xll.ohTrigger(RecalcTrigger,Trigger1Y)),NA())</f>
        <v>1.4771410677667518E-2</v>
      </c>
    </row>
    <row r="3484" spans="2:17" x14ac:dyDescent="0.2">
      <c r="B3484" s="39" t="s">
        <v>42</v>
      </c>
      <c r="D3484" s="42">
        <f>_xll.qlCalendarAdvance(Calendar,$D3483,B3484,"f",FALSE)</f>
        <v>63900</v>
      </c>
      <c r="E3484" s="177">
        <f>_xll.qlInterestRateIndexValueDate(IndexON,D3484)</f>
        <v>63900</v>
      </c>
      <c r="F3484" s="193">
        <f>IFERROR(_xll.qlIndexFixing(IndexON,D3484,TRUE,_xll.ohTrigger(RecalcTrigger,TriggerON)),NA())</f>
        <v>1.4241802464143305E-2</v>
      </c>
      <c r="H3484" s="42">
        <f>_xll.qlCalendarAdvance(Calendar,$H3483,B3484,"f",FALSE)</f>
        <v>63900</v>
      </c>
      <c r="I3484" s="177">
        <f>_xll.qlInterestRateIndexValueDate(Index1M,$H3484)</f>
        <v>63902</v>
      </c>
      <c r="J3484" s="182">
        <f>IFERROR(_xll.qlIndexFixing(Index1M,$H3484,TRUE,_xll.ohTrigger(RecalcTrigger,Trigger1M)),NA())</f>
        <v>1.4228119567142067E-2</v>
      </c>
      <c r="K3484" s="44" t="e">
        <f>IFERROR(_xll.qlIndexFixing(Index3M,H3484,TRUE,_xll.ohTrigger(RecalcTrigger,Trigger3M)),NA())</f>
        <v>#N/A</v>
      </c>
      <c r="L3484" s="44">
        <f>IFERROR(_xll.qlIndexFixing(Index6M,$H3484,TRUE,_xll.ohTrigger(RecalcTrigger,Trigger6M)),NA())</f>
        <v>1.4960031471247297E-2</v>
      </c>
      <c r="M3484" s="183">
        <f>IFERROR(_xll.qlIndexFixing(Index1Y,$H3484,TRUE,_xll.ohTrigger(RecalcTrigger,Trigger1Y)),NA())</f>
        <v>1.4893886587903809E-2</v>
      </c>
      <c r="N3484" s="182">
        <f>IFERROR(_xll.qlIndexFixing(ONIndex1M,I3484,TRUE,_xll.ohTrigger(RecalcTrigger,Trigger1M)),NA())</f>
        <v>1.4218321698651337E-2</v>
      </c>
      <c r="O3484" s="44" t="e">
        <f>IFERROR(_xll.qlIndexFixing(ONIndex3M,I3484,TRUE,_xll.ohTrigger(RecalcTrigger,Trigger3M)),NA())</f>
        <v>#N/A</v>
      </c>
      <c r="P3484" s="44">
        <f>IFERROR(_xll.qlIndexFixing(ONIndex6M,I3484,TRUE,_xll.ohTrigger(RecalcTrigger,Trigger6M)),NA())</f>
        <v>1.4889505378326007E-2</v>
      </c>
      <c r="Q3484" s="183">
        <f>IFERROR(_xll.qlIndexFixing(ONIndex1Y,I3484,TRUE,_xll.ohTrigger(RecalcTrigger,Trigger1Y)),NA())</f>
        <v>1.4772176367818801E-2</v>
      </c>
    </row>
    <row r="3485" spans="2:17" x14ac:dyDescent="0.2">
      <c r="B3485" s="39" t="s">
        <v>42</v>
      </c>
      <c r="D3485" s="42">
        <f>_xll.qlCalendarAdvance(Calendar,$D3484,B3485,"f",FALSE)</f>
        <v>63907</v>
      </c>
      <c r="E3485" s="177">
        <f>_xll.qlInterestRateIndexValueDate(IndexON,D3485)</f>
        <v>63907</v>
      </c>
      <c r="F3485" s="193">
        <f>IFERROR(_xll.qlIndexFixing(IndexON,D3485,TRUE,_xll.ohTrigger(RecalcTrigger,TriggerON)),NA())</f>
        <v>1.424252456748043E-2</v>
      </c>
      <c r="H3485" s="42">
        <f>_xll.qlCalendarAdvance(Calendar,$H3484,B3485,"f",FALSE)</f>
        <v>63907</v>
      </c>
      <c r="I3485" s="177">
        <f>_xll.qlInterestRateIndexValueDate(Index1M,$H3485)</f>
        <v>63909</v>
      </c>
      <c r="J3485" s="182">
        <f>IFERROR(_xll.qlIndexFixing(Index1M,$H3485,TRUE,_xll.ohTrigger(RecalcTrigger,Trigger1M)),NA())</f>
        <v>1.4228979459263444E-2</v>
      </c>
      <c r="K3485" s="44" t="e">
        <f>IFERROR(_xll.qlIndexFixing(Index3M,H3485,TRUE,_xll.ohTrigger(RecalcTrigger,Trigger3M)),NA())</f>
        <v>#N/A</v>
      </c>
      <c r="L3485" s="44">
        <f>IFERROR(_xll.qlIndexFixing(Index6M,$H3485,TRUE,_xll.ohTrigger(RecalcTrigger,Trigger6M)),NA())</f>
        <v>1.4961100472893183E-2</v>
      </c>
      <c r="M3485" s="183" t="e">
        <f>IFERROR(_xll.qlIndexFixing(Index1Y,$H3485,TRUE,_xll.ohTrigger(RecalcTrigger,Trigger1Y)),NA())</f>
        <v>#N/A</v>
      </c>
      <c r="N3485" s="182">
        <f>IFERROR(_xll.qlIndexFixing(ONIndex1M,I3485,TRUE,_xll.ohTrigger(RecalcTrigger,Trigger1M)),NA())</f>
        <v>1.4219456468209657E-2</v>
      </c>
      <c r="O3485" s="44" t="e">
        <f>IFERROR(_xll.qlIndexFixing(ONIndex3M,I3485,TRUE,_xll.ohTrigger(RecalcTrigger,Trigger3M)),NA())</f>
        <v>#N/A</v>
      </c>
      <c r="P3485" s="44">
        <f>IFERROR(_xll.qlIndexFixing(ONIndex6M,I3485,TRUE,_xll.ohTrigger(RecalcTrigger,Trigger6M)),NA())</f>
        <v>1.4891281806210799E-2</v>
      </c>
      <c r="Q3485" s="183">
        <f>IFERROR(_xll.qlIndexFixing(ONIndex1Y,I3485,TRUE,_xll.ohTrigger(RecalcTrigger,Trigger1Y)),NA())</f>
        <v>1.4773130597314221E-2</v>
      </c>
    </row>
    <row r="3486" spans="2:17" x14ac:dyDescent="0.2">
      <c r="B3486" s="39" t="s">
        <v>42</v>
      </c>
      <c r="D3486" s="42">
        <f>_xll.qlCalendarAdvance(Calendar,$D3485,B3486,"f",FALSE)</f>
        <v>63915</v>
      </c>
      <c r="E3486" s="177">
        <f>_xll.qlInterestRateIndexValueDate(IndexON,D3486)</f>
        <v>63915</v>
      </c>
      <c r="F3486" s="193">
        <f>IFERROR(_xll.qlIndexFixing(IndexON,D3486,TRUE,_xll.ohTrigger(RecalcTrigger,TriggerON)),NA())</f>
        <v>1.4243333535413072E-2</v>
      </c>
      <c r="H3486" s="42">
        <f>_xll.qlCalendarAdvance(Calendar,$H3485,B3486,"f",FALSE)</f>
        <v>63915</v>
      </c>
      <c r="I3486" s="177">
        <f>_xll.qlInterestRateIndexValueDate(Index1M,$H3486)</f>
        <v>63919</v>
      </c>
      <c r="J3486" s="182">
        <f>IFERROR(_xll.qlIndexFixing(Index1M,$H3486,TRUE,_xll.ohTrigger(RecalcTrigger,Trigger1M)),NA())</f>
        <v>1.423017900207949E-2</v>
      </c>
      <c r="K3486" s="44" t="e">
        <f>IFERROR(_xll.qlIndexFixing(Index3M,H3486,TRUE,_xll.ohTrigger(RecalcTrigger,Trigger3M)),NA())</f>
        <v>#N/A</v>
      </c>
      <c r="L3486" s="44">
        <f>IFERROR(_xll.qlIndexFixing(Index6M,$H3486,TRUE,_xll.ohTrigger(RecalcTrigger,Trigger6M)),NA())</f>
        <v>1.4961456895473027E-2</v>
      </c>
      <c r="M3486" s="183" t="e">
        <f>IFERROR(_xll.qlIndexFixing(Index1Y,$H3486,TRUE,_xll.ohTrigger(RecalcTrigger,Trigger1Y)),NA())</f>
        <v>#N/A</v>
      </c>
      <c r="N3486" s="182">
        <f>IFERROR(_xll.qlIndexFixing(ONIndex1M,I3486,TRUE,_xll.ohTrigger(RecalcTrigger,Trigger1M)),NA())</f>
        <v>1.4220320105531314E-2</v>
      </c>
      <c r="O3486" s="44" t="e">
        <f>IFERROR(_xll.qlIndexFixing(ONIndex3M,I3486,TRUE,_xll.ohTrigger(RecalcTrigger,Trigger3M)),NA())</f>
        <v>#N/A</v>
      </c>
      <c r="P3486" s="44">
        <f>IFERROR(_xll.qlIndexFixing(ONIndex6M,I3486,TRUE,_xll.ohTrigger(RecalcTrigger,Trigger6M)),NA())</f>
        <v>1.4892633789456156E-2</v>
      </c>
      <c r="Q3486" s="183">
        <f>IFERROR(_xll.qlIndexFixing(ONIndex1Y,I3486,TRUE,_xll.ohTrigger(RecalcTrigger,Trigger1Y)),NA())</f>
        <v>1.4773849229028357E-2</v>
      </c>
    </row>
    <row r="3487" spans="2:17" x14ac:dyDescent="0.2">
      <c r="B3487" s="39" t="s">
        <v>42</v>
      </c>
      <c r="D3487" s="42">
        <f>_xll.qlCalendarAdvance(Calendar,$D3486,B3487,"f",FALSE)</f>
        <v>63922</v>
      </c>
      <c r="E3487" s="177">
        <f>_xll.qlInterestRateIndexValueDate(IndexON,D3487)</f>
        <v>63922</v>
      </c>
      <c r="F3487" s="193">
        <f>IFERROR(_xll.qlIndexFixing(IndexON,D3487,TRUE,_xll.ohTrigger(RecalcTrigger,TriggerON)),NA())</f>
        <v>1.4244027105734247E-2</v>
      </c>
      <c r="H3487" s="42">
        <f>_xll.qlCalendarAdvance(Calendar,$H3486,B3487,"f",FALSE)</f>
        <v>63922</v>
      </c>
      <c r="I3487" s="177">
        <f>_xll.qlInterestRateIndexValueDate(Index1M,$H3487)</f>
        <v>63926</v>
      </c>
      <c r="J3487" s="182">
        <f>IFERROR(_xll.qlIndexFixing(Index1M,$H3487,TRUE,_xll.ohTrigger(RecalcTrigger,Trigger1M)),NA())</f>
        <v>1.4230998438396999E-2</v>
      </c>
      <c r="K3487" s="44" t="e">
        <f>IFERROR(_xll.qlIndexFixing(Index3M,H3487,TRUE,_xll.ohTrigger(RecalcTrigger,Trigger3M)),NA())</f>
        <v>#N/A</v>
      </c>
      <c r="L3487" s="44">
        <f>IFERROR(_xll.qlIndexFixing(Index6M,$H3487,TRUE,_xll.ohTrigger(RecalcTrigger,Trigger6M)),NA())</f>
        <v>1.496358579573873E-2</v>
      </c>
      <c r="M3487" s="183" t="e">
        <f>IFERROR(_xll.qlIndexFixing(Index1Y,$H3487,TRUE,_xll.ohTrigger(RecalcTrigger,Trigger1Y)),NA())</f>
        <v>#N/A</v>
      </c>
      <c r="N3487" s="182">
        <f>IFERROR(_xll.qlIndexFixing(ONIndex1M,I3487,TRUE,_xll.ohTrigger(RecalcTrigger,Trigger1M)),NA())</f>
        <v>1.4221047142042309E-2</v>
      </c>
      <c r="O3487" s="44" t="e">
        <f>IFERROR(_xll.qlIndexFixing(ONIndex3M,I3487,TRUE,_xll.ohTrigger(RecalcTrigger,Trigger3M)),NA())</f>
        <v>#N/A</v>
      </c>
      <c r="P3487" s="44">
        <f>IFERROR(_xll.qlIndexFixing(ONIndex6M,I3487,TRUE,_xll.ohTrigger(RecalcTrigger,Trigger6M)),NA())</f>
        <v>1.489377193055752E-2</v>
      </c>
      <c r="Q3487" s="183">
        <f>IFERROR(_xll.qlIndexFixing(ONIndex1Y,I3487,TRUE,_xll.ohTrigger(RecalcTrigger,Trigger1Y)),NA())</f>
        <v>1.4774448776799787E-2</v>
      </c>
    </row>
    <row r="3488" spans="2:17" x14ac:dyDescent="0.2">
      <c r="B3488" s="39" t="s">
        <v>42</v>
      </c>
      <c r="D3488" s="42">
        <f>_xll.qlCalendarAdvance(Calendar,$D3487,B3488,"f",FALSE)</f>
        <v>63929</v>
      </c>
      <c r="E3488" s="177">
        <f>_xll.qlInterestRateIndexValueDate(IndexON,D3488)</f>
        <v>63929</v>
      </c>
      <c r="F3488" s="193">
        <f>IFERROR(_xll.qlIndexFixing(IndexON,D3488,TRUE,_xll.ohTrigger(RecalcTrigger,TriggerON)),NA())</f>
        <v>1.424470733208949E-2</v>
      </c>
      <c r="H3488" s="42">
        <f>_xll.qlCalendarAdvance(Calendar,$H3487,B3488,"f",FALSE)</f>
        <v>63929</v>
      </c>
      <c r="I3488" s="177">
        <f>_xll.qlInterestRateIndexValueDate(Index1M,$H3488)</f>
        <v>63933</v>
      </c>
      <c r="J3488" s="182">
        <f>IFERROR(_xll.qlIndexFixing(Index1M,$H3488,TRUE,_xll.ohTrigger(RecalcTrigger,Trigger1M)),NA())</f>
        <v>1.423180117752894E-2</v>
      </c>
      <c r="K3488" s="44" t="e">
        <f>IFERROR(_xll.qlIndexFixing(Index3M,H3488,TRUE,_xll.ohTrigger(RecalcTrigger,Trigger3M)),NA())</f>
        <v>#N/A</v>
      </c>
      <c r="L3488" s="44">
        <f>IFERROR(_xll.qlIndexFixing(Index6M,$H3488,TRUE,_xll.ohTrigger(RecalcTrigger,Trigger6M)),NA())</f>
        <v>1.4964563439960131E-2</v>
      </c>
      <c r="M3488" s="183" t="e">
        <f>IFERROR(_xll.qlIndexFixing(Index1Y,$H3488,TRUE,_xll.ohTrigger(RecalcTrigger,Trigger1Y)),NA())</f>
        <v>#N/A</v>
      </c>
      <c r="N3488" s="182">
        <f>IFERROR(_xll.qlIndexFixing(ONIndex1M,I3488,TRUE,_xll.ohTrigger(RecalcTrigger,Trigger1M)),NA())</f>
        <v>1.4221879903262291E-2</v>
      </c>
      <c r="O3488" s="44" t="e">
        <f>IFERROR(_xll.qlIndexFixing(ONIndex3M,I3488,TRUE,_xll.ohTrigger(RecalcTrigger,Trigger3M)),NA())</f>
        <v>#N/A</v>
      </c>
      <c r="P3488" s="44">
        <f>IFERROR(_xll.qlIndexFixing(ONIndex6M,I3488,TRUE,_xll.ohTrigger(RecalcTrigger,Trigger6M)),NA())</f>
        <v>1.4895075578547079E-2</v>
      </c>
      <c r="Q3488" s="183">
        <f>IFERROR(_xll.qlIndexFixing(ONIndex1Y,I3488,TRUE,_xll.ohTrigger(RecalcTrigger,Trigger1Y)),NA())</f>
        <v>1.4775129065265347E-2</v>
      </c>
    </row>
    <row r="3489" spans="2:17" x14ac:dyDescent="0.2">
      <c r="B3489" s="39" t="s">
        <v>42</v>
      </c>
      <c r="D3489" s="42">
        <f>_xll.qlCalendarAdvance(Calendar,$D3488,B3489,"f",FALSE)</f>
        <v>63936</v>
      </c>
      <c r="E3489" s="177">
        <f>_xll.qlInterestRateIndexValueDate(IndexON,D3489)</f>
        <v>63936</v>
      </c>
      <c r="F3489" s="193">
        <f>IFERROR(_xll.qlIndexFixing(IndexON,D3489,TRUE,_xll.ohTrigger(RecalcTrigger,TriggerON)),NA())</f>
        <v>1.4245374196173444E-2</v>
      </c>
      <c r="H3489" s="42">
        <f>_xll.qlCalendarAdvance(Calendar,$H3488,B3489,"f",FALSE)</f>
        <v>63936</v>
      </c>
      <c r="I3489" s="177">
        <f>_xll.qlInterestRateIndexValueDate(Index1M,$H3489)</f>
        <v>63940</v>
      </c>
      <c r="J3489" s="182">
        <f>IFERROR(_xll.qlIndexFixing(Index1M,$H3489,TRUE,_xll.ohTrigger(RecalcTrigger,Trigger1M)),NA())</f>
        <v>1.4232587196765735E-2</v>
      </c>
      <c r="K3489" s="44" t="e">
        <f>IFERROR(_xll.qlIndexFixing(Index3M,H3489,TRUE,_xll.ohTrigger(RecalcTrigger,Trigger3M)),NA())</f>
        <v>#N/A</v>
      </c>
      <c r="L3489" s="44">
        <f>IFERROR(_xll.qlIndexFixing(Index6M,$H3489,TRUE,_xll.ohTrigger(RecalcTrigger,Trigger6M)),NA())</f>
        <v>1.4965514358996393E-2</v>
      </c>
      <c r="M3489" s="183" t="e">
        <f>IFERROR(_xll.qlIndexFixing(Index1Y,$H3489,TRUE,_xll.ohTrigger(RecalcTrigger,Trigger1Y)),NA())</f>
        <v>#N/A</v>
      </c>
      <c r="N3489" s="182">
        <f>IFERROR(_xll.qlIndexFixing(ONIndex1M,I3489,TRUE,_xll.ohTrigger(RecalcTrigger,Trigger1M)),NA())</f>
        <v>1.4222696006367386E-2</v>
      </c>
      <c r="O3489" s="44" t="e">
        <f>IFERROR(_xll.qlIndexFixing(ONIndex3M,I3489,TRUE,_xll.ohTrigger(RecalcTrigger,Trigger3M)),NA())</f>
        <v>#N/A</v>
      </c>
      <c r="P3489" s="44">
        <f>IFERROR(_xll.qlIndexFixing(ONIndex6M,I3489,TRUE,_xll.ohTrigger(RecalcTrigger,Trigger6M)),NA())</f>
        <v>1.4896353149236319E-2</v>
      </c>
      <c r="Q3489" s="183">
        <f>IFERROR(_xll.qlIndexFixing(ONIndex1Y,I3489,TRUE,_xll.ohTrigger(RecalcTrigger,Trigger1Y)),NA())</f>
        <v>1.4775788667158452E-2</v>
      </c>
    </row>
    <row r="3490" spans="2:17" x14ac:dyDescent="0.2">
      <c r="B3490" s="39" t="s">
        <v>42</v>
      </c>
      <c r="D3490" s="42">
        <f>_xll.qlCalendarAdvance(Calendar,$D3489,B3490,"f",FALSE)</f>
        <v>63943</v>
      </c>
      <c r="E3490" s="177">
        <f>_xll.qlInterestRateIndexValueDate(IndexON,D3490)</f>
        <v>63943</v>
      </c>
      <c r="F3490" s="193">
        <f>IFERROR(_xll.qlIndexFixing(IndexON,D3490,TRUE,_xll.ohTrigger(RecalcTrigger,TriggerON)),NA())</f>
        <v>1.4246027680000495E-2</v>
      </c>
      <c r="H3490" s="42">
        <f>_xll.qlCalendarAdvance(Calendar,$H3489,B3490,"f",FALSE)</f>
        <v>63943</v>
      </c>
      <c r="I3490" s="177">
        <f>_xll.qlInterestRateIndexValueDate(Index1M,$H3490)</f>
        <v>63947</v>
      </c>
      <c r="J3490" s="182">
        <f>IFERROR(_xll.qlIndexFixing(Index1M,$H3490,TRUE,_xll.ohTrigger(RecalcTrigger,Trigger1M)),NA())</f>
        <v>1.423335647341328E-2</v>
      </c>
      <c r="K3490" s="44" t="e">
        <f>IFERROR(_xll.qlIndexFixing(Index3M,H3490,TRUE,_xll.ohTrigger(RecalcTrigger,Trigger3M)),NA())</f>
        <v>#N/A</v>
      </c>
      <c r="L3490" s="44">
        <f>IFERROR(_xll.qlIndexFixing(Index6M,$H3490,TRUE,_xll.ohTrigger(RecalcTrigger,Trigger6M)),NA())</f>
        <v>1.4966438517053286E-2</v>
      </c>
      <c r="M3490" s="183" t="e">
        <f>IFERROR(_xll.qlIndexFixing(Index1Y,$H3490,TRUE,_xll.ohTrigger(RecalcTrigger,Trigger1Y)),NA())</f>
        <v>#N/A</v>
      </c>
      <c r="N3490" s="182">
        <f>IFERROR(_xll.qlIndexFixing(ONIndex1M,I3490,TRUE,_xll.ohTrigger(RecalcTrigger,Trigger1M)),NA())</f>
        <v>1.4223495428815625E-2</v>
      </c>
      <c r="O3490" s="44" t="e">
        <f>IFERROR(_xll.qlIndexFixing(ONIndex3M,I3490,TRUE,_xll.ohTrigger(RecalcTrigger,Trigger3M)),NA())</f>
        <v>#N/A</v>
      </c>
      <c r="P3490" s="44">
        <f>IFERROR(_xll.qlIndexFixing(ONIndex6M,I3490,TRUE,_xll.ohTrigger(RecalcTrigger,Trigger6M)),NA())</f>
        <v>1.4897604607053694E-2</v>
      </c>
      <c r="Q3490" s="183">
        <f>IFERROR(_xll.qlIndexFixing(ONIndex1Y,I3490,TRUE,_xll.ohTrigger(RecalcTrigger,Trigger1Y)),NA())</f>
        <v>1.4776427554261673E-2</v>
      </c>
    </row>
    <row r="3491" spans="2:17" x14ac:dyDescent="0.2">
      <c r="B3491" s="39" t="s">
        <v>42</v>
      </c>
      <c r="D3491" s="42">
        <f>_xll.qlCalendarAdvance(Calendar,$D3490,B3491,"f",FALSE)</f>
        <v>63950</v>
      </c>
      <c r="E3491" s="177">
        <f>_xll.qlInterestRateIndexValueDate(IndexON,D3491)</f>
        <v>63950</v>
      </c>
      <c r="F3491" s="193">
        <f>IFERROR(_xll.qlIndexFixing(IndexON,D3491,TRUE,_xll.ohTrigger(RecalcTrigger,TriggerON)),NA())</f>
        <v>1.424666776518535E-2</v>
      </c>
      <c r="H3491" s="42">
        <f>_xll.qlCalendarAdvance(Calendar,$H3490,B3491,"f",FALSE)</f>
        <v>63950</v>
      </c>
      <c r="I3491" s="177">
        <f>_xll.qlInterestRateIndexValueDate(Index1M,$H3491)</f>
        <v>63954</v>
      </c>
      <c r="J3491" s="182">
        <f>IFERROR(_xll.qlIndexFixing(Index1M,$H3491,TRUE,_xll.ohTrigger(RecalcTrigger,Trigger1M)),NA())</f>
        <v>1.4233107859832497E-2</v>
      </c>
      <c r="K3491" s="44" t="e">
        <f>IFERROR(_xll.qlIndexFixing(Index3M,H3491,TRUE,_xll.ohTrigger(RecalcTrigger,Trigger3M)),NA())</f>
        <v>#N/A</v>
      </c>
      <c r="L3491" s="44">
        <f>IFERROR(_xll.qlIndexFixing(Index6M,$H3491,TRUE,_xll.ohTrigger(RecalcTrigger,Trigger6M)),NA())</f>
        <v>1.4967335878333514E-2</v>
      </c>
      <c r="M3491" s="183" t="e">
        <f>IFERROR(_xll.qlIndexFixing(Index1Y,$H3491,TRUE,_xll.ohTrigger(RecalcTrigger,Trigger1Y)),NA())</f>
        <v>#N/A</v>
      </c>
      <c r="N3491" s="182">
        <f>IFERROR(_xll.qlIndexFixing(ONIndex1M,I3491,TRUE,_xll.ohTrigger(RecalcTrigger,Trigger1M)),NA())</f>
        <v>1.4224278147825231E-2</v>
      </c>
      <c r="O3491" s="44" t="e">
        <f>IFERROR(_xll.qlIndexFixing(ONIndex3M,I3491,TRUE,_xll.ohTrigger(RecalcTrigger,Trigger3M)),NA())</f>
        <v>#N/A</v>
      </c>
      <c r="P3491" s="44">
        <f>IFERROR(_xll.qlIndexFixing(ONIndex6M,I3491,TRUE,_xll.ohTrigger(RecalcTrigger,Trigger6M)),NA())</f>
        <v>1.4898829916427658E-2</v>
      </c>
      <c r="Q3491" s="183">
        <f>IFERROR(_xll.qlIndexFixing(ONIndex1Y,I3491,TRUE,_xll.ohTrigger(RecalcTrigger,Trigger1Y)),NA())</f>
        <v>1.4777045698437519E-2</v>
      </c>
    </row>
    <row r="3492" spans="2:17" x14ac:dyDescent="0.2">
      <c r="B3492" s="39" t="s">
        <v>42</v>
      </c>
      <c r="D3492" s="42">
        <f>_xll.qlCalendarAdvance(Calendar,$D3491,B3492,"f",FALSE)</f>
        <v>63957</v>
      </c>
      <c r="E3492" s="177">
        <f>_xll.qlInterestRateIndexValueDate(IndexON,D3492)</f>
        <v>63957</v>
      </c>
      <c r="F3492" s="193">
        <f>IFERROR(_xll.qlIndexFixing(IndexON,D3492,TRUE,_xll.ohTrigger(RecalcTrigger,TriggerON)),NA())</f>
        <v>1.4247294433502589E-2</v>
      </c>
      <c r="H3492" s="42">
        <f>_xll.qlCalendarAdvance(Calendar,$H3491,B3492,"f",FALSE)</f>
        <v>63957</v>
      </c>
      <c r="I3492" s="177">
        <f>_xll.qlInterestRateIndexValueDate(Index1M,$H3492)</f>
        <v>63961</v>
      </c>
      <c r="J3492" s="182">
        <f>IFERROR(_xll.qlIndexFixing(Index1M,$H3492,TRUE,_xll.ohTrigger(RecalcTrigger,Trigger1M)),NA())</f>
        <v>1.4233847098300081E-2</v>
      </c>
      <c r="K3492" s="44" t="e">
        <f>IFERROR(_xll.qlIndexFixing(Index3M,H3492,TRUE,_xll.ohTrigger(RecalcTrigger,Trigger3M)),NA())</f>
        <v>#N/A</v>
      </c>
      <c r="L3492" s="44">
        <f>IFERROR(_xll.qlIndexFixing(Index6M,$H3492,TRUE,_xll.ohTrigger(RecalcTrigger,Trigger6M)),NA())</f>
        <v>1.4968206407042413E-2</v>
      </c>
      <c r="M3492" s="183" t="e">
        <f>IFERROR(_xll.qlIndexFixing(Index1Y,$H3492,TRUE,_xll.ohTrigger(RecalcTrigger,Trigger1Y)),NA())</f>
        <v>#N/A</v>
      </c>
      <c r="N3492" s="182">
        <f>IFERROR(_xll.qlIndexFixing(ONIndex1M,I3492,TRUE,_xll.ohTrigger(RecalcTrigger,Trigger1M)),NA())</f>
        <v>1.4225044140934173E-2</v>
      </c>
      <c r="O3492" s="44" t="e">
        <f>IFERROR(_xll.qlIndexFixing(ONIndex3M,I3492,TRUE,_xll.ohTrigger(RecalcTrigger,Trigger3M)),NA())</f>
        <v>#N/A</v>
      </c>
      <c r="P3492" s="44">
        <f>IFERROR(_xll.qlIndexFixing(ONIndex6M,I3492,TRUE,_xll.ohTrigger(RecalcTrigger,Trigger6M)),NA())</f>
        <v>1.4900029042186347E-2</v>
      </c>
      <c r="Q3492" s="183">
        <f>IFERROR(_xll.qlIndexFixing(ONIndex1Y,I3492,TRUE,_xll.ohTrigger(RecalcTrigger,Trigger1Y)),NA())</f>
        <v>1.4777643071628432E-2</v>
      </c>
    </row>
    <row r="3493" spans="2:17" x14ac:dyDescent="0.2">
      <c r="B3493" s="39" t="s">
        <v>42</v>
      </c>
      <c r="D3493" s="42">
        <f>_xll.qlCalendarAdvance(Calendar,$D3492,B3493,"f",FALSE)</f>
        <v>63964</v>
      </c>
      <c r="E3493" s="177">
        <f>_xll.qlInterestRateIndexValueDate(IndexON,D3493)</f>
        <v>63964</v>
      </c>
      <c r="F3493" s="193">
        <f>IFERROR(_xll.qlIndexFixing(IndexON,D3493,TRUE,_xll.ohTrigger(RecalcTrigger,TriggerON)),NA())</f>
        <v>1.4247907666886661E-2</v>
      </c>
      <c r="H3493" s="42">
        <f>_xll.qlCalendarAdvance(Calendar,$H3492,B3493,"f",FALSE)</f>
        <v>63964</v>
      </c>
      <c r="I3493" s="177">
        <f>_xll.qlInterestRateIndexValueDate(Index1M,$H3493)</f>
        <v>63968</v>
      </c>
      <c r="J3493" s="182">
        <f>IFERROR(_xll.qlIndexFixing(Index1M,$H3493,TRUE,_xll.ohTrigger(RecalcTrigger,Trigger1M)),NA())</f>
        <v>1.4234569532923631E-2</v>
      </c>
      <c r="K3493" s="44" t="e">
        <f>IFERROR(_xll.qlIndexFixing(Index3M,H3493,TRUE,_xll.ohTrigger(RecalcTrigger,Trigger3M)),NA())</f>
        <v>#N/A</v>
      </c>
      <c r="L3493" s="44">
        <f>IFERROR(_xll.qlIndexFixing(Index6M,$H3493,TRUE,_xll.ohTrigger(RecalcTrigger,Trigger6M)),NA())</f>
        <v>1.4969050067387074E-2</v>
      </c>
      <c r="M3493" s="183" t="e">
        <f>IFERROR(_xll.qlIndexFixing(Index1Y,$H3493,TRUE,_xll.ohTrigger(RecalcTrigger,Trigger1Y)),NA())</f>
        <v>#N/A</v>
      </c>
      <c r="N3493" s="182">
        <f>IFERROR(_xll.qlIndexFixing(ONIndex1M,I3493,TRUE,_xll.ohTrigger(RecalcTrigger,Trigger1M)),NA())</f>
        <v>1.4225793385200802E-2</v>
      </c>
      <c r="O3493" s="44" t="e">
        <f>IFERROR(_xll.qlIndexFixing(ONIndex3M,I3493,TRUE,_xll.ohTrigger(RecalcTrigger,Trigger3M)),NA())</f>
        <v>#N/A</v>
      </c>
      <c r="P3493" s="44">
        <f>IFERROR(_xll.qlIndexFixing(ONIndex6M,I3493,TRUE,_xll.ohTrigger(RecalcTrigger,Trigger6M)),NA())</f>
        <v>1.4901201948438469E-2</v>
      </c>
      <c r="Q3493" s="183">
        <f>IFERROR(_xll.qlIndexFixing(ONIndex1Y,I3493,TRUE,_xll.ohTrigger(RecalcTrigger,Trigger1Y)),NA())</f>
        <v>1.4778219645616986E-2</v>
      </c>
    </row>
    <row r="3494" spans="2:17" x14ac:dyDescent="0.2">
      <c r="B3494" s="39" t="s">
        <v>42</v>
      </c>
      <c r="D3494" s="42">
        <f>_xll.qlCalendarAdvance(Calendar,$D3493,B3494,"f",FALSE)</f>
        <v>63971</v>
      </c>
      <c r="E3494" s="177">
        <f>_xll.qlInterestRateIndexValueDate(IndexON,D3494)</f>
        <v>63971</v>
      </c>
      <c r="F3494" s="193">
        <f>IFERROR(_xll.qlIndexFixing(IndexON,D3494,TRUE,_xll.ohTrigger(RecalcTrigger,TriggerON)),NA())</f>
        <v>1.4248507447112146E-2</v>
      </c>
      <c r="H3494" s="42">
        <f>_xll.qlCalendarAdvance(Calendar,$H3493,B3494,"f",FALSE)</f>
        <v>63971</v>
      </c>
      <c r="I3494" s="177">
        <f>_xll.qlInterestRateIndexValueDate(Index1M,$H3494)</f>
        <v>63975</v>
      </c>
      <c r="J3494" s="182">
        <f>IFERROR(_xll.qlIndexFixing(Index1M,$H3494,TRUE,_xll.ohTrigger(RecalcTrigger,Trigger1M)),NA())</f>
        <v>1.4235275141004169E-2</v>
      </c>
      <c r="K3494" s="44" t="e">
        <f>IFERROR(_xll.qlIndexFixing(Index3M,H3494,TRUE,_xll.ohTrigger(RecalcTrigger,Trigger3M)),NA())</f>
        <v>#N/A</v>
      </c>
      <c r="L3494" s="44">
        <f>IFERROR(_xll.qlIndexFixing(Index6M,$H3494,TRUE,_xll.ohTrigger(RecalcTrigger,Trigger6M)),NA())</f>
        <v>1.4969866823574153E-2</v>
      </c>
      <c r="M3494" s="183" t="e">
        <f>IFERROR(_xll.qlIndexFixing(Index1Y,$H3494,TRUE,_xll.ohTrigger(RecalcTrigger,Trigger1Y)),NA())</f>
        <v>#N/A</v>
      </c>
      <c r="N3494" s="182">
        <f>IFERROR(_xll.qlIndexFixing(ONIndex1M,I3494,TRUE,_xll.ohTrigger(RecalcTrigger,Trigger1M)),NA())</f>
        <v>1.4226525858003214E-2</v>
      </c>
      <c r="O3494" s="44" t="e">
        <f>IFERROR(_xll.qlIndexFixing(ONIndex3M,I3494,TRUE,_xll.ohTrigger(RecalcTrigger,Trigger3M)),NA())</f>
        <v>#N/A</v>
      </c>
      <c r="P3494" s="44">
        <f>IFERROR(_xll.qlIndexFixing(ONIndex6M,I3494,TRUE,_xll.ohTrigger(RecalcTrigger,Trigger6M)),NA())</f>
        <v>1.4902348599932225E-2</v>
      </c>
      <c r="Q3494" s="183">
        <f>IFERROR(_xll.qlIndexFixing(ONIndex1Y,I3494,TRUE,_xll.ohTrigger(RecalcTrigger,Trigger1Y)),NA())</f>
        <v>1.477877539218575E-2</v>
      </c>
    </row>
    <row r="3495" spans="2:17" x14ac:dyDescent="0.2">
      <c r="B3495" s="39" t="s">
        <v>42</v>
      </c>
      <c r="D3495" s="42">
        <f>_xll.qlCalendarAdvance(Calendar,$D3494,B3495,"f",FALSE)</f>
        <v>63978</v>
      </c>
      <c r="E3495" s="177">
        <f>_xll.qlInterestRateIndexValueDate(IndexON,D3495)</f>
        <v>63978</v>
      </c>
      <c r="F3495" s="193">
        <f>IFERROR(_xll.qlIndexFixing(IndexON,D3495,TRUE,_xll.ohTrigger(RecalcTrigger,TriggerON)),NA())</f>
        <v>1.4249093755953623E-2</v>
      </c>
      <c r="H3495" s="42">
        <f>_xll.qlCalendarAdvance(Calendar,$H3494,B3495,"f",FALSE)</f>
        <v>63978</v>
      </c>
      <c r="I3495" s="177">
        <f>_xll.qlInterestRateIndexValueDate(Index1M,$H3495)</f>
        <v>63982</v>
      </c>
      <c r="J3495" s="182">
        <f>IFERROR(_xll.qlIndexFixing(Index1M,$H3495,TRUE,_xll.ohTrigger(RecalcTrigger,Trigger1M)),NA())</f>
        <v>1.4236950923180787E-2</v>
      </c>
      <c r="K3495" s="44" t="e">
        <f>IFERROR(_xll.qlIndexFixing(Index3M,H3495,TRUE,_xll.ohTrigger(RecalcTrigger,Trigger3M)),NA())</f>
        <v>#N/A</v>
      </c>
      <c r="L3495" s="44">
        <f>IFERROR(_xll.qlIndexFixing(Index6M,$H3495,TRUE,_xll.ohTrigger(RecalcTrigger,Trigger6M)),NA())</f>
        <v>1.4971371492403797E-2</v>
      </c>
      <c r="M3495" s="183" t="e">
        <f>IFERROR(_xll.qlIndexFixing(Index1Y,$H3495,TRUE,_xll.ohTrigger(RecalcTrigger,Trigger1Y)),NA())</f>
        <v>#N/A</v>
      </c>
      <c r="N3495" s="182">
        <f>IFERROR(_xll.qlIndexFixing(ONIndex1M,I3495,TRUE,_xll.ohTrigger(RecalcTrigger,Trigger1M)),NA())</f>
        <v>1.4227241536879376E-2</v>
      </c>
      <c r="O3495" s="44" t="e">
        <f>IFERROR(_xll.qlIndexFixing(ONIndex3M,I3495,TRUE,_xll.ohTrigger(RecalcTrigger,Trigger3M)),NA())</f>
        <v>#N/A</v>
      </c>
      <c r="P3495" s="44">
        <f>IFERROR(_xll.qlIndexFixing(ONIndex6M,I3495,TRUE,_xll.ohTrigger(RecalcTrigger,Trigger6M)),NA())</f>
        <v>1.4903468961096067E-2</v>
      </c>
      <c r="Q3495" s="183">
        <f>IFERROR(_xll.qlIndexFixing(ONIndex1Y,I3495,TRUE,_xll.ohTrigger(RecalcTrigger,Trigger1Y)),NA())</f>
        <v>1.4779310283197233E-2</v>
      </c>
    </row>
    <row r="3496" spans="2:17" x14ac:dyDescent="0.2">
      <c r="B3496" s="39" t="s">
        <v>42</v>
      </c>
      <c r="D3496" s="42">
        <f>_xll.qlCalendarAdvance(Calendar,$D3495,B3496,"f",FALSE)</f>
        <v>63985</v>
      </c>
      <c r="E3496" s="177">
        <f>_xll.qlInterestRateIndexValueDate(IndexON,D3496)</f>
        <v>63985</v>
      </c>
      <c r="F3496" s="193">
        <f>IFERROR(_xll.qlIndexFixing(IndexON,D3496,TRUE,_xll.ohTrigger(RecalcTrigger,TriggerON)),NA())</f>
        <v>1.4249666575025799E-2</v>
      </c>
      <c r="H3496" s="42">
        <f>_xll.qlCalendarAdvance(Calendar,$H3495,B3496,"f",FALSE)</f>
        <v>63985</v>
      </c>
      <c r="I3496" s="177">
        <f>_xll.qlInterestRateIndexValueDate(Index1M,$H3496)</f>
        <v>63989</v>
      </c>
      <c r="J3496" s="182">
        <f>IFERROR(_xll.qlIndexFixing(Index1M,$H3496,TRUE,_xll.ohTrigger(RecalcTrigger,Trigger1M)),NA())</f>
        <v>1.4237619267530973E-2</v>
      </c>
      <c r="K3496" s="44" t="e">
        <f>IFERROR(_xll.qlIndexFixing(Index3M,H3496,TRUE,_xll.ohTrigger(RecalcTrigger,Trigger3M)),NA())</f>
        <v>#N/A</v>
      </c>
      <c r="L3496" s="44">
        <f>IFERROR(_xll.qlIndexFixing(Index6M,$H3496,TRUE,_xll.ohTrigger(RecalcTrigger,Trigger6M)),NA())</f>
        <v>1.4972130516928334E-2</v>
      </c>
      <c r="M3496" s="183" t="e">
        <f>IFERROR(_xll.qlIndexFixing(Index1Y,$H3496,TRUE,_xll.ohTrigger(RecalcTrigger,Trigger1Y)),NA())</f>
        <v>#N/A</v>
      </c>
      <c r="N3496" s="182">
        <f>IFERROR(_xll.qlIndexFixing(ONIndex1M,I3496,TRUE,_xll.ohTrigger(RecalcTrigger,Trigger1M)),NA())</f>
        <v>1.4227940399047512E-2</v>
      </c>
      <c r="O3496" s="44" t="e">
        <f>IFERROR(_xll.qlIndexFixing(ONIndex3M,I3496,TRUE,_xll.ohTrigger(RecalcTrigger,Trigger3M)),NA())</f>
        <v>#N/A</v>
      </c>
      <c r="P3496" s="44">
        <f>IFERROR(_xll.qlIndexFixing(ONIndex6M,I3496,TRUE,_xll.ohTrigger(RecalcTrigger,Trigger6M)),NA())</f>
        <v>1.4904562996518322E-2</v>
      </c>
      <c r="Q3496" s="183">
        <f>IFERROR(_xll.qlIndexFixing(ONIndex1Y,I3496,TRUE,_xll.ohTrigger(RecalcTrigger,Trigger1Y)),NA())</f>
        <v>1.4779824290673815E-2</v>
      </c>
    </row>
    <row r="3497" spans="2:17" x14ac:dyDescent="0.2">
      <c r="B3497" s="39" t="s">
        <v>42</v>
      </c>
      <c r="D3497" s="42">
        <f>_xll.qlCalendarAdvance(Calendar,$D3496,B3497,"f",FALSE)</f>
        <v>63992</v>
      </c>
      <c r="E3497" s="177">
        <f>_xll.qlInterestRateIndexValueDate(IndexON,D3497)</f>
        <v>63992</v>
      </c>
      <c r="F3497" s="193">
        <f>IFERROR(_xll.qlIndexFixing(IndexON,D3497,TRUE,_xll.ohTrigger(RecalcTrigger,TriggerON)),NA())</f>
        <v>1.4250225886422996E-2</v>
      </c>
      <c r="H3497" s="42">
        <f>_xll.qlCalendarAdvance(Calendar,$H3496,B3497,"f",FALSE)</f>
        <v>63992</v>
      </c>
      <c r="I3497" s="177">
        <f>_xll.qlInterestRateIndexValueDate(Index1M,$H3497)</f>
        <v>63996</v>
      </c>
      <c r="J3497" s="182">
        <f>IFERROR(_xll.qlIndexFixing(Index1M,$H3497,TRUE,_xll.ohTrigger(RecalcTrigger,Trigger1M)),NA())</f>
        <v>1.4238270710373868E-2</v>
      </c>
      <c r="K3497" s="44" t="e">
        <f>IFERROR(_xll.qlIndexFixing(Index3M,H3497,TRUE,_xll.ohTrigger(RecalcTrigger,Trigger3M)),NA())</f>
        <v>#N/A</v>
      </c>
      <c r="L3497" s="44">
        <f>IFERROR(_xll.qlIndexFixing(Index6M,$H3497,TRUE,_xll.ohTrigger(RecalcTrigger,Trigger6M)),NA())</f>
        <v>1.4972862522575301E-2</v>
      </c>
      <c r="M3497" s="183" t="e">
        <f>IFERROR(_xll.qlIndexFixing(Index1Y,$H3497,TRUE,_xll.ohTrigger(RecalcTrigger,Trigger1Y)),NA())</f>
        <v>#N/A</v>
      </c>
      <c r="N3497" s="182">
        <f>IFERROR(_xll.qlIndexFixing(ONIndex1M,I3497,TRUE,_xll.ohTrigger(RecalcTrigger,Trigger1M)),NA())</f>
        <v>1.4228622421645909E-2</v>
      </c>
      <c r="O3497" s="44" t="e">
        <f>IFERROR(_xll.qlIndexFixing(ONIndex3M,I3497,TRUE,_xll.ohTrigger(RecalcTrigger,Trigger3M)),NA())</f>
        <v>#N/A</v>
      </c>
      <c r="P3497" s="44">
        <f>IFERROR(_xll.qlIndexFixing(ONIndex6M,I3497,TRUE,_xll.ohTrigger(RecalcTrigger,Trigger6M)),NA())</f>
        <v>1.4905630670547509E-2</v>
      </c>
      <c r="Q3497" s="183">
        <f>IFERROR(_xll.qlIndexFixing(ONIndex1Y,I3497,TRUE,_xll.ohTrigger(RecalcTrigger,Trigger1Y)),NA())</f>
        <v>1.4780317386238195E-2</v>
      </c>
    </row>
    <row r="3498" spans="2:17" x14ac:dyDescent="0.2">
      <c r="B3498" s="39" t="s">
        <v>42</v>
      </c>
      <c r="D3498" s="42">
        <f>_xll.qlCalendarAdvance(Calendar,$D3497,B3498,"f",FALSE)</f>
        <v>63999</v>
      </c>
      <c r="E3498" s="177">
        <f>_xll.qlInterestRateIndexValueDate(IndexON,D3498)</f>
        <v>63999</v>
      </c>
      <c r="F3498" s="193">
        <f>IFERROR(_xll.qlIndexFixing(IndexON,D3498,TRUE,_xll.ohTrigger(RecalcTrigger,TriggerON)),NA())</f>
        <v>1.4250771671759921E-2</v>
      </c>
      <c r="H3498" s="42">
        <f>_xll.qlCalendarAdvance(Calendar,$H3497,B3498,"f",FALSE)</f>
        <v>63999</v>
      </c>
      <c r="I3498" s="177">
        <f>_xll.qlInterestRateIndexValueDate(Index1M,$H3498)</f>
        <v>64003</v>
      </c>
      <c r="J3498" s="182">
        <f>IFERROR(_xll.qlIndexFixing(Index1M,$H3498,TRUE,_xll.ohTrigger(RecalcTrigger,Trigger1M)),NA())</f>
        <v>1.4238905229010211E-2</v>
      </c>
      <c r="K3498" s="44" t="e">
        <f>IFERROR(_xll.qlIndexFixing(Index3M,H3498,TRUE,_xll.ohTrigger(RecalcTrigger,Trigger3M)),NA())</f>
        <v>#N/A</v>
      </c>
      <c r="L3498" s="44">
        <f>IFERROR(_xll.qlIndexFixing(Index6M,$H3498,TRUE,_xll.ohTrigger(RecalcTrigger,Trigger6M)),NA())</f>
        <v>1.4973567473552458E-2</v>
      </c>
      <c r="M3498" s="183" t="e">
        <f>IFERROR(_xll.qlIndexFixing(Index1Y,$H3498,TRUE,_xll.ohTrigger(RecalcTrigger,Trigger1Y)),NA())</f>
        <v>#N/A</v>
      </c>
      <c r="N3498" s="182">
        <f>IFERROR(_xll.qlIndexFixing(ONIndex1M,I3498,TRUE,_xll.ohTrigger(RecalcTrigger,Trigger1M)),NA())</f>
        <v>1.4229287582212535E-2</v>
      </c>
      <c r="O3498" s="44" t="e">
        <f>IFERROR(_xll.qlIndexFixing(ONIndex3M,I3498,TRUE,_xll.ohTrigger(RecalcTrigger,Trigger3M)),NA())</f>
        <v>#N/A</v>
      </c>
      <c r="P3498" s="44">
        <f>IFERROR(_xll.qlIndexFixing(ONIndex6M,I3498,TRUE,_xll.ohTrigger(RecalcTrigger,Trigger6M)),NA())</f>
        <v>1.4906671947931827E-2</v>
      </c>
      <c r="Q3498" s="183">
        <f>IFERROR(_xll.qlIndexFixing(ONIndex1Y,I3498,TRUE,_xll.ohTrigger(RecalcTrigger,Trigger1Y)),NA())</f>
        <v>1.4780789541832817E-2</v>
      </c>
    </row>
    <row r="3499" spans="2:17" x14ac:dyDescent="0.2">
      <c r="B3499" s="39" t="s">
        <v>42</v>
      </c>
      <c r="D3499" s="42">
        <f>_xll.qlCalendarAdvance(Calendar,$D3498,B3499,"f",FALSE)</f>
        <v>64006</v>
      </c>
      <c r="E3499" s="177">
        <f>_xll.qlInterestRateIndexValueDate(IndexON,D3499)</f>
        <v>64006</v>
      </c>
      <c r="F3499" s="193">
        <f>IFERROR(_xll.qlIndexFixing(IndexON,D3499,TRUE,_xll.ohTrigger(RecalcTrigger,TriggerON)),NA())</f>
        <v>1.4251303912891089E-2</v>
      </c>
      <c r="H3499" s="42">
        <f>_xll.qlCalendarAdvance(Calendar,$H3498,B3499,"f",FALSE)</f>
        <v>64006</v>
      </c>
      <c r="I3499" s="177">
        <f>_xll.qlInterestRateIndexValueDate(Index1M,$H3499)</f>
        <v>64010</v>
      </c>
      <c r="J3499" s="182">
        <f>IFERROR(_xll.qlIndexFixing(Index1M,$H3499,TRUE,_xll.ohTrigger(RecalcTrigger,Trigger1M)),NA())</f>
        <v>1.423952280074074E-2</v>
      </c>
      <c r="K3499" s="44" t="e">
        <f>IFERROR(_xll.qlIndexFixing(Index3M,H3499,TRUE,_xll.ohTrigger(RecalcTrigger,Trigger3M)),NA())</f>
        <v>#N/A</v>
      </c>
      <c r="L3499" s="44">
        <f>IFERROR(_xll.qlIndexFixing(Index6M,$H3499,TRUE,_xll.ohTrigger(RecalcTrigger,Trigger6M)),NA())</f>
        <v>1.4973895648904388E-2</v>
      </c>
      <c r="M3499" s="183" t="e">
        <f>IFERROR(_xll.qlIndexFixing(Index1Y,$H3499,TRUE,_xll.ohTrigger(RecalcTrigger,Trigger1Y)),NA())</f>
        <v>#N/A</v>
      </c>
      <c r="N3499" s="182">
        <f>IFERROR(_xll.qlIndexFixing(ONIndex1M,I3499,TRUE,_xll.ohTrigger(RecalcTrigger,Trigger1M)),NA())</f>
        <v>1.4229935858125486E-2</v>
      </c>
      <c r="O3499" s="44" t="e">
        <f>IFERROR(_xll.qlIndexFixing(ONIndex3M,I3499,TRUE,_xll.ohTrigger(RecalcTrigger,Trigger3M)),NA())</f>
        <v>#N/A</v>
      </c>
      <c r="P3499" s="44">
        <f>IFERROR(_xll.qlIndexFixing(ONIndex6M,I3499,TRUE,_xll.ohTrigger(RecalcTrigger,Trigger6M)),NA())</f>
        <v>1.4907686792939856E-2</v>
      </c>
      <c r="Q3499" s="183">
        <f>IFERROR(_xll.qlIndexFixing(ONIndex1Y,I3499,TRUE,_xll.ohTrigger(RecalcTrigger,Trigger1Y)),NA())</f>
        <v>1.4781240729400125E-2</v>
      </c>
    </row>
    <row r="3500" spans="2:17" x14ac:dyDescent="0.2">
      <c r="B3500" s="39" t="s">
        <v>42</v>
      </c>
      <c r="D3500" s="42">
        <f>_xll.qlCalendarAdvance(Calendar,$D3499,B3500,"f",FALSE)</f>
        <v>64013</v>
      </c>
      <c r="E3500" s="177">
        <f>_xll.qlInterestRateIndexValueDate(IndexON,D3500)</f>
        <v>64013</v>
      </c>
      <c r="F3500" s="193">
        <f>IFERROR(_xll.qlIndexFixing(IndexON,D3500,TRUE,_xll.ohTrigger(RecalcTrigger,TriggerON)),NA())</f>
        <v>1.4253096495805195E-2</v>
      </c>
      <c r="H3500" s="42">
        <f>_xll.qlCalendarAdvance(Calendar,$H3499,B3500,"f",FALSE)</f>
        <v>64013</v>
      </c>
      <c r="I3500" s="177">
        <f>_xll.qlInterestRateIndexValueDate(Index1M,$H3500)</f>
        <v>64019</v>
      </c>
      <c r="J3500" s="182">
        <f>IFERROR(_xll.qlIndexFixing(Index1M,$H3500,TRUE,_xll.ohTrigger(RecalcTrigger,Trigger1M)),NA())</f>
        <v>1.4239969248302842E-2</v>
      </c>
      <c r="K3500" s="44" t="e">
        <f>IFERROR(_xll.qlIndexFixing(Index3M,H3500,TRUE,_xll.ohTrigger(RecalcTrigger,Trigger3M)),NA())</f>
        <v>#N/A</v>
      </c>
      <c r="L3500" s="44">
        <f>IFERROR(_xll.qlIndexFixing(Index6M,$H3500,TRUE,_xll.ohTrigger(RecalcTrigger,Trigger6M)),NA())</f>
        <v>1.4974729792835147E-2</v>
      </c>
      <c r="M3500" s="183" t="e">
        <f>IFERROR(_xll.qlIndexFixing(Index1Y,$H3500,TRUE,_xll.ohTrigger(RecalcTrigger,Trigger1Y)),NA())</f>
        <v>#N/A</v>
      </c>
      <c r="N3500" s="182">
        <f>IFERROR(_xll.qlIndexFixing(ONIndex1M,I3500,TRUE,_xll.ohTrigger(RecalcTrigger,Trigger1M)),NA())</f>
        <v>1.4231395069943531E-2</v>
      </c>
      <c r="O3500" s="44" t="e">
        <f>IFERROR(_xll.qlIndexFixing(ONIndex3M,I3500,TRUE,_xll.ohTrigger(RecalcTrigger,Trigger3M)),NA())</f>
        <v>#N/A</v>
      </c>
      <c r="P3500" s="44">
        <f>IFERROR(_xll.qlIndexFixing(ONIndex6M,I3500,TRUE,_xll.ohTrigger(RecalcTrigger,Trigger6M)),NA())</f>
        <v>1.4909707924601889E-2</v>
      </c>
      <c r="Q3500" s="183">
        <f>IFERROR(_xll.qlIndexFixing(ONIndex1Y,I3500,TRUE,_xll.ohTrigger(RecalcTrigger,Trigger1Y)),NA())</f>
        <v>1.4782455671866757E-2</v>
      </c>
    </row>
    <row r="3501" spans="2:17" x14ac:dyDescent="0.2">
      <c r="B3501" s="39" t="s">
        <v>42</v>
      </c>
      <c r="D3501" s="42">
        <f>_xll.qlCalendarAdvance(Calendar,$D3500,B3501,"f",FALSE)</f>
        <v>64020</v>
      </c>
      <c r="E3501" s="177">
        <f>_xll.qlInterestRateIndexValueDate(IndexON,D3501)</f>
        <v>64020</v>
      </c>
      <c r="F3501" s="193">
        <f>IFERROR(_xll.qlIndexFixing(IndexON,D3501,TRUE,_xll.ohTrigger(RecalcTrigger,TriggerON)),NA())</f>
        <v>1.4252327689474598E-2</v>
      </c>
      <c r="H3501" s="42">
        <f>_xll.qlCalendarAdvance(Calendar,$H3500,B3501,"f",FALSE)</f>
        <v>64020</v>
      </c>
      <c r="I3501" s="177">
        <f>_xll.qlInterestRateIndexValueDate(Index1M,$H3501)</f>
        <v>64024</v>
      </c>
      <c r="J3501" s="182">
        <f>IFERROR(_xll.qlIndexFixing(Index1M,$H3501,TRUE,_xll.ohTrigger(RecalcTrigger,Trigger1M)),NA())</f>
        <v>1.4240385229602914E-2</v>
      </c>
      <c r="K3501" s="44" t="e">
        <f>IFERROR(_xll.qlIndexFixing(Index3M,H3501,TRUE,_xll.ohTrigger(RecalcTrigger,Trigger3M)),NA())</f>
        <v>#N/A</v>
      </c>
      <c r="L3501" s="44">
        <f>IFERROR(_xll.qlIndexFixing(Index6M,$H3501,TRUE,_xll.ohTrigger(RecalcTrigger,Trigger6M)),NA())</f>
        <v>1.4975173804869719E-2</v>
      </c>
      <c r="M3501" s="183" t="e">
        <f>IFERROR(_xll.qlIndexFixing(Index1Y,$H3501,TRUE,_xll.ohTrigger(RecalcTrigger,Trigger1Y)),NA())</f>
        <v>#N/A</v>
      </c>
      <c r="N3501" s="182">
        <f>IFERROR(_xll.qlIndexFixing(ONIndex1M,I3501,TRUE,_xll.ohTrigger(RecalcTrigger,Trigger1M)),NA())</f>
        <v>1.4231181664943193E-2</v>
      </c>
      <c r="O3501" s="44" t="e">
        <f>IFERROR(_xll.qlIndexFixing(ONIndex3M,I3501,TRUE,_xll.ohTrigger(RecalcTrigger,Trigger3M)),NA())</f>
        <v>#N/A</v>
      </c>
      <c r="P3501" s="44">
        <f>IFERROR(_xll.qlIndexFixing(ONIndex6M,I3501,TRUE,_xll.ohTrigger(RecalcTrigger,Trigger6M)),NA())</f>
        <v>1.4909637044260293E-2</v>
      </c>
      <c r="Q3501" s="183">
        <f>IFERROR(_xll.qlIndexFixing(ONIndex1Y,I3501,TRUE,_xll.ohTrigger(RecalcTrigger,Trigger1Y)),NA())</f>
        <v>1.4782080087263338E-2</v>
      </c>
    </row>
    <row r="3502" spans="2:17" x14ac:dyDescent="0.2">
      <c r="B3502" s="39" t="s">
        <v>42</v>
      </c>
      <c r="D3502" s="42">
        <f>_xll.qlCalendarAdvance(Calendar,$D3501,B3502,"f",FALSE)</f>
        <v>64027</v>
      </c>
      <c r="E3502" s="177">
        <f>_xll.qlInterestRateIndexValueDate(IndexON,D3502)</f>
        <v>64027</v>
      </c>
      <c r="F3502" s="193">
        <f>IFERROR(_xll.qlIndexFixing(IndexON,D3502,TRUE,_xll.ohTrigger(RecalcTrigger,TriggerON)),NA())</f>
        <v>1.4252819188635968E-2</v>
      </c>
      <c r="H3502" s="42">
        <f>_xll.qlCalendarAdvance(Calendar,$H3501,B3502,"f",FALSE)</f>
        <v>64027</v>
      </c>
      <c r="I3502" s="177">
        <f>_xll.qlInterestRateIndexValueDate(Index1M,$H3502)</f>
        <v>64031</v>
      </c>
      <c r="J3502" s="182">
        <f>IFERROR(_xll.qlIndexFixing(Index1M,$H3502,TRUE,_xll.ohTrigger(RecalcTrigger,Trigger1M)),NA())</f>
        <v>1.424095301924222E-2</v>
      </c>
      <c r="K3502" s="44" t="e">
        <f>IFERROR(_xll.qlIndexFixing(Index3M,H3502,TRUE,_xll.ohTrigger(RecalcTrigger,Trigger3M)),NA())</f>
        <v>#N/A</v>
      </c>
      <c r="L3502" s="44">
        <f>IFERROR(_xll.qlIndexFixing(Index6M,$H3502,TRUE,_xll.ohTrigger(RecalcTrigger,Trigger6M)),NA())</f>
        <v>1.4975772109529304E-2</v>
      </c>
      <c r="M3502" s="183" t="e">
        <f>IFERROR(_xll.qlIndexFixing(Index1Y,$H3502,TRUE,_xll.ohTrigger(RecalcTrigger,Trigger1Y)),NA())</f>
        <v>#N/A</v>
      </c>
      <c r="N3502" s="182">
        <f>IFERROR(_xll.qlIndexFixing(ONIndex1M,I3502,TRUE,_xll.ohTrigger(RecalcTrigger,Trigger1M)),NA())</f>
        <v>1.4231779150444268E-2</v>
      </c>
      <c r="O3502" s="44" t="e">
        <f>IFERROR(_xll.qlIndexFixing(ONIndex3M,I3502,TRUE,_xll.ohTrigger(RecalcTrigger,Trigger3M)),NA())</f>
        <v>#N/A</v>
      </c>
      <c r="P3502" s="44">
        <f>IFERROR(_xll.qlIndexFixing(ONIndex6M,I3502,TRUE,_xll.ohTrigger(RecalcTrigger,Trigger6M)),NA())</f>
        <v>1.4910572379509546E-2</v>
      </c>
      <c r="Q3502" s="183">
        <f>IFERROR(_xll.qlIndexFixing(ONIndex1Y,I3502,TRUE,_xll.ohTrigger(RecalcTrigger,Trigger1Y)),NA())</f>
        <v>1.4782468201364196E-2</v>
      </c>
    </row>
    <row r="3503" spans="2:17" x14ac:dyDescent="0.2">
      <c r="B3503" s="39" t="s">
        <v>42</v>
      </c>
      <c r="D3503" s="42">
        <f>_xll.qlCalendarAdvance(Calendar,$D3502,B3503,"f",FALSE)</f>
        <v>64034</v>
      </c>
      <c r="E3503" s="177">
        <f>_xll.qlInterestRateIndexValueDate(IndexON,D3503)</f>
        <v>64034</v>
      </c>
      <c r="F3503" s="193">
        <f>IFERROR(_xll.qlIndexFixing(IndexON,D3503,TRUE,_xll.ohTrigger(RecalcTrigger,TriggerON)),NA())</f>
        <v>1.4253297070769833E-2</v>
      </c>
      <c r="H3503" s="42">
        <f>_xll.qlCalendarAdvance(Calendar,$H3502,B3503,"f",FALSE)</f>
        <v>64034</v>
      </c>
      <c r="I3503" s="177">
        <f>_xll.qlInterestRateIndexValueDate(Index1M,$H3503)</f>
        <v>64038</v>
      </c>
      <c r="J3503" s="182">
        <f>IFERROR(_xll.qlIndexFixing(Index1M,$H3503,TRUE,_xll.ohTrigger(RecalcTrigger,Trigger1M)),NA())</f>
        <v>1.4241503773463116E-2</v>
      </c>
      <c r="K3503" s="44" t="e">
        <f>IFERROR(_xll.qlIndexFixing(Index3M,H3503,TRUE,_xll.ohTrigger(RecalcTrigger,Trigger3M)),NA())</f>
        <v>#N/A</v>
      </c>
      <c r="L3503" s="44">
        <f>IFERROR(_xll.qlIndexFixing(Index6M,$H3503,TRUE,_xll.ohTrigger(RecalcTrigger,Trigger6M)),NA())</f>
        <v>1.4976343184261725E-2</v>
      </c>
      <c r="M3503" s="183" t="e">
        <f>IFERROR(_xll.qlIndexFixing(Index1Y,$H3503,TRUE,_xll.ohTrigger(RecalcTrigger,Trigger1Y)),NA())</f>
        <v>#N/A</v>
      </c>
      <c r="N3503" s="182">
        <f>IFERROR(_xll.qlIndexFixing(ONIndex1M,I3503,TRUE,_xll.ohTrigger(RecalcTrigger,Trigger1M)),NA())</f>
        <v>1.4232441203576585E-2</v>
      </c>
      <c r="O3503" s="44" t="e">
        <f>IFERROR(_xll.qlIndexFixing(ONIndex3M,I3503,TRUE,_xll.ohTrigger(RecalcTrigger,Trigger3M)),NA())</f>
        <v>#N/A</v>
      </c>
      <c r="P3503" s="44">
        <f>IFERROR(_xll.qlIndexFixing(ONIndex6M,I3503,TRUE,_xll.ohTrigger(RecalcTrigger,Trigger6M)),NA())</f>
        <v>1.4911608792145259E-2</v>
      </c>
      <c r="Q3503" s="183">
        <f>IFERROR(_xll.qlIndexFixing(ONIndex1Y,I3503,TRUE,_xll.ohTrigger(RecalcTrigger,Trigger1Y)),NA())</f>
        <v>1.4782885945603397E-2</v>
      </c>
    </row>
    <row r="3504" spans="2:17" x14ac:dyDescent="0.2">
      <c r="B3504" s="39" t="s">
        <v>42</v>
      </c>
      <c r="D3504" s="42">
        <f>_xll.qlCalendarAdvance(Calendar,$D3503,B3504,"f",FALSE)</f>
        <v>64041</v>
      </c>
      <c r="E3504" s="177">
        <f>_xll.qlInterestRateIndexValueDate(IndexON,D3504)</f>
        <v>64041</v>
      </c>
      <c r="F3504" s="193">
        <f>IFERROR(_xll.qlIndexFixing(IndexON,D3504,TRUE,_xll.ohTrigger(RecalcTrigger,TriggerON)),NA())</f>
        <v>1.4253761317570834E-2</v>
      </c>
      <c r="H3504" s="42">
        <f>_xll.qlCalendarAdvance(Calendar,$H3503,B3504,"f",FALSE)</f>
        <v>64041</v>
      </c>
      <c r="I3504" s="177">
        <f>_xll.qlInterestRateIndexValueDate(Index1M,$H3504)</f>
        <v>64045</v>
      </c>
      <c r="J3504" s="182">
        <f>IFERROR(_xll.qlIndexFixing(Index1M,$H3504,TRUE,_xll.ohTrigger(RecalcTrigger,Trigger1M)),NA())</f>
        <v>1.4242355661231443E-2</v>
      </c>
      <c r="K3504" s="44" t="e">
        <f>IFERROR(_xll.qlIndexFixing(Index3M,H3504,TRUE,_xll.ohTrigger(RecalcTrigger,Trigger3M)),NA())</f>
        <v>#N/A</v>
      </c>
      <c r="L3504" s="44">
        <f>IFERROR(_xll.qlIndexFixing(Index6M,$H3504,TRUE,_xll.ohTrigger(RecalcTrigger,Trigger6M)),NA())</f>
        <v>1.4977227027156089E-2</v>
      </c>
      <c r="M3504" s="183" t="e">
        <f>IFERROR(_xll.qlIndexFixing(Index1Y,$H3504,TRUE,_xll.ohTrigger(RecalcTrigger,Trigger1Y)),NA())</f>
        <v>#N/A</v>
      </c>
      <c r="N3504" s="182">
        <f>IFERROR(_xll.qlIndexFixing(ONIndex1M,I3504,TRUE,_xll.ohTrigger(RecalcTrigger,Trigger1M)),NA())</f>
        <v>1.4232923172601275E-2</v>
      </c>
      <c r="O3504" s="44" t="e">
        <f>IFERROR(_xll.qlIndexFixing(ONIndex3M,I3504,TRUE,_xll.ohTrigger(RecalcTrigger,Trigger3M)),NA())</f>
        <v>#N/A</v>
      </c>
      <c r="P3504" s="44">
        <f>IFERROR(_xll.qlIndexFixing(ONIndex6M,I3504,TRUE,_xll.ohTrigger(RecalcTrigger,Trigger6M)),NA())</f>
        <v>1.4912363291808006E-2</v>
      </c>
      <c r="Q3504" s="183">
        <f>IFERROR(_xll.qlIndexFixing(ONIndex1Y,I3504,TRUE,_xll.ohTrigger(RecalcTrigger,Trigger1Y)),NA())</f>
        <v>1.4783181159296888E-2</v>
      </c>
    </row>
    <row r="3505" spans="2:17" x14ac:dyDescent="0.2">
      <c r="B3505" s="39" t="s">
        <v>42</v>
      </c>
      <c r="D3505" s="42">
        <f>_xll.qlCalendarAdvance(Calendar,$D3504,B3505,"f",FALSE)</f>
        <v>64048</v>
      </c>
      <c r="E3505" s="177">
        <f>_xll.qlInterestRateIndexValueDate(IndexON,D3505)</f>
        <v>64048</v>
      </c>
      <c r="F3505" s="193">
        <f>IFERROR(_xll.qlIndexFixing(IndexON,D3505,TRUE,_xll.ohTrigger(RecalcTrigger,TriggerON)),NA())</f>
        <v>1.4254211910973424E-2</v>
      </c>
      <c r="H3505" s="42">
        <f>_xll.qlCalendarAdvance(Calendar,$H3504,B3505,"f",FALSE)</f>
        <v>64048</v>
      </c>
      <c r="I3505" s="177">
        <f>_xll.qlInterestRateIndexValueDate(Index1M,$H3505)</f>
        <v>64052</v>
      </c>
      <c r="J3505" s="182">
        <f>IFERROR(_xll.qlIndexFixing(Index1M,$H3505,TRUE,_xll.ohTrigger(RecalcTrigger,Trigger1M)),NA())</f>
        <v>1.4242871074788438E-2</v>
      </c>
      <c r="K3505" s="44" t="e">
        <f>IFERROR(_xll.qlIndexFixing(Index3M,H3505,TRUE,_xll.ohTrigger(RecalcTrigger,Trigger3M)),NA())</f>
        <v>#N/A</v>
      </c>
      <c r="L3505" s="44">
        <f>IFERROR(_xll.qlIndexFixing(Index6M,$H3505,TRUE,_xll.ohTrigger(RecalcTrigger,Trigger6M)),NA())</f>
        <v>1.4977741593369205E-2</v>
      </c>
      <c r="M3505" s="183" t="e">
        <f>IFERROR(_xll.qlIndexFixing(Index1Y,$H3505,TRUE,_xll.ohTrigger(RecalcTrigger,Trigger1Y)),NA())</f>
        <v>#N/A</v>
      </c>
      <c r="N3505" s="182">
        <f>IFERROR(_xll.qlIndexFixing(ONIndex1M,I3505,TRUE,_xll.ohTrigger(RecalcTrigger,Trigger1M)),NA())</f>
        <v>1.423346966377359E-2</v>
      </c>
      <c r="O3505" s="44" t="e">
        <f>IFERROR(_xll.qlIndexFixing(ONIndex3M,I3505,TRUE,_xll.ohTrigger(RecalcTrigger,Trigger3M)),NA())</f>
        <v>#N/A</v>
      </c>
      <c r="P3505" s="44">
        <f>IFERROR(_xll.qlIndexFixing(ONIndex6M,I3505,TRUE,_xll.ohTrigger(RecalcTrigger,Trigger6M)),NA())</f>
        <v>1.4913218797873995E-2</v>
      </c>
      <c r="Q3505" s="183">
        <f>IFERROR(_xll.qlIndexFixing(ONIndex1Y,I3505,TRUE,_xll.ohTrigger(RecalcTrigger,Trigger1Y)),NA())</f>
        <v>1.4783505946693865E-2</v>
      </c>
    </row>
    <row r="3506" spans="2:17" x14ac:dyDescent="0.2">
      <c r="B3506" s="39" t="s">
        <v>42</v>
      </c>
      <c r="D3506" s="42">
        <f>_xll.qlCalendarAdvance(Calendar,$D3505,B3506,"f",FALSE)</f>
        <v>64055</v>
      </c>
      <c r="E3506" s="177">
        <f>_xll.qlInterestRateIndexValueDate(IndexON,D3506)</f>
        <v>64055</v>
      </c>
      <c r="F3506" s="193">
        <f>IFERROR(_xll.qlIndexFixing(IndexON,D3506,TRUE,_xll.ohTrigger(RecalcTrigger,TriggerON)),NA())</f>
        <v>1.4254648832752181E-2</v>
      </c>
      <c r="H3506" s="42">
        <f>_xll.qlCalendarAdvance(Calendar,$H3505,B3506,"f",FALSE)</f>
        <v>64055</v>
      </c>
      <c r="I3506" s="177">
        <f>_xll.qlInterestRateIndexValueDate(Index1M,$H3506)</f>
        <v>64059</v>
      </c>
      <c r="J3506" s="182">
        <f>IFERROR(_xll.qlIndexFixing(Index1M,$H3506,TRUE,_xll.ohTrigger(RecalcTrigger,Trigger1M)),NA())</f>
        <v>1.4243369382529314E-2</v>
      </c>
      <c r="K3506" s="44" t="e">
        <f>IFERROR(_xll.qlIndexFixing(Index3M,H3506,TRUE,_xll.ohTrigger(RecalcTrigger,Trigger3M)),NA())</f>
        <v>#N/A</v>
      </c>
      <c r="L3506" s="44">
        <f>IFERROR(_xll.qlIndexFixing(Index6M,$H3506,TRUE,_xll.ohTrigger(RecalcTrigger,Trigger6M)),NA())</f>
        <v>1.4978228818617179E-2</v>
      </c>
      <c r="M3506" s="183" t="e">
        <f>IFERROR(_xll.qlIndexFixing(Index1Y,$H3506,TRUE,_xll.ohTrigger(RecalcTrigger,Trigger1Y)),NA())</f>
        <v>#N/A</v>
      </c>
      <c r="N3506" s="182">
        <f>IFERROR(_xll.qlIndexFixing(ONIndex1M,I3506,TRUE,_xll.ohTrigger(RecalcTrigger,Trigger1M)),NA())</f>
        <v>1.4233999111539219E-2</v>
      </c>
      <c r="O3506" s="44" t="e">
        <f>IFERROR(_xll.qlIndexFixing(ONIndex3M,I3506,TRUE,_xll.ohTrigger(RecalcTrigger,Trigger3M)),NA())</f>
        <v>#N/A</v>
      </c>
      <c r="P3506" s="44">
        <f>IFERROR(_xll.qlIndexFixing(ONIndex6M,I3506,TRUE,_xll.ohTrigger(RecalcTrigger,Trigger6M)),NA())</f>
        <v>1.4914047623202364E-2</v>
      </c>
      <c r="Q3506" s="183">
        <f>IFERROR(_xll.qlIndexFixing(ONIndex1Y,I3506,TRUE,_xll.ohTrigger(RecalcTrigger,Trigger1Y)),NA())</f>
        <v>1.4783809568861273E-2</v>
      </c>
    </row>
    <row r="3507" spans="2:17" x14ac:dyDescent="0.2">
      <c r="B3507" s="39" t="s">
        <v>42</v>
      </c>
      <c r="D3507" s="42">
        <f>_xll.qlCalendarAdvance(Calendar,$D3506,B3507,"f",FALSE)</f>
        <v>64062</v>
      </c>
      <c r="E3507" s="177">
        <f>_xll.qlInterestRateIndexValueDate(IndexON,D3507)</f>
        <v>64062</v>
      </c>
      <c r="F3507" s="193">
        <f>IFERROR(_xll.qlIndexFixing(IndexON,D3507,TRUE,_xll.ohTrigger(RecalcTrigger,TriggerON)),NA())</f>
        <v>1.4255072064521812E-2</v>
      </c>
      <c r="H3507" s="42">
        <f>_xll.qlCalendarAdvance(Calendar,$H3506,B3507,"f",FALSE)</f>
        <v>64062</v>
      </c>
      <c r="I3507" s="177">
        <f>_xll.qlInterestRateIndexValueDate(Index1M,$H3507)</f>
        <v>64066</v>
      </c>
      <c r="J3507" s="182">
        <f>IFERROR(_xll.qlIndexFixing(Index1M,$H3507,TRUE,_xll.ohTrigger(RecalcTrigger,Trigger1M)),NA())</f>
        <v>1.4243850561754812E-2</v>
      </c>
      <c r="K3507" s="44" t="e">
        <f>IFERROR(_xll.qlIndexFixing(Index3M,H3507,TRUE,_xll.ohTrigger(RecalcTrigger,Trigger3M)),NA())</f>
        <v>#N/A</v>
      </c>
      <c r="L3507" s="44">
        <f>IFERROR(_xll.qlIndexFixing(Index6M,$H3507,TRUE,_xll.ohTrigger(RecalcTrigger,Trigger6M)),NA())</f>
        <v>1.4978688667119065E-2</v>
      </c>
      <c r="M3507" s="183" t="e">
        <f>IFERROR(_xll.qlIndexFixing(Index1Y,$H3507,TRUE,_xll.ohTrigger(RecalcTrigger,Trigger1Y)),NA())</f>
        <v>#N/A</v>
      </c>
      <c r="N3507" s="182">
        <f>IFERROR(_xll.qlIndexFixing(ONIndex1M,I3507,TRUE,_xll.ohTrigger(RecalcTrigger,Trigger1M)),NA())</f>
        <v>1.4234511493276258E-2</v>
      </c>
      <c r="O3507" s="44" t="e">
        <f>IFERROR(_xll.qlIndexFixing(ONIndex3M,I3507,TRUE,_xll.ohTrigger(RecalcTrigger,Trigger3M)),NA())</f>
        <v>#N/A</v>
      </c>
      <c r="P3507" s="44">
        <f>IFERROR(_xll.qlIndexFixing(ONIndex6M,I3507,TRUE,_xll.ohTrigger(RecalcTrigger,Trigger6M)),NA())</f>
        <v>1.4914849732381441E-2</v>
      </c>
      <c r="Q3507" s="183">
        <f>IFERROR(_xll.qlIndexFixing(ONIndex1Y,I3507,TRUE,_xll.ohTrigger(RecalcTrigger,Trigger1Y)),NA())</f>
        <v>1.4784091997741555E-2</v>
      </c>
    </row>
    <row r="3508" spans="2:17" x14ac:dyDescent="0.2">
      <c r="B3508" s="39" t="s">
        <v>42</v>
      </c>
      <c r="D3508" s="42">
        <f>_xll.qlCalendarAdvance(Calendar,$D3507,B3508,"f",FALSE)</f>
        <v>64069</v>
      </c>
      <c r="E3508" s="177">
        <f>_xll.qlInterestRateIndexValueDate(IndexON,D3508)</f>
        <v>64069</v>
      </c>
      <c r="F3508" s="193">
        <f>IFERROR(_xll.qlIndexFixing(IndexON,D3508,TRUE,_xll.ohTrigger(RecalcTrigger,TriggerON)),NA())</f>
        <v>1.4255481588296703E-2</v>
      </c>
      <c r="H3508" s="42">
        <f>_xll.qlCalendarAdvance(Calendar,$H3507,B3508,"f",FALSE)</f>
        <v>64069</v>
      </c>
      <c r="I3508" s="177">
        <f>_xll.qlInterestRateIndexValueDate(Index1M,$H3508)</f>
        <v>64073</v>
      </c>
      <c r="J3508" s="182">
        <f>IFERROR(_xll.qlIndexFixing(Index1M,$H3508,TRUE,_xll.ohTrigger(RecalcTrigger,Trigger1M)),NA())</f>
        <v>1.4244001218788327E-2</v>
      </c>
      <c r="K3508" s="44" t="e">
        <f>IFERROR(_xll.qlIndexFixing(Index3M,H3508,TRUE,_xll.ohTrigger(RecalcTrigger,Trigger3M)),NA())</f>
        <v>#N/A</v>
      </c>
      <c r="L3508" s="44">
        <f>IFERROR(_xll.qlIndexFixing(Index6M,$H3508,TRUE,_xll.ohTrigger(RecalcTrigger,Trigger6M)),NA())</f>
        <v>1.4978788856601781E-2</v>
      </c>
      <c r="M3508" s="183" t="e">
        <f>IFERROR(_xll.qlIndexFixing(Index1Y,$H3508,TRUE,_xll.ohTrigger(RecalcTrigger,Trigger1Y)),NA())</f>
        <v>#N/A</v>
      </c>
      <c r="N3508" s="182">
        <f>IFERROR(_xll.qlIndexFixing(ONIndex1M,I3508,TRUE,_xll.ohTrigger(RecalcTrigger,Trigger1M)),NA())</f>
        <v>1.4235006786202931E-2</v>
      </c>
      <c r="O3508" s="44" t="e">
        <f>IFERROR(_xll.qlIndexFixing(ONIndex3M,I3508,TRUE,_xll.ohTrigger(RecalcTrigger,Trigger3M)),NA())</f>
        <v>#N/A</v>
      </c>
      <c r="P3508" s="44">
        <f>IFERROR(_xll.qlIndexFixing(ONIndex6M,I3508,TRUE,_xll.ohTrigger(RecalcTrigger,Trigger6M)),NA())</f>
        <v>1.4915625089839679E-2</v>
      </c>
      <c r="Q3508" s="183">
        <f>IFERROR(_xll.qlIndexFixing(ONIndex1Y,I3508,TRUE,_xll.ohTrigger(RecalcTrigger,Trigger1Y)),NA())</f>
        <v>1.4784353205037348E-2</v>
      </c>
    </row>
    <row r="3509" spans="2:17" x14ac:dyDescent="0.2">
      <c r="B3509" s="39" t="s">
        <v>42</v>
      </c>
      <c r="D3509" s="42">
        <f>_xll.qlCalendarAdvance(Calendar,$D3508,B3509,"f",FALSE)</f>
        <v>64076</v>
      </c>
      <c r="E3509" s="177">
        <f>_xll.qlInterestRateIndexValueDate(IndexON,D3509)</f>
        <v>64076</v>
      </c>
      <c r="F3509" s="193">
        <f>IFERROR(_xll.qlIndexFixing(IndexON,D3509,TRUE,_xll.ohTrigger(RecalcTrigger,TriggerON)),NA())</f>
        <v>1.4255877385851434E-2</v>
      </c>
      <c r="H3509" s="42">
        <f>_xll.qlCalendarAdvance(Calendar,$H3508,B3509,"f",FALSE)</f>
        <v>64076</v>
      </c>
      <c r="I3509" s="177">
        <f>_xll.qlInterestRateIndexValueDate(Index1M,$H3509)</f>
        <v>64080</v>
      </c>
      <c r="J3509" s="182">
        <f>IFERROR(_xll.qlIndexFixing(Index1M,$H3509,TRUE,_xll.ohTrigger(RecalcTrigger,Trigger1M)),NA())</f>
        <v>1.4244449283800087E-2</v>
      </c>
      <c r="K3509" s="44" t="e">
        <f>IFERROR(_xll.qlIndexFixing(Index3M,H3509,TRUE,_xll.ohTrigger(RecalcTrigger,Trigger3M)),NA())</f>
        <v>#N/A</v>
      </c>
      <c r="L3509" s="44">
        <f>IFERROR(_xll.qlIndexFixing(Index6M,$H3509,TRUE,_xll.ohTrigger(RecalcTrigger,Trigger6M)),NA())</f>
        <v>1.4979195800342999E-2</v>
      </c>
      <c r="M3509" s="183" t="e">
        <f>IFERROR(_xll.qlIndexFixing(Index1Y,$H3509,TRUE,_xll.ohTrigger(RecalcTrigger,Trigger1Y)),NA())</f>
        <v>#N/A</v>
      </c>
      <c r="N3509" s="182">
        <f>IFERROR(_xll.qlIndexFixing(ONIndex1M,I3509,TRUE,_xll.ohTrigger(RecalcTrigger,Trigger1M)),NA())</f>
        <v>1.423548496753746E-2</v>
      </c>
      <c r="O3509" s="44" t="e">
        <f>IFERROR(_xll.qlIndexFixing(ONIndex3M,I3509,TRUE,_xll.ohTrigger(RecalcTrigger,Trigger3M)),NA())</f>
        <v>#N/A</v>
      </c>
      <c r="P3509" s="44">
        <f>IFERROR(_xll.qlIndexFixing(ONIndex6M,I3509,TRUE,_xll.ohTrigger(RecalcTrigger,Trigger6M)),NA())</f>
        <v>1.4916373660085469E-2</v>
      </c>
      <c r="Q3509" s="183">
        <f>IFERROR(_xll.qlIndexFixing(ONIndex1Y,I3509,TRUE,_xll.ohTrigger(RecalcTrigger,Trigger1Y)),NA())</f>
        <v>1.4784593162611159E-2</v>
      </c>
    </row>
    <row r="3510" spans="2:17" x14ac:dyDescent="0.2">
      <c r="B3510" s="39" t="s">
        <v>42</v>
      </c>
      <c r="D3510" s="42">
        <f>_xll.qlCalendarAdvance(Calendar,$D3509,B3510,"f",FALSE)</f>
        <v>64083</v>
      </c>
      <c r="E3510" s="177">
        <f>_xll.qlInterestRateIndexValueDate(IndexON,D3510)</f>
        <v>64083</v>
      </c>
      <c r="F3510" s="193">
        <f>IFERROR(_xll.qlIndexFixing(IndexON,D3510,TRUE,_xll.ohTrigger(RecalcTrigger,TriggerON)),NA())</f>
        <v>1.4256259438800711E-2</v>
      </c>
      <c r="H3510" s="42">
        <f>_xll.qlCalendarAdvance(Calendar,$H3509,B3510,"f",FALSE)</f>
        <v>64083</v>
      </c>
      <c r="I3510" s="177">
        <f>_xll.qlInterestRateIndexValueDate(Index1M,$H3510)</f>
        <v>64087</v>
      </c>
      <c r="J3510" s="182">
        <f>IFERROR(_xll.qlIndexFixing(Index1M,$H3510,TRUE,_xll.ohTrigger(RecalcTrigger,Trigger1M)),NA())</f>
        <v>1.4244880154493877E-2</v>
      </c>
      <c r="K3510" s="44" t="e">
        <f>IFERROR(_xll.qlIndexFixing(Index3M,H3510,TRUE,_xll.ohTrigger(RecalcTrigger,Trigger3M)),NA())</f>
        <v>#N/A</v>
      </c>
      <c r="L3510" s="44">
        <f>IFERROR(_xll.qlIndexFixing(Index6M,$H3510,TRUE,_xll.ohTrigger(RecalcTrigger,Trigger6M)),NA())</f>
        <v>1.4979575263692048E-2</v>
      </c>
      <c r="M3510" s="183" t="e">
        <f>IFERROR(_xll.qlIndexFixing(Index1Y,$H3510,TRUE,_xll.ohTrigger(RecalcTrigger,Trigger1Y)),NA())</f>
        <v>#N/A</v>
      </c>
      <c r="N3510" s="182">
        <f>IFERROR(_xll.qlIndexFixing(ONIndex1M,I3510,TRUE,_xll.ohTrigger(RecalcTrigger,Trigger1M)),NA())</f>
        <v>1.4235946014817813E-2</v>
      </c>
      <c r="O3510" s="44" t="e">
        <f>IFERROR(_xll.qlIndexFixing(ONIndex3M,I3510,TRUE,_xll.ohTrigger(RecalcTrigger,Trigger3M)),NA())</f>
        <v>#N/A</v>
      </c>
      <c r="P3510" s="44">
        <f>IFERROR(_xll.qlIndexFixing(ONIndex6M,I3510,TRUE,_xll.ohTrigger(RecalcTrigger,Trigger6M)),NA())</f>
        <v>1.4917095407627201E-2</v>
      </c>
      <c r="Q3510" s="183">
        <f>IFERROR(_xll.qlIndexFixing(ONIndex1Y,I3510,TRUE,_xll.ohTrigger(RecalcTrigger,Trigger1Y)),NA())</f>
        <v>1.4784811842485368E-2</v>
      </c>
    </row>
    <row r="3511" spans="2:17" x14ac:dyDescent="0.2">
      <c r="B3511" s="39" t="s">
        <v>42</v>
      </c>
      <c r="D3511" s="42">
        <f>_xll.qlCalendarAdvance(Calendar,$D3510,B3511,"f",FALSE)</f>
        <v>64090</v>
      </c>
      <c r="E3511" s="177">
        <f>_xll.qlInterestRateIndexValueDate(IndexON,D3511)</f>
        <v>64090</v>
      </c>
      <c r="F3511" s="193">
        <f>IFERROR(_xll.qlIndexFixing(IndexON,D3511,TRUE,_xll.ohTrigger(RecalcTrigger,TriggerON)),NA())</f>
        <v>1.425662772899905E-2</v>
      </c>
      <c r="H3511" s="42">
        <f>_xll.qlCalendarAdvance(Calendar,$H3510,B3511,"f",FALSE)</f>
        <v>64090</v>
      </c>
      <c r="I3511" s="177">
        <f>_xll.qlInterestRateIndexValueDate(Index1M,$H3511)</f>
        <v>64094</v>
      </c>
      <c r="J3511" s="182">
        <f>IFERROR(_xll.qlIndexFixing(Index1M,$H3511,TRUE,_xll.ohTrigger(RecalcTrigger,Trigger1M)),NA())</f>
        <v>1.4245293808170523E-2</v>
      </c>
      <c r="K3511" s="44" t="e">
        <f>IFERROR(_xll.qlIndexFixing(Index3M,H3511,TRUE,_xll.ohTrigger(RecalcTrigger,Trigger3M)),NA())</f>
        <v>#N/A</v>
      </c>
      <c r="L3511" s="44" t="e">
        <f>IFERROR(_xll.qlIndexFixing(Index6M,$H3511,TRUE,_xll.ohTrigger(RecalcTrigger,Trigger6M)),NA())</f>
        <v>#N/A</v>
      </c>
      <c r="M3511" s="183" t="e">
        <f>IFERROR(_xll.qlIndexFixing(Index1Y,$H3511,TRUE,_xll.ohTrigger(RecalcTrigger,Trigger1Y)),NA())</f>
        <v>#N/A</v>
      </c>
      <c r="N3511" s="182">
        <f>IFERROR(_xll.qlIndexFixing(ONIndex1M,I3511,TRUE,_xll.ohTrigger(RecalcTrigger,Trigger1M)),NA())</f>
        <v>1.4236389905262214E-2</v>
      </c>
      <c r="O3511" s="44" t="e">
        <f>IFERROR(_xll.qlIndexFixing(ONIndex3M,I3511,TRUE,_xll.ohTrigger(RecalcTrigger,Trigger3M)),NA())</f>
        <v>#N/A</v>
      </c>
      <c r="P3511" s="44">
        <f>IFERROR(_xll.qlIndexFixing(ONIndex6M,I3511,TRUE,_xll.ohTrigger(RecalcTrigger,Trigger6M)),NA())</f>
        <v>1.4917790297053202E-2</v>
      </c>
      <c r="Q3511" s="183">
        <f>IFERROR(_xll.qlIndexFixing(ONIndex1Y,I3511,TRUE,_xll.ohTrigger(RecalcTrigger,Trigger1Y)),NA())</f>
        <v>1.4785009216282674E-2</v>
      </c>
    </row>
    <row r="3512" spans="2:17" x14ac:dyDescent="0.2">
      <c r="B3512" s="39" t="s">
        <v>42</v>
      </c>
      <c r="D3512" s="42">
        <f>_xll.qlCalendarAdvance(Calendar,$D3511,B3512,"f",FALSE)</f>
        <v>64097</v>
      </c>
      <c r="E3512" s="177">
        <f>_xll.qlInterestRateIndexValueDate(IndexON,D3512)</f>
        <v>64097</v>
      </c>
      <c r="F3512" s="193">
        <f>IFERROR(_xll.qlIndexFixing(IndexON,D3512,TRUE,_xll.ohTrigger(RecalcTrigger,TriggerON)),NA())</f>
        <v>1.4256982238460836E-2</v>
      </c>
      <c r="H3512" s="42">
        <f>_xll.qlCalendarAdvance(Calendar,$H3511,B3512,"f",FALSE)</f>
        <v>64097</v>
      </c>
      <c r="I3512" s="177">
        <f>_xll.qlInterestRateIndexValueDate(Index1M,$H3512)</f>
        <v>64101</v>
      </c>
      <c r="J3512" s="182">
        <f>IFERROR(_xll.qlIndexFixing(Index1M,$H3512,TRUE,_xll.ohTrigger(RecalcTrigger,Trigger1M)),NA())</f>
        <v>1.4245998735612962E-2</v>
      </c>
      <c r="K3512" s="44" t="e">
        <f>IFERROR(_xll.qlIndexFixing(Index3M,H3512,TRUE,_xll.ohTrigger(RecalcTrigger,Trigger3M)),NA())</f>
        <v>#N/A</v>
      </c>
      <c r="L3512" s="44" t="e">
        <f>IFERROR(_xll.qlIndexFixing(Index6M,$H3512,TRUE,_xll.ohTrigger(RecalcTrigger,Trigger6M)),NA())</f>
        <v>#N/A</v>
      </c>
      <c r="M3512" s="183" t="e">
        <f>IFERROR(_xll.qlIndexFixing(Index1Y,$H3512,TRUE,_xll.ohTrigger(RecalcTrigger,Trigger1Y)),NA())</f>
        <v>#N/A</v>
      </c>
      <c r="N3512" s="182">
        <f>IFERROR(_xll.qlIndexFixing(ONIndex1M,I3512,TRUE,_xll.ohTrigger(RecalcTrigger,Trigger1M)),NA())</f>
        <v>1.423681661624876E-2</v>
      </c>
      <c r="O3512" s="44" t="e">
        <f>IFERROR(_xll.qlIndexFixing(ONIndex3M,I3512,TRUE,_xll.ohTrigger(RecalcTrigger,Trigger3M)),NA())</f>
        <v>#N/A</v>
      </c>
      <c r="P3512" s="44">
        <f>IFERROR(_xll.qlIndexFixing(ONIndex6M,I3512,TRUE,_xll.ohTrigger(RecalcTrigger,Trigger6M)),NA())</f>
        <v>1.4918458292791925E-2</v>
      </c>
      <c r="Q3512" s="183">
        <f>IFERROR(_xll.qlIndexFixing(ONIndex1Y,I3512,TRUE,_xll.ohTrigger(RecalcTrigger,Trigger1Y)),NA())</f>
        <v>1.4785185255945521E-2</v>
      </c>
    </row>
    <row r="3513" spans="2:17" x14ac:dyDescent="0.2">
      <c r="B3513" s="39" t="s">
        <v>42</v>
      </c>
      <c r="D3513" s="42">
        <f>_xll.qlCalendarAdvance(Calendar,$D3512,B3513,"f",FALSE)</f>
        <v>64104</v>
      </c>
      <c r="E3513" s="177">
        <f>_xll.qlInterestRateIndexValueDate(IndexON,D3513)</f>
        <v>64104</v>
      </c>
      <c r="F3513" s="193">
        <f>IFERROR(_xll.qlIndexFixing(IndexON,D3513,TRUE,_xll.ohTrigger(RecalcTrigger,TriggerON)),NA())</f>
        <v>1.4257322948720841E-2</v>
      </c>
      <c r="H3513" s="42">
        <f>_xll.qlCalendarAdvance(Calendar,$H3512,B3513,"f",FALSE)</f>
        <v>64104</v>
      </c>
      <c r="I3513" s="177">
        <f>_xll.qlInterestRateIndexValueDate(Index1M,$H3513)</f>
        <v>64108</v>
      </c>
      <c r="J3513" s="182">
        <f>IFERROR(_xll.qlIndexFixing(Index1M,$H3513,TRUE,_xll.ohTrigger(RecalcTrigger,Trigger1M)),NA())</f>
        <v>1.4246376667028158E-2</v>
      </c>
      <c r="K3513" s="44" t="e">
        <f>IFERROR(_xll.qlIndexFixing(Index3M,H3513,TRUE,_xll.ohTrigger(RecalcTrigger,Trigger3M)),NA())</f>
        <v>#N/A</v>
      </c>
      <c r="L3513" s="44" t="e">
        <f>IFERROR(_xll.qlIndexFixing(Index6M,$H3513,TRUE,_xll.ohTrigger(RecalcTrigger,Trigger6M)),NA())</f>
        <v>#N/A</v>
      </c>
      <c r="M3513" s="183" t="e">
        <f>IFERROR(_xll.qlIndexFixing(Index1Y,$H3513,TRUE,_xll.ohTrigger(RecalcTrigger,Trigger1Y)),NA())</f>
        <v>#N/A</v>
      </c>
      <c r="N3513" s="182">
        <f>IFERROR(_xll.qlIndexFixing(ONIndex1M,I3513,TRUE,_xll.ohTrigger(RecalcTrigger,Trigger1M)),NA())</f>
        <v>1.4237226125075608E-2</v>
      </c>
      <c r="O3513" s="44" t="e">
        <f>IFERROR(_xll.qlIndexFixing(ONIndex3M,I3513,TRUE,_xll.ohTrigger(RecalcTrigger,Trigger3M)),NA())</f>
        <v>#N/A</v>
      </c>
      <c r="P3513" s="44">
        <f>IFERROR(_xll.qlIndexFixing(ONIndex6M,I3513,TRUE,_xll.ohTrigger(RecalcTrigger,Trigger6M)),NA())</f>
        <v>1.4919099359271826E-2</v>
      </c>
      <c r="Q3513" s="183">
        <f>IFERROR(_xll.qlIndexFixing(ONIndex1Y,I3513,TRUE,_xll.ohTrigger(RecalcTrigger,Trigger1Y)),NA())</f>
        <v>1.4785339933176544E-2</v>
      </c>
    </row>
    <row r="3514" spans="2:17" x14ac:dyDescent="0.2">
      <c r="B3514" s="39" t="s">
        <v>42</v>
      </c>
      <c r="D3514" s="42">
        <f>_xll.qlCalendarAdvance(Calendar,$D3513,B3514,"f",FALSE)</f>
        <v>64111</v>
      </c>
      <c r="E3514" s="177">
        <f>_xll.qlInterestRateIndexValueDate(IndexON,D3514)</f>
        <v>64111</v>
      </c>
      <c r="F3514" s="193">
        <f>IFERROR(_xll.qlIndexFixing(IndexON,D3514,TRUE,_xll.ohTrigger(RecalcTrigger,TriggerON)),NA())</f>
        <v>1.425764984163358E-2</v>
      </c>
      <c r="H3514" s="42">
        <f>_xll.qlCalendarAdvance(Calendar,$H3513,B3514,"f",FALSE)</f>
        <v>64111</v>
      </c>
      <c r="I3514" s="177">
        <f>_xll.qlInterestRateIndexValueDate(Index1M,$H3514)</f>
        <v>64115</v>
      </c>
      <c r="J3514" s="182">
        <f>IFERROR(_xll.qlIndexFixing(Index1M,$H3514,TRUE,_xll.ohTrigger(RecalcTrigger,Trigger1M)),NA())</f>
        <v>1.4246737311020248E-2</v>
      </c>
      <c r="K3514" s="44" t="e">
        <f>IFERROR(_xll.qlIndexFixing(Index3M,H3514,TRUE,_xll.ohTrigger(RecalcTrigger,Trigger3M)),NA())</f>
        <v>#N/A</v>
      </c>
      <c r="L3514" s="44" t="e">
        <f>IFERROR(_xll.qlIndexFixing(Index6M,$H3514,TRUE,_xll.ohTrigger(RecalcTrigger,Trigger6M)),NA())</f>
        <v>#N/A</v>
      </c>
      <c r="M3514" s="183" t="e">
        <f>IFERROR(_xll.qlIndexFixing(Index1Y,$H3514,TRUE,_xll.ohTrigger(RecalcTrigger,Trigger1Y)),NA())</f>
        <v>#N/A</v>
      </c>
      <c r="N3514" s="182">
        <f>IFERROR(_xll.qlIndexFixing(ONIndex1M,I3514,TRUE,_xll.ohTrigger(RecalcTrigger,Trigger1M)),NA())</f>
        <v>1.4237618408960984E-2</v>
      </c>
      <c r="O3514" s="44" t="e">
        <f>IFERROR(_xll.qlIndexFixing(ONIndex3M,I3514,TRUE,_xll.ohTrigger(RecalcTrigger,Trigger3M)),NA())</f>
        <v>#N/A</v>
      </c>
      <c r="P3514" s="44">
        <f>IFERROR(_xll.qlIndexFixing(ONIndex6M,I3514,TRUE,_xll.ohTrigger(RecalcTrigger,Trigger6M)),NA())</f>
        <v>1.4919713461241102E-2</v>
      </c>
      <c r="Q3514" s="183">
        <f>IFERROR(_xll.qlIndexFixing(ONIndex1Y,I3514,TRUE,_xll.ohTrigger(RecalcTrigger,Trigger1Y)),NA())</f>
        <v>1.4785473220157996E-2</v>
      </c>
    </row>
    <row r="3515" spans="2:17" x14ac:dyDescent="0.2">
      <c r="B3515" s="39" t="s">
        <v>42</v>
      </c>
      <c r="D3515" s="42">
        <f>_xll.qlCalendarAdvance(Calendar,$D3514,B3515,"f",FALSE)</f>
        <v>64118</v>
      </c>
      <c r="E3515" s="177">
        <f>_xll.qlInterestRateIndexValueDate(IndexON,D3515)</f>
        <v>64118</v>
      </c>
      <c r="F3515" s="193">
        <f>IFERROR(_xll.qlIndexFixing(IndexON,D3515,TRUE,_xll.ohTrigger(RecalcTrigger,TriggerON)),NA())</f>
        <v>1.4257962899133503E-2</v>
      </c>
      <c r="H3515" s="42">
        <f>_xll.qlCalendarAdvance(Calendar,$H3514,B3515,"f",FALSE)</f>
        <v>64118</v>
      </c>
      <c r="I3515" s="177">
        <f>_xll.qlInterestRateIndexValueDate(Index1M,$H3515)</f>
        <v>64122</v>
      </c>
      <c r="J3515" s="182">
        <f>IFERROR(_xll.qlIndexFixing(Index1M,$H3515,TRUE,_xll.ohTrigger(RecalcTrigger,Trigger1M)),NA())</f>
        <v>1.4247080644897705E-2</v>
      </c>
      <c r="K3515" s="44" t="e">
        <f>IFERROR(_xll.qlIndexFixing(Index3M,H3515,TRUE,_xll.ohTrigger(RecalcTrigger,Trigger3M)),NA())</f>
        <v>#N/A</v>
      </c>
      <c r="L3515" s="44" t="e">
        <f>IFERROR(_xll.qlIndexFixing(Index6M,$H3515,TRUE,_xll.ohTrigger(RecalcTrigger,Trigger6M)),NA())</f>
        <v>#N/A</v>
      </c>
      <c r="M3515" s="183" t="e">
        <f>IFERROR(_xll.qlIndexFixing(Index1Y,$H3515,TRUE,_xll.ohTrigger(RecalcTrigger,Trigger1Y)),NA())</f>
        <v>#N/A</v>
      </c>
      <c r="N3515" s="182">
        <f>IFERROR(_xll.qlIndexFixing(ONIndex1M,I3515,TRUE,_xll.ohTrigger(RecalcTrigger,Trigger1M)),NA())</f>
        <v>1.423799344552279E-2</v>
      </c>
      <c r="O3515" s="44" t="e">
        <f>IFERROR(_xll.qlIndexFixing(ONIndex3M,I3515,TRUE,_xll.ohTrigger(RecalcTrigger,Trigger3M)),NA())</f>
        <v>#N/A</v>
      </c>
      <c r="P3515" s="44">
        <f>IFERROR(_xll.qlIndexFixing(ONIndex6M,I3515,TRUE,_xll.ohTrigger(RecalcTrigger,Trigger6M)),NA())</f>
        <v>1.4920300563048272E-2</v>
      </c>
      <c r="Q3515" s="183">
        <f>IFERROR(_xll.qlIndexFixing(ONIndex1Y,I3515,TRUE,_xll.ohTrigger(RecalcTrigger,Trigger1Y)),NA())</f>
        <v>1.478558508843264E-2</v>
      </c>
    </row>
    <row r="3516" spans="2:17" x14ac:dyDescent="0.2">
      <c r="B3516" s="39" t="s">
        <v>42</v>
      </c>
      <c r="D3516" s="42">
        <f>_xll.qlCalendarAdvance(Calendar,$D3515,B3516,"f",FALSE)</f>
        <v>64125</v>
      </c>
      <c r="E3516" s="177">
        <f>_xll.qlInterestRateIndexValueDate(IndexON,D3516)</f>
        <v>64125</v>
      </c>
      <c r="F3516" s="193">
        <f>IFERROR(_xll.qlIndexFixing(IndexON,D3516,TRUE,_xll.ohTrigger(RecalcTrigger,TriggerON)),NA())</f>
        <v>1.4258262102835317E-2</v>
      </c>
      <c r="H3516" s="42">
        <f>_xll.qlCalendarAdvance(Calendar,$H3515,B3516,"f",FALSE)</f>
        <v>64125</v>
      </c>
      <c r="I3516" s="177">
        <f>_xll.qlInterestRateIndexValueDate(Index1M,$H3516)</f>
        <v>64129</v>
      </c>
      <c r="J3516" s="182">
        <f>IFERROR(_xll.qlIndexFixing(Index1M,$H3516,TRUE,_xll.ohTrigger(RecalcTrigger,Trigger1M)),NA())</f>
        <v>1.4247406645950955E-2</v>
      </c>
      <c r="K3516" s="44" t="e">
        <f>IFERROR(_xll.qlIndexFixing(Index3M,H3516,TRUE,_xll.ohTrigger(RecalcTrigger,Trigger3M)),NA())</f>
        <v>#N/A</v>
      </c>
      <c r="L3516" s="44" t="e">
        <f>IFERROR(_xll.qlIndexFixing(Index6M,$H3516,TRUE,_xll.ohTrigger(RecalcTrigger,Trigger6M)),NA())</f>
        <v>#N/A</v>
      </c>
      <c r="M3516" s="183" t="e">
        <f>IFERROR(_xll.qlIndexFixing(Index1Y,$H3516,TRUE,_xll.ohTrigger(RecalcTrigger,Trigger1Y)),NA())</f>
        <v>#N/A</v>
      </c>
      <c r="N3516" s="182">
        <f>IFERROR(_xll.qlIndexFixing(ONIndex1M,I3516,TRUE,_xll.ohTrigger(RecalcTrigger,Trigger1M)),NA())</f>
        <v>1.4238351211739442E-2</v>
      </c>
      <c r="O3516" s="44" t="e">
        <f>IFERROR(_xll.qlIndexFixing(ONIndex3M,I3516,TRUE,_xll.ohTrigger(RecalcTrigger,Trigger3M)),NA())</f>
        <v>#N/A</v>
      </c>
      <c r="P3516" s="44">
        <f>IFERROR(_xll.qlIndexFixing(ONIndex6M,I3516,TRUE,_xll.ohTrigger(RecalcTrigger,Trigger6M)),NA())</f>
        <v>1.492086062912179E-2</v>
      </c>
      <c r="Q3516" s="183">
        <f>IFERROR(_xll.qlIndexFixing(ONIndex1Y,I3516,TRUE,_xll.ohTrigger(RecalcTrigger,Trigger1Y)),NA())</f>
        <v>1.4785675510022855E-2</v>
      </c>
    </row>
    <row r="3517" spans="2:17" x14ac:dyDescent="0.2">
      <c r="B3517" s="39" t="s">
        <v>42</v>
      </c>
      <c r="D3517" s="42">
        <f>_xll.qlCalendarAdvance(Calendar,$D3516,B3517,"f",FALSE)</f>
        <v>64132</v>
      </c>
      <c r="E3517" s="177">
        <f>_xll.qlInterestRateIndexValueDate(IndexON,D3517)</f>
        <v>64132</v>
      </c>
      <c r="F3517" s="193">
        <f>IFERROR(_xll.qlIndexFixing(IndexON,D3517,TRUE,_xll.ohTrigger(RecalcTrigger,TriggerON)),NA())</f>
        <v>1.4258547434673474E-2</v>
      </c>
      <c r="H3517" s="42">
        <f>_xll.qlCalendarAdvance(Calendar,$H3516,B3517,"f",FALSE)</f>
        <v>64132</v>
      </c>
      <c r="I3517" s="177">
        <f>_xll.qlInterestRateIndexValueDate(Index1M,$H3517)</f>
        <v>64136</v>
      </c>
      <c r="J3517" s="182">
        <f>IFERROR(_xll.qlIndexFixing(Index1M,$H3517,TRUE,_xll.ohTrigger(RecalcTrigger,Trigger1M)),NA())</f>
        <v>1.4247715291483313E-2</v>
      </c>
      <c r="K3517" s="44" t="e">
        <f>IFERROR(_xll.qlIndexFixing(Index3M,H3517,TRUE,_xll.ohTrigger(RecalcTrigger,Trigger3M)),NA())</f>
        <v>#N/A</v>
      </c>
      <c r="L3517" s="44" t="e">
        <f>IFERROR(_xll.qlIndexFixing(Index6M,$H3517,TRUE,_xll.ohTrigger(RecalcTrigger,Trigger6M)),NA())</f>
        <v>#N/A</v>
      </c>
      <c r="M3517" s="183" t="e">
        <f>IFERROR(_xll.qlIndexFixing(Index1Y,$H3517,TRUE,_xll.ohTrigger(RecalcTrigger,Trigger1Y)),NA())</f>
        <v>#N/A</v>
      </c>
      <c r="N3517" s="182">
        <f>IFERROR(_xll.qlIndexFixing(ONIndex1M,I3517,TRUE,_xll.ohTrigger(RecalcTrigger,Trigger1M)),NA())</f>
        <v>1.4238691685228844E-2</v>
      </c>
      <c r="O3517" s="44" t="e">
        <f>IFERROR(_xll.qlIndexFixing(ONIndex3M,I3517,TRUE,_xll.ohTrigger(RecalcTrigger,Trigger3M)),NA())</f>
        <v>#N/A</v>
      </c>
      <c r="P3517" s="44">
        <f>IFERROR(_xll.qlIndexFixing(ONIndex6M,I3517,TRUE,_xll.ohTrigger(RecalcTrigger,Trigger6M)),NA())</f>
        <v>1.4921393624289792E-2</v>
      </c>
      <c r="Q3517" s="183">
        <f>IFERROR(_xll.qlIndexFixing(ONIndex1Y,I3517,TRUE,_xll.ohTrigger(RecalcTrigger,Trigger1Y)),NA())</f>
        <v>1.4785744456631278E-2</v>
      </c>
    </row>
    <row r="3518" spans="2:17" x14ac:dyDescent="0.2">
      <c r="B3518" s="39" t="s">
        <v>42</v>
      </c>
      <c r="D3518" s="42">
        <f>_xll.qlCalendarAdvance(Calendar,$D3517,B3518,"f",FALSE)</f>
        <v>64139</v>
      </c>
      <c r="E3518" s="177">
        <f>_xll.qlInterestRateIndexValueDate(IndexON,D3518)</f>
        <v>64139</v>
      </c>
      <c r="F3518" s="193">
        <f>IFERROR(_xll.qlIndexFixing(IndexON,D3518,TRUE,_xll.ohTrigger(RecalcTrigger,TriggerON)),NA())</f>
        <v>1.4258818876182744E-2</v>
      </c>
      <c r="H3518" s="42">
        <f>_xll.qlCalendarAdvance(Calendar,$H3517,B3518,"f",FALSE)</f>
        <v>64139</v>
      </c>
      <c r="I3518" s="177">
        <f>_xll.qlInterestRateIndexValueDate(Index1M,$H3518)</f>
        <v>64143</v>
      </c>
      <c r="J3518" s="182">
        <f>IFERROR(_xll.qlIndexFixing(Index1M,$H3518,TRUE,_xll.ohTrigger(RecalcTrigger,Trigger1M)),NA())</f>
        <v>1.4248006558792938E-2</v>
      </c>
      <c r="K3518" s="44" t="e">
        <f>IFERROR(_xll.qlIndexFixing(Index3M,H3518,TRUE,_xll.ohTrigger(RecalcTrigger,Trigger3M)),NA())</f>
        <v>#N/A</v>
      </c>
      <c r="L3518" s="44" t="e">
        <f>IFERROR(_xll.qlIndexFixing(Index6M,$H3518,TRUE,_xll.ohTrigger(RecalcTrigger,Trigger6M)),NA())</f>
        <v>#N/A</v>
      </c>
      <c r="M3518" s="183" t="e">
        <f>IFERROR(_xll.qlIndexFixing(Index1Y,$H3518,TRUE,_xll.ohTrigger(RecalcTrigger,Trigger1Y)),NA())</f>
        <v>#N/A</v>
      </c>
      <c r="N3518" s="182">
        <f>IFERROR(_xll.qlIndexFixing(ONIndex1M,I3518,TRUE,_xll.ohTrigger(RecalcTrigger,Trigger1M)),NA())</f>
        <v>1.4239014843129283E-2</v>
      </c>
      <c r="O3518" s="44" t="e">
        <f>IFERROR(_xll.qlIndexFixing(ONIndex3M,I3518,TRUE,_xll.ohTrigger(RecalcTrigger,Trigger3M)),NA())</f>
        <v>#N/A</v>
      </c>
      <c r="P3518" s="44">
        <f>IFERROR(_xll.qlIndexFixing(ONIndex6M,I3518,TRUE,_xll.ohTrigger(RecalcTrigger,Trigger6M)),NA())</f>
        <v>1.4921899512581049E-2</v>
      </c>
      <c r="Q3518" s="183">
        <f>IFERROR(_xll.qlIndexFixing(ONIndex1Y,I3518,TRUE,_xll.ohTrigger(RecalcTrigger,Trigger1Y)),NA())</f>
        <v>1.4785791900200351E-2</v>
      </c>
    </row>
    <row r="3519" spans="2:17" x14ac:dyDescent="0.2">
      <c r="B3519" s="39" t="s">
        <v>42</v>
      </c>
      <c r="D3519" s="42">
        <f>_xll.qlCalendarAdvance(Calendar,$D3518,B3519,"f",FALSE)</f>
        <v>64146</v>
      </c>
      <c r="E3519" s="177">
        <f>_xll.qlInterestRateIndexValueDate(IndexON,D3519)</f>
        <v>64146</v>
      </c>
      <c r="F3519" s="193">
        <f>IFERROR(_xll.qlIndexFixing(IndexON,D3519,TRUE,_xll.ohTrigger(RecalcTrigger,TriggerON)),NA())</f>
        <v>1.4259076409697258E-2</v>
      </c>
      <c r="H3519" s="42">
        <f>_xll.qlCalendarAdvance(Calendar,$H3518,B3519,"f",FALSE)</f>
        <v>64146</v>
      </c>
      <c r="I3519" s="177">
        <f>_xll.qlInterestRateIndexValueDate(Index1M,$H3519)</f>
        <v>64150</v>
      </c>
      <c r="J3519" s="182">
        <f>IFERROR(_xll.qlIndexFixing(Index1M,$H3519,TRUE,_xll.ohTrigger(RecalcTrigger,Trigger1M)),NA())</f>
        <v>1.4248280425185727E-2</v>
      </c>
      <c r="K3519" s="44" t="e">
        <f>IFERROR(_xll.qlIndexFixing(Index3M,H3519,TRUE,_xll.ohTrigger(RecalcTrigger,Trigger3M)),NA())</f>
        <v>#N/A</v>
      </c>
      <c r="L3519" s="44" t="e">
        <f>IFERROR(_xll.qlIndexFixing(Index6M,$H3519,TRUE,_xll.ohTrigger(RecalcTrigger,Trigger6M)),NA())</f>
        <v>#N/A</v>
      </c>
      <c r="M3519" s="183" t="e">
        <f>IFERROR(_xll.qlIndexFixing(Index1Y,$H3519,TRUE,_xll.ohTrigger(RecalcTrigger,Trigger1Y)),NA())</f>
        <v>#N/A</v>
      </c>
      <c r="N3519" s="182">
        <f>IFERROR(_xll.qlIndexFixing(ONIndex1M,I3519,TRUE,_xll.ohTrigger(RecalcTrigger,Trigger1M)),NA())</f>
        <v>1.4239320662978727E-2</v>
      </c>
      <c r="O3519" s="44" t="e">
        <f>IFERROR(_xll.qlIndexFixing(ONIndex3M,I3519,TRUE,_xll.ohTrigger(RecalcTrigger,Trigger3M)),NA())</f>
        <v>#N/A</v>
      </c>
      <c r="P3519" s="44">
        <f>IFERROR(_xll.qlIndexFixing(ONIndex6M,I3519,TRUE,_xll.ohTrigger(RecalcTrigger,Trigger6M)),NA())</f>
        <v>1.4922378258903635E-2</v>
      </c>
      <c r="Q3519" s="183">
        <f>IFERROR(_xll.qlIndexFixing(ONIndex1Y,I3519,TRUE,_xll.ohTrigger(RecalcTrigger,Trigger1Y)),NA())</f>
        <v>1.4785817812432711E-2</v>
      </c>
    </row>
    <row r="3520" spans="2:17" x14ac:dyDescent="0.2">
      <c r="B3520" s="39" t="s">
        <v>42</v>
      </c>
      <c r="D3520" s="42">
        <f>_xll.qlCalendarAdvance(Calendar,$D3519,B3520,"f",FALSE)</f>
        <v>64153</v>
      </c>
      <c r="E3520" s="177">
        <f>_xll.qlInterestRateIndexValueDate(IndexON,D3520)</f>
        <v>64153</v>
      </c>
      <c r="F3520" s="193">
        <f>IFERROR(_xll.qlIndexFixing(IndexON,D3520,TRUE,_xll.ohTrigger(RecalcTrigger,TriggerON)),NA())</f>
        <v>1.4259320016352106E-2</v>
      </c>
      <c r="H3520" s="42">
        <f>_xll.qlCalendarAdvance(Calendar,$H3519,B3520,"f",FALSE)</f>
        <v>64153</v>
      </c>
      <c r="I3520" s="177">
        <f>_xll.qlInterestRateIndexValueDate(Index1M,$H3520)</f>
        <v>64157</v>
      </c>
      <c r="J3520" s="182">
        <f>IFERROR(_xll.qlIndexFixing(Index1M,$H3520,TRUE,_xll.ohTrigger(RecalcTrigger,Trigger1M)),NA())</f>
        <v>1.4248536867957261E-2</v>
      </c>
      <c r="K3520" s="44" t="e">
        <f>IFERROR(_xll.qlIndexFixing(Index3M,H3520,TRUE,_xll.ohTrigger(RecalcTrigger,Trigger3M)),NA())</f>
        <v>#N/A</v>
      </c>
      <c r="L3520" s="44" t="e">
        <f>IFERROR(_xll.qlIndexFixing(Index6M,$H3520,TRUE,_xll.ohTrigger(RecalcTrigger,Trigger6M)),NA())</f>
        <v>#N/A</v>
      </c>
      <c r="M3520" s="183" t="e">
        <f>IFERROR(_xll.qlIndexFixing(Index1Y,$H3520,TRUE,_xll.ohTrigger(RecalcTrigger,Trigger1Y)),NA())</f>
        <v>#N/A</v>
      </c>
      <c r="N3520" s="182">
        <f>IFERROR(_xll.qlIndexFixing(ONIndex1M,I3520,TRUE,_xll.ohTrigger(RecalcTrigger,Trigger1M)),NA())</f>
        <v>1.4239609121755592E-2</v>
      </c>
      <c r="O3520" s="44" t="e">
        <f>IFERROR(_xll.qlIndexFixing(ONIndex3M,I3520,TRUE,_xll.ohTrigger(RecalcTrigger,Trigger3M)),NA())</f>
        <v>#N/A</v>
      </c>
      <c r="P3520" s="44">
        <f>IFERROR(_xll.qlIndexFixing(ONIndex6M,I3520,TRUE,_xll.ohTrigger(RecalcTrigger,Trigger6M)),NA())</f>
        <v>1.4922829827606066E-2</v>
      </c>
      <c r="Q3520" s="183">
        <f>IFERROR(_xll.qlIndexFixing(ONIndex1Y,I3520,TRUE,_xll.ohTrigger(RecalcTrigger,Trigger1Y)),NA())</f>
        <v>1.4785822165430673E-2</v>
      </c>
    </row>
    <row r="3521" spans="2:17" x14ac:dyDescent="0.2">
      <c r="B3521" s="39" t="s">
        <v>42</v>
      </c>
      <c r="D3521" s="42">
        <f>_xll.qlCalendarAdvance(Calendar,$D3520,B3521,"f",FALSE)</f>
        <v>64160</v>
      </c>
      <c r="E3521" s="177">
        <f>_xll.qlInterestRateIndexValueDate(IndexON,D3521)</f>
        <v>64160</v>
      </c>
      <c r="F3521" s="193">
        <f>IFERROR(_xll.qlIndexFixing(IndexON,D3521,TRUE,_xll.ohTrigger(RecalcTrigger,TriggerON)),NA())</f>
        <v>1.4259549678321548E-2</v>
      </c>
      <c r="H3521" s="42">
        <f>_xll.qlCalendarAdvance(Calendar,$H3520,B3521,"f",FALSE)</f>
        <v>64160</v>
      </c>
      <c r="I3521" s="177">
        <f>_xll.qlInterestRateIndexValueDate(Index1M,$H3521)</f>
        <v>64164</v>
      </c>
      <c r="J3521" s="182">
        <f>IFERROR(_xll.qlIndexFixing(Index1M,$H3521,TRUE,_xll.ohTrigger(RecalcTrigger,Trigger1M)),NA())</f>
        <v>1.4248478415135324E-2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83" t="e">
        <f>IFERROR(_xll.qlIndexFixing(Index1Y,$H3521,TRUE,_xll.ohTrigger(RecalcTrigger,Trigger1Y)),NA())</f>
        <v>#N/A</v>
      </c>
      <c r="N3521" s="182">
        <f>IFERROR(_xll.qlIndexFixing(ONIndex1M,I3521,TRUE,_xll.ohTrigger(RecalcTrigger,Trigger1M)),NA())</f>
        <v>1.4239880197237653E-2</v>
      </c>
      <c r="O3521" s="44" t="e">
        <f>IFERROR(_xll.qlIndexFixing(ONIndex3M,I3521,TRUE,_xll.ohTrigger(RecalcTrigger,Trigger3M)),NA())</f>
        <v>#N/A</v>
      </c>
      <c r="P3521" s="44">
        <f>IFERROR(_xll.qlIndexFixing(ONIndex6M,I3521,TRUE,_xll.ohTrigger(RecalcTrigger,Trigger6M)),NA())</f>
        <v>1.4923254183196732E-2</v>
      </c>
      <c r="Q3521" s="183">
        <f>IFERROR(_xll.qlIndexFixing(ONIndex1Y,I3521,TRUE,_xll.ohTrigger(RecalcTrigger,Trigger1Y)),NA())</f>
        <v>1.4785804930816937E-2</v>
      </c>
    </row>
    <row r="3522" spans="2:17" x14ac:dyDescent="0.2">
      <c r="B3522" s="39" t="s">
        <v>42</v>
      </c>
      <c r="D3522" s="42">
        <f>_xll.qlCalendarAdvance(Calendar,$D3521,B3522,"f",FALSE)</f>
        <v>64167</v>
      </c>
      <c r="E3522" s="177">
        <f>_xll.qlInterestRateIndexValueDate(IndexON,D3522)</f>
        <v>64167</v>
      </c>
      <c r="F3522" s="193">
        <f>IFERROR(_xll.qlIndexFixing(IndexON,D3522,TRUE,_xll.ohTrigger(RecalcTrigger,TriggerON)),NA())</f>
        <v>1.4259765377380162E-2</v>
      </c>
      <c r="H3522" s="42">
        <f>_xll.qlCalendarAdvance(Calendar,$H3521,B3522,"f",FALSE)</f>
        <v>64167</v>
      </c>
      <c r="I3522" s="177">
        <f>_xll.qlInterestRateIndexValueDate(Index1M,$H3522)</f>
        <v>64171</v>
      </c>
      <c r="J3522" s="182">
        <f>IFERROR(_xll.qlIndexFixing(Index1M,$H3522,TRUE,_xll.ohTrigger(RecalcTrigger,Trigger1M)),NA())</f>
        <v>1.4248701183472434E-2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83" t="e">
        <f>IFERROR(_xll.qlIndexFixing(Index1Y,$H3522,TRUE,_xll.ohTrigger(RecalcTrigger,Trigger1Y)),NA())</f>
        <v>#N/A</v>
      </c>
      <c r="N3522" s="182">
        <f>IFERROR(_xll.qlIndexFixing(ONIndex1M,I3522,TRUE,_xll.ohTrigger(RecalcTrigger,Trigger1M)),NA())</f>
        <v>1.424013386632339E-2</v>
      </c>
      <c r="O3522" s="44" t="e">
        <f>IFERROR(_xll.qlIndexFixing(ONIndex3M,I3522,TRUE,_xll.ohTrigger(RecalcTrigger,Trigger3M)),NA())</f>
        <v>#N/A</v>
      </c>
      <c r="P3522" s="44">
        <f>IFERROR(_xll.qlIndexFixing(ONIndex6M,I3522,TRUE,_xll.ohTrigger(RecalcTrigger,Trigger6M)),NA())</f>
        <v>1.4923651290263962E-2</v>
      </c>
      <c r="Q3522" s="183">
        <f>IFERROR(_xll.qlIndexFixing(ONIndex1Y,I3522,TRUE,_xll.ohTrigger(RecalcTrigger,Trigger1Y)),NA())</f>
        <v>1.4785766080533946E-2</v>
      </c>
    </row>
    <row r="3523" spans="2:17" x14ac:dyDescent="0.2">
      <c r="B3523" s="39" t="s">
        <v>42</v>
      </c>
      <c r="D3523" s="42">
        <f>_xll.qlCalendarAdvance(Calendar,$D3522,B3523,"f",FALSE)</f>
        <v>64174</v>
      </c>
      <c r="E3523" s="177">
        <f>_xll.qlInterestRateIndexValueDate(IndexON,D3523)</f>
        <v>64174</v>
      </c>
      <c r="F3523" s="193">
        <f>IFERROR(_xll.qlIndexFixing(IndexON,D3523,TRUE,_xll.ohTrigger(RecalcTrigger,TriggerON)),NA())</f>
        <v>1.4259967095302528E-2</v>
      </c>
      <c r="H3523" s="42">
        <f>_xll.qlCalendarAdvance(Calendar,$H3522,B3523,"f",FALSE)</f>
        <v>64174</v>
      </c>
      <c r="I3523" s="177">
        <f>_xll.qlInterestRateIndexValueDate(Index1M,$H3523)</f>
        <v>64178</v>
      </c>
      <c r="J3523" s="182">
        <f>IFERROR(_xll.qlIndexFixing(Index1M,$H3523,TRUE,_xll.ohTrigger(RecalcTrigger,Trigger1M)),NA())</f>
        <v>1.4248906462407618E-2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83" t="e">
        <f>IFERROR(_xll.qlIndexFixing(Index1Y,$H3523,TRUE,_xll.ohTrigger(RecalcTrigger,Trigger1Y)),NA())</f>
        <v>#N/A</v>
      </c>
      <c r="N3523" s="182">
        <f>IFERROR(_xll.qlIndexFixing(ONIndex1M,I3523,TRUE,_xll.ohTrigger(RecalcTrigger,Trigger1M)),NA())</f>
        <v>1.424037010655077E-2</v>
      </c>
      <c r="O3523" s="44" t="e">
        <f>IFERROR(_xll.qlIndexFixing(ONIndex3M,I3523,TRUE,_xll.ohTrigger(RecalcTrigger,Trigger3M)),NA())</f>
        <v>#N/A</v>
      </c>
      <c r="P3523" s="44">
        <f>IFERROR(_xll.qlIndexFixing(ONIndex6M,I3523,TRUE,_xll.ohTrigger(RecalcTrigger,Trigger6M)),NA())</f>
        <v>1.4924021113236208E-2</v>
      </c>
      <c r="Q3523" s="183">
        <f>IFERROR(_xll.qlIndexFixing(ONIndex1Y,I3523,TRUE,_xll.ohTrigger(RecalcTrigger,Trigger1Y)),NA())</f>
        <v>1.4785705586364273E-2</v>
      </c>
    </row>
    <row r="3524" spans="2:17" x14ac:dyDescent="0.2">
      <c r="B3524" s="39" t="s">
        <v>42</v>
      </c>
      <c r="D3524" s="42">
        <f>_xll.qlCalendarAdvance(Calendar,$D3523,B3524,"f",FALSE)</f>
        <v>64181</v>
      </c>
      <c r="E3524" s="177">
        <f>_xll.qlInterestRateIndexValueDate(IndexON,D3524)</f>
        <v>64181</v>
      </c>
      <c r="F3524" s="193">
        <f>IFERROR(_xll.qlIndexFixing(IndexON,D3524,TRUE,_xll.ohTrigger(RecalcTrigger,TriggerON)),NA())</f>
        <v>1.4260154813863224E-2</v>
      </c>
      <c r="H3524" s="42">
        <f>_xll.qlCalendarAdvance(Calendar,$H3523,B3524,"f",FALSE)</f>
        <v>64181</v>
      </c>
      <c r="I3524" s="177">
        <f>_xll.qlInterestRateIndexValueDate(Index1M,$H3524)</f>
        <v>64185</v>
      </c>
      <c r="J3524" s="182">
        <f>IFERROR(_xll.qlIndexFixing(Index1M,$H3524,TRUE,_xll.ohTrigger(RecalcTrigger,Trigger1M)),NA())</f>
        <v>1.4249094229228376E-2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83" t="e">
        <f>IFERROR(_xll.qlIndexFixing(Index1Y,$H3524,TRUE,_xll.ohTrigger(RecalcTrigger,Trigger1Y)),NA())</f>
        <v>#N/A</v>
      </c>
      <c r="N3524" s="182">
        <f>IFERROR(_xll.qlIndexFixing(ONIndex1M,I3524,TRUE,_xll.ohTrigger(RecalcTrigger,Trigger1M)),NA())</f>
        <v>1.4240588895377826E-2</v>
      </c>
      <c r="O3524" s="44" t="e">
        <f>IFERROR(_xll.qlIndexFixing(ONIndex3M,I3524,TRUE,_xll.ohTrigger(RecalcTrigger,Trigger3M)),NA())</f>
        <v>#N/A</v>
      </c>
      <c r="P3524" s="44">
        <f>IFERROR(_xll.qlIndexFixing(ONIndex6M,I3524,TRUE,_xll.ohTrigger(RecalcTrigger,Trigger6M)),NA())</f>
        <v>1.4924363616541925E-2</v>
      </c>
      <c r="Q3524" s="183">
        <f>IFERROR(_xll.qlIndexFixing(ONIndex1Y,I3524,TRUE,_xll.ohTrigger(RecalcTrigger,Trigger1Y)),NA())</f>
        <v>1.4785623420170424E-2</v>
      </c>
    </row>
    <row r="3525" spans="2:17" x14ac:dyDescent="0.2">
      <c r="B3525" s="39" t="s">
        <v>42</v>
      </c>
      <c r="D3525" s="42">
        <f>_xll.qlCalendarAdvance(Calendar,$D3524,B3525,"f",FALSE)</f>
        <v>64188</v>
      </c>
      <c r="E3525" s="177">
        <f>_xll.qlInterestRateIndexValueDate(IndexON,D3525)</f>
        <v>64188</v>
      </c>
      <c r="F3525" s="193">
        <f>IFERROR(_xll.qlIndexFixing(IndexON,D3525,TRUE,_xll.ohTrigger(RecalcTrigger,TriggerON)),NA())</f>
        <v>1.4260328514756893E-2</v>
      </c>
      <c r="H3525" s="42">
        <f>_xll.qlCalendarAdvance(Calendar,$H3524,B3525,"f",FALSE)</f>
        <v>64188</v>
      </c>
      <c r="I3525" s="177">
        <f>_xll.qlInterestRateIndexValueDate(Index1M,$H3525)</f>
        <v>64192</v>
      </c>
      <c r="J3525" s="182">
        <f>IFERROR(_xll.qlIndexFixing(Index1M,$H3525,TRUE,_xll.ohTrigger(RecalcTrigger,Trigger1M)),NA())</f>
        <v>1.4249556933019358E-2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83" t="e">
        <f>IFERROR(_xll.qlIndexFixing(Index1Y,$H3525,TRUE,_xll.ohTrigger(RecalcTrigger,Trigger1Y)),NA())</f>
        <v>#N/A</v>
      </c>
      <c r="N3525" s="182">
        <f>IFERROR(_xll.qlIndexFixing(ONIndex1M,I3525,TRUE,_xll.ohTrigger(RecalcTrigger,Trigger1M)),NA())</f>
        <v>1.4240790209942844E-2</v>
      </c>
      <c r="O3525" s="44" t="e">
        <f>IFERROR(_xll.qlIndexFixing(ONIndex3M,I3525,TRUE,_xll.ohTrigger(RecalcTrigger,Trigger3M)),NA())</f>
        <v>#N/A</v>
      </c>
      <c r="P3525" s="44">
        <f>IFERROR(_xll.qlIndexFixing(ONIndex6M,I3525,TRUE,_xll.ohTrigger(RecalcTrigger,Trigger6M)),NA())</f>
        <v>1.4924678765009247E-2</v>
      </c>
      <c r="Q3525" s="183">
        <f>IFERROR(_xll.qlIndexFixing(ONIndex1Y,I3525,TRUE,_xll.ohTrigger(RecalcTrigger,Trigger1Y)),NA())</f>
        <v>1.478551955397478E-2</v>
      </c>
    </row>
    <row r="3526" spans="2:17" x14ac:dyDescent="0.2">
      <c r="B3526" s="39" t="s">
        <v>42</v>
      </c>
      <c r="D3526" s="42">
        <f>_xll.qlCalendarAdvance(Calendar,$D3525,B3526,"f",FALSE)</f>
        <v>64195</v>
      </c>
      <c r="E3526" s="177">
        <f>_xll.qlInterestRateIndexValueDate(IndexON,D3526)</f>
        <v>64195</v>
      </c>
      <c r="F3526" s="193">
        <f>IFERROR(_xll.qlIndexFixing(IndexON,D3526,TRUE,_xll.ohTrigger(RecalcTrigger,TriggerON)),NA())</f>
        <v>1.4260488179917985E-2</v>
      </c>
      <c r="H3526" s="42">
        <f>_xll.qlCalendarAdvance(Calendar,$H3525,B3526,"f",FALSE)</f>
        <v>64195</v>
      </c>
      <c r="I3526" s="177">
        <f>_xll.qlInterestRateIndexValueDate(Index1M,$H3526)</f>
        <v>64199</v>
      </c>
      <c r="J3526" s="182">
        <f>IFERROR(_xll.qlIndexFixing(Index1M,$H3526,TRUE,_xll.ohTrigger(RecalcTrigger,Trigger1M)),NA())</f>
        <v>1.4249708357373703E-2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83" t="e">
        <f>IFERROR(_xll.qlIndexFixing(Index1Y,$H3526,TRUE,_xll.ohTrigger(RecalcTrigger,Trigger1Y)),NA())</f>
        <v>#N/A</v>
      </c>
      <c r="N3526" s="182">
        <f>IFERROR(_xll.qlIndexFixing(ONIndex1M,I3526,TRUE,_xll.ohTrigger(RecalcTrigger,Trigger1M)),NA())</f>
        <v>1.4240974027623921E-2</v>
      </c>
      <c r="O3526" s="44" t="e">
        <f>IFERROR(_xll.qlIndexFixing(ONIndex3M,I3526,TRUE,_xll.ohTrigger(RecalcTrigger,Trigger3M)),NA())</f>
        <v>#N/A</v>
      </c>
      <c r="P3526" s="44">
        <f>IFERROR(_xll.qlIndexFixing(ONIndex6M,I3526,TRUE,_xll.ohTrigger(RecalcTrigger,Trigger6M)),NA())</f>
        <v>1.4924966522666949E-2</v>
      </c>
      <c r="Q3526" s="183">
        <f>IFERROR(_xll.qlIndexFixing(ONIndex1Y,I3526,TRUE,_xll.ohTrigger(RecalcTrigger,Trigger1Y)),NA())</f>
        <v>1.4785393959400039E-2</v>
      </c>
    </row>
    <row r="3527" spans="2:17" x14ac:dyDescent="0.2">
      <c r="B3527" s="39" t="s">
        <v>42</v>
      </c>
      <c r="D3527" s="42">
        <f>_xll.qlCalendarAdvance(Calendar,$D3526,B3527,"f",FALSE)</f>
        <v>64202</v>
      </c>
      <c r="E3527" s="177">
        <f>_xll.qlInterestRateIndexValueDate(IndexON,D3527)</f>
        <v>64202</v>
      </c>
      <c r="F3527" s="193">
        <f>IFERROR(_xll.qlIndexFixing(IndexON,D3527,TRUE,_xll.ohTrigger(RecalcTrigger,TriggerON)),NA())</f>
        <v>1.4260633791041144E-2</v>
      </c>
      <c r="H3527" s="42">
        <f>_xll.qlCalendarAdvance(Calendar,$H3526,B3527,"f",FALSE)</f>
        <v>64202</v>
      </c>
      <c r="I3527" s="177">
        <f>_xll.qlInterestRateIndexValueDate(Index1M,$H3527)</f>
        <v>64206</v>
      </c>
      <c r="J3527" s="182">
        <f>IFERROR(_xll.qlIndexFixing(Index1M,$H3527,TRUE,_xll.ohTrigger(RecalcTrigger,Trigger1M)),NA())</f>
        <v>1.4249842199217117E-2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83" t="e">
        <f>IFERROR(_xll.qlIndexFixing(Index1Y,$H3527,TRUE,_xll.ohTrigger(RecalcTrigger,Trigger1Y)),NA())</f>
        <v>#N/A</v>
      </c>
      <c r="N3527" s="182">
        <f>IFERROR(_xll.qlIndexFixing(ONIndex1M,I3527,TRUE,_xll.ohTrigger(RecalcTrigger,Trigger1M)),NA())</f>
        <v>1.4241140325559343E-2</v>
      </c>
      <c r="O3527" s="44" t="e">
        <f>IFERROR(_xll.qlIndexFixing(ONIndex3M,I3527,TRUE,_xll.ohTrigger(RecalcTrigger,Trigger3M)),NA())</f>
        <v>#N/A</v>
      </c>
      <c r="P3527" s="44">
        <f>IFERROR(_xll.qlIndexFixing(ONIndex6M,I3527,TRUE,_xll.ohTrigger(RecalcTrigger,Trigger6M)),NA())</f>
        <v>1.4925226854423101E-2</v>
      </c>
      <c r="Q3527" s="183">
        <f>IFERROR(_xll.qlIndexFixing(ONIndex1Y,I3527,TRUE,_xll.ohTrigger(RecalcTrigger,Trigger1Y)),NA())</f>
        <v>1.4785246608308711E-2</v>
      </c>
    </row>
    <row r="3528" spans="2:17" x14ac:dyDescent="0.2">
      <c r="B3528" s="39" t="s">
        <v>42</v>
      </c>
      <c r="D3528" s="42">
        <f>_xll.qlCalendarAdvance(Calendar,$D3527,B3528,"f",FALSE)</f>
        <v>64209</v>
      </c>
      <c r="E3528" s="177">
        <f>_xll.qlInterestRateIndexValueDate(IndexON,D3528)</f>
        <v>64209</v>
      </c>
      <c r="F3528" s="193">
        <f>IFERROR(_xll.qlIndexFixing(IndexON,D3528,TRUE,_xll.ohTrigger(RecalcTrigger,TriggerON)),NA())</f>
        <v>1.4260765329980885E-2</v>
      </c>
      <c r="H3528" s="42">
        <f>_xll.qlCalendarAdvance(Calendar,$H3527,B3528,"f",FALSE)</f>
        <v>64209</v>
      </c>
      <c r="I3528" s="177">
        <f>_xll.qlInterestRateIndexValueDate(Index1M,$H3528)</f>
        <v>64213</v>
      </c>
      <c r="J3528" s="182">
        <f>IFERROR(_xll.qlIndexFixing(Index1M,$H3528,TRUE,_xll.ohTrigger(RecalcTrigger,Trigger1M)),NA())</f>
        <v>1.4249958435837446E-2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83" t="e">
        <f>IFERROR(_xll.qlIndexFixing(Index1Y,$H3528,TRUE,_xll.ohTrigger(RecalcTrigger,Trigger1Y)),NA())</f>
        <v>#N/A</v>
      </c>
      <c r="N3528" s="182">
        <f>IFERROR(_xll.qlIndexFixing(ONIndex1M,I3528,TRUE,_xll.ohTrigger(RecalcTrigger,Trigger1M)),NA())</f>
        <v>1.4241289081526887E-2</v>
      </c>
      <c r="O3528" s="44" t="e">
        <f>IFERROR(_xll.qlIndexFixing(ONIndex3M,I3528,TRUE,_xll.ohTrigger(RecalcTrigger,Trigger3M)),NA())</f>
        <v>#N/A</v>
      </c>
      <c r="P3528" s="44">
        <f>IFERROR(_xll.qlIndexFixing(ONIndex6M,I3528,TRUE,_xll.ohTrigger(RecalcTrigger,Trigger6M)),NA())</f>
        <v>1.4925459724706158E-2</v>
      </c>
      <c r="Q3528" s="183">
        <f>IFERROR(_xll.qlIndexFixing(ONIndex1Y,I3528,TRUE,_xll.ohTrigger(RecalcTrigger,Trigger1Y)),NA())</f>
        <v>1.4785077472643238E-2</v>
      </c>
    </row>
    <row r="3529" spans="2:17" x14ac:dyDescent="0.2">
      <c r="B3529" s="39" t="s">
        <v>42</v>
      </c>
      <c r="D3529" s="42">
        <f>_xll.qlCalendarAdvance(Calendar,$D3528,B3529,"f",FALSE)</f>
        <v>64216</v>
      </c>
      <c r="E3529" s="177">
        <f>_xll.qlInterestRateIndexValueDate(IndexON,D3529)</f>
        <v>64216</v>
      </c>
      <c r="F3529" s="193">
        <f>IFERROR(_xll.qlIndexFixing(IndexON,D3529,TRUE,_xll.ohTrigger(RecalcTrigger,TriggerON)),NA())</f>
        <v>1.4260882778591721E-2</v>
      </c>
      <c r="H3529" s="42">
        <f>_xll.qlCalendarAdvance(Calendar,$H3528,B3529,"f",FALSE)</f>
        <v>64216</v>
      </c>
      <c r="I3529" s="177">
        <f>_xll.qlInterestRateIndexValueDate(Index1M,$H3529)</f>
        <v>64220</v>
      </c>
      <c r="J3529" s="182">
        <f>IFERROR(_xll.qlIndexFixing(Index1M,$H3529,TRUE,_xll.ohTrigger(RecalcTrigger,Trigger1M)),NA())</f>
        <v>1.4250057044548322E-2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83" t="e">
        <f>IFERROR(_xll.qlIndexFixing(Index1Y,$H3529,TRUE,_xll.ohTrigger(RecalcTrigger,Trigger1Y)),NA())</f>
        <v>#N/A</v>
      </c>
      <c r="N3529" s="182">
        <f>IFERROR(_xll.qlIndexFixing(ONIndex1M,I3529,TRUE,_xll.ohTrigger(RecalcTrigger,Trigger1M)),NA())</f>
        <v>1.4241420272425032E-2</v>
      </c>
      <c r="O3529" s="44" t="e">
        <f>IFERROR(_xll.qlIndexFixing(ONIndex3M,I3529,TRUE,_xll.ohTrigger(RecalcTrigger,Trigger3M)),NA())</f>
        <v>#N/A</v>
      </c>
      <c r="P3529" s="44">
        <f>IFERROR(_xll.qlIndexFixing(ONIndex6M,I3529,TRUE,_xll.ohTrigger(RecalcTrigger,Trigger6M)),NA())</f>
        <v>1.4925665097864638E-2</v>
      </c>
      <c r="Q3529" s="183">
        <f>IFERROR(_xll.qlIndexFixing(ONIndex1Y,I3529,TRUE,_xll.ohTrigger(RecalcTrigger,Trigger1Y)),NA())</f>
        <v>1.4784886524186192E-2</v>
      </c>
    </row>
    <row r="3530" spans="2:17" x14ac:dyDescent="0.2">
      <c r="B3530" s="39" t="s">
        <v>42</v>
      </c>
      <c r="D3530" s="42">
        <f>_xll.qlCalendarAdvance(Calendar,$D3529,B3530,"f",FALSE)</f>
        <v>64223</v>
      </c>
      <c r="E3530" s="177">
        <f>_xll.qlInterestRateIndexValueDate(IndexON,D3530)</f>
        <v>64223</v>
      </c>
      <c r="F3530" s="193">
        <f>IFERROR(_xll.qlIndexFixing(IndexON,D3530,TRUE,_xll.ohTrigger(RecalcTrigger,TriggerON)),NA())</f>
        <v>1.4260986118568297E-2</v>
      </c>
      <c r="H3530" s="42">
        <f>_xll.qlCalendarAdvance(Calendar,$H3529,B3530,"f",FALSE)</f>
        <v>64223</v>
      </c>
      <c r="I3530" s="177">
        <f>_xll.qlInterestRateIndexValueDate(Index1M,$H3530)</f>
        <v>64227</v>
      </c>
      <c r="J3530" s="182">
        <f>IFERROR(_xll.qlIndexFixing(Index1M,$H3530,TRUE,_xll.ohTrigger(RecalcTrigger,Trigger1M)),NA())</f>
        <v>1.4249851804865266E-2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83" t="e">
        <f>IFERROR(_xll.qlIndexFixing(Index1Y,$H3530,TRUE,_xll.ohTrigger(RecalcTrigger,Trigger1Y)),NA())</f>
        <v>#N/A</v>
      </c>
      <c r="N3530" s="182">
        <f>IFERROR(_xll.qlIndexFixing(ONIndex1M,I3530,TRUE,_xll.ohTrigger(RecalcTrigger,Trigger1M)),NA())</f>
        <v>1.4241533875711809E-2</v>
      </c>
      <c r="O3530" s="44" t="e">
        <f>IFERROR(_xll.qlIndexFixing(ONIndex3M,I3530,TRUE,_xll.ohTrigger(RecalcTrigger,Trigger3M)),NA())</f>
        <v>#N/A</v>
      </c>
      <c r="P3530" s="44">
        <f>IFERROR(_xll.qlIndexFixing(ONIndex6M,I3530,TRUE,_xll.ohTrigger(RecalcTrigger,Trigger6M)),NA())</f>
        <v>1.4925842938486866E-2</v>
      </c>
      <c r="Q3530" s="183">
        <f>IFERROR(_xll.qlIndexFixing(ONIndex1Y,I3530,TRUE,_xll.ohTrigger(RecalcTrigger,Trigger1Y)),NA())</f>
        <v>1.478467373480008E-2</v>
      </c>
    </row>
    <row r="3531" spans="2:17" x14ac:dyDescent="0.2">
      <c r="B3531" s="39" t="s">
        <v>42</v>
      </c>
      <c r="D3531" s="42">
        <f>_xll.qlCalendarAdvance(Calendar,$D3530,B3531,"f",FALSE)</f>
        <v>64230</v>
      </c>
      <c r="E3531" s="177">
        <f>_xll.qlInterestRateIndexValueDate(IndexON,D3531)</f>
        <v>64230</v>
      </c>
      <c r="F3531" s="193">
        <f>IFERROR(_xll.qlIndexFixing(IndexON,D3531,TRUE,_xll.ohTrigger(RecalcTrigger,TriggerON)),NA())</f>
        <v>1.4261075331765127E-2</v>
      </c>
      <c r="H3531" s="42">
        <f>_xll.qlCalendarAdvance(Calendar,$H3530,B3531,"f",FALSE)</f>
        <v>64230</v>
      </c>
      <c r="I3531" s="177">
        <f>_xll.qlInterestRateIndexValueDate(Index1M,$H3531)</f>
        <v>64234</v>
      </c>
      <c r="J3531" s="182">
        <f>IFERROR(_xll.qlIndexFixing(Index1M,$H3531,TRUE,_xll.ohTrigger(RecalcTrigger,Trigger1M)),NA())</f>
        <v>1.4249916351401382E-2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83" t="e">
        <f>IFERROR(_xll.qlIndexFixing(Index1Y,$H3531,TRUE,_xll.ohTrigger(RecalcTrigger,Trigger1Y)),NA())</f>
        <v>#N/A</v>
      </c>
      <c r="N3531" s="182">
        <f>IFERROR(_xll.qlIndexFixing(ONIndex1M,I3531,TRUE,_xll.ohTrigger(RecalcTrigger,Trigger1M)),NA())</f>
        <v>1.4241629868925187E-2</v>
      </c>
      <c r="O3531" s="44" t="e">
        <f>IFERROR(_xll.qlIndexFixing(ONIndex3M,I3531,TRUE,_xll.ohTrigger(RecalcTrigger,Trigger3M)),NA())</f>
        <v>#N/A</v>
      </c>
      <c r="P3531" s="44">
        <f>IFERROR(_xll.qlIndexFixing(ONIndex6M,I3531,TRUE,_xll.ohTrigger(RecalcTrigger,Trigger6M)),NA())</f>
        <v>1.492599321116117E-2</v>
      </c>
      <c r="Q3531" s="183">
        <f>IFERROR(_xll.qlIndexFixing(ONIndex1Y,I3531,TRUE,_xll.ohTrigger(RecalcTrigger,Trigger1Y)),NA())</f>
        <v>1.4784439076347411E-2</v>
      </c>
    </row>
    <row r="3532" spans="2:17" x14ac:dyDescent="0.2">
      <c r="B3532" s="39" t="s">
        <v>42</v>
      </c>
      <c r="D3532" s="42">
        <f>_xll.qlCalendarAdvance(Calendar,$D3531,B3532,"f",FALSE)</f>
        <v>64237</v>
      </c>
      <c r="E3532" s="177">
        <f>_xll.qlInterestRateIndexValueDate(IndexON,D3532)</f>
        <v>64237</v>
      </c>
      <c r="F3532" s="193">
        <f>IFERROR(_xll.qlIndexFixing(IndexON,D3532,TRUE,_xll.ohTrigger(RecalcTrigger,TriggerON)),NA())</f>
        <v>1.4261150399876854E-2</v>
      </c>
      <c r="H3532" s="42">
        <f>_xll.qlCalendarAdvance(Calendar,$H3531,B3532,"f",FALSE)</f>
        <v>64237</v>
      </c>
      <c r="I3532" s="177">
        <f>_xll.qlInterestRateIndexValueDate(Index1M,$H3532)</f>
        <v>64241</v>
      </c>
      <c r="J3532" s="182">
        <f>IFERROR(_xll.qlIndexFixing(Index1M,$H3532,TRUE,_xll.ohTrigger(RecalcTrigger,Trigger1M)),NA())</f>
        <v>1.4249963204245653E-2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83" t="e">
        <f>IFERROR(_xll.qlIndexFixing(Index1Y,$H3532,TRUE,_xll.ohTrigger(RecalcTrigger,Trigger1Y)),NA())</f>
        <v>#N/A</v>
      </c>
      <c r="N3532" s="182">
        <f>IFERROR(_xll.qlIndexFixing(ONIndex1M,I3532,TRUE,_xll.ohTrigger(RecalcTrigger,Trigger1M)),NA())</f>
        <v>1.4241708229123518E-2</v>
      </c>
      <c r="O3532" s="44" t="e">
        <f>IFERROR(_xll.qlIndexFixing(ONIndex3M,I3532,TRUE,_xll.ohTrigger(RecalcTrigger,Trigger3M)),NA())</f>
        <v>#N/A</v>
      </c>
      <c r="P3532" s="44">
        <f>IFERROR(_xll.qlIndexFixing(ONIndex6M,I3532,TRUE,_xll.ohTrigger(RecalcTrigger,Trigger6M)),NA())</f>
        <v>1.4926115880316004E-2</v>
      </c>
      <c r="Q3532" s="183">
        <f>IFERROR(_xll.qlIndexFixing(ONIndex1Y,I3532,TRUE,_xll.ohTrigger(RecalcTrigger,Trigger1Y)),NA())</f>
        <v>1.4784182520690692E-2</v>
      </c>
    </row>
    <row r="3533" spans="2:17" x14ac:dyDescent="0.2">
      <c r="B3533" s="39" t="s">
        <v>42</v>
      </c>
      <c r="D3533" s="42">
        <f>_xll.qlCalendarAdvance(Calendar,$D3532,B3533,"f",FALSE)</f>
        <v>64244</v>
      </c>
      <c r="E3533" s="177">
        <f>_xll.qlInterestRateIndexValueDate(IndexON,D3533)</f>
        <v>64244</v>
      </c>
      <c r="F3533" s="193">
        <f>IFERROR(_xll.qlIndexFixing(IndexON,D3533,TRUE,_xll.ohTrigger(RecalcTrigger,TriggerON)),NA())</f>
        <v>1.4261211304917865E-2</v>
      </c>
      <c r="H3533" s="42">
        <f>_xll.qlCalendarAdvance(Calendar,$H3532,B3533,"f",FALSE)</f>
        <v>64244</v>
      </c>
      <c r="I3533" s="177">
        <f>_xll.qlInterestRateIndexValueDate(Index1M,$H3533)</f>
        <v>64248</v>
      </c>
      <c r="J3533" s="182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83" t="e">
        <f>IFERROR(_xll.qlIndexFixing(Index1Y,$H3533,TRUE,_xll.ohTrigger(RecalcTrigger,Trigger1Y)),NA())</f>
        <v>#N/A</v>
      </c>
      <c r="N3533" s="182">
        <f>IFERROR(_xll.qlIndexFixing(ONIndex1M,I3533,TRUE,_xll.ohTrigger(RecalcTrigger,Trigger1M)),NA())</f>
        <v>1.4241768933764831E-2</v>
      </c>
      <c r="O3533" s="44" t="e">
        <f>IFERROR(_xll.qlIndexFixing(ONIndex3M,I3533,TRUE,_xll.ohTrigger(RecalcTrigger,Trigger3M)),NA())</f>
        <v>#N/A</v>
      </c>
      <c r="P3533" s="44">
        <f>IFERROR(_xll.qlIndexFixing(ONIndex6M,I3533,TRUE,_xll.ohTrigger(RecalcTrigger,Trigger6M)),NA())</f>
        <v>1.4926210910619631E-2</v>
      </c>
      <c r="Q3533" s="183">
        <f>IFERROR(_xll.qlIndexFixing(ONIndex1Y,I3533,TRUE,_xll.ohTrigger(RecalcTrigger,Trigger1Y)),NA())</f>
        <v>1.4783904039612494E-2</v>
      </c>
    </row>
    <row r="3534" spans="2:17" x14ac:dyDescent="0.2">
      <c r="B3534" s="39" t="s">
        <v>42</v>
      </c>
      <c r="D3534" s="42">
        <f>_xll.qlCalendarAdvance(Calendar,$D3533,B3534,"f",FALSE)</f>
        <v>64251</v>
      </c>
      <c r="E3534" s="177">
        <f>_xll.qlInterestRateIndexValueDate(IndexON,D3534)</f>
        <v>64251</v>
      </c>
      <c r="F3534" s="193">
        <f>IFERROR(_xll.qlIndexFixing(IndexON,D3534,TRUE,_xll.ohTrigger(RecalcTrigger,TriggerON)),NA())</f>
        <v>1.4261258028342993E-2</v>
      </c>
      <c r="H3534" s="42">
        <f>_xll.qlCalendarAdvance(Calendar,$H3533,B3534,"f",FALSE)</f>
        <v>64251</v>
      </c>
      <c r="I3534" s="177">
        <f>_xll.qlInterestRateIndexValueDate(Index1M,$H3534)</f>
        <v>64255</v>
      </c>
      <c r="J3534" s="182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83" t="e">
        <f>IFERROR(_xll.qlIndexFixing(Index1Y,$H3534,TRUE,_xll.ohTrigger(RecalcTrigger,Trigger1Y)),NA())</f>
        <v>#N/A</v>
      </c>
      <c r="N3534" s="182">
        <f>IFERROR(_xll.qlIndexFixing(ONIndex1M,I3534,TRUE,_xll.ohTrigger(RecalcTrigger,Trigger1M)),NA())</f>
        <v>1.4241811960067352E-2</v>
      </c>
      <c r="O3534" s="44" t="e">
        <f>IFERROR(_xll.qlIndexFixing(ONIndex3M,I3534,TRUE,_xll.ohTrigger(RecalcTrigger,Trigger3M)),NA())</f>
        <v>#N/A</v>
      </c>
      <c r="P3534" s="44">
        <f>IFERROR(_xll.qlIndexFixing(ONIndex6M,I3534,TRUE,_xll.ohTrigger(RecalcTrigger,Trigger6M)),NA())</f>
        <v>1.4926278266260695E-2</v>
      </c>
      <c r="Q3534" s="183">
        <f>IFERROR(_xll.qlIndexFixing(ONIndex1Y,I3534,TRUE,_xll.ohTrigger(RecalcTrigger,Trigger1Y)),NA())</f>
        <v>1.4783603604975326E-2</v>
      </c>
    </row>
    <row r="3535" spans="2:17" x14ac:dyDescent="0.2">
      <c r="B3535" s="39" t="s">
        <v>42</v>
      </c>
      <c r="D3535" s="42">
        <f>_xll.qlCalendarAdvance(Calendar,$D3534,B3535,"f",FALSE)</f>
        <v>64258</v>
      </c>
      <c r="E3535" s="177">
        <f>_xll.qlInterestRateIndexValueDate(IndexON,D3535)</f>
        <v>64258</v>
      </c>
      <c r="F3535" s="193">
        <f>IFERROR(_xll.qlIndexFixing(IndexON,D3535,TRUE,_xll.ohTrigger(RecalcTrigger,TriggerON)),NA())</f>
        <v>1.4261290552246564E-2</v>
      </c>
      <c r="H3535" s="42">
        <f>_xll.qlCalendarAdvance(Calendar,$H3534,B3535,"f",FALSE)</f>
        <v>64258</v>
      </c>
      <c r="I3535" s="177">
        <f>_xll.qlInterestRateIndexValueDate(Index1M,$H3535)</f>
        <v>64262</v>
      </c>
      <c r="J3535" s="182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83" t="e">
        <f>IFERROR(_xll.qlIndexFixing(Index1Y,$H3535,TRUE,_xll.ohTrigger(RecalcTrigger,Trigger1Y)),NA())</f>
        <v>#N/A</v>
      </c>
      <c r="N3535" s="182">
        <f>IFERROR(_xll.qlIndexFixing(ONIndex1M,I3535,TRUE,_xll.ohTrigger(RecalcTrigger,Trigger1M)),NA())</f>
        <v>1.4241837285489112E-2</v>
      </c>
      <c r="O3535" s="44" t="e">
        <f>IFERROR(_xll.qlIndexFixing(ONIndex3M,I3535,TRUE,_xll.ohTrigger(RecalcTrigger,Trigger3M)),NA())</f>
        <v>#N/A</v>
      </c>
      <c r="P3535" s="44">
        <f>IFERROR(_xll.qlIndexFixing(ONIndex6M,I3535,TRUE,_xll.ohTrigger(RecalcTrigger,Trigger6M)),NA())</f>
        <v>1.4926317911987397E-2</v>
      </c>
      <c r="Q3535" s="183">
        <f>IFERROR(_xll.qlIndexFixing(ONIndex1Y,I3535,TRUE,_xll.ohTrigger(RecalcTrigger,Trigger1Y)),NA())</f>
        <v>1.4783281188561759E-2</v>
      </c>
    </row>
    <row r="3536" spans="2:17" x14ac:dyDescent="0.2">
      <c r="B3536" s="39" t="s">
        <v>42</v>
      </c>
      <c r="D3536" s="42">
        <f>_xll.qlCalendarAdvance(Calendar,$D3535,B3536,"f",FALSE)</f>
        <v>64265</v>
      </c>
      <c r="E3536" s="177">
        <f>_xll.qlInterestRateIndexValueDate(IndexON,D3536)</f>
        <v>64265</v>
      </c>
      <c r="F3536" s="193">
        <f>IFERROR(_xll.qlIndexFixing(IndexON,D3536,TRUE,_xll.ohTrigger(RecalcTrigger,TriggerON)),NA())</f>
        <v>1.4261308858323218E-2</v>
      </c>
      <c r="H3536" s="42">
        <f>_xll.qlCalendarAdvance(Calendar,$H3535,B3536,"f",FALSE)</f>
        <v>64265</v>
      </c>
      <c r="I3536" s="177">
        <f>_xll.qlInterestRateIndexValueDate(Index1M,$H3536)</f>
        <v>64269</v>
      </c>
      <c r="J3536" s="182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83" t="e">
        <f>IFERROR(_xll.qlIndexFixing(Index1Y,$H3536,TRUE,_xll.ohTrigger(RecalcTrigger,Trigger1Y)),NA())</f>
        <v>#N/A</v>
      </c>
      <c r="N3536" s="182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83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64272</v>
      </c>
      <c r="E3537" s="178">
        <f>_xll.qlInterestRateIndexValueDate(IndexON,D3537)</f>
        <v>64272</v>
      </c>
      <c r="F3537" s="194" t="e">
        <f>IFERROR(_xll.qlIndexFixing(IndexON,D3537,TRUE,_xll.ohTrigger(RecalcTrigger,TriggerON)),NA())</f>
        <v>#N/A</v>
      </c>
      <c r="H3537" s="43">
        <f>_xll.qlCalendarAdvance(Calendar,$H3536,B3537,"f",FALSE)</f>
        <v>64272</v>
      </c>
      <c r="I3537" s="178">
        <f>_xll.qlInterestRateIndexValueDate(Index1M,$H3537)</f>
        <v>64276</v>
      </c>
      <c r="J3537" s="184" t="e">
        <f>IFERROR(_xll.qlIndexFixing(Index1M,$H3537,TRUE,_xll.ohTrigger(RecalcTrigger,Trigger1M)),NA())</f>
        <v>#N/A</v>
      </c>
      <c r="K3537" s="185" t="e">
        <f>IFERROR(_xll.qlIndexFixing(Index3M,H3537,TRUE,_xll.ohTrigger(RecalcTrigger,Trigger3M)),NA())</f>
        <v>#N/A</v>
      </c>
      <c r="L3537" s="185" t="e">
        <f>IFERROR(_xll.qlIndexFixing(Index6M,$H3537,TRUE,_xll.ohTrigger(RecalcTrigger,Trigger6M)),NA())</f>
        <v>#N/A</v>
      </c>
      <c r="M3537" s="186" t="e">
        <f>IFERROR(_xll.qlIndexFixing(Index1Y,$H3537,TRUE,_xll.ohTrigger(RecalcTrigger,Trigger1Y)),NA())</f>
        <v>#N/A</v>
      </c>
      <c r="N3537" s="184" t="e">
        <f>IFERROR(_xll.qlIndexFixing(ONIndex1M,I3537,TRUE,_xll.ohTrigger(RecalcTrigger,Trigger1M)),NA())</f>
        <v>#N/A</v>
      </c>
      <c r="O3537" s="185" t="e">
        <f>IFERROR(_xll.qlIndexFixing(ONIndex3M,I3537,TRUE,_xll.ohTrigger(RecalcTrigger,Trigger3M)),NA())</f>
        <v>#N/A</v>
      </c>
      <c r="P3537" s="185" t="e">
        <f>IFERROR(_xll.qlIndexFixing(ONIndex6M,I3537,TRUE,_xll.ohTrigger(RecalcTrigger,Trigger6M)),NA())</f>
        <v>#N/A</v>
      </c>
      <c r="Q3537" s="186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2015-12-16T13:53:25Z</dcterms:modified>
</cp:coreProperties>
</file>